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natulabgrupo-my.sharepoint.com/personal/djouhanysacal_natulab_com_br/Documents/Área de Trabalho/"/>
    </mc:Choice>
  </mc:AlternateContent>
  <xr:revisionPtr revIDLastSave="376" documentId="8_{B8F5060B-347F-4DD7-B7FE-4314FAAC0030}" xr6:coauthVersionLast="47" xr6:coauthVersionMax="47" xr10:uidLastSave="{AE1B7E3E-B460-4EDF-9F25-023D3EE24F13}"/>
  <bookViews>
    <workbookView xWindow="-108" yWindow="-108" windowWidth="23256" windowHeight="12456" firstSheet="4" activeTab="4" xr2:uid="{68375E99-2141-4742-933A-8B9344F71FB0}"/>
  </bookViews>
  <sheets>
    <sheet name="LISTA PREÇO 2022-Vigen 01.02.22" sheetId="1" state="hidden" r:id="rId1"/>
    <sheet name="Proposta Distr e Redes única" sheetId="6" state="hidden" r:id="rId2"/>
    <sheet name=" Proposta Distribuidor" sheetId="2" state="hidden" r:id="rId3"/>
    <sheet name=" Proposta Redes" sheetId="7" state="hidden" r:id="rId4"/>
    <sheet name="RETAIL" sheetId="8" r:id="rId5"/>
    <sheet name="PF-PMC" sheetId="20" r:id="rId6"/>
    <sheet name="Planilha1" sheetId="18" state="hidden" r:id="rId7"/>
    <sheet name="Mapa" sheetId="19" r:id="rId8"/>
    <sheet name="Promoção" sheetId="15" r:id="rId9"/>
    <sheet name="ESTOQUE" sheetId="12" r:id="rId10"/>
    <sheet name="Itens PRO" sheetId="13" r:id="rId11"/>
    <sheet name="Pendencias" sheetId="16" r:id="rId12"/>
    <sheet name="Itens Ajuste na Tabela" sheetId="17" state="hidden" r:id="rId13"/>
    <sheet name="COMBATE GO" sheetId="11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0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#N/A</definedName>
    <definedName name="\n">#N/A</definedName>
    <definedName name="\o">#N/A</definedName>
    <definedName name="\p">#N/A</definedName>
    <definedName name="\q">#N/A</definedName>
    <definedName name="\s">#N/A</definedName>
    <definedName name="\u">'[1]2010-2015'!#REF!</definedName>
    <definedName name="\v">#N/A</definedName>
    <definedName name="\x">#N/A</definedName>
    <definedName name="\z">#N/A</definedName>
    <definedName name="___mds_first_cell___">#N/A</definedName>
    <definedName name="___mds_view_data___">#N/A</definedName>
    <definedName name="__DAT2">#N/A</definedName>
    <definedName name="__shared_1_0_0">#REF!-#REF!</definedName>
    <definedName name="__shared_1_0_1">#REF!*#REF!</definedName>
    <definedName name="__shared_1_0_10">#REF!*#REF!</definedName>
    <definedName name="__shared_1_0_11">#REF!*#REF!</definedName>
    <definedName name="__shared_1_0_12">#REF!*#REF!</definedName>
    <definedName name="__shared_1_0_13">#REF!*#REF!</definedName>
    <definedName name="__shared_1_0_14">(((#REF!+#REF!)*(1+#REF!)*#REF!)-#REF!)</definedName>
    <definedName name="__shared_1_0_15">#REF!+#REF!+#REF!</definedName>
    <definedName name="__shared_1_0_16">#REF!/(1-#REF!)</definedName>
    <definedName name="__shared_1_0_17">(#REF!/(1-(#REF!+#REF!+#REF!)))</definedName>
    <definedName name="__shared_1_0_18">#REF!/(1-#REF!)</definedName>
    <definedName name="__shared_1_0_19">(((#REF!+#REF!)*(1+#REF!)*#REF!)-#REF!)</definedName>
    <definedName name="__shared_1_0_2">#REF!/(1-#REF!)</definedName>
    <definedName name="__shared_1_0_20">#REF!+#REF!+#REF!</definedName>
    <definedName name="__shared_1_0_21">IF(#REF!&gt;#REF!,"REVISAR","OK")</definedName>
    <definedName name="__shared_1_0_22">(#REF!/(1-(#REF!+#REF!+#REF!)))</definedName>
    <definedName name="__shared_1_0_23">#REF!/(1-#REF!)</definedName>
    <definedName name="__shared_1_0_24">#REF!*#REF!</definedName>
    <definedName name="__shared_1_0_25">(((#REF!+#REF!)*(1+#REF!))*#REF!)-#REF!</definedName>
    <definedName name="__shared_1_0_26">#REF!+#REF!+#REF!</definedName>
    <definedName name="__shared_1_0_27">#REF!-#REF!-#REF!-#REF!-#REF!</definedName>
    <definedName name="__shared_1_0_28">#REF!*#REF!</definedName>
    <definedName name="__shared_1_0_29">(#REF!-#REF!)/#REF!</definedName>
    <definedName name="__shared_1_0_3">#REF!*#REF!</definedName>
    <definedName name="__shared_1_0_30">#REF!-#REF!</definedName>
    <definedName name="__shared_1_0_31">(#REF!/(1-(#REF!+#REF!+#REF!)))</definedName>
    <definedName name="__shared_1_0_32">#REF!*#REF!</definedName>
    <definedName name="__shared_1_0_33">#REF!/(1-#REF!)</definedName>
    <definedName name="__shared_1_0_34">(#REF!/(1-(#REF!+#REF!+#REF!)))</definedName>
    <definedName name="__shared_1_0_35">#REF!/(1-#REF!)</definedName>
    <definedName name="__shared_1_0_36">#REF!*#REF!</definedName>
    <definedName name="__shared_1_0_37">#REF!*#REF!</definedName>
    <definedName name="__shared_1_0_38">#REF!*#REF!</definedName>
    <definedName name="__shared_1_0_39">#REF!*#REF!</definedName>
    <definedName name="__shared_1_0_4">#REF!*#REF!</definedName>
    <definedName name="__shared_1_0_40">(((#REF!+#REF!)*(1+#REF!))*#REF!)-#REF!</definedName>
    <definedName name="__shared_1_0_41">#REF!+#REF!+#REF!</definedName>
    <definedName name="__shared_1_0_42">#REF!</definedName>
    <definedName name="__shared_1_0_43">#REF!/(1-#REF!)</definedName>
    <definedName name="__shared_1_0_44">#REF!/(1-#REF!)</definedName>
    <definedName name="__shared_1_0_45">#REF!*#REF!</definedName>
    <definedName name="__shared_1_0_46">#REF!*#REF!</definedName>
    <definedName name="__shared_1_0_47">#REF!*#REF!</definedName>
    <definedName name="__shared_1_0_48">#REF!*#REF!</definedName>
    <definedName name="__shared_1_0_49">(((#REF!+#REF!)*(1+#REF!)*#REF!)-#REF!)</definedName>
    <definedName name="__shared_1_0_5">#REF!*#REF!</definedName>
    <definedName name="__shared_1_0_50">#REF!+#REF!+#REF!</definedName>
    <definedName name="__shared_1_0_51">#REF!-#REF!-#REF!-#REF!-#REF!</definedName>
    <definedName name="__shared_1_0_52">#REF!/(1-#REF!)</definedName>
    <definedName name="__shared_1_0_53">(#REF!/(1-(#REF!+#REF!+#REF!)))</definedName>
    <definedName name="__shared_1_0_54">#REF!/(1-#REF!)</definedName>
    <definedName name="__shared_1_0_55">#REF!*#REF!</definedName>
    <definedName name="__shared_1_0_56">(((#REF!+#REF!)*(1+#REF!)*#REF!)-#REF!)</definedName>
    <definedName name="__shared_1_0_57">#REF!+#REF!+#REF!</definedName>
    <definedName name="__shared_1_0_58">#REF!-#REF!</definedName>
    <definedName name="__shared_1_0_59">(#REF!-#REF!)/#REF!</definedName>
    <definedName name="__shared_1_0_6">#REF!</definedName>
    <definedName name="__shared_1_0_60">IF(#REF!&gt;#REF!,"REVISAR","OK")</definedName>
    <definedName name="__shared_1_0_61">(#REF!/(1-(#REF!+#REF!+#REF!)))</definedName>
    <definedName name="__shared_1_0_62">SUM(#REF!)</definedName>
    <definedName name="__shared_1_0_63">SUM(#REF!)</definedName>
    <definedName name="__shared_1_0_64">SUM(#REF!)</definedName>
    <definedName name="__shared_1_0_65">SUM(#REF!)</definedName>
    <definedName name="__shared_1_0_66">SUM(#REF!)</definedName>
    <definedName name="__shared_1_0_7">#REF!/(1-#REF!)</definedName>
    <definedName name="__shared_1_0_8">(#REF!/(1-(#REF!+#REF!+#REF!)))</definedName>
    <definedName name="__shared_1_0_9">#REF!/(1-#REF!)</definedName>
    <definedName name="__shared_10_0_0">#REF!-#REF!</definedName>
    <definedName name="__shared_10_0_1">#REF!*#REF!</definedName>
    <definedName name="__shared_10_0_10">#REF!/(1-#REF!)</definedName>
    <definedName name="__shared_10_0_11">(#REF!/(1-(#REF!+#REF!+#REF!)))</definedName>
    <definedName name="__shared_10_0_12">#REF!/(1-#REF!)</definedName>
    <definedName name="__shared_10_0_13">#REF!*#REF!</definedName>
    <definedName name="__shared_10_0_14">#REF!*#REF!</definedName>
    <definedName name="__shared_10_0_15">#REF!*#REF!</definedName>
    <definedName name="__shared_10_0_16">#REF!*#REF!</definedName>
    <definedName name="__shared_10_0_17">(((#REF!+#REF!)*(1+#REF!)*#REF!)-#REF!)</definedName>
    <definedName name="__shared_10_0_18">#REF!+#REF!+#REF!</definedName>
    <definedName name="__shared_10_0_19">#REF!</definedName>
    <definedName name="__shared_10_0_2">#REF!/(1-#REF!)</definedName>
    <definedName name="__shared_10_0_20">#REF!-#REF!-#REF!-#REF!-#REF!</definedName>
    <definedName name="__shared_10_0_21">#REF!/(1-#REF!)</definedName>
    <definedName name="__shared_10_0_22">(#REF!/(1-(#REF!+#REF!+#REF!)))</definedName>
    <definedName name="__shared_10_0_23">#REF!/(1-#REF!)</definedName>
    <definedName name="__shared_10_0_24">#REF!*#REF!</definedName>
    <definedName name="__shared_10_0_25">#REF!+#REF!+#REF!</definedName>
    <definedName name="__shared_10_0_26">#REF!/(1-#REF!)</definedName>
    <definedName name="__shared_10_0_27">(((#REF!+#REF!)*(1+#REF!)*#REF!)-#REF!)</definedName>
    <definedName name="__shared_10_0_28">(((#REF!+#REF!)*(1+#REF!)*#REF!)-#REF!)</definedName>
    <definedName name="__shared_10_0_29">#REF!-#REF!</definedName>
    <definedName name="__shared_10_0_3">(#REF!/(1-(#REF!+#REF!+#REF!)))</definedName>
    <definedName name="__shared_10_0_30">#REF!*#REF!</definedName>
    <definedName name="__shared_10_0_31">#REF!/(1-#REF!)</definedName>
    <definedName name="__shared_10_0_32">(#REF!/(1-(#REF!+#REF!+#REF!)))</definedName>
    <definedName name="__shared_10_0_33">#REF!*#REF!</definedName>
    <definedName name="__shared_10_0_34">#REF!*#REF!</definedName>
    <definedName name="__shared_10_0_35">#REF!*#REF!</definedName>
    <definedName name="__shared_10_0_36">#REF!*#REF!</definedName>
    <definedName name="__shared_10_0_37">(((#REF!+#REF!)*(1+#REF!))*#REF!)-#REF!</definedName>
    <definedName name="__shared_10_0_38">#REF!+#REF!+#REF!</definedName>
    <definedName name="__shared_10_0_39">#REF!</definedName>
    <definedName name="__shared_10_0_4">#REF!*#REF!</definedName>
    <definedName name="__shared_10_0_40">#REF!/(1-#REF!)</definedName>
    <definedName name="__shared_10_0_41">(#REF!/(1-(#REF!+#REF!+#REF!)))</definedName>
    <definedName name="__shared_10_0_42">#REF!/(1-#REF!)</definedName>
    <definedName name="__shared_10_0_43">#REF!*#REF!</definedName>
    <definedName name="__shared_10_0_44">#REF!*#REF!</definedName>
    <definedName name="__shared_10_0_45">#REF!*#REF!</definedName>
    <definedName name="__shared_10_0_46">#REF!*#REF!</definedName>
    <definedName name="__shared_10_0_47">(((#REF!+#REF!)*(1+#REF!)*#REF!)-#REF!)</definedName>
    <definedName name="__shared_10_0_48">#REF!+#REF!+#REF!</definedName>
    <definedName name="__shared_10_0_49">#REF!</definedName>
    <definedName name="__shared_10_0_5">#REF!*#REF!</definedName>
    <definedName name="__shared_10_0_50">#REF!-#REF!-#REF!-#REF!-#REF!</definedName>
    <definedName name="__shared_10_0_51">#REF!/(1-#REF!)</definedName>
    <definedName name="__shared_10_0_52">(#REF!/(1-(#REF!+#REF!+#REF!)))</definedName>
    <definedName name="__shared_10_0_53">#REF!/(1-#REF!)</definedName>
    <definedName name="__shared_10_0_54">#REF!*#REF!</definedName>
    <definedName name="__shared_10_0_55">(((#REF!+#REF!)*(1+#REF!)*#REF!)-#REF!)</definedName>
    <definedName name="__shared_10_0_56">#REF!+#REF!+#REF!</definedName>
    <definedName name="__shared_10_0_57">#REF!/(1-#REF!)</definedName>
    <definedName name="__shared_10_0_58">(((#REF!+#REF!)*(1+#REF!)*#REF!)-#REF!)</definedName>
    <definedName name="__shared_10_0_59">(((#REF!+#REF!)*(1+#REF!)*#REF!)-#REF!)</definedName>
    <definedName name="__shared_10_0_6">#REF!*#REF!</definedName>
    <definedName name="__shared_10_0_60">(((#REF!+#REF!)*(1+#REF!)*#REF!)-#REF!)</definedName>
    <definedName name="__shared_10_0_61">SUM(#REF!)</definedName>
    <definedName name="__shared_10_0_62">SUM(#REF!)</definedName>
    <definedName name="__shared_10_0_63">SUM(#REF!)</definedName>
    <definedName name="__shared_10_0_7">#REF!*#REF!</definedName>
    <definedName name="__shared_10_0_8">#REF!+#REF!+#REF!</definedName>
    <definedName name="__shared_10_0_9">#REF!</definedName>
    <definedName name="__shared_11_0_0">#REF!*#REF!</definedName>
    <definedName name="__shared_11_0_1">#REF!/(1-#REF!)</definedName>
    <definedName name="__shared_11_0_10">(#REF!/(1-(#REF!+#REF!+#REF!)))</definedName>
    <definedName name="__shared_11_0_11">#REF!/(1-#REF!)</definedName>
    <definedName name="__shared_11_0_12">#REF!*#REF!</definedName>
    <definedName name="__shared_11_0_13">#REF!*#REF!</definedName>
    <definedName name="__shared_11_0_14">#REF!*#REF!</definedName>
    <definedName name="__shared_11_0_15">#REF!*#REF!</definedName>
    <definedName name="__shared_11_0_16">(((#REF!+#REF!)*(1+#REF!)*#REF!)-#REF!)</definedName>
    <definedName name="__shared_11_0_17">#REF!+#REF!+#REF!</definedName>
    <definedName name="__shared_11_0_18">#REF!</definedName>
    <definedName name="__shared_11_0_19">#REF!-#REF!-#REF!-#REF!-#REF!</definedName>
    <definedName name="__shared_11_0_2">(#REF!/(1-(#REF!+#REF!+#REF!)))</definedName>
    <definedName name="__shared_11_0_20">#REF!/(1-#REF!)</definedName>
    <definedName name="__shared_11_0_21">(#REF!/(1-(#REF!+#REF!+#REF!)))</definedName>
    <definedName name="__shared_11_0_22">#REF!/(1-#REF!)</definedName>
    <definedName name="__shared_11_0_23">#REF!*#REF!</definedName>
    <definedName name="__shared_11_0_24">#REF!+#REF!+#REF!</definedName>
    <definedName name="__shared_11_0_25">#REF!-#REF!</definedName>
    <definedName name="__shared_11_0_26">#REF!/(1-#REF!)</definedName>
    <definedName name="__shared_11_0_27">(((#REF!+#REF!)*(1+#REF!)*#REF!)-#REF!)</definedName>
    <definedName name="__shared_11_0_28">(((#REF!+#REF!)*(1+#REF!)*#REF!)-#REF!)</definedName>
    <definedName name="__shared_11_0_29">#REF!*#REF!</definedName>
    <definedName name="__shared_11_0_3">#REF!*#REF!</definedName>
    <definedName name="__shared_11_0_30">#REF!/(1-#REF!)</definedName>
    <definedName name="__shared_11_0_31">(#REF!/(1-(#REF!+#REF!+#REF!)))</definedName>
    <definedName name="__shared_11_0_32">#REF!*#REF!</definedName>
    <definedName name="__shared_11_0_33">#REF!*#REF!</definedName>
    <definedName name="__shared_11_0_34">#REF!*#REF!</definedName>
    <definedName name="__shared_11_0_35">#REF!*#REF!</definedName>
    <definedName name="__shared_11_0_36">(((#REF!+#REF!)*(1+#REF!))*#REF!)-#REF!</definedName>
    <definedName name="__shared_11_0_37">#REF!+#REF!+#REF!</definedName>
    <definedName name="__shared_11_0_38">#REF!</definedName>
    <definedName name="__shared_11_0_39">#REF!/(1-#REF!)</definedName>
    <definedName name="__shared_11_0_4">#REF!*#REF!</definedName>
    <definedName name="__shared_11_0_40">(#REF!/(1-(#REF!+#REF!+#REF!)))</definedName>
    <definedName name="__shared_11_0_41">#REF!/(1-#REF!)</definedName>
    <definedName name="__shared_11_0_42">#REF!*#REF!</definedName>
    <definedName name="__shared_11_0_43">#REF!*#REF!</definedName>
    <definedName name="__shared_11_0_44">#REF!*#REF!</definedName>
    <definedName name="__shared_11_0_45">#REF!*#REF!</definedName>
    <definedName name="__shared_11_0_46">(((#REF!+#REF!)*(1+#REF!)*#REF!)-#REF!)</definedName>
    <definedName name="__shared_11_0_47">#REF!+#REF!+#REF!</definedName>
    <definedName name="__shared_11_0_48">#REF!</definedName>
    <definedName name="__shared_11_0_49">#REF!-#REF!-#REF!-#REF!-#REF!</definedName>
    <definedName name="__shared_11_0_5">#REF!*#REF!</definedName>
    <definedName name="__shared_11_0_50">#REF!/(1-#REF!)</definedName>
    <definedName name="__shared_11_0_51">(#REF!/(1-(#REF!+#REF!+#REF!)))</definedName>
    <definedName name="__shared_11_0_52">#REF!/(1-#REF!)</definedName>
    <definedName name="__shared_11_0_53">#REF!*#REF!</definedName>
    <definedName name="__shared_11_0_54">(((#REF!+#REF!)*(1+#REF!)*#REF!)-#REF!)</definedName>
    <definedName name="__shared_11_0_55">#REF!+#REF!+#REF!</definedName>
    <definedName name="__shared_11_0_56">#REF!-#REF!</definedName>
    <definedName name="__shared_11_0_57">#REF!/(1-#REF!)</definedName>
    <definedName name="__shared_11_0_58">(((#REF!+#REF!)*(1+#REF!)*#REF!)-#REF!)</definedName>
    <definedName name="__shared_11_0_59">(((#REF!+#REF!)*(1+#REF!)*#REF!)-#REF!)</definedName>
    <definedName name="__shared_11_0_6">#REF!*#REF!</definedName>
    <definedName name="__shared_11_0_60">(((#REF!+#REF!)*(1+#REF!)*#REF!)-#REF!)</definedName>
    <definedName name="__shared_11_0_61">SUM(#REF!)</definedName>
    <definedName name="__shared_11_0_62">SUM(#REF!)</definedName>
    <definedName name="__shared_11_0_63">SUM(#REF!)</definedName>
    <definedName name="__shared_11_0_64">SUM(#REF!)</definedName>
    <definedName name="__shared_11_0_7">#REF!+#REF!+#REF!</definedName>
    <definedName name="__shared_11_0_8">#REF!</definedName>
    <definedName name="__shared_11_0_9">#REF!/(1-#REF!)</definedName>
    <definedName name="__shared_12_0_0">#REF!-#REF!</definedName>
    <definedName name="__shared_12_0_1">#REF!+#REF!</definedName>
    <definedName name="__shared_13_0_0">#REF!+#REF!</definedName>
    <definedName name="__shared_2_0_0">(#REF!-#REF!)/#REF!</definedName>
    <definedName name="__shared_2_0_1">(#REF!-#REF!)/#REF!</definedName>
    <definedName name="__shared_2_0_10">#REF!</definedName>
    <definedName name="__shared_2_0_11">#REF!/(1-#REF!)</definedName>
    <definedName name="__shared_2_0_12">(#REF!/(1-(#REF!+#REF!+#REF!)))</definedName>
    <definedName name="__shared_2_0_13">#REF!/(1-#REF!)</definedName>
    <definedName name="__shared_2_0_14">#REF!*#REF!</definedName>
    <definedName name="__shared_2_0_15">#REF!*#REF!</definedName>
    <definedName name="__shared_2_0_16">#REF!*#REF!</definedName>
    <definedName name="__shared_2_0_17">#REF!*#REF!</definedName>
    <definedName name="__shared_2_0_18">#REF!+#REF!+#REF!</definedName>
    <definedName name="__shared_2_0_19">#REF!</definedName>
    <definedName name="__shared_2_0_2">#REF!*#REF!</definedName>
    <definedName name="__shared_2_0_20">#REF!-#REF!-#REF!-#REF!-#REF!</definedName>
    <definedName name="__shared_2_0_21">#REF!/(1-#REF!)</definedName>
    <definedName name="__shared_2_0_22">(#REF!/(1-(#REF!+#REF!+#REF!)))</definedName>
    <definedName name="__shared_2_0_23">#REF!/(1-#REF!)</definedName>
    <definedName name="__shared_2_0_24">#REF!*#REF!</definedName>
    <definedName name="__shared_2_0_25">#REF!*#REF!</definedName>
    <definedName name="__shared_2_0_26">#REF!*#REF!</definedName>
    <definedName name="__shared_2_0_27">#REF!*#REF!</definedName>
    <definedName name="__shared_2_0_28">#REF!+#REF!+#REF!</definedName>
    <definedName name="__shared_2_0_29">#REF!+#REF!</definedName>
    <definedName name="__shared_2_0_3">#REF!/(1-#REF!)</definedName>
    <definedName name="__shared_2_0_30">#REF!</definedName>
    <definedName name="__shared_2_0_31">#REF!+#REF!</definedName>
    <definedName name="__shared_2_0_32">#REF!+#REF!+#REF!</definedName>
    <definedName name="__shared_2_0_33">#REF!+#REF!+#REF!+#REF!-#REF!</definedName>
    <definedName name="__shared_2_0_34">(#REF!/#REF!)-1</definedName>
    <definedName name="__shared_2_0_35">#REF!+#REF!-#REF!</definedName>
    <definedName name="__shared_2_0_36">(#REF!/#REF!)-1</definedName>
    <definedName name="__shared_2_0_37">#REF!+#REF!</definedName>
    <definedName name="__shared_2_0_38">(#REF!/#REF!)-1</definedName>
    <definedName name="__shared_2_0_39">#REF!+#REF!+#REF!</definedName>
    <definedName name="__shared_2_0_4">(#REF!/(1-(#REF!+#REF!+#REF!)))</definedName>
    <definedName name="__shared_2_0_40">(#REF!/#REF!)-1</definedName>
    <definedName name="__shared_2_0_41">#REF!-#REF!</definedName>
    <definedName name="__shared_2_0_42">#REF!/(1-#REF!)</definedName>
    <definedName name="__shared_2_0_43">#REF!*#REF!</definedName>
    <definedName name="__shared_2_0_44">(((#REF!+#REF!)*(1+#REF!)*#REF!)-#REF!)</definedName>
    <definedName name="__shared_2_0_45">(#REF!/(1-(#REF!+#REF!+#REF!)))</definedName>
    <definedName name="__shared_2_0_46">#REF!*#REF!</definedName>
    <definedName name="__shared_2_0_47">#REF!*#REF!</definedName>
    <definedName name="__shared_2_0_48">#REF!*#REF!</definedName>
    <definedName name="__shared_2_0_49">(#REF!-#REF!)/#REF!</definedName>
    <definedName name="__shared_2_0_5">#REF!*#REF!</definedName>
    <definedName name="__shared_2_0_50">(#REF!-#REF!)/#REF!</definedName>
    <definedName name="__shared_2_0_51">#REF!*#REF!</definedName>
    <definedName name="__shared_2_0_52">#REF!/(1-#REF!)</definedName>
    <definedName name="__shared_2_0_53">(#REF!/(1-(#REF!+#REF!+#REF!)))</definedName>
    <definedName name="__shared_2_0_54">#REF!*#REF!</definedName>
    <definedName name="__shared_2_0_55">#REF!*#REF!</definedName>
    <definedName name="__shared_2_0_56">#REF!*#REF!</definedName>
    <definedName name="__shared_2_0_57">(((#REF!+#REF!)*(1+#REF!))*#REF!)-#REF!</definedName>
    <definedName name="__shared_2_0_58">#REF!+#REF!+#REF!</definedName>
    <definedName name="__shared_2_0_59">#REF!</definedName>
    <definedName name="__shared_2_0_6">#REF!*#REF!</definedName>
    <definedName name="__shared_2_0_60">#REF!/(1-#REF!)</definedName>
    <definedName name="__shared_2_0_61">#REF!/(1-#REF!)</definedName>
    <definedName name="__shared_2_0_62">#REF!*#REF!</definedName>
    <definedName name="__shared_2_0_63">#REF!*#REF!</definedName>
    <definedName name="__shared_2_0_64">#REF!*#REF!</definedName>
    <definedName name="__shared_2_0_65">#REF!*#REF!</definedName>
    <definedName name="__shared_2_0_66">#REF!+#REF!+#REF!</definedName>
    <definedName name="__shared_2_0_67">#REF!</definedName>
    <definedName name="__shared_2_0_68">#REF!-#REF!-#REF!-#REF!-#REF!</definedName>
    <definedName name="__shared_2_0_69">#REF!/(1-#REF!)</definedName>
    <definedName name="__shared_2_0_7">#REF!*#REF!</definedName>
    <definedName name="__shared_2_0_70">(#REF!/(1-(#REF!+#REF!+#REF!)))</definedName>
    <definedName name="__shared_2_0_71">#REF!/(1-#REF!)</definedName>
    <definedName name="__shared_2_0_72">#REF!*#REF!</definedName>
    <definedName name="__shared_2_0_73">#REF!*#REF!</definedName>
    <definedName name="__shared_2_0_74">#REF!*#REF!</definedName>
    <definedName name="__shared_2_0_75">(((#REF!+#REF!)*(1+#REF!)*#REF!)-#REF!)</definedName>
    <definedName name="__shared_2_0_76">#REF!+#REF!+#REF!</definedName>
    <definedName name="__shared_2_0_77">#REF!+#REF!</definedName>
    <definedName name="__shared_2_0_78">#REF!</definedName>
    <definedName name="__shared_2_0_79">#REF!+#REF!</definedName>
    <definedName name="__shared_2_0_8">(((#REF!+#REF!)*(1+#REF!))*#REF!)-#REF!</definedName>
    <definedName name="__shared_2_0_80">#REF!+#REF!+#REF!</definedName>
    <definedName name="__shared_2_0_81">#REF!+#REF!+#REF!+#REF!-#REF!</definedName>
    <definedName name="__shared_2_0_82">(#REF!/#REF!)-1</definedName>
    <definedName name="__shared_2_0_83">#REF!+#REF!-#REF!</definedName>
    <definedName name="__shared_2_0_84">(#REF!/#REF!)-1</definedName>
    <definedName name="__shared_2_0_85">#REF!+#REF!</definedName>
    <definedName name="__shared_2_0_86">(#REF!/#REF!)-1</definedName>
    <definedName name="__shared_2_0_87">#REF!+#REF!+#REF!</definedName>
    <definedName name="__shared_2_0_88">(#REF!/#REF!)-1</definedName>
    <definedName name="__shared_2_0_89">#REF!-#REF!</definedName>
    <definedName name="__shared_2_0_9">#REF!+#REF!+#REF!</definedName>
    <definedName name="__shared_2_0_90">#REF!/(1-#REF!)</definedName>
    <definedName name="__shared_2_0_91">#REF!*#REF!</definedName>
    <definedName name="__shared_2_0_92">(#REF!/(1-(#REF!+#REF!+#REF!)))</definedName>
    <definedName name="__shared_2_0_93">#REF!*#REF!</definedName>
    <definedName name="__shared_2_0_94">SUM(#REF!)</definedName>
    <definedName name="__shared_2_0_95">SUM(#REF!)</definedName>
    <definedName name="__shared_2_0_96">SUM(#REF!)</definedName>
    <definedName name="__shared_3_0_0">#REF!*#REF!</definedName>
    <definedName name="__shared_3_0_1">#REF!/(1-#REF!)</definedName>
    <definedName name="__shared_3_0_10">(#REF!/(1-(#REF!+#REF!+#REF!)))</definedName>
    <definedName name="__shared_3_0_11">#REF!/(1-#REF!)</definedName>
    <definedName name="__shared_3_0_12">#REF!*#REF!</definedName>
    <definedName name="__shared_3_0_13">#REF!*#REF!</definedName>
    <definedName name="__shared_3_0_14">#REF!*#REF!</definedName>
    <definedName name="__shared_3_0_15">#REF!*#REF!</definedName>
    <definedName name="__shared_3_0_16">(((#REF!+#REF!)*(1+#REF!)*#REF!)-#REF!)</definedName>
    <definedName name="__shared_3_0_17">#REF!+#REF!+#REF!</definedName>
    <definedName name="__shared_3_0_18">#REF!</definedName>
    <definedName name="__shared_3_0_19">#REF!-#REF!-#REF!-#REF!-#REF!</definedName>
    <definedName name="__shared_3_0_2">(#REF!/(1-(#REF!+#REF!+#REF!)))</definedName>
    <definedName name="__shared_3_0_20">#REF!/(1-#REF!)</definedName>
    <definedName name="__shared_3_0_21">(#REF!/(1-(#REF!+#REF!+#REF!)))</definedName>
    <definedName name="__shared_3_0_22">#REF!/(1-#REF!)</definedName>
    <definedName name="__shared_3_0_23">#REF!*#REF!</definedName>
    <definedName name="__shared_3_0_24">#REF!+#REF!+#REF!</definedName>
    <definedName name="__shared_3_0_25">#REF!-#REF!</definedName>
    <definedName name="__shared_3_0_26">(#REF!-#REF!)/#REF!</definedName>
    <definedName name="__shared_3_0_27">#REF!/(1-#REF!)</definedName>
    <definedName name="__shared_3_0_28">(#REF!-#REF!)/#REF!</definedName>
    <definedName name="__shared_3_0_29">#REF!*#REF!</definedName>
    <definedName name="__shared_3_0_3">#REF!*#REF!</definedName>
    <definedName name="__shared_3_0_30">#REF!/(1-#REF!)</definedName>
    <definedName name="__shared_3_0_31">(#REF!/(1-(#REF!+#REF!+#REF!)))</definedName>
    <definedName name="__shared_3_0_32">#REF!*#REF!</definedName>
    <definedName name="__shared_3_0_33">#REF!*#REF!</definedName>
    <definedName name="__shared_3_0_34">#REF!*#REF!</definedName>
    <definedName name="__shared_3_0_35">#REF!*#REF!</definedName>
    <definedName name="__shared_3_0_36">#REF!+#REF!+#REF!</definedName>
    <definedName name="__shared_3_0_37">#REF!</definedName>
    <definedName name="__shared_3_0_38">#REF!/(1-#REF!)</definedName>
    <definedName name="__shared_3_0_39">(#REF!/(1-(#REF!+#REF!+#REF!)))</definedName>
    <definedName name="__shared_3_0_4">#REF!*#REF!</definedName>
    <definedName name="__shared_3_0_40">#REF!/(1-#REF!)</definedName>
    <definedName name="__shared_3_0_41">#REF!*#REF!</definedName>
    <definedName name="__shared_3_0_42">#REF!*#REF!</definedName>
    <definedName name="__shared_3_0_43">#REF!*#REF!</definedName>
    <definedName name="__shared_3_0_44">#REF!*#REF!</definedName>
    <definedName name="__shared_3_0_45">(((#REF!+#REF!)*(1+#REF!)*#REF!)-#REF!)</definedName>
    <definedName name="__shared_3_0_46">#REF!+#REF!+#REF!</definedName>
    <definedName name="__shared_3_0_47">#REF!</definedName>
    <definedName name="__shared_3_0_48">#REF!-#REF!-#REF!-#REF!-#REF!</definedName>
    <definedName name="__shared_3_0_49">#REF!/(1-#REF!)</definedName>
    <definedName name="__shared_3_0_5">#REF!*#REF!</definedName>
    <definedName name="__shared_3_0_50">(#REF!/(1-(#REF!+#REF!+#REF!)))</definedName>
    <definedName name="__shared_3_0_51">#REF!/(1-#REF!)</definedName>
    <definedName name="__shared_3_0_52">#REF!*#REF!</definedName>
    <definedName name="__shared_3_0_53">#REF!+#REF!+#REF!</definedName>
    <definedName name="__shared_3_0_54">#REF!-#REF!</definedName>
    <definedName name="__shared_3_0_55">#REF!/(1-#REF!)</definedName>
    <definedName name="__shared_3_0_56">SUM(#REF!)</definedName>
    <definedName name="__shared_3_0_57">AVERAGE(#REF!)</definedName>
    <definedName name="__shared_3_0_58">SUM(#REF!)</definedName>
    <definedName name="__shared_3_0_59">SUM(#REF!)</definedName>
    <definedName name="__shared_3_0_6">#REF!*#REF!</definedName>
    <definedName name="__shared_3_0_7">#REF!+#REF!+#REF!</definedName>
    <definedName name="__shared_3_0_8">#REF!</definedName>
    <definedName name="__shared_3_0_9">#REF!/(1-#REF!)</definedName>
    <definedName name="__shared_4_0_0">#REF!*#REF!</definedName>
    <definedName name="__shared_4_0_1">#REF!/(1-#REF!)</definedName>
    <definedName name="__shared_4_0_10">(#REF!/(1-(#REF!+#REF!+#REF!)))</definedName>
    <definedName name="__shared_4_0_11">#REF!/(1-#REF!)</definedName>
    <definedName name="__shared_4_0_12">#REF!*#REF!</definedName>
    <definedName name="__shared_4_0_13">#REF!*#REF!</definedName>
    <definedName name="__shared_4_0_14">#REF!*#REF!</definedName>
    <definedName name="__shared_4_0_15">#REF!*#REF!</definedName>
    <definedName name="__shared_4_0_16">(((#REF!+#REF!)*(1+#REF!)*#REF!)-#REF!)</definedName>
    <definedName name="__shared_4_0_17">#REF!+#REF!+#REF!</definedName>
    <definedName name="__shared_4_0_18">#REF!</definedName>
    <definedName name="__shared_4_0_19">#REF!-#REF!-#REF!-#REF!-#REF!</definedName>
    <definedName name="__shared_4_0_2">(#REF!/(1-(#REF!+#REF!+#REF!)))</definedName>
    <definedName name="__shared_4_0_20">#REF!/(1-#REF!)</definedName>
    <definedName name="__shared_4_0_21">(#REF!/(1-(#REF!+#REF!+#REF!)))</definedName>
    <definedName name="__shared_4_0_22">#REF!/(1-#REF!)</definedName>
    <definedName name="__shared_4_0_23">#REF!*#REF!</definedName>
    <definedName name="__shared_4_0_24">#REF!+#REF!+#REF!</definedName>
    <definedName name="__shared_4_0_25">#REF!-#REF!</definedName>
    <definedName name="__shared_4_0_26">(#REF!-#REF!)/#REF!</definedName>
    <definedName name="__shared_4_0_27">#REF!/(1-#REF!)</definedName>
    <definedName name="__shared_4_0_28">#REF!*#REF!</definedName>
    <definedName name="__shared_4_0_29">#REF!/(1-#REF!)</definedName>
    <definedName name="__shared_4_0_3">#REF!*#REF!</definedName>
    <definedName name="__shared_4_0_30">(#REF!/(1-(#REF!+#REF!+#REF!)))</definedName>
    <definedName name="__shared_4_0_31">#REF!*#REF!</definedName>
    <definedName name="__shared_4_0_32">#REF!*#REF!</definedName>
    <definedName name="__shared_4_0_33">#REF!*#REF!</definedName>
    <definedName name="__shared_4_0_34">#REF!*#REF!</definedName>
    <definedName name="__shared_4_0_35">#REF!+#REF!+#REF!</definedName>
    <definedName name="__shared_4_0_36">#REF!</definedName>
    <definedName name="__shared_4_0_37">#REF!/(1-#REF!)</definedName>
    <definedName name="__shared_4_0_38">(#REF!/(1-(#REF!+#REF!+#REF!)))</definedName>
    <definedName name="__shared_4_0_39">#REF!/(1-#REF!)</definedName>
    <definedName name="__shared_4_0_4">#REF!*#REF!</definedName>
    <definedName name="__shared_4_0_40">#REF!*#REF!</definedName>
    <definedName name="__shared_4_0_41">#REF!*#REF!</definedName>
    <definedName name="__shared_4_0_42">#REF!*#REF!</definedName>
    <definedName name="__shared_4_0_43">#REF!*#REF!</definedName>
    <definedName name="__shared_4_0_44">(((#REF!+#REF!)*(1+#REF!)*#REF!)-#REF!)</definedName>
    <definedName name="__shared_4_0_45">#REF!+#REF!+#REF!</definedName>
    <definedName name="__shared_4_0_46">#REF!</definedName>
    <definedName name="__shared_4_0_47">#REF!-#REF!-#REF!-#REF!-#REF!</definedName>
    <definedName name="__shared_4_0_48">#REF!/(1-#REF!)</definedName>
    <definedName name="__shared_4_0_49">(#REF!/(1-(#REF!+#REF!+#REF!)))</definedName>
    <definedName name="__shared_4_0_5">#REF!*#REF!</definedName>
    <definedName name="__shared_4_0_50">#REF!/(1-#REF!)</definedName>
    <definedName name="__shared_4_0_51">#REF!*#REF!</definedName>
    <definedName name="__shared_4_0_52">#REF!+#REF!+#REF!</definedName>
    <definedName name="__shared_4_0_53">#REF!-#REF!</definedName>
    <definedName name="__shared_4_0_54">(#REF!-#REF!)/#REF!</definedName>
    <definedName name="__shared_4_0_55">#REF!/(1-#REF!)</definedName>
    <definedName name="__shared_4_0_56">SUM(#REF!)</definedName>
    <definedName name="__shared_4_0_57">SUM(#REF!)</definedName>
    <definedName name="__shared_4_0_58">SUM(#REF!)</definedName>
    <definedName name="__shared_4_0_6">#REF!*#REF!</definedName>
    <definedName name="__shared_4_0_7">#REF!+#REF!+#REF!</definedName>
    <definedName name="__shared_4_0_8">#REF!</definedName>
    <definedName name="__shared_4_0_9">#REF!/(1-#REF!)</definedName>
    <definedName name="__shared_5_0_0">#REF!*#REF!</definedName>
    <definedName name="__shared_5_0_1">#REF!/(1-#REF!)</definedName>
    <definedName name="__shared_5_0_10">#REF!/(1-#REF!)</definedName>
    <definedName name="__shared_5_0_11">(#REF!/(1-(#REF!+#REF!+#REF!)))</definedName>
    <definedName name="__shared_5_0_12">#REF!/(1-#REF!)</definedName>
    <definedName name="__shared_5_0_13">#REF!*#REF!</definedName>
    <definedName name="__shared_5_0_14">#REF!*#REF!</definedName>
    <definedName name="__shared_5_0_15">#REF!*#REF!</definedName>
    <definedName name="__shared_5_0_16">#REF!*#REF!</definedName>
    <definedName name="__shared_5_0_17">(((#REF!+#REF!)*(1+#REF!)*#REF!)-#REF!)</definedName>
    <definedName name="__shared_5_0_18">#REF!+#REF!+#REF!</definedName>
    <definedName name="__shared_5_0_19">#REF!</definedName>
    <definedName name="__shared_5_0_2">(#REF!/(1-(#REF!+#REF!+#REF!)))</definedName>
    <definedName name="__shared_5_0_20">#REF!-#REF!-#REF!-#REF!-#REF!</definedName>
    <definedName name="__shared_5_0_21">#REF!/(1-#REF!)</definedName>
    <definedName name="__shared_5_0_22">(#REF!/(1-(#REF!+#REF!+#REF!)))</definedName>
    <definedName name="__shared_5_0_23">#REF!/(1-#REF!)</definedName>
    <definedName name="__shared_5_0_24">#REF!*#REF!</definedName>
    <definedName name="__shared_5_0_25">(((#REF!+#REF!)*(1+#REF!)*#REF!)-#REF!)</definedName>
    <definedName name="__shared_5_0_26">#REF!+#REF!+#REF!</definedName>
    <definedName name="__shared_5_0_27">#REF!-#REF!</definedName>
    <definedName name="__shared_5_0_28">#REF!/(1-#REF!)</definedName>
    <definedName name="__shared_5_0_29">(((#REF!+#REF!)*(1+#REF!))*#REF!)-#REF!</definedName>
    <definedName name="__shared_5_0_3">#REF!*#REF!</definedName>
    <definedName name="__shared_5_0_30">(((#REF!+#REF!)*(1+#REF!)*#REF!)-#REF!)</definedName>
    <definedName name="__shared_5_0_31">#REF!*#REF!</definedName>
    <definedName name="__shared_5_0_32">#REF!/(1-#REF!)</definedName>
    <definedName name="__shared_5_0_33">(#REF!/(1-(#REF!+#REF!+#REF!)))</definedName>
    <definedName name="__shared_5_0_34">#REF!*#REF!</definedName>
    <definedName name="__shared_5_0_35">#REF!*#REF!</definedName>
    <definedName name="__shared_5_0_36">#REF!*#REF!</definedName>
    <definedName name="__shared_5_0_37">#REF!*#REF!</definedName>
    <definedName name="__shared_5_0_38">(((#REF!+#REF!)*(1+#REF!))*#REF!)-#REF!</definedName>
    <definedName name="__shared_5_0_39">#REF!+#REF!+#REF!</definedName>
    <definedName name="__shared_5_0_4">#REF!*#REF!</definedName>
    <definedName name="__shared_5_0_40">#REF!</definedName>
    <definedName name="__shared_5_0_41">#REF!/(1-#REF!)</definedName>
    <definedName name="__shared_5_0_42">(#REF!/(1-(#REF!+#REF!+#REF!)))</definedName>
    <definedName name="__shared_5_0_43">#REF!/(1-#REF!)</definedName>
    <definedName name="__shared_5_0_44">#REF!*#REF!</definedName>
    <definedName name="__shared_5_0_45">#REF!*#REF!</definedName>
    <definedName name="__shared_5_0_46">#REF!*#REF!</definedName>
    <definedName name="__shared_5_0_47">#REF!*#REF!</definedName>
    <definedName name="__shared_5_0_48">(((#REF!+#REF!)*(1+#REF!)*#REF!)-#REF!)</definedName>
    <definedName name="__shared_5_0_49">#REF!+#REF!+#REF!</definedName>
    <definedName name="__shared_5_0_5">#REF!*#REF!</definedName>
    <definedName name="__shared_5_0_50">#REF!</definedName>
    <definedName name="__shared_5_0_51">#REF!-#REF!-#REF!-#REF!-#REF!</definedName>
    <definedName name="__shared_5_0_52">#REF!/(1-#REF!)</definedName>
    <definedName name="__shared_5_0_53">(#REF!/(1-(#REF!+#REF!+#REF!)))</definedName>
    <definedName name="__shared_5_0_54">#REF!/(1-#REF!)</definedName>
    <definedName name="__shared_5_0_55">#REF!*#REF!</definedName>
    <definedName name="__shared_5_0_56">(((#REF!+#REF!)*(1+#REF!)*#REF!)-#REF!)</definedName>
    <definedName name="__shared_5_0_57">#REF!+#REF!+#REF!</definedName>
    <definedName name="__shared_5_0_58">#REF!-#REF!</definedName>
    <definedName name="__shared_5_0_59">#REF!/(1-#REF!)</definedName>
    <definedName name="__shared_5_0_6">#REF!*#REF!</definedName>
    <definedName name="__shared_5_0_60">SUM(#REF!)</definedName>
    <definedName name="__shared_5_0_61">AVERAGE(#REF!)</definedName>
    <definedName name="__shared_5_0_62">SUM(#REF!)</definedName>
    <definedName name="__shared_5_0_63">SUM(#REF!)</definedName>
    <definedName name="__shared_5_0_7">(((#REF!+#REF!)*(1+#REF!))*#REF!)-#REF!</definedName>
    <definedName name="__shared_5_0_8">#REF!+#REF!+#REF!</definedName>
    <definedName name="__shared_5_0_9">#REF!</definedName>
    <definedName name="__shared_6_0_0">#REF!*#REF!</definedName>
    <definedName name="__shared_6_0_1">#REF!/(1-#REF!)</definedName>
    <definedName name="__shared_6_0_10">#REF!/(1-#REF!)</definedName>
    <definedName name="__shared_6_0_11">#REF!*#REF!</definedName>
    <definedName name="__shared_6_0_12">#REF!*#REF!</definedName>
    <definedName name="__shared_6_0_13">#REF!*#REF!</definedName>
    <definedName name="__shared_6_0_14">#REF!*#REF!</definedName>
    <definedName name="__shared_6_0_15">(((#REF!+#REF!)*(1+#REF!)*#REF!)-#REF!)</definedName>
    <definedName name="__shared_6_0_16">#REF!</definedName>
    <definedName name="__shared_6_0_17">#REF!-#REF!-#REF!-#REF!-#REF!</definedName>
    <definedName name="__shared_6_0_18">#REF!/(1-#REF!)</definedName>
    <definedName name="__shared_6_0_19">(#REF!/(1-(#REF!+#REF!+#REF!)))</definedName>
    <definedName name="__shared_6_0_2">(#REF!/(1-(#REF!+#REF!+#REF!)))</definedName>
    <definedName name="__shared_6_0_20">#REF!/(1-#REF!)</definedName>
    <definedName name="__shared_6_0_21">#REF!*#REF!</definedName>
    <definedName name="__shared_6_0_22">#REF!+#REF!+#REF!</definedName>
    <definedName name="__shared_6_0_23">#REF!-#REF!</definedName>
    <definedName name="__shared_6_0_24">#REF!/(1-#REF!)</definedName>
    <definedName name="__shared_6_0_25">(#REF!/(1-(#REF!+#REF!+#REF!)))</definedName>
    <definedName name="__shared_6_0_26">#REF!+#REF!+#REF!</definedName>
    <definedName name="__shared_6_0_27">#REF!*#REF!*#REF!-#REF!</definedName>
    <definedName name="__shared_6_0_28">#REF!*#REF!*#REF!-#REF!</definedName>
    <definedName name="__shared_6_0_29">#REF!*#REF!*#REF!-#REF!</definedName>
    <definedName name="__shared_6_0_3">#REF!*#REF!</definedName>
    <definedName name="__shared_6_0_30">#REF!*#REF!*#REF!-#REF!</definedName>
    <definedName name="__shared_6_0_31">(((#REF!+#REF!)*(1+#REF!))*#REF!)-#REF!</definedName>
    <definedName name="__shared_6_0_32">(((#REF!+#REF!)*(1+#REF!)*#REF!)-#REF!)</definedName>
    <definedName name="__shared_6_0_33">#REF!*#REF!*#REF!-#REF!</definedName>
    <definedName name="__shared_6_0_34">#REF!*#REF!</definedName>
    <definedName name="__shared_6_0_35">#REF!/(1-#REF!)</definedName>
    <definedName name="__shared_6_0_36">(#REF!/(1-(#REF!+#REF!+#REF!)))</definedName>
    <definedName name="__shared_6_0_37">#REF!*#REF!</definedName>
    <definedName name="__shared_6_0_38">#REF!*#REF!</definedName>
    <definedName name="__shared_6_0_39">#REF!*#REF!</definedName>
    <definedName name="__shared_6_0_4">#REF!*#REF!</definedName>
    <definedName name="__shared_6_0_40">#REF!*#REF!</definedName>
    <definedName name="__shared_6_0_41">#REF!+#REF!+#REF!</definedName>
    <definedName name="__shared_6_0_42">#REF!</definedName>
    <definedName name="__shared_6_0_43">#REF!/(1-#REF!)</definedName>
    <definedName name="__shared_6_0_44">(#REF!/(1-(#REF!+#REF!+#REF!)))</definedName>
    <definedName name="__shared_6_0_45">#REF!/(1-#REF!)</definedName>
    <definedName name="__shared_6_0_46">#REF!*#REF!</definedName>
    <definedName name="__shared_6_0_47">#REF!*#REF!</definedName>
    <definedName name="__shared_6_0_48">#REF!*#REF!</definedName>
    <definedName name="__shared_6_0_49">#REF!*#REF!</definedName>
    <definedName name="__shared_6_0_5">#REF!*#REF!</definedName>
    <definedName name="__shared_6_0_50">(((#REF!+#REF!)*(1+#REF!)*#REF!)-#REF!)</definedName>
    <definedName name="__shared_6_0_51">#REF!+#REF!+#REF!</definedName>
    <definedName name="__shared_6_0_52">#REF!</definedName>
    <definedName name="__shared_6_0_53">#REF!-#REF!-#REF!-#REF!-#REF!</definedName>
    <definedName name="__shared_6_0_54">#REF!/(1-#REF!)</definedName>
    <definedName name="__shared_6_0_55">(#REF!/(1-(#REF!+#REF!+#REF!)))</definedName>
    <definedName name="__shared_6_0_56">#REF!/(1-#REF!)</definedName>
    <definedName name="__shared_6_0_57">#REF!*#REF!</definedName>
    <definedName name="__shared_6_0_58">#REF!+#REF!+#REF!</definedName>
    <definedName name="__shared_6_0_59">#REF!-#REF!</definedName>
    <definedName name="__shared_6_0_6">#REF!*#REF!</definedName>
    <definedName name="__shared_6_0_60">#REF!/(1-#REF!)</definedName>
    <definedName name="__shared_6_0_61">#REF!*#REF!*#REF!-#REF!</definedName>
    <definedName name="__shared_6_0_62">#REF!*#REF!*#REF!-#REF!</definedName>
    <definedName name="__shared_6_0_63">(((#REF!+#REF!)*(1+#REF!))*#REF!)-#REF!</definedName>
    <definedName name="__shared_6_0_64">(((#REF!+#REF!)*(1+#REF!)*#REF!)-#REF!)</definedName>
    <definedName name="__shared_6_0_65">SUM(#REF!)</definedName>
    <definedName name="__shared_6_0_66">AVERAGE(#REF!)</definedName>
    <definedName name="__shared_6_0_67">SUM(#REF!)</definedName>
    <definedName name="__shared_6_0_68">SUM(#REF!)</definedName>
    <definedName name="__shared_6_0_7">#REF!+#REF!+#REF!</definedName>
    <definedName name="__shared_6_0_8">#REF!</definedName>
    <definedName name="__shared_6_0_9">#REF!/(1-#REF!)</definedName>
    <definedName name="__shared_7_0_0">#REF!*#REF!</definedName>
    <definedName name="__shared_7_0_1">#REF!/(1-#REF!)</definedName>
    <definedName name="__shared_7_0_10">(#REF!/(1-(#REF!+#REF!+#REF!)))</definedName>
    <definedName name="__shared_7_0_11">#REF!/(1-#REF!)</definedName>
    <definedName name="__shared_7_0_12">#REF!*#REF!</definedName>
    <definedName name="__shared_7_0_13">#REF!*#REF!</definedName>
    <definedName name="__shared_7_0_14">#REF!*#REF!</definedName>
    <definedName name="__shared_7_0_15">#REF!*#REF!</definedName>
    <definedName name="__shared_7_0_16">(((#REF!+#REF!)*(1+#REF!)*#REF!)-#REF!)</definedName>
    <definedName name="__shared_7_0_17">#REF!+#REF!+#REF!</definedName>
    <definedName name="__shared_7_0_18">#REF!</definedName>
    <definedName name="__shared_7_0_19">#REF!-#REF!-#REF!-#REF!-#REF!</definedName>
    <definedName name="__shared_7_0_2">(#REF!/(1-(#REF!+#REF!+#REF!)))</definedName>
    <definedName name="__shared_7_0_20">#REF!/(1-#REF!)</definedName>
    <definedName name="__shared_7_0_21">(#REF!/(1-(#REF!+#REF!+#REF!)))</definedName>
    <definedName name="__shared_7_0_22">#REF!/(1-#REF!)</definedName>
    <definedName name="__shared_7_0_23">#REF!*#REF!</definedName>
    <definedName name="__shared_7_0_24">#REF!+#REF!+#REF!</definedName>
    <definedName name="__shared_7_0_25">#REF!-#REF!</definedName>
    <definedName name="__shared_7_0_26">#REF!/(1-#REF!)</definedName>
    <definedName name="__shared_7_0_27">#REF!*#REF!*#REF!-#REF!</definedName>
    <definedName name="__shared_7_0_28">#REF!*#REF!*#REF!-#REF!</definedName>
    <definedName name="__shared_7_0_29">#REF!*#REF!*#REF!-#REF!</definedName>
    <definedName name="__shared_7_0_3">#REF!*#REF!</definedName>
    <definedName name="__shared_7_0_30">#REF!*#REF!*#REF!-#REF!</definedName>
    <definedName name="__shared_7_0_31">#REF!*#REF!</definedName>
    <definedName name="__shared_7_0_32">#REF!/(1-#REF!)</definedName>
    <definedName name="__shared_7_0_33">(#REF!/(1-(#REF!+#REF!+#REF!)))</definedName>
    <definedName name="__shared_7_0_34">#REF!*#REF!</definedName>
    <definedName name="__shared_7_0_35">#REF!*#REF!</definedName>
    <definedName name="__shared_7_0_36">#REF!*#REF!</definedName>
    <definedName name="__shared_7_0_37">#REF!*#REF!</definedName>
    <definedName name="__shared_7_0_38">#REF!+#REF!+#REF!</definedName>
    <definedName name="__shared_7_0_39">#REF!</definedName>
    <definedName name="__shared_7_0_4">#REF!*#REF!</definedName>
    <definedName name="__shared_7_0_40">#REF!/(1-#REF!)</definedName>
    <definedName name="__shared_7_0_41">(#REF!/(1-(#REF!+#REF!+#REF!)))</definedName>
    <definedName name="__shared_7_0_42">#REF!/(1-#REF!)</definedName>
    <definedName name="__shared_7_0_43">#REF!*#REF!</definedName>
    <definedName name="__shared_7_0_44">#REF!*#REF!</definedName>
    <definedName name="__shared_7_0_45">#REF!*#REF!</definedName>
    <definedName name="__shared_7_0_46">#REF!*#REF!</definedName>
    <definedName name="__shared_7_0_47">(((#REF!+#REF!)*(1+#REF!)*#REF!)-#REF!)</definedName>
    <definedName name="__shared_7_0_48">#REF!+#REF!+#REF!</definedName>
    <definedName name="__shared_7_0_49">#REF!</definedName>
    <definedName name="__shared_7_0_5">#REF!*#REF!</definedName>
    <definedName name="__shared_7_0_50">#REF!-#REF!-#REF!-#REF!-#REF!</definedName>
    <definedName name="__shared_7_0_51">#REF!/(1-#REF!)</definedName>
    <definedName name="__shared_7_0_52">(#REF!/(1-(#REF!+#REF!+#REF!)))</definedName>
    <definedName name="__shared_7_0_53">#REF!/(1-#REF!)</definedName>
    <definedName name="__shared_7_0_54">#REF!*#REF!</definedName>
    <definedName name="__shared_7_0_55">#REF!+#REF!+#REF!</definedName>
    <definedName name="__shared_7_0_56">#REF!-#REF!</definedName>
    <definedName name="__shared_7_0_57">#REF!/(1-#REF!)</definedName>
    <definedName name="__shared_7_0_58">#REF!*#REF!*#REF!-#REF!</definedName>
    <definedName name="__shared_7_0_59">#REF!*#REF!*#REF!-#REF!</definedName>
    <definedName name="__shared_7_0_6">#REF!*#REF!</definedName>
    <definedName name="__shared_7_0_60">SUM(#REF!)</definedName>
    <definedName name="__shared_7_0_61">AVERAGE(#REF!)</definedName>
    <definedName name="__shared_7_0_62">SUM(#REF!)</definedName>
    <definedName name="__shared_7_0_63">SUM(#REF!)</definedName>
    <definedName name="__shared_7_0_7">#REF!+#REF!+#REF!</definedName>
    <definedName name="__shared_7_0_8">#REF!</definedName>
    <definedName name="__shared_7_0_9">#REF!/(1-#REF!)</definedName>
    <definedName name="__shared_8_0_0">#REF!*#REF!</definedName>
    <definedName name="__shared_8_0_1">#REF!/(1-#REF!)</definedName>
    <definedName name="__shared_8_0_10">#REF!/(1-#REF!)</definedName>
    <definedName name="__shared_8_0_11">(#REF!/(1-(#REF!+#REF!+#REF!)))</definedName>
    <definedName name="__shared_8_0_12">#REF!/(1-#REF!)</definedName>
    <definedName name="__shared_8_0_13">#REF!*#REF!</definedName>
    <definedName name="__shared_8_0_14">#REF!*#REF!</definedName>
    <definedName name="__shared_8_0_15">#REF!*#REF!</definedName>
    <definedName name="__shared_8_0_16">#REF!*#REF!</definedName>
    <definedName name="__shared_8_0_17">(((#REF!+#REF!)*(1+#REF!)*#REF!)-#REF!)</definedName>
    <definedName name="__shared_8_0_18">#REF!+#REF!+#REF!</definedName>
    <definedName name="__shared_8_0_19">#REF!-#REF!-#REF!-#REF!-#REF!</definedName>
    <definedName name="__shared_8_0_2">(#REF!/(1-(#REF!+#REF!+#REF!)))</definedName>
    <definedName name="__shared_8_0_20">#REF!/(1-#REF!)</definedName>
    <definedName name="__shared_8_0_21">(#REF!/(1-(#REF!+#REF!+#REF!)))</definedName>
    <definedName name="__shared_8_0_22">#REF!/(1-#REF!)</definedName>
    <definedName name="__shared_8_0_23">#REF!*#REF!</definedName>
    <definedName name="__shared_8_0_24">(((#REF!+#REF!)*(1+#REF!)*#REF!)-#REF!)</definedName>
    <definedName name="__shared_8_0_25">#REF!+#REF!+#REF!</definedName>
    <definedName name="__shared_8_0_26">#REF!-#REF!</definedName>
    <definedName name="__shared_8_0_27">#REF!/(1-#REF!)</definedName>
    <definedName name="__shared_8_0_28">#REF!</definedName>
    <definedName name="__shared_8_0_29">#REF!*#REF!</definedName>
    <definedName name="__shared_8_0_3">#REF!*#REF!</definedName>
    <definedName name="__shared_8_0_30">#REF!/(1-#REF!)</definedName>
    <definedName name="__shared_8_0_31">(#REF!/(1-(#REF!+#REF!+#REF!)))</definedName>
    <definedName name="__shared_8_0_32">#REF!*#REF!</definedName>
    <definedName name="__shared_8_0_33">#REF!*#REF!</definedName>
    <definedName name="__shared_8_0_34">#REF!*#REF!</definedName>
    <definedName name="__shared_8_0_35">#REF!*#REF!</definedName>
    <definedName name="__shared_8_0_36">(((#REF!+#REF!)*(1+#REF!))*#REF!)-#REF!</definedName>
    <definedName name="__shared_8_0_37">#REF!+#REF!+#REF!</definedName>
    <definedName name="__shared_8_0_38">#REF!</definedName>
    <definedName name="__shared_8_0_39">#REF!/(1-#REF!)</definedName>
    <definedName name="__shared_8_0_4">#REF!*#REF!</definedName>
    <definedName name="__shared_8_0_40">(#REF!/(1-(#REF!+#REF!+#REF!)))</definedName>
    <definedName name="__shared_8_0_41">#REF!/(1-#REF!)</definedName>
    <definedName name="__shared_8_0_42">#REF!*#REF!</definedName>
    <definedName name="__shared_8_0_43">#REF!*#REF!</definedName>
    <definedName name="__shared_8_0_44">#REF!*#REF!</definedName>
    <definedName name="__shared_8_0_45">#REF!*#REF!</definedName>
    <definedName name="__shared_8_0_46">(((#REF!+#REF!)*(1+#REF!)*#REF!)-#REF!)</definedName>
    <definedName name="__shared_8_0_47">#REF!+#REF!+#REF!</definedName>
    <definedName name="__shared_8_0_48">#REF!-#REF!-#REF!-#REF!-#REF!</definedName>
    <definedName name="__shared_8_0_49">#REF!/(1-#REF!)</definedName>
    <definedName name="__shared_8_0_5">#REF!*#REF!</definedName>
    <definedName name="__shared_8_0_50">(#REF!/(1-(#REF!+#REF!+#REF!)))</definedName>
    <definedName name="__shared_8_0_51">#REF!/(1-#REF!)</definedName>
    <definedName name="__shared_8_0_52">#REF!*#REF!</definedName>
    <definedName name="__shared_8_0_53">(((#REF!+#REF!)*(1+#REF!)*#REF!)-#REF!)</definedName>
    <definedName name="__shared_8_0_54">#REF!+#REF!+#REF!</definedName>
    <definedName name="__shared_8_0_55">#REF!-#REF!</definedName>
    <definedName name="__shared_8_0_56">#REF!/(1-#REF!)</definedName>
    <definedName name="__shared_8_0_57">#REF!</definedName>
    <definedName name="__shared_8_0_58">SUM(#REF!)</definedName>
    <definedName name="__shared_8_0_59">SUM(#REF!)</definedName>
    <definedName name="__shared_8_0_6">#REF!*#REF!</definedName>
    <definedName name="__shared_8_0_60">SUM(#REF!)</definedName>
    <definedName name="__shared_8_0_61">SUM(#REF!)</definedName>
    <definedName name="__shared_8_0_62">SUM(#REF!)</definedName>
    <definedName name="__shared_8_0_7">(((#REF!+#REF!)*(1+#REF!))*#REF!)-#REF!</definedName>
    <definedName name="__shared_8_0_8">#REF!+#REF!+#REF!</definedName>
    <definedName name="__shared_8_0_9">#REF!</definedName>
    <definedName name="__shared_9_0_0">#REF!*#REF!</definedName>
    <definedName name="__shared_9_0_1">#REF!/(1-#REF!)</definedName>
    <definedName name="__shared_9_0_10">(#REF!/(1-(#REF!+#REF!+#REF!)))</definedName>
    <definedName name="__shared_9_0_11">#REF!/(1-#REF!)</definedName>
    <definedName name="__shared_9_0_12">#REF!*#REF!</definedName>
    <definedName name="__shared_9_0_13">#REF!*#REF!</definedName>
    <definedName name="__shared_9_0_14">#REF!*#REF!</definedName>
    <definedName name="__shared_9_0_15">#REF!*#REF!</definedName>
    <definedName name="__shared_9_0_16">(((#REF!+#REF!)*(1+#REF!)*#REF!)-#REF!)</definedName>
    <definedName name="__shared_9_0_17">#REF!+#REF!+#REF!</definedName>
    <definedName name="__shared_9_0_18">#REF!</definedName>
    <definedName name="__shared_9_0_19">#REF!-#REF!-#REF!-#REF!-#REF!</definedName>
    <definedName name="__shared_9_0_2">(#REF!/(1-(#REF!+#REF!+#REF!)))</definedName>
    <definedName name="__shared_9_0_20">#REF!/(1-#REF!)</definedName>
    <definedName name="__shared_9_0_21">(#REF!/(1-(#REF!+#REF!+#REF!)))</definedName>
    <definedName name="__shared_9_0_22">#REF!/(1-#REF!)</definedName>
    <definedName name="__shared_9_0_23">#REF!*#REF!</definedName>
    <definedName name="__shared_9_0_24">#REF!+#REF!+#REF!</definedName>
    <definedName name="__shared_9_0_25">#REF!-#REF!</definedName>
    <definedName name="__shared_9_0_26">#REF!/(1-#REF!)</definedName>
    <definedName name="__shared_9_0_27">#REF!*#REF!*#REF!-#REF!</definedName>
    <definedName name="__shared_9_0_28">#REF!*#REF!*#REF!-#REF!</definedName>
    <definedName name="__shared_9_0_29">#REF!*#REF!*#REF!-#REF!</definedName>
    <definedName name="__shared_9_0_3">#REF!*#REF!</definedName>
    <definedName name="__shared_9_0_30">#REF!*#REF!*#REF!-#REF!</definedName>
    <definedName name="__shared_9_0_31">#REF!*#REF!</definedName>
    <definedName name="__shared_9_0_32">#REF!/(1-#REF!)</definedName>
    <definedName name="__shared_9_0_33">(#REF!/(1-(#REF!+#REF!+#REF!)))</definedName>
    <definedName name="__shared_9_0_34">#REF!*#REF!</definedName>
    <definedName name="__shared_9_0_35">#REF!*#REF!</definedName>
    <definedName name="__shared_9_0_36">#REF!*#REF!</definedName>
    <definedName name="__shared_9_0_37">#REF!*#REF!</definedName>
    <definedName name="__shared_9_0_38">#REF!+#REF!+#REF!</definedName>
    <definedName name="__shared_9_0_39">#REF!</definedName>
    <definedName name="__shared_9_0_4">#REF!*#REF!</definedName>
    <definedName name="__shared_9_0_40">#REF!/(1-#REF!)</definedName>
    <definedName name="__shared_9_0_41">(#REF!/(1-(#REF!+#REF!+#REF!)))</definedName>
    <definedName name="__shared_9_0_42">#REF!/(1-#REF!)</definedName>
    <definedName name="__shared_9_0_43">#REF!*#REF!</definedName>
    <definedName name="__shared_9_0_44">#REF!*#REF!</definedName>
    <definedName name="__shared_9_0_45">#REF!*#REF!</definedName>
    <definedName name="__shared_9_0_46">#REF!*#REF!</definedName>
    <definedName name="__shared_9_0_47">(((#REF!+#REF!)*(1+#REF!)*#REF!)-#REF!)</definedName>
    <definedName name="__shared_9_0_48">#REF!+#REF!+#REF!</definedName>
    <definedName name="__shared_9_0_49">#REF!</definedName>
    <definedName name="__shared_9_0_5">#REF!*#REF!</definedName>
    <definedName name="__shared_9_0_50">#REF!-#REF!-#REF!-#REF!-#REF!</definedName>
    <definedName name="__shared_9_0_51">#REF!/(1-#REF!)</definedName>
    <definedName name="__shared_9_0_52">(#REF!/(1-(#REF!+#REF!+#REF!)))</definedName>
    <definedName name="__shared_9_0_53">#REF!/(1-#REF!)</definedName>
    <definedName name="__shared_9_0_54">#REF!*#REF!</definedName>
    <definedName name="__shared_9_0_55">#REF!+#REF!+#REF!</definedName>
    <definedName name="__shared_9_0_56">#REF!-#REF!</definedName>
    <definedName name="__shared_9_0_57">#REF!/(1-#REF!)</definedName>
    <definedName name="__shared_9_0_58">#REF!*#REF!*#REF!-#REF!</definedName>
    <definedName name="__shared_9_0_59">#REF!*#REF!*#REF!-#REF!</definedName>
    <definedName name="__shared_9_0_6">#REF!*#REF!</definedName>
    <definedName name="__shared_9_0_60">SUM(#REF!)</definedName>
    <definedName name="__shared_9_0_61">SUM(#REF!)</definedName>
    <definedName name="__shared_9_0_62">SUM(#REF!)</definedName>
    <definedName name="__shared_9_0_7">#REF!+#REF!+#REF!</definedName>
    <definedName name="__shared_9_0_8">#REF!</definedName>
    <definedName name="__shared_9_0_9">#REF!/(1-#REF!)</definedName>
    <definedName name="_001___83">#REF!</definedName>
    <definedName name="_054__90">#REF!</definedName>
    <definedName name="_1">#REF!</definedName>
    <definedName name="_1_?_0FLU">#REF!</definedName>
    <definedName name="_10">#REF!</definedName>
    <definedName name="_10A">#REF!</definedName>
    <definedName name="_11">#REF!</definedName>
    <definedName name="_11_20_99">#N/A</definedName>
    <definedName name="_11A">#REF!</definedName>
    <definedName name="_12">#REF!</definedName>
    <definedName name="_12A">#REF!</definedName>
    <definedName name="_13">'[1]2010-2015'!#REF!</definedName>
    <definedName name="_16">'[1]Revenues CP'!#REF!</definedName>
    <definedName name="_1995">#N/A</definedName>
    <definedName name="_1A">#REF!</definedName>
    <definedName name="_2">#REF!</definedName>
    <definedName name="_2A">#REF!</definedName>
    <definedName name="_3">#REF!</definedName>
    <definedName name="_3A">#REF!</definedName>
    <definedName name="_4">#REF!</definedName>
    <definedName name="_4A">#REF!</definedName>
    <definedName name="_5">#REF!</definedName>
    <definedName name="_5A">#REF!</definedName>
    <definedName name="_6">#REF!</definedName>
    <definedName name="_6A">#REF!</definedName>
    <definedName name="_7">#REF!</definedName>
    <definedName name="_7A">#REF!</definedName>
    <definedName name="_8">#REF!</definedName>
    <definedName name="_8200">#REF!</definedName>
    <definedName name="_8A">#REF!</definedName>
    <definedName name="_9">#REF!</definedName>
    <definedName name="_9A">#REF!</definedName>
    <definedName name="_agt98">#REF!</definedName>
    <definedName name="_apr98">#REF!</definedName>
    <definedName name="_apr9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98">#REF!</definedName>
    <definedName name="_feb98">#REF!</definedName>
    <definedName name="_feb99">#REF!</definedName>
    <definedName name="_Fill" hidden="1">#REF!</definedName>
    <definedName name="_xlnm._FilterDatabase" localSheetId="2" hidden="1">' Proposta Distribuidor'!$A$6:$XEX$128</definedName>
    <definedName name="_xlnm._FilterDatabase" localSheetId="3" hidden="1">' Proposta Redes'!$A$6:$AY$127</definedName>
    <definedName name="_xlnm._FilterDatabase" localSheetId="13" hidden="1">'COMBATE GO'!$A$2:$K$132</definedName>
    <definedName name="_xlnm._FilterDatabase" localSheetId="9" hidden="1">ESTOQUE!$B$3:$K$144</definedName>
    <definedName name="_xlnm._FilterDatabase" localSheetId="0" hidden="1">'LISTA PREÇO 2022-Vigen 01.02.22'!$A$6:$BP$6</definedName>
    <definedName name="_xlnm._FilterDatabase" localSheetId="6" hidden="1">Planilha1!$C$3:$Q$3</definedName>
    <definedName name="_xlnm._FilterDatabase" localSheetId="8" hidden="1">Promoção!$B$2:$K$22</definedName>
    <definedName name="_xlnm._FilterDatabase" localSheetId="1" hidden="1">'Proposta Distr e Redes única'!$A$6:$AY$128</definedName>
    <definedName name="_xlnm._FilterDatabase" localSheetId="4" hidden="1">RETAIL!$A$3:$Z$133</definedName>
    <definedName name="_ID2" hidden="1">'[2]0102_calc'!#REF!</definedName>
    <definedName name="_jan98">#REF!</definedName>
    <definedName name="_jan99">#REF!</definedName>
    <definedName name="_jul98">#REF!</definedName>
    <definedName name="_jun98">#REF!</definedName>
    <definedName name="_jun99">#REF!</definedName>
    <definedName name="_Key1" hidden="1">#REF!</definedName>
    <definedName name="_Key2" hidden="1">#REF!</definedName>
    <definedName name="_L">#N/A</definedName>
    <definedName name="_LI8200">#REF!</definedName>
    <definedName name="_LinkPic_4548F090233D4930822929D1472E181C">#N/A</definedName>
    <definedName name="_LinkPic_FD268020F9AB4FC2BCAD5FDE24E2ED5D">#N/A</definedName>
    <definedName name="_mar98">#REF!</definedName>
    <definedName name="_mar99">#REF!</definedName>
    <definedName name="_MC107">#N/A</definedName>
    <definedName name="_MC80">#N/A</definedName>
    <definedName name="_mei98">#REF!</definedName>
    <definedName name="_mei99">#REF!</definedName>
    <definedName name="_MEN1">#REF!</definedName>
    <definedName name="_MEN2">#REF!</definedName>
    <definedName name="_MEN3">#REF!</definedName>
    <definedName name="_MEN4">#REF!</definedName>
    <definedName name="_mm02">#REF!</definedName>
    <definedName name="_mm2">#REF!</definedName>
    <definedName name="_nov98">#REF!</definedName>
    <definedName name="_okt98">#REF!</definedName>
    <definedName name="_Order1" hidden="1">255</definedName>
    <definedName name="_Order2" hidden="1">255</definedName>
    <definedName name="_Parse_Out" hidden="1">#N/A</definedName>
    <definedName name="_PG1">#N/A</definedName>
    <definedName name="_PG10">#N/A</definedName>
    <definedName name="_PG11">#N/A</definedName>
    <definedName name="_PG2">#N/A</definedName>
    <definedName name="_PG3">#N/A</definedName>
    <definedName name="_PG4">#N/A</definedName>
    <definedName name="_PG5">#N/A</definedName>
    <definedName name="_PG6">#N/A</definedName>
    <definedName name="_PG7">#N/A</definedName>
    <definedName name="_PG8">#N/A</definedName>
    <definedName name="_PG9">#N/A</definedName>
    <definedName name="_QTR2">#N/A</definedName>
    <definedName name="_QTR3">#N/A</definedName>
    <definedName name="_RE1">#REF!</definedName>
    <definedName name="_RE10">#REF!</definedName>
    <definedName name="_RE11">#REF!</definedName>
    <definedName name="_RE12">#REF!</definedName>
    <definedName name="_RE2">#REF!</definedName>
    <definedName name="_RE3">#REF!</definedName>
    <definedName name="_RE4">#REF!</definedName>
    <definedName name="_RE5">#REF!</definedName>
    <definedName name="_RE6">#REF!</definedName>
    <definedName name="_RE7">#REF!</definedName>
    <definedName name="_RE8">#REF!</definedName>
    <definedName name="_RE9">#REF!</definedName>
    <definedName name="_Regression_X" hidden="1">#N/A</definedName>
    <definedName name="_Regression_Y" hidden="1">#N/A</definedName>
    <definedName name="_sep98">#REF!</definedName>
    <definedName name="_Sort" hidden="1">#REF!</definedName>
    <definedName name="_SP107">#N/A</definedName>
    <definedName name="_SP15">#N/A</definedName>
    <definedName name="_SP30">#N/A</definedName>
    <definedName name="_SP80">#N/A</definedName>
    <definedName name="_Table1_In1" hidden="1">#N/A</definedName>
    <definedName name="_Table1_Out" hidden="1">#N/A</definedName>
    <definedName name="_Table2_In1" hidden="1">#N/A</definedName>
    <definedName name="_Table2_In2" hidden="1">#N/A</definedName>
    <definedName name="_Table2_Out" hidden="1">#N/A</definedName>
    <definedName name="_TB13">#N/A</definedName>
    <definedName name="_tgl01">#REF!</definedName>
    <definedName name="_tgl02">#REF!</definedName>
    <definedName name="_tgl03">#REF!</definedName>
    <definedName name="_tgl04">#REF!</definedName>
    <definedName name="_tgl05">#REF!</definedName>
    <definedName name="_tgl06">#REF!</definedName>
    <definedName name="_tgl07">#REF!</definedName>
    <definedName name="_tgl08">#REF!</definedName>
    <definedName name="_tgl09">#REF!</definedName>
    <definedName name="_tgl10">#REF!</definedName>
    <definedName name="_tgl11">#REF!</definedName>
    <definedName name="_tgl12">#REF!</definedName>
    <definedName name="_tgl13">#REF!</definedName>
    <definedName name="_tgl14">#REF!</definedName>
    <definedName name="_tgl15">#REF!</definedName>
    <definedName name="_tgl16">#REF!</definedName>
    <definedName name="_tgl17">#REF!</definedName>
    <definedName name="_tgl18">#REF!</definedName>
    <definedName name="_tgl19">#REF!</definedName>
    <definedName name="_tgl20">#REF!</definedName>
    <definedName name="_tgl21">#REF!</definedName>
    <definedName name="_tgl22">#REF!</definedName>
    <definedName name="_tgl23">#REF!</definedName>
    <definedName name="_tgl24">#REF!</definedName>
    <definedName name="_tgl25">#REF!</definedName>
    <definedName name="_tgl26">#REF!</definedName>
    <definedName name="_tgl27">#REF!</definedName>
    <definedName name="_tgl28">#REF!</definedName>
    <definedName name="_tgl29">#REF!</definedName>
    <definedName name="_tgl30">#REF!</definedName>
    <definedName name="_tgl31">#REF!</definedName>
    <definedName name="_TH1">#N/A</definedName>
    <definedName name="_TH2">#N/A</definedName>
    <definedName name="A">#N/A</definedName>
    <definedName name="A_1">#REF!</definedName>
    <definedName name="A_2">#REF!</definedName>
    <definedName name="a4sheet">#N/A</definedName>
    <definedName name="a5sheet">#N/A</definedName>
    <definedName name="a6sheet">#N/A</definedName>
    <definedName name="AA">#N/A</definedName>
    <definedName name="AA_1">#REF!</definedName>
    <definedName name="aaa" hidden="1">{"UNIDADES",#N/A,FALSE,"0203 Rev II";"VALOR",#N/A,FALSE,"0203 Rev II";"CGS",#N/A,FALSE,"0203 Rev II"}</definedName>
    <definedName name="Abat">#REF!</definedName>
    <definedName name="Abat_Int">#REF!</definedName>
    <definedName name="ABRP2">'[3]Base P2 On'!#REF!</definedName>
    <definedName name="ACCOUNTEDPERIODTYPE1">#N/A</definedName>
    <definedName name="ACCOUNTSEGMENT1">#N/A</definedName>
    <definedName name="Accrued_timing">#N/A</definedName>
    <definedName name="Acq_History">#N/A</definedName>
    <definedName name="Acqn_Benchmarking">#N/A</definedName>
    <definedName name="Acquisitions">#N/A</definedName>
    <definedName name="acw">#REF!</definedName>
    <definedName name="ADM">[4]TDCLASS!$H$7:$H$19</definedName>
    <definedName name="ADMIN">#N/A</definedName>
    <definedName name="Advisory">#N/A</definedName>
    <definedName name="Affiliate">#N/A</definedName>
    <definedName name="Aging_dollars">#N/A</definedName>
    <definedName name="Aging_percent">#N/A</definedName>
    <definedName name="AJUSTE">#REF!</definedName>
    <definedName name="Allowance_to_Receivables">#N/A</definedName>
    <definedName name="Allowance_to_Sales">#N/A</definedName>
    <definedName name="AM">#N/A</definedName>
    <definedName name="Anos">#REF!</definedName>
    <definedName name="anscount" hidden="1">2</definedName>
    <definedName name="APPSUSERNAME1">#N/A</definedName>
    <definedName name="April">#REF!</definedName>
    <definedName name="AR_1">#REF!</definedName>
    <definedName name="AR_2">#REF!</definedName>
    <definedName name="ARA_Threshold">#REF!</definedName>
    <definedName name="AREA">#N/A</definedName>
    <definedName name="_xlnm.Extract">#REF!</definedName>
    <definedName name="_xlnm.Print_Area">[5]Sales!$A$1:$U$21</definedName>
    <definedName name="ARP_Threshold">#REF!</definedName>
    <definedName name="Arrendco">#REF!</definedName>
    <definedName name="Arrendco_Int">#REF!</definedName>
    <definedName name="as">#REF!</definedName>
    <definedName name="AS2DocOpenMode" hidden="1">"AS2DocumentEdit"</definedName>
    <definedName name="AS2HasNoAutoHeaderFooter" hidden="1">" "</definedName>
    <definedName name="AS2NamedRange" hidden="1">16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>#N/A</definedName>
    <definedName name="assets">#N/A</definedName>
    <definedName name="ATIVO">#REF!</definedName>
    <definedName name="auto">#N/A</definedName>
    <definedName name="Avais">#REF!</definedName>
    <definedName name="Avais_Int">#REF!</definedName>
    <definedName name="Average_markup">#N/A</definedName>
    <definedName name="B">#N/A</definedName>
    <definedName name="B_Factor05">#N/A</definedName>
    <definedName name="B_Factor06">#N/A</definedName>
    <definedName name="B_Factor07">#N/A</definedName>
    <definedName name="B_Factor08">#N/A</definedName>
    <definedName name="B_Factor09">#N/A</definedName>
    <definedName name="bagels">#N/A</definedName>
    <definedName name="BalanceSheet">#N/A</definedName>
    <definedName name="BalanceSheetSubset">#N/A</definedName>
    <definedName name="BalanceSheetTmp">#N/A</definedName>
    <definedName name="BALANCO">#REF!</definedName>
    <definedName name="BALCMI">#REF!</definedName>
    <definedName name="BALPUBL">#REF!</definedName>
    <definedName name="_xlnm.Database">#REF!</definedName>
    <definedName name="BANK">#REF!</definedName>
    <definedName name="BARC">#N/A</definedName>
    <definedName name="BASE_P2">#REF!</definedName>
    <definedName name="basic_level">'[6]Tabela de Parâmetros'!$A$6:$C$11</definedName>
    <definedName name="BB">#REF!</definedName>
    <definedName name="BBT">#REF!</definedName>
    <definedName name="bdfopagnaturelife">[7]Classificações!$C$57:$D$107</definedName>
    <definedName name="begbal">#N/A</definedName>
    <definedName name="Benefits">#N/A</definedName>
    <definedName name="BF">#N/A</definedName>
    <definedName name="bffs">#N/A</definedName>
    <definedName name="BG_Del" hidden="1">15</definedName>
    <definedName name="BG_Ins" hidden="1">4</definedName>
    <definedName name="BG_Mod" hidden="1">6</definedName>
    <definedName name="Black">#N/A</definedName>
    <definedName name="Bloom.Adv.">#N/A</definedName>
    <definedName name="Bloom.H.F.">#N/A</definedName>
    <definedName name="Bloom.P.Equity">#N/A</definedName>
    <definedName name="Bloom.PRESCO">#N/A</definedName>
    <definedName name="blue">#REF!</definedName>
    <definedName name="Bonus">#N/A</definedName>
    <definedName name="BOTH">#REF!</definedName>
    <definedName name="Broad.Advisory">#N/A</definedName>
    <definedName name="Broad.P.Equity">#N/A</definedName>
    <definedName name="Broad_Advisory">#N/A</definedName>
    <definedName name="BS">#N/A</definedName>
    <definedName name="bsbs">#N/A</definedName>
    <definedName name="BTL">#REF!</definedName>
    <definedName name="BUDANNOH_SGA">#N/A</definedName>
    <definedName name="BUDBS">#N/A</definedName>
    <definedName name="Budget">#N/A</definedName>
    <definedName name="Budget_Accuracy">#N/A</definedName>
    <definedName name="BUDGETCURRENCYCODE1">#N/A</definedName>
    <definedName name="BUDGETDECIMALPLACES1">#N/A</definedName>
    <definedName name="BUDGETENDPERIODYEAR1">#N/A</definedName>
    <definedName name="BUDGETENTITYID1">#N/A</definedName>
    <definedName name="BUDGETGRAPHCORRESPONDING1">#N/A</definedName>
    <definedName name="BUDGETGRAPHINCACTUALS1">#N/A</definedName>
    <definedName name="BUDGETGRAPHINCBUDGETS1">#N/A</definedName>
    <definedName name="BUDGETGRAPHINCTITLES1">#N/A</definedName>
    <definedName name="BUDGETGRAPHINCVARIANCES1">#N/A</definedName>
    <definedName name="BUDGETGRAPHSTYLE1">#N/A</definedName>
    <definedName name="BUDGETHEADINGSBACKCOLOUR1">#N/A</definedName>
    <definedName name="BUDGETHEADINGSFORECOLOUR1">#N/A</definedName>
    <definedName name="BUDGETNAME1">#N/A</definedName>
    <definedName name="BUDGETORG1">#N/A</definedName>
    <definedName name="BUDGETORGFROZEN1">#N/A</definedName>
    <definedName name="BUDGETOUTPUTOPTION1">#N/A</definedName>
    <definedName name="BUDGETPASSWORDREQUIREDFLAG1">#N/A</definedName>
    <definedName name="BUDGETSHOWCRITERIASHEET1">#N/A</definedName>
    <definedName name="BUDGETSTARTPERIODSTARTDATE1">#N/A</definedName>
    <definedName name="BUDGETSTARTPERIODYEAR1">#N/A</definedName>
    <definedName name="BUDGETSTATUS1">#N/A</definedName>
    <definedName name="BUDGETTITLEBACKCOLOUR1">#N/A</definedName>
    <definedName name="BUDGETTITLEBORDERCOLOUR1">#N/A</definedName>
    <definedName name="BUDGETTITLEFORECOLOUR1">#N/A</definedName>
    <definedName name="BUDGETVALUESWIDTH1">#N/A</definedName>
    <definedName name="BUDGETVERSIONID1">#N/A</definedName>
    <definedName name="BUDSALESBYCUST">#N/A</definedName>
    <definedName name="BUDSENS_CAPEX">#N/A</definedName>
    <definedName name="BuiltIn_Print_Area">#REF!</definedName>
    <definedName name="BuiltIn_Print_Area___0">[8]DRE!$A$1:$C$30</definedName>
    <definedName name="BULAN">#REF!</definedName>
    <definedName name="busunit">#N/A</definedName>
    <definedName name="BVO">#REF!</definedName>
    <definedName name="BVR">#REF!</definedName>
    <definedName name="bw">#N/A</definedName>
    <definedName name="C.">#REF!</definedName>
    <definedName name="C.M.">#REF!</definedName>
    <definedName name="C_">#N/A</definedName>
    <definedName name="cap">#N/A</definedName>
    <definedName name="Capex">#N/A</definedName>
    <definedName name="Capex_Analytic">#N/A</definedName>
    <definedName name="Capex_Major">#N/A</definedName>
    <definedName name="capp">#N/A</definedName>
    <definedName name="cappp">#N/A</definedName>
    <definedName name="Case">#N/A</definedName>
    <definedName name="cases">#N/A</definedName>
    <definedName name="Cases_2000">#N/A</definedName>
    <definedName name="cases2002">#N/A</definedName>
    <definedName name="Cash_Location">#N/A</definedName>
    <definedName name="categ">#N/A</definedName>
    <definedName name="CC">#REF!</definedName>
    <definedName name="CC11_areaprodutiva">[9]p.CBU!$C$365:$J$385</definedName>
    <definedName name="CC11_arrendamentoareaprodutiva">[9]p.CBU!$C$687:$J$707</definedName>
    <definedName name="CC14_areaprodutiva">[10]p.CBU!$C$47:$J$67</definedName>
    <definedName name="cf_categ">#N/A</definedName>
    <definedName name="CFDir">#REF!</definedName>
    <definedName name="CFDir_Int">#REF!</definedName>
    <definedName name="CFInd_MI">#REF!</definedName>
    <definedName name="CFInd_MI_Int">#REF!</definedName>
    <definedName name="Change_in_control">#N/A</definedName>
    <definedName name="CHARTOFACCOUNTSID1">#N/A</definedName>
    <definedName name="CHEMICAL">#REF!</definedName>
    <definedName name="CIPHSJ" hidden="1">#REF!</definedName>
    <definedName name="Classification">#N/A</definedName>
    <definedName name="CLEAR">#N/A</definedName>
    <definedName name="ClosePrint">#N/A</definedName>
    <definedName name="CoD">#N/A</definedName>
    <definedName name="CODAT">#N/A</definedName>
    <definedName name="CODBT">#N/A</definedName>
    <definedName name="CoE">#N/A</definedName>
    <definedName name="Coffee_Price">[11]p.CBU!$C$28:$M$33</definedName>
    <definedName name="coffee_wk">[11]p.CBU!$C$56:$N$59</definedName>
    <definedName name="COGS_1">#N/A</definedName>
    <definedName name="COGS_2">#N/A</definedName>
    <definedName name="COGS_3">#N/A</definedName>
    <definedName name="COGS_4">#N/A</definedName>
    <definedName name="COGS_5">#N/A</definedName>
    <definedName name="colummprocvmesjandezlab14">'[12]Natulab 2014'!$F$35:$S$3596</definedName>
    <definedName name="colummprocvmesjandezlab15">'[12]Natulab 2015'!$F$20:$AE$4142</definedName>
    <definedName name="colummprocvmesjandezlife14">'[12]Naturelife 2014'!$F$33:$U$3230</definedName>
    <definedName name="colummprocvmesjandezlife15">#REF!</definedName>
    <definedName name="COM">[4]TDCLASS!$K$7:$K$14</definedName>
    <definedName name="Comis">#REF!</definedName>
    <definedName name="Comis_Int">#REF!</definedName>
    <definedName name="ComME">#REF!</definedName>
    <definedName name="ComME_Int">#REF!</definedName>
    <definedName name="ComMN">#REF!</definedName>
    <definedName name="ComMN_Int">#REF!</definedName>
    <definedName name="COMP">#N/A</definedName>
    <definedName name="COMP_Year">#N/A</definedName>
    <definedName name="COMPANY">#N/A</definedName>
    <definedName name="Completion">#N/A</definedName>
    <definedName name="CONNECTSTRING1">#N/A</definedName>
    <definedName name="corptax">#N/A</definedName>
    <definedName name="Cost_per_10142B_liner">#N/A</definedName>
    <definedName name="Cost_per_14190_liner">#N/A</definedName>
    <definedName name="Cost_per_drum">#N/A</definedName>
    <definedName name="Cost_per_HIC">#N/A</definedName>
    <definedName name="Cost_per_RAM_liner">#N/A</definedName>
    <definedName name="Cost_savings">#N/A</definedName>
    <definedName name="Cover" hidden="1">#N/A</definedName>
    <definedName name="CPMF">#REF!</definedName>
    <definedName name="CPMF_Int">#REF!</definedName>
    <definedName name="CR_">#REF!</definedName>
    <definedName name="CREATEGRAPH1">#N/A</definedName>
    <definedName name="CRED_FISC">#REF!</definedName>
    <definedName name="credit_adm1">#REF!</definedName>
    <definedName name="credit_adm2">#REF!</definedName>
    <definedName name="Crit">#N/A</definedName>
    <definedName name="CRIT_ACTU_STAT">#N/A</definedName>
    <definedName name="CRIT_ACTUAL">#N/A</definedName>
    <definedName name="CRIT_BUDG_STAT">#N/A</definedName>
    <definedName name="CRIT_BUDGET">#N/A</definedName>
    <definedName name="Crit_PREVIEW">#N/A</definedName>
    <definedName name="CRIT_PREW_STAT">#N/A</definedName>
    <definedName name="Crit1">#N/A</definedName>
    <definedName name="_xlnm.Criteria">#REF!</definedName>
    <definedName name="CRUZEIROS">#REF!</definedName>
    <definedName name="CS">#REF!</definedName>
    <definedName name="CS_Int">#REF!</definedName>
    <definedName name="Curr">#N/A</definedName>
    <definedName name="CurrentCurr">[13]Lists!$AS$15</definedName>
    <definedName name="CURRENTYR">#N/A</definedName>
    <definedName name="Customer__Calculated">#N/A</definedName>
    <definedName name="Cvar">#REF!</definedName>
    <definedName name="Cvar_Int">#REF!</definedName>
    <definedName name="CY_Accounts_Receivable">#N/A</definedName>
    <definedName name="CY_Administration">#N/A</definedName>
    <definedName name="CY_Cash">#N/A</definedName>
    <definedName name="CY_Cash_Div_Dec">#N/A</definedName>
    <definedName name="CY_Common_Equity">#N/A</definedName>
    <definedName name="CY_Cost_of_Sales">#N/A</definedName>
    <definedName name="CY_Current_Liabilities">#N/A</definedName>
    <definedName name="CY_Depreciation">#N/A</definedName>
    <definedName name="CY_Gross_Profit">#N/A</definedName>
    <definedName name="CY_Inc_Bef_Tax">#N/A</definedName>
    <definedName name="CY_Intangible_Assets">#N/A</definedName>
    <definedName name="CY_Interest_Expense">#N/A</definedName>
    <definedName name="CY_Inventory">#N/A</definedName>
    <definedName name="CY_LIABIL_EQUITY">#N/A</definedName>
    <definedName name="CY_LT_Debt">#N/A</definedName>
    <definedName name="CY_Market_Value_of_Equity">#N/A</definedName>
    <definedName name="CY_Marketable_Sec">#N/A</definedName>
    <definedName name="CY_NET_PROFIT">#N/A</definedName>
    <definedName name="CY_Net_Revenue">#N/A</definedName>
    <definedName name="CY_Operating_Income">#N/A</definedName>
    <definedName name="CY_Other">#N/A</definedName>
    <definedName name="CY_Other_Curr_Assets">#N/A</definedName>
    <definedName name="CY_Other_LT_Assets">#N/A</definedName>
    <definedName name="CY_Other_LT_Liabilities">#N/A</definedName>
    <definedName name="CY_Preferred_Stock">#N/A</definedName>
    <definedName name="CY_QUICK_ASSETS">#N/A</definedName>
    <definedName name="CY_Retained_Earnings">#N/A</definedName>
    <definedName name="CY_Selling">#N/A</definedName>
    <definedName name="CY_Tangible_Assets">#N/A</definedName>
    <definedName name="CY_Tangible_Net_Worth">#N/A</definedName>
    <definedName name="CY_Taxes">#N/A</definedName>
    <definedName name="CY_TOTAL_ASSETS">#N/A</definedName>
    <definedName name="CY_TOTAL_CURR_ASSETS">#N/A</definedName>
    <definedName name="CY_TOTAL_DEBT">#N/A</definedName>
    <definedName name="CY_TOTAL_EQUITY">#N/A</definedName>
    <definedName name="CY_Weighted_Average">#N/A</definedName>
    <definedName name="CY_Working_Capital">#N/A</definedName>
    <definedName name="d">#REF!</definedName>
    <definedName name="D.R.E.">#REF!</definedName>
    <definedName name="DADOS">#REF!</definedName>
    <definedName name="DADOS1">#REF!</definedName>
    <definedName name="Daily_gas_and_car_rental_rate">#N/A</definedName>
    <definedName name="Date">#N/A</definedName>
    <definedName name="Days_in_Receivables">#N/A</definedName>
    <definedName name="DBNAME1">#N/A</definedName>
    <definedName name="DBUSERNAME1">#N/A</definedName>
    <definedName name="DCF">#N/A</definedName>
    <definedName name="DCFbasic">#N/A</definedName>
    <definedName name="DD">#REF!</definedName>
    <definedName name="deb">#N/A</definedName>
    <definedName name="Debt_Exp_to_Sales">#N/A</definedName>
    <definedName name="debt_interest">#N/A</definedName>
    <definedName name="debt_ratio">#N/A</definedName>
    <definedName name="DELETELOGICTYPE1">#N/A</definedName>
    <definedName name="Demanda1">#REF!</definedName>
    <definedName name="Density_of_water">#N/A</definedName>
    <definedName name="dep">#REF!</definedName>
    <definedName name="DepAd">#REF!</definedName>
    <definedName name="DepAd_Int">#REF!</definedName>
    <definedName name="DEPR8200">#REF!</definedName>
    <definedName name="DeprecAm">#REF!</definedName>
    <definedName name="DeprecAm_Int">#REF!</definedName>
    <definedName name="deprecAmorDOAR">#REF!</definedName>
    <definedName name="deprecAmorDOAR_Int">#REF!</definedName>
    <definedName name="Depreciation">#N/A</definedName>
    <definedName name="Depreciation_and_disposal_term">#N/A</definedName>
    <definedName name="DEPRESIASI">#REF!</definedName>
    <definedName name="Deprn">#N/A</definedName>
    <definedName name="DepVe">#REF!</definedName>
    <definedName name="DepVe_Int">#REF!</definedName>
    <definedName name="Derivatives">#N/A</definedName>
    <definedName name="Desagioag">#REF!</definedName>
    <definedName name="Desagioag_Int">#REF!</definedName>
    <definedName name="DespAdm">#REF!</definedName>
    <definedName name="DespAdm_Int">#REF!</definedName>
    <definedName name="Detail">#N/A</definedName>
    <definedName name="devers2">[14]MêsBase!$A$2:$Q$64</definedName>
    <definedName name="di_adm1">#REF!</definedName>
    <definedName name="di_adm2">#REF!</definedName>
    <definedName name="discbase">#N/A</definedName>
    <definedName name="discfee">#N/A</definedName>
    <definedName name="Disposal_rate">#N/A</definedName>
    <definedName name="Dispositions">#N/A</definedName>
    <definedName name="diss">#REF!</definedName>
    <definedName name="dissolving">#REF!</definedName>
    <definedName name="Divers">[14]MêsBase!$A$2:$Q$64</definedName>
    <definedName name="DivPol">#N/A</definedName>
    <definedName name="DMPL">[15]BP!#REF!</definedName>
    <definedName name="DOAR">[15]BP!#REF!</definedName>
    <definedName name="DocType" localSheetId="2">Word</definedName>
    <definedName name="DocType" localSheetId="3">Word</definedName>
    <definedName name="DocType" localSheetId="0">Word</definedName>
    <definedName name="DocType" localSheetId="1">Word</definedName>
    <definedName name="DocType" localSheetId="4">Word</definedName>
    <definedName name="DocType">Word</definedName>
    <definedName name="dodol">#REF!</definedName>
    <definedName name="DolarFinal">#REF!</definedName>
    <definedName name="Dollar_Threshold">#N/A</definedName>
    <definedName name="DR">[15]BP!#REF!</definedName>
    <definedName name="E">#N/A</definedName>
    <definedName name="EBITDA">#REF!</definedName>
    <definedName name="EBITDA_CF">#N/A</definedName>
    <definedName name="EBITDA_Int">#REF!</definedName>
    <definedName name="EBITDA_Summary">#N/A</definedName>
    <definedName name="ED">#REF!</definedName>
    <definedName name="EE">#REF!</definedName>
    <definedName name="eggrolls">#N/A</definedName>
    <definedName name="ENDPERIODNAME1">#N/A</definedName>
    <definedName name="ENDPERIODNUM1">#N/A</definedName>
    <definedName name="ENDPERIODYEAR1">#N/A</definedName>
    <definedName name="EngSupt_Des_Labor">#N/A</definedName>
    <definedName name="EqPatr">#REF!</definedName>
    <definedName name="EqPatr_Int">#REF!</definedName>
    <definedName name="equities_adm1">#REF!</definedName>
    <definedName name="equities_adm2">#REF!</definedName>
    <definedName name="equity_ratio">#N/A</definedName>
    <definedName name="EUR">#N/A</definedName>
    <definedName name="Euro">#N/A</definedName>
    <definedName name="ev">#N/A</definedName>
    <definedName name="EVAL">#N/A</definedName>
    <definedName name="Exaus">#REF!</definedName>
    <definedName name="Exaus_Int">#REF!</definedName>
    <definedName name="Excess_Assets">#N/A</definedName>
    <definedName name="ExitX">#N/A</definedName>
    <definedName name="exp">#N/A</definedName>
    <definedName name="exp_acc">#N/A</definedName>
    <definedName name="exp_asp">#N/A</definedName>
    <definedName name="exp_bcs">#N/A</definedName>
    <definedName name="exp_rmkt">#N/A</definedName>
    <definedName name="ExportarJDE">#REF!</definedName>
    <definedName name="Exposures">#N/A</definedName>
    <definedName name="F">#N/A</definedName>
    <definedName name="F_1">#REF!</definedName>
    <definedName name="F_2">#REF!</definedName>
    <definedName name="F_3">#REF!</definedName>
    <definedName name="faldodd">#REF!</definedName>
    <definedName name="Family">#N/A</definedName>
    <definedName name="FatBr">#REF!</definedName>
    <definedName name="FatBr_Int">#REF!</definedName>
    <definedName name="FCF">#N/A</definedName>
    <definedName name="FCST">#N/A</definedName>
    <definedName name="February">#REF!</definedName>
    <definedName name="feriados">[16]CÁLCULO!$AB$2:$AB$1468</definedName>
    <definedName name="FFAPPCOLNAME1_1">#N/A</definedName>
    <definedName name="FFAPPCOLNAME2_1">#N/A</definedName>
    <definedName name="FFAPPCOLNAME3_1">#N/A</definedName>
    <definedName name="FFAPPCOLNAME4_1">#N/A</definedName>
    <definedName name="FFAPPCOLNAME5_1">#N/A</definedName>
    <definedName name="FFAPPCOLNAME6_1">#N/A</definedName>
    <definedName name="FFAPPCOLNAME7_1">#N/A</definedName>
    <definedName name="FFF">#REF!</definedName>
    <definedName name="FFSEGDESC1_1">#N/A</definedName>
    <definedName name="FFSEGDESC2_1">#N/A</definedName>
    <definedName name="FFSEGDESC3_1">#N/A</definedName>
    <definedName name="FFSEGDESC4_1">#N/A</definedName>
    <definedName name="FFSEGDESC5_1">#N/A</definedName>
    <definedName name="FFSEGDESC6_1">#N/A</definedName>
    <definedName name="FFSEGDESC7_1">#N/A</definedName>
    <definedName name="FFSEGMENT1_1">#N/A</definedName>
    <definedName name="FFSEGMENT2_1">#N/A</definedName>
    <definedName name="FFSEGMENT3_1">#N/A</definedName>
    <definedName name="FFSEGMENT4_1">#N/A</definedName>
    <definedName name="FFSEGMENT5_1">#N/A</definedName>
    <definedName name="FFSEGMENT6_1">#N/A</definedName>
    <definedName name="FFSEGMENT7_1">#N/A</definedName>
    <definedName name="FFSEGSEPARATOR1">#N/A</definedName>
    <definedName name="FIN">#REF!</definedName>
    <definedName name="Financing_EBITDA">#N/A</definedName>
    <definedName name="Finished_goods">#N/A</definedName>
    <definedName name="FirstPercentage">#N/A</definedName>
    <definedName name="físico">#REF!</definedName>
    <definedName name="Fisicos">#REF!</definedName>
    <definedName name="FixedAssets">#N/A</definedName>
    <definedName name="FixVend">#REF!</definedName>
    <definedName name="FixVend_Int">#REF!</definedName>
    <definedName name="FLUXOC">[17]Plan1!#REF!</definedName>
    <definedName name="FNDNAM1">#N/A</definedName>
    <definedName name="FNDUSERID1">#N/A</definedName>
    <definedName name="FootNoteRoot">#N/A</definedName>
    <definedName name="fopagnatulab">[7]Classificações!$C$4:$D$54</definedName>
    <definedName name="FormatValues">#N/A</definedName>
    <definedName name="formu" hidden="1">#REF!</definedName>
    <definedName name="fr" hidden="1">{#N/A,#N/A,FALSE,"Aging Summary";#N/A,#N/A,FALSE,"Ratio Analysis";#N/A,#N/A,FALSE,"Test 120 Day Accts";#N/A,#N/A,FALSE,"Tickmarks"}</definedName>
    <definedName name="FRETE">'[18]Check Margem_'!$AA$2</definedName>
    <definedName name="FretPa">#REF!</definedName>
    <definedName name="FretPa_Int">#REF!</definedName>
    <definedName name="FretSeg">#REF!</definedName>
    <definedName name="FretSeg_Int">#REF!</definedName>
    <definedName name="fsdfsdf">#N/A</definedName>
    <definedName name="FTSE">#N/A</definedName>
    <definedName name="fu">#N/A</definedName>
    <definedName name="FundTotal">#N/A</definedName>
    <definedName name="fx">#N/A</definedName>
    <definedName name="G">#N/A</definedName>
    <definedName name="GAAP_adjustments">#N/A</definedName>
    <definedName name="gallons_per_cubic_foot">#N/A</definedName>
    <definedName name="gbp">#N/A</definedName>
    <definedName name="gdfg">#N/A</definedName>
    <definedName name="gestor">[19]DP!$J$3:$K$198</definedName>
    <definedName name="gestores">[20]Plan1!$C$2:$C$37+#REF!</definedName>
    <definedName name="GET">#N/A</definedName>
    <definedName name="GGF">[4]TDCLASS!$E$7:$E$18</definedName>
    <definedName name="Giulio" hidden="1">{#N/A,#N/A,FALSE,"Aging Summary";#N/A,#N/A,FALSE,"Ratio Analysis";#N/A,#N/A,FALSE,"Test 120 Day Accts";#N/A,#N/A,FALSE,"Tickmarks"}</definedName>
    <definedName name="GNETATRIM">'[21]GRAFICO COMPARATIVA PARQUE'!#REF!</definedName>
    <definedName name="_xlnm.Recorder">'[22]Plano de Contas'!#REF!</definedName>
    <definedName name="Green">#N/A</definedName>
    <definedName name="Growth_in_business_contribution_margin">#N/A</definedName>
    <definedName name="GRUPO_1">#REF!</definedName>
    <definedName name="GRUPO_2">#REF!</definedName>
    <definedName name="GRUPO_3">#REF!</definedName>
    <definedName name="GRUPO_4">#REF!</definedName>
    <definedName name="GRUPO_5">#REF!</definedName>
    <definedName name="GRUPO_6">#REF!</definedName>
    <definedName name="GRUPO_7">#REF!</definedName>
    <definedName name="GRUPO_8">#REF!</definedName>
    <definedName name="GWYUID1">#N/A</definedName>
    <definedName name="H">#N/A</definedName>
    <definedName name="H.Funds">#N/A</definedName>
    <definedName name="hantu">#REF!</definedName>
    <definedName name="head">#REF!</definedName>
    <definedName name="HEALTH">#N/A</definedName>
    <definedName name="Hedge">#REF!</definedName>
    <definedName name="hedge_adm1">#REF!</definedName>
    <definedName name="hedge_adm2">#REF!</definedName>
    <definedName name="Hedge_Int">#REF!</definedName>
    <definedName name="HH">#REF!</definedName>
    <definedName name="HIDE">#REF!</definedName>
    <definedName name="Hist">#N/A</definedName>
    <definedName name="Historical">#N/A</definedName>
    <definedName name="HOECHST______20">#REF!</definedName>
    <definedName name="HonAdm">#REF!</definedName>
    <definedName name="HonAdm_Int">#REF!</definedName>
    <definedName name="HONORARIO">#REF!</definedName>
    <definedName name="HOSP">#REF!</definedName>
    <definedName name="Hospitalar">'[23]Apoio refs'!$E$7</definedName>
    <definedName name="HTML_CodePage" hidden="1">1252</definedName>
    <definedName name="HTML_Control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I">#N/A</definedName>
    <definedName name="ICMS">#REF!</definedName>
    <definedName name="ICMS_Int">#REF!</definedName>
    <definedName name="IG_Loan_Non_Cash">#N/A</definedName>
    <definedName name="II">#REF!</definedName>
    <definedName name="IMP">#REF!</definedName>
    <definedName name="IMP_1">#REF!</definedName>
    <definedName name="IMP_10">#REF!</definedName>
    <definedName name="IMP_11">#REF!</definedName>
    <definedName name="IMP_12">#REF!</definedName>
    <definedName name="IMP_2">#REF!</definedName>
    <definedName name="IMP_3">#REF!</definedName>
    <definedName name="IMP_4">#REF!</definedName>
    <definedName name="IMP_5">#REF!</definedName>
    <definedName name="IMP_6">#REF!</definedName>
    <definedName name="IMP_7">#REF!</definedName>
    <definedName name="IMP_8">#REF!</definedName>
    <definedName name="IMP_9">#REF!</definedName>
    <definedName name="IMP_A">#REF!</definedName>
    <definedName name="IMP_B">#REF!</definedName>
    <definedName name="IMP_C">#REF!</definedName>
    <definedName name="IMP_D">#REF!</definedName>
    <definedName name="IMP_E">#REF!</definedName>
    <definedName name="IMP_F">#REF!</definedName>
    <definedName name="IMP_G">#REF!</definedName>
    <definedName name="IMP_H">#REF!</definedName>
    <definedName name="IMP_I">#REF!</definedName>
    <definedName name="IMP_J">#REF!</definedName>
    <definedName name="IMP_L">#REF!</definedName>
    <definedName name="ImpMdb">[24]sispecabr99!#REF!</definedName>
    <definedName name="inclusão_de_novos_campos">#REF!</definedName>
    <definedName name="indice" hidden="1">{"'RR'!$A$2:$E$81"}</definedName>
    <definedName name="INF.GER.">#REF!</definedName>
    <definedName name="INF.GER1">#REF!</definedName>
    <definedName name="INFLACAO">'[18]Check Margem_'!$O$1</definedName>
    <definedName name="Inflation_Rate">[11]p.CBU!$C$39:$N$40</definedName>
    <definedName name="Inflows">#N/A</definedName>
    <definedName name="INI">#REF!</definedName>
    <definedName name="input">#N/A</definedName>
    <definedName name="Interest_Rate">#N/A</definedName>
    <definedName name="interm_level">'[6]Tabela de Parâmetros'!$D$6:$F$11</definedName>
    <definedName name="Interval_cutoff">#N/A</definedName>
    <definedName name="inversión_eb_rc">#REF!</definedName>
    <definedName name="inverternatualab">'[25]Class BDFOPAG'!$B$95:$C$1444</definedName>
    <definedName name="inverternaturelife">'[25]Class BDFOPAG'!$E$95:$G$146</definedName>
    <definedName name="IOF">#REF!</definedName>
    <definedName name="IOF_Int">#REF!</definedName>
    <definedName name="IPI">#REF!</definedName>
    <definedName name="IPI_Int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SSET_BACKED_FDIC" hidden="1">"c6301"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 hidden="1">110000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ENCY_COIN_DOMESTIC_FDIC" hidden="1">"c6388"</definedName>
    <definedName name="IQ_CY" hidden="1">10000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FFICIENCY_RATIO_FDIC" hidden="1">"c6736"</definedName>
    <definedName name="IQ_EPS" hidden="1">"IQ_EPS"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VE_YEAR_FIXED_AND_FLOATING_RATE_FDIC" hidden="1">"c6422"</definedName>
    <definedName name="IQ_FIVE_YEAR_MORTGAGE_PASS_THROUGHS_FDIC" hidden="1">"c6414"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MENT_BANKING_OTHER_FEES_FDIC" hidden="1">"c6666"</definedName>
    <definedName name="IQ_IRA_KEOGH_ACCOUNTS_FDIC" hidden="1">"c6496"</definedName>
    <definedName name="IQ_ISSUED_GUARANTEED_US_FDIC" hidden="1">"c6404"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M" hidden="1">2000</definedName>
    <definedName name="IQ_LTM_DATE" hidden="1">"IQ_LTM_DATE"</definedName>
    <definedName name="IQ_LTMMONTH" hidden="1">120000</definedName>
    <definedName name="IQ_MATURITY_ONE_YEAR_LESS_FDIC" hidden="1">"c6425"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ULTIFAMILY_RESIDENTIAL_LOANS_FDIC" hidden="1">"c6311"</definedName>
    <definedName name="IQ_NAMES_REVISION_DATE_" hidden="1">40434.7279166667</definedName>
    <definedName name="IQ_NET_CHARGE_OFFS_FDIC" hidden="1">"c6641"</definedName>
    <definedName name="IQ_NET_CHARGE_OFFS_LOANS_FDIC" hidden="1">"c6751"</definedName>
    <definedName name="IQ_NET_INCOME_FDIC" hidden="1">"c6587"</definedName>
    <definedName name="IQ_NET_INT_INC_BNK_FDIC" hidden="1">"c6570"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G_TOTAL_OIL_PRODUCTON" hidden="1">"c2059"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INSURANCE_FEES_FDIC" hidden="1">"c6672"</definedName>
    <definedName name="IQ_OTHER_INTANGIBLE_FDIC" hidden="1">"c6337"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RE_OWNED_FDIC" hidden="1">"c6330"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ERCENT_INSURED_FDIC" hidden="1">"c6374"</definedName>
    <definedName name="IQ_PERIODDATE_FDIC" hidden="1">"c13646"</definedName>
    <definedName name="IQ_PLEDGED_SECURITIES_FDIC" hidden="1">"c6401"</definedName>
    <definedName name="IQ_PRE_TAX_INCOME_FDIC" hidden="1">"c6581"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CEDATETIME" hidden="1">"IQ_PRICEDATETIME"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FDIC" hidden="1">"c6730"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SSETS_FDIC" hidden="1">"c6339"</definedName>
    <definedName name="IQ_TOTAL_CHARGE_OFFS_FDIC" hidden="1">"c6603"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EQUITY_FDIC" hidden="1">"c6354"</definedName>
    <definedName name="IQ_TOTAL_LIABILITIES_FDIC" hidden="1">"c6348"</definedName>
    <definedName name="IQ_TOTAL_PENSION_OBLIGATION" hidden="1">"c1292"</definedName>
    <definedName name="IQ_TOTAL_RECOVERIES_FDIC" hidden="1">"c6622"</definedName>
    <definedName name="IQ_TOTAL_REV_BNK_FDIC" hidden="1">"c6786"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IR">#REF!</definedName>
    <definedName name="IR_ANO">#REF!</definedName>
    <definedName name="IR_Int">#REF!</definedName>
    <definedName name="IR_UFIR">#REF!</definedName>
    <definedName name="IS">#N/A</definedName>
    <definedName name="ISAdvisory">#N/A</definedName>
    <definedName name="ISP.Equity">#N/A</definedName>
    <definedName name="ISPRESCO">#N/A</definedName>
    <definedName name="Item_Controle">OFFSET('[26]Lista de IC'!$A$3,0,0,COUNTA('[26]Lista de IC'!$A$3:$A$50),1)</definedName>
    <definedName name="iui" hidden="1">[27]XREF!$A$3:$IV$3</definedName>
    <definedName name="J">#N/A</definedName>
    <definedName name="J_cutoff">#N/A</definedName>
    <definedName name="jane">#REF!</definedName>
    <definedName name="January">#REF!</definedName>
    <definedName name="JE">#N/A</definedName>
    <definedName name="Jun" hidden="1">#REF!</definedName>
    <definedName name="Jun._03">#N/A</definedName>
    <definedName name="JUNP2">'[3]Base P2 On'!#REF!</definedName>
    <definedName name="Juros_ICia">#REF!</definedName>
    <definedName name="Juros_ICia_Int">#REF!</definedName>
    <definedName name="JurosME">#REF!</definedName>
    <definedName name="JurosME_Int">#REF!</definedName>
    <definedName name="JurosMn">#REF!</definedName>
    <definedName name="JurosMn_Int">#REF!</definedName>
    <definedName name="JurosRecFin">#REF!</definedName>
    <definedName name="JurosRecFin_Int">#REF!</definedName>
    <definedName name="K">#N/A</definedName>
    <definedName name="kagt97">#REF!</definedName>
    <definedName name="kagt98">#REF!</definedName>
    <definedName name="KAS">#REF!</definedName>
    <definedName name="kdes97">#REF!</definedName>
    <definedName name="kdes98">#REF!</definedName>
    <definedName name="keb">#REF!</definedName>
    <definedName name="keya" hidden="1">#N/A</definedName>
    <definedName name="kjul97">#REF!</definedName>
    <definedName name="kjul98">#REF!</definedName>
    <definedName name="knov97">#REF!</definedName>
    <definedName name="knov98">#REF!</definedName>
    <definedName name="kokt97">#REF!</definedName>
    <definedName name="kokt98">#REF!</definedName>
    <definedName name="ksep97">#REF!</definedName>
    <definedName name="ksep98">#REF!</definedName>
    <definedName name="L.">#REF!</definedName>
    <definedName name="L._REAL_CONTRIB">#REF!</definedName>
    <definedName name="L.EXPL.">#REF!</definedName>
    <definedName name="L.REAL">#REF!</definedName>
    <definedName name="L_Adjust">[28]Links!$H$1:$H$65536</definedName>
    <definedName name="L_AJE_Tot">[28]Links!$G$1:$G$65536</definedName>
    <definedName name="L_CY_Beg">[28]Links!$F$1:$F$65536</definedName>
    <definedName name="L_CY_End">[28]Links!$J$1:$J$65536</definedName>
    <definedName name="L_PY_End">[28]Links!$K$1:$K$65536</definedName>
    <definedName name="L_RJE_Tot">[28]Links!$I$1:$I$65536</definedName>
    <definedName name="LANC">#REF!</definedName>
    <definedName name="LANC1">#REF!</definedName>
    <definedName name="Last_Row">#N/A</definedName>
    <definedName name="LastPercentage">#N/A</definedName>
    <definedName name="LCs">#N/A</definedName>
    <definedName name="Lev">#N/A</definedName>
    <definedName name="life">#REF!</definedName>
    <definedName name="Lista_Desp._Invest.">[29]Listas!$B$3:$C$38</definedName>
    <definedName name="Lista_Financiamento">[29]Listas!$B$21:$C$26</definedName>
    <definedName name="Lista_Pesquisavel_Painel">OFFSET('[30]Segredo validação painel'!$C$3,,,COUNTIF('[30]Segredo validação painel'!$C$3:$C$196,"?*"))</definedName>
    <definedName name="Lista3">[31]LISTAS!$C$2:$C$3</definedName>
    <definedName name="ListaFeriados">[32]LISTAS!$I$2:$I$34</definedName>
    <definedName name="Living_expenses_demand">#N/A</definedName>
    <definedName name="Living_expenses_during_travel">#N/A</definedName>
    <definedName name="Living_expenses_long_term">#N/A</definedName>
    <definedName name="LL">#REF!</definedName>
    <definedName name="lllllllll" hidden="1">#REF!</definedName>
    <definedName name="lmb">#N/A</definedName>
    <definedName name="localidades">[33]CEARA!#REF!</definedName>
    <definedName name="LOG">[4]TDCLASS!$N$7</definedName>
    <definedName name="LRANO">#REF!</definedName>
    <definedName name="ls_adm1">#REF!</definedName>
    <definedName name="ls_adm2">#REF!</definedName>
    <definedName name="LUBRICANT">#REF!</definedName>
    <definedName name="lucia_araxa_capex">[11]p.CBU!$C$303:$N$314</definedName>
    <definedName name="Lucia_Coffee_Land">[11]p.CBU!$C$78:$M$98</definedName>
    <definedName name="lucia_expansion_capex">[11]p.CBU!$C$283:$N$301</definedName>
    <definedName name="lucia_ic_purchases">[11]p.CBU!$C$133:$N$146</definedName>
    <definedName name="lucia_icf_capex">[11]p.CBU!$C$234:$N$247</definedName>
    <definedName name="lucia_icnp_capex">[11]p.CBU!$C$204:$N$217</definedName>
    <definedName name="lucia_nc_purchases">[11]p.CBU!$C$148:$N$160</definedName>
    <definedName name="lucia_ncf_capex">[11]p.CBU!$C$249:$N$262</definedName>
    <definedName name="lucia_ncnp_capex">[11]p.CBU!$C$219:$N$232</definedName>
    <definedName name="lucia_pfc_purchases">[11]p.CBU!$C$164:$N$182</definedName>
    <definedName name="lucia_processing_capex">[11]p.CBU!$C$264:$N$281</definedName>
    <definedName name="Lucia_productivity">[11]p.CBU!$C$115:$M$127</definedName>
    <definedName name="lucia_sga">[11]p.CBU!$C$187:$N$197</definedName>
    <definedName name="Luigino_s__Inc._2003_Pro_Forma">#N/A</definedName>
    <definedName name="M">#N/A</definedName>
    <definedName name="magnus">#REF!</definedName>
    <definedName name="magnus1">#REF!</definedName>
    <definedName name="magnus2">#REF!</definedName>
    <definedName name="magnus3">#REF!</definedName>
    <definedName name="magnus4">#REF!</definedName>
    <definedName name="magnus5">#REF!</definedName>
    <definedName name="MAIN_SUPPLIERS">#REF!</definedName>
    <definedName name="MAIP2">'[3]Base P2 On'!#REF!</definedName>
    <definedName name="Management_adjustments">#N/A</definedName>
    <definedName name="manoel">#REF!</definedName>
    <definedName name="marcelo">#REF!</definedName>
    <definedName name="March">#REF!</definedName>
    <definedName name="Mark">#REF!</definedName>
    <definedName name="Mark_Int">#REF!</definedName>
    <definedName name="MARKETING">#N/A</definedName>
    <definedName name="MARP2">'[3]Base P2 On'!#REF!</definedName>
    <definedName name="marrr">[34]Lead!$F$1:$F$65536</definedName>
    <definedName name="MASTER">#N/A</definedName>
    <definedName name="master2">#N/A</definedName>
    <definedName name="MAX_Y2">#N/A</definedName>
    <definedName name="MAXLAB">#N/A</definedName>
    <definedName name="MAXPCT">#N/A</definedName>
    <definedName name="May">#REF!</definedName>
    <definedName name="MCAP0">#N/A</definedName>
    <definedName name="MCAP15">#N/A</definedName>
    <definedName name="MCAP30">#N/A</definedName>
    <definedName name="MCAPB">#N/A</definedName>
    <definedName name="MCBASE">#N/A</definedName>
    <definedName name="Medical">#N/A</definedName>
    <definedName name="MEN">#REF!</definedName>
    <definedName name="MEN1A">#REF!</definedName>
    <definedName name="MEN1B">#REF!</definedName>
    <definedName name="MEN2A">#REF!</definedName>
    <definedName name="MEN2B">#REF!</definedName>
    <definedName name="MENU">#REF!</definedName>
    <definedName name="MENU1">#REF!</definedName>
    <definedName name="MENU1A">#REF!</definedName>
    <definedName name="MENU1B">#REF!</definedName>
    <definedName name="MENU2">#REF!</definedName>
    <definedName name="MENU2A">#REF!</definedName>
    <definedName name="MENU2B">#REF!</definedName>
    <definedName name="MENU3">#REF!</definedName>
    <definedName name="MENU4">#REF!</definedName>
    <definedName name="mes">[35]Consumo!$AO$7</definedName>
    <definedName name="mês">#REF!</definedName>
    <definedName name="Meses">#REF!</definedName>
    <definedName name="meta" hidden="1">{"'RR'!$A$2:$E$81"}</definedName>
    <definedName name="MIDCONT">#N/A</definedName>
    <definedName name="military">#N/A</definedName>
    <definedName name="minis">#N/A</definedName>
    <definedName name="Minor">#REF!</definedName>
    <definedName name="Minor_Int">#REF!</definedName>
    <definedName name="Miscellaneous_contribution_margin">#N/A</definedName>
    <definedName name="MM">#REF!</definedName>
    <definedName name="MM_1">#REF!</definedName>
    <definedName name="mmm">[36]Lead!$I$38</definedName>
    <definedName name="mmreeee" hidden="1">#REF!</definedName>
    <definedName name="MOABBR">#N/A</definedName>
    <definedName name="MOD">[4]TDCLASS!$B$7:$B$18</definedName>
    <definedName name="MOLYR">#N/A</definedName>
    <definedName name="MONAME">#N/A</definedName>
    <definedName name="Monetary_Precision">#N/A</definedName>
    <definedName name="monica" hidden="1">{"pg1",#N/A,FALSE,"P&amp;L 0001";"pg2",#N/A,FALSE,"P&amp;L 0001"}</definedName>
    <definedName name="MONTH">#N/A</definedName>
    <definedName name="mrirrr">#REF!</definedName>
    <definedName name="MTD">#N/A</definedName>
    <definedName name="MVA">[37]Integração!$D$373</definedName>
    <definedName name="N">#N/A</definedName>
    <definedName name="Na">#N/A</definedName>
    <definedName name="NALAB">#N/A</definedName>
    <definedName name="Natulab_cods">'[38]BD grupos '!$B$7:$E$670</definedName>
    <definedName name="Naturelife_cods">'[38]BD grupos '!$G$7:$J$667</definedName>
    <definedName name="Neg">#N/A</definedName>
    <definedName name="net">#N/A</definedName>
    <definedName name="Net_Debt">#N/A</definedName>
    <definedName name="netstd">#REF!</definedName>
    <definedName name="new">#N/A</definedName>
    <definedName name="NMLAB">#N/A</definedName>
    <definedName name="NN">#REF!</definedName>
    <definedName name="nomeforn">#REF!</definedName>
    <definedName name="Non_Op_CF">#N/A</definedName>
    <definedName name="Non_recurring">#N/A</definedName>
    <definedName name="Nonpension_postretirement_benefits">#N/A</definedName>
    <definedName name="NOOFFFSEGMENTS1">#N/A</definedName>
    <definedName name="NOOFPERIODS1">#N/A</definedName>
    <definedName name="Normalizing___run_rate">#N/A</definedName>
    <definedName name="NOTES">#N/A</definedName>
    <definedName name="Novembro">[39]Integração!#REF!</definedName>
    <definedName name="NS">#N/A</definedName>
    <definedName name="Number_of_Payments" localSheetId="2">MATCH(0.01,End_Bal,-1)+1</definedName>
    <definedName name="Number_of_Payments" localSheetId="3">MATCH(0.01,End_Bal,-1)+1</definedName>
    <definedName name="Number_of_Payments" localSheetId="0">MATCH(0.01,End_Bal,-1)+1</definedName>
    <definedName name="Number_of_Payments" localSheetId="1">MATCH(0.01,End_Bal,-1)+1</definedName>
    <definedName name="Number_of_Payments" localSheetId="4">MATCH(0.01,End_Bal,-1)+1</definedName>
    <definedName name="Number_of_Payments">MATCH(0.01,End_Bal,-1)+1</definedName>
    <definedName name="Number_of_tech_travel_hours_per_mob_demob">#N/A</definedName>
    <definedName name="NvsASD">"V2005-12-31"</definedName>
    <definedName name="NvsAutoDrillOk">"VN"</definedName>
    <definedName name="NvsElapsedTime">0.00423611111182254</definedName>
    <definedName name="NvsEndTime">38740.9753587963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"V2005-01-01"</definedName>
    <definedName name="NvsPanelSetid">"VUSAED"</definedName>
    <definedName name="NvsReqBU">"V101"</definedName>
    <definedName name="NvsReqBUOnly">"VN"</definedName>
    <definedName name="NvsTransLed">"VN"</definedName>
    <definedName name="NvsTreeASD">"V2005-12-31"</definedName>
    <definedName name="NvsValTbl.BUSINESS_UNIT">"BUS_UNIT_TBL_GL"</definedName>
    <definedName name="NvsValTbl.CURRENCY_CD">"CURRENCY_CD_TBL"</definedName>
    <definedName name="O">#N/A</definedName>
    <definedName name="OFF">#N/A</definedName>
    <definedName name="OPEB_Funded">#N/A</definedName>
    <definedName name="open">#N/A</definedName>
    <definedName name="Operating_supplies">#N/A</definedName>
    <definedName name="OPERMGMT">#N/A</definedName>
    <definedName name="ORAN">#N/A</definedName>
    <definedName name="OStructure">#N/A</definedName>
    <definedName name="Other_defined_terms__financing">#N/A</definedName>
    <definedName name="Other_inc_Exp">#N/A</definedName>
    <definedName name="Other_income___expense">#N/A</definedName>
    <definedName name="Other_non_cash">#N/A</definedName>
    <definedName name="Other_Quality_of_Earnings">#N/A</definedName>
    <definedName name="Other_Revenue">#N/A</definedName>
    <definedName name="OUT_INFORM">#REF!</definedName>
    <definedName name="Out_of_period">#N/A</definedName>
    <definedName name="OutDesFin">#REF!</definedName>
    <definedName name="OutDesFin_Int">#REF!</definedName>
    <definedName name="Outflows">#N/A</definedName>
    <definedName name="OutnaoOper">#REF!</definedName>
    <definedName name="OutnaoOper_Int">#REF!</definedName>
    <definedName name="OutrasLi">#REF!</definedName>
    <definedName name="OutrasLi_Int">#REF!</definedName>
    <definedName name="OutRec">#REF!</definedName>
    <definedName name="OutRec_Int">#REF!</definedName>
    <definedName name="OutRecFin">#REF!</definedName>
    <definedName name="OutRecFin_Int">#REF!</definedName>
    <definedName name="P">#N/A</definedName>
    <definedName name="P.A.T.">#REF!</definedName>
    <definedName name="P.Equity">#N/A</definedName>
    <definedName name="PABLO">#REF!</definedName>
    <definedName name="PAGE1">#N/A</definedName>
    <definedName name="PAGE2">#N/A</definedName>
    <definedName name="PAGE3">#N/A</definedName>
    <definedName name="PAGE4">#N/A</definedName>
    <definedName name="PAGE5">#N/A</definedName>
    <definedName name="PAGE6">#N/A</definedName>
    <definedName name="paintjet">#N/A</definedName>
    <definedName name="PARADA_REV">#REF!</definedName>
    <definedName name="PASSIVO">#REF!</definedName>
    <definedName name="PDD">#REF!</definedName>
    <definedName name="PDD_Int">#REF!</definedName>
    <definedName name="Peak_Trough_Analysis">#N/A</definedName>
    <definedName name="Pension_Funded">#N/A</definedName>
    <definedName name="PENY">#REF!</definedName>
    <definedName name="PER">#N/A</definedName>
    <definedName name="percaseh1">#N/A</definedName>
    <definedName name="Percent_Threshold">#N/A</definedName>
    <definedName name="Period">#N/A</definedName>
    <definedName name="periodget">#N/A</definedName>
    <definedName name="periodo">[40]mes!$A$1:$B$12</definedName>
    <definedName name="PERIODSETNAME1">#N/A</definedName>
    <definedName name="PERIODYEAR1">#N/A</definedName>
    <definedName name="Personnel_transportation_per_mobdemob">#N/A</definedName>
    <definedName name="PIS_CofinsDespFin">#REF!</definedName>
    <definedName name="PIS_CofinsDespFin_Int">#REF!</definedName>
    <definedName name="PIS_INSS">#REF!</definedName>
    <definedName name="PISCOFIN">#REF!</definedName>
    <definedName name="PISCOFIN_Int">#REF!</definedName>
    <definedName name="pizza12">#N/A</definedName>
    <definedName name="pizza36">#N/A</definedName>
    <definedName name="pizzasingles">#N/A</definedName>
    <definedName name="PJ">#N/A</definedName>
    <definedName name="PKBN">#REF!</definedName>
    <definedName name="pl">#REF!</definedName>
    <definedName name="PL_Dollar_Threshold">#N/A</definedName>
    <definedName name="PL_Percent_Threshold">#N/A</definedName>
    <definedName name="PLANT_I">#REF!</definedName>
    <definedName name="PLTI">#REF!</definedName>
    <definedName name="po">#N/A</definedName>
    <definedName name="PolicyData">#N/A</definedName>
    <definedName name="PolicyData1">#N/A</definedName>
    <definedName name="PolicyData2">#N/A</definedName>
    <definedName name="PolicyTotal">#N/A</definedName>
    <definedName name="POPUP">[3]PE!#REF!</definedName>
    <definedName name="portion">#N/A</definedName>
    <definedName name="Post_closing">#N/A</definedName>
    <definedName name="PREFIX">#N/A</definedName>
    <definedName name="PREJ.FISC.">#REF!</definedName>
    <definedName name="PREJ92">#REF!</definedName>
    <definedName name="PREJ93">#REF!</definedName>
    <definedName name="PRESCO">#N/A</definedName>
    <definedName name="prforma99">#N/A</definedName>
    <definedName name="PRINT">'[1]Revenues CP'!#REF!</definedName>
    <definedName name="Print_Area_1">'[41]VENDA INTERNA SP'!#REF!</definedName>
    <definedName name="Print_Area_10">'[41]VENDA INTERESTADUAL RS'!#REF!</definedName>
    <definedName name="Print_Area_11">'[41]VENDA INTERESTADUAL PR'!#REF!</definedName>
    <definedName name="Print_Area_2">'[41]VENDA INTERNA SP (COM REGIME)'!#REF!</definedName>
    <definedName name="Print_Area_3">'[41]VENDA INTERESTADUAL NNC '!#REF!</definedName>
    <definedName name="Print_Area_4">'[41]VENDA INTERESTADUAL SS'!#REF!</definedName>
    <definedName name="Print_Area_5">'[41]VENDA INTERESTADUAL - AL'!#REF!</definedName>
    <definedName name="Print_Area_6">'[41]VENDA INTERESTADUAL - ES'!#REF!</definedName>
    <definedName name="Print_Area_7">'[41]VENDA INTERESTADUAL MS'!#REF!</definedName>
    <definedName name="Print_Area_8">'[41]VENDA INTERESTADUAL MG'!#REF!</definedName>
    <definedName name="Print_Area_9">'[41]VENDA INTERESTADUAL RJ'!#REF!</definedName>
    <definedName name="Print_Area_MI">#REF!</definedName>
    <definedName name="Print_Titles_MI">#REF!</definedName>
    <definedName name="PrintArea">#REF!</definedName>
    <definedName name="Priority">#N/A</definedName>
    <definedName name="PRIORMO">#N/A</definedName>
    <definedName name="PRIORYR">#N/A</definedName>
    <definedName name="PRIORYTD">#N/A</definedName>
    <definedName name="Product_Line">#N/A</definedName>
    <definedName name="proforma00">#N/A</definedName>
    <definedName name="proforma01">#N/A</definedName>
    <definedName name="proforma02">#N/A</definedName>
    <definedName name="proforma03">#N/A</definedName>
    <definedName name="proforma04">#N/A</definedName>
    <definedName name="proforma99">#N/A</definedName>
    <definedName name="projetos">[42]Integração!#REF!</definedName>
    <definedName name="Prom">#REF!</definedName>
    <definedName name="Prom_Int">#REF!</definedName>
    <definedName name="PTS">#REF!</definedName>
    <definedName name="Pulp">#REF!</definedName>
    <definedName name="Pulps">#REF!</definedName>
    <definedName name="Purch_Acctg">#N/A</definedName>
    <definedName name="PY_Accounts_Receivable">#N/A</definedName>
    <definedName name="PY_Administration">#N/A</definedName>
    <definedName name="PY_Cash">#N/A</definedName>
    <definedName name="PY_Cash_Div_Dec">#N/A</definedName>
    <definedName name="PY_Common_Equity">#N/A</definedName>
    <definedName name="PY_Cost_of_Sales">#N/A</definedName>
    <definedName name="PY_Current_Liabilities">#N/A</definedName>
    <definedName name="PY_Depreciation">#N/A</definedName>
    <definedName name="PY_Gross_Profit">#N/A</definedName>
    <definedName name="PY_Inc_Bef_Tax">#N/A</definedName>
    <definedName name="PY_Intangible_Assets">#N/A</definedName>
    <definedName name="PY_Interest_Expense">#N/A</definedName>
    <definedName name="PY_Inventory">#N/A</definedName>
    <definedName name="PY_LIABIL_EQUITY">#N/A</definedName>
    <definedName name="PY_LT_Debt">#N/A</definedName>
    <definedName name="PY_Market_Value_of_Equity">#N/A</definedName>
    <definedName name="PY_Marketable_Sec">#N/A</definedName>
    <definedName name="PY_NET_PROFIT">#N/A</definedName>
    <definedName name="PY_Net_Revenue">#N/A</definedName>
    <definedName name="PY_Operating_Inc">#N/A</definedName>
    <definedName name="PY_Operating_Income">#N/A</definedName>
    <definedName name="PY_Other_Curr_Assets">#N/A</definedName>
    <definedName name="PY_Other_Exp">#N/A</definedName>
    <definedName name="PY_Other_LT_Assets">#N/A</definedName>
    <definedName name="PY_Other_LT_Liabilities">#N/A</definedName>
    <definedName name="PY_Preferred_Stock">#N/A</definedName>
    <definedName name="PY_QUICK_ASSETS">#N/A</definedName>
    <definedName name="PY_Retained_Earnings">#N/A</definedName>
    <definedName name="PY_Selling">#N/A</definedName>
    <definedName name="PY_Tangible_Assets">#N/A</definedName>
    <definedName name="PY_Tangible_Net_Worth">#N/A</definedName>
    <definedName name="PY_Taxes">#N/A</definedName>
    <definedName name="PY_TOTAL_ASSETS">#N/A</definedName>
    <definedName name="PY_TOTAL_CURR_ASSETS">#N/A</definedName>
    <definedName name="PY_TOTAL_DEBT">#N/A</definedName>
    <definedName name="PY_TOTAL_EQUITY">#N/A</definedName>
    <definedName name="PY_Weighted_Average">#N/A</definedName>
    <definedName name="PY_Working_Capital">#N/A</definedName>
    <definedName name="PY2_Accounts_Receivable">#N/A</definedName>
    <definedName name="PY2_Administration">#N/A</definedName>
    <definedName name="PY2_Cash">#N/A</definedName>
    <definedName name="PY2_Cash_Div_Dec">#N/A</definedName>
    <definedName name="PY2_Common_Equity">#N/A</definedName>
    <definedName name="PY2_Cost_of_Sales">#N/A</definedName>
    <definedName name="PY2_Current_Liabilities">#N/A</definedName>
    <definedName name="PY2_Depreciation">#N/A</definedName>
    <definedName name="PY2_Gross_Profit">#N/A</definedName>
    <definedName name="PY2_Inc_Bef_Tax">#N/A</definedName>
    <definedName name="PY2_Intangible_Assets">#N/A</definedName>
    <definedName name="PY2_Interest_Expense">#N/A</definedName>
    <definedName name="PY2_Inventory">#N/A</definedName>
    <definedName name="PY2_LIABIL_EQUITY">#N/A</definedName>
    <definedName name="PY2_LT_Debt">#N/A</definedName>
    <definedName name="PY2_Marketable_Sec">#N/A</definedName>
    <definedName name="PY2_NET_PROFIT">#N/A</definedName>
    <definedName name="PY2_Net_Revenue">#N/A</definedName>
    <definedName name="PY2_Operating_Inc">#N/A</definedName>
    <definedName name="PY2_Operating_Income">#N/A</definedName>
    <definedName name="PY2_Other_Curr_Assets">#N/A</definedName>
    <definedName name="PY2_Other_Exp.">#N/A</definedName>
    <definedName name="PY2_Other_LT_Assets">#N/A</definedName>
    <definedName name="PY2_Other_LT_Liabilities">#N/A</definedName>
    <definedName name="PY2_Preferred_Stock">#N/A</definedName>
    <definedName name="PY2_QUICK_ASSETS">#N/A</definedName>
    <definedName name="PY2_Retained_Earnings">#N/A</definedName>
    <definedName name="PY2_Selling">#N/A</definedName>
    <definedName name="PY2_Tangible_Assets">#N/A</definedName>
    <definedName name="PY2_Tangible_Net_Worth">#N/A</definedName>
    <definedName name="PY2_Taxes">#N/A</definedName>
    <definedName name="PY2_TOTAL_ASSETS">#N/A</definedName>
    <definedName name="PY2_TOTAL_CURR_ASSETS">#N/A</definedName>
    <definedName name="PY2_TOTAL_DEBT">#N/A</definedName>
    <definedName name="PY2_TOTAL_EQUITY">#N/A</definedName>
    <definedName name="PY2_Weighted_Average">#N/A</definedName>
    <definedName name="PY2_Working_Capital">#N/A</definedName>
    <definedName name="Q">#N/A</definedName>
    <definedName name="Qry_fundAlloc">#N/A</definedName>
    <definedName name="QTD">#N/A</definedName>
    <definedName name="quant_adm1">#REF!</definedName>
    <definedName name="quant_adm2">#REF!</definedName>
    <definedName name="QUARTER">#N/A</definedName>
    <definedName name="RAK">#REF!</definedName>
    <definedName name="RAPP">#REF!</definedName>
    <definedName name="Rate">#N/A</definedName>
    <definedName name="Raw_materials">#N/A</definedName>
    <definedName name="RBS">#N/A</definedName>
    <definedName name="READONLYBACKCOLOUR1">#N/A</definedName>
    <definedName name="READWRITEBACKCOLOUR1">#N/A</definedName>
    <definedName name="REAIS">#REF!</definedName>
    <definedName name="REAL">#REF!</definedName>
    <definedName name="RecCurrent">#N/A</definedName>
    <definedName name="RecPY4_Sel1">#N/A</definedName>
    <definedName name="RecRollFWD">#N/A</definedName>
    <definedName name="red">#REF!</definedName>
    <definedName name="Ref_1">#REF!</definedName>
    <definedName name="Ref_10">[43]Adições!#REF!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16">#N/A</definedName>
    <definedName name="Ref_17">#N/A</definedName>
    <definedName name="Ref_2">#REF!</definedName>
    <definedName name="Ref_3">#REF!</definedName>
    <definedName name="Ref_4">'[43]Saldo Inicial'!#REF!</definedName>
    <definedName name="Ref_5">#REF!</definedName>
    <definedName name="Ref_6">#REF!</definedName>
    <definedName name="Ref_7">#REF!</definedName>
    <definedName name="Ref_8">#REF!</definedName>
    <definedName name="Ref_9">#REF!</definedName>
    <definedName name="relatorio">#REF!</definedName>
    <definedName name="Relatório_BRAM">#REF!</definedName>
    <definedName name="Relatório_BRAM_Proj_Rápida">#REF!</definedName>
    <definedName name="REM.DIR.">#REF!</definedName>
    <definedName name="RendAplFin">#REF!</definedName>
    <definedName name="RendAplFin_Int">#REF!</definedName>
    <definedName name="Report">#REF!</definedName>
    <definedName name="REQUIREBUDGETJOURNALSFLAG1">#N/A</definedName>
    <definedName name="RESEARCH">#N/A</definedName>
    <definedName name="Reserve">#N/A</definedName>
    <definedName name="RESPONSIBILITYAPPLICATIONID1">#N/A</definedName>
    <definedName name="RESPONSIBILITYID1">#N/A</definedName>
    <definedName name="RESPONSIBILITYNAME1">#N/A</definedName>
    <definedName name="RESU">#REF!</definedName>
    <definedName name="RESULTADO1">#REF!</definedName>
    <definedName name="RESULTADO5">#REF!</definedName>
    <definedName name="rev">#N/A</definedName>
    <definedName name="rev_acc">#N/A</definedName>
    <definedName name="rev_asp">#N/A</definedName>
    <definedName name="rev_bcs">#N/A</definedName>
    <definedName name="rev_rmkt">#N/A</definedName>
    <definedName name="revenue">#REF!</definedName>
    <definedName name="Reward">#REF!</definedName>
    <definedName name="rf">#N/A</definedName>
    <definedName name="rick">#REF!</definedName>
    <definedName name="ROI">#N/A</definedName>
    <definedName name="rosalia_araxa_capex">[11]p.CBU!$C$563:$N$574</definedName>
    <definedName name="Rosalia_Coffee_Land">[11]p.CBU!$C$332:$M$352</definedName>
    <definedName name="rosalia_expansion_capex">[11]p.CBU!$C$543:$N$561</definedName>
    <definedName name="rosalia_ic_purchases">[11]p.CBU!$C$387:$N$400</definedName>
    <definedName name="rosalia_icf_capex">[11]p.CBU!$C$488:$N$501</definedName>
    <definedName name="rosalia_icnp_capex">[11]p.CBU!$C$458:$N$471</definedName>
    <definedName name="rosalia_nc_purchases">[11]p.CBU!$C$402:$N$414</definedName>
    <definedName name="rosalia_ncf_capex">[11]p.CBU!$C$506:$N$519</definedName>
    <definedName name="rosalia_ncnp_capex">[11]p.CBU!$C$473:$N$486</definedName>
    <definedName name="rosalia_pfc_purchases">[11]p.CBU!$C$418:$N$436</definedName>
    <definedName name="rosalia_processing_capex">[11]p.CBU!$C$524:$N$541</definedName>
    <definedName name="Rosalia_Productivity">[11]p.CBU!$C$369:$M$381</definedName>
    <definedName name="rosalia_sga">[11]p.CBU!$C$441:$N$452</definedName>
    <definedName name="Round_trip_airline_ticket_to_site">#N/A</definedName>
    <definedName name="ROWSTOUPLOAD1">#N/A</definedName>
    <definedName name="Roy">#REF!</definedName>
    <definedName name="Roy_Int">#REF!</definedName>
    <definedName name="RPE">#REF!</definedName>
    <definedName name="RR_1">#REF!</definedName>
    <definedName name="RR_10">#REF!</definedName>
    <definedName name="RR_11">#REF!</definedName>
    <definedName name="RR_12">#REF!</definedName>
    <definedName name="RR_2">#REF!</definedName>
    <definedName name="RR_3">#REF!</definedName>
    <definedName name="RR_4">#REF!</definedName>
    <definedName name="RR_5">#REF!</definedName>
    <definedName name="RR_6">#REF!</definedName>
    <definedName name="RR_7">#REF!</definedName>
    <definedName name="RR_8">#REF!</definedName>
    <definedName name="RR_9">#REF!</definedName>
    <definedName name="Run_rate" localSheetId="2">Word</definedName>
    <definedName name="Run_rate" localSheetId="3">Word</definedName>
    <definedName name="Run_rate" localSheetId="0">Word</definedName>
    <definedName name="Run_rate" localSheetId="1">Word</definedName>
    <definedName name="Run_rate" localSheetId="4">Word</definedName>
    <definedName name="Run_rate">Word</definedName>
    <definedName name="RUNTIME">#N/A</definedName>
    <definedName name="ruuu">#REF!</definedName>
    <definedName name="s">#REF!</definedName>
    <definedName name="S_AcctDes">#REF!</definedName>
    <definedName name="S_Adjust">#REF!</definedName>
    <definedName name="S_Adjust_Data">[28]Lead!$I$1:$I$11</definedName>
    <definedName name="S_Adjust_GT">#REF!</definedName>
    <definedName name="S_AJE_Tot">#REF!</definedName>
    <definedName name="S_AJE_Tot_Data">[28]Lead!$H$1:$H$11</definedName>
    <definedName name="S_AJE_Tot_GT">#REF!</definedName>
    <definedName name="S_CompNum">#REF!</definedName>
    <definedName name="S_CY_Beg">#REF!</definedName>
    <definedName name="S_CY_Beg_Data">[28]Lead!$F$1:$F$11</definedName>
    <definedName name="S_CY_Beg_GT">#REF!</definedName>
    <definedName name="S_CY_End">#REF!</definedName>
    <definedName name="S_CY_End_Data">[28]Lead!$K$1:$K$11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[28]Lead!$M$1:$M$11</definedName>
    <definedName name="S_PY_End_GT">#REF!</definedName>
    <definedName name="S_RJE_Tot">#REF!</definedName>
    <definedName name="S_RJE_Tot_Data">[28]Lead!$J$1:$J$11</definedName>
    <definedName name="S_RJE_Tot_GT">#REF!</definedName>
    <definedName name="S_RowNum">#REF!</definedName>
    <definedName name="S_X_adjustments">#N/A</definedName>
    <definedName name="sadfg">#N/A</definedName>
    <definedName name="SALES">#N/A</definedName>
    <definedName name="Sales_1">#N/A</definedName>
    <definedName name="Sales_2">#N/A</definedName>
    <definedName name="Sales_3">#N/A</definedName>
    <definedName name="Sales_4">#N/A</definedName>
    <definedName name="Sales_5">#N/A</definedName>
    <definedName name="Savalot">#N/A</definedName>
    <definedName name="Scenario">#N/A</definedName>
    <definedName name="sdfsfsdaf">#REF!</definedName>
    <definedName name="SE">[44]Integração!#REF!</definedName>
    <definedName name="SEG1_DIRECTION1">#N/A</definedName>
    <definedName name="SEG1_FROM1">#N/A</definedName>
    <definedName name="SEG1_SORT1">#N/A</definedName>
    <definedName name="SEG1_TO1">#N/A</definedName>
    <definedName name="SEG2_DIRECTION1">#N/A</definedName>
    <definedName name="SEG2_FROM1">#N/A</definedName>
    <definedName name="SEG2_SORT1">#N/A</definedName>
    <definedName name="SEG2_TO1">#N/A</definedName>
    <definedName name="SEG3_DIRECTION1">#N/A</definedName>
    <definedName name="SEG3_FROM1">#N/A</definedName>
    <definedName name="SEG3_SORT1">#N/A</definedName>
    <definedName name="SEG3_TO1">#N/A</definedName>
    <definedName name="SEG4_DIRECTION1">#N/A</definedName>
    <definedName name="SEG4_FROM1">#N/A</definedName>
    <definedName name="SEG4_SORT1">#N/A</definedName>
    <definedName name="SEG4_TO1">#N/A</definedName>
    <definedName name="SEG5_DIRECTION1">#N/A</definedName>
    <definedName name="SEG5_FROM1">#N/A</definedName>
    <definedName name="SEG5_SORT1">#N/A</definedName>
    <definedName name="SEG5_TO1">#N/A</definedName>
    <definedName name="SEG6_DIRECTION1">#N/A</definedName>
    <definedName name="SEG6_FROM1">#N/A</definedName>
    <definedName name="SEG6_SORT1">#N/A</definedName>
    <definedName name="SEG6_TO1">#N/A</definedName>
    <definedName name="SEG7_DIRECTION1">#N/A</definedName>
    <definedName name="SEG7_FROM1">#N/A</definedName>
    <definedName name="SEG7_SORT1">#N/A</definedName>
    <definedName name="SEG7_TO1">#N/A</definedName>
    <definedName name="Sem_nome">#REF!</definedName>
    <definedName name="ser">#N/A</definedName>
    <definedName name="SETEMBRO">[39]Integração!#REF!</definedName>
    <definedName name="SETOFBOOKSID1">#N/A</definedName>
    <definedName name="SETOFBOOKSNAME1">#N/A</definedName>
    <definedName name="Short_term_investments">#N/A</definedName>
    <definedName name="Signature">#N/A</definedName>
    <definedName name="Sispec">[45]Sispec!$A$1:$M$65536</definedName>
    <definedName name="Sispec00">#REF!</definedName>
    <definedName name="Sispec98">#REF!</definedName>
    <definedName name="Sispec99">[46]Sispec99!$A$1:$M$65536</definedName>
    <definedName name="SispecPSAP">[47]SispecPSAP!$A$1:$M$65536</definedName>
    <definedName name="sksjk">#REF!</definedName>
    <definedName name="Something">#N/A</definedName>
    <definedName name="sorta" hidden="1">#N/A</definedName>
    <definedName name="Source___Management_information_and_D_T_analysis">#N/A</definedName>
    <definedName name="SP0">#N/A</definedName>
    <definedName name="SPARE_PARTS">#REF!</definedName>
    <definedName name="Spare_parts_FPS">#N/A</definedName>
    <definedName name="Spare_parts_wet_waste">#N/A</definedName>
    <definedName name="SPB">#N/A</definedName>
    <definedName name="SPBASE">#N/A</definedName>
    <definedName name="Spec">#REF!</definedName>
    <definedName name="SS">[24]sispecabr99!#REF!</definedName>
    <definedName name="STARTBUDGETPOST1">#N/A</definedName>
    <definedName name="STARTPERIODNAME1">#N/A</definedName>
    <definedName name="STARTPERIODNUM1">#N/A</definedName>
    <definedName name="STARTPERIODYEAR1">#N/A</definedName>
    <definedName name="std">#REF!</definedName>
    <definedName name="sum">#N/A</definedName>
    <definedName name="SUMMARY">#REF!</definedName>
    <definedName name="Summary_WC">#N/A</definedName>
    <definedName name="Sup_rate">#N/A</definedName>
    <definedName name="Supervisor_benefits">#N/A</definedName>
    <definedName name="T">#REF!</definedName>
    <definedName name="TabEmp">[46]Tabelas!$A$1:$C$74</definedName>
    <definedName name="TabImport">#REF!</definedName>
    <definedName name="TABLE">#N/A</definedName>
    <definedName name="table1">#N/A</definedName>
    <definedName name="table2">#N/A</definedName>
    <definedName name="TableName">"Dummy"</definedName>
    <definedName name="tablez">#N/A</definedName>
    <definedName name="TabPer">#REF!</definedName>
    <definedName name="TabUF">#REF!</definedName>
    <definedName name="tax">#N/A</definedName>
    <definedName name="tax_rate">#N/A</definedName>
    <definedName name="Taxa" hidden="1">{"'RR'!$A$2:$E$81"}</definedName>
    <definedName name="tbFilter">#N/A</definedName>
    <definedName name="TBM">#REF!</definedName>
    <definedName name="tbSegmentFilter">#N/A</definedName>
    <definedName name="Tech_rate">#N/A</definedName>
    <definedName name="Technician_benefits">#N/A</definedName>
    <definedName name="TELA">#REF!</definedName>
    <definedName name="TELA1">#REF!</definedName>
    <definedName name="TELA1.1">#REF!</definedName>
    <definedName name="TELA1.2">#REF!</definedName>
    <definedName name="TELA2">#REF!</definedName>
    <definedName name="TELA2.1">#REF!</definedName>
    <definedName name="TELA2.2">#REF!</definedName>
    <definedName name="TELA3">#REF!</definedName>
    <definedName name="TELA4">#REF!</definedName>
    <definedName name="tele">#N/A</definedName>
    <definedName name="TEST0">#REF!</definedName>
    <definedName name="TEST1">#REF!</definedName>
    <definedName name="TEST2">#REF!</definedName>
    <definedName name="TEST3">#REF!</definedName>
    <definedName name="teste">#REF!</definedName>
    <definedName name="TESTE2">#REF!</definedName>
    <definedName name="TESTHKEY">#REF!</definedName>
    <definedName name="TESTKEYS">#REF!</definedName>
    <definedName name="TESTVKEY">#REF!</definedName>
    <definedName name="text">#N/A</definedName>
    <definedName name="TextRefCopy1">'[48]Invent. Almoxarif.'!#REF!</definedName>
    <definedName name="TextRefCopy10">#REF!</definedName>
    <definedName name="TextRefCopy11">[48]Lead!#REF!</definedName>
    <definedName name="TextRefCopy12">#REF!</definedName>
    <definedName name="TextRefCopy13">#REF!</definedName>
    <definedName name="TextRefCopy14">[48]Depreciação!#REF!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#N/A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7">[48]Depreciação!#REF!</definedName>
    <definedName name="TextRefCopy78">'[49]Inventário PA'!#REF!</definedName>
    <definedName name="TextRefCopy8">[48]Depleção!#REF!</definedName>
    <definedName name="TextRefCopy82">#REF!</definedName>
    <definedName name="TextRefCopy9">#REF!</definedName>
    <definedName name="TextRefCopyRangeCount" hidden="1">1</definedName>
    <definedName name="Thon.Advisory">#N/A</definedName>
    <definedName name="Thon.P.Equity">#N/A</definedName>
    <definedName name="Thon.PRESCO">#N/A</definedName>
    <definedName name="Thonsom.P.Equity">#N/A</definedName>
    <definedName name="_xlnm.Print_Titles">#N/A</definedName>
    <definedName name="Todas_as_pendencias">#REF!</definedName>
    <definedName name="todate">#REF!</definedName>
    <definedName name="TOP">#N/A</definedName>
    <definedName name="TOTAL">#N/A</definedName>
    <definedName name="Total___Labour___Benefits">#REF!</definedName>
    <definedName name="Total___Others">#REF!</definedName>
    <definedName name="Total___Overhead">#REF!</definedName>
    <definedName name="Total___Selling_Expenses">#REF!</definedName>
    <definedName name="Total_inventories">#N/A</definedName>
    <definedName name="Total_net_parent_investment">#N/A</definedName>
    <definedName name="Total_Tyres">#REF!</definedName>
    <definedName name="TotalPercentage">#N/A</definedName>
    <definedName name="TOTCO">#N/A</definedName>
    <definedName name="Tradeap">#N/A</definedName>
    <definedName name="tradear">#N/A</definedName>
    <definedName name="Transportation_cost_per_flatbed">#N/A</definedName>
    <definedName name="Transportation_cost_per_flatbed_to_Barnwell">#N/A</definedName>
    <definedName name="TrendCurrent">#N/A</definedName>
    <definedName name="TrendPY4_Sel1">#N/A</definedName>
    <definedName name="TrendRollFWD">#N/A</definedName>
    <definedName name="trsel">#N/A</definedName>
    <definedName name="tudo">#REF!</definedName>
    <definedName name="TYLEMAX">#REF!</definedName>
    <definedName name="TYRES">#REF!</definedName>
    <definedName name="U">#REF!</definedName>
    <definedName name="UFIR">#REF!</definedName>
    <definedName name="UPDATELOGICTYPE1">#N/A</definedName>
    <definedName name="US__in_millions">#N/A</definedName>
    <definedName name="values">#REF!,#REF!,#REF!</definedName>
    <definedName name="Values_Entered" localSheetId="2">IF(Loan_Amount*[50]!Interest_Rate*Loan_Years*Loan_Start&gt;0,1,0)</definedName>
    <definedName name="Values_Entered" localSheetId="3">IF(Loan_Amount*[50]!Interest_Rate*Loan_Years*Loan_Start&gt;0,1,0)</definedName>
    <definedName name="Values_Entered" localSheetId="0">IF(Loan_Amount*[50]!Interest_Rate*Loan_Years*Loan_Start&gt;0,1,0)</definedName>
    <definedName name="Values_Entered" localSheetId="1">IF(Loan_Amount*[50]!Interest_Rate*Loan_Years*Loan_Start&gt;0,1,0)</definedName>
    <definedName name="Values_Entered" localSheetId="4">IF(Loan_Amount*[50]!Interest_Rate*Loan_Years*Loan_Start&gt;0,1,0)</definedName>
    <definedName name="Values_Entered">IF(Loan_Amount*Interest_Rate*Loan_Years*Loan_Start&gt;0,1,0)</definedName>
    <definedName name="VAR">#N/A</definedName>
    <definedName name="VarCambRecFin">#REF!</definedName>
    <definedName name="VarCambRecFin_Int">#REF!</definedName>
    <definedName name="VarCamRecFin">#REF!</definedName>
    <definedName name="VarCamRecFin_Int">#REF!</definedName>
    <definedName name="VarMonRecFin">#REF!</definedName>
    <definedName name="VarMonRecFin_Int">#REF!</definedName>
    <definedName name="VCambICia">#REF!</definedName>
    <definedName name="VCambICia_Int">#REF!</definedName>
    <definedName name="VCambME">#REF!</definedName>
    <definedName name="VCambME_Int">#REF!</definedName>
    <definedName name="vendedores">#REF!</definedName>
    <definedName name="VMonICia">#REF!</definedName>
    <definedName name="VMonICia_Int">#REF!</definedName>
    <definedName name="VMonMN">#REF!</definedName>
    <definedName name="VMonMN_Int">#REF!</definedName>
    <definedName name="VODA">#N/A</definedName>
    <definedName name="VolProd">#REF!</definedName>
    <definedName name="VolProd_Int">#REF!</definedName>
    <definedName name="VolProdMad">#REF!</definedName>
    <definedName name="VolProdMad_Int">#REF!</definedName>
    <definedName name="voltar">'[51]Tabelão Natulab'!#REF!</definedName>
    <definedName name="volume">#N/A</definedName>
    <definedName name="Volume_per_10_142B_liner">#N/A</definedName>
    <definedName name="Volume_per_14_190_liner">#N/A</definedName>
    <definedName name="Volume_per_drum">#N/A</definedName>
    <definedName name="VolVend">#REF!</definedName>
    <definedName name="VolVend_Int">#REF!</definedName>
    <definedName name="VolVendMad">#REF!</definedName>
    <definedName name="VolVendMad_Int">#REF!</definedName>
    <definedName name="VPV">[37]Integração!#REF!</definedName>
    <definedName name="VV">[37]Integração!#REF!</definedName>
    <definedName name="w">#REF!</definedName>
    <definedName name="WACC">#N/A</definedName>
    <definedName name="WACCJ">#N/A</definedName>
    <definedName name="WACCM">#N/A</definedName>
    <definedName name="WACCMCPM">#N/A</definedName>
    <definedName name="WACCT">#N/A</definedName>
    <definedName name="WACCtable">#N/A</definedName>
    <definedName name="WComp">#N/A</definedName>
    <definedName name="WComp1">#N/A</definedName>
    <definedName name="WComp2">#N/A</definedName>
    <definedName name="WComp3">#N/A</definedName>
    <definedName name="WComp4">#N/A</definedName>
    <definedName name="WIP">#N/A</definedName>
    <definedName name="Workers_Comp">#N/A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BREAKDOWN." hidden="1">{#N/A,#N/A,FALSE,"BREAKDOWN"}</definedName>
    <definedName name="wrn.BUDGET." hidden="1">{"TIMETABLE CAPITAL",#N/A,FALSE,"Plan1";"TIMETABLE",#N/A,FALSE,"Plan1"}</definedName>
    <definedName name="wrn.CASHPROJ." hidden="1">{"CASHPROJ",#N/A,FALSE,"CASHPROJ";"BANK",#N/A,FALSE,"Bank";"SALES",#N/A,FALSE,"Sales";"AR",#N/A,FALSE,"AR";"AP",#N/A,FALSE,"AP";"DAILE",#N/A,FALSE,"Daily";"SALESVAR",#N/A,FALSE,"SalesVar";"SUM",#N/A,FALSE,"Sum"}</definedName>
    <definedName name="wrn.Kaken._.Financial._.Model." hidden="1">{#N/A,#N/A,TRUE,"Product cashflow";#N/A,#N/A,TRUE,"Deal cashflow";#N/A,#N/A,TRUE,"Forecast Summary";#N/A,#N/A,TRUE,"Sales Forecast Tinea's";#N/A,#N/A,TRUE,"Sales Forecast Seb Derm";#N/A,#N/A,TRUE,"Sales Forecast Onychomycosis";#N/A,#N/A,TRUE,"R and D Costs"}</definedName>
    <definedName name="wrn.MTMMOEORC." hidden="1">{#N/A,#N/A,FALSE,"MTMUSD"}</definedName>
    <definedName name="wrn.PL2." hidden="1">{"ethical",#N/A,FALSE,"Ethical";"incomet",#N/A,FALSE,"00-01";"bebia",#N/A,FALSE,"Bébia";"feliste",#N/A,FALSE,"Feliste"}</definedName>
    <definedName name="wrn.print." hidden="1">{#N/A,#N/A,FALSE,"Brazil";#N/A,#N/A,FALSE,"Argentina"}</definedName>
    <definedName name="wrn.PRINT._.STD." hidden="1">{#N/A,#N/A,FALSE,"STD 0304"}</definedName>
    <definedName name="wrn.print1." hidden="1">{"print",#N/A,FALSE,"STD 0203"}</definedName>
    <definedName name="wrn.Relat._.Indl." hidden="1">{"indlt",#N/A,FALSE,"SUM";"indl1",#N/A,FALSE,"1000";"indl2",#N/A,FALSE,"1010";"indl3",#N/A,FALSE,"1020";"indl4",#N/A,FALSE,"1030";"indl5",#N/A,FALSE,"1100";"indl6",#N/A,FALSE,"1200";"indl7",#N/A,FALSE,"1300";"indl8",#N/A,FALSE,"1400";"indl9",#N/A,FALSE,"2600"}</definedName>
    <definedName name="wrn.RELATORIO." hidden="1">{#N/A,#N/A,FALSE,"Budgeted";#N/A,#N/A,FALSE,"Not Budgeted";#N/A,#N/A,FALSE,"Total FY 06 Spend"}</definedName>
    <definedName name="wrn.Report." hidden="1">{"pg1",#N/A,FALSE,"P&amp;L 0001";"pg2",#N/A,FALSE,"P&amp;L 0001"}</definedName>
    <definedName name="wrn.TESTE." hidden="1">{#N/A,#N/A,FALSE,"MTMUSD"}</definedName>
    <definedName name="x">#N/A</definedName>
    <definedName name="XAG">#N/A</definedName>
    <definedName name="XAH">#N/A</definedName>
    <definedName name="XCG">#N/A</definedName>
    <definedName name="XCH">#N/A</definedName>
    <definedName name="XMG">#N/A</definedName>
    <definedName name="XMH">#N/A</definedName>
    <definedName name="XREF_COLUMN_1" hidden="1">#REF!</definedName>
    <definedName name="XREF_COLUMN_10" hidden="1">#REF!</definedName>
    <definedName name="XREF_COLUMN_11" hidden="1">#REF!</definedName>
    <definedName name="XREF_COLUMN_12" hidden="1">[48]Lead!#REF!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3" hidden="1">'[52]Doações !'!$S$1:$S$65536</definedName>
    <definedName name="XREF_COLUMN_30" hidden="1">#REF!</definedName>
    <definedName name="XREF_COLUMN_34" hidden="1">'[53]Mapa de Moviment.'!#REF!</definedName>
    <definedName name="XREF_COLUMN_35" hidden="1">'[53]Mapa de Moviment.'!#REF!</definedName>
    <definedName name="XREF_COLUMN_38" hidden="1">'[54]Mapa de movimentação '!$L$1:$L$65536</definedName>
    <definedName name="XREF_COLUMN_4" hidden="1">[55]BP!#REF!</definedName>
    <definedName name="XREF_COLUMN_5" hidden="1">#REF!</definedName>
    <definedName name="XREF_COLUMN_7" hidden="1">[48]Lead!#REF!</definedName>
    <definedName name="XREF_COLUMN_8" hidden="1">[48]Lead!#REF!</definedName>
    <definedName name="XREF_COLUMN_9" hidden="1">[48]Lead!#REF!</definedName>
    <definedName name="XRefActiveRow" hidden="1">#N/A</definedName>
    <definedName name="XRefColumnsCount" hidden="1">6</definedName>
    <definedName name="XRefCopy1" hidden="1">#REF!</definedName>
    <definedName name="XRefCopy10" hidden="1">#REF!</definedName>
    <definedName name="XRefCopy10Row" hidden="1">[56]XREF!#REF!</definedName>
    <definedName name="XRefCopy11" hidden="1">#REF!</definedName>
    <definedName name="XRefCopy11Row" hidden="1">#REF!</definedName>
    <definedName name="XRefCopy12" hidden="1">#REF!</definedName>
    <definedName name="XRefCopy12Row" hidden="1">[57]XREF!#REF!</definedName>
    <definedName name="XRefCopy13" hidden="1">#REF!</definedName>
    <definedName name="XRefCopy13Row" hidden="1">#REF!</definedName>
    <definedName name="XRefCopy14" hidden="1">#REF!</definedName>
    <definedName name="XRefCopy14Row" hidden="1">[57]XREF!#REF!</definedName>
    <definedName name="XRefCopy15" hidden="1">#REF!</definedName>
    <definedName name="XRefCopy15Row" hidden="1">[58]XREF!#REF!</definedName>
    <definedName name="XRefCopy16" hidden="1">#REF!</definedName>
    <definedName name="XRefCopy16Row" hidden="1">#REF!</definedName>
    <definedName name="XRefCopy17" hidden="1">'[58]IR. CS'!#REF!</definedName>
    <definedName name="XRefCopy17Row" hidden="1">#REF!</definedName>
    <definedName name="XRefCopy18" hidden="1">#REF!</definedName>
    <definedName name="XRefCopy18Row" hidden="1">[59]XREF!#REF!</definedName>
    <definedName name="XRefCopy19" hidden="1">#REF!</definedName>
    <definedName name="XRefCopy19Row" hidden="1">[60]XREF!#REF!</definedName>
    <definedName name="XRefCopy1Row" hidden="1">#REF!</definedName>
    <definedName name="XRefCopy2" hidden="1">'[52]Doações !'!$R$11</definedName>
    <definedName name="XRefCopy20" hidden="1">#REF!</definedName>
    <definedName name="XRefCopy20Row" hidden="1">[61]XREF!#REF!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Row" hidden="1">#REF!</definedName>
    <definedName name="XRefCopy25Row" hidden="1">#REF!</definedName>
    <definedName name="XRefCopy26" hidden="1">#REF!</definedName>
    <definedName name="XRefCopy26Row" hidden="1">#REF!</definedName>
    <definedName name="XRefCopy27Row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#N/A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Row" hidden="1">[48]XREF!#REF!</definedName>
    <definedName name="XRefCopy43Row" hidden="1">[62]XREF!#REF!</definedName>
    <definedName name="XRefCopy44Row" hidden="1">#REF!</definedName>
    <definedName name="XRefCopy45" hidden="1">[63]Lead!#REF!</definedName>
    <definedName name="XRefCopy45Row" hidden="1">#REF!</definedName>
    <definedName name="XRefCopy46Row" hidden="1">#REF!</definedName>
    <definedName name="XRefCopy47Row" hidden="1">#REF!</definedName>
    <definedName name="XRefCopy48Row" hidden="1">#REF!</definedName>
    <definedName name="XRefCopy49" hidden="1">[63]Lead!#REF!</definedName>
    <definedName name="XRefCopy49Row" hidden="1">#REF!</definedName>
    <definedName name="XRefCopy4Row" hidden="1">#N/A</definedName>
    <definedName name="XRefCopy5" hidden="1">#REF!</definedName>
    <definedName name="XRefCopy50" hidden="1">#REF!</definedName>
    <definedName name="XRefCopy50Row" hidden="1">#REF!</definedName>
    <definedName name="XRefCopy51Row" hidden="1">#REF!</definedName>
    <definedName name="XRefCopy52Row" hidden="1">[64]XREF!#REF!</definedName>
    <definedName name="XRefCopy53" hidden="1">#REF!</definedName>
    <definedName name="XRefCopy53Row" hidden="1">[64]XREF!#REF!</definedName>
    <definedName name="XRefCopy54Row" hidden="1">[64]XREF!#REF!</definedName>
    <definedName name="XRefCopy55Row" hidden="1">[64]XREF!#REF!</definedName>
    <definedName name="XRefCopy56Row" hidden="1">#REF!</definedName>
    <definedName name="XRefCopy57Row" hidden="1">#REF!</definedName>
    <definedName name="XRefCopy58" hidden="1">[63]Lead!#REF!</definedName>
    <definedName name="XRefCopy58Row" hidden="1">[64]XREF!#REF!</definedName>
    <definedName name="XRefCopy59" hidden="1">#REF!</definedName>
    <definedName name="XRefCopy59Row" hidden="1">#REF!</definedName>
    <definedName name="XRefCopy5Row" hidden="1">[65]XREF!#REF!</definedName>
    <definedName name="XRefCopy6" hidden="1">#REF!</definedName>
    <definedName name="XRefCopy60" hidden="1">[66]circularização!#REF!</definedName>
    <definedName name="XRefCopy60Row" hidden="1">[64]XREF!#REF!</definedName>
    <definedName name="XRefCopy61" hidden="1">[66]circularização!#REF!</definedName>
    <definedName name="XRefCopy62" hidden="1">[66]circularização!#REF!</definedName>
    <definedName name="XRefCopy62Row" hidden="1">[64]XREF!#REF!</definedName>
    <definedName name="XRefCopy64" hidden="1">[66]circularização!#REF!</definedName>
    <definedName name="XRefCopy64Row" hidden="1">[64]XREF!#REF!</definedName>
    <definedName name="XRefCopy67" hidden="1">#REF!</definedName>
    <definedName name="XRefCopy67Row" hidden="1">[67]XREF!#REF!</definedName>
    <definedName name="XRefCopy69" hidden="1">[66]circularização!#REF!</definedName>
    <definedName name="XRefCopy6Row" hidden="1">#REF!</definedName>
    <definedName name="XRefCopy7" hidden="1">#REF!</definedName>
    <definedName name="XRefCopy70" hidden="1">[66]circularização!#REF!</definedName>
    <definedName name="XRefCopy71" hidden="1">#REF!</definedName>
    <definedName name="XRefCopy73" hidden="1">[66]circularização!#REF!</definedName>
    <definedName name="XRefCopy74" hidden="1">[66]circularização!#REF!</definedName>
    <definedName name="XRefCopy75" hidden="1">#REF!</definedName>
    <definedName name="XRefCopy76" hidden="1">[66]circularização!#REF!</definedName>
    <definedName name="XRefCopy77" hidden="1">[66]circularização!#REF!</definedName>
    <definedName name="XRefCopy79Row" hidden="1">#REF!</definedName>
    <definedName name="XRefCopy7Row" hidden="1">#REF!</definedName>
    <definedName name="XRefCopy8" hidden="1">#REF!</definedName>
    <definedName name="XRefCopy87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4</definedName>
    <definedName name="XRefPaste1" hidden="1">#REF!</definedName>
    <definedName name="XRefPaste10" hidden="1">[48]Lead!#REF!</definedName>
    <definedName name="XRefPaste10Row" hidden="1">#REF!</definedName>
    <definedName name="XRefPaste11" hidden="1">[48]Lead!#REF!</definedName>
    <definedName name="XRefPaste11Row" hidden="1">#REF!</definedName>
    <definedName name="XRefPaste12" hidden="1">[48]Lead!#REF!</definedName>
    <definedName name="XRefPaste12Row" hidden="1">#REF!</definedName>
    <definedName name="XRefPaste13" hidden="1">[59]Lead!$G$25</definedName>
    <definedName name="XRefPaste13Row" hidden="1">#REF!</definedName>
    <definedName name="XRefPaste14" hidden="1">[59]Lead!$G$11</definedName>
    <definedName name="XRefPaste14Row" hidden="1">#REF!</definedName>
    <definedName name="XRefPaste15" hidden="1">#REF!</definedName>
    <definedName name="XRefPaste15Row" hidden="1">[68]XREF!#REF!</definedName>
    <definedName name="XRefPaste16" hidden="1">'[69]Custo x Mercado'!#REF!</definedName>
    <definedName name="XRefPaste16Row" hidden="1">[61]XREF!#REF!</definedName>
    <definedName name="XRefPaste17" hidden="1">[48]Lead!#REF!</definedName>
    <definedName name="XRefPaste17Row" hidden="1">#REF!</definedName>
    <definedName name="XRefPaste18" hidden="1">#REF!</definedName>
    <definedName name="XRefPaste18Row" hidden="1">[61]XREF!#REF!</definedName>
    <definedName name="XRefPaste19" hidden="1">[48]Lead!#REF!</definedName>
    <definedName name="XRefPaste19Row" hidden="1">#REF!</definedName>
    <definedName name="XRefPaste1Row" hidden="1">#REF!</definedName>
    <definedName name="XRefPaste2" hidden="1">[70]Leed!$F$8</definedName>
    <definedName name="XRefPaste20" hidden="1">#REF!</definedName>
    <definedName name="XRefPaste20Row" hidden="1">#REF!</definedName>
    <definedName name="XRefPaste21">#REF!</definedName>
    <definedName name="XRefPaste21Row" hidden="1">#REF!</definedName>
    <definedName name="XRefPaste22" hidden="1">'[59]Custo x mercado'!$E$10</definedName>
    <definedName name="XRefPaste22Row" hidden="1">#REF!</definedName>
    <definedName name="XRefPaste23" hidden="1">'[59]Custo x mercado'!$E$9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Row" hidden="1">#REF!</definedName>
    <definedName name="XRefPaste35" hidden="1">#REF!</definedName>
    <definedName name="XRefPaste35Row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[63]Lead!#REF!</definedName>
    <definedName name="XRefPaste38Row" hidden="1">#REF!</definedName>
    <definedName name="XRefPaste39" hidden="1">[66]circularização!#REF!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[66]circularização!#REF!</definedName>
    <definedName name="XRefPaste41Row" hidden="1">[67]XREF!#REF!</definedName>
    <definedName name="XRefPaste42" hidden="1">#REF!</definedName>
    <definedName name="XRefPaste42Row" hidden="1">#REF!</definedName>
    <definedName name="XRefPaste43" hidden="1">#REF!</definedName>
    <definedName name="XRefPaste43Row" hidden="1">[67]XREF!#REF!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[66]circularização!#REF!</definedName>
    <definedName name="XRefPaste47Row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Row" hidden="1">#REF!</definedName>
    <definedName name="XRefPaste54Row" hidden="1">#REF!</definedName>
    <definedName name="XRefPaste55Row" hidden="1">#REF!</definedName>
    <definedName name="XRefPaste56Row" hidden="1">#REF!</definedName>
    <definedName name="XRefPaste57Row" hidden="1">#REF!</definedName>
    <definedName name="XRefPaste58Row" hidden="1">#REF!</definedName>
    <definedName name="XRefPaste59Row" hidden="1">#REF!</definedName>
    <definedName name="XRefPaste6" hidden="1">#REF!</definedName>
    <definedName name="XRefPaste61" hidden="1">'[54]Mapa de movimentação '!$K$51</definedName>
    <definedName name="XRefPaste61Row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7" hidden="1">#REF!</definedName>
    <definedName name="XRefPaste76" hidden="1">#REF!</definedName>
    <definedName name="XRefPaste77" hidden="1">#REF!</definedName>
    <definedName name="XRefPaste8" hidden="1">#REF!</definedName>
    <definedName name="XRefPaste8Row" hidden="1">[65]XREF!#REF!</definedName>
    <definedName name="XRefPaste9" hidden="1">[48]Lead!#REF!</definedName>
    <definedName name="XRefPaste90" hidden="1">#REF!</definedName>
    <definedName name="XRefPaste9Row" hidden="1">#REF!</definedName>
    <definedName name="XRefPasteRangeCount" hidden="1">4</definedName>
    <definedName name="XRG">#N/A</definedName>
    <definedName name="XRH">#N/A</definedName>
    <definedName name="XTRACT">#N/A</definedName>
    <definedName name="xxxx">#N/A</definedName>
    <definedName name="xxxxxooooo" hidden="1">#REF!</definedName>
    <definedName name="y">#N/A</definedName>
    <definedName name="YEAR">#N/A</definedName>
    <definedName name="Year_1">#N/A</definedName>
    <definedName name="Year_2">#N/A</definedName>
    <definedName name="Year_3">#N/A</definedName>
    <definedName name="Year_4">#N/A</definedName>
    <definedName name="Year_5">#N/A</definedName>
    <definedName name="yel">#REF!</definedName>
    <definedName name="YTD">#N/A</definedName>
    <definedName name="Z">#REF!</definedName>
    <definedName name="Z_1">#REF!</definedName>
    <definedName name="Z_3">#REF!</definedName>
    <definedName name="Z757Z120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8" l="1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4" i="8"/>
  <c r="Y24" i="8"/>
  <c r="Y25" i="8"/>
  <c r="Y68" i="8"/>
  <c r="Y101" i="8"/>
  <c r="R4" i="8"/>
  <c r="R5" i="8"/>
  <c r="T24" i="8" l="1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72" i="8"/>
  <c r="T73" i="8"/>
  <c r="T77" i="8"/>
  <c r="T78" i="8"/>
  <c r="T42" i="8"/>
  <c r="T68" i="8"/>
  <c r="T69" i="8"/>
  <c r="T70" i="8"/>
  <c r="T71" i="8"/>
  <c r="T74" i="8"/>
  <c r="T75" i="8"/>
  <c r="T76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16" i="8"/>
  <c r="W6" i="8"/>
  <c r="S2" i="8" l="1"/>
  <c r="W5" i="8"/>
  <c r="W7" i="8"/>
  <c r="W10" i="8"/>
  <c r="W11" i="8"/>
  <c r="W12" i="8"/>
  <c r="W13" i="8"/>
  <c r="W14" i="8"/>
  <c r="W15" i="8"/>
  <c r="W17" i="8"/>
  <c r="W18" i="8"/>
  <c r="W19" i="8"/>
  <c r="W20" i="8"/>
  <c r="W21" i="8"/>
  <c r="W22" i="8"/>
  <c r="W23" i="8"/>
  <c r="W27" i="8"/>
  <c r="W30" i="8"/>
  <c r="W31" i="8"/>
  <c r="W32" i="8"/>
  <c r="W33" i="8"/>
  <c r="W34" i="8"/>
  <c r="W35" i="8"/>
  <c r="W39" i="8"/>
  <c r="W43" i="8"/>
  <c r="W44" i="8"/>
  <c r="W45" i="8"/>
  <c r="W46" i="8"/>
  <c r="W47" i="8"/>
  <c r="W48" i="8"/>
  <c r="X48" i="8" s="1"/>
  <c r="W50" i="8"/>
  <c r="W51" i="8"/>
  <c r="W52" i="8"/>
  <c r="W53" i="8"/>
  <c r="W54" i="8"/>
  <c r="W55" i="8"/>
  <c r="W56" i="8"/>
  <c r="W57" i="8"/>
  <c r="W59" i="8"/>
  <c r="W60" i="8"/>
  <c r="W61" i="8"/>
  <c r="W63" i="8"/>
  <c r="W64" i="8"/>
  <c r="W66" i="8"/>
  <c r="W67" i="8"/>
  <c r="W69" i="8"/>
  <c r="W70" i="8"/>
  <c r="W72" i="8"/>
  <c r="W73" i="8"/>
  <c r="W74" i="8"/>
  <c r="W75" i="8"/>
  <c r="W76" i="8"/>
  <c r="W78" i="8"/>
  <c r="W80" i="8"/>
  <c r="W83" i="8"/>
  <c r="W84" i="8"/>
  <c r="W87" i="8"/>
  <c r="W88" i="8"/>
  <c r="W90" i="8"/>
  <c r="W91" i="8"/>
  <c r="W92" i="8"/>
  <c r="W97" i="8"/>
  <c r="W98" i="8"/>
  <c r="W100" i="8"/>
  <c r="W101" i="8"/>
  <c r="W102" i="8"/>
  <c r="W103" i="8"/>
  <c r="W104" i="8"/>
  <c r="W105" i="8"/>
  <c r="W106" i="8"/>
  <c r="W109" i="8"/>
  <c r="W110" i="8"/>
  <c r="W111" i="8"/>
  <c r="W112" i="8"/>
  <c r="W113" i="8"/>
  <c r="W114" i="8"/>
  <c r="W115" i="8"/>
  <c r="W118" i="8"/>
  <c r="W122" i="8"/>
  <c r="W124" i="8"/>
  <c r="W125" i="8"/>
  <c r="W131" i="8"/>
  <c r="W71" i="8"/>
  <c r="W40" i="8"/>
  <c r="W41" i="8"/>
  <c r="W42" i="8"/>
  <c r="R127" i="8"/>
  <c r="K127" i="8"/>
  <c r="J127" i="8"/>
  <c r="L127" i="8" s="1"/>
  <c r="K29" i="8"/>
  <c r="J29" i="8"/>
  <c r="K116" i="8"/>
  <c r="J116" i="8"/>
  <c r="L116" i="8" s="1"/>
  <c r="U127" i="8" l="1"/>
  <c r="U116" i="8"/>
  <c r="U29" i="8"/>
  <c r="L29" i="8"/>
  <c r="M29" i="8" s="1"/>
  <c r="M116" i="8"/>
  <c r="M127" i="8"/>
  <c r="U5" i="8" l="1"/>
  <c r="U6" i="8" l="1"/>
  <c r="U7" i="8"/>
  <c r="U8" i="8"/>
  <c r="U9" i="8"/>
  <c r="U10" i="8"/>
  <c r="U11" i="8"/>
  <c r="U12" i="8"/>
  <c r="U13" i="8"/>
  <c r="U15" i="8"/>
  <c r="U16" i="8"/>
  <c r="U17" i="8"/>
  <c r="U18" i="8"/>
  <c r="U19" i="8"/>
  <c r="U20" i="8"/>
  <c r="U21" i="8"/>
  <c r="U22" i="8"/>
  <c r="U23" i="8"/>
  <c r="U25" i="8"/>
  <c r="U26" i="8"/>
  <c r="U27" i="8"/>
  <c r="U28" i="8"/>
  <c r="U31" i="8"/>
  <c r="U32" i="8"/>
  <c r="U33" i="8"/>
  <c r="U34" i="8"/>
  <c r="U35" i="8"/>
  <c r="U39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9" i="8"/>
  <c r="U70" i="8"/>
  <c r="U72" i="8"/>
  <c r="U73" i="8"/>
  <c r="U74" i="8"/>
  <c r="U75" i="8"/>
  <c r="U76" i="8"/>
  <c r="U77" i="8"/>
  <c r="U78" i="8"/>
  <c r="U79" i="8"/>
  <c r="U80" i="8"/>
  <c r="U82" i="8"/>
  <c r="U83" i="8"/>
  <c r="U84" i="8"/>
  <c r="U85" i="8"/>
  <c r="U86" i="8"/>
  <c r="U87" i="8"/>
  <c r="U88" i="8"/>
  <c r="U89" i="8"/>
  <c r="U90" i="8"/>
  <c r="U91" i="8"/>
  <c r="U92" i="8"/>
  <c r="U96" i="8"/>
  <c r="U97" i="8"/>
  <c r="U98" i="8"/>
  <c r="U99" i="8"/>
  <c r="U100" i="8"/>
  <c r="U101" i="8"/>
  <c r="U102" i="8"/>
  <c r="U103" i="8"/>
  <c r="U104" i="8"/>
  <c r="U105" i="8"/>
  <c r="U106" i="8"/>
  <c r="U108" i="8"/>
  <c r="U109" i="8"/>
  <c r="U111" i="8"/>
  <c r="U112" i="8"/>
  <c r="U113" i="8"/>
  <c r="U114" i="8"/>
  <c r="U115" i="8"/>
  <c r="U117" i="8"/>
  <c r="U118" i="8"/>
  <c r="U119" i="8"/>
  <c r="U120" i="8"/>
  <c r="U121" i="8"/>
  <c r="U122" i="8"/>
  <c r="U123" i="8"/>
  <c r="U124" i="8"/>
  <c r="U125" i="8"/>
  <c r="U126" i="8"/>
  <c r="U128" i="8"/>
  <c r="U129" i="8"/>
  <c r="U130" i="8"/>
  <c r="U131" i="8"/>
  <c r="U133" i="8"/>
  <c r="U132" i="8"/>
  <c r="U71" i="8"/>
  <c r="U36" i="8"/>
  <c r="U37" i="8"/>
  <c r="U38" i="8"/>
  <c r="U40" i="8"/>
  <c r="U41" i="8"/>
  <c r="U42" i="8"/>
  <c r="U4" i="8"/>
  <c r="K5" i="8" l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5" i="8"/>
  <c r="K26" i="8"/>
  <c r="K27" i="8"/>
  <c r="K28" i="8"/>
  <c r="K30" i="8"/>
  <c r="K31" i="8"/>
  <c r="K32" i="8"/>
  <c r="K33" i="8"/>
  <c r="K34" i="8"/>
  <c r="K35" i="8"/>
  <c r="K39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9" i="8"/>
  <c r="K70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6" i="8"/>
  <c r="K97" i="8"/>
  <c r="K98" i="8"/>
  <c r="K99" i="8"/>
  <c r="K100" i="8"/>
  <c r="K101" i="8"/>
  <c r="K102" i="8"/>
  <c r="K103" i="8"/>
  <c r="K104" i="8"/>
  <c r="K105" i="8"/>
  <c r="K106" i="8"/>
  <c r="K108" i="8"/>
  <c r="K109" i="8"/>
  <c r="K110" i="8"/>
  <c r="K111" i="8"/>
  <c r="K112" i="8"/>
  <c r="K113" i="8"/>
  <c r="K114" i="8"/>
  <c r="K115" i="8"/>
  <c r="K117" i="8"/>
  <c r="K118" i="8"/>
  <c r="K119" i="8"/>
  <c r="K120" i="8"/>
  <c r="K121" i="8"/>
  <c r="K122" i="8"/>
  <c r="K123" i="8"/>
  <c r="K124" i="8"/>
  <c r="K125" i="8"/>
  <c r="K126" i="8"/>
  <c r="K128" i="8"/>
  <c r="K129" i="8"/>
  <c r="K130" i="8"/>
  <c r="K131" i="8"/>
  <c r="K133" i="8"/>
  <c r="K132" i="8"/>
  <c r="K71" i="8"/>
  <c r="K36" i="8"/>
  <c r="K37" i="8"/>
  <c r="K38" i="8"/>
  <c r="K40" i="8"/>
  <c r="K41" i="8"/>
  <c r="K42" i="8"/>
  <c r="K4" i="8"/>
  <c r="J36" i="8" l="1"/>
  <c r="L36" i="8" s="1"/>
  <c r="J130" i="8"/>
  <c r="L130" i="8" s="1"/>
  <c r="J128" i="8"/>
  <c r="L128" i="8" s="1"/>
  <c r="J124" i="8"/>
  <c r="L124" i="8" s="1"/>
  <c r="J114" i="8"/>
  <c r="L114" i="8" s="1"/>
  <c r="J112" i="8"/>
  <c r="L112" i="8" s="1"/>
  <c r="J110" i="8"/>
  <c r="L110" i="8" s="1"/>
  <c r="J108" i="8"/>
  <c r="L108" i="8" s="1"/>
  <c r="J105" i="8"/>
  <c r="L105" i="8" s="1"/>
  <c r="J101" i="8"/>
  <c r="L101" i="8" s="1"/>
  <c r="J99" i="8"/>
  <c r="L99" i="8" s="1"/>
  <c r="J97" i="8"/>
  <c r="L97" i="8" s="1"/>
  <c r="J92" i="8"/>
  <c r="L92" i="8" s="1"/>
  <c r="J88" i="8"/>
  <c r="L88" i="8" s="1"/>
  <c r="J80" i="8"/>
  <c r="L80" i="8" s="1"/>
  <c r="J79" i="8"/>
  <c r="L79" i="8" s="1"/>
  <c r="J77" i="8"/>
  <c r="L77" i="8" s="1"/>
  <c r="J75" i="8"/>
  <c r="L75" i="8" s="1"/>
  <c r="J72" i="8"/>
  <c r="L72" i="8" s="1"/>
  <c r="J70" i="8"/>
  <c r="L70" i="8" s="1"/>
  <c r="J69" i="8"/>
  <c r="L69" i="8" s="1"/>
  <c r="J66" i="8"/>
  <c r="L66" i="8" s="1"/>
  <c r="J64" i="8"/>
  <c r="L64" i="8" s="1"/>
  <c r="J63" i="8"/>
  <c r="L63" i="8" s="1"/>
  <c r="J62" i="8"/>
  <c r="L62" i="8" s="1"/>
  <c r="J60" i="8"/>
  <c r="L60" i="8" s="1"/>
  <c r="J55" i="8"/>
  <c r="L55" i="8" s="1"/>
  <c r="J54" i="8"/>
  <c r="L54" i="8" s="1"/>
  <c r="J47" i="8"/>
  <c r="L47" i="8" s="1"/>
  <c r="J46" i="8"/>
  <c r="L46" i="8" s="1"/>
  <c r="J45" i="8"/>
  <c r="L45" i="8" s="1"/>
  <c r="J43" i="8"/>
  <c r="L43" i="8" s="1"/>
  <c r="J42" i="8"/>
  <c r="L42" i="8" s="1"/>
  <c r="J41" i="8"/>
  <c r="L41" i="8" s="1"/>
  <c r="J40" i="8"/>
  <c r="L40" i="8" s="1"/>
  <c r="J38" i="8"/>
  <c r="L38" i="8" s="1"/>
  <c r="J37" i="8"/>
  <c r="L37" i="8" s="1"/>
  <c r="J35" i="8"/>
  <c r="L35" i="8" s="1"/>
  <c r="J28" i="8"/>
  <c r="L28" i="8" s="1"/>
  <c r="J23" i="8"/>
  <c r="L23" i="8" s="1"/>
  <c r="J22" i="8"/>
  <c r="L22" i="8" s="1"/>
  <c r="J21" i="8"/>
  <c r="L21" i="8" s="1"/>
  <c r="J20" i="8"/>
  <c r="L20" i="8" s="1"/>
  <c r="J18" i="8"/>
  <c r="L18" i="8" s="1"/>
  <c r="J16" i="8"/>
  <c r="L16" i="8" s="1"/>
  <c r="J15" i="8"/>
  <c r="L15" i="8" s="1"/>
  <c r="J14" i="8"/>
  <c r="L14" i="8" s="1"/>
  <c r="J12" i="8"/>
  <c r="L12" i="8" s="1"/>
  <c r="J11" i="8"/>
  <c r="L11" i="8" s="1"/>
  <c r="J10" i="8"/>
  <c r="L10" i="8" s="1"/>
  <c r="J7" i="8"/>
  <c r="L7" i="8" s="1"/>
  <c r="J6" i="8"/>
  <c r="L6" i="8" s="1"/>
  <c r="J4" i="8"/>
  <c r="L4" i="8" s="1"/>
  <c r="V14" i="8"/>
  <c r="V30" i="8"/>
  <c r="V81" i="8"/>
  <c r="V110" i="8"/>
  <c r="P42" i="8"/>
  <c r="O42" i="8"/>
  <c r="P41" i="8"/>
  <c r="O41" i="8"/>
  <c r="P40" i="8"/>
  <c r="O40" i="8"/>
  <c r="P38" i="8"/>
  <c r="O38" i="8"/>
  <c r="P37" i="8"/>
  <c r="O37" i="8"/>
  <c r="P36" i="8"/>
  <c r="O36" i="8"/>
  <c r="J5" i="8"/>
  <c r="L5" i="8" s="1"/>
  <c r="J8" i="8"/>
  <c r="L8" i="8" s="1"/>
  <c r="J9" i="8"/>
  <c r="L9" i="8" s="1"/>
  <c r="J17" i="8"/>
  <c r="L17" i="8" s="1"/>
  <c r="J19" i="8"/>
  <c r="L19" i="8" s="1"/>
  <c r="J25" i="8"/>
  <c r="L25" i="8" s="1"/>
  <c r="J26" i="8"/>
  <c r="L26" i="8" s="1"/>
  <c r="J27" i="8"/>
  <c r="L27" i="8" s="1"/>
  <c r="J30" i="8"/>
  <c r="L30" i="8" s="1"/>
  <c r="J32" i="8"/>
  <c r="L32" i="8" s="1"/>
  <c r="J34" i="8"/>
  <c r="L34" i="8" s="1"/>
  <c r="J44" i="8"/>
  <c r="L44" i="8" s="1"/>
  <c r="J48" i="8"/>
  <c r="L48" i="8" s="1"/>
  <c r="J50" i="8"/>
  <c r="L50" i="8" s="1"/>
  <c r="J51" i="8"/>
  <c r="L51" i="8" s="1"/>
  <c r="J52" i="8"/>
  <c r="L52" i="8" s="1"/>
  <c r="J53" i="8"/>
  <c r="L53" i="8" s="1"/>
  <c r="J56" i="8"/>
  <c r="L56" i="8" s="1"/>
  <c r="J58" i="8"/>
  <c r="L58" i="8" s="1"/>
  <c r="J59" i="8"/>
  <c r="L59" i="8" s="1"/>
  <c r="J61" i="8"/>
  <c r="L61" i="8" s="1"/>
  <c r="J65" i="8"/>
  <c r="L65" i="8" s="1"/>
  <c r="J67" i="8"/>
  <c r="L67" i="8" s="1"/>
  <c r="J73" i="8"/>
  <c r="L73" i="8" s="1"/>
  <c r="J74" i="8"/>
  <c r="L74" i="8" s="1"/>
  <c r="J76" i="8"/>
  <c r="L76" i="8" s="1"/>
  <c r="J78" i="8"/>
  <c r="L78" i="8" s="1"/>
  <c r="J81" i="8"/>
  <c r="L81" i="8" s="1"/>
  <c r="J82" i="8"/>
  <c r="L82" i="8" s="1"/>
  <c r="J83" i="8"/>
  <c r="L83" i="8" s="1"/>
  <c r="J84" i="8"/>
  <c r="L84" i="8" s="1"/>
  <c r="J85" i="8"/>
  <c r="L85" i="8" s="1"/>
  <c r="J86" i="8"/>
  <c r="L86" i="8" s="1"/>
  <c r="J87" i="8"/>
  <c r="L87" i="8" s="1"/>
  <c r="J89" i="8"/>
  <c r="L89" i="8" s="1"/>
  <c r="J90" i="8"/>
  <c r="L90" i="8" s="1"/>
  <c r="J91" i="8"/>
  <c r="L91" i="8" s="1"/>
  <c r="J96" i="8"/>
  <c r="L96" i="8" s="1"/>
  <c r="J98" i="8"/>
  <c r="L98" i="8" s="1"/>
  <c r="J100" i="8"/>
  <c r="L100" i="8" s="1"/>
  <c r="J102" i="8"/>
  <c r="L102" i="8" s="1"/>
  <c r="J103" i="8"/>
  <c r="L103" i="8" s="1"/>
  <c r="J104" i="8"/>
  <c r="L104" i="8" s="1"/>
  <c r="J106" i="8"/>
  <c r="L106" i="8" s="1"/>
  <c r="J109" i="8"/>
  <c r="L109" i="8" s="1"/>
  <c r="J111" i="8"/>
  <c r="L111" i="8" s="1"/>
  <c r="J113" i="8"/>
  <c r="L113" i="8" s="1"/>
  <c r="J115" i="8"/>
  <c r="L115" i="8" s="1"/>
  <c r="J117" i="8"/>
  <c r="L117" i="8" s="1"/>
  <c r="J118" i="8"/>
  <c r="L118" i="8" s="1"/>
  <c r="J119" i="8"/>
  <c r="L119" i="8" s="1"/>
  <c r="J120" i="8"/>
  <c r="L120" i="8" s="1"/>
  <c r="J121" i="8"/>
  <c r="L121" i="8" s="1"/>
  <c r="J122" i="8"/>
  <c r="L122" i="8" s="1"/>
  <c r="J123" i="8"/>
  <c r="L123" i="8" s="1"/>
  <c r="J125" i="8"/>
  <c r="L125" i="8" s="1"/>
  <c r="J126" i="8"/>
  <c r="L126" i="8" s="1"/>
  <c r="J129" i="8"/>
  <c r="L129" i="8" s="1"/>
  <c r="J131" i="8"/>
  <c r="L131" i="8" s="1"/>
  <c r="J133" i="8"/>
  <c r="L133" i="8" s="1"/>
  <c r="J132" i="8"/>
  <c r="L132" i="8" s="1"/>
  <c r="J71" i="8"/>
  <c r="L71" i="8" s="1"/>
  <c r="M96" i="8" l="1"/>
  <c r="M62" i="8"/>
  <c r="M61" i="8"/>
  <c r="M79" i="8"/>
  <c r="M120" i="8"/>
  <c r="M106" i="8"/>
  <c r="X106" i="8" s="1"/>
  <c r="M90" i="8"/>
  <c r="M81" i="8"/>
  <c r="U81" i="8" s="1"/>
  <c r="M59" i="8"/>
  <c r="M44" i="8"/>
  <c r="M17" i="8"/>
  <c r="M14" i="8"/>
  <c r="U14" i="8" s="1"/>
  <c r="M28" i="8"/>
  <c r="M45" i="8"/>
  <c r="M64" i="8"/>
  <c r="M80" i="8"/>
  <c r="M110" i="8"/>
  <c r="M122" i="8"/>
  <c r="M105" i="8"/>
  <c r="M82" i="8"/>
  <c r="M43" i="8"/>
  <c r="M131" i="8"/>
  <c r="M119" i="8"/>
  <c r="M104" i="8"/>
  <c r="M89" i="8"/>
  <c r="M78" i="8"/>
  <c r="M58" i="8"/>
  <c r="M34" i="8"/>
  <c r="M9" i="8"/>
  <c r="M15" i="8"/>
  <c r="M35" i="8"/>
  <c r="M46" i="8"/>
  <c r="M66" i="8"/>
  <c r="M88" i="8"/>
  <c r="M112" i="8"/>
  <c r="M65" i="8"/>
  <c r="M77" i="8"/>
  <c r="M91" i="8"/>
  <c r="M19" i="8"/>
  <c r="M23" i="8"/>
  <c r="M108" i="8"/>
  <c r="M129" i="8"/>
  <c r="M118" i="8"/>
  <c r="M103" i="8"/>
  <c r="M87" i="8"/>
  <c r="M76" i="8"/>
  <c r="M56" i="8"/>
  <c r="M32" i="8"/>
  <c r="M8" i="8"/>
  <c r="M16" i="8"/>
  <c r="M47" i="8"/>
  <c r="M69" i="8"/>
  <c r="M92" i="8"/>
  <c r="M114" i="8"/>
  <c r="M83" i="8"/>
  <c r="M133" i="8"/>
  <c r="M48" i="8"/>
  <c r="M63" i="8"/>
  <c r="M126" i="8"/>
  <c r="M117" i="8"/>
  <c r="M102" i="8"/>
  <c r="M86" i="8"/>
  <c r="M74" i="8"/>
  <c r="M53" i="8"/>
  <c r="M30" i="8"/>
  <c r="U30" i="8" s="1"/>
  <c r="M5" i="8"/>
  <c r="M6" i="8"/>
  <c r="M18" i="8"/>
  <c r="M38" i="8"/>
  <c r="M54" i="8"/>
  <c r="M70" i="8"/>
  <c r="M97" i="8"/>
  <c r="M124" i="8"/>
  <c r="M132" i="8"/>
  <c r="M50" i="8"/>
  <c r="M11" i="8"/>
  <c r="M22" i="8"/>
  <c r="M121" i="8"/>
  <c r="M12" i="8"/>
  <c r="M115" i="8"/>
  <c r="M100" i="8"/>
  <c r="M85" i="8"/>
  <c r="M73" i="8"/>
  <c r="M52" i="8"/>
  <c r="M27" i="8"/>
  <c r="M7" i="8"/>
  <c r="M20" i="8"/>
  <c r="M55" i="8"/>
  <c r="M72" i="8"/>
  <c r="M99" i="8"/>
  <c r="M128" i="8"/>
  <c r="M111" i="8"/>
  <c r="M25" i="8"/>
  <c r="M42" i="8"/>
  <c r="M109" i="8"/>
  <c r="M125" i="8"/>
  <c r="M71" i="8"/>
  <c r="M123" i="8"/>
  <c r="M113" i="8"/>
  <c r="M98" i="8"/>
  <c r="M84" i="8"/>
  <c r="M67" i="8"/>
  <c r="M51" i="8"/>
  <c r="X51" i="8" s="1"/>
  <c r="M26" i="8"/>
  <c r="M10" i="8"/>
  <c r="M21" i="8"/>
  <c r="M41" i="8"/>
  <c r="M60" i="8"/>
  <c r="M75" i="8"/>
  <c r="M101" i="8"/>
  <c r="M130" i="8"/>
  <c r="M36" i="8"/>
  <c r="M37" i="8"/>
  <c r="M40" i="8"/>
  <c r="J31" i="8"/>
  <c r="L31" i="8" s="1"/>
  <c r="J39" i="8"/>
  <c r="L39" i="8" s="1"/>
  <c r="J13" i="8"/>
  <c r="L13" i="8" s="1"/>
  <c r="J49" i="8"/>
  <c r="L49" i="8" s="1"/>
  <c r="J33" i="8"/>
  <c r="L33" i="8" s="1"/>
  <c r="J57" i="8"/>
  <c r="L57" i="8" s="1"/>
  <c r="X20" i="8" l="1"/>
  <c r="X56" i="8"/>
  <c r="X35" i="8"/>
  <c r="X119" i="8"/>
  <c r="X45" i="8"/>
  <c r="X111" i="8"/>
  <c r="X82" i="8"/>
  <c r="X50" i="8"/>
  <c r="X6" i="8"/>
  <c r="X47" i="8"/>
  <c r="X105" i="8"/>
  <c r="X120" i="8"/>
  <c r="X103" i="8"/>
  <c r="X44" i="8"/>
  <c r="X54" i="8"/>
  <c r="X102" i="8"/>
  <c r="X43" i="8"/>
  <c r="X65" i="8"/>
  <c r="X72" i="8"/>
  <c r="X66" i="8"/>
  <c r="U110" i="8"/>
  <c r="M33" i="8"/>
  <c r="M39" i="8"/>
  <c r="M57" i="8"/>
  <c r="M31" i="8"/>
  <c r="X31" i="8" s="1"/>
  <c r="M49" i="8"/>
  <c r="M13" i="8"/>
  <c r="O5" i="8"/>
  <c r="P5" i="8"/>
  <c r="P6" i="8"/>
  <c r="O7" i="8"/>
  <c r="P7" i="8"/>
  <c r="P8" i="8"/>
  <c r="P9" i="8"/>
  <c r="O10" i="8"/>
  <c r="P10" i="8"/>
  <c r="O11" i="8"/>
  <c r="P11" i="8"/>
  <c r="P12" i="8"/>
  <c r="O13" i="8"/>
  <c r="P13" i="8"/>
  <c r="O14" i="8"/>
  <c r="P14" i="8"/>
  <c r="O15" i="8"/>
  <c r="P15" i="8"/>
  <c r="P16" i="8"/>
  <c r="P17" i="8"/>
  <c r="P18" i="8"/>
  <c r="P19" i="8"/>
  <c r="P20" i="8"/>
  <c r="P21" i="8"/>
  <c r="P22" i="8"/>
  <c r="P23" i="8"/>
  <c r="O25" i="8"/>
  <c r="P25" i="8"/>
  <c r="O26" i="8"/>
  <c r="P26" i="8"/>
  <c r="O27" i="8"/>
  <c r="P27" i="8"/>
  <c r="O28" i="8"/>
  <c r="P28" i="8"/>
  <c r="P30" i="8"/>
  <c r="P31" i="8"/>
  <c r="P32" i="8"/>
  <c r="P33" i="8"/>
  <c r="P34" i="8"/>
  <c r="P35" i="8"/>
  <c r="P39" i="8"/>
  <c r="P43" i="8"/>
  <c r="P44" i="8"/>
  <c r="P45" i="8"/>
  <c r="P46" i="8"/>
  <c r="O47" i="8"/>
  <c r="P47" i="8"/>
  <c r="O48" i="8"/>
  <c r="P48" i="8"/>
  <c r="O49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O62" i="8"/>
  <c r="P62" i="8"/>
  <c r="O63" i="8"/>
  <c r="P63" i="8"/>
  <c r="P64" i="8"/>
  <c r="O65" i="8"/>
  <c r="P65" i="8"/>
  <c r="O66" i="8"/>
  <c r="P66" i="8"/>
  <c r="O67" i="8"/>
  <c r="P67" i="8"/>
  <c r="O69" i="8"/>
  <c r="P69" i="8"/>
  <c r="O70" i="8"/>
  <c r="P70" i="8"/>
  <c r="O72" i="8"/>
  <c r="P72" i="8"/>
  <c r="O73" i="8"/>
  <c r="P73" i="8"/>
  <c r="P74" i="8"/>
  <c r="O75" i="8"/>
  <c r="P75" i="8"/>
  <c r="P76" i="8"/>
  <c r="P77" i="8"/>
  <c r="P78" i="8"/>
  <c r="P79" i="8"/>
  <c r="P80" i="8"/>
  <c r="P81" i="8"/>
  <c r="P82" i="8"/>
  <c r="O83" i="8"/>
  <c r="P83" i="8"/>
  <c r="O84" i="8"/>
  <c r="P84" i="8"/>
  <c r="P85" i="8"/>
  <c r="P86" i="8"/>
  <c r="P87" i="8"/>
  <c r="P88" i="8"/>
  <c r="O89" i="8"/>
  <c r="P89" i="8"/>
  <c r="P90" i="8"/>
  <c r="P91" i="8"/>
  <c r="P92" i="8"/>
  <c r="P96" i="8"/>
  <c r="P97" i="8"/>
  <c r="P98" i="8"/>
  <c r="O99" i="8"/>
  <c r="P99" i="8"/>
  <c r="O100" i="8"/>
  <c r="P100" i="8"/>
  <c r="P101" i="8"/>
  <c r="O102" i="8"/>
  <c r="P102" i="8"/>
  <c r="P103" i="8"/>
  <c r="P104" i="8"/>
  <c r="P105" i="8"/>
  <c r="P106" i="8"/>
  <c r="O108" i="8"/>
  <c r="P108" i="8"/>
  <c r="O109" i="8"/>
  <c r="P109" i="8"/>
  <c r="P110" i="8"/>
  <c r="P111" i="8"/>
  <c r="P112" i="8"/>
  <c r="P113" i="8"/>
  <c r="P114" i="8"/>
  <c r="P115" i="8"/>
  <c r="O117" i="8"/>
  <c r="P117" i="8"/>
  <c r="O118" i="8"/>
  <c r="P118" i="8"/>
  <c r="O119" i="8"/>
  <c r="P119" i="8"/>
  <c r="O120" i="8"/>
  <c r="P120" i="8"/>
  <c r="O121" i="8"/>
  <c r="P121" i="8"/>
  <c r="O122" i="8"/>
  <c r="P122" i="8"/>
  <c r="P123" i="8"/>
  <c r="P124" i="8"/>
  <c r="O125" i="8"/>
  <c r="P125" i="8"/>
  <c r="O126" i="8"/>
  <c r="P126" i="8"/>
  <c r="P128" i="8"/>
  <c r="P129" i="8"/>
  <c r="P130" i="8"/>
  <c r="O131" i="8"/>
  <c r="P131" i="8"/>
  <c r="P133" i="8"/>
  <c r="P132" i="8"/>
  <c r="P4" i="8"/>
  <c r="O4" i="8"/>
  <c r="AY152" i="20"/>
  <c r="AS152" i="20"/>
  <c r="AA152" i="20"/>
  <c r="U152" i="20"/>
  <c r="AY151" i="20"/>
  <c r="AS151" i="20"/>
  <c r="AA151" i="20"/>
  <c r="U151" i="20"/>
  <c r="AY150" i="20"/>
  <c r="AS150" i="20"/>
  <c r="AA150" i="20"/>
  <c r="U150" i="20"/>
  <c r="AY149" i="20"/>
  <c r="AS149" i="20"/>
  <c r="AA149" i="20"/>
  <c r="U149" i="20"/>
  <c r="AY148" i="20"/>
  <c r="AS148" i="20"/>
  <c r="AA148" i="20"/>
  <c r="U148" i="20"/>
  <c r="AY143" i="20"/>
  <c r="AS143" i="20"/>
  <c r="AA143" i="20"/>
  <c r="U143" i="20"/>
  <c r="AY142" i="20"/>
  <c r="AS142" i="20"/>
  <c r="AA142" i="20"/>
  <c r="U142" i="20"/>
  <c r="AY141" i="20"/>
  <c r="AS141" i="20"/>
  <c r="AA141" i="20"/>
  <c r="U141" i="20"/>
  <c r="AY140" i="20"/>
  <c r="AS140" i="20"/>
  <c r="AA140" i="20"/>
  <c r="U140" i="20"/>
  <c r="AY130" i="20"/>
  <c r="AS130" i="20"/>
  <c r="AA130" i="20"/>
  <c r="U130" i="20"/>
  <c r="AY126" i="20"/>
  <c r="AS126" i="20"/>
  <c r="AA126" i="20"/>
  <c r="O133" i="8" s="1"/>
  <c r="U126" i="20"/>
  <c r="AY125" i="20"/>
  <c r="AS125" i="20"/>
  <c r="AA125" i="20"/>
  <c r="U125" i="20"/>
  <c r="AY124" i="20"/>
  <c r="AS124" i="20"/>
  <c r="AA124" i="20"/>
  <c r="U124" i="20"/>
  <c r="AY123" i="20"/>
  <c r="AS123" i="20"/>
  <c r="AA123" i="20"/>
  <c r="O130" i="8" s="1"/>
  <c r="U123" i="20"/>
  <c r="AY122" i="20"/>
  <c r="AS122" i="20"/>
  <c r="AA122" i="20"/>
  <c r="O129" i="8" s="1"/>
  <c r="U122" i="20"/>
  <c r="AY121" i="20"/>
  <c r="AS121" i="20"/>
  <c r="AA121" i="20"/>
  <c r="O128" i="8" s="1"/>
  <c r="U121" i="20"/>
  <c r="AY120" i="20"/>
  <c r="AS120" i="20"/>
  <c r="AA120" i="20"/>
  <c r="U120" i="20"/>
  <c r="AY119" i="20"/>
  <c r="AS119" i="20"/>
  <c r="AA119" i="20"/>
  <c r="U119" i="20"/>
  <c r="AY118" i="20"/>
  <c r="AS118" i="20"/>
  <c r="AA118" i="20"/>
  <c r="O124" i="8" s="1"/>
  <c r="U118" i="20"/>
  <c r="AY117" i="20"/>
  <c r="AS117" i="20"/>
  <c r="AA117" i="20"/>
  <c r="O123" i="8" s="1"/>
  <c r="U117" i="20"/>
  <c r="AY116" i="20"/>
  <c r="AS116" i="20"/>
  <c r="AA116" i="20"/>
  <c r="U116" i="20"/>
  <c r="AY115" i="20"/>
  <c r="AS115" i="20"/>
  <c r="AA115" i="20"/>
  <c r="U115" i="20"/>
  <c r="AY110" i="20"/>
  <c r="AS110" i="20"/>
  <c r="AA110" i="20"/>
  <c r="O115" i="8" s="1"/>
  <c r="U110" i="20"/>
  <c r="AY109" i="20"/>
  <c r="AS109" i="20"/>
  <c r="AA109" i="20"/>
  <c r="O114" i="8" s="1"/>
  <c r="U109" i="20"/>
  <c r="AY108" i="20"/>
  <c r="AS108" i="20"/>
  <c r="AA108" i="20"/>
  <c r="O113" i="8" s="1"/>
  <c r="U108" i="20"/>
  <c r="AY107" i="20"/>
  <c r="AS107" i="20"/>
  <c r="AA107" i="20"/>
  <c r="O112" i="8" s="1"/>
  <c r="U107" i="20"/>
  <c r="AY106" i="20"/>
  <c r="AS106" i="20"/>
  <c r="AA106" i="20"/>
  <c r="O111" i="8" s="1"/>
  <c r="U106" i="20"/>
  <c r="AY105" i="20"/>
  <c r="AS105" i="20"/>
  <c r="AA105" i="20"/>
  <c r="O110" i="8" s="1"/>
  <c r="U105" i="20"/>
  <c r="AY104" i="20"/>
  <c r="AS104" i="20"/>
  <c r="AA104" i="20"/>
  <c r="U104" i="20"/>
  <c r="AY103" i="20"/>
  <c r="AS103" i="20"/>
  <c r="AA103" i="20"/>
  <c r="U103" i="20"/>
  <c r="AY102" i="20"/>
  <c r="AS102" i="20"/>
  <c r="AA102" i="20"/>
  <c r="O106" i="8" s="1"/>
  <c r="U102" i="20"/>
  <c r="AY101" i="20"/>
  <c r="AS101" i="20"/>
  <c r="AA101" i="20"/>
  <c r="O105" i="8" s="1"/>
  <c r="U101" i="20"/>
  <c r="AY100" i="20"/>
  <c r="AS100" i="20"/>
  <c r="AA100" i="20"/>
  <c r="O104" i="8" s="1"/>
  <c r="U100" i="20"/>
  <c r="AY99" i="20"/>
  <c r="AS99" i="20"/>
  <c r="AA99" i="20"/>
  <c r="O103" i="8" s="1"/>
  <c r="U99" i="20"/>
  <c r="AY97" i="20"/>
  <c r="AS97" i="20"/>
  <c r="AA97" i="20"/>
  <c r="O101" i="8" s="1"/>
  <c r="U97" i="20"/>
  <c r="AY94" i="20"/>
  <c r="AS94" i="20"/>
  <c r="AA94" i="20"/>
  <c r="O98" i="8" s="1"/>
  <c r="U94" i="20"/>
  <c r="AY93" i="20"/>
  <c r="AS93" i="20"/>
  <c r="AA93" i="20"/>
  <c r="O97" i="8" s="1"/>
  <c r="U93" i="20"/>
  <c r="AY92" i="20"/>
  <c r="AS92" i="20"/>
  <c r="AA92" i="20"/>
  <c r="O96" i="8" s="1"/>
  <c r="U92" i="20"/>
  <c r="AY91" i="20"/>
  <c r="AS91" i="20"/>
  <c r="AA91" i="20"/>
  <c r="O92" i="8" s="1"/>
  <c r="U91" i="20"/>
  <c r="AY90" i="20"/>
  <c r="AS90" i="20"/>
  <c r="AA90" i="20"/>
  <c r="O91" i="8" s="1"/>
  <c r="U90" i="20"/>
  <c r="AY89" i="20"/>
  <c r="AS89" i="20"/>
  <c r="AA89" i="20"/>
  <c r="O90" i="8" s="1"/>
  <c r="U89" i="20"/>
  <c r="AY88" i="20"/>
  <c r="AS88" i="20"/>
  <c r="AA88" i="20"/>
  <c r="U88" i="20"/>
  <c r="AY87" i="20"/>
  <c r="AS87" i="20"/>
  <c r="AA87" i="20"/>
  <c r="O88" i="8" s="1"/>
  <c r="U87" i="20"/>
  <c r="AY86" i="20"/>
  <c r="AS86" i="20"/>
  <c r="AA86" i="20"/>
  <c r="O87" i="8" s="1"/>
  <c r="U86" i="20"/>
  <c r="AY85" i="20"/>
  <c r="AS85" i="20"/>
  <c r="AA85" i="20"/>
  <c r="O86" i="8" s="1"/>
  <c r="U85" i="20"/>
  <c r="AY84" i="20"/>
  <c r="AS84" i="20"/>
  <c r="AA84" i="20"/>
  <c r="O85" i="8" s="1"/>
  <c r="U84" i="20"/>
  <c r="AY81" i="20"/>
  <c r="AS81" i="20"/>
  <c r="AA81" i="20"/>
  <c r="O82" i="8" s="1"/>
  <c r="U81" i="20"/>
  <c r="AY80" i="20"/>
  <c r="AS80" i="20"/>
  <c r="AA80" i="20"/>
  <c r="O81" i="8" s="1"/>
  <c r="U80" i="20"/>
  <c r="AY79" i="20"/>
  <c r="AS79" i="20"/>
  <c r="AA79" i="20"/>
  <c r="O80" i="8" s="1"/>
  <c r="U79" i="20"/>
  <c r="AY78" i="20"/>
  <c r="AS78" i="20"/>
  <c r="AA78" i="20"/>
  <c r="O79" i="8" s="1"/>
  <c r="U78" i="20"/>
  <c r="AY77" i="20"/>
  <c r="AS77" i="20"/>
  <c r="AA77" i="20"/>
  <c r="O78" i="8" s="1"/>
  <c r="U77" i="20"/>
  <c r="AY76" i="20"/>
  <c r="AS76" i="20"/>
  <c r="AA76" i="20"/>
  <c r="O77" i="8" s="1"/>
  <c r="U76" i="20"/>
  <c r="AY75" i="20"/>
  <c r="AS75" i="20"/>
  <c r="AA75" i="20"/>
  <c r="O76" i="8" s="1"/>
  <c r="U75" i="20"/>
  <c r="AY73" i="20"/>
  <c r="AS73" i="20"/>
  <c r="AA73" i="20"/>
  <c r="O74" i="8" s="1"/>
  <c r="U73" i="20"/>
  <c r="AY72" i="20"/>
  <c r="AS72" i="20"/>
  <c r="AA72" i="20"/>
  <c r="U72" i="20"/>
  <c r="AY65" i="20"/>
  <c r="AS65" i="20"/>
  <c r="AA65" i="20"/>
  <c r="O64" i="8" s="1"/>
  <c r="U65" i="20"/>
  <c r="AY64" i="20"/>
  <c r="AS64" i="20"/>
  <c r="AA64" i="20"/>
  <c r="U64" i="20"/>
  <c r="AY62" i="20"/>
  <c r="AS62" i="20"/>
  <c r="AA62" i="20"/>
  <c r="O61" i="8" s="1"/>
  <c r="U62" i="20"/>
  <c r="AY61" i="20"/>
  <c r="AS61" i="20"/>
  <c r="AA61" i="20"/>
  <c r="O60" i="8" s="1"/>
  <c r="U61" i="20"/>
  <c r="AY60" i="20"/>
  <c r="AS60" i="20"/>
  <c r="AA60" i="20"/>
  <c r="O59" i="8" s="1"/>
  <c r="U60" i="20"/>
  <c r="AY59" i="20"/>
  <c r="AS59" i="20"/>
  <c r="AA59" i="20"/>
  <c r="O58" i="8" s="1"/>
  <c r="U59" i="20"/>
  <c r="AY58" i="20"/>
  <c r="AS58" i="20"/>
  <c r="AA58" i="20"/>
  <c r="O57" i="8" s="1"/>
  <c r="U58" i="20"/>
  <c r="AY57" i="20"/>
  <c r="AS57" i="20"/>
  <c r="AA57" i="20"/>
  <c r="O56" i="8" s="1"/>
  <c r="U57" i="20"/>
  <c r="AY56" i="20"/>
  <c r="AS56" i="20"/>
  <c r="AA56" i="20"/>
  <c r="O55" i="8" s="1"/>
  <c r="U56" i="20"/>
  <c r="AY55" i="20"/>
  <c r="AS55" i="20"/>
  <c r="AA55" i="20"/>
  <c r="O54" i="8" s="1"/>
  <c r="U55" i="20"/>
  <c r="AY54" i="20"/>
  <c r="AS54" i="20"/>
  <c r="AA54" i="20"/>
  <c r="O53" i="8" s="1"/>
  <c r="U54" i="20"/>
  <c r="AY53" i="20"/>
  <c r="AS53" i="20"/>
  <c r="AA53" i="20"/>
  <c r="O52" i="8" s="1"/>
  <c r="U53" i="20"/>
  <c r="AY52" i="20"/>
  <c r="AS52" i="20"/>
  <c r="AA52" i="20"/>
  <c r="O51" i="8" s="1"/>
  <c r="U52" i="20"/>
  <c r="AY51" i="20"/>
  <c r="AS51" i="20"/>
  <c r="AA51" i="20"/>
  <c r="O50" i="8" s="1"/>
  <c r="U51" i="20"/>
  <c r="AY48" i="20"/>
  <c r="AS48" i="20"/>
  <c r="AA48" i="20"/>
  <c r="U48" i="20"/>
  <c r="AY47" i="20"/>
  <c r="AS47" i="20"/>
  <c r="AA47" i="20"/>
  <c r="O46" i="8" s="1"/>
  <c r="U47" i="20"/>
  <c r="AY46" i="20"/>
  <c r="AS46" i="20"/>
  <c r="AA46" i="20"/>
  <c r="O45" i="8" s="1"/>
  <c r="U46" i="20"/>
  <c r="AY45" i="20"/>
  <c r="AS45" i="20"/>
  <c r="AA45" i="20"/>
  <c r="O44" i="8" s="1"/>
  <c r="U45" i="20"/>
  <c r="AY44" i="20"/>
  <c r="AS44" i="20"/>
  <c r="AA44" i="20"/>
  <c r="O43" i="8" s="1"/>
  <c r="U44" i="20"/>
  <c r="AY43" i="20"/>
  <c r="AS43" i="20"/>
  <c r="AA43" i="20"/>
  <c r="U43" i="20"/>
  <c r="AY42" i="20"/>
  <c r="AS42" i="20"/>
  <c r="AA42" i="20"/>
  <c r="U42" i="20"/>
  <c r="AY41" i="20"/>
  <c r="AS41" i="20"/>
  <c r="AA41" i="20"/>
  <c r="U41" i="20"/>
  <c r="AY40" i="20"/>
  <c r="AS40" i="20"/>
  <c r="AA40" i="20"/>
  <c r="O39" i="8" s="1"/>
  <c r="U40" i="20"/>
  <c r="AY39" i="20"/>
  <c r="AS39" i="20"/>
  <c r="AA39" i="20"/>
  <c r="U39" i="20"/>
  <c r="AY38" i="20"/>
  <c r="AS38" i="20"/>
  <c r="AA38" i="20"/>
  <c r="U38" i="20"/>
  <c r="AY37" i="20"/>
  <c r="AS37" i="20"/>
  <c r="AA37" i="20"/>
  <c r="U37" i="20"/>
  <c r="AY36" i="20"/>
  <c r="AS36" i="20"/>
  <c r="AA36" i="20"/>
  <c r="O35" i="8" s="1"/>
  <c r="U36" i="20"/>
  <c r="AY35" i="20"/>
  <c r="AS35" i="20"/>
  <c r="AA35" i="20"/>
  <c r="O34" i="8" s="1"/>
  <c r="U35" i="20"/>
  <c r="AY34" i="20"/>
  <c r="AS34" i="20"/>
  <c r="AA34" i="20"/>
  <c r="O33" i="8" s="1"/>
  <c r="U34" i="20"/>
  <c r="AY33" i="20"/>
  <c r="AS33" i="20"/>
  <c r="AA33" i="20"/>
  <c r="O32" i="8" s="1"/>
  <c r="U33" i="20"/>
  <c r="AY32" i="20"/>
  <c r="AS32" i="20"/>
  <c r="AA32" i="20"/>
  <c r="O31" i="8" s="1"/>
  <c r="U32" i="20"/>
  <c r="AY31" i="20"/>
  <c r="AS31" i="20"/>
  <c r="AA31" i="20"/>
  <c r="O30" i="8" s="1"/>
  <c r="U31" i="20"/>
  <c r="AY26" i="20"/>
  <c r="AS26" i="20"/>
  <c r="AA26" i="20"/>
  <c r="O23" i="8" s="1"/>
  <c r="U26" i="20"/>
  <c r="AY25" i="20"/>
  <c r="AS25" i="20"/>
  <c r="AA25" i="20"/>
  <c r="O22" i="8" s="1"/>
  <c r="U25" i="20"/>
  <c r="AY24" i="20"/>
  <c r="AS24" i="20"/>
  <c r="AA24" i="20"/>
  <c r="O21" i="8" s="1"/>
  <c r="U24" i="20"/>
  <c r="AY23" i="20"/>
  <c r="AS23" i="20"/>
  <c r="AA23" i="20"/>
  <c r="O20" i="8" s="1"/>
  <c r="U23" i="20"/>
  <c r="AY22" i="20"/>
  <c r="AS22" i="20"/>
  <c r="AA22" i="20"/>
  <c r="O19" i="8" s="1"/>
  <c r="U22" i="20"/>
  <c r="AY21" i="20"/>
  <c r="AS21" i="20"/>
  <c r="AA21" i="20"/>
  <c r="O18" i="8" s="1"/>
  <c r="U21" i="20"/>
  <c r="AY20" i="20"/>
  <c r="AS20" i="20"/>
  <c r="AA20" i="20"/>
  <c r="O17" i="8" s="1"/>
  <c r="U20" i="20"/>
  <c r="AY19" i="20"/>
  <c r="AS19" i="20"/>
  <c r="AA19" i="20"/>
  <c r="O16" i="8" s="1"/>
  <c r="U19" i="20"/>
  <c r="AY15" i="20"/>
  <c r="AS15" i="20"/>
  <c r="AA15" i="20"/>
  <c r="O12" i="8" s="1"/>
  <c r="U15" i="20"/>
  <c r="AY12" i="20"/>
  <c r="AS12" i="20"/>
  <c r="AA12" i="20"/>
  <c r="O9" i="8" s="1"/>
  <c r="U12" i="20"/>
  <c r="AY11" i="20"/>
  <c r="AS11" i="20"/>
  <c r="AA11" i="20"/>
  <c r="O8" i="8" s="1"/>
  <c r="U11" i="20"/>
  <c r="AY9" i="20"/>
  <c r="AS9" i="20"/>
  <c r="AA9" i="20"/>
  <c r="O6" i="8" s="1"/>
  <c r="U9" i="20"/>
  <c r="O132" i="8" l="1"/>
  <c r="X39" i="8"/>
  <c r="X33" i="8"/>
  <c r="K1" i="8"/>
  <c r="R48" i="8"/>
  <c r="R49" i="8"/>
  <c r="R52" i="8"/>
  <c r="R53" i="8"/>
  <c r="R55" i="8"/>
  <c r="R64" i="8"/>
  <c r="R69" i="8"/>
  <c r="R73" i="8"/>
  <c r="R75" i="8"/>
  <c r="R79" i="8"/>
  <c r="R80" i="8"/>
  <c r="R83" i="8"/>
  <c r="R84" i="8"/>
  <c r="R90" i="8"/>
  <c r="R91" i="8"/>
  <c r="R92" i="8"/>
  <c r="R96" i="8"/>
  <c r="R97" i="8"/>
  <c r="R98" i="8"/>
  <c r="R99" i="8"/>
  <c r="R100" i="8"/>
  <c r="R101" i="8"/>
  <c r="R112" i="8"/>
  <c r="R113" i="8"/>
  <c r="R114" i="8"/>
  <c r="R115" i="8"/>
  <c r="R118" i="8"/>
  <c r="R119" i="8"/>
  <c r="R120" i="8"/>
  <c r="R121" i="8"/>
  <c r="R124" i="8"/>
  <c r="R126" i="8"/>
  <c r="R129" i="8"/>
  <c r="R131" i="8"/>
  <c r="R133" i="8"/>
  <c r="R132" i="8"/>
  <c r="R12" i="8"/>
  <c r="T15" i="8"/>
  <c r="R17" i="8"/>
  <c r="R21" i="8"/>
  <c r="R22" i="8"/>
  <c r="R26" i="8"/>
  <c r="R27" i="8"/>
  <c r="R7" i="8"/>
  <c r="R9" i="8"/>
  <c r="R10" i="8"/>
  <c r="R11" i="8"/>
  <c r="T7" i="8"/>
  <c r="T10" i="8"/>
  <c r="T12" i="8"/>
  <c r="T16" i="8"/>
  <c r="T18" i="8"/>
  <c r="T20" i="8"/>
  <c r="T21" i="8"/>
  <c r="G133" i="8"/>
  <c r="G131" i="8"/>
  <c r="G130" i="8"/>
  <c r="G129" i="8"/>
  <c r="G128" i="8"/>
  <c r="G126" i="8"/>
  <c r="G125" i="8"/>
  <c r="G124" i="8"/>
  <c r="G123" i="8"/>
  <c r="G122" i="8"/>
  <c r="G121" i="8"/>
  <c r="G120" i="8"/>
  <c r="G119" i="8"/>
  <c r="G118" i="8"/>
  <c r="G117" i="8"/>
  <c r="G115" i="8"/>
  <c r="G114" i="8"/>
  <c r="G113" i="8"/>
  <c r="G112" i="8"/>
  <c r="G111" i="8"/>
  <c r="G110" i="8"/>
  <c r="G109" i="8"/>
  <c r="G108" i="8"/>
  <c r="G106" i="8"/>
  <c r="G105" i="8"/>
  <c r="G104" i="8"/>
  <c r="G103" i="8"/>
  <c r="G102" i="8"/>
  <c r="G101" i="8"/>
  <c r="G100" i="8"/>
  <c r="G99" i="8"/>
  <c r="G98" i="8"/>
  <c r="G97" i="8"/>
  <c r="G96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0" i="8"/>
  <c r="G69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39" i="8"/>
  <c r="G35" i="8"/>
  <c r="G34" i="8"/>
  <c r="G33" i="8"/>
  <c r="G32" i="8"/>
  <c r="G31" i="8"/>
  <c r="G30" i="8"/>
  <c r="G28" i="8"/>
  <c r="G27" i="8"/>
  <c r="G26" i="8"/>
  <c r="G25" i="8"/>
  <c r="G20" i="8"/>
  <c r="G19" i="8"/>
  <c r="G18" i="8"/>
  <c r="G17" i="8"/>
  <c r="G16" i="8"/>
  <c r="G13" i="8"/>
  <c r="G12" i="8"/>
  <c r="G10" i="8"/>
  <c r="G9" i="8"/>
  <c r="G8" i="8"/>
  <c r="G7" i="8"/>
  <c r="G6" i="8"/>
  <c r="G5" i="8"/>
  <c r="G4" i="8"/>
  <c r="T14" i="8" l="1"/>
  <c r="T19" i="8"/>
  <c r="T22" i="8"/>
  <c r="T23" i="8"/>
  <c r="K2" i="8"/>
  <c r="J2" i="8"/>
  <c r="L2" i="8" l="1"/>
  <c r="L6" i="18"/>
  <c r="N6" i="18" s="1"/>
  <c r="G6" i="18"/>
  <c r="G5" i="18"/>
  <c r="F5" i="18"/>
  <c r="L5" i="18"/>
  <c r="N5" i="18" s="1"/>
  <c r="F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4" i="18"/>
  <c r="G4" i="18"/>
  <c r="L24" i="18"/>
  <c r="N24" i="18" s="1"/>
  <c r="L23" i="18"/>
  <c r="N23" i="18" s="1"/>
  <c r="L22" i="18"/>
  <c r="N22" i="18" s="1"/>
  <c r="L21" i="18"/>
  <c r="N21" i="18" s="1"/>
  <c r="L20" i="18"/>
  <c r="N20" i="18" s="1"/>
  <c r="L19" i="18"/>
  <c r="N19" i="18" s="1"/>
  <c r="L18" i="18"/>
  <c r="N18" i="18" s="1"/>
  <c r="L17" i="18"/>
  <c r="N17" i="18" s="1"/>
  <c r="L16" i="18"/>
  <c r="N16" i="18" s="1"/>
  <c r="L15" i="18"/>
  <c r="N15" i="18" s="1"/>
  <c r="L14" i="18"/>
  <c r="N14" i="18" s="1"/>
  <c r="L13" i="18"/>
  <c r="N13" i="18" s="1"/>
  <c r="L12" i="18"/>
  <c r="N12" i="18" s="1"/>
  <c r="L11" i="18"/>
  <c r="N11" i="18" s="1"/>
  <c r="L10" i="18"/>
  <c r="N10" i="18" s="1"/>
  <c r="L9" i="18"/>
  <c r="N9" i="18" s="1"/>
  <c r="L8" i="18"/>
  <c r="N8" i="18" s="1"/>
  <c r="L7" i="18"/>
  <c r="N7" i="18" s="1"/>
  <c r="L4" i="18"/>
  <c r="N4" i="18" s="1"/>
  <c r="O8" i="18" l="1"/>
  <c r="O7" i="18"/>
  <c r="O10" i="18"/>
  <c r="O18" i="18"/>
  <c r="O15" i="18"/>
  <c r="O23" i="18"/>
  <c r="O11" i="18"/>
  <c r="O19" i="18"/>
  <c r="O20" i="18"/>
  <c r="O5" i="18"/>
  <c r="O14" i="18"/>
  <c r="O24" i="18"/>
  <c r="O16" i="18"/>
  <c r="O22" i="18"/>
  <c r="O6" i="18"/>
  <c r="O12" i="18"/>
  <c r="O9" i="18"/>
  <c r="O21" i="18"/>
  <c r="O17" i="18"/>
  <c r="O13" i="18"/>
  <c r="O4" i="18"/>
  <c r="I13" i="8"/>
  <c r="I14" i="8"/>
  <c r="I15" i="8"/>
  <c r="I31" i="8"/>
  <c r="I32" i="8"/>
  <c r="I33" i="8"/>
  <c r="I53" i="8"/>
  <c r="I55" i="8"/>
  <c r="I65" i="8"/>
  <c r="I66" i="8"/>
  <c r="I70" i="8"/>
  <c r="I83" i="8"/>
  <c r="I84" i="8"/>
  <c r="I87" i="8"/>
  <c r="I88" i="8"/>
  <c r="I89" i="8"/>
  <c r="I101" i="8"/>
  <c r="I102" i="8"/>
  <c r="I103" i="8"/>
  <c r="I108" i="8"/>
  <c r="I109" i="8"/>
  <c r="I118" i="8"/>
  <c r="I120" i="8"/>
  <c r="I122" i="8"/>
  <c r="I123" i="8"/>
  <c r="I124" i="8"/>
  <c r="I125" i="8"/>
  <c r="I126" i="8"/>
  <c r="M162" i="12"/>
  <c r="I22" i="8" s="1"/>
  <c r="M161" i="12"/>
  <c r="I23" i="8" s="1"/>
  <c r="M160" i="12"/>
  <c r="M159" i="12"/>
  <c r="I129" i="8" s="1"/>
  <c r="M158" i="12"/>
  <c r="M157" i="12"/>
  <c r="I104" i="8" s="1"/>
  <c r="M156" i="12"/>
  <c r="I106" i="8" s="1"/>
  <c r="M155" i="12"/>
  <c r="I27" i="8" s="1"/>
  <c r="M154" i="12"/>
  <c r="I77" i="8" s="1"/>
  <c r="M153" i="12"/>
  <c r="I28" i="8" s="1"/>
  <c r="M152" i="12"/>
  <c r="I114" i="8" s="1"/>
  <c r="M151" i="12"/>
  <c r="I76" i="8" s="1"/>
  <c r="M150" i="12"/>
  <c r="M149" i="12"/>
  <c r="M148" i="12"/>
  <c r="I113" i="8" s="1"/>
  <c r="M147" i="12"/>
  <c r="I85" i="8" s="1"/>
  <c r="M146" i="12"/>
  <c r="I86" i="8" s="1"/>
  <c r="M145" i="12"/>
  <c r="M144" i="12"/>
  <c r="M143" i="12"/>
  <c r="I115" i="8" s="1"/>
  <c r="M142" i="12"/>
  <c r="I26" i="8" s="1"/>
  <c r="M141" i="12"/>
  <c r="I25" i="8" s="1"/>
  <c r="M140" i="12"/>
  <c r="I117" i="8" s="1"/>
  <c r="M139" i="12"/>
  <c r="M138" i="12"/>
  <c r="M137" i="12"/>
  <c r="M136" i="12"/>
  <c r="M135" i="12"/>
  <c r="M134" i="12"/>
  <c r="M133" i="12"/>
  <c r="M132" i="12"/>
  <c r="M131" i="12"/>
  <c r="M130" i="12"/>
  <c r="M129" i="12"/>
  <c r="I133" i="8" s="1"/>
  <c r="M128" i="12"/>
  <c r="M127" i="12"/>
  <c r="I131" i="8" s="1"/>
  <c r="M126" i="12"/>
  <c r="I130" i="8" s="1"/>
  <c r="M125" i="12"/>
  <c r="M124" i="12"/>
  <c r="I128" i="8" s="1"/>
  <c r="M123" i="12"/>
  <c r="M122" i="12"/>
  <c r="M121" i="12"/>
  <c r="M120" i="12"/>
  <c r="M119" i="12"/>
  <c r="M118" i="12"/>
  <c r="M117" i="12"/>
  <c r="M116" i="12"/>
  <c r="I121" i="8" s="1"/>
  <c r="M115" i="12"/>
  <c r="M114" i="12"/>
  <c r="I119" i="8" s="1"/>
  <c r="M113" i="12"/>
  <c r="M112" i="12"/>
  <c r="M111" i="12"/>
  <c r="M110" i="12"/>
  <c r="M109" i="12"/>
  <c r="M108" i="12"/>
  <c r="I112" i="8" s="1"/>
  <c r="M107" i="12"/>
  <c r="I111" i="8" s="1"/>
  <c r="M106" i="12"/>
  <c r="I110" i="8" s="1"/>
  <c r="M105" i="12"/>
  <c r="M104" i="12"/>
  <c r="I105" i="8" s="1"/>
  <c r="M103" i="12"/>
  <c r="M102" i="12"/>
  <c r="M101" i="12"/>
  <c r="M100" i="12"/>
  <c r="I100" i="8" s="1"/>
  <c r="M99" i="12"/>
  <c r="I99" i="8" s="1"/>
  <c r="M98" i="12"/>
  <c r="I98" i="8" s="1"/>
  <c r="M97" i="12"/>
  <c r="I97" i="8" s="1"/>
  <c r="M96" i="12"/>
  <c r="I96" i="8" s="1"/>
  <c r="M95" i="12"/>
  <c r="M94" i="12"/>
  <c r="I92" i="8" s="1"/>
  <c r="M93" i="12"/>
  <c r="M92" i="12"/>
  <c r="I91" i="8" s="1"/>
  <c r="M91" i="12"/>
  <c r="M90" i="12"/>
  <c r="I90" i="8" s="1"/>
  <c r="M89" i="12"/>
  <c r="M88" i="12"/>
  <c r="M87" i="12"/>
  <c r="M86" i="12"/>
  <c r="M85" i="12"/>
  <c r="M84" i="12"/>
  <c r="I82" i="8" s="1"/>
  <c r="M83" i="12"/>
  <c r="I81" i="8" s="1"/>
  <c r="M82" i="12"/>
  <c r="I80" i="8" s="1"/>
  <c r="M81" i="12"/>
  <c r="I79" i="8" s="1"/>
  <c r="M80" i="12"/>
  <c r="I78" i="8" s="1"/>
  <c r="M79" i="12"/>
  <c r="M78" i="12"/>
  <c r="I75" i="8" s="1"/>
  <c r="M77" i="12"/>
  <c r="I74" i="8" s="1"/>
  <c r="M76" i="12"/>
  <c r="I73" i="8" s="1"/>
  <c r="M75" i="12"/>
  <c r="I72" i="8" s="1"/>
  <c r="M74" i="12"/>
  <c r="I71" i="8" s="1"/>
  <c r="M73" i="12"/>
  <c r="I69" i="8" s="1"/>
  <c r="M72" i="12"/>
  <c r="I67" i="8" s="1"/>
  <c r="M71" i="12"/>
  <c r="M70" i="12"/>
  <c r="M69" i="12"/>
  <c r="I64" i="8" s="1"/>
  <c r="M68" i="12"/>
  <c r="I63" i="8" s="1"/>
  <c r="M67" i="12"/>
  <c r="I62" i="8" s="1"/>
  <c r="M66" i="12"/>
  <c r="I61" i="8" s="1"/>
  <c r="M65" i="12"/>
  <c r="I60" i="8" s="1"/>
  <c r="M64" i="12"/>
  <c r="I59" i="8" s="1"/>
  <c r="M63" i="12"/>
  <c r="I58" i="8" s="1"/>
  <c r="M62" i="12"/>
  <c r="I57" i="8" s="1"/>
  <c r="M61" i="12"/>
  <c r="I56" i="8" s="1"/>
  <c r="M60" i="12"/>
  <c r="M59" i="12"/>
  <c r="I54" i="8" s="1"/>
  <c r="M58" i="12"/>
  <c r="M57" i="12"/>
  <c r="I52" i="8" s="1"/>
  <c r="M56" i="12"/>
  <c r="I51" i="8" s="1"/>
  <c r="M55" i="12"/>
  <c r="M54" i="12"/>
  <c r="M53" i="12"/>
  <c r="M52" i="12"/>
  <c r="I50" i="8" s="1"/>
  <c r="M51" i="12"/>
  <c r="I49" i="8" s="1"/>
  <c r="M50" i="12"/>
  <c r="I48" i="8" s="1"/>
  <c r="M49" i="12"/>
  <c r="I47" i="8" s="1"/>
  <c r="M48" i="12"/>
  <c r="I46" i="8" s="1"/>
  <c r="M47" i="12"/>
  <c r="I45" i="8" s="1"/>
  <c r="M46" i="12"/>
  <c r="I44" i="8" s="1"/>
  <c r="M45" i="12"/>
  <c r="I43" i="8" s="1"/>
  <c r="M44" i="12"/>
  <c r="I39" i="8" s="1"/>
  <c r="M43" i="12"/>
  <c r="I34" i="8" s="1"/>
  <c r="M42" i="12"/>
  <c r="M41" i="12"/>
  <c r="M40" i="12"/>
  <c r="M39" i="12"/>
  <c r="I35" i="8" s="1"/>
  <c r="M38" i="12"/>
  <c r="M37" i="12"/>
  <c r="I30" i="8" s="1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I21" i="8" s="1"/>
  <c r="M21" i="12"/>
  <c r="I20" i="8" s="1"/>
  <c r="M20" i="12"/>
  <c r="I19" i="8" s="1"/>
  <c r="M19" i="12"/>
  <c r="I18" i="8" s="1"/>
  <c r="M18" i="12"/>
  <c r="I17" i="8" s="1"/>
  <c r="M17" i="12"/>
  <c r="I16" i="8" s="1"/>
  <c r="M16" i="12"/>
  <c r="M15" i="12"/>
  <c r="M14" i="12"/>
  <c r="M13" i="12"/>
  <c r="I12" i="8" s="1"/>
  <c r="M12" i="12"/>
  <c r="M11" i="12"/>
  <c r="I11" i="8" s="1"/>
  <c r="M10" i="12"/>
  <c r="I10" i="8" s="1"/>
  <c r="M9" i="12"/>
  <c r="I9" i="8" s="1"/>
  <c r="M8" i="12"/>
  <c r="I8" i="8" s="1"/>
  <c r="M7" i="12"/>
  <c r="I7" i="8" s="1"/>
  <c r="M6" i="12"/>
  <c r="I6" i="8" s="1"/>
  <c r="M5" i="12"/>
  <c r="I5" i="8" s="1"/>
  <c r="M4" i="12"/>
  <c r="I4" i="8" s="1"/>
  <c r="K2" i="12"/>
  <c r="J2" i="12"/>
  <c r="I2" i="12"/>
  <c r="G132" i="8"/>
  <c r="I132" i="8" l="1"/>
  <c r="O25" i="18"/>
  <c r="T17" i="8"/>
  <c r="M4" i="8"/>
  <c r="T4" i="8" s="1"/>
  <c r="T6" i="8" l="1"/>
  <c r="T9" i="8"/>
  <c r="T11" i="8"/>
  <c r="T8" i="8"/>
  <c r="T13" i="8"/>
  <c r="M2" i="8"/>
  <c r="N2" i="8" l="1"/>
  <c r="I2" i="8" l="1"/>
  <c r="I22" i="15" l="1"/>
  <c r="K22" i="15" s="1"/>
  <c r="I21" i="15"/>
  <c r="K21" i="15" s="1"/>
  <c r="I20" i="15"/>
  <c r="I19" i="15"/>
  <c r="K19" i="15" s="1"/>
  <c r="I18" i="15"/>
  <c r="K18" i="15" s="1"/>
  <c r="I17" i="15"/>
  <c r="K17" i="15" s="1"/>
  <c r="I16" i="15"/>
  <c r="K16" i="15" s="1"/>
  <c r="I15" i="15"/>
  <c r="K15" i="15" s="1"/>
  <c r="I14" i="15"/>
  <c r="K14" i="15" s="1"/>
  <c r="I13" i="15"/>
  <c r="K13" i="15" s="1"/>
  <c r="I12" i="15"/>
  <c r="K12" i="15" s="1"/>
  <c r="I11" i="15"/>
  <c r="K11" i="15" s="1"/>
  <c r="I10" i="15"/>
  <c r="K10" i="15" s="1"/>
  <c r="I9" i="15"/>
  <c r="K9" i="15" s="1"/>
  <c r="I8" i="15"/>
  <c r="I7" i="15"/>
  <c r="I6" i="15"/>
  <c r="K6" i="15" s="1"/>
  <c r="I5" i="15"/>
  <c r="K5" i="15" s="1"/>
  <c r="I4" i="15"/>
  <c r="K8" i="15" l="1"/>
  <c r="K7" i="15"/>
  <c r="K20" i="15"/>
  <c r="J4" i="15"/>
  <c r="K4" i="15"/>
  <c r="J20" i="15"/>
  <c r="J19" i="15"/>
  <c r="J5" i="15"/>
  <c r="J13" i="15"/>
  <c r="J17" i="15"/>
  <c r="J12" i="15"/>
  <c r="J16" i="15"/>
  <c r="J18" i="15"/>
  <c r="J8" i="15"/>
  <c r="J6" i="15"/>
  <c r="J10" i="15"/>
  <c r="J14" i="15"/>
  <c r="J22" i="15"/>
  <c r="J11" i="15"/>
  <c r="J7" i="15"/>
  <c r="J15" i="15"/>
  <c r="J21" i="15"/>
  <c r="J9" i="15"/>
  <c r="K4" i="13" l="1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223" i="13"/>
  <c r="K224" i="13"/>
  <c r="K225" i="13"/>
  <c r="K226" i="13"/>
  <c r="K227" i="13"/>
  <c r="K228" i="13"/>
  <c r="K229" i="13"/>
  <c r="K230" i="13"/>
  <c r="K231" i="13"/>
  <c r="K232" i="13"/>
  <c r="K233" i="13"/>
  <c r="K234" i="13"/>
  <c r="K235" i="13"/>
  <c r="K236" i="13"/>
  <c r="K237" i="13"/>
  <c r="K238" i="13"/>
  <c r="K239" i="13"/>
  <c r="K240" i="13"/>
  <c r="K241" i="13"/>
  <c r="K242" i="13"/>
  <c r="K243" i="13"/>
  <c r="K244" i="13"/>
  <c r="K245" i="13"/>
  <c r="K246" i="13"/>
  <c r="K247" i="13"/>
  <c r="K248" i="13"/>
  <c r="K249" i="13"/>
  <c r="K250" i="13"/>
  <c r="K251" i="13"/>
  <c r="K252" i="13"/>
  <c r="K253" i="13"/>
  <c r="K254" i="13"/>
  <c r="K255" i="13"/>
  <c r="K256" i="13"/>
  <c r="K257" i="13"/>
  <c r="K258" i="13"/>
  <c r="K259" i="13"/>
  <c r="K260" i="13"/>
  <c r="K261" i="13"/>
  <c r="K262" i="13"/>
  <c r="K263" i="13"/>
  <c r="K264" i="13"/>
  <c r="K265" i="13"/>
  <c r="K266" i="13"/>
  <c r="K267" i="13"/>
  <c r="K268" i="13"/>
  <c r="K269" i="13"/>
  <c r="K270" i="13"/>
  <c r="K271" i="13"/>
  <c r="K272" i="13"/>
  <c r="K273" i="13"/>
  <c r="K274" i="13"/>
  <c r="K275" i="13"/>
  <c r="K276" i="13"/>
  <c r="K277" i="13"/>
  <c r="K278" i="13"/>
  <c r="K279" i="13"/>
  <c r="K280" i="13"/>
  <c r="K281" i="13"/>
  <c r="K282" i="13"/>
  <c r="K283" i="13"/>
  <c r="K284" i="13"/>
  <c r="K285" i="13"/>
  <c r="K286" i="13"/>
  <c r="K287" i="13"/>
  <c r="K288" i="13"/>
  <c r="K289" i="13"/>
  <c r="K290" i="13"/>
  <c r="K291" i="13"/>
  <c r="K292" i="13"/>
  <c r="K293" i="13"/>
  <c r="K294" i="13"/>
  <c r="K295" i="13"/>
  <c r="K296" i="13"/>
  <c r="K297" i="13"/>
  <c r="K298" i="13"/>
  <c r="K299" i="13"/>
  <c r="K300" i="13"/>
  <c r="K301" i="13"/>
  <c r="K302" i="13"/>
  <c r="K303" i="13"/>
  <c r="K304" i="13"/>
  <c r="K305" i="13"/>
  <c r="K306" i="13"/>
  <c r="K307" i="13"/>
  <c r="K308" i="13"/>
  <c r="K309" i="13"/>
  <c r="K310" i="13"/>
  <c r="K311" i="13"/>
  <c r="K312" i="13"/>
  <c r="K313" i="13"/>
  <c r="K314" i="13"/>
  <c r="K315" i="13"/>
  <c r="K316" i="13"/>
  <c r="K317" i="13"/>
  <c r="K318" i="13"/>
  <c r="K319" i="13"/>
  <c r="K320" i="13"/>
  <c r="K321" i="13"/>
  <c r="K322" i="13"/>
  <c r="K323" i="13"/>
  <c r="K324" i="13"/>
  <c r="K325" i="13"/>
  <c r="K326" i="13"/>
  <c r="K327" i="13"/>
  <c r="K328" i="13"/>
  <c r="K329" i="13"/>
  <c r="K330" i="13"/>
  <c r="K331" i="13"/>
  <c r="K332" i="13"/>
  <c r="K333" i="13"/>
  <c r="K334" i="13"/>
  <c r="K335" i="13"/>
  <c r="K336" i="13"/>
  <c r="K337" i="13"/>
  <c r="K338" i="13"/>
  <c r="K339" i="13"/>
  <c r="K340" i="13"/>
  <c r="K341" i="13"/>
  <c r="K342" i="13"/>
  <c r="K343" i="13"/>
  <c r="K344" i="13"/>
  <c r="K345" i="13"/>
  <c r="K346" i="13"/>
  <c r="K347" i="13"/>
  <c r="K348" i="13"/>
  <c r="K349" i="13"/>
  <c r="K350" i="13"/>
  <c r="K351" i="13"/>
  <c r="K352" i="13"/>
  <c r="K353" i="13"/>
  <c r="K354" i="13"/>
  <c r="K355" i="13"/>
  <c r="K356" i="13"/>
  <c r="K357" i="13"/>
  <c r="K358" i="13"/>
  <c r="K359" i="13"/>
  <c r="K360" i="13"/>
  <c r="K361" i="13"/>
  <c r="K362" i="13"/>
  <c r="K363" i="13"/>
  <c r="K364" i="13"/>
  <c r="K365" i="13"/>
  <c r="K366" i="13"/>
  <c r="K367" i="13"/>
  <c r="K368" i="13"/>
  <c r="K369" i="13"/>
  <c r="K370" i="13"/>
  <c r="K371" i="13"/>
  <c r="K372" i="13"/>
  <c r="K373" i="13"/>
  <c r="K374" i="13"/>
  <c r="K375" i="13"/>
  <c r="K376" i="13"/>
  <c r="K377" i="13"/>
  <c r="K378" i="13"/>
  <c r="K379" i="13"/>
  <c r="K380" i="13"/>
  <c r="K381" i="13"/>
  <c r="K382" i="13"/>
  <c r="K383" i="13"/>
  <c r="K384" i="13"/>
  <c r="K385" i="13"/>
  <c r="K386" i="13"/>
  <c r="K387" i="13"/>
  <c r="K388" i="13"/>
  <c r="K389" i="13"/>
  <c r="K390" i="13"/>
  <c r="K391" i="13"/>
  <c r="K392" i="13"/>
  <c r="K393" i="13"/>
  <c r="K394" i="13"/>
  <c r="K395" i="13"/>
  <c r="K396" i="13"/>
  <c r="K397" i="13"/>
  <c r="K398" i="13"/>
  <c r="K399" i="13"/>
  <c r="K400" i="13"/>
  <c r="K401" i="13"/>
  <c r="K402" i="13"/>
  <c r="K403" i="13"/>
  <c r="K404" i="13"/>
  <c r="K405" i="13"/>
  <c r="K406" i="13"/>
  <c r="K407" i="13"/>
  <c r="K408" i="13"/>
  <c r="K409" i="13"/>
  <c r="K410" i="13"/>
  <c r="K411" i="13"/>
  <c r="K412" i="13"/>
  <c r="K413" i="13"/>
  <c r="K414" i="13"/>
  <c r="K415" i="13"/>
  <c r="K416" i="13"/>
  <c r="K417" i="13"/>
  <c r="K418" i="13"/>
  <c r="K419" i="13"/>
  <c r="K420" i="13"/>
  <c r="K421" i="13"/>
  <c r="K422" i="13"/>
  <c r="K423" i="13"/>
  <c r="K424" i="13"/>
  <c r="K425" i="13"/>
  <c r="K426" i="13"/>
  <c r="K427" i="13"/>
  <c r="K428" i="13"/>
  <c r="K429" i="13"/>
  <c r="K430" i="13"/>
  <c r="K431" i="13"/>
  <c r="K432" i="13"/>
  <c r="K433" i="13"/>
  <c r="K434" i="13"/>
  <c r="K435" i="13"/>
  <c r="K436" i="13"/>
  <c r="K437" i="13"/>
  <c r="K438" i="13"/>
  <c r="K439" i="13"/>
  <c r="K440" i="13"/>
  <c r="K441" i="13"/>
  <c r="K442" i="13"/>
  <c r="K443" i="13"/>
  <c r="K444" i="13"/>
  <c r="K445" i="13"/>
  <c r="K446" i="13"/>
  <c r="K447" i="13"/>
  <c r="K448" i="13"/>
  <c r="K449" i="13"/>
  <c r="K450" i="13"/>
  <c r="K451" i="13"/>
  <c r="K452" i="13"/>
  <c r="K453" i="13"/>
  <c r="K454" i="13"/>
  <c r="K455" i="13"/>
  <c r="K456" i="13"/>
  <c r="K457" i="13"/>
  <c r="K458" i="13"/>
  <c r="K459" i="13"/>
  <c r="K460" i="13"/>
  <c r="K461" i="13"/>
  <c r="K462" i="13"/>
  <c r="K463" i="13"/>
  <c r="K464" i="13"/>
  <c r="K465" i="13"/>
  <c r="K466" i="13"/>
  <c r="K467" i="13"/>
  <c r="K468" i="13"/>
  <c r="K469" i="13"/>
  <c r="K470" i="13"/>
  <c r="K471" i="13"/>
  <c r="K472" i="13"/>
  <c r="K473" i="13"/>
  <c r="K474" i="13"/>
  <c r="K475" i="13"/>
  <c r="K476" i="13"/>
  <c r="K477" i="13"/>
  <c r="K478" i="13"/>
  <c r="K479" i="13"/>
  <c r="K480" i="13"/>
  <c r="K481" i="13"/>
  <c r="K482" i="13"/>
  <c r="K483" i="13"/>
  <c r="K484" i="13"/>
  <c r="K485" i="13"/>
  <c r="K486" i="13"/>
  <c r="K487" i="13"/>
  <c r="K488" i="13"/>
  <c r="K489" i="13"/>
  <c r="K490" i="13"/>
  <c r="K491" i="13"/>
  <c r="K492" i="13"/>
  <c r="K493" i="13"/>
  <c r="K494" i="13"/>
  <c r="K495" i="13"/>
  <c r="K496" i="13"/>
  <c r="K497" i="13"/>
  <c r="K498" i="13"/>
  <c r="K499" i="13"/>
  <c r="K500" i="13"/>
  <c r="K501" i="13"/>
  <c r="K502" i="13"/>
  <c r="K503" i="13"/>
  <c r="K504" i="13"/>
  <c r="K505" i="13"/>
  <c r="K506" i="13"/>
  <c r="K507" i="13"/>
  <c r="K508" i="13"/>
  <c r="K509" i="13"/>
  <c r="K510" i="13"/>
  <c r="K511" i="13"/>
  <c r="K512" i="13"/>
  <c r="K513" i="13"/>
  <c r="K514" i="13"/>
  <c r="K515" i="13"/>
  <c r="K516" i="13"/>
  <c r="K517" i="13"/>
  <c r="K518" i="13"/>
  <c r="K519" i="13"/>
  <c r="K520" i="13"/>
  <c r="K521" i="13"/>
  <c r="K522" i="13"/>
  <c r="K523" i="13"/>
  <c r="K524" i="13"/>
  <c r="K525" i="13"/>
  <c r="K526" i="13"/>
  <c r="K527" i="13"/>
  <c r="K528" i="13"/>
  <c r="K529" i="13"/>
  <c r="K530" i="13"/>
  <c r="K531" i="13"/>
  <c r="K532" i="13"/>
  <c r="K533" i="13"/>
  <c r="K534" i="13"/>
  <c r="K535" i="13"/>
  <c r="K536" i="13"/>
  <c r="K537" i="13"/>
  <c r="K538" i="13"/>
  <c r="K539" i="13"/>
  <c r="K540" i="13"/>
  <c r="K541" i="13"/>
  <c r="K542" i="13"/>
  <c r="K543" i="13"/>
  <c r="K544" i="13"/>
  <c r="K545" i="13"/>
  <c r="K546" i="13"/>
  <c r="K547" i="13"/>
  <c r="K548" i="13"/>
  <c r="K549" i="13"/>
  <c r="K550" i="13"/>
  <c r="K551" i="13"/>
  <c r="K552" i="13"/>
  <c r="K553" i="13"/>
  <c r="K554" i="13"/>
  <c r="K555" i="13"/>
  <c r="K556" i="13"/>
  <c r="K557" i="13"/>
  <c r="K558" i="13"/>
  <c r="K559" i="13"/>
  <c r="K560" i="13"/>
  <c r="K561" i="13"/>
  <c r="K562" i="13"/>
  <c r="K563" i="13"/>
  <c r="K564" i="13"/>
  <c r="K565" i="13"/>
  <c r="K566" i="13"/>
  <c r="K567" i="13"/>
  <c r="K568" i="13"/>
  <c r="K569" i="13"/>
  <c r="K570" i="13"/>
  <c r="K571" i="13"/>
  <c r="K572" i="13"/>
  <c r="K573" i="13"/>
  <c r="K574" i="13"/>
  <c r="K575" i="13"/>
  <c r="K576" i="13"/>
  <c r="K577" i="13"/>
  <c r="K578" i="13"/>
  <c r="K579" i="13"/>
  <c r="K580" i="13"/>
  <c r="K581" i="13"/>
  <c r="K582" i="13"/>
  <c r="K583" i="13"/>
  <c r="K584" i="13"/>
  <c r="K585" i="13"/>
  <c r="K586" i="13"/>
  <c r="K587" i="13"/>
  <c r="K588" i="13"/>
  <c r="K589" i="13"/>
  <c r="K590" i="13"/>
  <c r="K591" i="13"/>
  <c r="K592" i="13"/>
  <c r="K593" i="13"/>
  <c r="K594" i="13"/>
  <c r="K595" i="13"/>
  <c r="K596" i="13"/>
  <c r="K597" i="13"/>
  <c r="K598" i="13"/>
  <c r="K599" i="13"/>
  <c r="K600" i="13"/>
  <c r="K601" i="13"/>
  <c r="K602" i="13"/>
  <c r="K603" i="13"/>
  <c r="K604" i="13"/>
  <c r="K605" i="13"/>
  <c r="K606" i="13"/>
  <c r="K607" i="13"/>
  <c r="K608" i="13"/>
  <c r="K609" i="13"/>
  <c r="K610" i="13"/>
  <c r="K611" i="13"/>
  <c r="K612" i="13"/>
  <c r="K613" i="13"/>
  <c r="K614" i="13"/>
  <c r="K615" i="13"/>
  <c r="K616" i="13"/>
  <c r="K617" i="13"/>
  <c r="K618" i="13"/>
  <c r="K619" i="13"/>
  <c r="K620" i="13"/>
  <c r="K621" i="13"/>
  <c r="K622" i="13"/>
  <c r="K623" i="13"/>
  <c r="K624" i="13"/>
  <c r="K625" i="13"/>
  <c r="K626" i="13"/>
  <c r="K627" i="13"/>
  <c r="K628" i="13"/>
  <c r="K629" i="13"/>
  <c r="K630" i="13"/>
  <c r="K631" i="13"/>
  <c r="K632" i="13"/>
  <c r="K633" i="13"/>
  <c r="K634" i="13"/>
  <c r="K635" i="13"/>
  <c r="K636" i="13"/>
  <c r="K637" i="13"/>
  <c r="K638" i="13"/>
  <c r="K639" i="13"/>
  <c r="K640" i="13"/>
  <c r="K641" i="13"/>
  <c r="K642" i="13"/>
  <c r="K643" i="13"/>
  <c r="K644" i="13"/>
  <c r="K645" i="13"/>
  <c r="K646" i="13"/>
  <c r="K647" i="13"/>
  <c r="K648" i="13"/>
  <c r="K649" i="13"/>
  <c r="K650" i="13"/>
  <c r="K651" i="13"/>
  <c r="K652" i="13"/>
  <c r="K653" i="13"/>
  <c r="K654" i="13"/>
  <c r="K655" i="13"/>
  <c r="K656" i="13"/>
  <c r="K657" i="13"/>
  <c r="K658" i="13"/>
  <c r="K659" i="13"/>
  <c r="K660" i="13"/>
  <c r="K661" i="13"/>
  <c r="K662" i="13"/>
  <c r="K663" i="13"/>
  <c r="K664" i="13"/>
  <c r="K665" i="13"/>
  <c r="K666" i="13"/>
  <c r="K667" i="13"/>
  <c r="K668" i="13"/>
  <c r="K669" i="13"/>
  <c r="K670" i="13"/>
  <c r="K671" i="13"/>
  <c r="K672" i="13"/>
  <c r="K673" i="13"/>
  <c r="K674" i="13"/>
  <c r="K675" i="13"/>
  <c r="K676" i="13"/>
  <c r="K677" i="13"/>
  <c r="K678" i="13"/>
  <c r="K679" i="13"/>
  <c r="K680" i="13"/>
  <c r="K681" i="13"/>
  <c r="K682" i="13"/>
  <c r="K683" i="13"/>
  <c r="K684" i="13"/>
  <c r="K685" i="13"/>
  <c r="K686" i="13"/>
  <c r="K687" i="13"/>
  <c r="K688" i="13"/>
  <c r="K689" i="13"/>
  <c r="K690" i="13"/>
  <c r="K691" i="13"/>
  <c r="K692" i="13"/>
  <c r="K693" i="13"/>
  <c r="K694" i="13"/>
  <c r="K695" i="13"/>
  <c r="K696" i="13"/>
  <c r="K697" i="13"/>
  <c r="K698" i="13"/>
  <c r="K699" i="13"/>
  <c r="K700" i="13"/>
  <c r="K701" i="13"/>
  <c r="K702" i="13"/>
  <c r="K703" i="13"/>
  <c r="K704" i="13"/>
  <c r="K705" i="13"/>
  <c r="K706" i="13"/>
  <c r="K707" i="13"/>
  <c r="K708" i="13"/>
  <c r="K709" i="13"/>
  <c r="K710" i="13"/>
  <c r="K711" i="13"/>
  <c r="K712" i="13"/>
  <c r="K713" i="13"/>
  <c r="K714" i="13"/>
  <c r="K715" i="13"/>
  <c r="K716" i="13"/>
  <c r="K717" i="13"/>
  <c r="K718" i="13"/>
  <c r="K719" i="13"/>
  <c r="K720" i="13"/>
  <c r="K721" i="13"/>
  <c r="K722" i="13"/>
  <c r="K723" i="13"/>
  <c r="K724" i="13"/>
  <c r="K725" i="13"/>
  <c r="K726" i="13"/>
  <c r="K727" i="13"/>
  <c r="K728" i="13"/>
  <c r="K729" i="13"/>
  <c r="K730" i="13"/>
  <c r="K731" i="13"/>
  <c r="K732" i="13"/>
  <c r="K733" i="13"/>
  <c r="K734" i="13"/>
  <c r="K735" i="13"/>
  <c r="K736" i="13"/>
  <c r="K737" i="13"/>
  <c r="K738" i="13"/>
  <c r="K739" i="13"/>
  <c r="K740" i="13"/>
  <c r="K741" i="13"/>
  <c r="K742" i="13"/>
  <c r="K743" i="13"/>
  <c r="K744" i="13"/>
  <c r="K745" i="13"/>
  <c r="K746" i="13"/>
  <c r="K747" i="13"/>
  <c r="K748" i="13"/>
  <c r="K749" i="13"/>
  <c r="K750" i="13"/>
  <c r="K751" i="13"/>
  <c r="K752" i="13"/>
  <c r="K753" i="13"/>
  <c r="K754" i="13"/>
  <c r="K755" i="13"/>
  <c r="K756" i="13"/>
  <c r="K757" i="13"/>
  <c r="K758" i="13"/>
  <c r="K759" i="13"/>
  <c r="K760" i="13"/>
  <c r="K761" i="13"/>
  <c r="K762" i="13"/>
  <c r="K763" i="13"/>
  <c r="K764" i="13"/>
  <c r="K765" i="13"/>
  <c r="K766" i="13"/>
  <c r="K767" i="13"/>
  <c r="K768" i="13"/>
  <c r="K769" i="13"/>
  <c r="K770" i="13"/>
  <c r="K771" i="13"/>
  <c r="K772" i="13"/>
  <c r="K773" i="13"/>
  <c r="K774" i="13"/>
  <c r="K775" i="13"/>
  <c r="K776" i="13"/>
  <c r="K777" i="13"/>
  <c r="K778" i="13"/>
  <c r="K779" i="13"/>
  <c r="K780" i="13"/>
  <c r="K781" i="13"/>
  <c r="K782" i="13"/>
  <c r="K783" i="13"/>
  <c r="K784" i="13"/>
  <c r="K785" i="13"/>
  <c r="K786" i="13"/>
  <c r="K787" i="13"/>
  <c r="K788" i="13"/>
  <c r="K789" i="13"/>
  <c r="K790" i="13"/>
  <c r="K791" i="13"/>
  <c r="K792" i="13"/>
  <c r="K793" i="13"/>
  <c r="K794" i="13"/>
  <c r="K795" i="13"/>
  <c r="K796" i="13"/>
  <c r="K797" i="13"/>
  <c r="K798" i="13"/>
  <c r="K799" i="13"/>
  <c r="K800" i="13"/>
  <c r="K801" i="13"/>
  <c r="K802" i="13"/>
  <c r="K803" i="13"/>
  <c r="K804" i="13"/>
  <c r="K805" i="13"/>
  <c r="K806" i="13"/>
  <c r="K807" i="13"/>
  <c r="K808" i="13"/>
  <c r="K809" i="13"/>
  <c r="K810" i="13"/>
  <c r="K811" i="13"/>
  <c r="K812" i="13"/>
  <c r="K813" i="13"/>
  <c r="K814" i="13"/>
  <c r="K815" i="13"/>
  <c r="K816" i="13"/>
  <c r="K817" i="13"/>
  <c r="K818" i="13"/>
  <c r="K819" i="13"/>
  <c r="K820" i="13"/>
  <c r="K821" i="13"/>
  <c r="K822" i="13"/>
  <c r="K823" i="13"/>
  <c r="K824" i="13"/>
  <c r="K825" i="13"/>
  <c r="K826" i="13"/>
  <c r="K827" i="13"/>
  <c r="K828" i="13"/>
  <c r="K829" i="13"/>
  <c r="K830" i="13"/>
  <c r="K831" i="13"/>
  <c r="K832" i="13"/>
  <c r="K833" i="13"/>
  <c r="K834" i="13"/>
  <c r="K835" i="13"/>
  <c r="K836" i="13"/>
  <c r="K837" i="13"/>
  <c r="K838" i="13"/>
  <c r="K839" i="13"/>
  <c r="K840" i="13"/>
  <c r="K841" i="13"/>
  <c r="K842" i="13"/>
  <c r="K843" i="13"/>
  <c r="K844" i="13"/>
  <c r="K845" i="13"/>
  <c r="K846" i="13"/>
  <c r="K847" i="13"/>
  <c r="K848" i="13"/>
  <c r="K849" i="13"/>
  <c r="K850" i="13"/>
  <c r="K851" i="13"/>
  <c r="K852" i="13"/>
  <c r="K853" i="13"/>
  <c r="K854" i="13"/>
  <c r="K855" i="13"/>
  <c r="K856" i="13"/>
  <c r="K857" i="13"/>
  <c r="K858" i="13"/>
  <c r="K859" i="13"/>
  <c r="K860" i="13"/>
  <c r="K861" i="13"/>
  <c r="K862" i="13"/>
  <c r="K863" i="13"/>
  <c r="K864" i="13"/>
  <c r="K865" i="13"/>
  <c r="K866" i="13"/>
  <c r="K867" i="13"/>
  <c r="K868" i="13"/>
  <c r="K869" i="13"/>
  <c r="K870" i="13"/>
  <c r="K871" i="13"/>
  <c r="K872" i="13"/>
  <c r="K873" i="13"/>
  <c r="K874" i="13"/>
  <c r="K875" i="13"/>
  <c r="K876" i="13"/>
  <c r="K877" i="13"/>
  <c r="K878" i="13"/>
  <c r="K879" i="13"/>
  <c r="K880" i="13"/>
  <c r="K881" i="13"/>
  <c r="K882" i="13"/>
  <c r="K883" i="13"/>
  <c r="K884" i="13"/>
  <c r="K885" i="13"/>
  <c r="K886" i="13"/>
  <c r="K887" i="13"/>
  <c r="K888" i="13"/>
  <c r="K889" i="13"/>
  <c r="K890" i="13"/>
  <c r="K891" i="13"/>
  <c r="K892" i="13"/>
  <c r="K893" i="13"/>
  <c r="K894" i="13"/>
  <c r="K895" i="13"/>
  <c r="K896" i="13"/>
  <c r="K897" i="13"/>
  <c r="K898" i="13"/>
  <c r="K899" i="13"/>
  <c r="K900" i="13"/>
  <c r="K901" i="13"/>
  <c r="K902" i="13"/>
  <c r="K903" i="13"/>
  <c r="K904" i="13"/>
  <c r="K905" i="13"/>
  <c r="K906" i="13"/>
  <c r="K907" i="13"/>
  <c r="K908" i="13"/>
  <c r="K909" i="13"/>
  <c r="K910" i="13"/>
  <c r="K911" i="13"/>
  <c r="K912" i="13"/>
  <c r="K913" i="13"/>
  <c r="K914" i="13"/>
  <c r="K915" i="13"/>
  <c r="K916" i="13"/>
  <c r="K917" i="13"/>
  <c r="K918" i="13"/>
  <c r="K919" i="13"/>
  <c r="K920" i="13"/>
  <c r="K921" i="13"/>
  <c r="K922" i="13"/>
  <c r="K923" i="13"/>
  <c r="K924" i="13"/>
  <c r="K925" i="13"/>
  <c r="K926" i="13"/>
  <c r="K927" i="13"/>
  <c r="K928" i="13"/>
  <c r="K929" i="13"/>
  <c r="K930" i="13"/>
  <c r="K931" i="13"/>
  <c r="K932" i="13"/>
  <c r="K933" i="13"/>
  <c r="K934" i="13"/>
  <c r="K935" i="13"/>
  <c r="K936" i="13"/>
  <c r="K937" i="13"/>
  <c r="K938" i="13"/>
  <c r="K939" i="13"/>
  <c r="K940" i="13"/>
  <c r="K941" i="13"/>
  <c r="K942" i="13"/>
  <c r="K943" i="13"/>
  <c r="K944" i="13"/>
  <c r="K945" i="13"/>
  <c r="K946" i="13"/>
  <c r="K947" i="13"/>
  <c r="K948" i="13"/>
  <c r="K949" i="13"/>
  <c r="K950" i="13"/>
  <c r="K951" i="13"/>
  <c r="K952" i="13"/>
  <c r="K953" i="13"/>
  <c r="K954" i="13"/>
  <c r="K955" i="13"/>
  <c r="K956" i="13"/>
  <c r="K957" i="13"/>
  <c r="K958" i="13"/>
  <c r="K959" i="13"/>
  <c r="K960" i="13"/>
  <c r="K961" i="13"/>
  <c r="K962" i="13"/>
  <c r="K963" i="13"/>
  <c r="K964" i="13"/>
  <c r="K965" i="13"/>
  <c r="K966" i="13"/>
  <c r="K967" i="13"/>
  <c r="K968" i="13"/>
  <c r="K969" i="13"/>
  <c r="K970" i="13"/>
  <c r="K971" i="13"/>
  <c r="K972" i="13"/>
  <c r="K973" i="13"/>
  <c r="K974" i="13"/>
  <c r="K975" i="13"/>
  <c r="K976" i="13"/>
  <c r="K977" i="13"/>
  <c r="K978" i="13"/>
  <c r="K979" i="13"/>
  <c r="K980" i="13"/>
  <c r="K981" i="13"/>
  <c r="K982" i="13"/>
  <c r="K983" i="13"/>
  <c r="K984" i="13"/>
  <c r="K985" i="13"/>
  <c r="K986" i="13"/>
  <c r="K987" i="13"/>
  <c r="K988" i="13"/>
  <c r="K989" i="13"/>
  <c r="K990" i="13"/>
  <c r="K991" i="13"/>
  <c r="K992" i="13"/>
  <c r="K993" i="13"/>
  <c r="K994" i="13"/>
  <c r="K995" i="13"/>
  <c r="K996" i="13"/>
  <c r="K997" i="13"/>
  <c r="K998" i="13"/>
  <c r="K999" i="13"/>
  <c r="K1000" i="13"/>
  <c r="K1001" i="13"/>
  <c r="K1002" i="13"/>
  <c r="K1003" i="13"/>
  <c r="K1004" i="13"/>
  <c r="K1005" i="13"/>
  <c r="K1006" i="13"/>
  <c r="K1007" i="13"/>
  <c r="K1008" i="13"/>
  <c r="K1009" i="13"/>
  <c r="K1010" i="13"/>
  <c r="K1011" i="13"/>
  <c r="K1012" i="13"/>
  <c r="K1013" i="13"/>
  <c r="K1014" i="13"/>
  <c r="K1015" i="13"/>
  <c r="K1016" i="13"/>
  <c r="K1017" i="13"/>
  <c r="K1018" i="13"/>
  <c r="K1019" i="13"/>
  <c r="K1020" i="13"/>
  <c r="K1021" i="13"/>
  <c r="K1022" i="13"/>
  <c r="K1023" i="13"/>
  <c r="K1024" i="13"/>
  <c r="K1025" i="13"/>
  <c r="K1026" i="13"/>
  <c r="K1027" i="13"/>
  <c r="K1028" i="13"/>
  <c r="K1029" i="13"/>
  <c r="K1030" i="13"/>
  <c r="K1031" i="13"/>
  <c r="K1032" i="13"/>
  <c r="K1033" i="13"/>
  <c r="K1034" i="13"/>
  <c r="K1035" i="13"/>
  <c r="K1036" i="13"/>
  <c r="K1037" i="13"/>
  <c r="K1038" i="13"/>
  <c r="K1039" i="13"/>
  <c r="K1040" i="13"/>
  <c r="K1041" i="13"/>
  <c r="K1042" i="13"/>
  <c r="K1043" i="13"/>
  <c r="K1044" i="13"/>
  <c r="K1045" i="13"/>
  <c r="K1046" i="13"/>
  <c r="K1047" i="13"/>
  <c r="K1048" i="13"/>
  <c r="K1049" i="13"/>
  <c r="K1050" i="13"/>
  <c r="K1051" i="13"/>
  <c r="K1052" i="13"/>
  <c r="K1053" i="13"/>
  <c r="K1054" i="13"/>
  <c r="K1055" i="13"/>
  <c r="K1056" i="13"/>
  <c r="K1057" i="13"/>
  <c r="K1058" i="13"/>
  <c r="K1059" i="13"/>
  <c r="K1060" i="13"/>
  <c r="K1061" i="13"/>
  <c r="K1062" i="13"/>
  <c r="K1063" i="13"/>
  <c r="K1064" i="13"/>
  <c r="K1065" i="13"/>
  <c r="K1066" i="13"/>
  <c r="K1067" i="13"/>
  <c r="K1068" i="13"/>
  <c r="K1069" i="13"/>
  <c r="K1070" i="13"/>
  <c r="K1071" i="13"/>
  <c r="K1072" i="13"/>
  <c r="K1073" i="13"/>
  <c r="K1074" i="13"/>
  <c r="K1075" i="13"/>
  <c r="K1076" i="13"/>
  <c r="K1077" i="13"/>
  <c r="K1078" i="13"/>
  <c r="K1079" i="13"/>
  <c r="K1080" i="13"/>
  <c r="K1081" i="13"/>
  <c r="K1082" i="13"/>
  <c r="K1083" i="13"/>
  <c r="K1084" i="13"/>
  <c r="K1085" i="13"/>
  <c r="K1086" i="13"/>
  <c r="K1087" i="13"/>
  <c r="K1088" i="13"/>
  <c r="K1089" i="13"/>
  <c r="K1090" i="13"/>
  <c r="K1091" i="13"/>
  <c r="K1092" i="13"/>
  <c r="K1093" i="13"/>
  <c r="K1094" i="13"/>
  <c r="K1095" i="13"/>
  <c r="K1096" i="13"/>
  <c r="K1097" i="13"/>
  <c r="K1098" i="13"/>
  <c r="K1099" i="13"/>
  <c r="K1100" i="13"/>
  <c r="K1101" i="13"/>
  <c r="K1102" i="13"/>
  <c r="K1103" i="13"/>
  <c r="K1104" i="13"/>
  <c r="K1105" i="13"/>
  <c r="K1106" i="13"/>
  <c r="K1107" i="13"/>
  <c r="K1108" i="13"/>
  <c r="K1109" i="13"/>
  <c r="K1110" i="13"/>
  <c r="K1111" i="13"/>
  <c r="K1112" i="13"/>
  <c r="K1113" i="13"/>
  <c r="K1114" i="13"/>
  <c r="K1115" i="13"/>
  <c r="K1116" i="13"/>
  <c r="K1117" i="13"/>
  <c r="K1118" i="13"/>
  <c r="K1119" i="13"/>
  <c r="K1120" i="13"/>
  <c r="K1121" i="13"/>
  <c r="K1122" i="13"/>
  <c r="K1123" i="13"/>
  <c r="K1124" i="13"/>
  <c r="K1125" i="13"/>
  <c r="K1126" i="13"/>
  <c r="K1127" i="13"/>
  <c r="K1128" i="13"/>
  <c r="K1129" i="13"/>
  <c r="K1130" i="13"/>
  <c r="K1131" i="13"/>
  <c r="K1132" i="13"/>
  <c r="K1133" i="13"/>
  <c r="K1134" i="13"/>
  <c r="K1135" i="13"/>
  <c r="K1136" i="13"/>
  <c r="K1137" i="13"/>
  <c r="K1138" i="13"/>
  <c r="K1139" i="13"/>
  <c r="K1140" i="13"/>
  <c r="K1141" i="13"/>
  <c r="K1142" i="13"/>
  <c r="K1143" i="13"/>
  <c r="K1144" i="13"/>
  <c r="K1145" i="13"/>
  <c r="K1146" i="13"/>
  <c r="K1147" i="13"/>
  <c r="K1148" i="13"/>
  <c r="K1149" i="13"/>
  <c r="K1150" i="13"/>
  <c r="K1151" i="13"/>
  <c r="K1152" i="13"/>
  <c r="K1153" i="13"/>
  <c r="K1154" i="13"/>
  <c r="K1155" i="13"/>
  <c r="K1156" i="13"/>
  <c r="K1157" i="13"/>
  <c r="K1158" i="13"/>
  <c r="K1159" i="13"/>
  <c r="K1160" i="13"/>
  <c r="K1161" i="13"/>
  <c r="K1162" i="13"/>
  <c r="K1163" i="13"/>
  <c r="K1164" i="13"/>
  <c r="K1165" i="13"/>
  <c r="K1166" i="13"/>
  <c r="K1167" i="13"/>
  <c r="K1168" i="13"/>
  <c r="K1169" i="13"/>
  <c r="K1170" i="13"/>
  <c r="K1171" i="13"/>
  <c r="K1172" i="13"/>
  <c r="K1173" i="13"/>
  <c r="K1174" i="13"/>
  <c r="K1175" i="13"/>
  <c r="K1176" i="13"/>
  <c r="K1177" i="13"/>
  <c r="K1178" i="13"/>
  <c r="K1179" i="13"/>
  <c r="K1180" i="13"/>
  <c r="K1181" i="13"/>
  <c r="K1182" i="13"/>
  <c r="K1183" i="13"/>
  <c r="K1184" i="13"/>
  <c r="K1185" i="13"/>
  <c r="K1186" i="13"/>
  <c r="K1187" i="13"/>
  <c r="K1188" i="13"/>
  <c r="K1189" i="13"/>
  <c r="K1190" i="13"/>
  <c r="K1191" i="13"/>
  <c r="K1192" i="13"/>
  <c r="K1193" i="13"/>
  <c r="K1194" i="13"/>
  <c r="K1195" i="13"/>
  <c r="K1196" i="13"/>
  <c r="K1197" i="13"/>
  <c r="K1198" i="13"/>
  <c r="K1199" i="13"/>
  <c r="K1200" i="13"/>
  <c r="K1201" i="13"/>
  <c r="K1202" i="13"/>
  <c r="K1203" i="13"/>
  <c r="K1204" i="13"/>
  <c r="K1205" i="13"/>
  <c r="K1206" i="13"/>
  <c r="K1207" i="13"/>
  <c r="K1208" i="13"/>
  <c r="K1209" i="13"/>
  <c r="K1210" i="13"/>
  <c r="K1211" i="13"/>
  <c r="K1212" i="13"/>
  <c r="K1213" i="13"/>
  <c r="K1214" i="13"/>
  <c r="K1215" i="13"/>
  <c r="K1216" i="13"/>
  <c r="K1217" i="13"/>
  <c r="K1218" i="13"/>
  <c r="K1219" i="13"/>
  <c r="K1220" i="13"/>
  <c r="K1221" i="13"/>
  <c r="K1222" i="13"/>
  <c r="K1223" i="13"/>
  <c r="K1224" i="13"/>
  <c r="K1225" i="13"/>
  <c r="K1226" i="13"/>
  <c r="K1227" i="13"/>
  <c r="K1228" i="13"/>
  <c r="K1229" i="13"/>
  <c r="K1230" i="13"/>
  <c r="K1231" i="13"/>
  <c r="K1232" i="13"/>
  <c r="K1233" i="13"/>
  <c r="K1234" i="13"/>
  <c r="K1235" i="13"/>
  <c r="K1236" i="13"/>
  <c r="K1237" i="13"/>
  <c r="K1238" i="13"/>
  <c r="K1239" i="13"/>
  <c r="K1240" i="13"/>
  <c r="K1241" i="13"/>
  <c r="K1242" i="13"/>
  <c r="K1243" i="13"/>
  <c r="K1244" i="13"/>
  <c r="K1245" i="13"/>
  <c r="K1246" i="13"/>
  <c r="K1247" i="13"/>
  <c r="K1248" i="13"/>
  <c r="K1249" i="13"/>
  <c r="K1250" i="13"/>
  <c r="K1251" i="13"/>
  <c r="K1252" i="13"/>
  <c r="K1253" i="13"/>
  <c r="K1254" i="13"/>
  <c r="K1255" i="13"/>
  <c r="K1256" i="13"/>
  <c r="K1257" i="13"/>
  <c r="K1258" i="13"/>
  <c r="K1259" i="13"/>
  <c r="K1260" i="13"/>
  <c r="K1261" i="13"/>
  <c r="K1262" i="13"/>
  <c r="K1263" i="13"/>
  <c r="K1264" i="13"/>
  <c r="K1265" i="13"/>
  <c r="K1266" i="13"/>
  <c r="K1267" i="13"/>
  <c r="K1268" i="13"/>
  <c r="K1269" i="13"/>
  <c r="K1270" i="13"/>
  <c r="K1271" i="13"/>
  <c r="K1272" i="13"/>
  <c r="K1273" i="13"/>
  <c r="K1274" i="13"/>
  <c r="K1275" i="13"/>
  <c r="K1276" i="13"/>
  <c r="K1277" i="13"/>
  <c r="K1278" i="13"/>
  <c r="K1279" i="13"/>
  <c r="K1280" i="13"/>
  <c r="K1281" i="13"/>
  <c r="K1282" i="13"/>
  <c r="K1283" i="13"/>
  <c r="K1284" i="13"/>
  <c r="K1285" i="13"/>
  <c r="K1286" i="13"/>
  <c r="K1287" i="13"/>
  <c r="K1288" i="13"/>
  <c r="K1289" i="13"/>
  <c r="K1290" i="13"/>
  <c r="K1291" i="13"/>
  <c r="K1292" i="13"/>
  <c r="K1293" i="13"/>
  <c r="K1294" i="13"/>
  <c r="K1295" i="13"/>
  <c r="K1296" i="13"/>
  <c r="K1297" i="13"/>
  <c r="K1298" i="13"/>
  <c r="K1299" i="13"/>
  <c r="K1300" i="13"/>
  <c r="K1301" i="13"/>
  <c r="K1302" i="13"/>
  <c r="K1303" i="13"/>
  <c r="K1304" i="13"/>
  <c r="K1305" i="13"/>
  <c r="K1306" i="13"/>
  <c r="K1307" i="13"/>
  <c r="K1308" i="13"/>
  <c r="K1309" i="13"/>
  <c r="K1310" i="13"/>
  <c r="K1311" i="13"/>
  <c r="K1312" i="13"/>
  <c r="K1313" i="13"/>
  <c r="K1314" i="13"/>
  <c r="K1315" i="13"/>
  <c r="K1316" i="13"/>
  <c r="K1317" i="13"/>
  <c r="K1318" i="13"/>
  <c r="K1319" i="13"/>
  <c r="K1320" i="13"/>
  <c r="K1321" i="13"/>
  <c r="K1322" i="13"/>
  <c r="K1323" i="13"/>
  <c r="K1324" i="13"/>
  <c r="K1325" i="13"/>
  <c r="K1326" i="13"/>
  <c r="K1327" i="13"/>
  <c r="K1328" i="13"/>
  <c r="K1329" i="13"/>
  <c r="K1330" i="13"/>
  <c r="K1331" i="13"/>
  <c r="K1332" i="13"/>
  <c r="K1333" i="13"/>
  <c r="K1334" i="13"/>
  <c r="K1335" i="13"/>
  <c r="K1336" i="13"/>
  <c r="K1337" i="13"/>
  <c r="K1338" i="13"/>
  <c r="K1339" i="13"/>
  <c r="K1340" i="13"/>
  <c r="K1341" i="13"/>
  <c r="K1342" i="13"/>
  <c r="K1343" i="13"/>
  <c r="K1344" i="13"/>
  <c r="K1345" i="13"/>
  <c r="K1346" i="13"/>
  <c r="K1347" i="13"/>
  <c r="K1348" i="13"/>
  <c r="K1349" i="13"/>
  <c r="K1350" i="13"/>
  <c r="K1351" i="13"/>
  <c r="K1352" i="13"/>
  <c r="K1353" i="13"/>
  <c r="K1354" i="13"/>
  <c r="K1355" i="13"/>
  <c r="K1356" i="13"/>
  <c r="K1357" i="13"/>
  <c r="K1358" i="13"/>
  <c r="K1359" i="13"/>
  <c r="K1360" i="13"/>
  <c r="K1361" i="13"/>
  <c r="K1362" i="13"/>
  <c r="K1363" i="13"/>
  <c r="K1364" i="13"/>
  <c r="K1365" i="13"/>
  <c r="K1366" i="13"/>
  <c r="K1367" i="13"/>
  <c r="K1368" i="13"/>
  <c r="K1369" i="13"/>
  <c r="K1370" i="13"/>
  <c r="K1371" i="13"/>
  <c r="K1372" i="13"/>
  <c r="K1373" i="13"/>
  <c r="K1374" i="13"/>
  <c r="K1375" i="13"/>
  <c r="K1376" i="13"/>
  <c r="K1377" i="13"/>
  <c r="K1378" i="13"/>
  <c r="K1379" i="13"/>
  <c r="K1380" i="13"/>
  <c r="K1381" i="13"/>
  <c r="K1382" i="13"/>
  <c r="K1383" i="13"/>
  <c r="K1384" i="13"/>
  <c r="K1385" i="13"/>
  <c r="K1386" i="13"/>
  <c r="K1387" i="13"/>
  <c r="K1388" i="13"/>
  <c r="K1389" i="13"/>
  <c r="K1390" i="13"/>
  <c r="K1391" i="13"/>
  <c r="K1392" i="13"/>
  <c r="K1393" i="13"/>
  <c r="K1394" i="13"/>
  <c r="K1395" i="13"/>
  <c r="K1396" i="13"/>
  <c r="K1397" i="13"/>
  <c r="K1398" i="13"/>
  <c r="K1399" i="13"/>
  <c r="K1400" i="13"/>
  <c r="K1401" i="13"/>
  <c r="K1402" i="13"/>
  <c r="K1403" i="13"/>
  <c r="K1404" i="13"/>
  <c r="K1405" i="13"/>
  <c r="K1406" i="13"/>
  <c r="K1407" i="13"/>
  <c r="K1408" i="13"/>
  <c r="K1409" i="13"/>
  <c r="K1410" i="13"/>
  <c r="K1411" i="13"/>
  <c r="K1412" i="13"/>
  <c r="K1413" i="13"/>
  <c r="K1414" i="13"/>
  <c r="K1415" i="13"/>
  <c r="K1416" i="13"/>
  <c r="K1417" i="13"/>
  <c r="K1418" i="13"/>
  <c r="K1419" i="13"/>
  <c r="K1420" i="13"/>
  <c r="K1421" i="13"/>
  <c r="K1422" i="13"/>
  <c r="K1423" i="13"/>
  <c r="K1424" i="13"/>
  <c r="K1425" i="13"/>
  <c r="K1426" i="13"/>
  <c r="K1427" i="13"/>
  <c r="K1428" i="13"/>
  <c r="K1429" i="13"/>
  <c r="K1430" i="13"/>
  <c r="K1431" i="13"/>
  <c r="K1432" i="13"/>
  <c r="K1433" i="13"/>
  <c r="K1434" i="13"/>
  <c r="K1435" i="13"/>
  <c r="K1436" i="13"/>
  <c r="K1437" i="13"/>
  <c r="K1438" i="13"/>
  <c r="K1439" i="13"/>
  <c r="K1440" i="13"/>
  <c r="K1441" i="13"/>
  <c r="K1442" i="13"/>
  <c r="K1443" i="13"/>
  <c r="K1444" i="13"/>
  <c r="K1445" i="13"/>
  <c r="K1446" i="13"/>
  <c r="K1447" i="13"/>
  <c r="K1448" i="13"/>
  <c r="K1449" i="13"/>
  <c r="K1450" i="13"/>
  <c r="K1451" i="13"/>
  <c r="K1452" i="13"/>
  <c r="K1453" i="13"/>
  <c r="K1454" i="13"/>
  <c r="K1455" i="13"/>
  <c r="K1456" i="13"/>
  <c r="K1457" i="13"/>
  <c r="K1458" i="13"/>
  <c r="K1459" i="13"/>
  <c r="K1460" i="13"/>
  <c r="K1461" i="13"/>
  <c r="K1462" i="13"/>
  <c r="K1463" i="13"/>
  <c r="K1464" i="13"/>
  <c r="K1465" i="13"/>
  <c r="K1466" i="13"/>
  <c r="K1467" i="13"/>
  <c r="K1468" i="13"/>
  <c r="K1469" i="13"/>
  <c r="K1470" i="13"/>
  <c r="K1471" i="13"/>
  <c r="K1472" i="13"/>
  <c r="K1473" i="13"/>
  <c r="K1474" i="13"/>
  <c r="K1475" i="13"/>
  <c r="K1476" i="13"/>
  <c r="K1477" i="13"/>
  <c r="K1478" i="13"/>
  <c r="K1479" i="13"/>
  <c r="K1480" i="13"/>
  <c r="K1481" i="13"/>
  <c r="K1482" i="13"/>
  <c r="K1483" i="13"/>
  <c r="K1484" i="13"/>
  <c r="K1485" i="13"/>
  <c r="K1486" i="13"/>
  <c r="K1487" i="13"/>
  <c r="K1488" i="13"/>
  <c r="K1489" i="13"/>
  <c r="K1490" i="13"/>
  <c r="K1491" i="13"/>
  <c r="K1492" i="13"/>
  <c r="K1493" i="13"/>
  <c r="K1494" i="13"/>
  <c r="K1495" i="13"/>
  <c r="K1496" i="13"/>
  <c r="K1497" i="13"/>
  <c r="K1498" i="13"/>
  <c r="K1499" i="13"/>
  <c r="K1500" i="13"/>
  <c r="K1501" i="13"/>
  <c r="K1502" i="13"/>
  <c r="K1503" i="13"/>
  <c r="K1504" i="13"/>
  <c r="K1505" i="13"/>
  <c r="K1506" i="13"/>
  <c r="K1507" i="13"/>
  <c r="K1508" i="13"/>
  <c r="K1509" i="13"/>
  <c r="K1510" i="13"/>
  <c r="K1511" i="13"/>
  <c r="K1512" i="13"/>
  <c r="K1513" i="13"/>
  <c r="K1514" i="13"/>
  <c r="K1515" i="13"/>
  <c r="K1516" i="13"/>
  <c r="K1517" i="13"/>
  <c r="K1518" i="13"/>
  <c r="K1519" i="13"/>
  <c r="K1520" i="13"/>
  <c r="K1521" i="13"/>
  <c r="K1522" i="13"/>
  <c r="K1523" i="13"/>
  <c r="K1524" i="13"/>
  <c r="K1525" i="13"/>
  <c r="K1526" i="13"/>
  <c r="K1527" i="13"/>
  <c r="K1528" i="13"/>
  <c r="K1529" i="13"/>
  <c r="K1530" i="13"/>
  <c r="K1531" i="13"/>
  <c r="K1532" i="13"/>
  <c r="K1533" i="13"/>
  <c r="K1534" i="13"/>
  <c r="K1535" i="13"/>
  <c r="K1536" i="13"/>
  <c r="K1537" i="13"/>
  <c r="K1538" i="13"/>
  <c r="K1539" i="13"/>
  <c r="K1540" i="13"/>
  <c r="K1541" i="13"/>
  <c r="K1542" i="13"/>
  <c r="K1543" i="13"/>
  <c r="K1544" i="13"/>
  <c r="K1545" i="13"/>
  <c r="K1546" i="13"/>
  <c r="K1547" i="13"/>
  <c r="K1548" i="13"/>
  <c r="K1549" i="13"/>
  <c r="K1550" i="13"/>
  <c r="K1551" i="13"/>
  <c r="K1552" i="13"/>
  <c r="K1553" i="13"/>
  <c r="K1554" i="13"/>
  <c r="K1555" i="13"/>
  <c r="K1556" i="13"/>
  <c r="K1557" i="13"/>
  <c r="K1558" i="13"/>
  <c r="K1559" i="13"/>
  <c r="K1560" i="13"/>
  <c r="K1561" i="13"/>
  <c r="K1562" i="13"/>
  <c r="K1563" i="13"/>
  <c r="K1564" i="13"/>
  <c r="K1565" i="13"/>
  <c r="K1566" i="13"/>
  <c r="K1567" i="13"/>
  <c r="K1568" i="13"/>
  <c r="K1569" i="13"/>
  <c r="K1570" i="13"/>
  <c r="K1571" i="13"/>
  <c r="K1572" i="13"/>
  <c r="K1573" i="13"/>
  <c r="K1574" i="13"/>
  <c r="K1575" i="13"/>
  <c r="K1576" i="13"/>
  <c r="K1577" i="13"/>
  <c r="K1578" i="13"/>
  <c r="K1579" i="13"/>
  <c r="K1580" i="13"/>
  <c r="K1581" i="13"/>
  <c r="K1582" i="13"/>
  <c r="K1583" i="13"/>
  <c r="K1584" i="13"/>
  <c r="K1585" i="13"/>
  <c r="K1586" i="13"/>
  <c r="K1587" i="13"/>
  <c r="K1588" i="13"/>
  <c r="K1589" i="13"/>
  <c r="K1590" i="13"/>
  <c r="K1591" i="13"/>
  <c r="K1592" i="13"/>
  <c r="K1593" i="13"/>
  <c r="K1594" i="13"/>
  <c r="K1595" i="13"/>
  <c r="K1596" i="13"/>
  <c r="K1597" i="13"/>
  <c r="K1598" i="13"/>
  <c r="K1599" i="13"/>
  <c r="K1600" i="13"/>
  <c r="K1601" i="13"/>
  <c r="K1602" i="13"/>
  <c r="K1603" i="13"/>
  <c r="K1604" i="13"/>
  <c r="K1605" i="13"/>
  <c r="K1606" i="13"/>
  <c r="K1607" i="13"/>
  <c r="K1608" i="13"/>
  <c r="K1609" i="13"/>
  <c r="K1610" i="13"/>
  <c r="K1611" i="13"/>
  <c r="K1612" i="13"/>
  <c r="K1613" i="13"/>
  <c r="K1614" i="13"/>
  <c r="K1615" i="13"/>
  <c r="K1616" i="13"/>
  <c r="K1617" i="13"/>
  <c r="K1618" i="13"/>
  <c r="K1619" i="13"/>
  <c r="K1620" i="13"/>
  <c r="K1621" i="13"/>
  <c r="K1622" i="13"/>
  <c r="K1623" i="13"/>
  <c r="K1624" i="13"/>
  <c r="K1625" i="13"/>
  <c r="K1626" i="13"/>
  <c r="K1627" i="13"/>
  <c r="K1628" i="13"/>
  <c r="K1629" i="13"/>
  <c r="K1630" i="13"/>
  <c r="K1631" i="13"/>
  <c r="K1632" i="13"/>
  <c r="K1633" i="13"/>
  <c r="K1634" i="13"/>
  <c r="K1635" i="13"/>
  <c r="K1636" i="13"/>
  <c r="K1637" i="13"/>
  <c r="K1638" i="13"/>
  <c r="K1639" i="13"/>
  <c r="K1640" i="13"/>
  <c r="K1641" i="13"/>
  <c r="K1642" i="13"/>
  <c r="K1643" i="13"/>
  <c r="K1644" i="13"/>
  <c r="K1645" i="13"/>
  <c r="K1646" i="13"/>
  <c r="K1647" i="13"/>
  <c r="K1648" i="13"/>
  <c r="K1649" i="13"/>
  <c r="K1650" i="13"/>
  <c r="K1651" i="13"/>
  <c r="K1652" i="13"/>
  <c r="K1653" i="13"/>
  <c r="K1654" i="13"/>
  <c r="K1655" i="13"/>
  <c r="K1656" i="13"/>
  <c r="K1657" i="13"/>
  <c r="K1658" i="13"/>
  <c r="K1659" i="13"/>
  <c r="K1660" i="13"/>
  <c r="K1661" i="13"/>
  <c r="K1662" i="13"/>
  <c r="K1663" i="13"/>
  <c r="K1664" i="13"/>
  <c r="K1665" i="13"/>
  <c r="K1666" i="13"/>
  <c r="K1667" i="13"/>
  <c r="K1668" i="13"/>
  <c r="K1669" i="13"/>
  <c r="K1670" i="13"/>
  <c r="K1671" i="13"/>
  <c r="K1672" i="13"/>
  <c r="K1673" i="13"/>
  <c r="K1674" i="13"/>
  <c r="K1675" i="13"/>
  <c r="K1676" i="13"/>
  <c r="K1677" i="13"/>
  <c r="K1678" i="13"/>
  <c r="K1679" i="13"/>
  <c r="K1680" i="13"/>
  <c r="K1681" i="13"/>
  <c r="K1682" i="13"/>
  <c r="K1683" i="13"/>
  <c r="K1684" i="13"/>
  <c r="K1685" i="13"/>
  <c r="K1686" i="13"/>
  <c r="K1687" i="13"/>
  <c r="K1688" i="13"/>
  <c r="K1689" i="13"/>
  <c r="K1690" i="13"/>
  <c r="K1691" i="13"/>
  <c r="K1692" i="13"/>
  <c r="K1693" i="13"/>
  <c r="K1694" i="13"/>
  <c r="K1695" i="13"/>
  <c r="K1696" i="13"/>
  <c r="K1697" i="13"/>
  <c r="K1698" i="13"/>
  <c r="K1699" i="13"/>
  <c r="K1700" i="13"/>
  <c r="K1701" i="13"/>
  <c r="K1702" i="13"/>
  <c r="K1703" i="13"/>
  <c r="K1704" i="13"/>
  <c r="K1705" i="13"/>
  <c r="K1706" i="13"/>
  <c r="K1707" i="13"/>
  <c r="K1708" i="13"/>
  <c r="K1709" i="13"/>
  <c r="K1710" i="13"/>
  <c r="K1711" i="13"/>
  <c r="K1712" i="13"/>
  <c r="K1713" i="13"/>
  <c r="K1714" i="13"/>
  <c r="K1715" i="13"/>
  <c r="K1716" i="13"/>
  <c r="K1717" i="13"/>
  <c r="K1718" i="13"/>
  <c r="K1719" i="13"/>
  <c r="K1720" i="13"/>
  <c r="K1721" i="13"/>
  <c r="K1722" i="13"/>
  <c r="K1723" i="13"/>
  <c r="K1724" i="13"/>
  <c r="K1725" i="13"/>
  <c r="K1726" i="13"/>
  <c r="K1727" i="13"/>
  <c r="K1728" i="13"/>
  <c r="K1729" i="13"/>
  <c r="K1730" i="13"/>
  <c r="K1731" i="13"/>
  <c r="K1732" i="13"/>
  <c r="K1733" i="13"/>
  <c r="K1734" i="13"/>
  <c r="K1735" i="13"/>
  <c r="K1736" i="13"/>
  <c r="K1737" i="13"/>
  <c r="K1738" i="13"/>
  <c r="K1739" i="13"/>
  <c r="K1740" i="13"/>
  <c r="K1741" i="13"/>
  <c r="K1742" i="13"/>
  <c r="K1743" i="13"/>
  <c r="K1744" i="13"/>
  <c r="K1745" i="13"/>
  <c r="K1746" i="13"/>
  <c r="K1747" i="13"/>
  <c r="K1748" i="13"/>
  <c r="K1749" i="13"/>
  <c r="K1750" i="13"/>
  <c r="K1751" i="13"/>
  <c r="K1752" i="13"/>
  <c r="K1753" i="13"/>
  <c r="K1754" i="13"/>
  <c r="K1755" i="13"/>
  <c r="K1756" i="13"/>
  <c r="K1757" i="13"/>
  <c r="K1758" i="13"/>
  <c r="K1759" i="13"/>
  <c r="K1760" i="13"/>
  <c r="K1761" i="13"/>
  <c r="K1762" i="13"/>
  <c r="K1763" i="13"/>
  <c r="K1764" i="13"/>
  <c r="K1765" i="13"/>
  <c r="K1766" i="13"/>
  <c r="K1767" i="13"/>
  <c r="K1768" i="13"/>
  <c r="K1769" i="13"/>
  <c r="K1770" i="13"/>
  <c r="K1771" i="13"/>
  <c r="K1772" i="13"/>
  <c r="K1773" i="13"/>
  <c r="K1774" i="13"/>
  <c r="K1775" i="13"/>
  <c r="K1776" i="13"/>
  <c r="K1777" i="13"/>
  <c r="K1778" i="13"/>
  <c r="K1779" i="13"/>
  <c r="K1780" i="13"/>
  <c r="K1781" i="13"/>
  <c r="K1782" i="13"/>
  <c r="K1783" i="13"/>
  <c r="K1784" i="13"/>
  <c r="K1785" i="13"/>
  <c r="K1786" i="13"/>
  <c r="K1787" i="13"/>
  <c r="K1788" i="13"/>
  <c r="K1789" i="13"/>
  <c r="K1790" i="13"/>
  <c r="K1791" i="13"/>
  <c r="K1792" i="13"/>
  <c r="K1793" i="13"/>
  <c r="K1794" i="13"/>
  <c r="K1795" i="13"/>
  <c r="K1796" i="13"/>
  <c r="K1797" i="13"/>
  <c r="K1798" i="13"/>
  <c r="K1799" i="13"/>
  <c r="K1800" i="13"/>
  <c r="K1801" i="13"/>
  <c r="K1802" i="13"/>
  <c r="K1803" i="13"/>
  <c r="K1804" i="13"/>
  <c r="K1805" i="13"/>
  <c r="K1806" i="13"/>
  <c r="K1807" i="13"/>
  <c r="K1808" i="13"/>
  <c r="K1809" i="13"/>
  <c r="K1810" i="13"/>
  <c r="K1811" i="13"/>
  <c r="K1812" i="13"/>
  <c r="K1813" i="13"/>
  <c r="K1814" i="13"/>
  <c r="K1815" i="13"/>
  <c r="K1816" i="13"/>
  <c r="K1817" i="13"/>
  <c r="K1818" i="13"/>
  <c r="K1819" i="13"/>
  <c r="K1820" i="13"/>
  <c r="K1821" i="13"/>
  <c r="K1822" i="13"/>
  <c r="K1823" i="13"/>
  <c r="K1824" i="13"/>
  <c r="K1825" i="13"/>
  <c r="K1826" i="13"/>
  <c r="K1827" i="13"/>
  <c r="K1828" i="13"/>
  <c r="K1829" i="13"/>
  <c r="K1830" i="13"/>
  <c r="K1831" i="13"/>
  <c r="K1832" i="13"/>
  <c r="K1833" i="13"/>
  <c r="K1834" i="13"/>
  <c r="K1835" i="13"/>
  <c r="K1836" i="13"/>
  <c r="K1837" i="13"/>
  <c r="K1838" i="13"/>
  <c r="K1839" i="13"/>
  <c r="K1840" i="13"/>
  <c r="K1841" i="13"/>
  <c r="K1842" i="13"/>
  <c r="K1843" i="13"/>
  <c r="K1844" i="13"/>
  <c r="K1845" i="13"/>
  <c r="K1846" i="13"/>
  <c r="K1847" i="13"/>
  <c r="K1848" i="13"/>
  <c r="K1849" i="13"/>
  <c r="K1850" i="13"/>
  <c r="K1851" i="13"/>
  <c r="K1852" i="13"/>
  <c r="K1853" i="13"/>
  <c r="K1854" i="13"/>
  <c r="K1855" i="13"/>
  <c r="K1856" i="13"/>
  <c r="K1857" i="13"/>
  <c r="K1858" i="13"/>
  <c r="K1859" i="13"/>
  <c r="K1860" i="13"/>
  <c r="K1861" i="13"/>
  <c r="K1862" i="13"/>
  <c r="K1863" i="13"/>
  <c r="K1864" i="13"/>
  <c r="K1865" i="13"/>
  <c r="K1866" i="13"/>
  <c r="K1867" i="13"/>
  <c r="K1868" i="13"/>
  <c r="K1869" i="13"/>
  <c r="K1870" i="13"/>
  <c r="K1871" i="13"/>
  <c r="K1872" i="13"/>
  <c r="K1873" i="13"/>
  <c r="K1874" i="13"/>
  <c r="K1875" i="13"/>
  <c r="K1876" i="13"/>
  <c r="K1877" i="13"/>
  <c r="K1878" i="13"/>
  <c r="K1879" i="13"/>
  <c r="K1880" i="13"/>
  <c r="K1881" i="13"/>
  <c r="K1882" i="13"/>
  <c r="K1883" i="13"/>
  <c r="K1884" i="13"/>
  <c r="K1885" i="13"/>
  <c r="K1886" i="13"/>
  <c r="K1887" i="13"/>
  <c r="K1888" i="13"/>
  <c r="K1889" i="13"/>
  <c r="K1890" i="13"/>
  <c r="K1891" i="13"/>
  <c r="K1892" i="13"/>
  <c r="K1893" i="13"/>
  <c r="K1894" i="13"/>
  <c r="K1895" i="13"/>
  <c r="K1896" i="13"/>
  <c r="K1897" i="13"/>
  <c r="K1898" i="13"/>
  <c r="K1899" i="13"/>
  <c r="K1900" i="13"/>
  <c r="K1901" i="13"/>
  <c r="K1902" i="13"/>
  <c r="K1903" i="13"/>
  <c r="K1904" i="13"/>
  <c r="K1905" i="13"/>
  <c r="K1906" i="13"/>
  <c r="K1907" i="13"/>
  <c r="K1908" i="13"/>
  <c r="K1909" i="13"/>
  <c r="K1910" i="13"/>
  <c r="K1911" i="13"/>
  <c r="K1912" i="13"/>
  <c r="K1913" i="13"/>
  <c r="K1914" i="13"/>
  <c r="K1915" i="13"/>
  <c r="K1916" i="13"/>
  <c r="K1917" i="13"/>
  <c r="K1918" i="13"/>
  <c r="K1919" i="13"/>
  <c r="K1920" i="13"/>
  <c r="K1921" i="13"/>
  <c r="K1922" i="13"/>
  <c r="K1923" i="13"/>
  <c r="K1924" i="13"/>
  <c r="K1925" i="13"/>
  <c r="K1926" i="13"/>
  <c r="K1927" i="13"/>
  <c r="K1928" i="13"/>
  <c r="K1929" i="13"/>
  <c r="K1930" i="13"/>
  <c r="K1931" i="13"/>
  <c r="K1932" i="13"/>
  <c r="K1933" i="13"/>
  <c r="K1934" i="13"/>
  <c r="K1935" i="13"/>
  <c r="K1936" i="13"/>
  <c r="K1937" i="13"/>
  <c r="K1938" i="13"/>
  <c r="K1939" i="13"/>
  <c r="K1940" i="13"/>
  <c r="K1941" i="13"/>
  <c r="K1942" i="13"/>
  <c r="K1943" i="13"/>
  <c r="K1944" i="13"/>
  <c r="K1945" i="13"/>
  <c r="K1946" i="13"/>
  <c r="K1947" i="13"/>
  <c r="K1948" i="13"/>
  <c r="K1949" i="13"/>
  <c r="K1950" i="13"/>
  <c r="K1951" i="13"/>
  <c r="K1952" i="13"/>
  <c r="K1953" i="13"/>
  <c r="K1954" i="13"/>
  <c r="K1955" i="13"/>
  <c r="K1956" i="13"/>
  <c r="K1957" i="13"/>
  <c r="K1958" i="13"/>
  <c r="K1959" i="13"/>
  <c r="K1960" i="13"/>
  <c r="K1961" i="13"/>
  <c r="K1962" i="13"/>
  <c r="K1963" i="13"/>
  <c r="K1964" i="13"/>
  <c r="K1965" i="13"/>
  <c r="K1966" i="13"/>
  <c r="K1967" i="13"/>
  <c r="K1968" i="13"/>
  <c r="K1969" i="13"/>
  <c r="K1970" i="13"/>
  <c r="K1971" i="13"/>
  <c r="K1972" i="13"/>
  <c r="K1973" i="13"/>
  <c r="K1974" i="13"/>
  <c r="K1975" i="13"/>
  <c r="K1976" i="13"/>
  <c r="K1977" i="13"/>
  <c r="K1978" i="13"/>
  <c r="K1979" i="13"/>
  <c r="K1980" i="13"/>
  <c r="K1981" i="13"/>
  <c r="K1982" i="13"/>
  <c r="K1983" i="13"/>
  <c r="K1984" i="13"/>
  <c r="K1985" i="13"/>
  <c r="K1986" i="13"/>
  <c r="K1987" i="13"/>
  <c r="K1988" i="13"/>
  <c r="K1989" i="13"/>
  <c r="K1990" i="13"/>
  <c r="K1991" i="13"/>
  <c r="K1992" i="13"/>
  <c r="K1993" i="13"/>
  <c r="K1994" i="13"/>
  <c r="K1995" i="13"/>
  <c r="K1996" i="13"/>
  <c r="K1997" i="13"/>
  <c r="K1998" i="13"/>
  <c r="K1999" i="13"/>
  <c r="K2000" i="13"/>
  <c r="K2001" i="13"/>
  <c r="K2002" i="13"/>
  <c r="K2003" i="13"/>
  <c r="K2004" i="13"/>
  <c r="K2005" i="13"/>
  <c r="K2006" i="13"/>
  <c r="K2007" i="13"/>
  <c r="K2008" i="13"/>
  <c r="K2009" i="13"/>
  <c r="K2010" i="13"/>
  <c r="K2011" i="13"/>
  <c r="K2012" i="13"/>
  <c r="K2013" i="13"/>
  <c r="K2014" i="13"/>
  <c r="K2015" i="13"/>
  <c r="K2016" i="13"/>
  <c r="K2017" i="13"/>
  <c r="K2018" i="13"/>
  <c r="K2019" i="13"/>
  <c r="K2020" i="13"/>
  <c r="K2021" i="13"/>
  <c r="K2022" i="13"/>
  <c r="K2023" i="13"/>
  <c r="K2024" i="13"/>
  <c r="K2025" i="13"/>
  <c r="K2026" i="13"/>
  <c r="K2027" i="13"/>
  <c r="K2028" i="13"/>
  <c r="K2029" i="13"/>
  <c r="K2030" i="13"/>
  <c r="K2031" i="13"/>
  <c r="K2032" i="13"/>
  <c r="K2033" i="13"/>
  <c r="K2034" i="13"/>
  <c r="K2035" i="13"/>
  <c r="K2036" i="13"/>
  <c r="K2037" i="13"/>
  <c r="K2038" i="13"/>
  <c r="K2039" i="13"/>
  <c r="K2040" i="13"/>
  <c r="K2041" i="13"/>
  <c r="K2042" i="13"/>
  <c r="K2043" i="13"/>
  <c r="K2044" i="13"/>
  <c r="K2045" i="13"/>
  <c r="K2046" i="13"/>
  <c r="K2047" i="13"/>
  <c r="K2048" i="13"/>
  <c r="K2049" i="13"/>
  <c r="K2050" i="13"/>
  <c r="K2051" i="13"/>
  <c r="K2052" i="13"/>
  <c r="K2053" i="13"/>
  <c r="K2054" i="13"/>
  <c r="K2055" i="13"/>
  <c r="K2056" i="13"/>
  <c r="K2057" i="13"/>
  <c r="K2058" i="13"/>
  <c r="K2059" i="13"/>
  <c r="K2060" i="13"/>
  <c r="K2061" i="13"/>
  <c r="K2062" i="13"/>
  <c r="K2063" i="13"/>
  <c r="K2064" i="13"/>
  <c r="K2065" i="13"/>
  <c r="K2066" i="13"/>
  <c r="K2067" i="13"/>
  <c r="K2068" i="13"/>
  <c r="K2069" i="13"/>
  <c r="K2070" i="13"/>
  <c r="K2071" i="13"/>
  <c r="K2072" i="13"/>
  <c r="K2073" i="13"/>
  <c r="K2074" i="13"/>
  <c r="K2075" i="13"/>
  <c r="K2076" i="13"/>
  <c r="K2077" i="13"/>
  <c r="K2078" i="13"/>
  <c r="K2079" i="13"/>
  <c r="K2080" i="13"/>
  <c r="K2081" i="13"/>
  <c r="K2082" i="13"/>
  <c r="K2083" i="13"/>
  <c r="K2084" i="13"/>
  <c r="K2085" i="13"/>
  <c r="K2086" i="13"/>
  <c r="K2087" i="13"/>
  <c r="K2088" i="13"/>
  <c r="K2089" i="13"/>
  <c r="K2090" i="13"/>
  <c r="K2091" i="13"/>
  <c r="K2092" i="13"/>
  <c r="K2093" i="13"/>
  <c r="K2094" i="13"/>
  <c r="K2095" i="13"/>
  <c r="K2096" i="13"/>
  <c r="K2097" i="13"/>
  <c r="K2098" i="13"/>
  <c r="K2099" i="13"/>
  <c r="K2100" i="13"/>
  <c r="K2101" i="13"/>
  <c r="K2102" i="13"/>
  <c r="K2103" i="13"/>
  <c r="K2104" i="13"/>
  <c r="K2105" i="13"/>
  <c r="K2106" i="13"/>
  <c r="K2107" i="13"/>
  <c r="K2108" i="13"/>
  <c r="K2109" i="13"/>
  <c r="K2110" i="13"/>
  <c r="K2111" i="13"/>
  <c r="K2112" i="13"/>
  <c r="K2113" i="13"/>
  <c r="K2114" i="13"/>
  <c r="K2115" i="13"/>
  <c r="K2116" i="13"/>
  <c r="K2117" i="13"/>
  <c r="K2118" i="13"/>
  <c r="K2119" i="13"/>
  <c r="K2120" i="13"/>
  <c r="K2121" i="13"/>
  <c r="K2122" i="13"/>
  <c r="K2123" i="13"/>
  <c r="K2124" i="13"/>
  <c r="K2125" i="13"/>
  <c r="K2126" i="13"/>
  <c r="K2127" i="13"/>
  <c r="K2128" i="13"/>
  <c r="K2129" i="13"/>
  <c r="K2130" i="13"/>
  <c r="K2131" i="13"/>
  <c r="K2132" i="13"/>
  <c r="K2133" i="13"/>
  <c r="K2134" i="13"/>
  <c r="K2135" i="13"/>
  <c r="K2136" i="13"/>
  <c r="K2137" i="13"/>
  <c r="K2138" i="13"/>
  <c r="K2139" i="13"/>
  <c r="K2140" i="13"/>
  <c r="K2141" i="13"/>
  <c r="K2142" i="13"/>
  <c r="K2143" i="13"/>
  <c r="K2144" i="13"/>
  <c r="K2145" i="13"/>
  <c r="K2146" i="13"/>
  <c r="K2147" i="13"/>
  <c r="K2148" i="13"/>
  <c r="K2149" i="13"/>
  <c r="K2150" i="13"/>
  <c r="K2151" i="13"/>
  <c r="K2152" i="13"/>
  <c r="K2153" i="13"/>
  <c r="K2154" i="13"/>
  <c r="K2155" i="13"/>
  <c r="K2156" i="13"/>
  <c r="K2157" i="13"/>
  <c r="K2158" i="13"/>
  <c r="K2159" i="13"/>
  <c r="K2160" i="13"/>
  <c r="K2161" i="13"/>
  <c r="K2162" i="13"/>
  <c r="K2163" i="13"/>
  <c r="K2164" i="13"/>
  <c r="K2165" i="13"/>
  <c r="K2166" i="13"/>
  <c r="K2167" i="13"/>
  <c r="K2168" i="13"/>
  <c r="K2169" i="13"/>
  <c r="K2170" i="13"/>
  <c r="K2171" i="13"/>
  <c r="K2172" i="13"/>
  <c r="K2173" i="13"/>
  <c r="K2174" i="13"/>
  <c r="K2175" i="13"/>
  <c r="K2176" i="13"/>
  <c r="K2177" i="13"/>
  <c r="K2178" i="13"/>
  <c r="K2179" i="13"/>
  <c r="K2180" i="13"/>
  <c r="K2181" i="13"/>
  <c r="K2182" i="13"/>
  <c r="K2183" i="13"/>
  <c r="K2184" i="13"/>
  <c r="K2185" i="13"/>
  <c r="K2186" i="13"/>
  <c r="K2187" i="13"/>
  <c r="K2188" i="13"/>
  <c r="K2189" i="13"/>
  <c r="K2190" i="13"/>
  <c r="K2191" i="13"/>
  <c r="K2192" i="13"/>
  <c r="K2193" i="13"/>
  <c r="K2194" i="13"/>
  <c r="K2195" i="13"/>
  <c r="K2196" i="13"/>
  <c r="K2197" i="13"/>
  <c r="K2198" i="13"/>
  <c r="K2199" i="13"/>
  <c r="K2200" i="13"/>
  <c r="K2201" i="13"/>
  <c r="K2202" i="13"/>
  <c r="K2203" i="13"/>
  <c r="K2204" i="13"/>
  <c r="K2205" i="13"/>
  <c r="K2206" i="13"/>
  <c r="K2207" i="13"/>
  <c r="K2208" i="13"/>
  <c r="K2209" i="13"/>
  <c r="K2210" i="13"/>
  <c r="K2211" i="13"/>
  <c r="K2212" i="13"/>
  <c r="K2213" i="13"/>
  <c r="K2214" i="13"/>
  <c r="K2215" i="13"/>
  <c r="K2216" i="13"/>
  <c r="K2217" i="13"/>
  <c r="K2218" i="13"/>
  <c r="K2219" i="13"/>
  <c r="K2220" i="13"/>
  <c r="K2221" i="13"/>
  <c r="K2222" i="13"/>
  <c r="K2223" i="13"/>
  <c r="K2224" i="13"/>
  <c r="K2225" i="13"/>
  <c r="K2226" i="13"/>
  <c r="K2227" i="13"/>
  <c r="K2228" i="13"/>
  <c r="K2229" i="13"/>
  <c r="K2230" i="13"/>
  <c r="K2231" i="13"/>
  <c r="K2232" i="13"/>
  <c r="K2233" i="13"/>
  <c r="K2234" i="13"/>
  <c r="K2235" i="13"/>
  <c r="K2236" i="13"/>
  <c r="K2237" i="13"/>
  <c r="K2238" i="13"/>
  <c r="K2239" i="13"/>
  <c r="K2240" i="13"/>
  <c r="K2241" i="13"/>
  <c r="K2242" i="13"/>
  <c r="K2243" i="13"/>
  <c r="K2244" i="13"/>
  <c r="K2245" i="13"/>
  <c r="K2246" i="13"/>
  <c r="K2247" i="13"/>
  <c r="K2248" i="13"/>
  <c r="K2249" i="13"/>
  <c r="K2250" i="13"/>
  <c r="K2251" i="13"/>
  <c r="K2252" i="13"/>
  <c r="K2253" i="13"/>
  <c r="K2254" i="13"/>
  <c r="K2255" i="13"/>
  <c r="K2256" i="13"/>
  <c r="K2257" i="13"/>
  <c r="K2258" i="13"/>
  <c r="K2259" i="13"/>
  <c r="K2260" i="13"/>
  <c r="K2261" i="13"/>
  <c r="K2262" i="13"/>
  <c r="K2263" i="13"/>
  <c r="K2264" i="13"/>
  <c r="K2265" i="13"/>
  <c r="K2266" i="13"/>
  <c r="K2267" i="13"/>
  <c r="K2268" i="13"/>
  <c r="K2269" i="13"/>
  <c r="K2270" i="13"/>
  <c r="K2271" i="13"/>
  <c r="K2272" i="13"/>
  <c r="K2273" i="13"/>
  <c r="K2274" i="13"/>
  <c r="K2275" i="13"/>
  <c r="K2276" i="13"/>
  <c r="K3" i="13"/>
  <c r="J132" i="11" l="1"/>
  <c r="K132" i="11" s="1"/>
  <c r="I132" i="11"/>
  <c r="J131" i="11"/>
  <c r="K131" i="11" s="1"/>
  <c r="I131" i="11"/>
  <c r="J130" i="11"/>
  <c r="K130" i="11" s="1"/>
  <c r="I130" i="11"/>
  <c r="J129" i="11"/>
  <c r="K129" i="11" s="1"/>
  <c r="I129" i="11"/>
  <c r="J128" i="11"/>
  <c r="K128" i="11" s="1"/>
  <c r="I128" i="11"/>
  <c r="J127" i="11"/>
  <c r="K127" i="11" s="1"/>
  <c r="I127" i="11"/>
  <c r="J126" i="11"/>
  <c r="K126" i="11" s="1"/>
  <c r="I126" i="11"/>
  <c r="J125" i="11"/>
  <c r="K125" i="11" s="1"/>
  <c r="I125" i="11"/>
  <c r="J124" i="11"/>
  <c r="K124" i="11" s="1"/>
  <c r="I124" i="11"/>
  <c r="J123" i="11"/>
  <c r="K123" i="11" s="1"/>
  <c r="I123" i="11"/>
  <c r="J122" i="11"/>
  <c r="K122" i="11" s="1"/>
  <c r="I122" i="11"/>
  <c r="J121" i="11"/>
  <c r="K121" i="11" s="1"/>
  <c r="I121" i="11"/>
  <c r="J120" i="11"/>
  <c r="K120" i="11" s="1"/>
  <c r="I120" i="11"/>
  <c r="J119" i="11"/>
  <c r="K119" i="11" s="1"/>
  <c r="I119" i="11"/>
  <c r="J118" i="11"/>
  <c r="K118" i="11" s="1"/>
  <c r="I118" i="11"/>
  <c r="K117" i="11"/>
  <c r="J117" i="11"/>
  <c r="I117" i="11"/>
  <c r="J116" i="11"/>
  <c r="K116" i="11" s="1"/>
  <c r="I116" i="11"/>
  <c r="J115" i="11"/>
  <c r="K115" i="11" s="1"/>
  <c r="I115" i="11"/>
  <c r="J114" i="11"/>
  <c r="K114" i="11" s="1"/>
  <c r="I114" i="11"/>
  <c r="J113" i="11"/>
  <c r="K113" i="11" s="1"/>
  <c r="I113" i="11"/>
  <c r="J112" i="11"/>
  <c r="K112" i="11" s="1"/>
  <c r="I112" i="11"/>
  <c r="J111" i="11"/>
  <c r="K111" i="11" s="1"/>
  <c r="I111" i="11"/>
  <c r="J110" i="11"/>
  <c r="K110" i="11" s="1"/>
  <c r="I110" i="11"/>
  <c r="J109" i="11"/>
  <c r="K109" i="11" s="1"/>
  <c r="I109" i="11"/>
  <c r="J108" i="11"/>
  <c r="K108" i="11" s="1"/>
  <c r="I108" i="11"/>
  <c r="J107" i="11"/>
  <c r="K107" i="11" s="1"/>
  <c r="I107" i="11"/>
  <c r="J106" i="11"/>
  <c r="K106" i="11" s="1"/>
  <c r="I106" i="11"/>
  <c r="J105" i="11"/>
  <c r="K105" i="11" s="1"/>
  <c r="I105" i="11"/>
  <c r="J104" i="11"/>
  <c r="K104" i="11" s="1"/>
  <c r="I104" i="11"/>
  <c r="J103" i="11"/>
  <c r="K103" i="11" s="1"/>
  <c r="I103" i="11"/>
  <c r="J102" i="11"/>
  <c r="K102" i="11" s="1"/>
  <c r="I102" i="11"/>
  <c r="J101" i="11"/>
  <c r="K101" i="11" s="1"/>
  <c r="I101" i="11"/>
  <c r="J100" i="11"/>
  <c r="K100" i="11" s="1"/>
  <c r="I100" i="11"/>
  <c r="J99" i="11"/>
  <c r="K99" i="11" s="1"/>
  <c r="I99" i="11"/>
  <c r="J98" i="11"/>
  <c r="K98" i="11" s="1"/>
  <c r="I98" i="11"/>
  <c r="J97" i="11"/>
  <c r="K97" i="11" s="1"/>
  <c r="I97" i="11"/>
  <c r="J96" i="11"/>
  <c r="K96" i="11" s="1"/>
  <c r="I96" i="11"/>
  <c r="J95" i="11"/>
  <c r="K95" i="11" s="1"/>
  <c r="I95" i="11"/>
  <c r="J94" i="11"/>
  <c r="K94" i="11" s="1"/>
  <c r="I94" i="11"/>
  <c r="J93" i="11"/>
  <c r="K93" i="11" s="1"/>
  <c r="I93" i="11"/>
  <c r="J92" i="11"/>
  <c r="K92" i="11" s="1"/>
  <c r="I92" i="11"/>
  <c r="J91" i="11"/>
  <c r="K91" i="11" s="1"/>
  <c r="I91" i="11"/>
  <c r="J90" i="11"/>
  <c r="K90" i="11" s="1"/>
  <c r="I90" i="11"/>
  <c r="J89" i="11"/>
  <c r="K89" i="11" s="1"/>
  <c r="I89" i="11"/>
  <c r="J88" i="11"/>
  <c r="K88" i="11" s="1"/>
  <c r="I88" i="11"/>
  <c r="J87" i="11"/>
  <c r="K87" i="11" s="1"/>
  <c r="I87" i="11"/>
  <c r="J86" i="11"/>
  <c r="K86" i="11" s="1"/>
  <c r="I86" i="11"/>
  <c r="J85" i="11"/>
  <c r="K85" i="11" s="1"/>
  <c r="I85" i="11"/>
  <c r="J84" i="11"/>
  <c r="K84" i="11" s="1"/>
  <c r="I84" i="11"/>
  <c r="J83" i="11"/>
  <c r="K83" i="11" s="1"/>
  <c r="I83" i="11"/>
  <c r="J82" i="11"/>
  <c r="K82" i="11" s="1"/>
  <c r="I82" i="11"/>
  <c r="J81" i="11"/>
  <c r="K81" i="11" s="1"/>
  <c r="I81" i="11"/>
  <c r="J80" i="11"/>
  <c r="K80" i="11" s="1"/>
  <c r="I80" i="11"/>
  <c r="J79" i="11"/>
  <c r="K79" i="11" s="1"/>
  <c r="I79" i="11"/>
  <c r="J78" i="11"/>
  <c r="K78" i="11" s="1"/>
  <c r="I78" i="11"/>
  <c r="K77" i="11"/>
  <c r="J77" i="11"/>
  <c r="I77" i="11"/>
  <c r="J76" i="11"/>
  <c r="K76" i="11" s="1"/>
  <c r="I76" i="11"/>
  <c r="J75" i="11"/>
  <c r="K75" i="11" s="1"/>
  <c r="I75" i="11"/>
  <c r="J74" i="11"/>
  <c r="K74" i="11" s="1"/>
  <c r="I74" i="11"/>
  <c r="J73" i="11"/>
  <c r="K73" i="11" s="1"/>
  <c r="I73" i="11"/>
  <c r="J72" i="11"/>
  <c r="K72" i="11" s="1"/>
  <c r="I72" i="11"/>
  <c r="J71" i="11"/>
  <c r="K71" i="11" s="1"/>
  <c r="I71" i="11"/>
  <c r="J70" i="11"/>
  <c r="K70" i="11" s="1"/>
  <c r="I70" i="11"/>
  <c r="J69" i="11"/>
  <c r="K69" i="11" s="1"/>
  <c r="I69" i="11"/>
  <c r="J68" i="11"/>
  <c r="K68" i="11" s="1"/>
  <c r="I68" i="11"/>
  <c r="J67" i="11"/>
  <c r="K67" i="11" s="1"/>
  <c r="I67" i="11"/>
  <c r="J66" i="11"/>
  <c r="K66" i="11" s="1"/>
  <c r="I66" i="11"/>
  <c r="J65" i="11"/>
  <c r="K65" i="11" s="1"/>
  <c r="I65" i="11"/>
  <c r="J64" i="11"/>
  <c r="K64" i="11" s="1"/>
  <c r="I64" i="11"/>
  <c r="J63" i="11"/>
  <c r="K63" i="11" s="1"/>
  <c r="I63" i="11"/>
  <c r="J62" i="11"/>
  <c r="K62" i="11" s="1"/>
  <c r="I62" i="11"/>
  <c r="J61" i="11"/>
  <c r="K61" i="11" s="1"/>
  <c r="I61" i="11"/>
  <c r="J60" i="11"/>
  <c r="K60" i="11" s="1"/>
  <c r="I60" i="11"/>
  <c r="J59" i="11"/>
  <c r="K59" i="11" s="1"/>
  <c r="I59" i="11"/>
  <c r="J58" i="11"/>
  <c r="K58" i="11" s="1"/>
  <c r="I58" i="11"/>
  <c r="J57" i="11"/>
  <c r="K57" i="11" s="1"/>
  <c r="I57" i="11"/>
  <c r="J56" i="11"/>
  <c r="K56" i="11" s="1"/>
  <c r="I56" i="11"/>
  <c r="J55" i="11"/>
  <c r="K55" i="11" s="1"/>
  <c r="I55" i="11"/>
  <c r="J54" i="11"/>
  <c r="K54" i="11" s="1"/>
  <c r="I54" i="11"/>
  <c r="J53" i="11"/>
  <c r="K53" i="11" s="1"/>
  <c r="I53" i="11"/>
  <c r="J52" i="11"/>
  <c r="K52" i="11" s="1"/>
  <c r="I52" i="11"/>
  <c r="J51" i="11"/>
  <c r="K51" i="11" s="1"/>
  <c r="I51" i="11"/>
  <c r="J50" i="11"/>
  <c r="K50" i="11" s="1"/>
  <c r="I50" i="11"/>
  <c r="J49" i="11"/>
  <c r="K49" i="11" s="1"/>
  <c r="I49" i="11"/>
  <c r="J48" i="11"/>
  <c r="K48" i="11" s="1"/>
  <c r="I48" i="11"/>
  <c r="J47" i="11"/>
  <c r="K47" i="11" s="1"/>
  <c r="I47" i="11"/>
  <c r="J46" i="11"/>
  <c r="K46" i="11" s="1"/>
  <c r="I46" i="11"/>
  <c r="J45" i="11"/>
  <c r="K45" i="11" s="1"/>
  <c r="I45" i="11"/>
  <c r="J44" i="11"/>
  <c r="K44" i="11" s="1"/>
  <c r="I44" i="11"/>
  <c r="J43" i="11"/>
  <c r="K43" i="11" s="1"/>
  <c r="I43" i="11"/>
  <c r="J42" i="11"/>
  <c r="K42" i="11" s="1"/>
  <c r="I42" i="11"/>
  <c r="J41" i="11"/>
  <c r="K41" i="11" s="1"/>
  <c r="I41" i="11"/>
  <c r="J40" i="11"/>
  <c r="K40" i="11" s="1"/>
  <c r="I40" i="11"/>
  <c r="J39" i="11"/>
  <c r="K39" i="11" s="1"/>
  <c r="I39" i="11"/>
  <c r="J38" i="11"/>
  <c r="K38" i="11" s="1"/>
  <c r="I38" i="11"/>
  <c r="J37" i="11"/>
  <c r="K37" i="11" s="1"/>
  <c r="I37" i="11"/>
  <c r="J36" i="11"/>
  <c r="K36" i="11" s="1"/>
  <c r="I36" i="11"/>
  <c r="J35" i="11"/>
  <c r="K35" i="11" s="1"/>
  <c r="I35" i="11"/>
  <c r="J34" i="11"/>
  <c r="K34" i="11" s="1"/>
  <c r="I34" i="11"/>
  <c r="J33" i="11"/>
  <c r="K33" i="11" s="1"/>
  <c r="I33" i="11"/>
  <c r="J32" i="11"/>
  <c r="K32" i="11" s="1"/>
  <c r="I32" i="11"/>
  <c r="J31" i="11"/>
  <c r="K31" i="11" s="1"/>
  <c r="I31" i="11"/>
  <c r="J30" i="11"/>
  <c r="K30" i="11" s="1"/>
  <c r="I30" i="11"/>
  <c r="J29" i="11"/>
  <c r="K29" i="11" s="1"/>
  <c r="I29" i="11"/>
  <c r="J28" i="11"/>
  <c r="K28" i="11" s="1"/>
  <c r="I28" i="11"/>
  <c r="J27" i="11"/>
  <c r="K27" i="11" s="1"/>
  <c r="I27" i="11"/>
  <c r="J26" i="11"/>
  <c r="K26" i="11" s="1"/>
  <c r="I26" i="11"/>
  <c r="J25" i="11"/>
  <c r="K25" i="11" s="1"/>
  <c r="I25" i="11"/>
  <c r="J24" i="11"/>
  <c r="K24" i="11" s="1"/>
  <c r="I24" i="11"/>
  <c r="J23" i="11"/>
  <c r="K23" i="11" s="1"/>
  <c r="I23" i="11"/>
  <c r="J22" i="11"/>
  <c r="K22" i="11" s="1"/>
  <c r="I22" i="11"/>
  <c r="J21" i="11"/>
  <c r="K21" i="11" s="1"/>
  <c r="I21" i="11"/>
  <c r="J20" i="11"/>
  <c r="K20" i="11" s="1"/>
  <c r="I20" i="11"/>
  <c r="J19" i="11"/>
  <c r="K19" i="11" s="1"/>
  <c r="I19" i="11"/>
  <c r="J18" i="11"/>
  <c r="K18" i="11" s="1"/>
  <c r="I18" i="11"/>
  <c r="J17" i="11"/>
  <c r="K17" i="11" s="1"/>
  <c r="I17" i="11"/>
  <c r="J16" i="11"/>
  <c r="K16" i="11" s="1"/>
  <c r="I16" i="11"/>
  <c r="J15" i="11"/>
  <c r="K15" i="11" s="1"/>
  <c r="I15" i="11"/>
  <c r="J14" i="11"/>
  <c r="K14" i="11" s="1"/>
  <c r="I14" i="11"/>
  <c r="J13" i="11"/>
  <c r="K13" i="11" s="1"/>
  <c r="I13" i="11"/>
  <c r="J12" i="11"/>
  <c r="K12" i="11" s="1"/>
  <c r="I12" i="11"/>
  <c r="J11" i="11"/>
  <c r="K11" i="11" s="1"/>
  <c r="I11" i="11"/>
  <c r="J10" i="11"/>
  <c r="K10" i="11" s="1"/>
  <c r="I10" i="11"/>
  <c r="J9" i="11"/>
  <c r="K9" i="11" s="1"/>
  <c r="I9" i="11"/>
  <c r="J8" i="11"/>
  <c r="K8" i="11" s="1"/>
  <c r="I8" i="11"/>
  <c r="J7" i="11"/>
  <c r="K7" i="11" s="1"/>
  <c r="I7" i="11"/>
  <c r="J6" i="11"/>
  <c r="K6" i="11" s="1"/>
  <c r="I6" i="11"/>
  <c r="J5" i="11"/>
  <c r="K5" i="11" s="1"/>
  <c r="I5" i="11"/>
  <c r="J4" i="11"/>
  <c r="K4" i="11" s="1"/>
  <c r="I4" i="11"/>
  <c r="J3" i="11"/>
  <c r="I3" i="11"/>
  <c r="K3" i="11" l="1"/>
  <c r="L3" i="11" s="1"/>
  <c r="J8" i="7" l="1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7" i="7"/>
  <c r="AR187" i="1"/>
  <c r="AR186" i="1"/>
  <c r="AR185" i="1"/>
  <c r="AR184" i="1"/>
  <c r="AR183" i="1"/>
  <c r="AR182" i="1"/>
  <c r="AR181" i="1"/>
  <c r="AR180" i="1"/>
  <c r="AR179" i="1"/>
  <c r="AR178" i="1"/>
  <c r="AR177" i="1"/>
  <c r="AR176" i="1"/>
  <c r="AR175" i="1"/>
  <c r="AR174" i="1"/>
  <c r="AR173" i="1"/>
  <c r="AR172" i="1"/>
  <c r="AR171" i="1"/>
  <c r="AR170" i="1"/>
  <c r="AR169" i="1"/>
  <c r="AR168" i="1"/>
  <c r="AR167" i="1"/>
  <c r="AR166" i="1"/>
  <c r="AR165" i="1"/>
  <c r="AR164" i="1"/>
  <c r="AR163" i="1"/>
  <c r="AR162" i="1"/>
  <c r="AR161" i="1"/>
  <c r="AR160" i="1"/>
  <c r="AR159" i="1"/>
  <c r="AR158" i="1"/>
  <c r="AR157" i="1"/>
  <c r="AR156" i="1"/>
  <c r="AR155" i="1"/>
  <c r="AR154" i="1"/>
  <c r="AR153" i="1"/>
  <c r="AR152" i="1"/>
  <c r="AR151" i="1"/>
  <c r="AR150" i="1"/>
  <c r="AR149" i="1"/>
  <c r="AR148" i="1"/>
  <c r="AR147" i="1"/>
  <c r="AR146" i="1"/>
  <c r="AR145" i="1"/>
  <c r="AR144" i="1"/>
  <c r="AR143" i="1"/>
  <c r="AR142" i="1"/>
  <c r="AR141" i="1"/>
  <c r="AR140" i="1"/>
  <c r="AR139" i="1"/>
  <c r="AR138" i="1"/>
  <c r="AR137" i="1"/>
  <c r="AR136" i="1"/>
  <c r="AR135" i="1"/>
  <c r="AR134" i="1"/>
  <c r="AR133" i="1"/>
  <c r="AR132" i="1"/>
  <c r="AR131" i="1"/>
  <c r="AR130" i="1"/>
  <c r="AR129" i="1"/>
  <c r="AR128" i="1"/>
  <c r="AR127" i="1"/>
  <c r="AR126" i="1"/>
  <c r="AR125" i="1"/>
  <c r="AR124" i="1"/>
  <c r="AR123" i="1"/>
  <c r="AR122" i="1"/>
  <c r="AR121" i="1"/>
  <c r="AR120" i="1"/>
  <c r="AR119" i="1"/>
  <c r="AR118" i="1"/>
  <c r="AR117" i="1"/>
  <c r="AR116" i="1"/>
  <c r="AR115" i="1"/>
  <c r="AR114" i="1"/>
  <c r="AR113" i="1"/>
  <c r="AR112" i="1"/>
  <c r="AR111" i="1"/>
  <c r="AR110" i="1"/>
  <c r="AR109" i="1"/>
  <c r="AR108" i="1"/>
  <c r="AR107" i="1"/>
  <c r="AR106" i="1"/>
  <c r="AR105" i="1"/>
  <c r="AR104" i="1"/>
  <c r="AR103" i="1"/>
  <c r="AR102" i="1"/>
  <c r="AR101" i="1"/>
  <c r="AR100" i="1"/>
  <c r="AR99" i="1"/>
  <c r="AR98" i="1"/>
  <c r="AR97" i="1"/>
  <c r="AR96" i="1"/>
  <c r="AR95" i="1"/>
  <c r="AR94" i="1"/>
  <c r="AR93" i="1"/>
  <c r="AR92" i="1"/>
  <c r="AR91" i="1"/>
  <c r="AR90" i="1"/>
  <c r="AR89" i="1"/>
  <c r="AR88" i="1"/>
  <c r="AR87" i="1"/>
  <c r="AR86" i="1"/>
  <c r="AR85" i="1"/>
  <c r="AR84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L123" i="2" l="1"/>
  <c r="L87" i="2"/>
  <c r="L88" i="2"/>
  <c r="L127" i="2" l="1"/>
  <c r="Q127" i="2" s="1"/>
  <c r="R127" i="2" s="1"/>
  <c r="Y123" i="7"/>
  <c r="Y127" i="7"/>
  <c r="W127" i="7"/>
  <c r="X127" i="7"/>
  <c r="Z127" i="7"/>
  <c r="L127" i="7"/>
  <c r="AO187" i="1"/>
  <c r="AL187" i="1"/>
  <c r="AI187" i="1"/>
  <c r="AF187" i="1"/>
  <c r="AC187" i="1"/>
  <c r="Z187" i="1"/>
  <c r="W187" i="1"/>
  <c r="T187" i="1"/>
  <c r="Q187" i="1"/>
  <c r="N187" i="1"/>
  <c r="X63" i="7"/>
  <c r="Q81" i="2"/>
  <c r="R81" i="2" s="1"/>
  <c r="L87" i="7"/>
  <c r="V87" i="7" s="1"/>
  <c r="L88" i="7"/>
  <c r="V88" i="7" s="1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Y119" i="7"/>
  <c r="Y120" i="7"/>
  <c r="Y121" i="7"/>
  <c r="Y122" i="7"/>
  <c r="Y124" i="7"/>
  <c r="Y125" i="7"/>
  <c r="Y126" i="7"/>
  <c r="Y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6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7" i="7"/>
  <c r="V81" i="7"/>
  <c r="U81" i="7"/>
  <c r="T81" i="7"/>
  <c r="S81" i="7"/>
  <c r="R81" i="7"/>
  <c r="AA81" i="7" s="1"/>
  <c r="Q81" i="7"/>
  <c r="P81" i="7"/>
  <c r="O81" i="7"/>
  <c r="N81" i="7"/>
  <c r="M81" i="7"/>
  <c r="M81" i="2"/>
  <c r="N81" i="2"/>
  <c r="O81" i="2"/>
  <c r="P81" i="2"/>
  <c r="R127" i="7" l="1"/>
  <c r="Q127" i="7"/>
  <c r="P127" i="7"/>
  <c r="O127" i="7"/>
  <c r="V127" i="7"/>
  <c r="N127" i="7"/>
  <c r="U127" i="7"/>
  <c r="M127" i="7"/>
  <c r="T127" i="7"/>
  <c r="S127" i="7"/>
  <c r="S127" i="2"/>
  <c r="M127" i="2"/>
  <c r="N127" i="2"/>
  <c r="O127" i="2"/>
  <c r="P127" i="2"/>
  <c r="S81" i="2"/>
  <c r="U87" i="7"/>
  <c r="S87" i="7"/>
  <c r="M88" i="7"/>
  <c r="U88" i="7"/>
  <c r="R88" i="7"/>
  <c r="AA88" i="7" s="1"/>
  <c r="P88" i="7"/>
  <c r="N88" i="7"/>
  <c r="T88" i="7"/>
  <c r="P87" i="7"/>
  <c r="N87" i="7"/>
  <c r="T87" i="7"/>
  <c r="R87" i="7"/>
  <c r="AA87" i="7" s="1"/>
  <c r="M87" i="7"/>
  <c r="O88" i="7"/>
  <c r="O87" i="7"/>
  <c r="Q88" i="7"/>
  <c r="Q87" i="7"/>
  <c r="S88" i="7"/>
  <c r="T7" i="1" l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Q7" i="1"/>
  <c r="J128" i="6" l="1"/>
  <c r="M128" i="6" s="1"/>
  <c r="J127" i="6"/>
  <c r="M127" i="6" s="1"/>
  <c r="J126" i="6"/>
  <c r="M126" i="6" s="1"/>
  <c r="J125" i="6"/>
  <c r="M125" i="6" s="1"/>
  <c r="W125" i="6" s="1"/>
  <c r="J124" i="6"/>
  <c r="M124" i="6" s="1"/>
  <c r="O124" i="6" s="1"/>
  <c r="J123" i="6"/>
  <c r="M123" i="6" s="1"/>
  <c r="V123" i="6" s="1"/>
  <c r="J122" i="6"/>
  <c r="M122" i="6" s="1"/>
  <c r="X122" i="6" s="1"/>
  <c r="J121" i="6"/>
  <c r="M121" i="6" s="1"/>
  <c r="W121" i="6" s="1"/>
  <c r="J120" i="6"/>
  <c r="M120" i="6" s="1"/>
  <c r="V120" i="6" s="1"/>
  <c r="J119" i="6"/>
  <c r="M119" i="6" s="1"/>
  <c r="X119" i="6" s="1"/>
  <c r="J118" i="6"/>
  <c r="M118" i="6" s="1"/>
  <c r="S118" i="6" s="1"/>
  <c r="J117" i="6"/>
  <c r="M117" i="6" s="1"/>
  <c r="X117" i="6" s="1"/>
  <c r="J116" i="6"/>
  <c r="M116" i="6" s="1"/>
  <c r="N116" i="6" s="1"/>
  <c r="J115" i="6"/>
  <c r="M115" i="6" s="1"/>
  <c r="X115" i="6" s="1"/>
  <c r="J114" i="6"/>
  <c r="M114" i="6" s="1"/>
  <c r="W114" i="6" s="1"/>
  <c r="J113" i="6"/>
  <c r="M113" i="6" s="1"/>
  <c r="O113" i="6" s="1"/>
  <c r="J112" i="6"/>
  <c r="M112" i="6" s="1"/>
  <c r="R112" i="6" s="1"/>
  <c r="J111" i="6"/>
  <c r="M111" i="6" s="1"/>
  <c r="T111" i="6" s="1"/>
  <c r="J110" i="6"/>
  <c r="M110" i="6" s="1"/>
  <c r="W110" i="6" s="1"/>
  <c r="J109" i="6"/>
  <c r="M109" i="6" s="1"/>
  <c r="V109" i="6" s="1"/>
  <c r="J108" i="6"/>
  <c r="M108" i="6" s="1"/>
  <c r="X108" i="6" s="1"/>
  <c r="J107" i="6"/>
  <c r="M107" i="6" s="1"/>
  <c r="W107" i="6" s="1"/>
  <c r="J106" i="6"/>
  <c r="M106" i="6" s="1"/>
  <c r="X106" i="6" s="1"/>
  <c r="J105" i="6"/>
  <c r="M105" i="6" s="1"/>
  <c r="J104" i="6"/>
  <c r="M104" i="6" s="1"/>
  <c r="V104" i="6" s="1"/>
  <c r="J103" i="6"/>
  <c r="M103" i="6" s="1"/>
  <c r="N103" i="6" s="1"/>
  <c r="J102" i="6"/>
  <c r="M102" i="6" s="1"/>
  <c r="X102" i="6" s="1"/>
  <c r="J101" i="6"/>
  <c r="M101" i="6" s="1"/>
  <c r="R101" i="6" s="1"/>
  <c r="J100" i="6"/>
  <c r="M100" i="6" s="1"/>
  <c r="J99" i="6"/>
  <c r="M99" i="6" s="1"/>
  <c r="J98" i="6"/>
  <c r="M98" i="6" s="1"/>
  <c r="W98" i="6" s="1"/>
  <c r="J97" i="6"/>
  <c r="M97" i="6" s="1"/>
  <c r="P97" i="6" s="1"/>
  <c r="J96" i="6"/>
  <c r="M96" i="6" s="1"/>
  <c r="V96" i="6" s="1"/>
  <c r="J95" i="6"/>
  <c r="M95" i="6" s="1"/>
  <c r="T95" i="6" s="1"/>
  <c r="J94" i="6"/>
  <c r="M94" i="6" s="1"/>
  <c r="W94" i="6" s="1"/>
  <c r="J93" i="6"/>
  <c r="M93" i="6" s="1"/>
  <c r="V93" i="6" s="1"/>
  <c r="J92" i="6"/>
  <c r="M92" i="6" s="1"/>
  <c r="N92" i="6" s="1"/>
  <c r="J91" i="6"/>
  <c r="M91" i="6" s="1"/>
  <c r="O91" i="6" s="1"/>
  <c r="J90" i="6"/>
  <c r="M90" i="6" s="1"/>
  <c r="W90" i="6" s="1"/>
  <c r="J89" i="6"/>
  <c r="M89" i="6" s="1"/>
  <c r="T89" i="6" s="1"/>
  <c r="J88" i="6"/>
  <c r="M88" i="6" s="1"/>
  <c r="W88" i="6" s="1"/>
  <c r="J87" i="6"/>
  <c r="M87" i="6" s="1"/>
  <c r="R87" i="6" s="1"/>
  <c r="J86" i="6"/>
  <c r="M86" i="6" s="1"/>
  <c r="U86" i="6" s="1"/>
  <c r="J85" i="6"/>
  <c r="M85" i="6" s="1"/>
  <c r="T85" i="6" s="1"/>
  <c r="J84" i="6"/>
  <c r="M84" i="6" s="1"/>
  <c r="W84" i="6" s="1"/>
  <c r="J83" i="6"/>
  <c r="M83" i="6" s="1"/>
  <c r="X83" i="6" s="1"/>
  <c r="J82" i="6"/>
  <c r="M82" i="6" s="1"/>
  <c r="J81" i="6"/>
  <c r="M81" i="6" s="1"/>
  <c r="W81" i="6" s="1"/>
  <c r="J80" i="6"/>
  <c r="M80" i="6" s="1"/>
  <c r="J79" i="6"/>
  <c r="M79" i="6" s="1"/>
  <c r="J78" i="6"/>
  <c r="M78" i="6" s="1"/>
  <c r="W78" i="6" s="1"/>
  <c r="J77" i="6"/>
  <c r="M77" i="6" s="1"/>
  <c r="O77" i="6" s="1"/>
  <c r="J76" i="6"/>
  <c r="M76" i="6" s="1"/>
  <c r="P76" i="6" s="1"/>
  <c r="J75" i="6"/>
  <c r="M75" i="6" s="1"/>
  <c r="S75" i="6" s="1"/>
  <c r="J74" i="6"/>
  <c r="M74" i="6" s="1"/>
  <c r="W74" i="6" s="1"/>
  <c r="J73" i="6"/>
  <c r="M73" i="6" s="1"/>
  <c r="V73" i="6" s="1"/>
  <c r="J72" i="6"/>
  <c r="M72" i="6" s="1"/>
  <c r="U72" i="6" s="1"/>
  <c r="J71" i="6"/>
  <c r="M71" i="6" s="1"/>
  <c r="P71" i="6" s="1"/>
  <c r="J70" i="6"/>
  <c r="M70" i="6" s="1"/>
  <c r="Q70" i="6" s="1"/>
  <c r="J69" i="6"/>
  <c r="M69" i="6" s="1"/>
  <c r="W69" i="6" s="1"/>
  <c r="J68" i="6"/>
  <c r="M68" i="6" s="1"/>
  <c r="J67" i="6"/>
  <c r="M67" i="6" s="1"/>
  <c r="U67" i="6" s="1"/>
  <c r="J66" i="6"/>
  <c r="M66" i="6" s="1"/>
  <c r="X66" i="6" s="1"/>
  <c r="J65" i="6"/>
  <c r="M65" i="6" s="1"/>
  <c r="V65" i="6" s="1"/>
  <c r="J64" i="6"/>
  <c r="M64" i="6" s="1"/>
  <c r="V64" i="6" s="1"/>
  <c r="J63" i="6"/>
  <c r="M63" i="6" s="1"/>
  <c r="J62" i="6"/>
  <c r="M62" i="6" s="1"/>
  <c r="X62" i="6" s="1"/>
  <c r="J61" i="6"/>
  <c r="M61" i="6" s="1"/>
  <c r="U61" i="6" s="1"/>
  <c r="J60" i="6"/>
  <c r="M60" i="6" s="1"/>
  <c r="X60" i="6" s="1"/>
  <c r="J59" i="6"/>
  <c r="M59" i="6" s="1"/>
  <c r="P59" i="6" s="1"/>
  <c r="J58" i="6"/>
  <c r="M58" i="6" s="1"/>
  <c r="N58" i="6" s="1"/>
  <c r="J57" i="6"/>
  <c r="M57" i="6" s="1"/>
  <c r="P57" i="6" s="1"/>
  <c r="J56" i="6"/>
  <c r="M56" i="6" s="1"/>
  <c r="P56" i="6" s="1"/>
  <c r="J55" i="6"/>
  <c r="M55" i="6" s="1"/>
  <c r="U55" i="6" s="1"/>
  <c r="J54" i="6"/>
  <c r="M54" i="6" s="1"/>
  <c r="N54" i="6" s="1"/>
  <c r="J53" i="6"/>
  <c r="M53" i="6" s="1"/>
  <c r="N53" i="6" s="1"/>
  <c r="J52" i="6"/>
  <c r="M52" i="6" s="1"/>
  <c r="J51" i="6"/>
  <c r="M51" i="6" s="1"/>
  <c r="T51" i="6" s="1"/>
  <c r="J50" i="6"/>
  <c r="M50" i="6" s="1"/>
  <c r="N50" i="6" s="1"/>
  <c r="J49" i="6"/>
  <c r="M49" i="6" s="1"/>
  <c r="W49" i="6" s="1"/>
  <c r="J48" i="6"/>
  <c r="M48" i="6" s="1"/>
  <c r="T48" i="6" s="1"/>
  <c r="J47" i="6"/>
  <c r="M47" i="6" s="1"/>
  <c r="J46" i="6"/>
  <c r="M46" i="6" s="1"/>
  <c r="O46" i="6" s="1"/>
  <c r="J45" i="6"/>
  <c r="M45" i="6" s="1"/>
  <c r="J44" i="6"/>
  <c r="M44" i="6" s="1"/>
  <c r="J43" i="6"/>
  <c r="M43" i="6" s="1"/>
  <c r="R43" i="6" s="1"/>
  <c r="J42" i="6"/>
  <c r="M42" i="6" s="1"/>
  <c r="J41" i="6"/>
  <c r="M41" i="6" s="1"/>
  <c r="J40" i="6"/>
  <c r="M40" i="6" s="1"/>
  <c r="Q40" i="6" s="1"/>
  <c r="J39" i="6"/>
  <c r="M39" i="6" s="1"/>
  <c r="V39" i="6" s="1"/>
  <c r="J38" i="6"/>
  <c r="M38" i="6" s="1"/>
  <c r="J37" i="6"/>
  <c r="M37" i="6" s="1"/>
  <c r="S37" i="6" s="1"/>
  <c r="J36" i="6"/>
  <c r="M36" i="6" s="1"/>
  <c r="S36" i="6" s="1"/>
  <c r="J35" i="6"/>
  <c r="M35" i="6" s="1"/>
  <c r="P35" i="6" s="1"/>
  <c r="J34" i="6"/>
  <c r="M34" i="6" s="1"/>
  <c r="J33" i="6"/>
  <c r="M33" i="6" s="1"/>
  <c r="J32" i="6"/>
  <c r="M32" i="6" s="1"/>
  <c r="R32" i="6" s="1"/>
  <c r="J31" i="6"/>
  <c r="M31" i="6" s="1"/>
  <c r="V31" i="6" s="1"/>
  <c r="J30" i="6"/>
  <c r="M30" i="6" s="1"/>
  <c r="J29" i="6"/>
  <c r="M29" i="6" s="1"/>
  <c r="T29" i="6" s="1"/>
  <c r="J28" i="6"/>
  <c r="M28" i="6" s="1"/>
  <c r="P28" i="6" s="1"/>
  <c r="J27" i="6"/>
  <c r="M27" i="6" s="1"/>
  <c r="O27" i="6" s="1"/>
  <c r="J26" i="6"/>
  <c r="M26" i="6" s="1"/>
  <c r="J25" i="6"/>
  <c r="M25" i="6" s="1"/>
  <c r="J24" i="6"/>
  <c r="M24" i="6" s="1"/>
  <c r="R24" i="6" s="1"/>
  <c r="J23" i="6"/>
  <c r="M23" i="6" s="1"/>
  <c r="O23" i="6" s="1"/>
  <c r="J22" i="6"/>
  <c r="M22" i="6" s="1"/>
  <c r="J21" i="6"/>
  <c r="M21" i="6" s="1"/>
  <c r="T21" i="6" s="1"/>
  <c r="J20" i="6"/>
  <c r="M20" i="6" s="1"/>
  <c r="R20" i="6" s="1"/>
  <c r="J19" i="6"/>
  <c r="M19" i="6" s="1"/>
  <c r="W19" i="6" s="1"/>
  <c r="J18" i="6"/>
  <c r="M18" i="6" s="1"/>
  <c r="J17" i="6"/>
  <c r="M17" i="6" s="1"/>
  <c r="J16" i="6"/>
  <c r="M16" i="6" s="1"/>
  <c r="U16" i="6" s="1"/>
  <c r="J15" i="6"/>
  <c r="M15" i="6" s="1"/>
  <c r="J14" i="6"/>
  <c r="M14" i="6" s="1"/>
  <c r="J13" i="6"/>
  <c r="M13" i="6" s="1"/>
  <c r="J12" i="6"/>
  <c r="M12" i="6" s="1"/>
  <c r="T12" i="6" s="1"/>
  <c r="J11" i="6"/>
  <c r="M11" i="6" s="1"/>
  <c r="J10" i="6"/>
  <c r="M10" i="6" s="1"/>
  <c r="J9" i="6"/>
  <c r="M9" i="6" s="1"/>
  <c r="J8" i="6"/>
  <c r="M8" i="6" s="1"/>
  <c r="T8" i="6" s="1"/>
  <c r="J7" i="6"/>
  <c r="M7" i="6" s="1"/>
  <c r="Q87" i="2"/>
  <c r="R87" i="2" s="1"/>
  <c r="Q88" i="2"/>
  <c r="R88" i="2" s="1"/>
  <c r="L14" i="2" l="1"/>
  <c r="Q14" i="2" s="1"/>
  <c r="R14" i="2" s="1"/>
  <c r="L13" i="2"/>
  <c r="Q13" i="2" s="1"/>
  <c r="R13" i="2" s="1"/>
  <c r="L114" i="7"/>
  <c r="L114" i="2"/>
  <c r="Q114" i="2" s="1"/>
  <c r="R114" i="2" s="1"/>
  <c r="L66" i="7"/>
  <c r="L66" i="2"/>
  <c r="L18" i="7"/>
  <c r="L18" i="2"/>
  <c r="Q18" i="2" s="1"/>
  <c r="R18" i="2" s="1"/>
  <c r="L113" i="7"/>
  <c r="L113" i="2"/>
  <c r="Q113" i="2" s="1"/>
  <c r="R113" i="2" s="1"/>
  <c r="L57" i="7"/>
  <c r="L57" i="2"/>
  <c r="Q57" i="2" s="1"/>
  <c r="R57" i="2" s="1"/>
  <c r="L120" i="7"/>
  <c r="L120" i="2"/>
  <c r="L112" i="7"/>
  <c r="L112" i="2"/>
  <c r="O112" i="2" s="1"/>
  <c r="L104" i="7"/>
  <c r="L104" i="2"/>
  <c r="L96" i="7"/>
  <c r="L96" i="2"/>
  <c r="Q96" i="2" s="1"/>
  <c r="R96" i="2" s="1"/>
  <c r="L80" i="7"/>
  <c r="L80" i="2"/>
  <c r="Q80" i="2" s="1"/>
  <c r="R80" i="2" s="1"/>
  <c r="L72" i="7"/>
  <c r="L72" i="2"/>
  <c r="Q72" i="2" s="1"/>
  <c r="R72" i="2" s="1"/>
  <c r="L64" i="7"/>
  <c r="L64" i="2"/>
  <c r="Q64" i="2" s="1"/>
  <c r="R64" i="2" s="1"/>
  <c r="L56" i="7"/>
  <c r="L56" i="2"/>
  <c r="Q56" i="2" s="1"/>
  <c r="R56" i="2" s="1"/>
  <c r="L48" i="7"/>
  <c r="L48" i="2"/>
  <c r="Q48" i="2" s="1"/>
  <c r="R48" i="2" s="1"/>
  <c r="L40" i="7"/>
  <c r="L40" i="2"/>
  <c r="Q40" i="2" s="1"/>
  <c r="R40" i="2" s="1"/>
  <c r="L32" i="7"/>
  <c r="L32" i="2"/>
  <c r="Q32" i="2" s="1"/>
  <c r="R32" i="2" s="1"/>
  <c r="L24" i="7"/>
  <c r="L24" i="2"/>
  <c r="Q24" i="2" s="1"/>
  <c r="R24" i="2" s="1"/>
  <c r="L16" i="7"/>
  <c r="L16" i="2"/>
  <c r="O16" i="2" s="1"/>
  <c r="L8" i="7"/>
  <c r="L8" i="2"/>
  <c r="Q8" i="2" s="1"/>
  <c r="R8" i="2" s="1"/>
  <c r="L119" i="7"/>
  <c r="L119" i="2"/>
  <c r="M119" i="2" s="1"/>
  <c r="L98" i="7"/>
  <c r="L98" i="2"/>
  <c r="L50" i="7"/>
  <c r="L50" i="2"/>
  <c r="L121" i="7"/>
  <c r="L121" i="2"/>
  <c r="P121" i="2" s="1"/>
  <c r="L105" i="7"/>
  <c r="L105" i="2"/>
  <c r="M105" i="2" s="1"/>
  <c r="L65" i="7"/>
  <c r="L65" i="2"/>
  <c r="Q65" i="2" s="1"/>
  <c r="R65" i="2" s="1"/>
  <c r="L9" i="7"/>
  <c r="L9" i="2"/>
  <c r="Q9" i="2" s="1"/>
  <c r="R9" i="2" s="1"/>
  <c r="L111" i="7"/>
  <c r="L111" i="2"/>
  <c r="Q111" i="2" s="1"/>
  <c r="R111" i="2" s="1"/>
  <c r="L103" i="7"/>
  <c r="L103" i="2"/>
  <c r="Q103" i="2" s="1"/>
  <c r="R103" i="2" s="1"/>
  <c r="L95" i="7"/>
  <c r="L95" i="2"/>
  <c r="Q95" i="2" s="1"/>
  <c r="R95" i="2" s="1"/>
  <c r="L79" i="2"/>
  <c r="Q79" i="2" s="1"/>
  <c r="R79" i="2" s="1"/>
  <c r="L71" i="7"/>
  <c r="L71" i="2"/>
  <c r="Q71" i="2" s="1"/>
  <c r="R71" i="2" s="1"/>
  <c r="L63" i="7"/>
  <c r="L63" i="2"/>
  <c r="Q63" i="2" s="1"/>
  <c r="R63" i="2" s="1"/>
  <c r="L55" i="7"/>
  <c r="L55" i="2"/>
  <c r="Q55" i="2" s="1"/>
  <c r="R55" i="2" s="1"/>
  <c r="L47" i="7"/>
  <c r="L47" i="2"/>
  <c r="Q47" i="2" s="1"/>
  <c r="R47" i="2" s="1"/>
  <c r="L39" i="7"/>
  <c r="L39" i="2"/>
  <c r="Q39" i="2" s="1"/>
  <c r="R39" i="2" s="1"/>
  <c r="L31" i="7"/>
  <c r="L31" i="2"/>
  <c r="Q31" i="2" s="1"/>
  <c r="R31" i="2" s="1"/>
  <c r="L23" i="7"/>
  <c r="L23" i="2"/>
  <c r="Q23" i="2" s="1"/>
  <c r="R23" i="2" s="1"/>
  <c r="L15" i="7"/>
  <c r="L15" i="2"/>
  <c r="Q15" i="2" s="1"/>
  <c r="R15" i="2" s="1"/>
  <c r="L126" i="7"/>
  <c r="L126" i="2"/>
  <c r="Q126" i="2" s="1"/>
  <c r="R126" i="2" s="1"/>
  <c r="L118" i="7"/>
  <c r="L118" i="2"/>
  <c r="Q118" i="2" s="1"/>
  <c r="R118" i="2" s="1"/>
  <c r="L82" i="7"/>
  <c r="L82" i="2"/>
  <c r="Q82" i="2" s="1"/>
  <c r="R82" i="2" s="1"/>
  <c r="L34" i="7"/>
  <c r="L34" i="2"/>
  <c r="L89" i="7"/>
  <c r="L89" i="2"/>
  <c r="Q89" i="2" s="1"/>
  <c r="R89" i="2" s="1"/>
  <c r="L25" i="7"/>
  <c r="L25" i="2"/>
  <c r="Q25" i="2" s="1"/>
  <c r="R25" i="2" s="1"/>
  <c r="L110" i="7"/>
  <c r="L110" i="2"/>
  <c r="Q110" i="2" s="1"/>
  <c r="R110" i="2" s="1"/>
  <c r="L102" i="7"/>
  <c r="L102" i="2"/>
  <c r="Q102" i="2" s="1"/>
  <c r="R102" i="2" s="1"/>
  <c r="L94" i="7"/>
  <c r="L94" i="2"/>
  <c r="Q94" i="2" s="1"/>
  <c r="R94" i="2" s="1"/>
  <c r="L86" i="7"/>
  <c r="L86" i="2"/>
  <c r="Q86" i="2" s="1"/>
  <c r="R86" i="2" s="1"/>
  <c r="L78" i="7"/>
  <c r="L78" i="2"/>
  <c r="Q78" i="2" s="1"/>
  <c r="R78" i="2" s="1"/>
  <c r="L70" i="7"/>
  <c r="L70" i="2"/>
  <c r="Q70" i="2" s="1"/>
  <c r="R70" i="2" s="1"/>
  <c r="L62" i="7"/>
  <c r="L62" i="2"/>
  <c r="Q62" i="2" s="1"/>
  <c r="R62" i="2" s="1"/>
  <c r="L54" i="7"/>
  <c r="L54" i="2"/>
  <c r="L46" i="7"/>
  <c r="L46" i="2"/>
  <c r="Q46" i="2" s="1"/>
  <c r="R46" i="2" s="1"/>
  <c r="L38" i="7"/>
  <c r="L38" i="2"/>
  <c r="Q38" i="2" s="1"/>
  <c r="R38" i="2" s="1"/>
  <c r="L30" i="7"/>
  <c r="L30" i="2"/>
  <c r="Q30" i="2" s="1"/>
  <c r="R30" i="2" s="1"/>
  <c r="L22" i="7"/>
  <c r="L22" i="2"/>
  <c r="L125" i="7"/>
  <c r="L125" i="2"/>
  <c r="Q125" i="2" s="1"/>
  <c r="R125" i="2" s="1"/>
  <c r="L117" i="7"/>
  <c r="L117" i="2"/>
  <c r="Q117" i="2" s="1"/>
  <c r="R117" i="2" s="1"/>
  <c r="L90" i="7"/>
  <c r="L90" i="2"/>
  <c r="Q90" i="2" s="1"/>
  <c r="R90" i="2" s="1"/>
  <c r="L26" i="7"/>
  <c r="L26" i="2"/>
  <c r="Q26" i="2" s="1"/>
  <c r="R26" i="2" s="1"/>
  <c r="L97" i="7"/>
  <c r="L97" i="2"/>
  <c r="Q97" i="2" s="1"/>
  <c r="R97" i="2" s="1"/>
  <c r="L41" i="7"/>
  <c r="L41" i="2"/>
  <c r="Q41" i="2" s="1"/>
  <c r="R41" i="2" s="1"/>
  <c r="L109" i="7"/>
  <c r="L109" i="2"/>
  <c r="M109" i="2" s="1"/>
  <c r="L101" i="7"/>
  <c r="L101" i="2"/>
  <c r="Q101" i="2" s="1"/>
  <c r="R101" i="2" s="1"/>
  <c r="L93" i="7"/>
  <c r="L93" i="2"/>
  <c r="Q93" i="2" s="1"/>
  <c r="R93" i="2" s="1"/>
  <c r="L85" i="7"/>
  <c r="L85" i="2"/>
  <c r="Q85" i="2" s="1"/>
  <c r="R85" i="2" s="1"/>
  <c r="L77" i="7"/>
  <c r="L77" i="2"/>
  <c r="Q77" i="2" s="1"/>
  <c r="R77" i="2" s="1"/>
  <c r="L69" i="7"/>
  <c r="L69" i="2"/>
  <c r="Q69" i="2" s="1"/>
  <c r="R69" i="2" s="1"/>
  <c r="L61" i="7"/>
  <c r="L61" i="2"/>
  <c r="Q61" i="2" s="1"/>
  <c r="R61" i="2" s="1"/>
  <c r="L53" i="7"/>
  <c r="L53" i="2"/>
  <c r="Q53" i="2" s="1"/>
  <c r="R53" i="2" s="1"/>
  <c r="L45" i="7"/>
  <c r="L45" i="2"/>
  <c r="Q45" i="2" s="1"/>
  <c r="R45" i="2" s="1"/>
  <c r="L37" i="7"/>
  <c r="L37" i="2"/>
  <c r="Q37" i="2" s="1"/>
  <c r="R37" i="2" s="1"/>
  <c r="L29" i="7"/>
  <c r="L29" i="2"/>
  <c r="Q29" i="2" s="1"/>
  <c r="R29" i="2" s="1"/>
  <c r="L21" i="7"/>
  <c r="L21" i="2"/>
  <c r="Q21" i="2" s="1"/>
  <c r="R21" i="2" s="1"/>
  <c r="L124" i="7"/>
  <c r="L124" i="2"/>
  <c r="Q124" i="2" s="1"/>
  <c r="R124" i="2" s="1"/>
  <c r="L116" i="7"/>
  <c r="L116" i="2"/>
  <c r="Q116" i="2" s="1"/>
  <c r="R116" i="2" s="1"/>
  <c r="L74" i="7"/>
  <c r="L74" i="2"/>
  <c r="Q74" i="2" s="1"/>
  <c r="R74" i="2" s="1"/>
  <c r="L42" i="7"/>
  <c r="L42" i="2"/>
  <c r="Q42" i="2" s="1"/>
  <c r="R42" i="2" s="1"/>
  <c r="L73" i="7"/>
  <c r="L73" i="2"/>
  <c r="Q73" i="2" s="1"/>
  <c r="R73" i="2" s="1"/>
  <c r="L33" i="7"/>
  <c r="L33" i="2"/>
  <c r="Q33" i="2" s="1"/>
  <c r="R33" i="2" s="1"/>
  <c r="L108" i="7"/>
  <c r="L108" i="2"/>
  <c r="Q108" i="2" s="1"/>
  <c r="R108" i="2" s="1"/>
  <c r="L100" i="7"/>
  <c r="L100" i="2"/>
  <c r="L92" i="7"/>
  <c r="L92" i="2"/>
  <c r="Q92" i="2" s="1"/>
  <c r="R92" i="2" s="1"/>
  <c r="L84" i="7"/>
  <c r="L84" i="2"/>
  <c r="Q84" i="2" s="1"/>
  <c r="R84" i="2" s="1"/>
  <c r="L76" i="7"/>
  <c r="L76" i="2"/>
  <c r="Q76" i="2" s="1"/>
  <c r="R76" i="2" s="1"/>
  <c r="L68" i="7"/>
  <c r="L68" i="2"/>
  <c r="M68" i="2" s="1"/>
  <c r="L60" i="7"/>
  <c r="L60" i="2"/>
  <c r="Q60" i="2" s="1"/>
  <c r="R60" i="2" s="1"/>
  <c r="L52" i="7"/>
  <c r="L52" i="2"/>
  <c r="Q52" i="2" s="1"/>
  <c r="R52" i="2" s="1"/>
  <c r="L44" i="7"/>
  <c r="L44" i="2"/>
  <c r="Q44" i="2" s="1"/>
  <c r="R44" i="2" s="1"/>
  <c r="L36" i="7"/>
  <c r="L36" i="2"/>
  <c r="L28" i="7"/>
  <c r="L28" i="2"/>
  <c r="Q28" i="2" s="1"/>
  <c r="R28" i="2" s="1"/>
  <c r="L20" i="7"/>
  <c r="L20" i="2"/>
  <c r="Q20" i="2" s="1"/>
  <c r="R20" i="2" s="1"/>
  <c r="L12" i="7"/>
  <c r="L12" i="2"/>
  <c r="Q12" i="2" s="1"/>
  <c r="R12" i="2" s="1"/>
  <c r="L106" i="7"/>
  <c r="L106" i="2"/>
  <c r="Q106" i="2" s="1"/>
  <c r="R106" i="2" s="1"/>
  <c r="L58" i="7"/>
  <c r="L58" i="2"/>
  <c r="Q58" i="2" s="1"/>
  <c r="R58" i="2" s="1"/>
  <c r="L10" i="7"/>
  <c r="L10" i="2"/>
  <c r="Q10" i="2" s="1"/>
  <c r="R10" i="2" s="1"/>
  <c r="L49" i="7"/>
  <c r="L49" i="2"/>
  <c r="Q49" i="2" s="1"/>
  <c r="R49" i="2" s="1"/>
  <c r="L17" i="7"/>
  <c r="L17" i="2"/>
  <c r="Q17" i="2" s="1"/>
  <c r="R17" i="2" s="1"/>
  <c r="L115" i="7"/>
  <c r="L115" i="2"/>
  <c r="Q115" i="2" s="1"/>
  <c r="R115" i="2" s="1"/>
  <c r="L107" i="7"/>
  <c r="L107" i="2"/>
  <c r="Q107" i="2" s="1"/>
  <c r="R107" i="2" s="1"/>
  <c r="L99" i="7"/>
  <c r="L99" i="2"/>
  <c r="Q99" i="2" s="1"/>
  <c r="R99" i="2" s="1"/>
  <c r="L91" i="7"/>
  <c r="L91" i="2"/>
  <c r="O91" i="2" s="1"/>
  <c r="L83" i="7"/>
  <c r="L83" i="2"/>
  <c r="Q83" i="2" s="1"/>
  <c r="R83" i="2" s="1"/>
  <c r="L75" i="7"/>
  <c r="L75" i="2"/>
  <c r="Q75" i="2" s="1"/>
  <c r="R75" i="2" s="1"/>
  <c r="L67" i="7"/>
  <c r="L67" i="2"/>
  <c r="Q67" i="2" s="1"/>
  <c r="R67" i="2" s="1"/>
  <c r="L59" i="7"/>
  <c r="L59" i="2"/>
  <c r="Q59" i="2" s="1"/>
  <c r="R59" i="2" s="1"/>
  <c r="L51" i="7"/>
  <c r="L51" i="2"/>
  <c r="Q51" i="2" s="1"/>
  <c r="R51" i="2" s="1"/>
  <c r="L43" i="7"/>
  <c r="L43" i="2"/>
  <c r="Q43" i="2" s="1"/>
  <c r="R43" i="2" s="1"/>
  <c r="L35" i="7"/>
  <c r="L35" i="2"/>
  <c r="L27" i="7"/>
  <c r="L27" i="2"/>
  <c r="N27" i="2" s="1"/>
  <c r="L19" i="7"/>
  <c r="L19" i="2"/>
  <c r="Q19" i="2" s="1"/>
  <c r="R19" i="2" s="1"/>
  <c r="L11" i="7"/>
  <c r="L11" i="2"/>
  <c r="Q11" i="2" s="1"/>
  <c r="R11" i="2" s="1"/>
  <c r="L122" i="7"/>
  <c r="L122" i="2"/>
  <c r="Q122" i="2" s="1"/>
  <c r="R122" i="2" s="1"/>
  <c r="L14" i="7"/>
  <c r="L13" i="7"/>
  <c r="S87" i="2"/>
  <c r="S88" i="2"/>
  <c r="S13" i="2"/>
  <c r="Q123" i="2"/>
  <c r="R123" i="2" s="1"/>
  <c r="L123" i="7"/>
  <c r="Q50" i="2"/>
  <c r="R50" i="2" s="1"/>
  <c r="N14" i="2"/>
  <c r="P88" i="2"/>
  <c r="M88" i="2"/>
  <c r="O88" i="2"/>
  <c r="N88" i="2"/>
  <c r="L7" i="2"/>
  <c r="L7" i="7"/>
  <c r="N87" i="2"/>
  <c r="O87" i="2"/>
  <c r="P87" i="2"/>
  <c r="M87" i="2"/>
  <c r="X57" i="6"/>
  <c r="O52" i="6"/>
  <c r="W52" i="6"/>
  <c r="X105" i="6"/>
  <c r="N105" i="6"/>
  <c r="X68" i="6"/>
  <c r="N68" i="6"/>
  <c r="U127" i="6"/>
  <c r="V127" i="6"/>
  <c r="X114" i="6"/>
  <c r="S116" i="6"/>
  <c r="R66" i="6"/>
  <c r="Q54" i="6"/>
  <c r="Q69" i="6"/>
  <c r="R67" i="6"/>
  <c r="T69" i="6"/>
  <c r="S28" i="6"/>
  <c r="V72" i="6"/>
  <c r="P112" i="6"/>
  <c r="O106" i="6"/>
  <c r="U19" i="6"/>
  <c r="X104" i="6"/>
  <c r="R57" i="6"/>
  <c r="X85" i="6"/>
  <c r="P102" i="6"/>
  <c r="W60" i="6"/>
  <c r="S66" i="6"/>
  <c r="T84" i="6"/>
  <c r="V105" i="6"/>
  <c r="W116" i="6"/>
  <c r="X125" i="6"/>
  <c r="T36" i="6"/>
  <c r="X87" i="6"/>
  <c r="Q28" i="6"/>
  <c r="R52" i="6"/>
  <c r="Q57" i="6"/>
  <c r="U59" i="6"/>
  <c r="T118" i="6"/>
  <c r="V118" i="6"/>
  <c r="V19" i="6"/>
  <c r="T57" i="6"/>
  <c r="P70" i="6"/>
  <c r="R96" i="6"/>
  <c r="T102" i="6"/>
  <c r="O107" i="6"/>
  <c r="P113" i="6"/>
  <c r="N127" i="6"/>
  <c r="U31" i="6"/>
  <c r="O49" i="6"/>
  <c r="U51" i="6"/>
  <c r="S54" i="6"/>
  <c r="P68" i="6"/>
  <c r="T70" i="6"/>
  <c r="V95" i="6"/>
  <c r="T101" i="6"/>
  <c r="R105" i="6"/>
  <c r="P106" i="6"/>
  <c r="Q107" i="6"/>
  <c r="U112" i="6"/>
  <c r="S20" i="6"/>
  <c r="Q49" i="6"/>
  <c r="V51" i="6"/>
  <c r="Q53" i="6"/>
  <c r="U101" i="6"/>
  <c r="T105" i="6"/>
  <c r="R106" i="6"/>
  <c r="R107" i="6"/>
  <c r="T20" i="6"/>
  <c r="T49" i="6"/>
  <c r="R53" i="6"/>
  <c r="N57" i="6"/>
  <c r="N67" i="6"/>
  <c r="Q84" i="6"/>
  <c r="S89" i="6"/>
  <c r="N104" i="6"/>
  <c r="U105" i="6"/>
  <c r="T106" i="6"/>
  <c r="S107" i="6"/>
  <c r="T53" i="6"/>
  <c r="V106" i="6"/>
  <c r="W53" i="6"/>
  <c r="Q116" i="6"/>
  <c r="V50" i="6"/>
  <c r="U116" i="6"/>
  <c r="P23" i="6"/>
  <c r="R28" i="6"/>
  <c r="U35" i="6"/>
  <c r="Q39" i="6"/>
  <c r="R49" i="6"/>
  <c r="V52" i="6"/>
  <c r="V53" i="6"/>
  <c r="T54" i="6"/>
  <c r="W57" i="6"/>
  <c r="N66" i="6"/>
  <c r="P67" i="6"/>
  <c r="O68" i="6"/>
  <c r="R73" i="6"/>
  <c r="V84" i="6"/>
  <c r="V89" i="6"/>
  <c r="P91" i="6"/>
  <c r="R102" i="6"/>
  <c r="T112" i="6"/>
  <c r="V116" i="6"/>
  <c r="V23" i="6"/>
  <c r="Q91" i="6"/>
  <c r="T28" i="6"/>
  <c r="X49" i="6"/>
  <c r="X52" i="6"/>
  <c r="P61" i="6"/>
  <c r="P62" i="6"/>
  <c r="S67" i="6"/>
  <c r="N114" i="6"/>
  <c r="N31" i="6"/>
  <c r="P36" i="6"/>
  <c r="O57" i="6"/>
  <c r="R60" i="6"/>
  <c r="Q61" i="6"/>
  <c r="Q62" i="6"/>
  <c r="T64" i="6"/>
  <c r="T66" i="6"/>
  <c r="T67" i="6"/>
  <c r="R70" i="6"/>
  <c r="V74" i="6"/>
  <c r="N77" i="6"/>
  <c r="N84" i="6"/>
  <c r="P85" i="6"/>
  <c r="P86" i="6"/>
  <c r="R88" i="6"/>
  <c r="S90" i="6"/>
  <c r="P95" i="6"/>
  <c r="S96" i="6"/>
  <c r="V101" i="6"/>
  <c r="T108" i="6"/>
  <c r="P114" i="6"/>
  <c r="P125" i="6"/>
  <c r="N62" i="6"/>
  <c r="V102" i="6"/>
  <c r="N125" i="6"/>
  <c r="W24" i="6"/>
  <c r="U27" i="6"/>
  <c r="R31" i="6"/>
  <c r="Q36" i="6"/>
  <c r="N49" i="6"/>
  <c r="P54" i="6"/>
  <c r="V58" i="6"/>
  <c r="V60" i="6"/>
  <c r="R61" i="6"/>
  <c r="R62" i="6"/>
  <c r="V66" i="6"/>
  <c r="P69" i="6"/>
  <c r="S70" i="6"/>
  <c r="T72" i="6"/>
  <c r="P84" i="6"/>
  <c r="R85" i="6"/>
  <c r="V88" i="6"/>
  <c r="V90" i="6"/>
  <c r="Q95" i="6"/>
  <c r="T96" i="6"/>
  <c r="X101" i="6"/>
  <c r="N113" i="6"/>
  <c r="R114" i="6"/>
  <c r="U123" i="6"/>
  <c r="Q125" i="6"/>
  <c r="R36" i="6"/>
  <c r="T61" i="6"/>
  <c r="S62" i="6"/>
  <c r="S85" i="6"/>
  <c r="R95" i="6"/>
  <c r="T114" i="6"/>
  <c r="R125" i="6"/>
  <c r="X31" i="6"/>
  <c r="P49" i="6"/>
  <c r="P52" i="6"/>
  <c r="R54" i="6"/>
  <c r="V61" i="6"/>
  <c r="R69" i="6"/>
  <c r="R84" i="6"/>
  <c r="W87" i="6"/>
  <c r="X93" i="6"/>
  <c r="N112" i="6"/>
  <c r="R113" i="6"/>
  <c r="V114" i="6"/>
  <c r="V125" i="6"/>
  <c r="P20" i="6"/>
  <c r="Q23" i="6"/>
  <c r="O31" i="6"/>
  <c r="W35" i="6"/>
  <c r="N39" i="6"/>
  <c r="X50" i="6"/>
  <c r="W61" i="6"/>
  <c r="O64" i="6"/>
  <c r="Q65" i="6"/>
  <c r="U68" i="6"/>
  <c r="X70" i="6"/>
  <c r="N73" i="6"/>
  <c r="O74" i="6"/>
  <c r="N88" i="6"/>
  <c r="N90" i="6"/>
  <c r="X94" i="6"/>
  <c r="X98" i="6"/>
  <c r="N101" i="6"/>
  <c r="N108" i="6"/>
  <c r="P109" i="6"/>
  <c r="R110" i="6"/>
  <c r="V112" i="6"/>
  <c r="T113" i="6"/>
  <c r="Q114" i="6"/>
  <c r="N117" i="6"/>
  <c r="P118" i="6"/>
  <c r="N119" i="6"/>
  <c r="P120" i="6"/>
  <c r="R121" i="6"/>
  <c r="Q20" i="6"/>
  <c r="R23" i="6"/>
  <c r="P31" i="6"/>
  <c r="O39" i="6"/>
  <c r="W48" i="6"/>
  <c r="N52" i="6"/>
  <c r="N61" i="6"/>
  <c r="X61" i="6"/>
  <c r="T62" i="6"/>
  <c r="P64" i="6"/>
  <c r="W65" i="6"/>
  <c r="V68" i="6"/>
  <c r="P72" i="6"/>
  <c r="P73" i="6"/>
  <c r="P74" i="6"/>
  <c r="O78" i="6"/>
  <c r="V81" i="6"/>
  <c r="X84" i="6"/>
  <c r="P88" i="6"/>
  <c r="P89" i="6"/>
  <c r="O90" i="6"/>
  <c r="N93" i="6"/>
  <c r="N97" i="6"/>
  <c r="P101" i="6"/>
  <c r="N102" i="6"/>
  <c r="P108" i="6"/>
  <c r="X109" i="6"/>
  <c r="T110" i="6"/>
  <c r="X112" i="6"/>
  <c r="V113" i="6"/>
  <c r="Q117" i="6"/>
  <c r="R118" i="6"/>
  <c r="P119" i="6"/>
  <c r="X120" i="6"/>
  <c r="T121" i="6"/>
  <c r="U23" i="6"/>
  <c r="Q31" i="6"/>
  <c r="P39" i="6"/>
  <c r="O61" i="6"/>
  <c r="R64" i="6"/>
  <c r="N70" i="6"/>
  <c r="R72" i="6"/>
  <c r="Q73" i="6"/>
  <c r="S74" i="6"/>
  <c r="Q78" i="6"/>
  <c r="Q88" i="6"/>
  <c r="R89" i="6"/>
  <c r="Q90" i="6"/>
  <c r="P96" i="6"/>
  <c r="O102" i="6"/>
  <c r="R108" i="6"/>
  <c r="V110" i="6"/>
  <c r="X113" i="6"/>
  <c r="R117" i="6"/>
  <c r="R119" i="6"/>
  <c r="V121" i="6"/>
  <c r="X110" i="6"/>
  <c r="T117" i="6"/>
  <c r="T119" i="6"/>
  <c r="X121" i="6"/>
  <c r="N123" i="6"/>
  <c r="X23" i="6"/>
  <c r="R39" i="6"/>
  <c r="U64" i="6"/>
  <c r="N71" i="6"/>
  <c r="T73" i="6"/>
  <c r="N86" i="6"/>
  <c r="T88" i="6"/>
  <c r="U90" i="6"/>
  <c r="V117" i="6"/>
  <c r="N23" i="6"/>
  <c r="U39" i="6"/>
  <c r="N98" i="6"/>
  <c r="N110" i="6"/>
  <c r="N121" i="6"/>
  <c r="X39" i="6"/>
  <c r="T50" i="6"/>
  <c r="R75" i="6"/>
  <c r="R86" i="6"/>
  <c r="X88" i="6"/>
  <c r="V94" i="6"/>
  <c r="O98" i="6"/>
  <c r="N109" i="6"/>
  <c r="P110" i="6"/>
  <c r="S111" i="6"/>
  <c r="N120" i="6"/>
  <c r="P121" i="6"/>
  <c r="T122" i="6"/>
  <c r="N74" i="6"/>
  <c r="O109" i="6"/>
  <c r="Q110" i="6"/>
  <c r="O120" i="6"/>
  <c r="Q121" i="6"/>
  <c r="V9" i="6"/>
  <c r="N9" i="6"/>
  <c r="U9" i="6"/>
  <c r="T9" i="6"/>
  <c r="S9" i="6"/>
  <c r="R9" i="6"/>
  <c r="Q9" i="6"/>
  <c r="X9" i="6"/>
  <c r="P9" i="6"/>
  <c r="W9" i="6"/>
  <c r="O9" i="6"/>
  <c r="R38" i="6"/>
  <c r="Q38" i="6"/>
  <c r="T38" i="6"/>
  <c r="S38" i="6"/>
  <c r="W38" i="6"/>
  <c r="U38" i="6"/>
  <c r="P38" i="6"/>
  <c r="X38" i="6"/>
  <c r="N38" i="6"/>
  <c r="O38" i="6"/>
  <c r="V38" i="6"/>
  <c r="R42" i="6"/>
  <c r="Q42" i="6"/>
  <c r="X42" i="6"/>
  <c r="N42" i="6"/>
  <c r="W42" i="6"/>
  <c r="S42" i="6"/>
  <c r="V42" i="6"/>
  <c r="T42" i="6"/>
  <c r="O42" i="6"/>
  <c r="U42" i="6"/>
  <c r="P42" i="6"/>
  <c r="Q63" i="6"/>
  <c r="W63" i="6"/>
  <c r="O63" i="6"/>
  <c r="S63" i="6"/>
  <c r="R63" i="6"/>
  <c r="U63" i="6"/>
  <c r="T63" i="6"/>
  <c r="V63" i="6"/>
  <c r="P63" i="6"/>
  <c r="N63" i="6"/>
  <c r="X63" i="6"/>
  <c r="X41" i="6"/>
  <c r="P41" i="6"/>
  <c r="W41" i="6"/>
  <c r="O41" i="6"/>
  <c r="R41" i="6"/>
  <c r="Q41" i="6"/>
  <c r="V41" i="6"/>
  <c r="N41" i="6"/>
  <c r="U41" i="6"/>
  <c r="S41" i="6"/>
  <c r="T41" i="6"/>
  <c r="V13" i="6"/>
  <c r="N13" i="6"/>
  <c r="U13" i="6"/>
  <c r="R13" i="6"/>
  <c r="Q13" i="6"/>
  <c r="X13" i="6"/>
  <c r="W13" i="6"/>
  <c r="O13" i="6"/>
  <c r="T13" i="6"/>
  <c r="S13" i="6"/>
  <c r="P13" i="6"/>
  <c r="T79" i="6"/>
  <c r="X79" i="6"/>
  <c r="P79" i="6"/>
  <c r="V79" i="6"/>
  <c r="S79" i="6"/>
  <c r="R79" i="6"/>
  <c r="Q79" i="6"/>
  <c r="O79" i="6"/>
  <c r="W79" i="6"/>
  <c r="U79" i="6"/>
  <c r="N79" i="6"/>
  <c r="X10" i="6"/>
  <c r="P10" i="6"/>
  <c r="W10" i="6"/>
  <c r="O10" i="6"/>
  <c r="T10" i="6"/>
  <c r="V10" i="6"/>
  <c r="N10" i="6"/>
  <c r="U10" i="6"/>
  <c r="S10" i="6"/>
  <c r="R10" i="6"/>
  <c r="Q10" i="6"/>
  <c r="Q47" i="6"/>
  <c r="W47" i="6"/>
  <c r="O47" i="6"/>
  <c r="T47" i="6"/>
  <c r="S47" i="6"/>
  <c r="X47" i="6"/>
  <c r="V47" i="6"/>
  <c r="P47" i="6"/>
  <c r="N47" i="6"/>
  <c r="U47" i="6"/>
  <c r="R47" i="6"/>
  <c r="R7" i="6"/>
  <c r="Q7" i="6"/>
  <c r="N7" i="6"/>
  <c r="X7" i="6"/>
  <c r="P7" i="6"/>
  <c r="W7" i="6"/>
  <c r="O7" i="6"/>
  <c r="V7" i="6"/>
  <c r="U7" i="6"/>
  <c r="T7" i="6"/>
  <c r="S7" i="6"/>
  <c r="R18" i="6"/>
  <c r="Q18" i="6"/>
  <c r="X18" i="6"/>
  <c r="N18" i="6"/>
  <c r="W18" i="6"/>
  <c r="U18" i="6"/>
  <c r="T18" i="6"/>
  <c r="S18" i="6"/>
  <c r="V18" i="6"/>
  <c r="O18" i="6"/>
  <c r="P18" i="6"/>
  <c r="X44" i="6"/>
  <c r="P44" i="6"/>
  <c r="W44" i="6"/>
  <c r="O44" i="6"/>
  <c r="S44" i="6"/>
  <c r="R44" i="6"/>
  <c r="V44" i="6"/>
  <c r="T44" i="6"/>
  <c r="Q44" i="6"/>
  <c r="N44" i="6"/>
  <c r="U44" i="6"/>
  <c r="V80" i="6"/>
  <c r="N80" i="6"/>
  <c r="R80" i="6"/>
  <c r="S80" i="6"/>
  <c r="P80" i="6"/>
  <c r="T80" i="6"/>
  <c r="Q80" i="6"/>
  <c r="O80" i="6"/>
  <c r="X80" i="6"/>
  <c r="U80" i="6"/>
  <c r="W80" i="6"/>
  <c r="R11" i="6"/>
  <c r="Q11" i="6"/>
  <c r="V11" i="6"/>
  <c r="N11" i="6"/>
  <c r="S11" i="6"/>
  <c r="X11" i="6"/>
  <c r="P11" i="6"/>
  <c r="W11" i="6"/>
  <c r="O11" i="6"/>
  <c r="U11" i="6"/>
  <c r="T11" i="6"/>
  <c r="R45" i="6"/>
  <c r="Q45" i="6"/>
  <c r="O45" i="6"/>
  <c r="X45" i="6"/>
  <c r="N45" i="6"/>
  <c r="U45" i="6"/>
  <c r="T45" i="6"/>
  <c r="W45" i="6"/>
  <c r="P45" i="6"/>
  <c r="V45" i="6"/>
  <c r="S45" i="6"/>
  <c r="X14" i="6"/>
  <c r="P14" i="6"/>
  <c r="W14" i="6"/>
  <c r="O14" i="6"/>
  <c r="T14" i="6"/>
  <c r="S14" i="6"/>
  <c r="Q14" i="6"/>
  <c r="V14" i="6"/>
  <c r="N14" i="6"/>
  <c r="U14" i="6"/>
  <c r="R14" i="6"/>
  <c r="R15" i="6"/>
  <c r="Q15" i="6"/>
  <c r="O15" i="6"/>
  <c r="V15" i="6"/>
  <c r="U15" i="6"/>
  <c r="X15" i="6"/>
  <c r="P15" i="6"/>
  <c r="W15" i="6"/>
  <c r="N15" i="6"/>
  <c r="T15" i="6"/>
  <c r="S15" i="6"/>
  <c r="R22" i="6"/>
  <c r="Q22" i="6"/>
  <c r="T22" i="6"/>
  <c r="S22" i="6"/>
  <c r="X22" i="6"/>
  <c r="N22" i="6"/>
  <c r="W22" i="6"/>
  <c r="P22" i="6"/>
  <c r="U22" i="6"/>
  <c r="O22" i="6"/>
  <c r="V22" i="6"/>
  <c r="X25" i="6"/>
  <c r="P25" i="6"/>
  <c r="W25" i="6"/>
  <c r="O25" i="6"/>
  <c r="R25" i="6"/>
  <c r="Q25" i="6"/>
  <c r="V25" i="6"/>
  <c r="N25" i="6"/>
  <c r="U25" i="6"/>
  <c r="S25" i="6"/>
  <c r="T25" i="6"/>
  <c r="X33" i="6"/>
  <c r="P33" i="6"/>
  <c r="W33" i="6"/>
  <c r="O33" i="6"/>
  <c r="R33" i="6"/>
  <c r="Q33" i="6"/>
  <c r="S33" i="6"/>
  <c r="N33" i="6"/>
  <c r="V33" i="6"/>
  <c r="U33" i="6"/>
  <c r="T33" i="6"/>
  <c r="X17" i="6"/>
  <c r="P17" i="6"/>
  <c r="W17" i="6"/>
  <c r="O17" i="6"/>
  <c r="R17" i="6"/>
  <c r="Q17" i="6"/>
  <c r="V17" i="6"/>
  <c r="T17" i="6"/>
  <c r="S17" i="6"/>
  <c r="N17" i="6"/>
  <c r="U17" i="6"/>
  <c r="R26" i="6"/>
  <c r="Q26" i="6"/>
  <c r="X26" i="6"/>
  <c r="N26" i="6"/>
  <c r="W26" i="6"/>
  <c r="S26" i="6"/>
  <c r="O26" i="6"/>
  <c r="V26" i="6"/>
  <c r="T26" i="6"/>
  <c r="U26" i="6"/>
  <c r="P26" i="6"/>
  <c r="R30" i="6"/>
  <c r="Q30" i="6"/>
  <c r="T30" i="6"/>
  <c r="S30" i="6"/>
  <c r="X30" i="6"/>
  <c r="N30" i="6"/>
  <c r="P30" i="6"/>
  <c r="W30" i="6"/>
  <c r="U30" i="6"/>
  <c r="O30" i="6"/>
  <c r="V30" i="6"/>
  <c r="R34" i="6"/>
  <c r="Q34" i="6"/>
  <c r="X34" i="6"/>
  <c r="N34" i="6"/>
  <c r="W34" i="6"/>
  <c r="V34" i="6"/>
  <c r="T34" i="6"/>
  <c r="S34" i="6"/>
  <c r="O34" i="6"/>
  <c r="U34" i="6"/>
  <c r="P34" i="6"/>
  <c r="N16" i="6"/>
  <c r="N21" i="6"/>
  <c r="X24" i="6"/>
  <c r="V27" i="6"/>
  <c r="N29" i="6"/>
  <c r="X32" i="6"/>
  <c r="V35" i="6"/>
  <c r="N37" i="6"/>
  <c r="X40" i="6"/>
  <c r="N43" i="6"/>
  <c r="X43" i="6"/>
  <c r="V46" i="6"/>
  <c r="N46" i="6"/>
  <c r="T46" i="6"/>
  <c r="W46" i="6"/>
  <c r="U46" i="6"/>
  <c r="N55" i="6"/>
  <c r="S56" i="6"/>
  <c r="Q56" i="6"/>
  <c r="O56" i="6"/>
  <c r="X56" i="6"/>
  <c r="N56" i="6"/>
  <c r="X58" i="6"/>
  <c r="V59" i="6"/>
  <c r="Q71" i="6"/>
  <c r="W71" i="6"/>
  <c r="O71" i="6"/>
  <c r="T71" i="6"/>
  <c r="S71" i="6"/>
  <c r="R71" i="6"/>
  <c r="X77" i="6"/>
  <c r="P77" i="6"/>
  <c r="T77" i="6"/>
  <c r="S77" i="6"/>
  <c r="Q77" i="6"/>
  <c r="V77" i="6"/>
  <c r="U77" i="6"/>
  <c r="R77" i="6"/>
  <c r="Q24" i="6"/>
  <c r="V28" i="6"/>
  <c r="N28" i="6"/>
  <c r="U28" i="6"/>
  <c r="W28" i="6"/>
  <c r="S29" i="6"/>
  <c r="Q32" i="6"/>
  <c r="O35" i="6"/>
  <c r="V36" i="6"/>
  <c r="N36" i="6"/>
  <c r="U36" i="6"/>
  <c r="W36" i="6"/>
  <c r="Q43" i="6"/>
  <c r="Q46" i="6"/>
  <c r="R48" i="6"/>
  <c r="T56" i="6"/>
  <c r="S60" i="6"/>
  <c r="Q60" i="6"/>
  <c r="U60" i="6"/>
  <c r="T60" i="6"/>
  <c r="W66" i="6"/>
  <c r="O66" i="6"/>
  <c r="U66" i="6"/>
  <c r="Q66" i="6"/>
  <c r="P66" i="6"/>
  <c r="Q67" i="6"/>
  <c r="W67" i="6"/>
  <c r="O67" i="6"/>
  <c r="X67" i="6"/>
  <c r="V67" i="6"/>
  <c r="W68" i="6"/>
  <c r="V69" i="6"/>
  <c r="U71" i="6"/>
  <c r="O76" i="6"/>
  <c r="W77" i="6"/>
  <c r="S82" i="6"/>
  <c r="W82" i="6"/>
  <c r="O82" i="6"/>
  <c r="V82" i="6"/>
  <c r="T82" i="6"/>
  <c r="Q82" i="6"/>
  <c r="P82" i="6"/>
  <c r="N82" i="6"/>
  <c r="W83" i="6"/>
  <c r="V16" i="6"/>
  <c r="W32" i="6"/>
  <c r="X37" i="6"/>
  <c r="P37" i="6"/>
  <c r="W37" i="6"/>
  <c r="O37" i="6"/>
  <c r="V40" i="6"/>
  <c r="N40" i="6"/>
  <c r="U40" i="6"/>
  <c r="W40" i="6"/>
  <c r="W43" i="6"/>
  <c r="Q55" i="6"/>
  <c r="W55" i="6"/>
  <c r="O55" i="6"/>
  <c r="T55" i="6"/>
  <c r="S55" i="6"/>
  <c r="N8" i="6"/>
  <c r="V8" i="6"/>
  <c r="V12" i="6"/>
  <c r="W16" i="6"/>
  <c r="O8" i="6"/>
  <c r="W8" i="6"/>
  <c r="O16" i="6"/>
  <c r="T19" i="6"/>
  <c r="S19" i="6"/>
  <c r="Q21" i="6"/>
  <c r="O24" i="6"/>
  <c r="T27" i="6"/>
  <c r="S27" i="6"/>
  <c r="W27" i="6"/>
  <c r="Q29" i="6"/>
  <c r="O32" i="6"/>
  <c r="Q37" i="6"/>
  <c r="O40" i="6"/>
  <c r="P55" i="6"/>
  <c r="W58" i="6"/>
  <c r="O58" i="6"/>
  <c r="U58" i="6"/>
  <c r="R58" i="6"/>
  <c r="Q58" i="6"/>
  <c r="Q59" i="6"/>
  <c r="W59" i="6"/>
  <c r="O59" i="6"/>
  <c r="N59" i="6"/>
  <c r="X59" i="6"/>
  <c r="T83" i="6"/>
  <c r="W103" i="6"/>
  <c r="O103" i="6"/>
  <c r="U103" i="6"/>
  <c r="S103" i="6"/>
  <c r="V103" i="6"/>
  <c r="T103" i="6"/>
  <c r="R103" i="6"/>
  <c r="Q103" i="6"/>
  <c r="X103" i="6"/>
  <c r="P103" i="6"/>
  <c r="X8" i="6"/>
  <c r="P16" i="6"/>
  <c r="N35" i="6"/>
  <c r="X35" i="6"/>
  <c r="R37" i="6"/>
  <c r="P40" i="6"/>
  <c r="P46" i="6"/>
  <c r="Q51" i="6"/>
  <c r="W51" i="6"/>
  <c r="O51" i="6"/>
  <c r="N51" i="6"/>
  <c r="X51" i="6"/>
  <c r="R55" i="6"/>
  <c r="R56" i="6"/>
  <c r="U65" i="6"/>
  <c r="S65" i="6"/>
  <c r="T65" i="6"/>
  <c r="R65" i="6"/>
  <c r="X65" i="6"/>
  <c r="V83" i="6"/>
  <c r="Q92" i="6"/>
  <c r="W92" i="6"/>
  <c r="O92" i="6"/>
  <c r="U92" i="6"/>
  <c r="X92" i="6"/>
  <c r="V92" i="6"/>
  <c r="T92" i="6"/>
  <c r="S92" i="6"/>
  <c r="R92" i="6"/>
  <c r="P92" i="6"/>
  <c r="Q100" i="6"/>
  <c r="W100" i="6"/>
  <c r="O100" i="6"/>
  <c r="U100" i="6"/>
  <c r="R100" i="6"/>
  <c r="P100" i="6"/>
  <c r="N100" i="6"/>
  <c r="X100" i="6"/>
  <c r="V100" i="6"/>
  <c r="Q8" i="6"/>
  <c r="Q12" i="6"/>
  <c r="V20" i="6"/>
  <c r="N20" i="6"/>
  <c r="U20" i="6"/>
  <c r="S21" i="6"/>
  <c r="R8" i="6"/>
  <c r="R12" i="6"/>
  <c r="R16" i="6"/>
  <c r="P19" i="6"/>
  <c r="X20" i="6"/>
  <c r="P27" i="6"/>
  <c r="X28" i="6"/>
  <c r="X36" i="6"/>
  <c r="T37" i="6"/>
  <c r="R40" i="6"/>
  <c r="R46" i="6"/>
  <c r="P51" i="6"/>
  <c r="S52" i="6"/>
  <c r="Q52" i="6"/>
  <c r="U52" i="6"/>
  <c r="T52" i="6"/>
  <c r="U53" i="6"/>
  <c r="S53" i="6"/>
  <c r="P53" i="6"/>
  <c r="O53" i="6"/>
  <c r="X53" i="6"/>
  <c r="V55" i="6"/>
  <c r="U56" i="6"/>
  <c r="P58" i="6"/>
  <c r="R59" i="6"/>
  <c r="N60" i="6"/>
  <c r="N65" i="6"/>
  <c r="V71" i="6"/>
  <c r="R78" i="6"/>
  <c r="V78" i="6"/>
  <c r="N78" i="6"/>
  <c r="P78" i="6"/>
  <c r="X78" i="6"/>
  <c r="U78" i="6"/>
  <c r="T78" i="6"/>
  <c r="S78" i="6"/>
  <c r="R82" i="6"/>
  <c r="S100" i="6"/>
  <c r="U8" i="6"/>
  <c r="U12" i="6"/>
  <c r="X21" i="6"/>
  <c r="P21" i="6"/>
  <c r="W21" i="6"/>
  <c r="O21" i="6"/>
  <c r="V24" i="6"/>
  <c r="N24" i="6"/>
  <c r="U24" i="6"/>
  <c r="X29" i="6"/>
  <c r="P29" i="6"/>
  <c r="W29" i="6"/>
  <c r="O29" i="6"/>
  <c r="V32" i="6"/>
  <c r="N32" i="6"/>
  <c r="U32" i="6"/>
  <c r="U43" i="6"/>
  <c r="T43" i="6"/>
  <c r="U83" i="6"/>
  <c r="Q83" i="6"/>
  <c r="S83" i="6"/>
  <c r="P83" i="6"/>
  <c r="R83" i="6"/>
  <c r="O83" i="6"/>
  <c r="N83" i="6"/>
  <c r="W99" i="6"/>
  <c r="O99" i="6"/>
  <c r="U99" i="6"/>
  <c r="S99" i="6"/>
  <c r="R99" i="6"/>
  <c r="Q99" i="6"/>
  <c r="P99" i="6"/>
  <c r="N99" i="6"/>
  <c r="V99" i="6"/>
  <c r="T99" i="6"/>
  <c r="Q115" i="6"/>
  <c r="W115" i="6"/>
  <c r="O115" i="6"/>
  <c r="U115" i="6"/>
  <c r="S115" i="6"/>
  <c r="R115" i="6"/>
  <c r="P115" i="6"/>
  <c r="N115" i="6"/>
  <c r="V115" i="6"/>
  <c r="T115" i="6"/>
  <c r="N12" i="6"/>
  <c r="O12" i="6"/>
  <c r="W12" i="6"/>
  <c r="X16" i="6"/>
  <c r="T35" i="6"/>
  <c r="S35" i="6"/>
  <c r="O43" i="6"/>
  <c r="S48" i="6"/>
  <c r="Q48" i="6"/>
  <c r="O48" i="6"/>
  <c r="X48" i="6"/>
  <c r="N48" i="6"/>
  <c r="V76" i="6"/>
  <c r="N76" i="6"/>
  <c r="R76" i="6"/>
  <c r="X76" i="6"/>
  <c r="U76" i="6"/>
  <c r="W76" i="6"/>
  <c r="T76" i="6"/>
  <c r="S76" i="6"/>
  <c r="X99" i="6"/>
  <c r="V124" i="6"/>
  <c r="N124" i="6"/>
  <c r="U124" i="6"/>
  <c r="T124" i="6"/>
  <c r="S124" i="6"/>
  <c r="R124" i="6"/>
  <c r="Q124" i="6"/>
  <c r="X124" i="6"/>
  <c r="W124" i="6"/>
  <c r="P124" i="6"/>
  <c r="P8" i="6"/>
  <c r="P12" i="6"/>
  <c r="X12" i="6"/>
  <c r="N19" i="6"/>
  <c r="X19" i="6"/>
  <c r="R21" i="6"/>
  <c r="P24" i="6"/>
  <c r="N27" i="6"/>
  <c r="X27" i="6"/>
  <c r="R29" i="6"/>
  <c r="P32" i="6"/>
  <c r="P43" i="6"/>
  <c r="P48" i="6"/>
  <c r="W50" i="6"/>
  <c r="O50" i="6"/>
  <c r="U50" i="6"/>
  <c r="R50" i="6"/>
  <c r="Q50" i="6"/>
  <c r="Q16" i="6"/>
  <c r="O19" i="6"/>
  <c r="W20" i="6"/>
  <c r="S8" i="6"/>
  <c r="S12" i="6"/>
  <c r="S16" i="6"/>
  <c r="Q19" i="6"/>
  <c r="O20" i="6"/>
  <c r="U21" i="6"/>
  <c r="T23" i="6"/>
  <c r="S23" i="6"/>
  <c r="W23" i="6"/>
  <c r="S24" i="6"/>
  <c r="Q27" i="6"/>
  <c r="O28" i="6"/>
  <c r="U29" i="6"/>
  <c r="T31" i="6"/>
  <c r="S31" i="6"/>
  <c r="W31" i="6"/>
  <c r="S32" i="6"/>
  <c r="Q35" i="6"/>
  <c r="O36" i="6"/>
  <c r="U37" i="6"/>
  <c r="T39" i="6"/>
  <c r="S39" i="6"/>
  <c r="W39" i="6"/>
  <c r="S40" i="6"/>
  <c r="S43" i="6"/>
  <c r="S46" i="6"/>
  <c r="U48" i="6"/>
  <c r="P50" i="6"/>
  <c r="R51" i="6"/>
  <c r="X55" i="6"/>
  <c r="V56" i="6"/>
  <c r="S58" i="6"/>
  <c r="S59" i="6"/>
  <c r="O60" i="6"/>
  <c r="O65" i="6"/>
  <c r="S68" i="6"/>
  <c r="Q68" i="6"/>
  <c r="T68" i="6"/>
  <c r="R68" i="6"/>
  <c r="U69" i="6"/>
  <c r="S69" i="6"/>
  <c r="O69" i="6"/>
  <c r="X69" i="6"/>
  <c r="N69" i="6"/>
  <c r="X71" i="6"/>
  <c r="T75" i="6"/>
  <c r="X75" i="6"/>
  <c r="P75" i="6"/>
  <c r="Q75" i="6"/>
  <c r="N75" i="6"/>
  <c r="W75" i="6"/>
  <c r="V75" i="6"/>
  <c r="U75" i="6"/>
  <c r="Q76" i="6"/>
  <c r="Q81" i="6"/>
  <c r="U81" i="6"/>
  <c r="P81" i="6"/>
  <c r="X81" i="6"/>
  <c r="N81" i="6"/>
  <c r="T81" i="6"/>
  <c r="S81" i="6"/>
  <c r="R81" i="6"/>
  <c r="U82" i="6"/>
  <c r="U87" i="6"/>
  <c r="S87" i="6"/>
  <c r="Q87" i="6"/>
  <c r="V87" i="6"/>
  <c r="T87" i="6"/>
  <c r="P87" i="6"/>
  <c r="O87" i="6"/>
  <c r="N87" i="6"/>
  <c r="T100" i="6"/>
  <c r="T16" i="6"/>
  <c r="R19" i="6"/>
  <c r="V21" i="6"/>
  <c r="T24" i="6"/>
  <c r="R27" i="6"/>
  <c r="V29" i="6"/>
  <c r="T32" i="6"/>
  <c r="R35" i="6"/>
  <c r="V37" i="6"/>
  <c r="T40" i="6"/>
  <c r="V43" i="6"/>
  <c r="X46" i="6"/>
  <c r="V48" i="6"/>
  <c r="S50" i="6"/>
  <c r="S51" i="6"/>
  <c r="W56" i="6"/>
  <c r="T58" i="6"/>
  <c r="T59" i="6"/>
  <c r="P60" i="6"/>
  <c r="P65" i="6"/>
  <c r="O75" i="6"/>
  <c r="O81" i="6"/>
  <c r="X82" i="6"/>
  <c r="S93" i="6"/>
  <c r="Q93" i="6"/>
  <c r="W93" i="6"/>
  <c r="O93" i="6"/>
  <c r="U93" i="6"/>
  <c r="T93" i="6"/>
  <c r="R93" i="6"/>
  <c r="P93" i="6"/>
  <c r="S97" i="6"/>
  <c r="Q97" i="6"/>
  <c r="W97" i="6"/>
  <c r="O97" i="6"/>
  <c r="X97" i="6"/>
  <c r="V97" i="6"/>
  <c r="U97" i="6"/>
  <c r="T97" i="6"/>
  <c r="R97" i="6"/>
  <c r="Q111" i="6"/>
  <c r="W111" i="6"/>
  <c r="O111" i="6"/>
  <c r="U111" i="6"/>
  <c r="R111" i="6"/>
  <c r="P111" i="6"/>
  <c r="N111" i="6"/>
  <c r="X111" i="6"/>
  <c r="V111" i="6"/>
  <c r="R126" i="6"/>
  <c r="Q126" i="6"/>
  <c r="X126" i="6"/>
  <c r="P126" i="6"/>
  <c r="W126" i="6"/>
  <c r="O126" i="6"/>
  <c r="V126" i="6"/>
  <c r="N126" i="6"/>
  <c r="U126" i="6"/>
  <c r="W54" i="6"/>
  <c r="O54" i="6"/>
  <c r="U54" i="6"/>
  <c r="V54" i="6"/>
  <c r="S64" i="6"/>
  <c r="Q64" i="6"/>
  <c r="W64" i="6"/>
  <c r="S72" i="6"/>
  <c r="Q72" i="6"/>
  <c r="W72" i="6"/>
  <c r="U94" i="6"/>
  <c r="S94" i="6"/>
  <c r="Q94" i="6"/>
  <c r="R94" i="6"/>
  <c r="P94" i="6"/>
  <c r="O94" i="6"/>
  <c r="N94" i="6"/>
  <c r="U49" i="6"/>
  <c r="S49" i="6"/>
  <c r="V49" i="6"/>
  <c r="X54" i="6"/>
  <c r="U57" i="6"/>
  <c r="S57" i="6"/>
  <c r="V57" i="6"/>
  <c r="W62" i="6"/>
  <c r="O62" i="6"/>
  <c r="U62" i="6"/>
  <c r="V62" i="6"/>
  <c r="N64" i="6"/>
  <c r="X64" i="6"/>
  <c r="W70" i="6"/>
  <c r="O70" i="6"/>
  <c r="U70" i="6"/>
  <c r="V70" i="6"/>
  <c r="N72" i="6"/>
  <c r="X72" i="6"/>
  <c r="Q85" i="6"/>
  <c r="W85" i="6"/>
  <c r="O85" i="6"/>
  <c r="U85" i="6"/>
  <c r="N85" i="6"/>
  <c r="V85" i="6"/>
  <c r="U98" i="6"/>
  <c r="S98" i="6"/>
  <c r="Q98" i="6"/>
  <c r="V98" i="6"/>
  <c r="T98" i="6"/>
  <c r="R98" i="6"/>
  <c r="P98" i="6"/>
  <c r="Q122" i="6"/>
  <c r="W122" i="6"/>
  <c r="O122" i="6"/>
  <c r="V122" i="6"/>
  <c r="N122" i="6"/>
  <c r="U122" i="6"/>
  <c r="S122" i="6"/>
  <c r="R122" i="6"/>
  <c r="P122" i="6"/>
  <c r="S126" i="6"/>
  <c r="V128" i="6"/>
  <c r="N128" i="6"/>
  <c r="U128" i="6"/>
  <c r="T128" i="6"/>
  <c r="S128" i="6"/>
  <c r="R128" i="6"/>
  <c r="Q128" i="6"/>
  <c r="X128" i="6"/>
  <c r="W128" i="6"/>
  <c r="P128" i="6"/>
  <c r="O128" i="6"/>
  <c r="O72" i="6"/>
  <c r="W73" i="6"/>
  <c r="O73" i="6"/>
  <c r="S73" i="6"/>
  <c r="X73" i="6"/>
  <c r="U73" i="6"/>
  <c r="Q74" i="6"/>
  <c r="U74" i="6"/>
  <c r="T74" i="6"/>
  <c r="R74" i="6"/>
  <c r="X74" i="6"/>
  <c r="S86" i="6"/>
  <c r="Q86" i="6"/>
  <c r="W86" i="6"/>
  <c r="O86" i="6"/>
  <c r="X86" i="6"/>
  <c r="V86" i="6"/>
  <c r="T86" i="6"/>
  <c r="V91" i="6"/>
  <c r="N91" i="6"/>
  <c r="T91" i="6"/>
  <c r="R91" i="6"/>
  <c r="X91" i="6"/>
  <c r="W91" i="6"/>
  <c r="U91" i="6"/>
  <c r="S91" i="6"/>
  <c r="T94" i="6"/>
  <c r="Q104" i="6"/>
  <c r="W104" i="6"/>
  <c r="O104" i="6"/>
  <c r="U104" i="6"/>
  <c r="T104" i="6"/>
  <c r="S104" i="6"/>
  <c r="R104" i="6"/>
  <c r="P104" i="6"/>
  <c r="T126" i="6"/>
  <c r="S61" i="6"/>
  <c r="Q89" i="6"/>
  <c r="W89" i="6"/>
  <c r="O89" i="6"/>
  <c r="U89" i="6"/>
  <c r="X89" i="6"/>
  <c r="W95" i="6"/>
  <c r="O95" i="6"/>
  <c r="U95" i="6"/>
  <c r="S95" i="6"/>
  <c r="X95" i="6"/>
  <c r="S105" i="6"/>
  <c r="Q105" i="6"/>
  <c r="W105" i="6"/>
  <c r="O105" i="6"/>
  <c r="U106" i="6"/>
  <c r="S106" i="6"/>
  <c r="Q106" i="6"/>
  <c r="W106" i="6"/>
  <c r="U107" i="6"/>
  <c r="U108" i="6"/>
  <c r="R109" i="6"/>
  <c r="T116" i="6"/>
  <c r="R116" i="6"/>
  <c r="X116" i="6"/>
  <c r="P116" i="6"/>
  <c r="W117" i="6"/>
  <c r="O117" i="6"/>
  <c r="U117" i="6"/>
  <c r="S117" i="6"/>
  <c r="Q118" i="6"/>
  <c r="W118" i="6"/>
  <c r="O118" i="6"/>
  <c r="U118" i="6"/>
  <c r="X118" i="6"/>
  <c r="U119" i="6"/>
  <c r="R120" i="6"/>
  <c r="T123" i="6"/>
  <c r="S123" i="6"/>
  <c r="Q123" i="6"/>
  <c r="X123" i="6"/>
  <c r="P123" i="6"/>
  <c r="W123" i="6"/>
  <c r="O123" i="6"/>
  <c r="Q96" i="6"/>
  <c r="W96" i="6"/>
  <c r="O96" i="6"/>
  <c r="U96" i="6"/>
  <c r="X96" i="6"/>
  <c r="V108" i="6"/>
  <c r="T109" i="6"/>
  <c r="V119" i="6"/>
  <c r="T120" i="6"/>
  <c r="N89" i="6"/>
  <c r="T90" i="6"/>
  <c r="R90" i="6"/>
  <c r="X90" i="6"/>
  <c r="P90" i="6"/>
  <c r="N95" i="6"/>
  <c r="S101" i="6"/>
  <c r="Q101" i="6"/>
  <c r="W101" i="6"/>
  <c r="O101" i="6"/>
  <c r="U102" i="6"/>
  <c r="S102" i="6"/>
  <c r="Q102" i="6"/>
  <c r="W102" i="6"/>
  <c r="P105" i="6"/>
  <c r="N106" i="6"/>
  <c r="S112" i="6"/>
  <c r="Q112" i="6"/>
  <c r="W112" i="6"/>
  <c r="O112" i="6"/>
  <c r="U113" i="6"/>
  <c r="S113" i="6"/>
  <c r="Q113" i="6"/>
  <c r="W113" i="6"/>
  <c r="O116" i="6"/>
  <c r="P117" i="6"/>
  <c r="N118" i="6"/>
  <c r="R123" i="6"/>
  <c r="T127" i="6"/>
  <c r="S127" i="6"/>
  <c r="R127" i="6"/>
  <c r="Q127" i="6"/>
  <c r="X127" i="6"/>
  <c r="P127" i="6"/>
  <c r="W127" i="6"/>
  <c r="O127" i="6"/>
  <c r="N96" i="6"/>
  <c r="X107" i="6"/>
  <c r="P107" i="6"/>
  <c r="V107" i="6"/>
  <c r="N107" i="6"/>
  <c r="T107" i="6"/>
  <c r="S108" i="6"/>
  <c r="Q108" i="6"/>
  <c r="W108" i="6"/>
  <c r="O108" i="6"/>
  <c r="U109" i="6"/>
  <c r="S109" i="6"/>
  <c r="Q109" i="6"/>
  <c r="W109" i="6"/>
  <c r="S119" i="6"/>
  <c r="Q119" i="6"/>
  <c r="W119" i="6"/>
  <c r="O119" i="6"/>
  <c r="U120" i="6"/>
  <c r="S120" i="6"/>
  <c r="Q120" i="6"/>
  <c r="W120" i="6"/>
  <c r="S84" i="6"/>
  <c r="S88" i="6"/>
  <c r="S110" i="6"/>
  <c r="S114" i="6"/>
  <c r="S121" i="6"/>
  <c r="S125" i="6"/>
  <c r="T125" i="6"/>
  <c r="U84" i="6"/>
  <c r="U88" i="6"/>
  <c r="U110" i="6"/>
  <c r="U114" i="6"/>
  <c r="U121" i="6"/>
  <c r="U125" i="6"/>
  <c r="O84" i="6"/>
  <c r="O88" i="6"/>
  <c r="O110" i="6"/>
  <c r="O114" i="6"/>
  <c r="O121" i="6"/>
  <c r="O125" i="6"/>
  <c r="T81" i="2"/>
  <c r="P13" i="2" l="1"/>
  <c r="O13" i="2"/>
  <c r="N13" i="2"/>
  <c r="M13" i="2"/>
  <c r="T13" i="2" s="1"/>
  <c r="O14" i="2"/>
  <c r="M14" i="2"/>
  <c r="T14" i="2" s="1"/>
  <c r="S14" i="2"/>
  <c r="P14" i="2"/>
  <c r="M110" i="2"/>
  <c r="S14" i="7"/>
  <c r="T14" i="7"/>
  <c r="M13" i="7"/>
  <c r="U13" i="7"/>
  <c r="R13" i="7"/>
  <c r="AA13" i="7" s="1"/>
  <c r="T13" i="7"/>
  <c r="O13" i="7"/>
  <c r="S13" i="7"/>
  <c r="Q13" i="7"/>
  <c r="P13" i="7"/>
  <c r="V13" i="7"/>
  <c r="N13" i="7"/>
  <c r="M14" i="7"/>
  <c r="Q14" i="7"/>
  <c r="V14" i="7"/>
  <c r="O14" i="7"/>
  <c r="U14" i="7"/>
  <c r="P14" i="7"/>
  <c r="R14" i="7"/>
  <c r="AA14" i="7" s="1"/>
  <c r="N14" i="7"/>
  <c r="N91" i="2"/>
  <c r="M15" i="2"/>
  <c r="T15" i="2" s="1"/>
  <c r="N16" i="2"/>
  <c r="P47" i="2"/>
  <c r="P86" i="2"/>
  <c r="N112" i="2"/>
  <c r="O51" i="2"/>
  <c r="M79" i="2"/>
  <c r="T79" i="2" s="1"/>
  <c r="N119" i="2"/>
  <c r="P79" i="2"/>
  <c r="P45" i="2"/>
  <c r="O27" i="2"/>
  <c r="O46" i="2"/>
  <c r="P65" i="2"/>
  <c r="P15" i="2"/>
  <c r="O77" i="2"/>
  <c r="O86" i="2"/>
  <c r="M47" i="2"/>
  <c r="T47" i="2" s="1"/>
  <c r="N77" i="2"/>
  <c r="P32" i="2"/>
  <c r="O10" i="2"/>
  <c r="M94" i="2"/>
  <c r="T94" i="2" s="1"/>
  <c r="N95" i="2"/>
  <c r="N32" i="2"/>
  <c r="P55" i="2"/>
  <c r="O32" i="2"/>
  <c r="M32" i="2"/>
  <c r="T32" i="2" s="1"/>
  <c r="N23" i="2"/>
  <c r="M55" i="2"/>
  <c r="T55" i="2" s="1"/>
  <c r="M53" i="2"/>
  <c r="T53" i="2" s="1"/>
  <c r="M23" i="2"/>
  <c r="T23" i="2" s="1"/>
  <c r="O55" i="2"/>
  <c r="M95" i="2"/>
  <c r="T95" i="2" s="1"/>
  <c r="P23" i="2"/>
  <c r="N55" i="2"/>
  <c r="P95" i="2"/>
  <c r="O23" i="2"/>
  <c r="O95" i="2"/>
  <c r="O11" i="2"/>
  <c r="O101" i="2"/>
  <c r="P71" i="2"/>
  <c r="O64" i="2"/>
  <c r="M101" i="2"/>
  <c r="T101" i="2" s="1"/>
  <c r="P97" i="2"/>
  <c r="N90" i="2"/>
  <c r="P67" i="2"/>
  <c r="N46" i="2"/>
  <c r="P92" i="2"/>
  <c r="P96" i="2"/>
  <c r="M124" i="2"/>
  <c r="T124" i="2" s="1"/>
  <c r="O57" i="2"/>
  <c r="P80" i="2"/>
  <c r="O92" i="2"/>
  <c r="N39" i="2"/>
  <c r="O71" i="2"/>
  <c r="O26" i="2"/>
  <c r="O78" i="2"/>
  <c r="N126" i="2"/>
  <c r="M96" i="2"/>
  <c r="T96" i="2" s="1"/>
  <c r="P90" i="2"/>
  <c r="M78" i="2"/>
  <c r="T78" i="2" s="1"/>
  <c r="P107" i="2"/>
  <c r="N107" i="2"/>
  <c r="N111" i="2"/>
  <c r="M80" i="2"/>
  <c r="T80" i="2" s="1"/>
  <c r="O28" i="2"/>
  <c r="O115" i="2"/>
  <c r="N71" i="2"/>
  <c r="N57" i="2"/>
  <c r="N64" i="2"/>
  <c r="M46" i="2"/>
  <c r="T46" i="2" s="1"/>
  <c r="M90" i="2"/>
  <c r="T90" i="2" s="1"/>
  <c r="P124" i="2"/>
  <c r="M11" i="2"/>
  <c r="T11" i="2" s="1"/>
  <c r="M67" i="2"/>
  <c r="T67" i="2" s="1"/>
  <c r="M115" i="2"/>
  <c r="T115" i="2" s="1"/>
  <c r="O110" i="2"/>
  <c r="M126" i="2"/>
  <c r="T126" i="2" s="1"/>
  <c r="O97" i="2"/>
  <c r="M64" i="2"/>
  <c r="T64" i="2" s="1"/>
  <c r="P25" i="2"/>
  <c r="N26" i="2"/>
  <c r="P28" i="2"/>
  <c r="O124" i="2"/>
  <c r="M19" i="2"/>
  <c r="T19" i="2" s="1"/>
  <c r="N67" i="2"/>
  <c r="O126" i="2"/>
  <c r="M39" i="2"/>
  <c r="T39" i="2" s="1"/>
  <c r="M111" i="2"/>
  <c r="T111" i="2" s="1"/>
  <c r="M97" i="2"/>
  <c r="T97" i="2" s="1"/>
  <c r="P64" i="2"/>
  <c r="N25" i="2"/>
  <c r="P58" i="2"/>
  <c r="N60" i="2"/>
  <c r="O37" i="2"/>
  <c r="P19" i="2"/>
  <c r="P69" i="2"/>
  <c r="P126" i="2"/>
  <c r="P39" i="2"/>
  <c r="P111" i="2"/>
  <c r="N80" i="2"/>
  <c r="N96" i="2"/>
  <c r="N58" i="2"/>
  <c r="M60" i="2"/>
  <c r="T60" i="2" s="1"/>
  <c r="M37" i="2"/>
  <c r="T37" i="2" s="1"/>
  <c r="N19" i="2"/>
  <c r="N69" i="2"/>
  <c r="O39" i="2"/>
  <c r="M71" i="2"/>
  <c r="T71" i="2" s="1"/>
  <c r="O111" i="2"/>
  <c r="O80" i="2"/>
  <c r="O96" i="2"/>
  <c r="P46" i="2"/>
  <c r="M58" i="2"/>
  <c r="T58" i="2" s="1"/>
  <c r="P60" i="2"/>
  <c r="M107" i="2"/>
  <c r="T107" i="2" s="1"/>
  <c r="M69" i="2"/>
  <c r="T69" i="2" s="1"/>
  <c r="O103" i="2"/>
  <c r="O50" i="2"/>
  <c r="N118" i="2"/>
  <c r="M116" i="2"/>
  <c r="T116" i="2" s="1"/>
  <c r="M17" i="2"/>
  <c r="T17" i="2" s="1"/>
  <c r="O31" i="2"/>
  <c r="N48" i="2"/>
  <c r="P31" i="2"/>
  <c r="N63" i="2"/>
  <c r="P103" i="2"/>
  <c r="N17" i="2"/>
  <c r="N97" i="2"/>
  <c r="P56" i="2"/>
  <c r="P72" i="2"/>
  <c r="O25" i="2"/>
  <c r="P108" i="2"/>
  <c r="M117" i="2"/>
  <c r="T117" i="2" s="1"/>
  <c r="M26" i="2"/>
  <c r="T26" i="2" s="1"/>
  <c r="O74" i="2"/>
  <c r="N28" i="2"/>
  <c r="N92" i="2"/>
  <c r="P37" i="2"/>
  <c r="P78" i="2"/>
  <c r="P11" i="2"/>
  <c r="O83" i="2"/>
  <c r="P115" i="2"/>
  <c r="O84" i="2"/>
  <c r="P101" i="2"/>
  <c r="P110" i="2"/>
  <c r="O118" i="2"/>
  <c r="N31" i="2"/>
  <c r="N103" i="2"/>
  <c r="P57" i="2"/>
  <c r="O48" i="2"/>
  <c r="M25" i="2"/>
  <c r="T25" i="2" s="1"/>
  <c r="N50" i="2"/>
  <c r="O90" i="2"/>
  <c r="M28" i="2"/>
  <c r="T28" i="2" s="1"/>
  <c r="M92" i="2"/>
  <c r="T92" i="2" s="1"/>
  <c r="N37" i="2"/>
  <c r="N78" i="2"/>
  <c r="N11" i="2"/>
  <c r="M59" i="2"/>
  <c r="T59" i="2" s="1"/>
  <c r="N115" i="2"/>
  <c r="P29" i="2"/>
  <c r="N101" i="2"/>
  <c r="N110" i="2"/>
  <c r="M118" i="2"/>
  <c r="T118" i="2" s="1"/>
  <c r="N24" i="2"/>
  <c r="M48" i="2"/>
  <c r="T48" i="2" s="1"/>
  <c r="M50" i="2"/>
  <c r="T50" i="2" s="1"/>
  <c r="N20" i="2"/>
  <c r="O29" i="2"/>
  <c r="P118" i="2"/>
  <c r="O24" i="2"/>
  <c r="P48" i="2"/>
  <c r="P89" i="2"/>
  <c r="O93" i="2"/>
  <c r="P102" i="2"/>
  <c r="O20" i="2"/>
  <c r="N125" i="2"/>
  <c r="M63" i="2"/>
  <c r="T63" i="2" s="1"/>
  <c r="M57" i="2"/>
  <c r="T57" i="2" s="1"/>
  <c r="M30" i="2"/>
  <c r="T30" i="2" s="1"/>
  <c r="N56" i="2"/>
  <c r="N72" i="2"/>
  <c r="O89" i="2"/>
  <c r="P26" i="2"/>
  <c r="O58" i="2"/>
  <c r="O114" i="2"/>
  <c r="O60" i="2"/>
  <c r="N124" i="2"/>
  <c r="N93" i="2"/>
  <c r="O102" i="2"/>
  <c r="O19" i="2"/>
  <c r="O67" i="2"/>
  <c r="O107" i="2"/>
  <c r="M20" i="2"/>
  <c r="T20" i="2" s="1"/>
  <c r="O69" i="2"/>
  <c r="P38" i="2"/>
  <c r="P63" i="2"/>
  <c r="O56" i="2"/>
  <c r="O72" i="2"/>
  <c r="N89" i="2"/>
  <c r="N114" i="2"/>
  <c r="M93" i="2"/>
  <c r="T93" i="2" s="1"/>
  <c r="N102" i="2"/>
  <c r="O38" i="2"/>
  <c r="M31" i="2"/>
  <c r="T31" i="2" s="1"/>
  <c r="O63" i="2"/>
  <c r="M103" i="2"/>
  <c r="T103" i="2" s="1"/>
  <c r="O17" i="2"/>
  <c r="M56" i="2"/>
  <c r="T56" i="2" s="1"/>
  <c r="M72" i="2"/>
  <c r="T72" i="2" s="1"/>
  <c r="M114" i="2"/>
  <c r="T114" i="2" s="1"/>
  <c r="M75" i="2"/>
  <c r="T75" i="2" s="1"/>
  <c r="N84" i="2"/>
  <c r="M70" i="2"/>
  <c r="T70" i="2" s="1"/>
  <c r="S113" i="2"/>
  <c r="S106" i="2"/>
  <c r="S21" i="2"/>
  <c r="S99" i="2"/>
  <c r="N40" i="2"/>
  <c r="O21" i="2"/>
  <c r="O85" i="2"/>
  <c r="O62" i="2"/>
  <c r="O40" i="2"/>
  <c r="O117" i="2"/>
  <c r="M10" i="2"/>
  <c r="T10" i="2" s="1"/>
  <c r="M74" i="2"/>
  <c r="T74" i="2" s="1"/>
  <c r="M43" i="2"/>
  <c r="T43" i="2" s="1"/>
  <c r="S17" i="2"/>
  <c r="S49" i="2"/>
  <c r="S89" i="2"/>
  <c r="S122" i="2"/>
  <c r="S59" i="2"/>
  <c r="S18" i="2"/>
  <c r="S50" i="2"/>
  <c r="S82" i="2"/>
  <c r="S114" i="2"/>
  <c r="S75" i="2"/>
  <c r="S20" i="2"/>
  <c r="S52" i="2"/>
  <c r="S84" i="2"/>
  <c r="S24" i="2"/>
  <c r="S116" i="2"/>
  <c r="S29" i="2"/>
  <c r="S61" i="2"/>
  <c r="S93" i="2"/>
  <c r="S48" i="2"/>
  <c r="S125" i="2"/>
  <c r="S38" i="2"/>
  <c r="S70" i="2"/>
  <c r="S102" i="2"/>
  <c r="S72" i="2"/>
  <c r="S118" i="2"/>
  <c r="S31" i="2"/>
  <c r="S63" i="2"/>
  <c r="S103" i="2"/>
  <c r="S56" i="2"/>
  <c r="S41" i="2"/>
  <c r="S42" i="2"/>
  <c r="S76" i="2"/>
  <c r="S53" i="2"/>
  <c r="S94" i="2"/>
  <c r="P85" i="2"/>
  <c r="N51" i="2"/>
  <c r="P41" i="2"/>
  <c r="P73" i="2"/>
  <c r="P113" i="2"/>
  <c r="N21" i="2"/>
  <c r="N85" i="2"/>
  <c r="N62" i="2"/>
  <c r="N8" i="2"/>
  <c r="M24" i="2"/>
  <c r="T24" i="2" s="1"/>
  <c r="M40" i="2"/>
  <c r="T40" i="2" s="1"/>
  <c r="P9" i="2"/>
  <c r="P49" i="2"/>
  <c r="M89" i="2"/>
  <c r="T89" i="2" s="1"/>
  <c r="N117" i="2"/>
  <c r="P18" i="2"/>
  <c r="P42" i="2"/>
  <c r="P82" i="2"/>
  <c r="P106" i="2"/>
  <c r="N12" i="2"/>
  <c r="N44" i="2"/>
  <c r="N76" i="2"/>
  <c r="P61" i="2"/>
  <c r="M102" i="2"/>
  <c r="T102" i="2" s="1"/>
  <c r="P43" i="2"/>
  <c r="P59" i="2"/>
  <c r="P75" i="2"/>
  <c r="P20" i="2"/>
  <c r="M84" i="2"/>
  <c r="T84" i="2" s="1"/>
  <c r="N29" i="2"/>
  <c r="N38" i="2"/>
  <c r="S9" i="2"/>
  <c r="S10" i="2"/>
  <c r="S12" i="2"/>
  <c r="S83" i="2"/>
  <c r="S85" i="2"/>
  <c r="S62" i="2"/>
  <c r="P117" i="2"/>
  <c r="N74" i="2"/>
  <c r="O41" i="2"/>
  <c r="O73" i="2"/>
  <c r="O113" i="2"/>
  <c r="M21" i="2"/>
  <c r="T21" i="2" s="1"/>
  <c r="M85" i="2"/>
  <c r="T85" i="2" s="1"/>
  <c r="M62" i="2"/>
  <c r="T62" i="2" s="1"/>
  <c r="O8" i="2"/>
  <c r="P24" i="2"/>
  <c r="P40" i="2"/>
  <c r="O9" i="2"/>
  <c r="O49" i="2"/>
  <c r="O18" i="2"/>
  <c r="O42" i="2"/>
  <c r="O82" i="2"/>
  <c r="O106" i="2"/>
  <c r="O12" i="2"/>
  <c r="O44" i="2"/>
  <c r="O76" i="2"/>
  <c r="O61" i="2"/>
  <c r="O122" i="2"/>
  <c r="O43" i="2"/>
  <c r="O59" i="2"/>
  <c r="O75" i="2"/>
  <c r="M99" i="2"/>
  <c r="T99" i="2" s="1"/>
  <c r="N52" i="2"/>
  <c r="P84" i="2"/>
  <c r="M29" i="2"/>
  <c r="T29" i="2" s="1"/>
  <c r="M38" i="2"/>
  <c r="T38" i="2" s="1"/>
  <c r="S25" i="2"/>
  <c r="S57" i="2"/>
  <c r="S97" i="2"/>
  <c r="S19" i="2"/>
  <c r="S107" i="2"/>
  <c r="S26" i="2"/>
  <c r="S58" i="2"/>
  <c r="S90" i="2"/>
  <c r="S11" i="2"/>
  <c r="S115" i="2"/>
  <c r="S28" i="2"/>
  <c r="S60" i="2"/>
  <c r="S92" i="2"/>
  <c r="S64" i="2"/>
  <c r="S124" i="2"/>
  <c r="S37" i="2"/>
  <c r="S69" i="2"/>
  <c r="S101" i="2"/>
  <c r="S80" i="2"/>
  <c r="S46" i="2"/>
  <c r="S78" i="2"/>
  <c r="S110" i="2"/>
  <c r="S96" i="2"/>
  <c r="S126" i="2"/>
  <c r="S39" i="2"/>
  <c r="S71" i="2"/>
  <c r="S111" i="2"/>
  <c r="S67" i="2"/>
  <c r="S43" i="2"/>
  <c r="S44" i="2"/>
  <c r="S8" i="2"/>
  <c r="P21" i="2"/>
  <c r="N83" i="2"/>
  <c r="N41" i="2"/>
  <c r="N73" i="2"/>
  <c r="N113" i="2"/>
  <c r="P53" i="2"/>
  <c r="P30" i="2"/>
  <c r="P94" i="2"/>
  <c r="M8" i="2"/>
  <c r="T8" i="2" s="1"/>
  <c r="N9" i="2"/>
  <c r="N49" i="2"/>
  <c r="N108" i="2"/>
  <c r="N18" i="2"/>
  <c r="N42" i="2"/>
  <c r="N82" i="2"/>
  <c r="N106" i="2"/>
  <c r="M12" i="2"/>
  <c r="T12" i="2" s="1"/>
  <c r="M44" i="2"/>
  <c r="T44" i="2" s="1"/>
  <c r="M76" i="2"/>
  <c r="T76" i="2" s="1"/>
  <c r="N61" i="2"/>
  <c r="N122" i="2"/>
  <c r="N43" i="2"/>
  <c r="N59" i="2"/>
  <c r="N75" i="2"/>
  <c r="P99" i="2"/>
  <c r="O52" i="2"/>
  <c r="P116" i="2"/>
  <c r="M125" i="2"/>
  <c r="T125" i="2" s="1"/>
  <c r="P70" i="2"/>
  <c r="S73" i="2"/>
  <c r="S51" i="2"/>
  <c r="S40" i="2"/>
  <c r="N10" i="2"/>
  <c r="M41" i="2"/>
  <c r="T41" i="2" s="1"/>
  <c r="M73" i="2"/>
  <c r="T73" i="2" s="1"/>
  <c r="M113" i="2"/>
  <c r="T113" i="2" s="1"/>
  <c r="O53" i="2"/>
  <c r="O30" i="2"/>
  <c r="O94" i="2"/>
  <c r="P8" i="2"/>
  <c r="M9" i="2"/>
  <c r="T9" i="2" s="1"/>
  <c r="M49" i="2"/>
  <c r="T49" i="2" s="1"/>
  <c r="O108" i="2"/>
  <c r="M18" i="2"/>
  <c r="T18" i="2" s="1"/>
  <c r="M42" i="2"/>
  <c r="T42" i="2" s="1"/>
  <c r="M82" i="2"/>
  <c r="T82" i="2" s="1"/>
  <c r="M106" i="2"/>
  <c r="T106" i="2" s="1"/>
  <c r="P12" i="2"/>
  <c r="P44" i="2"/>
  <c r="P76" i="2"/>
  <c r="M61" i="2"/>
  <c r="T61" i="2" s="1"/>
  <c r="M122" i="2"/>
  <c r="T122" i="2" s="1"/>
  <c r="M51" i="2"/>
  <c r="T51" i="2" s="1"/>
  <c r="M83" i="2"/>
  <c r="T83" i="2" s="1"/>
  <c r="O99" i="2"/>
  <c r="M52" i="2"/>
  <c r="T52" i="2" s="1"/>
  <c r="O116" i="2"/>
  <c r="P125" i="2"/>
  <c r="O70" i="2"/>
  <c r="M120" i="2"/>
  <c r="T120" i="2" s="1"/>
  <c r="Q120" i="2"/>
  <c r="R120" i="2" s="1"/>
  <c r="S33" i="2"/>
  <c r="S65" i="2"/>
  <c r="N105" i="2"/>
  <c r="Q105" i="2"/>
  <c r="R105" i="2" s="1"/>
  <c r="N35" i="2"/>
  <c r="Q35" i="2"/>
  <c r="R35" i="2" s="1"/>
  <c r="N121" i="2"/>
  <c r="Q121" i="2"/>
  <c r="R121" i="2" s="1"/>
  <c r="M34" i="2"/>
  <c r="T34" i="2" s="1"/>
  <c r="Q34" i="2"/>
  <c r="R34" i="2" s="1"/>
  <c r="M66" i="2"/>
  <c r="T66" i="2" s="1"/>
  <c r="Q66" i="2"/>
  <c r="R66" i="2" s="1"/>
  <c r="M98" i="2"/>
  <c r="T98" i="2" s="1"/>
  <c r="Q98" i="2"/>
  <c r="R98" i="2" s="1"/>
  <c r="P27" i="2"/>
  <c r="Q27" i="2"/>
  <c r="R27" i="2" s="1"/>
  <c r="S123" i="2"/>
  <c r="P36" i="2"/>
  <c r="Q36" i="2"/>
  <c r="R36" i="2" s="1"/>
  <c r="O68" i="2"/>
  <c r="Q68" i="2"/>
  <c r="R68" i="2" s="1"/>
  <c r="P100" i="2"/>
  <c r="Q100" i="2"/>
  <c r="R100" i="2" s="1"/>
  <c r="P104" i="2"/>
  <c r="Q104" i="2"/>
  <c r="R104" i="2" s="1"/>
  <c r="S45" i="2"/>
  <c r="S77" i="2"/>
  <c r="N109" i="2"/>
  <c r="Q109" i="2"/>
  <c r="R109" i="2" s="1"/>
  <c r="P91" i="2"/>
  <c r="Q91" i="2"/>
  <c r="R91" i="2" s="1"/>
  <c r="M22" i="2"/>
  <c r="T22" i="2" s="1"/>
  <c r="Q22" i="2"/>
  <c r="R22" i="2" s="1"/>
  <c r="M54" i="2"/>
  <c r="T54" i="2" s="1"/>
  <c r="Q54" i="2"/>
  <c r="R54" i="2" s="1"/>
  <c r="S86" i="2"/>
  <c r="P16" i="2"/>
  <c r="Q16" i="2"/>
  <c r="R16" i="2" s="1"/>
  <c r="P112" i="2"/>
  <c r="Q112" i="2"/>
  <c r="R112" i="2" s="1"/>
  <c r="S15" i="2"/>
  <c r="S47" i="2"/>
  <c r="S79" i="2"/>
  <c r="O119" i="2"/>
  <c r="Q119" i="2"/>
  <c r="R119" i="2" s="1"/>
  <c r="M7" i="2"/>
  <c r="T7" i="2" s="1"/>
  <c r="Q7" i="2"/>
  <c r="R7" i="2" s="1"/>
  <c r="S74" i="2"/>
  <c r="S108" i="2"/>
  <c r="S117" i="2"/>
  <c r="S30" i="2"/>
  <c r="P62" i="2"/>
  <c r="P17" i="2"/>
  <c r="N53" i="2"/>
  <c r="N30" i="2"/>
  <c r="N94" i="2"/>
  <c r="M108" i="2"/>
  <c r="T108" i="2" s="1"/>
  <c r="P10" i="2"/>
  <c r="P50" i="2"/>
  <c r="P74" i="2"/>
  <c r="P114" i="2"/>
  <c r="P93" i="2"/>
  <c r="P122" i="2"/>
  <c r="P51" i="2"/>
  <c r="P83" i="2"/>
  <c r="N99" i="2"/>
  <c r="P52" i="2"/>
  <c r="N116" i="2"/>
  <c r="O125" i="2"/>
  <c r="N70" i="2"/>
  <c r="S23" i="2"/>
  <c r="S55" i="2"/>
  <c r="S95" i="2"/>
  <c r="S32" i="2"/>
  <c r="V33" i="7"/>
  <c r="T33" i="7"/>
  <c r="S33" i="7"/>
  <c r="R33" i="7"/>
  <c r="AA33" i="7" s="1"/>
  <c r="O33" i="7"/>
  <c r="N33" i="7"/>
  <c r="U33" i="7"/>
  <c r="M33" i="7"/>
  <c r="P33" i="7"/>
  <c r="Q33" i="7"/>
  <c r="M105" i="7"/>
  <c r="N105" i="7"/>
  <c r="T105" i="7"/>
  <c r="S105" i="7"/>
  <c r="U105" i="7"/>
  <c r="R105" i="7"/>
  <c r="AA105" i="7" s="1"/>
  <c r="Q105" i="7"/>
  <c r="P105" i="7"/>
  <c r="O105" i="7"/>
  <c r="V105" i="7"/>
  <c r="T35" i="7"/>
  <c r="Q35" i="7"/>
  <c r="V35" i="7"/>
  <c r="O35" i="7"/>
  <c r="M35" i="7"/>
  <c r="S35" i="7"/>
  <c r="R35" i="7"/>
  <c r="AA35" i="7" s="1"/>
  <c r="P35" i="7"/>
  <c r="U35" i="7"/>
  <c r="N35" i="7"/>
  <c r="T121" i="7"/>
  <c r="S121" i="7"/>
  <c r="P121" i="7"/>
  <c r="R121" i="7"/>
  <c r="AA121" i="7" s="1"/>
  <c r="V121" i="7"/>
  <c r="Q121" i="7"/>
  <c r="O121" i="7"/>
  <c r="N121" i="7"/>
  <c r="M121" i="7"/>
  <c r="U121" i="7"/>
  <c r="R34" i="7"/>
  <c r="AA34" i="7" s="1"/>
  <c r="P34" i="7"/>
  <c r="S34" i="7"/>
  <c r="V34" i="7"/>
  <c r="N34" i="7"/>
  <c r="U34" i="7"/>
  <c r="Q34" i="7"/>
  <c r="O34" i="7"/>
  <c r="M34" i="7"/>
  <c r="T34" i="7"/>
  <c r="R66" i="7"/>
  <c r="AA66" i="7" s="1"/>
  <c r="T66" i="7"/>
  <c r="P66" i="7"/>
  <c r="N66" i="7"/>
  <c r="M66" i="7"/>
  <c r="V66" i="7"/>
  <c r="U66" i="7"/>
  <c r="S66" i="7"/>
  <c r="O66" i="7"/>
  <c r="Q66" i="7"/>
  <c r="V98" i="7"/>
  <c r="M98" i="7"/>
  <c r="O98" i="7"/>
  <c r="T98" i="7"/>
  <c r="S98" i="7"/>
  <c r="R98" i="7"/>
  <c r="AA98" i="7" s="1"/>
  <c r="Q98" i="7"/>
  <c r="P98" i="7"/>
  <c r="U98" i="7"/>
  <c r="N98" i="7"/>
  <c r="S27" i="7"/>
  <c r="U27" i="7"/>
  <c r="P27" i="7"/>
  <c r="O27" i="7"/>
  <c r="V27" i="7"/>
  <c r="T27" i="7"/>
  <c r="N27" i="7"/>
  <c r="M27" i="7"/>
  <c r="Q27" i="7"/>
  <c r="R27" i="7"/>
  <c r="AA27" i="7" s="1"/>
  <c r="Q123" i="7"/>
  <c r="P123" i="7"/>
  <c r="V123" i="7"/>
  <c r="O123" i="7"/>
  <c r="T123" i="7"/>
  <c r="S123" i="7"/>
  <c r="M123" i="7"/>
  <c r="R123" i="7"/>
  <c r="AA123" i="7" s="1"/>
  <c r="N123" i="7"/>
  <c r="U123" i="7"/>
  <c r="N36" i="7"/>
  <c r="S36" i="7"/>
  <c r="R36" i="7"/>
  <c r="AA36" i="7" s="1"/>
  <c r="P36" i="7"/>
  <c r="M36" i="7"/>
  <c r="V36" i="7"/>
  <c r="T36" i="7"/>
  <c r="Q36" i="7"/>
  <c r="U36" i="7"/>
  <c r="O36" i="7"/>
  <c r="U68" i="7"/>
  <c r="R68" i="7"/>
  <c r="AA68" i="7" s="1"/>
  <c r="N68" i="7"/>
  <c r="O68" i="7"/>
  <c r="P68" i="7"/>
  <c r="M68" i="7"/>
  <c r="T68" i="7"/>
  <c r="Q68" i="7"/>
  <c r="S68" i="7"/>
  <c r="V68" i="7"/>
  <c r="S100" i="7"/>
  <c r="P100" i="7"/>
  <c r="V100" i="7"/>
  <c r="O100" i="7"/>
  <c r="N100" i="7"/>
  <c r="M100" i="7"/>
  <c r="U100" i="7"/>
  <c r="R100" i="7"/>
  <c r="AA100" i="7" s="1"/>
  <c r="T100" i="7"/>
  <c r="Q100" i="7"/>
  <c r="Q104" i="7"/>
  <c r="S104" i="7"/>
  <c r="P104" i="7"/>
  <c r="V104" i="7"/>
  <c r="O104" i="7"/>
  <c r="N104" i="7"/>
  <c r="U104" i="7"/>
  <c r="R104" i="7"/>
  <c r="AA104" i="7" s="1"/>
  <c r="T104" i="7"/>
  <c r="M104" i="7"/>
  <c r="Q45" i="7"/>
  <c r="R45" i="7"/>
  <c r="AA45" i="7" s="1"/>
  <c r="U45" i="7"/>
  <c r="S45" i="7"/>
  <c r="N45" i="7"/>
  <c r="P45" i="7"/>
  <c r="M45" i="7"/>
  <c r="T45" i="7"/>
  <c r="O45" i="7"/>
  <c r="V45" i="7"/>
  <c r="M77" i="7"/>
  <c r="U77" i="7"/>
  <c r="R77" i="7"/>
  <c r="AA77" i="7" s="1"/>
  <c r="S77" i="7"/>
  <c r="N77" i="7"/>
  <c r="Q77" i="7"/>
  <c r="O77" i="7"/>
  <c r="V77" i="7"/>
  <c r="P77" i="7"/>
  <c r="T77" i="7"/>
  <c r="O109" i="7"/>
  <c r="N109" i="7"/>
  <c r="T109" i="7"/>
  <c r="M109" i="7"/>
  <c r="S109" i="7"/>
  <c r="R109" i="7"/>
  <c r="AA109" i="7" s="1"/>
  <c r="P109" i="7"/>
  <c r="V109" i="7"/>
  <c r="U109" i="7"/>
  <c r="Q109" i="7"/>
  <c r="U91" i="7"/>
  <c r="S91" i="7"/>
  <c r="Q91" i="7"/>
  <c r="O91" i="7"/>
  <c r="P91" i="7"/>
  <c r="V91" i="7"/>
  <c r="N91" i="7"/>
  <c r="T91" i="7"/>
  <c r="R91" i="7"/>
  <c r="AA91" i="7" s="1"/>
  <c r="M91" i="7"/>
  <c r="R22" i="7"/>
  <c r="AA22" i="7" s="1"/>
  <c r="S22" i="7"/>
  <c r="V22" i="7"/>
  <c r="O22" i="7"/>
  <c r="U22" i="7"/>
  <c r="T22" i="7"/>
  <c r="Q22" i="7"/>
  <c r="P22" i="7"/>
  <c r="M22" i="7"/>
  <c r="N22" i="7"/>
  <c r="O54" i="7"/>
  <c r="P54" i="7"/>
  <c r="U54" i="7"/>
  <c r="M54" i="7"/>
  <c r="T54" i="7"/>
  <c r="R54" i="7"/>
  <c r="AA54" i="7" s="1"/>
  <c r="S54" i="7"/>
  <c r="V54" i="7"/>
  <c r="N54" i="7"/>
  <c r="Q54" i="7"/>
  <c r="U86" i="7"/>
  <c r="S86" i="7"/>
  <c r="Q86" i="7"/>
  <c r="V86" i="7"/>
  <c r="T86" i="7"/>
  <c r="R86" i="7"/>
  <c r="AA86" i="7" s="1"/>
  <c r="P86" i="7"/>
  <c r="N86" i="7"/>
  <c r="O86" i="7"/>
  <c r="M86" i="7"/>
  <c r="S16" i="7"/>
  <c r="Q16" i="7"/>
  <c r="P16" i="7"/>
  <c r="O16" i="7"/>
  <c r="T16" i="7"/>
  <c r="R16" i="7"/>
  <c r="AA16" i="7" s="1"/>
  <c r="U16" i="7"/>
  <c r="V16" i="7"/>
  <c r="N16" i="7"/>
  <c r="M16" i="7"/>
  <c r="M112" i="7"/>
  <c r="R112" i="7"/>
  <c r="AA112" i="7" s="1"/>
  <c r="T112" i="7"/>
  <c r="Q112" i="7"/>
  <c r="P112" i="7"/>
  <c r="O112" i="7"/>
  <c r="V112" i="7"/>
  <c r="N112" i="7"/>
  <c r="U112" i="7"/>
  <c r="S112" i="7"/>
  <c r="M15" i="7"/>
  <c r="Q15" i="7"/>
  <c r="S15" i="7"/>
  <c r="P15" i="7"/>
  <c r="O15" i="7"/>
  <c r="N15" i="7"/>
  <c r="R15" i="7"/>
  <c r="AA15" i="7" s="1"/>
  <c r="V15" i="7"/>
  <c r="U15" i="7"/>
  <c r="T15" i="7"/>
  <c r="O47" i="7"/>
  <c r="T47" i="7"/>
  <c r="R47" i="7"/>
  <c r="AA47" i="7" s="1"/>
  <c r="S47" i="7"/>
  <c r="P47" i="7"/>
  <c r="Q47" i="7"/>
  <c r="V47" i="7"/>
  <c r="N47" i="7"/>
  <c r="M47" i="7"/>
  <c r="U47" i="7"/>
  <c r="L79" i="7"/>
  <c r="M119" i="7"/>
  <c r="V119" i="7"/>
  <c r="O119" i="7"/>
  <c r="N119" i="7"/>
  <c r="T119" i="7"/>
  <c r="S119" i="7"/>
  <c r="R119" i="7"/>
  <c r="AA119" i="7" s="1"/>
  <c r="P119" i="7"/>
  <c r="Q119" i="7"/>
  <c r="U119" i="7"/>
  <c r="O15" i="2"/>
  <c r="O47" i="2"/>
  <c r="O79" i="2"/>
  <c r="P33" i="2"/>
  <c r="M16" i="2"/>
  <c r="T16" i="2" s="1"/>
  <c r="N104" i="2"/>
  <c r="M112" i="2"/>
  <c r="T112" i="2" s="1"/>
  <c r="O65" i="2"/>
  <c r="O45" i="2"/>
  <c r="M77" i="2"/>
  <c r="T77" i="2" s="1"/>
  <c r="N86" i="2"/>
  <c r="M121" i="2"/>
  <c r="T121" i="2" s="1"/>
  <c r="P34" i="2"/>
  <c r="P66" i="2"/>
  <c r="P98" i="2"/>
  <c r="O123" i="2"/>
  <c r="P54" i="2"/>
  <c r="M35" i="2"/>
  <c r="T35" i="2" s="1"/>
  <c r="N36" i="2"/>
  <c r="N100" i="2"/>
  <c r="O9" i="7"/>
  <c r="P9" i="7"/>
  <c r="U9" i="7"/>
  <c r="V9" i="7"/>
  <c r="S9" i="7"/>
  <c r="Q9" i="7"/>
  <c r="T9" i="7"/>
  <c r="R9" i="7"/>
  <c r="AA9" i="7" s="1"/>
  <c r="M9" i="7"/>
  <c r="N9" i="7"/>
  <c r="U41" i="7"/>
  <c r="T41" i="7"/>
  <c r="Q41" i="7"/>
  <c r="M41" i="7"/>
  <c r="S41" i="7"/>
  <c r="R41" i="7"/>
  <c r="AA41" i="7" s="1"/>
  <c r="P41" i="7"/>
  <c r="V41" i="7"/>
  <c r="N41" i="7"/>
  <c r="O41" i="7"/>
  <c r="Q73" i="7"/>
  <c r="R73" i="7"/>
  <c r="AA73" i="7" s="1"/>
  <c r="U73" i="7"/>
  <c r="S73" i="7"/>
  <c r="N73" i="7"/>
  <c r="P73" i="7"/>
  <c r="M73" i="7"/>
  <c r="T73" i="7"/>
  <c r="V73" i="7"/>
  <c r="O73" i="7"/>
  <c r="M113" i="7"/>
  <c r="U113" i="7"/>
  <c r="O113" i="7"/>
  <c r="N113" i="7"/>
  <c r="T113" i="7"/>
  <c r="S113" i="7"/>
  <c r="Q113" i="7"/>
  <c r="R113" i="7"/>
  <c r="AA113" i="7" s="1"/>
  <c r="P113" i="7"/>
  <c r="V113" i="7"/>
  <c r="V43" i="7"/>
  <c r="U43" i="7"/>
  <c r="S43" i="7"/>
  <c r="N43" i="7"/>
  <c r="Q43" i="7"/>
  <c r="M43" i="7"/>
  <c r="T43" i="7"/>
  <c r="R43" i="7"/>
  <c r="AA43" i="7" s="1"/>
  <c r="O43" i="7"/>
  <c r="P43" i="7"/>
  <c r="V10" i="7"/>
  <c r="N10" i="7"/>
  <c r="R10" i="7"/>
  <c r="AA10" i="7" s="1"/>
  <c r="U10" i="7"/>
  <c r="T10" i="7"/>
  <c r="S10" i="7"/>
  <c r="O10" i="7"/>
  <c r="M10" i="7"/>
  <c r="Q10" i="7"/>
  <c r="P10" i="7"/>
  <c r="P42" i="7"/>
  <c r="M42" i="7"/>
  <c r="N42" i="7"/>
  <c r="T42" i="7"/>
  <c r="R42" i="7"/>
  <c r="AA42" i="7" s="1"/>
  <c r="S42" i="7"/>
  <c r="O42" i="7"/>
  <c r="Q42" i="7"/>
  <c r="U42" i="7"/>
  <c r="V42" i="7"/>
  <c r="Q74" i="7"/>
  <c r="S74" i="7"/>
  <c r="V74" i="7"/>
  <c r="O74" i="7"/>
  <c r="U74" i="7"/>
  <c r="M74" i="7"/>
  <c r="R74" i="7"/>
  <c r="AA74" i="7" s="1"/>
  <c r="P74" i="7"/>
  <c r="T74" i="7"/>
  <c r="N74" i="7"/>
  <c r="V106" i="7"/>
  <c r="N106" i="7"/>
  <c r="S106" i="7"/>
  <c r="O106" i="7"/>
  <c r="U106" i="7"/>
  <c r="M106" i="7"/>
  <c r="T106" i="7"/>
  <c r="Q106" i="7"/>
  <c r="R106" i="7"/>
  <c r="AA106" i="7" s="1"/>
  <c r="P106" i="7"/>
  <c r="U51" i="7"/>
  <c r="S51" i="7"/>
  <c r="P51" i="7"/>
  <c r="O51" i="7"/>
  <c r="Q51" i="7"/>
  <c r="T51" i="7"/>
  <c r="N51" i="7"/>
  <c r="V51" i="7"/>
  <c r="M51" i="7"/>
  <c r="R51" i="7"/>
  <c r="AA51" i="7" s="1"/>
  <c r="U12" i="7"/>
  <c r="R12" i="7"/>
  <c r="AA12" i="7" s="1"/>
  <c r="V12" i="7"/>
  <c r="N12" i="7"/>
  <c r="T12" i="7"/>
  <c r="M12" i="7"/>
  <c r="S12" i="7"/>
  <c r="Q12" i="7"/>
  <c r="P12" i="7"/>
  <c r="O12" i="7"/>
  <c r="Q44" i="7"/>
  <c r="N44" i="7"/>
  <c r="M44" i="7"/>
  <c r="P44" i="7"/>
  <c r="V44" i="7"/>
  <c r="U44" i="7"/>
  <c r="T44" i="7"/>
  <c r="S44" i="7"/>
  <c r="R44" i="7"/>
  <c r="AA44" i="7" s="1"/>
  <c r="O44" i="7"/>
  <c r="O76" i="7"/>
  <c r="R76" i="7"/>
  <c r="AA76" i="7" s="1"/>
  <c r="P76" i="7"/>
  <c r="Q76" i="7"/>
  <c r="N76" i="7"/>
  <c r="U76" i="7"/>
  <c r="M76" i="7"/>
  <c r="S76" i="7"/>
  <c r="V76" i="7"/>
  <c r="T76" i="7"/>
  <c r="S108" i="7"/>
  <c r="M108" i="7"/>
  <c r="R108" i="7"/>
  <c r="AA108" i="7" s="1"/>
  <c r="T108" i="7"/>
  <c r="Q108" i="7"/>
  <c r="P108" i="7"/>
  <c r="V108" i="7"/>
  <c r="O108" i="7"/>
  <c r="U108" i="7"/>
  <c r="N108" i="7"/>
  <c r="S83" i="7"/>
  <c r="N83" i="7"/>
  <c r="R83" i="7"/>
  <c r="AA83" i="7" s="1"/>
  <c r="V83" i="7"/>
  <c r="U83" i="7"/>
  <c r="Q83" i="7"/>
  <c r="M83" i="7"/>
  <c r="O83" i="7"/>
  <c r="T83" i="7"/>
  <c r="P83" i="7"/>
  <c r="V21" i="7"/>
  <c r="T21" i="7"/>
  <c r="P21" i="7"/>
  <c r="R21" i="7"/>
  <c r="AA21" i="7" s="1"/>
  <c r="Q21" i="7"/>
  <c r="N21" i="7"/>
  <c r="U21" i="7"/>
  <c r="M21" i="7"/>
  <c r="S21" i="7"/>
  <c r="O21" i="7"/>
  <c r="U53" i="7"/>
  <c r="R53" i="7"/>
  <c r="AA53" i="7" s="1"/>
  <c r="M53" i="7"/>
  <c r="Q53" i="7"/>
  <c r="T53" i="7"/>
  <c r="S53" i="7"/>
  <c r="N53" i="7"/>
  <c r="P53" i="7"/>
  <c r="O53" i="7"/>
  <c r="V53" i="7"/>
  <c r="S85" i="7"/>
  <c r="U85" i="7"/>
  <c r="V85" i="7"/>
  <c r="O85" i="7"/>
  <c r="R85" i="7"/>
  <c r="AA85" i="7" s="1"/>
  <c r="Q85" i="7"/>
  <c r="M85" i="7"/>
  <c r="T85" i="7"/>
  <c r="P85" i="7"/>
  <c r="N85" i="7"/>
  <c r="V8" i="7"/>
  <c r="T8" i="7"/>
  <c r="R8" i="7"/>
  <c r="AA8" i="7" s="1"/>
  <c r="M8" i="7"/>
  <c r="N8" i="7"/>
  <c r="Q8" i="7"/>
  <c r="S8" i="7"/>
  <c r="U8" i="7"/>
  <c r="P8" i="7"/>
  <c r="O8" i="7"/>
  <c r="Q117" i="7"/>
  <c r="T117" i="7"/>
  <c r="S117" i="7"/>
  <c r="P117" i="7"/>
  <c r="R117" i="7"/>
  <c r="AA117" i="7" s="1"/>
  <c r="V117" i="7"/>
  <c r="O117" i="7"/>
  <c r="N117" i="7"/>
  <c r="U117" i="7"/>
  <c r="M117" i="7"/>
  <c r="Q30" i="7"/>
  <c r="T30" i="7"/>
  <c r="V30" i="7"/>
  <c r="N30" i="7"/>
  <c r="R30" i="7"/>
  <c r="AA30" i="7" s="1"/>
  <c r="S30" i="7"/>
  <c r="P30" i="7"/>
  <c r="O30" i="7"/>
  <c r="M30" i="7"/>
  <c r="U30" i="7"/>
  <c r="O62" i="7"/>
  <c r="P62" i="7"/>
  <c r="M62" i="7"/>
  <c r="V62" i="7"/>
  <c r="R62" i="7"/>
  <c r="AA62" i="7" s="1"/>
  <c r="T62" i="7"/>
  <c r="Q62" i="7"/>
  <c r="N62" i="7"/>
  <c r="U62" i="7"/>
  <c r="S62" i="7"/>
  <c r="Q94" i="7"/>
  <c r="V94" i="7"/>
  <c r="O94" i="7"/>
  <c r="U94" i="7"/>
  <c r="M94" i="7"/>
  <c r="T94" i="7"/>
  <c r="S94" i="7"/>
  <c r="P94" i="7"/>
  <c r="R94" i="7"/>
  <c r="AA94" i="7" s="1"/>
  <c r="N94" i="7"/>
  <c r="O40" i="7"/>
  <c r="Q40" i="7"/>
  <c r="S40" i="7"/>
  <c r="U40" i="7"/>
  <c r="P40" i="7"/>
  <c r="M40" i="7"/>
  <c r="T40" i="7"/>
  <c r="N40" i="7"/>
  <c r="R40" i="7"/>
  <c r="AA40" i="7" s="1"/>
  <c r="V40" i="7"/>
  <c r="P99" i="7"/>
  <c r="V99" i="7"/>
  <c r="O99" i="7"/>
  <c r="N99" i="7"/>
  <c r="U99" i="7"/>
  <c r="M99" i="7"/>
  <c r="S99" i="7"/>
  <c r="T99" i="7"/>
  <c r="R99" i="7"/>
  <c r="AA99" i="7" s="1"/>
  <c r="Q99" i="7"/>
  <c r="Q23" i="7"/>
  <c r="S23" i="7"/>
  <c r="V23" i="7"/>
  <c r="O23" i="7"/>
  <c r="U23" i="7"/>
  <c r="M23" i="7"/>
  <c r="R23" i="7"/>
  <c r="AA23" i="7" s="1"/>
  <c r="P23" i="7"/>
  <c r="T23" i="7"/>
  <c r="N23" i="7"/>
  <c r="U55" i="7"/>
  <c r="R55" i="7"/>
  <c r="AA55" i="7" s="1"/>
  <c r="V55" i="7"/>
  <c r="T55" i="7"/>
  <c r="M55" i="7"/>
  <c r="S55" i="7"/>
  <c r="P55" i="7"/>
  <c r="O55" i="7"/>
  <c r="Q55" i="7"/>
  <c r="N55" i="7"/>
  <c r="Q95" i="7"/>
  <c r="P95" i="7"/>
  <c r="R95" i="7"/>
  <c r="AA95" i="7" s="1"/>
  <c r="V95" i="7"/>
  <c r="O95" i="7"/>
  <c r="N95" i="7"/>
  <c r="U95" i="7"/>
  <c r="M95" i="7"/>
  <c r="S95" i="7"/>
  <c r="T95" i="7"/>
  <c r="U32" i="7"/>
  <c r="V32" i="7"/>
  <c r="S32" i="7"/>
  <c r="Q32" i="7"/>
  <c r="M32" i="7"/>
  <c r="N32" i="7"/>
  <c r="T32" i="7"/>
  <c r="R32" i="7"/>
  <c r="AA32" i="7" s="1"/>
  <c r="P32" i="7"/>
  <c r="O32" i="7"/>
  <c r="V120" i="7"/>
  <c r="U120" i="7"/>
  <c r="N120" i="7"/>
  <c r="M120" i="7"/>
  <c r="T120" i="7"/>
  <c r="O120" i="7"/>
  <c r="S120" i="7"/>
  <c r="R120" i="7"/>
  <c r="AA120" i="7" s="1"/>
  <c r="Q120" i="7"/>
  <c r="P120" i="7"/>
  <c r="N15" i="2"/>
  <c r="N47" i="2"/>
  <c r="N79" i="2"/>
  <c r="O104" i="2"/>
  <c r="N65" i="2"/>
  <c r="N45" i="2"/>
  <c r="M86" i="2"/>
  <c r="T86" i="2" s="1"/>
  <c r="P120" i="2"/>
  <c r="O34" i="2"/>
  <c r="O66" i="2"/>
  <c r="O98" i="2"/>
  <c r="O54" i="2"/>
  <c r="O36" i="2"/>
  <c r="P68" i="2"/>
  <c r="O100" i="2"/>
  <c r="P65" i="7"/>
  <c r="M65" i="7"/>
  <c r="U65" i="7"/>
  <c r="Q65" i="7"/>
  <c r="R65" i="7"/>
  <c r="AA65" i="7" s="1"/>
  <c r="T65" i="7"/>
  <c r="V65" i="7"/>
  <c r="S65" i="7"/>
  <c r="O65" i="7"/>
  <c r="N65" i="7"/>
  <c r="O33" i="2"/>
  <c r="P119" i="2"/>
  <c r="M104" i="2"/>
  <c r="T104" i="2" s="1"/>
  <c r="M65" i="2"/>
  <c r="T65" i="2" s="1"/>
  <c r="P105" i="2"/>
  <c r="M45" i="2"/>
  <c r="T45" i="2" s="1"/>
  <c r="O120" i="2"/>
  <c r="O121" i="2"/>
  <c r="N34" i="2"/>
  <c r="N66" i="2"/>
  <c r="N98" i="2"/>
  <c r="N123" i="2"/>
  <c r="P109" i="2"/>
  <c r="P22" i="2"/>
  <c r="N54" i="2"/>
  <c r="M27" i="2"/>
  <c r="T27" i="2" s="1"/>
  <c r="M91" i="2"/>
  <c r="T91" i="2" s="1"/>
  <c r="M36" i="2"/>
  <c r="T36" i="2" s="1"/>
  <c r="M100" i="2"/>
  <c r="T100" i="2" s="1"/>
  <c r="Q17" i="7"/>
  <c r="N17" i="7"/>
  <c r="U17" i="7"/>
  <c r="T17" i="7"/>
  <c r="S17" i="7"/>
  <c r="P17" i="7"/>
  <c r="R17" i="7"/>
  <c r="AA17" i="7" s="1"/>
  <c r="M17" i="7"/>
  <c r="O17" i="7"/>
  <c r="V17" i="7"/>
  <c r="P49" i="7"/>
  <c r="U49" i="7"/>
  <c r="M49" i="7"/>
  <c r="Q49" i="7"/>
  <c r="S49" i="7"/>
  <c r="N49" i="7"/>
  <c r="O49" i="7"/>
  <c r="R49" i="7"/>
  <c r="AA49" i="7" s="1"/>
  <c r="V49" i="7"/>
  <c r="T49" i="7"/>
  <c r="V89" i="7"/>
  <c r="S89" i="7"/>
  <c r="M89" i="7"/>
  <c r="T89" i="7"/>
  <c r="R89" i="7"/>
  <c r="AA89" i="7" s="1"/>
  <c r="P89" i="7"/>
  <c r="N89" i="7"/>
  <c r="Q89" i="7"/>
  <c r="O89" i="7"/>
  <c r="U89" i="7"/>
  <c r="S122" i="7"/>
  <c r="N122" i="7"/>
  <c r="U122" i="7"/>
  <c r="M122" i="7"/>
  <c r="R122" i="7"/>
  <c r="AA122" i="7" s="1"/>
  <c r="T122" i="7"/>
  <c r="Q122" i="7"/>
  <c r="P122" i="7"/>
  <c r="O122" i="7"/>
  <c r="V122" i="7"/>
  <c r="M59" i="7"/>
  <c r="T59" i="7"/>
  <c r="U59" i="7"/>
  <c r="P59" i="7"/>
  <c r="V59" i="7"/>
  <c r="N59" i="7"/>
  <c r="O59" i="7"/>
  <c r="Q59" i="7"/>
  <c r="R59" i="7"/>
  <c r="AA59" i="7" s="1"/>
  <c r="S59" i="7"/>
  <c r="R18" i="7"/>
  <c r="AA18" i="7" s="1"/>
  <c r="N18" i="7"/>
  <c r="Q18" i="7"/>
  <c r="M18" i="7"/>
  <c r="T18" i="7"/>
  <c r="P18" i="7"/>
  <c r="V18" i="7"/>
  <c r="S18" i="7"/>
  <c r="U18" i="7"/>
  <c r="O18" i="7"/>
  <c r="P50" i="7"/>
  <c r="U50" i="7"/>
  <c r="M50" i="7"/>
  <c r="V50" i="7"/>
  <c r="O50" i="7"/>
  <c r="R50" i="7"/>
  <c r="AA50" i="7" s="1"/>
  <c r="T50" i="7"/>
  <c r="N50" i="7"/>
  <c r="S50" i="7"/>
  <c r="Q50" i="7"/>
  <c r="P82" i="7"/>
  <c r="S82" i="7"/>
  <c r="N82" i="7"/>
  <c r="O82" i="7"/>
  <c r="U82" i="7"/>
  <c r="Q82" i="7"/>
  <c r="M82" i="7"/>
  <c r="T82" i="7"/>
  <c r="V82" i="7"/>
  <c r="R82" i="7"/>
  <c r="AA82" i="7" s="1"/>
  <c r="V114" i="7"/>
  <c r="M114" i="7"/>
  <c r="T114" i="7"/>
  <c r="S114" i="7"/>
  <c r="R114" i="7"/>
  <c r="AA114" i="7" s="1"/>
  <c r="Q114" i="7"/>
  <c r="P114" i="7"/>
  <c r="U114" i="7"/>
  <c r="O114" i="7"/>
  <c r="N114" i="7"/>
  <c r="U75" i="7"/>
  <c r="N75" i="7"/>
  <c r="M75" i="7"/>
  <c r="T75" i="7"/>
  <c r="S75" i="7"/>
  <c r="R75" i="7"/>
  <c r="AA75" i="7" s="1"/>
  <c r="Q75" i="7"/>
  <c r="P75" i="7"/>
  <c r="V75" i="7"/>
  <c r="O75" i="7"/>
  <c r="M20" i="7"/>
  <c r="U20" i="7"/>
  <c r="Q20" i="7"/>
  <c r="O20" i="7"/>
  <c r="T20" i="7"/>
  <c r="S20" i="7"/>
  <c r="V20" i="7"/>
  <c r="N20" i="7"/>
  <c r="P20" i="7"/>
  <c r="R20" i="7"/>
  <c r="AA20" i="7" s="1"/>
  <c r="U52" i="7"/>
  <c r="P52" i="7"/>
  <c r="R52" i="7"/>
  <c r="AA52" i="7" s="1"/>
  <c r="S52" i="7"/>
  <c r="N52" i="7"/>
  <c r="M52" i="7"/>
  <c r="T52" i="7"/>
  <c r="Q52" i="7"/>
  <c r="V52" i="7"/>
  <c r="O52" i="7"/>
  <c r="V84" i="7"/>
  <c r="M84" i="7"/>
  <c r="Q84" i="7"/>
  <c r="O84" i="7"/>
  <c r="S84" i="7"/>
  <c r="U84" i="7"/>
  <c r="P84" i="7"/>
  <c r="R84" i="7"/>
  <c r="AA84" i="7" s="1"/>
  <c r="N84" i="7"/>
  <c r="T84" i="7"/>
  <c r="U24" i="7"/>
  <c r="O24" i="7"/>
  <c r="R24" i="7"/>
  <c r="AA24" i="7" s="1"/>
  <c r="P24" i="7"/>
  <c r="T24" i="7"/>
  <c r="M24" i="7"/>
  <c r="S24" i="7"/>
  <c r="Q24" i="7"/>
  <c r="N24" i="7"/>
  <c r="V24" i="7"/>
  <c r="P116" i="7"/>
  <c r="N116" i="7"/>
  <c r="U116" i="7"/>
  <c r="M116" i="7"/>
  <c r="T116" i="7"/>
  <c r="S116" i="7"/>
  <c r="O116" i="7"/>
  <c r="Q116" i="7"/>
  <c r="V116" i="7"/>
  <c r="R116" i="7"/>
  <c r="AA116" i="7" s="1"/>
  <c r="V29" i="7"/>
  <c r="O29" i="7"/>
  <c r="P29" i="7"/>
  <c r="M29" i="7"/>
  <c r="S29" i="7"/>
  <c r="R29" i="7"/>
  <c r="AA29" i="7" s="1"/>
  <c r="U29" i="7"/>
  <c r="T29" i="7"/>
  <c r="Q29" i="7"/>
  <c r="N29" i="7"/>
  <c r="U61" i="7"/>
  <c r="R61" i="7"/>
  <c r="AA61" i="7" s="1"/>
  <c r="M61" i="7"/>
  <c r="P61" i="7"/>
  <c r="Q61" i="7"/>
  <c r="T61" i="7"/>
  <c r="S61" i="7"/>
  <c r="N61" i="7"/>
  <c r="O61" i="7"/>
  <c r="V61" i="7"/>
  <c r="V93" i="7"/>
  <c r="Q93" i="7"/>
  <c r="T93" i="7"/>
  <c r="O93" i="7"/>
  <c r="R93" i="7"/>
  <c r="AA93" i="7" s="1"/>
  <c r="P93" i="7"/>
  <c r="U93" i="7"/>
  <c r="M93" i="7"/>
  <c r="N93" i="7"/>
  <c r="S93" i="7"/>
  <c r="M48" i="7"/>
  <c r="R48" i="7"/>
  <c r="AA48" i="7" s="1"/>
  <c r="O48" i="7"/>
  <c r="T48" i="7"/>
  <c r="Q48" i="7"/>
  <c r="P48" i="7"/>
  <c r="V48" i="7"/>
  <c r="U48" i="7"/>
  <c r="N48" i="7"/>
  <c r="S48" i="7"/>
  <c r="Q125" i="7"/>
  <c r="U125" i="7"/>
  <c r="M125" i="7"/>
  <c r="T125" i="7"/>
  <c r="S125" i="7"/>
  <c r="P125" i="7"/>
  <c r="R125" i="7"/>
  <c r="AA125" i="7" s="1"/>
  <c r="V125" i="7"/>
  <c r="N125" i="7"/>
  <c r="O125" i="7"/>
  <c r="Q38" i="7"/>
  <c r="M38" i="7"/>
  <c r="P38" i="7"/>
  <c r="R38" i="7"/>
  <c r="AA38" i="7" s="1"/>
  <c r="O38" i="7"/>
  <c r="N38" i="7"/>
  <c r="V38" i="7"/>
  <c r="U38" i="7"/>
  <c r="T38" i="7"/>
  <c r="S38" i="7"/>
  <c r="O70" i="7"/>
  <c r="P70" i="7"/>
  <c r="U70" i="7"/>
  <c r="S70" i="7"/>
  <c r="R70" i="7"/>
  <c r="AA70" i="7" s="1"/>
  <c r="Q70" i="7"/>
  <c r="V70" i="7"/>
  <c r="N70" i="7"/>
  <c r="M70" i="7"/>
  <c r="T70" i="7"/>
  <c r="P102" i="7"/>
  <c r="N102" i="7"/>
  <c r="O102" i="7"/>
  <c r="U102" i="7"/>
  <c r="M102" i="7"/>
  <c r="T102" i="7"/>
  <c r="S102" i="7"/>
  <c r="Q102" i="7"/>
  <c r="V102" i="7"/>
  <c r="R102" i="7"/>
  <c r="AA102" i="7" s="1"/>
  <c r="O72" i="7"/>
  <c r="U72" i="7"/>
  <c r="P72" i="7"/>
  <c r="M72" i="7"/>
  <c r="S72" i="7"/>
  <c r="R72" i="7"/>
  <c r="AA72" i="7" s="1"/>
  <c r="N72" i="7"/>
  <c r="T72" i="7"/>
  <c r="Q72" i="7"/>
  <c r="V72" i="7"/>
  <c r="U118" i="7"/>
  <c r="Q118" i="7"/>
  <c r="S118" i="7"/>
  <c r="V118" i="7"/>
  <c r="P118" i="7"/>
  <c r="O118" i="7"/>
  <c r="N118" i="7"/>
  <c r="M118" i="7"/>
  <c r="T118" i="7"/>
  <c r="R118" i="7"/>
  <c r="AA118" i="7" s="1"/>
  <c r="M31" i="7"/>
  <c r="Q31" i="7"/>
  <c r="P31" i="7"/>
  <c r="O31" i="7"/>
  <c r="S31" i="7"/>
  <c r="N31" i="7"/>
  <c r="R31" i="7"/>
  <c r="AA31" i="7" s="1"/>
  <c r="V31" i="7"/>
  <c r="T31" i="7"/>
  <c r="U31" i="7"/>
  <c r="M63" i="7"/>
  <c r="V63" i="7"/>
  <c r="O63" i="7"/>
  <c r="N63" i="7"/>
  <c r="U63" i="7"/>
  <c r="T63" i="7"/>
  <c r="S63" i="7"/>
  <c r="P63" i="7"/>
  <c r="R63" i="7"/>
  <c r="AA63" i="7" s="1"/>
  <c r="Q63" i="7"/>
  <c r="Q103" i="7"/>
  <c r="V103" i="7"/>
  <c r="O103" i="7"/>
  <c r="N103" i="7"/>
  <c r="U103" i="7"/>
  <c r="M103" i="7"/>
  <c r="T103" i="7"/>
  <c r="S103" i="7"/>
  <c r="P103" i="7"/>
  <c r="R103" i="7"/>
  <c r="AA103" i="7" s="1"/>
  <c r="T56" i="7"/>
  <c r="N56" i="7"/>
  <c r="R56" i="7"/>
  <c r="AA56" i="7" s="1"/>
  <c r="V56" i="7"/>
  <c r="Q56" i="7"/>
  <c r="S56" i="7"/>
  <c r="P56" i="7"/>
  <c r="M56" i="7"/>
  <c r="O56" i="7"/>
  <c r="U56" i="7"/>
  <c r="N33" i="2"/>
  <c r="P123" i="2"/>
  <c r="O22" i="2"/>
  <c r="P35" i="2"/>
  <c r="M33" i="2"/>
  <c r="T33" i="2" s="1"/>
  <c r="O105" i="2"/>
  <c r="P77" i="2"/>
  <c r="N120" i="2"/>
  <c r="M123" i="2"/>
  <c r="T123" i="2" s="1"/>
  <c r="O109" i="2"/>
  <c r="N22" i="2"/>
  <c r="O35" i="2"/>
  <c r="N68" i="2"/>
  <c r="V25" i="7"/>
  <c r="S25" i="7"/>
  <c r="O25" i="7"/>
  <c r="R25" i="7"/>
  <c r="AA25" i="7" s="1"/>
  <c r="Q25" i="7"/>
  <c r="U25" i="7"/>
  <c r="M25" i="7"/>
  <c r="N25" i="7"/>
  <c r="T25" i="7"/>
  <c r="P25" i="7"/>
  <c r="M57" i="7"/>
  <c r="U57" i="7"/>
  <c r="P57" i="7"/>
  <c r="R57" i="7"/>
  <c r="AA57" i="7" s="1"/>
  <c r="T57" i="7"/>
  <c r="S57" i="7"/>
  <c r="N57" i="7"/>
  <c r="Q57" i="7"/>
  <c r="V57" i="7"/>
  <c r="O57" i="7"/>
  <c r="U97" i="7"/>
  <c r="M97" i="7"/>
  <c r="R97" i="7"/>
  <c r="AA97" i="7" s="1"/>
  <c r="Q97" i="7"/>
  <c r="P97" i="7"/>
  <c r="V97" i="7"/>
  <c r="O97" i="7"/>
  <c r="N97" i="7"/>
  <c r="T97" i="7"/>
  <c r="S97" i="7"/>
  <c r="N19" i="7"/>
  <c r="M19" i="7"/>
  <c r="R19" i="7"/>
  <c r="AA19" i="7" s="1"/>
  <c r="S19" i="7"/>
  <c r="P19" i="7"/>
  <c r="V19" i="7"/>
  <c r="Q19" i="7"/>
  <c r="O19" i="7"/>
  <c r="T19" i="7"/>
  <c r="U19" i="7"/>
  <c r="V107" i="7"/>
  <c r="Q107" i="7"/>
  <c r="U107" i="7"/>
  <c r="T107" i="7"/>
  <c r="R107" i="7"/>
  <c r="AA107" i="7" s="1"/>
  <c r="P107" i="7"/>
  <c r="O107" i="7"/>
  <c r="N107" i="7"/>
  <c r="S107" i="7"/>
  <c r="M107" i="7"/>
  <c r="Q26" i="7"/>
  <c r="U26" i="7"/>
  <c r="R26" i="7"/>
  <c r="AA26" i="7" s="1"/>
  <c r="V26" i="7"/>
  <c r="O26" i="7"/>
  <c r="P26" i="7"/>
  <c r="N26" i="7"/>
  <c r="M26" i="7"/>
  <c r="T26" i="7"/>
  <c r="S26" i="7"/>
  <c r="Q58" i="7"/>
  <c r="N58" i="7"/>
  <c r="U58" i="7"/>
  <c r="V58" i="7"/>
  <c r="T58" i="7"/>
  <c r="O58" i="7"/>
  <c r="R58" i="7"/>
  <c r="AA58" i="7" s="1"/>
  <c r="P58" i="7"/>
  <c r="M58" i="7"/>
  <c r="S58" i="7"/>
  <c r="U90" i="7"/>
  <c r="O90" i="7"/>
  <c r="R90" i="7"/>
  <c r="AA90" i="7" s="1"/>
  <c r="V90" i="7"/>
  <c r="T90" i="7"/>
  <c r="P90" i="7"/>
  <c r="S90" i="7"/>
  <c r="Q90" i="7"/>
  <c r="M90" i="7"/>
  <c r="N90" i="7"/>
  <c r="P11" i="7"/>
  <c r="S11" i="7"/>
  <c r="O11" i="7"/>
  <c r="T11" i="7"/>
  <c r="N11" i="7"/>
  <c r="M11" i="7"/>
  <c r="R11" i="7"/>
  <c r="AA11" i="7" s="1"/>
  <c r="Q11" i="7"/>
  <c r="V11" i="7"/>
  <c r="U11" i="7"/>
  <c r="Q115" i="7"/>
  <c r="T115" i="7"/>
  <c r="S115" i="7"/>
  <c r="P115" i="7"/>
  <c r="R115" i="7"/>
  <c r="AA115" i="7" s="1"/>
  <c r="V115" i="7"/>
  <c r="N115" i="7"/>
  <c r="O115" i="7"/>
  <c r="U115" i="7"/>
  <c r="M115" i="7"/>
  <c r="O28" i="7"/>
  <c r="S28" i="7"/>
  <c r="R28" i="7"/>
  <c r="AA28" i="7" s="1"/>
  <c r="Q28" i="7"/>
  <c r="P28" i="7"/>
  <c r="T28" i="7"/>
  <c r="N28" i="7"/>
  <c r="V28" i="7"/>
  <c r="M28" i="7"/>
  <c r="U28" i="7"/>
  <c r="Q60" i="7"/>
  <c r="O60" i="7"/>
  <c r="N60" i="7"/>
  <c r="M60" i="7"/>
  <c r="U60" i="7"/>
  <c r="V60" i="7"/>
  <c r="T60" i="7"/>
  <c r="P60" i="7"/>
  <c r="S60" i="7"/>
  <c r="R60" i="7"/>
  <c r="AA60" i="7" s="1"/>
  <c r="V92" i="7"/>
  <c r="M92" i="7"/>
  <c r="R92" i="7"/>
  <c r="AA92" i="7" s="1"/>
  <c r="Q92" i="7"/>
  <c r="P92" i="7"/>
  <c r="T92" i="7"/>
  <c r="S92" i="7"/>
  <c r="N92" i="7"/>
  <c r="O92" i="7"/>
  <c r="U92" i="7"/>
  <c r="M64" i="7"/>
  <c r="R64" i="7"/>
  <c r="AA64" i="7" s="1"/>
  <c r="Q64" i="7"/>
  <c r="O64" i="7"/>
  <c r="P64" i="7"/>
  <c r="S64" i="7"/>
  <c r="V64" i="7"/>
  <c r="N64" i="7"/>
  <c r="T64" i="7"/>
  <c r="U64" i="7"/>
  <c r="P124" i="7"/>
  <c r="M124" i="7"/>
  <c r="O124" i="7"/>
  <c r="S124" i="7"/>
  <c r="N124" i="7"/>
  <c r="U124" i="7"/>
  <c r="T124" i="7"/>
  <c r="R124" i="7"/>
  <c r="AA124" i="7" s="1"/>
  <c r="Q124" i="7"/>
  <c r="V124" i="7"/>
  <c r="T37" i="7"/>
  <c r="S37" i="7"/>
  <c r="R37" i="7"/>
  <c r="AA37" i="7" s="1"/>
  <c r="O37" i="7"/>
  <c r="N37" i="7"/>
  <c r="U37" i="7"/>
  <c r="M37" i="7"/>
  <c r="P37" i="7"/>
  <c r="Q37" i="7"/>
  <c r="V37" i="7"/>
  <c r="M69" i="7"/>
  <c r="U69" i="7"/>
  <c r="R69" i="7"/>
  <c r="AA69" i="7" s="1"/>
  <c r="T69" i="7"/>
  <c r="P69" i="7"/>
  <c r="S69" i="7"/>
  <c r="N69" i="7"/>
  <c r="Q69" i="7"/>
  <c r="O69" i="7"/>
  <c r="V69" i="7"/>
  <c r="N101" i="7"/>
  <c r="R101" i="7"/>
  <c r="AA101" i="7" s="1"/>
  <c r="P101" i="7"/>
  <c r="O101" i="7"/>
  <c r="U101" i="7"/>
  <c r="M101" i="7"/>
  <c r="T101" i="7"/>
  <c r="S101" i="7"/>
  <c r="V101" i="7"/>
  <c r="Q101" i="7"/>
  <c r="Q80" i="7"/>
  <c r="T80" i="7"/>
  <c r="R80" i="7"/>
  <c r="AA80" i="7" s="1"/>
  <c r="N80" i="7"/>
  <c r="V80" i="7"/>
  <c r="O80" i="7"/>
  <c r="U80" i="7"/>
  <c r="M80" i="7"/>
  <c r="S80" i="7"/>
  <c r="P80" i="7"/>
  <c r="N46" i="7"/>
  <c r="M46" i="7"/>
  <c r="S46" i="7"/>
  <c r="R46" i="7"/>
  <c r="AA46" i="7" s="1"/>
  <c r="T46" i="7"/>
  <c r="Q46" i="7"/>
  <c r="P46" i="7"/>
  <c r="U46" i="7"/>
  <c r="O46" i="7"/>
  <c r="V46" i="7"/>
  <c r="M78" i="7"/>
  <c r="Q78" i="7"/>
  <c r="T78" i="7"/>
  <c r="P78" i="7"/>
  <c r="O78" i="7"/>
  <c r="N78" i="7"/>
  <c r="R78" i="7"/>
  <c r="AA78" i="7" s="1"/>
  <c r="V78" i="7"/>
  <c r="U78" i="7"/>
  <c r="S78" i="7"/>
  <c r="P110" i="7"/>
  <c r="O110" i="7"/>
  <c r="N110" i="7"/>
  <c r="V110" i="7"/>
  <c r="U110" i="7"/>
  <c r="M110" i="7"/>
  <c r="T110" i="7"/>
  <c r="S110" i="7"/>
  <c r="Q110" i="7"/>
  <c r="R110" i="7"/>
  <c r="AA110" i="7" s="1"/>
  <c r="Q96" i="7"/>
  <c r="P96" i="7"/>
  <c r="V96" i="7"/>
  <c r="O96" i="7"/>
  <c r="N96" i="7"/>
  <c r="U96" i="7"/>
  <c r="R96" i="7"/>
  <c r="AA96" i="7" s="1"/>
  <c r="T96" i="7"/>
  <c r="M96" i="7"/>
  <c r="S96" i="7"/>
  <c r="V126" i="7"/>
  <c r="O126" i="7"/>
  <c r="N126" i="7"/>
  <c r="U126" i="7"/>
  <c r="R126" i="7"/>
  <c r="AA126" i="7" s="1"/>
  <c r="T126" i="7"/>
  <c r="S126" i="7"/>
  <c r="Q126" i="7"/>
  <c r="P126" i="7"/>
  <c r="M126" i="7"/>
  <c r="S39" i="7"/>
  <c r="P39" i="7"/>
  <c r="N39" i="7"/>
  <c r="V39" i="7"/>
  <c r="M39" i="7"/>
  <c r="R39" i="7"/>
  <c r="AA39" i="7" s="1"/>
  <c r="T39" i="7"/>
  <c r="U39" i="7"/>
  <c r="O39" i="7"/>
  <c r="Q39" i="7"/>
  <c r="V71" i="7"/>
  <c r="T71" i="7"/>
  <c r="R71" i="7"/>
  <c r="AA71" i="7" s="1"/>
  <c r="S71" i="7"/>
  <c r="M71" i="7"/>
  <c r="Q71" i="7"/>
  <c r="P71" i="7"/>
  <c r="O71" i="7"/>
  <c r="U71" i="7"/>
  <c r="N71" i="7"/>
  <c r="Q111" i="7"/>
  <c r="T111" i="7"/>
  <c r="S111" i="7"/>
  <c r="P111" i="7"/>
  <c r="R111" i="7"/>
  <c r="AA111" i="7" s="1"/>
  <c r="V111" i="7"/>
  <c r="O111" i="7"/>
  <c r="N111" i="7"/>
  <c r="M111" i="7"/>
  <c r="U111" i="7"/>
  <c r="M67" i="7"/>
  <c r="U67" i="7"/>
  <c r="O67" i="7"/>
  <c r="T67" i="7"/>
  <c r="S67" i="7"/>
  <c r="R67" i="7"/>
  <c r="AA67" i="7" s="1"/>
  <c r="N67" i="7"/>
  <c r="V67" i="7"/>
  <c r="Q67" i="7"/>
  <c r="P67" i="7"/>
  <c r="V7" i="7"/>
  <c r="U7" i="7"/>
  <c r="O7" i="7"/>
  <c r="N7" i="7"/>
  <c r="R7" i="7"/>
  <c r="AA7" i="7" s="1"/>
  <c r="M7" i="7"/>
  <c r="Q7" i="7"/>
  <c r="S7" i="7"/>
  <c r="P7" i="7"/>
  <c r="T7" i="7"/>
  <c r="N7" i="2"/>
  <c r="O7" i="2"/>
  <c r="P7" i="2"/>
  <c r="T119" i="2"/>
  <c r="T110" i="2"/>
  <c r="T109" i="2"/>
  <c r="T105" i="2"/>
  <c r="T88" i="2"/>
  <c r="T87" i="2"/>
  <c r="T68" i="2"/>
  <c r="AO186" i="1"/>
  <c r="AO185" i="1"/>
  <c r="AO184" i="1"/>
  <c r="AO183" i="1"/>
  <c r="AO182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O154" i="1"/>
  <c r="AO153" i="1"/>
  <c r="AO152" i="1"/>
  <c r="AO151" i="1"/>
  <c r="AO150" i="1"/>
  <c r="AO149" i="1"/>
  <c r="AO148" i="1"/>
  <c r="AO147" i="1"/>
  <c r="AO146" i="1"/>
  <c r="AO145" i="1"/>
  <c r="AO144" i="1"/>
  <c r="AO143" i="1"/>
  <c r="AO142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2" i="1"/>
  <c r="AO11" i="1"/>
  <c r="AO10" i="1"/>
  <c r="AO9" i="1"/>
  <c r="AO8" i="1"/>
  <c r="AO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I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F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S104" i="2" l="1"/>
  <c r="S34" i="2"/>
  <c r="S109" i="2"/>
  <c r="S100" i="2"/>
  <c r="S27" i="2"/>
  <c r="S121" i="2"/>
  <c r="S16" i="2"/>
  <c r="S7" i="2"/>
  <c r="S54" i="2"/>
  <c r="S68" i="2"/>
  <c r="S98" i="2"/>
  <c r="S35" i="2"/>
  <c r="S120" i="2"/>
  <c r="S91" i="2"/>
  <c r="S119" i="2"/>
  <c r="S112" i="2"/>
  <c r="S22" i="2"/>
  <c r="S36" i="2"/>
  <c r="S66" i="2"/>
  <c r="S105" i="2"/>
  <c r="T79" i="7"/>
  <c r="N79" i="7"/>
  <c r="S79" i="7"/>
  <c r="M79" i="7"/>
  <c r="R79" i="7"/>
  <c r="AA79" i="7" s="1"/>
  <c r="O79" i="7"/>
  <c r="Q79" i="7"/>
  <c r="P79" i="7"/>
  <c r="V79" i="7"/>
  <c r="U79" i="7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7" i="1"/>
  <c r="AO13" i="1" l="1"/>
  <c r="AO14" i="1"/>
  <c r="AL7" i="1"/>
  <c r="X7" i="7"/>
  <c r="I3" i="15" l="1"/>
  <c r="K3" i="15" s="1"/>
  <c r="J3" i="15" l="1"/>
  <c r="T5" i="8" l="1"/>
  <c r="T2" i="8" s="1"/>
</calcChain>
</file>

<file path=xl/sharedStrings.xml><?xml version="1.0" encoding="utf-8"?>
<sst xmlns="http://schemas.openxmlformats.org/spreadsheetml/2006/main" count="28390" uniqueCount="1167">
  <si>
    <t>LISTA DE PREÇO FABRICA E PREÇO MÁXIMO CONSUMIDOR</t>
  </si>
  <si>
    <t>ICMS 0%</t>
  </si>
  <si>
    <t>ICMS 12%</t>
  </si>
  <si>
    <t>ICMS 17%</t>
  </si>
  <si>
    <t>ICMS 17,5%</t>
  </si>
  <si>
    <t>ICMS 18%</t>
  </si>
  <si>
    <t>ICMS 20%</t>
  </si>
  <si>
    <t>ICMS 17% (ALC)</t>
  </si>
  <si>
    <t>ICMS 17,5% (ALC)</t>
  </si>
  <si>
    <t>ICMS 18% (ALC)</t>
  </si>
  <si>
    <t>Empresa</t>
  </si>
  <si>
    <t>Canal</t>
  </si>
  <si>
    <t>EAN</t>
  </si>
  <si>
    <t>Código
CIGAM</t>
  </si>
  <si>
    <t>Código
SAP</t>
  </si>
  <si>
    <t>Descrição</t>
  </si>
  <si>
    <t>NCM</t>
  </si>
  <si>
    <t>Status</t>
  </si>
  <si>
    <t>UN/CX</t>
  </si>
  <si>
    <t>PF</t>
  </si>
  <si>
    <t>PMC</t>
  </si>
  <si>
    <t>Lista PIS/COFINS</t>
  </si>
  <si>
    <t>Categoria de Grupo CMED</t>
  </si>
  <si>
    <t>Naturelife</t>
  </si>
  <si>
    <t>Alimentos</t>
  </si>
  <si>
    <t>Natucler Sol Or X 60</t>
  </si>
  <si>
    <t>21069030</t>
  </si>
  <si>
    <t>ATIVO</t>
  </si>
  <si>
    <t>Neutra</t>
  </si>
  <si>
    <t>NÃO SE APLICA - LIBERADOS</t>
  </si>
  <si>
    <t>Lactprev 10000 Cap Dura 500mg X 30</t>
  </si>
  <si>
    <t>Vitaz Cabelo Pele E Unhas 500mg 60capx50ct - Farma</t>
  </si>
  <si>
    <t>Vitaz Senior 630mg 60comx50ct - Farma</t>
  </si>
  <si>
    <t>Vitaz Mulher 630mg 60comx50ct - Farma</t>
  </si>
  <si>
    <t>Vitaz Az 630mg 60comx50ct - Farma</t>
  </si>
  <si>
    <t>Calciovital D3 B12  Sol Or X 250ml</t>
  </si>
  <si>
    <t>CALCIOVITAL B12 SUS OR X 250ML</t>
  </si>
  <si>
    <t>30045090</t>
  </si>
  <si>
    <t>Osteofix D3 K2 1700mg 3bl X 10com X 24ct - Farma</t>
  </si>
  <si>
    <t>Matherlly Lact 750mg Novo 30comx50ct - Farma</t>
  </si>
  <si>
    <t>Matherlly Gest 1000mg 30comx50ct - Farma</t>
  </si>
  <si>
    <t>Deviter Solucao Oral Limao 20ml 200ct - Farma</t>
  </si>
  <si>
    <t>Calciovital Kids 250ml 24ct - Farma</t>
  </si>
  <si>
    <t>Lactulife Salada De Frutas 120ml 50fr - Farma</t>
  </si>
  <si>
    <t>Lactulife Ameixa 120ml 50fr - Farma</t>
  </si>
  <si>
    <t>Calciovital D3 625mg Com Rev X 60</t>
  </si>
  <si>
    <t>Nutrifort Sol Or X 240ml</t>
  </si>
  <si>
    <t>Viter C Sol Or X 20ml</t>
  </si>
  <si>
    <t>Natulab</t>
  </si>
  <si>
    <t>Hospitalar</t>
  </si>
  <si>
    <t>Masferol Comprimidos 109mg 25bl X 20com X 10ct - Hosp</t>
  </si>
  <si>
    <t>30039099</t>
  </si>
  <si>
    <t>Negativa</t>
  </si>
  <si>
    <t>Grupo 1</t>
  </si>
  <si>
    <t>30049069</t>
  </si>
  <si>
    <t>Grupo 2</t>
  </si>
  <si>
    <t>Kollangel 150ml Hortela Fn 1 X 50fr - Hosp</t>
  </si>
  <si>
    <t>Kollangel 100ml Hortela Fn 1 X 50fr - Hosp</t>
  </si>
  <si>
    <t>Lufbem Gotas 10ml 1 X 200fr - Hosp</t>
  </si>
  <si>
    <t>30049099</t>
  </si>
  <si>
    <t>Alumimax 150ml Fn 1 X 50fr - Hosp</t>
  </si>
  <si>
    <t>Alumimax 100ml Fn 1 X 50fr - Hosp</t>
  </si>
  <si>
    <t>Afolic Infantil 0.2mg C/ Cgt 30ml 1 X 100fr - Hosp</t>
  </si>
  <si>
    <t xml:space="preserve">Grupo 2 </t>
  </si>
  <si>
    <t>Rifotrat Spray 20ml 1 X 50fr - Hosp</t>
  </si>
  <si>
    <t>30042031</t>
  </si>
  <si>
    <t>Positiva</t>
  </si>
  <si>
    <t>Grupo 3</t>
  </si>
  <si>
    <t>Bronqtrat Infantil C/ Cp Med 100ml 1 X 50fr - Hosp</t>
  </si>
  <si>
    <t>30049039</t>
  </si>
  <si>
    <t>Butalab C/ Cp Med 120ml 1 X 50fr - Hosp</t>
  </si>
  <si>
    <t>Butalab C/ Cp Med 100ml 1 X 50fr - Hosp</t>
  </si>
  <si>
    <t>Bronqtrat 120ml 1 X 50fr - Hosp Novo</t>
  </si>
  <si>
    <t>Bronqtrat 100ml 1 X 50fr - Hosp Novo</t>
  </si>
  <si>
    <t>Ad-Vitam Gotas 10ml 1 X 200fr - Hosp</t>
  </si>
  <si>
    <t>30045040</t>
  </si>
  <si>
    <t>Xarope De Guaco Fn 120ml 1 X 50fr - Hosp</t>
  </si>
  <si>
    <t>Buscoplex Composto Gotas 20ml 200fr - Hosp</t>
  </si>
  <si>
    <t>30044990</t>
  </si>
  <si>
    <t>Nutri B Comprimido C/ Pantotenato 25bl X 20com X 10ct - Hosp</t>
  </si>
  <si>
    <t>Nasojet 9mg 30ml 1 X 100fr - Hosp</t>
  </si>
  <si>
    <t>30039019</t>
  </si>
  <si>
    <t>Masferol 100ml 1 X 50fr - Hosp</t>
  </si>
  <si>
    <t>Masferol 125mg/Ml 30ml  1 X 100fr - Hosp</t>
  </si>
  <si>
    <t>Xarope De Guaco Fn 150ml 1 X 50fr - Hosp</t>
  </si>
  <si>
    <t>Xarope De Guaco Fn 100ml 1 X 50fr - Hosp</t>
  </si>
  <si>
    <t>Viter C Comprimidos 500mg 50bl X 10com X 10ct - Hosp</t>
  </si>
  <si>
    <t>Varivax 100mg 50bl X 10com X 10ct - Hosp</t>
  </si>
  <si>
    <t>Valessone 225.75mg 50bl X 10com X 10ct - Hosp</t>
  </si>
  <si>
    <t>Viter C 20ml 1 X 50fr - Hosp</t>
  </si>
  <si>
    <t>Tylemax 15ml 1 X 200fr - Hosp</t>
  </si>
  <si>
    <t>30049045</t>
  </si>
  <si>
    <t>Tylemax 10ml 1 X 200fr - Hosp</t>
  </si>
  <si>
    <t>Osteofix 1250mg D+ 600ui 60com X 50fr - Hosp</t>
  </si>
  <si>
    <t>Osteofix 1500mg D+ 200ui 60com X 50fr - Hosp</t>
  </si>
  <si>
    <t>Osteofix 1250mg D+ 200ui 60com X 50fr - Hosp</t>
  </si>
  <si>
    <t>Osteofix 1500mg D+ 400ui 60com X 50fr - Hosp</t>
  </si>
  <si>
    <t>Osteofix 1250mg D+ 400ui 60com X 50fr - Hosp</t>
  </si>
  <si>
    <t>Polaradex 120ml 1 X 50fr - Hosp</t>
  </si>
  <si>
    <t>Polaradex 100ml 1 X 50fr - Hosp</t>
  </si>
  <si>
    <t>Nasojet 9mg 50ml  1ct X 50fr - Hosp</t>
  </si>
  <si>
    <t>Mucobronq 100ml 1 X 50fr - Hosp</t>
  </si>
  <si>
    <t>30049057</t>
  </si>
  <si>
    <t>Maxalgina 100ml 1 X 50fr - Hosp</t>
  </si>
  <si>
    <t>Maxalgina 20ml 1 X 200fr - Hosp</t>
  </si>
  <si>
    <t>Maxalgina 10ml 1 X 200fr - Hosp</t>
  </si>
  <si>
    <t>L-Enema 130ml 1ct X 50fr - Hosp</t>
  </si>
  <si>
    <t>Laxenol 100ml 1 X 50fr - Hosp</t>
  </si>
  <si>
    <t>Ibuprotrat Infantil 100ml 1 X 50fr - Hosp</t>
  </si>
  <si>
    <t>30049029</t>
  </si>
  <si>
    <t>Hidraplex Po 27 9g Natural  50env X 10ct - Hosp</t>
  </si>
  <si>
    <t>30039039</t>
  </si>
  <si>
    <t>Ibuprotrat 30ml 1 X 100fr - Hosp</t>
  </si>
  <si>
    <t>Espinheira Santa Natulab 380mg 50bl X 15cap X 10ct - Hosp</t>
  </si>
  <si>
    <t>Helmilab 30ml 1 X 50fr - Hosp</t>
  </si>
  <si>
    <t>Comple B Comprimidos 25bl X 20com X 10ct - Hosp</t>
  </si>
  <si>
    <t>Beviter 300mg 50bl X 10com X 10ct - Hosp</t>
  </si>
  <si>
    <t>Alcachofra Natulab 300mg 50bl X 15cap X 10ct - Hosp</t>
  </si>
  <si>
    <t>Arpynflan 450mg 50bl X 15cap X 10ct - Hosp</t>
  </si>
  <si>
    <t>Afolic Comprimido 5mg 25bl X 20com X 10ct - Hosp</t>
  </si>
  <si>
    <t>Protowin Sol Or X 20ml Hospitalar</t>
  </si>
  <si>
    <t>Nutrivit Junior Sol Or X 120ml Hospitalar</t>
  </si>
  <si>
    <t>Vitaz 750mg 60comx50fr - Hospitalar</t>
  </si>
  <si>
    <t>Lactulife Ameixa 120ml 50fr - Hospitalar</t>
  </si>
  <si>
    <t>Medicamentos</t>
  </si>
  <si>
    <t>Masferol Comprimidos 109mg 2bl X 20com X 200ct - Farma</t>
  </si>
  <si>
    <t>Pausefemme 150mg 3bl X 10com X 50ct - Farma</t>
  </si>
  <si>
    <t>Lufbem Gotas 15ml 1ct X 100 - Farma</t>
  </si>
  <si>
    <t>Rifotrat Spray 20ml 1ct X 50fr - Farma</t>
  </si>
  <si>
    <t>Aftliv 25ml 1ct X 100fr - Farma</t>
  </si>
  <si>
    <t>30042029</t>
  </si>
  <si>
    <t>Maxalgina Display 500mg 10bl X 10com X 24disp - Farma</t>
  </si>
  <si>
    <t>Maxalgina 500mg 3bl X 10com X 100ct - Farma</t>
  </si>
  <si>
    <t>Butalab C/ Cp Med 100ml 1ct X 50fr - Farma</t>
  </si>
  <si>
    <t>Cardomarin 127mg 2bl X 10com X 100ct - Farma</t>
  </si>
  <si>
    <t>Cardomarin Cap Dura 254Mg X 20</t>
  </si>
  <si>
    <t>Bronqtrat 100ml 1ct X 50fr - Farma Novo</t>
  </si>
  <si>
    <t>Xarope De Guaco S/Acucar 100ml 1ct X 50fr - Farma</t>
  </si>
  <si>
    <t>Kollangel 150ml Morango Fn 1ct X 60fr - Farma</t>
  </si>
  <si>
    <t>Kollangel 150ml Hortela Fn 1ct X 60fr - Farma</t>
  </si>
  <si>
    <t>Kollangel 150ml Papaia Fn 1ct X 60fr - Farma</t>
  </si>
  <si>
    <t>Alumimax 100ml Fn 1ct X 50fr - Farma</t>
  </si>
  <si>
    <t>Alumimax 150ml Fn 1ct X 60fr - Farma</t>
  </si>
  <si>
    <t>AD-VITAM SOL GOT X 20ML</t>
  </si>
  <si>
    <t>Buscoplex Composto Gotas 20ml 1ct X 200fr - Farma</t>
  </si>
  <si>
    <t>Nasojet Jato Forte Aerossol 9mg 1ct X 50fr - Farma</t>
  </si>
  <si>
    <t>Pastadagua Natulab Oxido Zinco+Mentol 80g 1bgx100ct - Farma</t>
  </si>
  <si>
    <t>Pastadagua Natulab Oxido Zinco+Enxofre 80g 1bgx100ct - Farma</t>
  </si>
  <si>
    <t>Pastadagua Natulab Oxido De Zinco 80g 1bgx100ct - Farma</t>
  </si>
  <si>
    <t>Baby D - Pomada Para Assadura 45g 1bg X 100ct - Farma</t>
  </si>
  <si>
    <t>Nasojet Aerossol 9mg 100ml 1ct X 50fr - Farma</t>
  </si>
  <si>
    <t>Seakalm 260mg 2bl X 10com X 50ct - Farma</t>
  </si>
  <si>
    <t>MASFEROL SOL OR 25MG/ML X 100ML</t>
  </si>
  <si>
    <t>Epaphyto Sol Or 14mg X 150ml</t>
  </si>
  <si>
    <t>Xarope De Guaco S/Acucar 150ml 1ct X 50fr - Farma</t>
  </si>
  <si>
    <t>Viter C + Zinco Efervescente 1tb X 10com X 100ct - Farma</t>
  </si>
  <si>
    <t>Viter C Efervescente 1g 1tb X 10com X 100ct - Farma</t>
  </si>
  <si>
    <t>Viter C Comprimidos 500mg 2bl X 10com X 100ct - Farma</t>
  </si>
  <si>
    <t>Vitamin E 400mg 1fr X 30cap X 50ct - Farma</t>
  </si>
  <si>
    <t>Varivax 300mg 3bl X 10com X 50ct - Farma</t>
  </si>
  <si>
    <t>Varivax 100mg 3bl X 10com X 50ct - Farma</t>
  </si>
  <si>
    <t>Valessone 225.75mg 2bl X 10com X 50ct - Farma</t>
  </si>
  <si>
    <t>Starfor C 1tb X 10com X 100ct - Farma</t>
  </si>
  <si>
    <t>Plantolaxy 5g 10env X 50ct - Farma</t>
  </si>
  <si>
    <t>Unhagold 30ml 1ct X 100fr - Farma</t>
  </si>
  <si>
    <t>Tylemax 15ml 1ct X 200fr - Farma</t>
  </si>
  <si>
    <t>Osteofix 1500mg D+ 200ui 60com X 50fr - Farma</t>
  </si>
  <si>
    <t>Tylemax Crianca 60ml 1ct X 100fr - Farma</t>
  </si>
  <si>
    <t>Osteofix 1250mg D+ 200ui 60com X 50fr - Farma</t>
  </si>
  <si>
    <t>Tylemax  Baby 15ml 1ct X 100fr - Farma</t>
  </si>
  <si>
    <t>Seakalm Solucao 90mg  100ml  1ct X 50fr - Farma</t>
  </si>
  <si>
    <t>Pvpi Spray 100ml 1 X 50fr - Farma</t>
  </si>
  <si>
    <t>Polaradex 100ml 1ct X 50fr - Farma</t>
  </si>
  <si>
    <t>Nasojet 9mg 50ml 1ct X 50fr - Farma</t>
  </si>
  <si>
    <t>Natulaxe 34mg 2bl X 10cap X 50ct - Farma</t>
  </si>
  <si>
    <t>Metiotrat Spray 45ml 1ct X 50fr - Farma</t>
  </si>
  <si>
    <t>30049047</t>
  </si>
  <si>
    <t>Metiotrat 30ml 1ct X 200fr - Farma</t>
  </si>
  <si>
    <t>Maxalgina C/Seringa 100ml 1ct X 50fr - Farma</t>
  </si>
  <si>
    <t>Maxalgina 100ml 1ct X 50fr - Farma</t>
  </si>
  <si>
    <t>Maxalgina 20ml 1ct X 200fr - Farma</t>
  </si>
  <si>
    <t>Maxalgina 10ml 1ct X 240fr - Farma</t>
  </si>
  <si>
    <t>Magmax Hortela 100ml 1 X 100fr - Farma</t>
  </si>
  <si>
    <t>Magmax Tradicional 100ml 1 X 100fr - Farma</t>
  </si>
  <si>
    <t>Limonada Purgativa 200ml 1 X 60fr - Farma</t>
  </si>
  <si>
    <t>L-Enema 130ml 1ct X 50fr - Farma</t>
  </si>
  <si>
    <t>Óleo Mineral X 100ml</t>
  </si>
  <si>
    <t>Kalonat 10ml 1ct X 100fr - Farma</t>
  </si>
  <si>
    <t>Hidraplex Po 27 9g Uva  4env X 30ct - Farma</t>
  </si>
  <si>
    <t>Iodenax 100ml 1ct X 50fr - Farma</t>
  </si>
  <si>
    <t>Hidraplex Po 27 9g Tutti-Frutti  4env X 30ct - Farma</t>
  </si>
  <si>
    <t>Ibuprotrat Infantil C/Seringa 100ml 1ct X 50fr - Farma</t>
  </si>
  <si>
    <t>Hidraplex Po 27 9g Natural  4env X 30ct - Farma</t>
  </si>
  <si>
    <t>Ibuprotrat 30ml 1ct X 100fr - Farma</t>
  </si>
  <si>
    <t>Hidraplex Po 27 9g Laranja 4env X 30ct - Farma</t>
  </si>
  <si>
    <t>Hidraplex Po 27 9g Guarana 4env X 30ct - Farma</t>
  </si>
  <si>
    <t>Hidralyte 45 Uva 500ml  1 X 24fr - Farma</t>
  </si>
  <si>
    <t>Hidralyte 45 Tutti-Frutti 500ml  1 X 24fr - Farma</t>
  </si>
  <si>
    <t>Hidraplex Po 27 9g Agua De Coco  4env X 30ct - Farma</t>
  </si>
  <si>
    <t>Hidralyte 45 Laranja 500ml  1 X 24fr - Farma</t>
  </si>
  <si>
    <t>Hidralyte 45 Guarana 500ml  1 X 24fr - Farma</t>
  </si>
  <si>
    <t>Hidralyte 45 Agua De Coco 500ml 1 X 24fr - Farma</t>
  </si>
  <si>
    <t>Espinheira Santa Natulab 380mg 3bl X 15cap X 50ct - Farma</t>
  </si>
  <si>
    <t>Helmilab  S/Acucar 30m 1ct X 200fr - Farma</t>
  </si>
  <si>
    <t>Expectoflui 120ml 1 X 30fr - Farma</t>
  </si>
  <si>
    <t>Cardomarin 18.05mg 100ml 1ct X 50fr - Farma</t>
  </si>
  <si>
    <t>Bronqtrat Infantil 100ml 1ct X 50fr - Farma</t>
  </si>
  <si>
    <t>Arlivry 100ml Mel 1ct X 50fr - Farma</t>
  </si>
  <si>
    <t>Arlivry 100ml Cereja 1ct X 50fr - Farma</t>
  </si>
  <si>
    <t>Epaphyto Cap Dura 300mg x 30</t>
  </si>
  <si>
    <t>Comple B Comprimidos 1fr X 50com X 100ct - Farma</t>
  </si>
  <si>
    <t>Alcachofra Natulab 300mg 2bl X 15cap X 50ct - Farma</t>
  </si>
  <si>
    <t>Arpynflan 450mg 2bl X 15cap X 100ct - Farma</t>
  </si>
  <si>
    <t>Afolic Comprimido 5mg 1bl X 20com X 200ct - Farma</t>
  </si>
  <si>
    <t>Terceirização</t>
  </si>
  <si>
    <t>TERCEIRIZAÇÃO</t>
  </si>
  <si>
    <t>Leite De Magnesia Hortela 350ml 1 X 36fr - Phillips</t>
  </si>
  <si>
    <t>Leite De Magnesia Hortela 120ml 1 X 48fr - Phillips</t>
  </si>
  <si>
    <t>Leite De Magnesia Original 350ml 1 X 36fr - Phillips</t>
  </si>
  <si>
    <t>Leite De Magnesia Original 120ml 1 X 48fr - Phillips</t>
  </si>
  <si>
    <t>Nutrivit Sol Or X 240ml</t>
  </si>
  <si>
    <t>Nutrivit Junior Sol Or X 120ml</t>
  </si>
  <si>
    <t>Nistamax C/ Cp Med 50ml 1 Ct X 50fr - Farma</t>
  </si>
  <si>
    <t>30042099</t>
  </si>
  <si>
    <t>Vitaz Oleo De Peixe Ômega 3 Cap Mole X 120</t>
  </si>
  <si>
    <t>Lançamentos</t>
  </si>
  <si>
    <t>DVITER COM REV 1000UI X 30</t>
  </si>
  <si>
    <t>DVITER COM REV 2000UI X 30</t>
  </si>
  <si>
    <t>DVITER SOL GOT 500UI X10ML</t>
  </si>
  <si>
    <t>NASOJET 3H SOL NAS 30MG/ML X 50ML</t>
  </si>
  <si>
    <t>MAXALGINA COM 1G X 10</t>
  </si>
  <si>
    <t>LANÇTOS</t>
  </si>
  <si>
    <t>SEAKALM COM REV 600MG X 20</t>
  </si>
  <si>
    <t>MOVINAU GOT 4MG/ML X 20ML</t>
  </si>
  <si>
    <t>Notas:</t>
  </si>
  <si>
    <t>(i) Alíquotas de ICMS 20% - RJ; ICMS 18% - AM, AP, BA, CE, MA, MG, PB, PE, PI, PR, RN, SE, SP, TO e RJ (medicamentos da Portaria MS 1318/2002 ); ICMS 17,5% - RO e RS; ICMS 17% - Demais Estados; ICMS 12% - Medicamentos Genéricos de SP e MG. Áreas de Livre Comércio – ALC -: Manaus/Tabatinga (AM), Boa Vista/Bonfim (RR), Macapá/Santana (AP), Guajará-Mirim (RO), Brasiléia/Epitaciolândia/ Cruzeiro do Sul (AC)</t>
  </si>
  <si>
    <t>(ii) Liberado – Produtos liberados dos critérios de estabelecimento ou ajuste de preço (Resolução CMED nº 02, de 26 de março de 2019). Apenas o Preço Fábrica encontra-se liberado, devendo o Preço Máximo ao Consumidor atender às margens previstas no art. 4º da Resolução CMED nº 01, de 26 de março de 2019.</t>
  </si>
  <si>
    <t>(iii) Medicamentos em embalagens hospitalares e de uso restrito a hospitais e clínicas não podem ser comercializados pelo Preço Máximo ao Consumidor, nos termos da Resolução CMED nº 03, de 04 de maio de 2009.</t>
  </si>
  <si>
    <t>LISTA DE PREÇO: Nº 052021 - Vigência: 01/08/2021</t>
  </si>
  <si>
    <t>PF 18% 
(SAP)</t>
  </si>
  <si>
    <t>PV
BASE</t>
  </si>
  <si>
    <t>DVITERD3 CAP MOLE 5.000UI X 30</t>
  </si>
  <si>
    <t>DVITERD3 CAP MOLE 7.000UI X 08</t>
  </si>
  <si>
    <t>DVITERD3 CAP MOLE 10.000 X 04</t>
  </si>
  <si>
    <t>DVITERD3 CAP MOLE 50.000 X 04</t>
  </si>
  <si>
    <t>DPN</t>
  </si>
  <si>
    <t>PRIME</t>
  </si>
  <si>
    <t>REGIONAL</t>
  </si>
  <si>
    <t>COMBATE</t>
  </si>
  <si>
    <t>PROFISSIONAL</t>
  </si>
  <si>
    <t>RD</t>
  </si>
  <si>
    <t>DPSP</t>
  </si>
  <si>
    <t>PAGUE MENOS</t>
  </si>
  <si>
    <t>MG</t>
  </si>
  <si>
    <t>% B21</t>
  </si>
  <si>
    <t>% DPN</t>
  </si>
  <si>
    <t>% PRIME</t>
  </si>
  <si>
    <t>% COMBATE</t>
  </si>
  <si>
    <t>% REGIONAL</t>
  </si>
  <si>
    <t>Politica NA</t>
  </si>
  <si>
    <t>% RD</t>
  </si>
  <si>
    <t>% DPSP</t>
  </si>
  <si>
    <t>Preço Lista</t>
  </si>
  <si>
    <t>Politica 1% s/ PV Base</t>
  </si>
  <si>
    <t>Preço Médio</t>
  </si>
  <si>
    <t>Nova PV Base</t>
  </si>
  <si>
    <t>DPN - AUTONOMIA GR</t>
  </si>
  <si>
    <t>GR</t>
  </si>
  <si>
    <t>Rep</t>
  </si>
  <si>
    <t>AUTONOMIA GNR</t>
  </si>
  <si>
    <t>Autonomia - KAM</t>
  </si>
  <si>
    <t>RCA</t>
  </si>
  <si>
    <t>% PM</t>
  </si>
  <si>
    <t>Até</t>
  </si>
  <si>
    <t>REVISAR EM 2022*</t>
  </si>
  <si>
    <t>* OBS: REVISAR EM 2022 TABELAS REDES. 
CRIAR TABELAS PRO CANA, POIS TEM REDES EM DPN/PRIME, DIFICULTANDO A PRECIFICAÇÃO DAS REDES</t>
  </si>
  <si>
    <t>Tabela retail de out/21 - última atualização 2021</t>
  </si>
  <si>
    <t>B22</t>
  </si>
  <si>
    <t>Politica 7% s/ B22</t>
  </si>
  <si>
    <t>Politica 13% s/ B22</t>
  </si>
  <si>
    <t>Politica 6% s/ B22</t>
  </si>
  <si>
    <t>Politica 12% s/ B22</t>
  </si>
  <si>
    <t>Politica 18% s/ B22</t>
  </si>
  <si>
    <t>-</t>
  </si>
  <si>
    <t>Conde</t>
  </si>
  <si>
    <t>São João</t>
  </si>
  <si>
    <t>KAM</t>
  </si>
  <si>
    <t>Pague Menos</t>
  </si>
  <si>
    <t>GD</t>
  </si>
  <si>
    <t>GNR</t>
  </si>
  <si>
    <t>PV BASE
Fev/2022</t>
  </si>
  <si>
    <t>NASOJET KIDS SOL AEROSSOL 9MG/ML X 100ML</t>
  </si>
  <si>
    <t>EXPECTOFLUI XPE 13.33MG/ML X 120ML</t>
  </si>
  <si>
    <t>KALONAT 20% X 10ML</t>
  </si>
  <si>
    <t>VITER C + ZINCO COM EFEVERSCENTE 1G X 10</t>
  </si>
  <si>
    <t>STARFOR C COM EFEVERSCENTE 1G X 10</t>
  </si>
  <si>
    <t>VITER C COM EFEVERVESCENTE 1G X 10</t>
  </si>
  <si>
    <t>NUTRIVIT KIDS SOL OR X 120ML</t>
  </si>
  <si>
    <t>NUTRIVIT JUNIOR SOL OR X 240ML</t>
  </si>
  <si>
    <t xml:space="preserve">CONDE </t>
  </si>
  <si>
    <t>% CONDE</t>
  </si>
  <si>
    <t>AFOLIC COM REV 5MG X 20</t>
  </si>
  <si>
    <t>AFTLIV SOL OR TOP 100MG/ML X 25ML</t>
  </si>
  <si>
    <t>ALCACHOFRA CAP DURA 300MG X 30</t>
  </si>
  <si>
    <t>ALUMIMAX SUS OR 60MG/ML X 100ML</t>
  </si>
  <si>
    <t>ALUMIMAX SUS OR 60MG/ML X 150ML</t>
  </si>
  <si>
    <t>ARLIVRY CEREJA XPE 7MG/ML X 100ML</t>
  </si>
  <si>
    <t>ARLIVRY MEL XPE 7MG/ML X 100ML</t>
  </si>
  <si>
    <t>ARPYNFLAN COM REV 450MG X 30</t>
  </si>
  <si>
    <t>BABY D POMADA 1000UI/G X 45G</t>
  </si>
  <si>
    <t>BRONQTRAT INFANTIL XPE 15MG/5ML X 100ML</t>
  </si>
  <si>
    <t>BUSCOPLEX COMPOSTO GOT 333.4MG/ML X 20ML</t>
  </si>
  <si>
    <t>BUTALAB SOL OR 2MG/5ML X 100ML</t>
  </si>
  <si>
    <t>CARDOMARIN COM REV 127MG X 20</t>
  </si>
  <si>
    <t>CARDOMARIN SUS OR 18.05MG/ML X 100ML</t>
  </si>
  <si>
    <t>CARDOMARIN CAP DURA 254MG X 20</t>
  </si>
  <si>
    <t>COMPLE B COM REV X 50</t>
  </si>
  <si>
    <t>EPAPHYTO CAP DURA 300MG X 30</t>
  </si>
  <si>
    <t>EPAPHYTO SOL OR 14MG/ML X 150ML</t>
  </si>
  <si>
    <t>ESPINHEIRA SANTA CAP DURA 380MG X 45</t>
  </si>
  <si>
    <t>HELMILAB SUS OR 20MG/ML X 30ML</t>
  </si>
  <si>
    <t>HIDRALYTE 45 AGUA DE COCO SOL OR X 500ML</t>
  </si>
  <si>
    <t>HIDRALYTE 45 GUARANA SOL OR X 500ML</t>
  </si>
  <si>
    <t>HIDRALYTE 45 LARANJA SOL OR X 500ML</t>
  </si>
  <si>
    <t>HIDRALYTE 45 TUTTI-FRUTTI SOL OR X 500ML</t>
  </si>
  <si>
    <t>HIDRALYTE 45 UVA SOL OR X 500ML</t>
  </si>
  <si>
    <t>HIDRAPLEX AGUA DE COCO PO 27.9G ENV X 4</t>
  </si>
  <si>
    <t>HIDRAPLEX GUARANA PO 27.9G ENV X 4</t>
  </si>
  <si>
    <t>HIDRAPLEX LARANJA PO 27.9G ENV X 4</t>
  </si>
  <si>
    <t>HIDRAPLEX NATURAL PO 27.9G ENV X 4</t>
  </si>
  <si>
    <t>HIDRAPLEX TUTTI-FRUTTI PO 27.9G ENV X 4</t>
  </si>
  <si>
    <t>HIDRAPLEX UVA PO 27.9G ENV X 4</t>
  </si>
  <si>
    <t>IBUPROTRAT SUS GOT 50MG/ML X 30ML</t>
  </si>
  <si>
    <t>IBUPROTRAT INF SUS SER 20MG/ML X 100ML</t>
  </si>
  <si>
    <t>IODENAX SOL 20MG/ML X 100ML</t>
  </si>
  <si>
    <t>KOLLANGEL HORTELA SUS OR 80MG/ML X 150ML</t>
  </si>
  <si>
    <t>KOLLANGEL MORANGO SUS OR 80MG/ML X 150ML</t>
  </si>
  <si>
    <t>KOLLANGEL PAPAIA SUS OR 80MG/ML X 150ML</t>
  </si>
  <si>
    <t>L-ENEMA SOL RET 160MG/ML X 130ML</t>
  </si>
  <si>
    <t>LIMONADA PURGATIVA SOL OR 175MG/MLX200ML</t>
  </si>
  <si>
    <t>LUFBEM SUS OR GOT 75MG/ML X 15ML</t>
  </si>
  <si>
    <t>MAGMAX HORTELA SUS OR 80MG/ML X 100ML</t>
  </si>
  <si>
    <t>MAGMAX TRADICIONAL SUS OR 80MG/ML X100ML</t>
  </si>
  <si>
    <t>MASFEROL COM REV 109MG X 40</t>
  </si>
  <si>
    <t>MAXALGINA SOL OR 50MG/ML X 100ML</t>
  </si>
  <si>
    <t>MAXALGINA SOL OR GOT 500MG/ML X 10ML</t>
  </si>
  <si>
    <t>MAXALGINA SOL OR GOT 500MG/ML X 20ML</t>
  </si>
  <si>
    <t>MAXALGINA COM 500MG X 30</t>
  </si>
  <si>
    <t>MAXALGINA SOL OR SER 50MG/ML X 100ML</t>
  </si>
  <si>
    <t>MAXALGINA DISPLAY COM 500MG X 100</t>
  </si>
  <si>
    <t>METIOTRAT SOL TOP 10MG/ML X 30ML</t>
  </si>
  <si>
    <t>METIOTRAT SOL TOP SPRAY 10MG/ML X 45ML</t>
  </si>
  <si>
    <t>NASOJET SOL NAS 9MG/ML X 50ML</t>
  </si>
  <si>
    <t>NASOJET SOL NAS AEROSSOL 9MG/ML X 100ML</t>
  </si>
  <si>
    <t>NASOJET JATO FORTE SOL AER 9MG/MLX 100ML</t>
  </si>
  <si>
    <t>NATULAXE CAP DURA 34MG X 20</t>
  </si>
  <si>
    <t>NISTAMAX SUS OR 100.000UI/ML X 50ML</t>
  </si>
  <si>
    <t>OLEO MINERAL X 100ML</t>
  </si>
  <si>
    <t>OSTEOFIX COM REV 1250MG + 200UI X 60</t>
  </si>
  <si>
    <t>OSTEOFIX COM REV 1500MG + 200UI X 60</t>
  </si>
  <si>
    <t>PASTA DAGUA OXIDO DE ZINCO 25% X 80G</t>
  </si>
  <si>
    <t>PASTA DAGUA OXIDO ZINCO+ENXOFRE25% X 80G</t>
  </si>
  <si>
    <t>PASTA DAGUA OXIDO ZINCO+MENTOL 25% X 80G</t>
  </si>
  <si>
    <t>PAUSEFEMME COM REV 150MG X 30</t>
  </si>
  <si>
    <t>POLARADEX SOL OR 0.4MG/ML X 100ML</t>
  </si>
  <si>
    <t>PVPI SOL TOP SPRAY 10% X 100ML</t>
  </si>
  <si>
    <t>RIFOTRAT SOL TOP SPRAY 10MG/ML X 20ML</t>
  </si>
  <si>
    <t>SEAKALM COM REV 260MG X 20</t>
  </si>
  <si>
    <t>SEAKALM SOL OR 90MG/ML X 100ML</t>
  </si>
  <si>
    <t>TYLEMAX BABY SUS OR SER 100MG/ML X 15ML</t>
  </si>
  <si>
    <t>TYLEMAX SOL OR GOT 200MG/ML X 15ML</t>
  </si>
  <si>
    <t>TYLEMAX CRIANCA SUS OR 160MG/5ML X 60ML</t>
  </si>
  <si>
    <t>UNHAGOLD SOL TOP SPRAY 20MG/ML X 30ML</t>
  </si>
  <si>
    <t>VALESSONE COM REV 225.7MG X 20</t>
  </si>
  <si>
    <t>VARIVAX COM REV 100MG X 30</t>
  </si>
  <si>
    <t>VARIVAX COM REV 300MG X 30</t>
  </si>
  <si>
    <t>VITAMIN E CAP MOLE 400MG X 30</t>
  </si>
  <si>
    <t>VITER C COMRIMIDOS 500MG X 20</t>
  </si>
  <si>
    <t>XAROPE DE GUACO XPE 35MG/ML X 100ML</t>
  </si>
  <si>
    <t>XAROPE DE GUACO XPE 117.6MG/ML X 150ML</t>
  </si>
  <si>
    <t>CALCIOVITAL D3 625MG COM REV X 60</t>
  </si>
  <si>
    <t>CALCIOVITAL D3 B12  SOL OR X 250ML</t>
  </si>
  <si>
    <t>CALCIOVITAL KIDS SUS OR X 250ML</t>
  </si>
  <si>
    <t>DVITER SOL OR GOT 200UI X 20ML</t>
  </si>
  <si>
    <t>LACTPREV 10.000 CAP DURA 500MG X 30</t>
  </si>
  <si>
    <t>LACTULIFE AMEIXA SOL OR X 120ML</t>
  </si>
  <si>
    <t>LACTULIFE SALADA FRUTAS SOL OR X 120ML</t>
  </si>
  <si>
    <t>MATHERLLY GEST COM REV 1000MG X 30</t>
  </si>
  <si>
    <t>MATHERLLY LACT COM REV 750MG X 30</t>
  </si>
  <si>
    <t>NATUCLER SOL OR FLACONETE X 60</t>
  </si>
  <si>
    <t>NUTRIFORT SOL OR X 240ML</t>
  </si>
  <si>
    <t>OSTEOFIX D3 K2 COM REV 1700MG X 30</t>
  </si>
  <si>
    <t>VITAZ AZ COM REV 630MG X 60</t>
  </si>
  <si>
    <t>VITAZ CABELO PELE UNHA CAP DURA 500MGX60</t>
  </si>
  <si>
    <t>VITAZ MULHER COM REV 630MG X 60</t>
  </si>
  <si>
    <t>VITAZ OLEO DE PEIXE ÔMEGA3 CAP MOLE X120</t>
  </si>
  <si>
    <t>VITAZ SENIOR COM REV 630MG X 60</t>
  </si>
  <si>
    <t>VITER C SOL OR GOT 200MG/ML X 20ML</t>
  </si>
  <si>
    <t>DVITER SOL OR GOT 500UI X10ML</t>
  </si>
  <si>
    <t>MOVINAU SOL OR GOT 4MG/ML X 20ML</t>
  </si>
  <si>
    <t>VITER C TRIPLA ACAO COM EFEV 1G X 10</t>
  </si>
  <si>
    <t>SEAKALM MELATONINA COM MAST 0,21MG X 90</t>
  </si>
  <si>
    <t>GASTROBEM SUS OR X 240ML</t>
  </si>
  <si>
    <t>MAGMAX TRAD SUS OR 80MG/ML X 300ML</t>
  </si>
  <si>
    <t>MAGMAX HORTELÃ SUS OR 80MG/ML X 300ML</t>
  </si>
  <si>
    <t>SEAKALM MELATONINA SOL OR GOT X 15ML</t>
  </si>
  <si>
    <t>MAXALGINA COM 1G X 20</t>
  </si>
  <si>
    <t>PV BASE</t>
  </si>
  <si>
    <t>% REAJUSTE</t>
  </si>
  <si>
    <t>TABELA GO X PV BASE</t>
  </si>
  <si>
    <t>TABELA GO X DPN</t>
  </si>
  <si>
    <t xml:space="preserve">Suplementos </t>
  </si>
  <si>
    <t>Divisão</t>
  </si>
  <si>
    <t xml:space="preserve">SEAKALM MELATONINA COM MAS X 150 </t>
  </si>
  <si>
    <t>VITAZ KIDS COM MASTIGÁVEL X 60 -TROLLS</t>
  </si>
  <si>
    <t>VITAZ KIDS 4 A 8 SOL OR X 120ML -TROLLS</t>
  </si>
  <si>
    <t>VITAZ KIDS &gt; 9 SOL OR X 240ML -TROLLS</t>
  </si>
  <si>
    <t>VITAZ KIDS VITAMINA C GTS X 20ML -TROLLS</t>
  </si>
  <si>
    <t>DIPIRONA MONOIDRATADA COM 1G X 10</t>
  </si>
  <si>
    <t>DIPIRONA MONOIDRATADA COM 500MG X 30</t>
  </si>
  <si>
    <t>CNPJ Faturamento</t>
  </si>
  <si>
    <t>02456955000183</t>
  </si>
  <si>
    <t>02456955000507</t>
  </si>
  <si>
    <t>VALESSONE COM REV 50MG X 20</t>
  </si>
  <si>
    <t>TILEMAXY BABY SUS OR SER 100MG/ML X 15ML</t>
  </si>
  <si>
    <t>TILEMAXY CRIANCA SUS OR 160MG/5ML X 60ML</t>
  </si>
  <si>
    <t>TILEMAXY SOL OR GOT 200MG/ML X 15ML</t>
  </si>
  <si>
    <t>NASOJET ALTO FLUXO 30 ENV 2,16G</t>
  </si>
  <si>
    <t>NASOJET ALTO FLUXO 30 ENV 2,16G + APLIC</t>
  </si>
  <si>
    <t>DIPIRONA MONOIDRATADA GOT 500MG/ML X10ML</t>
  </si>
  <si>
    <t>DIPIRONA MONOIDRATADA GOT 500MG/ML X20ML</t>
  </si>
  <si>
    <t>SEAKALM COM REV 260MG X 30</t>
  </si>
  <si>
    <t>SEAKALM COM REV 600MG X 30</t>
  </si>
  <si>
    <t>NUTRIVIT KIDS SOL OR X 120ML-KNGFUPNDA</t>
  </si>
  <si>
    <t>NUTRIVIT JÚNIOR SOL OR X 240ML-KNGFUPNDA</t>
  </si>
  <si>
    <t>UN/CX Padrão</t>
  </si>
  <si>
    <t>DIVISÃO</t>
  </si>
  <si>
    <t>CANAL</t>
  </si>
  <si>
    <t>Código SAP</t>
  </si>
  <si>
    <t>Descrição do produto</t>
  </si>
  <si>
    <t>Estoque 
Livre</t>
  </si>
  <si>
    <t>Pendências (Pedidos NÃO Bloqueados)</t>
  </si>
  <si>
    <t>MEDICAMENTOS</t>
  </si>
  <si>
    <t>FARMA</t>
  </si>
  <si>
    <t>SUPLEMENTOS</t>
  </si>
  <si>
    <t>HIDRALYTE COCO SOL OR X 500ML</t>
  </si>
  <si>
    <t>HIDRALYTE GUARANA SOL OR X 500ML</t>
  </si>
  <si>
    <t>HIDRALYTE LARANJA SOL OR X 500ML</t>
  </si>
  <si>
    <t>HIDRALYTE T-FRUTTI SOL OR X 500ML</t>
  </si>
  <si>
    <t>HIDRAPLEX AGUA DE COCO PO 29.97G ENV X 4</t>
  </si>
  <si>
    <t>HIDRAPLEX GUARANA PO 28.33G ENV X 4</t>
  </si>
  <si>
    <t>HIDRAPLEX LARANJA PO 28.26G ENV X 4</t>
  </si>
  <si>
    <t>HIDRAPLEX TUTTI-FRUTTI PO 28.31G ENV X 4</t>
  </si>
  <si>
    <t>HIDRAPLEX UVA PO 28.23G ENV X 4</t>
  </si>
  <si>
    <t>LIMONADA PUR SOL OR 175MG/MLX200ML</t>
  </si>
  <si>
    <t>MAGMAX TRAD SUS OR 80MG/ML X100ML</t>
  </si>
  <si>
    <t>NASOJET JATO FORTE AEROSSOL 9MG 1CT X 50FR</t>
  </si>
  <si>
    <t>STARFOR C COM EFERVESCENTE 1G X 10</t>
  </si>
  <si>
    <t>VITAZ MAMAE COM REV 1000MG X 30</t>
  </si>
  <si>
    <t>VITER C + ZINCO COM EFERVESCENTE 1G X 10</t>
  </si>
  <si>
    <t>VITER C COM EFERVESCENTE 1G X 10</t>
  </si>
  <si>
    <t>VITER C TRIPLA ACAO COM EFERV 1G X 10</t>
  </si>
  <si>
    <t>HOSPITALAR</t>
  </si>
  <si>
    <t>AD-VITAM SOL OR GOT X 10ML HOSP</t>
  </si>
  <si>
    <t>AFOLIC COM REV 5MG X 500 HOSP</t>
  </si>
  <si>
    <t>ALUMIMAX SUS OR 60MG/ML X 100ML HOSP</t>
  </si>
  <si>
    <t>BRONQTRAT INF XPE 15MG/5ML X 100ML HOSP</t>
  </si>
  <si>
    <t>BUSCOPLEX COMPOSTO 333.4MG/ML X20ML HOSP</t>
  </si>
  <si>
    <t>HIDRAPLEX NATURAL PO 27.9G ENV X500 HOSP</t>
  </si>
  <si>
    <t>IBUPROTRAT SUS GOT 50MG/ML X 30ML HOSP</t>
  </si>
  <si>
    <t>KOLLANGEL HORTELA X 100ML HOSP</t>
  </si>
  <si>
    <t>LACTULIFE AMEIXA SOL OR X 120ML HOSP</t>
  </si>
  <si>
    <t>L-ENEMA SOL RET 160MG/ML X 130ML HOSP</t>
  </si>
  <si>
    <t>LUFBEM SUS OR GOT 75MG/ML X 10ML HOSP</t>
  </si>
  <si>
    <t>MASFEROL COM REV 109MG X 500 HOSP</t>
  </si>
  <si>
    <t>MASFEROL SOL GOT 125MG/ML X 30ML HOSP</t>
  </si>
  <si>
    <t>NASOJET SOL NAS 9MG/ML X 30ML HOSP</t>
  </si>
  <si>
    <t>NASOJET SOL NAS 9MG/ML X 50ML HOSP</t>
  </si>
  <si>
    <t>OSTEOFIX COM REV 1250MG +400UI X 60 HOSP</t>
  </si>
  <si>
    <t>OSTEOFIX COM REV 1500MG +400UI X 60 HOSP</t>
  </si>
  <si>
    <t>POLARADEX SOL OR 0.4MG/ML X 100ML HOSP</t>
  </si>
  <si>
    <t>POLARADEX SOL OR 0.4MG/ML X 120ML HOSP</t>
  </si>
  <si>
    <t>RIFOTRAT SOL TOP SPRAY 10MG/MLX20ML HOSP</t>
  </si>
  <si>
    <t>VITER C COM 500MG X 500 HOSP</t>
  </si>
  <si>
    <t>XPE GUACO 35MG/ML X 100ML HOSP</t>
  </si>
  <si>
    <t>XPE GUACO 35MG/ML X 120ML HOSP</t>
  </si>
  <si>
    <t>NUTRIFORT SOL OR X 240ML - ABS</t>
  </si>
  <si>
    <t>SEAKALM MELATONINA COM MAST 0,21MG X 150</t>
  </si>
  <si>
    <t>NUTRIVIT KIDS SOL OR X 120ML - KNGFUPNDA</t>
  </si>
  <si>
    <t>NUTRIVIT PEQUENINOS SOL X 120ML-SHREK</t>
  </si>
  <si>
    <t>NUTRIVIT CRESCIDINHOS SOL X 240ML - SHREK</t>
  </si>
  <si>
    <t>NUTRIVIT PEQUENINOS COM MAS X 60 - SHREK</t>
  </si>
  <si>
    <t>VALESSONE COM REV 225,75MG X 20</t>
  </si>
  <si>
    <t>TILEMAXY SOL GOT 200MG/ML X 10ML HOSP</t>
  </si>
  <si>
    <t>TILEMAXY SOL GOT 200MG/ML X 15ML HOSP</t>
  </si>
  <si>
    <t>NUTRIVIT COM MAST X 60 - MADAGASCAR</t>
  </si>
  <si>
    <t>SUPRABIO MELATONINA COM MAST 0,21MG X120</t>
  </si>
  <si>
    <t>NUTRIVIT 4 A 8 SOL OR X 120ML-MADAGASCAR</t>
  </si>
  <si>
    <t>NUTRIVIT &gt; 9 SOL OR X 240ML - MADAGASCAR</t>
  </si>
  <si>
    <t>VALESSONE COM REV 50MG X 20</t>
  </si>
  <si>
    <t>NATUCLER SOL OR FLACONETE X 06</t>
  </si>
  <si>
    <t>BUSCOPAN COMPOSTO 6,67+333,4MG/ML X 20ML</t>
  </si>
  <si>
    <t>Tipo de depósito</t>
  </si>
  <si>
    <t>Quantidade</t>
  </si>
  <si>
    <t>UM básica</t>
  </si>
  <si>
    <t>Tipo de estoque</t>
  </si>
  <si>
    <t>Denominação do tipo de estoque</t>
  </si>
  <si>
    <t>Lote</t>
  </si>
  <si>
    <t>Validade</t>
  </si>
  <si>
    <t>Data do vencimento</t>
  </si>
  <si>
    <t>0050</t>
  </si>
  <si>
    <t>UN</t>
  </si>
  <si>
    <t>E2</t>
  </si>
  <si>
    <t>Expedição Miguelense</t>
  </si>
  <si>
    <t>0026966</t>
  </si>
  <si>
    <t>0027380</t>
  </si>
  <si>
    <t>0027227</t>
  </si>
  <si>
    <t>0024662</t>
  </si>
  <si>
    <t>0027361</t>
  </si>
  <si>
    <t>0026975</t>
  </si>
  <si>
    <t>0027170</t>
  </si>
  <si>
    <t>0024207</t>
  </si>
  <si>
    <t>0027377</t>
  </si>
  <si>
    <t>0027195</t>
  </si>
  <si>
    <t>0026972</t>
  </si>
  <si>
    <t>0027226</t>
  </si>
  <si>
    <t>0027171</t>
  </si>
  <si>
    <t>0026480</t>
  </si>
  <si>
    <t>0027404</t>
  </si>
  <si>
    <t>0027372</t>
  </si>
  <si>
    <t>0023493</t>
  </si>
  <si>
    <t>0027188</t>
  </si>
  <si>
    <t>0026857</t>
  </si>
  <si>
    <t>0023874</t>
  </si>
  <si>
    <t>0027190</t>
  </si>
  <si>
    <t>0023977</t>
  </si>
  <si>
    <t>0023561</t>
  </si>
  <si>
    <t>0026856</t>
  </si>
  <si>
    <t>0025592</t>
  </si>
  <si>
    <t>0027375</t>
  </si>
  <si>
    <t>0027115</t>
  </si>
  <si>
    <t>0027229</t>
  </si>
  <si>
    <t>0027110</t>
  </si>
  <si>
    <t>0027201</t>
  </si>
  <si>
    <t>0027092</t>
  </si>
  <si>
    <t>0027116</t>
  </si>
  <si>
    <t>0023564</t>
  </si>
  <si>
    <t>0027189</t>
  </si>
  <si>
    <t>0026860</t>
  </si>
  <si>
    <t>0027172</t>
  </si>
  <si>
    <t>0027202</t>
  </si>
  <si>
    <t>HIDRAPLEX AGUA DE COCO PO 28.97G ENV X 4</t>
  </si>
  <si>
    <t>0027282</t>
  </si>
  <si>
    <t>0027090</t>
  </si>
  <si>
    <t>0027185</t>
  </si>
  <si>
    <t>0027378</t>
  </si>
  <si>
    <t>0027403</t>
  </si>
  <si>
    <t>0026906</t>
  </si>
  <si>
    <t>0027360</t>
  </si>
  <si>
    <t>0027363</t>
  </si>
  <si>
    <t>0027359</t>
  </si>
  <si>
    <t>0027405</t>
  </si>
  <si>
    <t>0023873</t>
  </si>
  <si>
    <t>0026971</t>
  </si>
  <si>
    <t>0026973</t>
  </si>
  <si>
    <t>0027376</t>
  </si>
  <si>
    <t>0027089</t>
  </si>
  <si>
    <t>0027231</t>
  </si>
  <si>
    <t>0026900</t>
  </si>
  <si>
    <t>0027114</t>
  </si>
  <si>
    <t>0027280</t>
  </si>
  <si>
    <t>0027254</t>
  </si>
  <si>
    <t>0026967</t>
  </si>
  <si>
    <t>0027173</t>
  </si>
  <si>
    <t>0027278</t>
  </si>
  <si>
    <t>0024206</t>
  </si>
  <si>
    <t>0027293</t>
  </si>
  <si>
    <t>0027373</t>
  </si>
  <si>
    <t>0027381</t>
  </si>
  <si>
    <t>0026858</t>
  </si>
  <si>
    <t>0027255</t>
  </si>
  <si>
    <t>0027371</t>
  </si>
  <si>
    <t>0027200</t>
  </si>
  <si>
    <t>0027294</t>
  </si>
  <si>
    <t>0025985</t>
  </si>
  <si>
    <t>0026974</t>
  </si>
  <si>
    <t>0027397</t>
  </si>
  <si>
    <t>0024867</t>
  </si>
  <si>
    <t>0023415</t>
  </si>
  <si>
    <t>0026590</t>
  </si>
  <si>
    <t>0027251</t>
  </si>
  <si>
    <t>0024402</t>
  </si>
  <si>
    <t>0055</t>
  </si>
  <si>
    <t>0026897</t>
  </si>
  <si>
    <t>0026899</t>
  </si>
  <si>
    <t>0026854</t>
  </si>
  <si>
    <t>0026707</t>
  </si>
  <si>
    <t>0027277</t>
  </si>
  <si>
    <t>0027402</t>
  </si>
  <si>
    <t>0026896</t>
  </si>
  <si>
    <t>0026853</t>
  </si>
  <si>
    <t>0026846</t>
  </si>
  <si>
    <t>0027362</t>
  </si>
  <si>
    <t>0025322</t>
  </si>
  <si>
    <t>0026711</t>
  </si>
  <si>
    <t>0026847</t>
  </si>
  <si>
    <t>0025591</t>
  </si>
  <si>
    <t>0027295</t>
  </si>
  <si>
    <t>0026898</t>
  </si>
  <si>
    <t>0026560</t>
  </si>
  <si>
    <t>0027356</t>
  </si>
  <si>
    <t>0027357</t>
  </si>
  <si>
    <t>0027358</t>
  </si>
  <si>
    <t>0024869</t>
  </si>
  <si>
    <t>0026994</t>
  </si>
  <si>
    <t>0027368</t>
  </si>
  <si>
    <t>0025990</t>
  </si>
  <si>
    <t>0026995</t>
  </si>
  <si>
    <t>0027250</t>
  </si>
  <si>
    <t>0026804</t>
  </si>
  <si>
    <t>0027406</t>
  </si>
  <si>
    <t>0027318</t>
  </si>
  <si>
    <t>0027408</t>
  </si>
  <si>
    <t>0026380</t>
  </si>
  <si>
    <t>0023563</t>
  </si>
  <si>
    <t>0026968</t>
  </si>
  <si>
    <t>0024868</t>
  </si>
  <si>
    <t>0027191</t>
  </si>
  <si>
    <t>0026589</t>
  </si>
  <si>
    <t>0026855</t>
  </si>
  <si>
    <t>0027317</t>
  </si>
  <si>
    <t>0026641</t>
  </si>
  <si>
    <t>0027374</t>
  </si>
  <si>
    <t>0026378</t>
  </si>
  <si>
    <t>0023872</t>
  </si>
  <si>
    <t>0023560</t>
  </si>
  <si>
    <t>0027370</t>
  </si>
  <si>
    <t>0026969</t>
  </si>
  <si>
    <t>0027192</t>
  </si>
  <si>
    <t>0027136</t>
  </si>
  <si>
    <t>0027407</t>
  </si>
  <si>
    <t>0027253</t>
  </si>
  <si>
    <t>0026379</t>
  </si>
  <si>
    <t>0025264</t>
  </si>
  <si>
    <t>0027410</t>
  </si>
  <si>
    <t>0027382</t>
  </si>
  <si>
    <t>0026907</t>
  </si>
  <si>
    <t>0023562</t>
  </si>
  <si>
    <t>0027203</t>
  </si>
  <si>
    <t>0027193</t>
  </si>
  <si>
    <t>0027409</t>
  </si>
  <si>
    <t>0027194</t>
  </si>
  <si>
    <t>0025263</t>
  </si>
  <si>
    <t>0027398</t>
  </si>
  <si>
    <t>0024444</t>
  </si>
  <si>
    <t>0027369</t>
  </si>
  <si>
    <t>0027400</t>
  </si>
  <si>
    <t>0027252</t>
  </si>
  <si>
    <t>0026848</t>
  </si>
  <si>
    <t>0024548</t>
  </si>
  <si>
    <t>0027335</t>
  </si>
  <si>
    <t>0027401</t>
  </si>
  <si>
    <t>0027399</t>
  </si>
  <si>
    <t>0027281</t>
  </si>
  <si>
    <t>0027109</t>
  </si>
  <si>
    <t>0026803</t>
  </si>
  <si>
    <t>0026849</t>
  </si>
  <si>
    <t>0026970</t>
  </si>
  <si>
    <t>0026213</t>
  </si>
  <si>
    <t>0026214</t>
  </si>
  <si>
    <t>0026212</t>
  </si>
  <si>
    <t>0027302</t>
  </si>
  <si>
    <t>0026958</t>
  </si>
  <si>
    <t>0027047</t>
  </si>
  <si>
    <t>0026199</t>
  </si>
  <si>
    <t>0025660</t>
  </si>
  <si>
    <t>0026433</t>
  </si>
  <si>
    <t>0027350</t>
  </si>
  <si>
    <t>0025865</t>
  </si>
  <si>
    <t>0026551</t>
  </si>
  <si>
    <t>0027340</t>
  </si>
  <si>
    <t>0026734</t>
  </si>
  <si>
    <t>0027155</t>
  </si>
  <si>
    <t>0027150</t>
  </si>
  <si>
    <t>0027427</t>
  </si>
  <si>
    <t>0026814</t>
  </si>
  <si>
    <t>0026215</t>
  </si>
  <si>
    <t>0027299</t>
  </si>
  <si>
    <t>0027209</t>
  </si>
  <si>
    <t>0026996</t>
  </si>
  <si>
    <t>0027300</t>
  </si>
  <si>
    <t>0026833</t>
  </si>
  <si>
    <t>0027210</t>
  </si>
  <si>
    <t>0027176</t>
  </si>
  <si>
    <t>0026733</t>
  </si>
  <si>
    <t>0024536</t>
  </si>
  <si>
    <t>0027389</t>
  </si>
  <si>
    <t>0026850</t>
  </si>
  <si>
    <t>0027332</t>
  </si>
  <si>
    <t>0026639</t>
  </si>
  <si>
    <t>0026791</t>
  </si>
  <si>
    <t>0027319</t>
  </si>
  <si>
    <t>0026993</t>
  </si>
  <si>
    <t>0027132</t>
  </si>
  <si>
    <t>0026840</t>
  </si>
  <si>
    <t>0026636</t>
  </si>
  <si>
    <t>0027301</t>
  </si>
  <si>
    <t>0027178</t>
  </si>
  <si>
    <t>0026308</t>
  </si>
  <si>
    <t>0026788</t>
  </si>
  <si>
    <t>0026801</t>
  </si>
  <si>
    <t>0027206</t>
  </si>
  <si>
    <t>0026790</t>
  </si>
  <si>
    <t>0027156</t>
  </si>
  <si>
    <t>0027333</t>
  </si>
  <si>
    <t>0027044</t>
  </si>
  <si>
    <t>0026201</t>
  </si>
  <si>
    <t>0027133</t>
  </si>
  <si>
    <t>0026281</t>
  </si>
  <si>
    <t>0026732</t>
  </si>
  <si>
    <t>0026337</t>
  </si>
  <si>
    <t>0027339</t>
  </si>
  <si>
    <t>0026787</t>
  </si>
  <si>
    <t>0026921</t>
  </si>
  <si>
    <t>0026671</t>
  </si>
  <si>
    <t>0027267</t>
  </si>
  <si>
    <t>0027128</t>
  </si>
  <si>
    <t>0026950</t>
  </si>
  <si>
    <t>0027134</t>
  </si>
  <si>
    <t>0027064</t>
  </si>
  <si>
    <t>0027208</t>
  </si>
  <si>
    <t>0024118</t>
  </si>
  <si>
    <t>0027175</t>
  </si>
  <si>
    <t>0027048</t>
  </si>
  <si>
    <t>0026550</t>
  </si>
  <si>
    <t>0027129</t>
  </si>
  <si>
    <t>0026839</t>
  </si>
  <si>
    <t>0027292</t>
  </si>
  <si>
    <t>0027423</t>
  </si>
  <si>
    <t>0027046</t>
  </si>
  <si>
    <t>0025132</t>
  </si>
  <si>
    <t>0026338</t>
  </si>
  <si>
    <t>0026816</t>
  </si>
  <si>
    <t>0027286</t>
  </si>
  <si>
    <t>0027288</t>
  </si>
  <si>
    <t>0024672</t>
  </si>
  <si>
    <t>0026951</t>
  </si>
  <si>
    <t>0027298</t>
  </si>
  <si>
    <t>0026448</t>
  </si>
  <si>
    <t>0025651</t>
  </si>
  <si>
    <t>0027165</t>
  </si>
  <si>
    <t>0026765</t>
  </si>
  <si>
    <t>0025972</t>
  </si>
  <si>
    <t>0027196</t>
  </si>
  <si>
    <t>0027197</t>
  </si>
  <si>
    <t>0027198</t>
  </si>
  <si>
    <t>0027291</t>
  </si>
  <si>
    <t>0027174</t>
  </si>
  <si>
    <t>0026310</t>
  </si>
  <si>
    <t>0026218</t>
  </si>
  <si>
    <t>0027179</t>
  </si>
  <si>
    <t>0027148</t>
  </si>
  <si>
    <t>0027158</t>
  </si>
  <si>
    <t>0027199</t>
  </si>
  <si>
    <t>0027055</t>
  </si>
  <si>
    <t>0027130</t>
  </si>
  <si>
    <t>0027263</t>
  </si>
  <si>
    <t>0026982</t>
  </si>
  <si>
    <t>0027262</t>
  </si>
  <si>
    <t>0026434</t>
  </si>
  <si>
    <t>0026431</t>
  </si>
  <si>
    <t>0026832</t>
  </si>
  <si>
    <t>0027392</t>
  </si>
  <si>
    <t>0027268</t>
  </si>
  <si>
    <t>0026147</t>
  </si>
  <si>
    <t>0026187</t>
  </si>
  <si>
    <t>0027075</t>
  </si>
  <si>
    <t>0023879</t>
  </si>
  <si>
    <t>0026457</t>
  </si>
  <si>
    <t>0027154</t>
  </si>
  <si>
    <t>0027207</t>
  </si>
  <si>
    <t>0026952</t>
  </si>
  <si>
    <t>0027068</t>
  </si>
  <si>
    <t>0026210</t>
  </si>
  <si>
    <t>0026670</t>
  </si>
  <si>
    <t>0027395</t>
  </si>
  <si>
    <t>0027157</t>
  </si>
  <si>
    <t>0026997</t>
  </si>
  <si>
    <t>0027388</t>
  </si>
  <si>
    <t>0026458</t>
  </si>
  <si>
    <t>0027334</t>
  </si>
  <si>
    <t>0027065</t>
  </si>
  <si>
    <t>0026959</t>
  </si>
  <si>
    <t>0026818</t>
  </si>
  <si>
    <t>0027393</t>
  </si>
  <si>
    <t>0027296</t>
  </si>
  <si>
    <t>0027181</t>
  </si>
  <si>
    <t>0027265</t>
  </si>
  <si>
    <t>0023163</t>
  </si>
  <si>
    <t>0027184</t>
  </si>
  <si>
    <t>0027067</t>
  </si>
  <si>
    <t>0026902</t>
  </si>
  <si>
    <t>0027264</t>
  </si>
  <si>
    <t>0027159</t>
  </si>
  <si>
    <t>0027074</t>
  </si>
  <si>
    <t>0026459</t>
  </si>
  <si>
    <t>0027069</t>
  </si>
  <si>
    <t>0027076</t>
  </si>
  <si>
    <t>0026447</t>
  </si>
  <si>
    <t>0026905</t>
  </si>
  <si>
    <t>0026446</t>
  </si>
  <si>
    <t>0026731</t>
  </si>
  <si>
    <t>0027390</t>
  </si>
  <si>
    <t>0027131</t>
  </si>
  <si>
    <t>0025652</t>
  </si>
  <si>
    <t>0026730</t>
  </si>
  <si>
    <t>0026946</t>
  </si>
  <si>
    <t>0026861</t>
  </si>
  <si>
    <t>0027066</t>
  </si>
  <si>
    <t>0027387</t>
  </si>
  <si>
    <t>0026920</t>
  </si>
  <si>
    <t>0022588</t>
  </si>
  <si>
    <t>0023097</t>
  </si>
  <si>
    <t>0026904</t>
  </si>
  <si>
    <t>0027338</t>
  </si>
  <si>
    <t>0027396</t>
  </si>
  <si>
    <t>0027113</t>
  </si>
  <si>
    <t>0026792</t>
  </si>
  <si>
    <t>0027180</t>
  </si>
  <si>
    <t>0026798</t>
  </si>
  <si>
    <t>0027337</t>
  </si>
  <si>
    <t>0023095</t>
  </si>
  <si>
    <t>0025816</t>
  </si>
  <si>
    <t>0025039</t>
  </si>
  <si>
    <t>0027070</t>
  </si>
  <si>
    <t>0027183</t>
  </si>
  <si>
    <t>0024447</t>
  </si>
  <si>
    <t>0023943</t>
  </si>
  <si>
    <t>0026328</t>
  </si>
  <si>
    <t>0026799</t>
  </si>
  <si>
    <t>0026561</t>
  </si>
  <si>
    <t>0026903</t>
  </si>
  <si>
    <t>0027019</t>
  </si>
  <si>
    <t>0026432</t>
  </si>
  <si>
    <t>0027149</t>
  </si>
  <si>
    <t>0024455</t>
  </si>
  <si>
    <t>0026922</t>
  </si>
  <si>
    <t>0024765</t>
  </si>
  <si>
    <t>0026470</t>
  </si>
  <si>
    <t>0024759</t>
  </si>
  <si>
    <t>0027394</t>
  </si>
  <si>
    <t>0027018</t>
  </si>
  <si>
    <t>0026817</t>
  </si>
  <si>
    <t>0026340</t>
  </si>
  <si>
    <t>0027112</t>
  </si>
  <si>
    <t>0027353</t>
  </si>
  <si>
    <t>0027354</t>
  </si>
  <si>
    <t>0025552</t>
  </si>
  <si>
    <t>0026949</t>
  </si>
  <si>
    <t>0026901</t>
  </si>
  <si>
    <t>0027313</t>
  </si>
  <si>
    <t>0026663</t>
  </si>
  <si>
    <t>0027316</t>
  </si>
  <si>
    <t>0026845</t>
  </si>
  <si>
    <t>0027111</t>
  </si>
  <si>
    <t>0026245</t>
  </si>
  <si>
    <t>0026243</t>
  </si>
  <si>
    <t>0025523</t>
  </si>
  <si>
    <t>0026244</t>
  </si>
  <si>
    <t>0026275</t>
  </si>
  <si>
    <t>0026796</t>
  </si>
  <si>
    <t>0024468</t>
  </si>
  <si>
    <t>0024469</t>
  </si>
  <si>
    <t>0025427</t>
  </si>
  <si>
    <t>0024737</t>
  </si>
  <si>
    <t>0025538</t>
  </si>
  <si>
    <t>0022636</t>
  </si>
  <si>
    <t>NUTRIVIT 4 A 8 SOL OR X 120ML-MADAGASCA</t>
  </si>
  <si>
    <t>0024738</t>
  </si>
  <si>
    <t>0024474</t>
  </si>
  <si>
    <t>0026603</t>
  </si>
  <si>
    <t>NUTRIVIT COM MAST X 60 - MADAGASCAR</t>
  </si>
  <si>
    <t>0022433</t>
  </si>
  <si>
    <t>0026248</t>
  </si>
  <si>
    <t>0026246</t>
  </si>
  <si>
    <t>0022546</t>
  </si>
  <si>
    <t>0026604</t>
  </si>
  <si>
    <t>0022536</t>
  </si>
  <si>
    <t>0026254</t>
  </si>
  <si>
    <t>0022547</t>
  </si>
  <si>
    <t>0026617</t>
  </si>
  <si>
    <t>0026600</t>
  </si>
  <si>
    <t>0026444</t>
  </si>
  <si>
    <t>0026597</t>
  </si>
  <si>
    <t>0022432</t>
  </si>
  <si>
    <t>0022542</t>
  </si>
  <si>
    <t>0026251</t>
  </si>
  <si>
    <t>0026247</t>
  </si>
  <si>
    <t>0026249</t>
  </si>
  <si>
    <t>0026601</t>
  </si>
  <si>
    <t>0027016</t>
  </si>
  <si>
    <t>0026595</t>
  </si>
  <si>
    <t>0022537</t>
  </si>
  <si>
    <t>0022436</t>
  </si>
  <si>
    <t>0026502</t>
  </si>
  <si>
    <t>0026250</t>
  </si>
  <si>
    <t>0025537</t>
  </si>
  <si>
    <t>0026501</t>
  </si>
  <si>
    <t>0026078</t>
  </si>
  <si>
    <t>0026602</t>
  </si>
  <si>
    <t>0026894</t>
  </si>
  <si>
    <t>0026255</t>
  </si>
  <si>
    <t>0026256</t>
  </si>
  <si>
    <t>0026252</t>
  </si>
  <si>
    <t>0026596</t>
  </si>
  <si>
    <t>0022544</t>
  </si>
  <si>
    <t>0026484</t>
  </si>
  <si>
    <t>0026598</t>
  </si>
  <si>
    <t>0026238</t>
  </si>
  <si>
    <t>0026616</t>
  </si>
  <si>
    <t>0026445</t>
  </si>
  <si>
    <t>0025802</t>
  </si>
  <si>
    <t>0026253</t>
  </si>
  <si>
    <t>0026599</t>
  </si>
  <si>
    <t>0026795</t>
  </si>
  <si>
    <t>0026893</t>
  </si>
  <si>
    <t>0023802</t>
  </si>
  <si>
    <t>S1</t>
  </si>
  <si>
    <t>Shelf Life</t>
  </si>
  <si>
    <t>0026784</t>
  </si>
  <si>
    <t>0017401</t>
  </si>
  <si>
    <t>0021695</t>
  </si>
  <si>
    <t>0016969</t>
  </si>
  <si>
    <t>0021041</t>
  </si>
  <si>
    <t>0021749</t>
  </si>
  <si>
    <t>0021416</t>
  </si>
  <si>
    <t>0020906</t>
  </si>
  <si>
    <t>0020652</t>
  </si>
  <si>
    <t>0022515</t>
  </si>
  <si>
    <t>0022238</t>
  </si>
  <si>
    <t>0019087</t>
  </si>
  <si>
    <t>0017435</t>
  </si>
  <si>
    <t>0018200</t>
  </si>
  <si>
    <t>0017741</t>
  </si>
  <si>
    <t>0022275</t>
  </si>
  <si>
    <t>0022169</t>
  </si>
  <si>
    <t>Shelf Life S006</t>
  </si>
  <si>
    <t>0021999</t>
  </si>
  <si>
    <t>0022066</t>
  </si>
  <si>
    <t>0022643</t>
  </si>
  <si>
    <t>0021458</t>
  </si>
  <si>
    <t>0023829</t>
  </si>
  <si>
    <t>0022171</t>
  </si>
  <si>
    <t>0022172</t>
  </si>
  <si>
    <t>0022031</t>
  </si>
  <si>
    <t>NUTRIVIT CRESCIDINHOS SOL X 240ML-SHREK</t>
  </si>
  <si>
    <t>0022017</t>
  </si>
  <si>
    <t>0021461</t>
  </si>
  <si>
    <t>0022170</t>
  </si>
  <si>
    <t>0021675</t>
  </si>
  <si>
    <t>0022434</t>
  </si>
  <si>
    <t>0021537</t>
  </si>
  <si>
    <t>0022437</t>
  </si>
  <si>
    <t>0022016</t>
  </si>
  <si>
    <t>VITAZ KIDS &gt; 9 SOL OR X 240ML -TROLLS</t>
  </si>
  <si>
    <t>0021932</t>
  </si>
  <si>
    <t>0022015</t>
  </si>
  <si>
    <t>0021536</t>
  </si>
  <si>
    <t>0021920</t>
  </si>
  <si>
    <t>0021919</t>
  </si>
  <si>
    <t>0017842</t>
  </si>
  <si>
    <t>0022435</t>
  </si>
  <si>
    <t>0021581</t>
  </si>
  <si>
    <t>0018965</t>
  </si>
  <si>
    <t>0017841</t>
  </si>
  <si>
    <t>0018169</t>
  </si>
  <si>
    <t>0022057</t>
  </si>
  <si>
    <t>0021923</t>
  </si>
  <si>
    <t>0022056</t>
  </si>
  <si>
    <t>Estoque UND</t>
  </si>
  <si>
    <t>Desconto</t>
  </si>
  <si>
    <t>Preço c/ desconto</t>
  </si>
  <si>
    <t>LACTPREV 10000 CAP DURA 500MG X 30</t>
  </si>
  <si>
    <t>NATUCLER SOL OR X 60</t>
  </si>
  <si>
    <t>Pedido</t>
  </si>
  <si>
    <t>Faturamento</t>
  </si>
  <si>
    <t>Estoque Disponivel</t>
  </si>
  <si>
    <t>Pendencia</t>
  </si>
  <si>
    <t>Preço Nota</t>
  </si>
  <si>
    <t>Desconto Boleto</t>
  </si>
  <si>
    <t>VITER C COMPRIMIDOS 500MG X 20</t>
  </si>
  <si>
    <t>DPN Agosto</t>
  </si>
  <si>
    <t>DPN Setembro</t>
  </si>
  <si>
    <t>Diferença</t>
  </si>
  <si>
    <t>UF</t>
  </si>
  <si>
    <t>Cliente</t>
  </si>
  <si>
    <t>Nota Fiscal</t>
  </si>
  <si>
    <t>Doc Venda SAP</t>
  </si>
  <si>
    <t>Estoque</t>
  </si>
  <si>
    <t>COD SAP</t>
  </si>
  <si>
    <t>Qtd Pendencia</t>
  </si>
  <si>
    <t>Valor Pendencia C/ Desc</t>
  </si>
  <si>
    <t>Qtd Faturada</t>
  </si>
  <si>
    <t>Qtd Ordem Pedido</t>
  </si>
  <si>
    <t>GO</t>
  </si>
  <si>
    <t xml:space="preserve"> </t>
  </si>
  <si>
    <t>GOYAZ SERVICE COM E LOGISTICA LTDA</t>
  </si>
  <si>
    <t>Demanda Media Goyaz</t>
  </si>
  <si>
    <t>Estoque Goyaz</t>
  </si>
  <si>
    <t>Estoque Ideal Goyaz</t>
  </si>
  <si>
    <t>Neces. Estoque Goyaz</t>
  </si>
  <si>
    <t>BRONQTRAT XPE 30MG/5ML X 100ML</t>
  </si>
  <si>
    <t xml:space="preserve">COMPLE B COM REV X 50 </t>
  </si>
  <si>
    <t>CARDOMARIN COM REV 127MG X 30</t>
  </si>
  <si>
    <t>B</t>
  </si>
  <si>
    <t>Curva ABC</t>
  </si>
  <si>
    <t>CURVA ABC</t>
  </si>
  <si>
    <t>STATUS</t>
  </si>
  <si>
    <t>QA</t>
  </si>
  <si>
    <t>C</t>
  </si>
  <si>
    <t>Ativo</t>
  </si>
  <si>
    <t xml:space="preserve"> - </t>
  </si>
  <si>
    <t>Descontinuado</t>
  </si>
  <si>
    <t>Descontinuação Temporária</t>
  </si>
  <si>
    <t>Relançamento</t>
  </si>
  <si>
    <t>A</t>
  </si>
  <si>
    <t>Descontinuado - Escoamento</t>
  </si>
  <si>
    <t>Lançamento</t>
  </si>
  <si>
    <t>Projeto Cancelado</t>
  </si>
  <si>
    <t>Black Friday Natulab</t>
  </si>
  <si>
    <t>Promoção Outubro</t>
  </si>
  <si>
    <t>Preço Black Friday</t>
  </si>
  <si>
    <t>Investimento Und</t>
  </si>
  <si>
    <t>Investimento TT</t>
  </si>
  <si>
    <t>Limite por CNPJ</t>
  </si>
  <si>
    <t>MIX</t>
  </si>
  <si>
    <t>Preço 30%</t>
  </si>
  <si>
    <t>CNPJ DISTRIBUIDOR</t>
  </si>
  <si>
    <t>NOME DISTRIBUIDOR</t>
  </si>
  <si>
    <t>ESTOQUE CHÃO</t>
  </si>
  <si>
    <t>TRÂNSITO</t>
  </si>
  <si>
    <t>PENDÊNCIA</t>
  </si>
  <si>
    <t>Media</t>
  </si>
  <si>
    <t>HIDRALYTE EFF GUARANÁ COM X 10</t>
  </si>
  <si>
    <t>HIDRAPLEX EFF GUARANÁ COM X 10</t>
  </si>
  <si>
    <t>Preço PRIME c/ desconto</t>
  </si>
  <si>
    <t>Medicamentos liberados: Neste grupo de medicamentos, as fábricas podem reajustar o PF a qualquer momento, sem precisar publicar para o consumidor o PMC</t>
  </si>
  <si>
    <t>Medicamentos liberados de fábrica: Já neste grupo, a precificação dos medicamentos podem ter o PF alterado, porém precisam obedecer a margem de comercialização prevista entre ele e o PMC.</t>
  </si>
  <si>
    <t>ICMS 0%PF</t>
  </si>
  <si>
    <t>ICMS 0%PMC</t>
  </si>
  <si>
    <t>ICMS 12%PF</t>
  </si>
  <si>
    <t>ICMS 12%PMC</t>
  </si>
  <si>
    <t>ICMS 17%PF</t>
  </si>
  <si>
    <t>ICMS 17%PMC</t>
  </si>
  <si>
    <t>ICMS 17,5%PF</t>
  </si>
  <si>
    <t>ICMS 17,5%PMC</t>
  </si>
  <si>
    <t>ICMS 18%PF</t>
  </si>
  <si>
    <t>ICMS 18%PMC</t>
  </si>
  <si>
    <t>ICMS 19%PF</t>
  </si>
  <si>
    <t>ICMS 19%PMC</t>
  </si>
  <si>
    <t>ICMS 19,5%PF</t>
  </si>
  <si>
    <t>ICMS 19,5%PMC</t>
  </si>
  <si>
    <t>ICMS 20%PF</t>
  </si>
  <si>
    <t>ICMS 20%PMC</t>
  </si>
  <si>
    <t>ICMS 20,5%PF</t>
  </si>
  <si>
    <t>ICMS 20,5%PMC</t>
  </si>
  <si>
    <t>ICMS 21%PF</t>
  </si>
  <si>
    <t>ICMS 21%PMC</t>
  </si>
  <si>
    <t>ICMS 22%PF</t>
  </si>
  <si>
    <t>ICMS 22%PMC</t>
  </si>
  <si>
    <t>ICMS 22,5%PF</t>
  </si>
  <si>
    <t>ICMS 22,5%PMC</t>
  </si>
  <si>
    <t>ICMS 23%PF</t>
  </si>
  <si>
    <t>ICMS 23%PMC</t>
  </si>
  <si>
    <t>ICMS 12% ALCPF</t>
  </si>
  <si>
    <t>ICMS 12% ALCPMC</t>
  </si>
  <si>
    <t>ICMS 17% ALCPF</t>
  </si>
  <si>
    <t>ICMS 17% ALCPMC</t>
  </si>
  <si>
    <t>ICMS 17,5% ALCPF</t>
  </si>
  <si>
    <t>ICMS 17,5% ALCPMC</t>
  </si>
  <si>
    <t>ICMS 18% ALCPF</t>
  </si>
  <si>
    <t>ICMS 18% ALCPMC</t>
  </si>
  <si>
    <t>ICMS 19% ALCPF</t>
  </si>
  <si>
    <t>ICMS 19% ALCPMC</t>
  </si>
  <si>
    <t>ICMS 19,5% ALCPF</t>
  </si>
  <si>
    <t>ICMS 19,5% ALCPMC</t>
  </si>
  <si>
    <t>ICMS 20% ALCPF</t>
  </si>
  <si>
    <t>ICMS 20% ALCPMC</t>
  </si>
  <si>
    <t>ICMS 20,5% ALCPF</t>
  </si>
  <si>
    <t>ICMS 20,5% ALCPMC</t>
  </si>
  <si>
    <t>ICMS 21% ALCPF</t>
  </si>
  <si>
    <t>ICMS 21% ALCPMC</t>
  </si>
  <si>
    <t>ICMS 22% ALCPF</t>
  </si>
  <si>
    <t>ICMS 22% ALCPMC</t>
  </si>
  <si>
    <t>ICMS 22,5% ALCPF</t>
  </si>
  <si>
    <t>ICMS 22,5% ALCPMC</t>
  </si>
  <si>
    <t>ICMS 23% ALCPF</t>
  </si>
  <si>
    <t>ICMS 23% ALCPMC</t>
  </si>
  <si>
    <t>Medicamentos monitorados: Por último, o grupo 3 tem seu valores de reajuste realizados anualmente, conforme determinação da CMED. Além disso, tanto os valores do preço de fábrica quanto o preço máximo ao consumidor são monitorados, a fim de não se pratique valores acima dos permitidos.</t>
  </si>
  <si>
    <t>ICMS 19%</t>
  </si>
  <si>
    <t>ICMS 19,5%</t>
  </si>
  <si>
    <t>ICMS 20,5%</t>
  </si>
  <si>
    <t>ICMS 21%</t>
  </si>
  <si>
    <t>ICMS 22%</t>
  </si>
  <si>
    <t>ICMS 22,5%</t>
  </si>
  <si>
    <t>ICMS 23%</t>
  </si>
  <si>
    <t>ICMS 12% ALC</t>
  </si>
  <si>
    <t>ICMS 17% ALC</t>
  </si>
  <si>
    <t>ICMS 17,5% ALC</t>
  </si>
  <si>
    <t>ICMS 18% ALC</t>
  </si>
  <si>
    <t>ICMS 19% ALC</t>
  </si>
  <si>
    <t>ICMS 19,5% ALC</t>
  </si>
  <si>
    <t>ICMS 20% ALC</t>
  </si>
  <si>
    <t>ICMS 20,5% ALC</t>
  </si>
  <si>
    <t>ICMS 21% ALC</t>
  </si>
  <si>
    <t>ICMS 22% ALC</t>
  </si>
  <si>
    <t>ICMS 22,5% ALC</t>
  </si>
  <si>
    <t>ICMS 23% ALC</t>
  </si>
  <si>
    <t>Segmentação</t>
  </si>
  <si>
    <t xml:space="preserve">Nacional ou Importado </t>
  </si>
  <si>
    <t>IPI%</t>
  </si>
  <si>
    <t>CST</t>
  </si>
  <si>
    <t>REPASSE</t>
  </si>
  <si>
    <t>PREÇO
SUGERIDO</t>
  </si>
  <si>
    <t>% Aumento PF</t>
  </si>
  <si>
    <t>Lista CMED</t>
  </si>
  <si>
    <t>NACIONAL</t>
  </si>
  <si>
    <t>NÃO</t>
  </si>
  <si>
    <t>SIM</t>
  </si>
  <si>
    <t>HIDRALYTE EFF ABACAXI COM X 10</t>
  </si>
  <si>
    <t>HIDRALYTE EFF LARANJA COM X 10</t>
  </si>
  <si>
    <t>HIDRAPLEX EFF ABACAXI COM X 10</t>
  </si>
  <si>
    <t>HIDRAPLEX EFF LARANJA COM X 10</t>
  </si>
  <si>
    <t>Bloqueado - IFA</t>
  </si>
  <si>
    <t>EST+TRAN</t>
  </si>
  <si>
    <t>MÊS DDE</t>
  </si>
  <si>
    <t>DIA DDE</t>
  </si>
  <si>
    <t>ESTOQUE ATUAL</t>
  </si>
  <si>
    <t>TRÂNSITO ATUAL</t>
  </si>
  <si>
    <t>EST+ TRAN ATUAL</t>
  </si>
  <si>
    <t>MÊS DDE ATUAL</t>
  </si>
  <si>
    <t>DDE ATUAL</t>
  </si>
  <si>
    <t>Sugestao pedido</t>
  </si>
  <si>
    <t>Julho</t>
  </si>
  <si>
    <t>Qtd Bonificação</t>
  </si>
  <si>
    <t xml:space="preserve">Novo custo </t>
  </si>
  <si>
    <t>3004.90.29</t>
  </si>
  <si>
    <t>3004.90.39</t>
  </si>
  <si>
    <t>2106.90.30</t>
  </si>
  <si>
    <t>VITER C COM EFERV 1G X 10 - SEM CARTUCHO</t>
  </si>
  <si>
    <t>SET</t>
  </si>
  <si>
    <t>AGO</t>
  </si>
  <si>
    <t>Base</t>
  </si>
  <si>
    <t xml:space="preserve">Promoção </t>
  </si>
  <si>
    <t>PARAGRIPE CAPSULAS X 20</t>
  </si>
  <si>
    <t>PARAGRIPE DISPLAY CAPS 20X10 X 200</t>
  </si>
  <si>
    <t>PARAGRIPE DISPLAY CAPS 50X4 X 200</t>
  </si>
  <si>
    <t>SEAKALM DISPLAY COM 10X10 260MG X 100</t>
  </si>
  <si>
    <t xml:space="preserve">Itens bonificados </t>
  </si>
  <si>
    <t>3,07 - MT/GO/DF</t>
  </si>
  <si>
    <t>9,97 - GO/DF</t>
  </si>
  <si>
    <t>3,53 - GO/MT</t>
  </si>
  <si>
    <t xml:space="preserve">9,97 - GO </t>
  </si>
  <si>
    <t>MAXALGINA DISPLAY COM 25X4 1G X 100</t>
  </si>
  <si>
    <t>DIPIRONA MONO DISPLAY COM 25X4 1G X 100</t>
  </si>
  <si>
    <t xml:space="preserve">Pendencia </t>
  </si>
  <si>
    <t xml:space="preserve"> Nº do pedido: 61354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</si>
</sst>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_-* #,##0.00000_-;\-* #,##0.00000_-;_-* &quot;-&quot;??_-;_-@_-"/>
    <numFmt numFmtId="166" formatCode="_-* #,##0_-;\-* #,##0_-;_-* &quot;-&quot;??_-;_-@_-"/>
    <numFmt numFmtId="167" formatCode="0.000%"/>
    <numFmt numFmtId="168" formatCode="0.0"/>
    <numFmt numFmtId="169" formatCode="dd/mm/yy;@"/>
    <numFmt numFmtId="170" formatCode="_-* #,##0.00000_-;\-* #,##0.00000_-;_-* &quot;-&quot;?????_-;_-@_-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sz val="10"/>
      <name val="MS Sans Serif"/>
      <family val="2"/>
    </font>
    <font>
      <i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4" tint="-0.249977111117893"/>
      <name val="Calibri"/>
      <family val="2"/>
      <scheme val="minor"/>
    </font>
    <font>
      <b/>
      <sz val="10"/>
      <color rgb="FF000000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92D050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theme="9"/>
      </patternFill>
    </fill>
    <fill>
      <patternFill patternType="solid">
        <fgColor theme="9" tint="-0.499984740745262"/>
        <bgColor theme="9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9"/>
      </patternFill>
    </fill>
    <fill>
      <patternFill patternType="solid">
        <fgColor theme="5" tint="0.59999389629810485"/>
        <bgColor theme="9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theme="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7D700"/>
        <bgColor rgb="FF2C8D53"/>
      </patternFill>
    </fill>
    <fill>
      <patternFill patternType="solid">
        <fgColor rgb="FFFFFF00"/>
        <bgColor rgb="FF2C8D53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9" tint="-0.499984740745262"/>
        <bgColor theme="4" tint="0.79998168889431442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theme="9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78">
    <border>
      <left/>
      <right/>
      <top/>
      <bottom/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 tint="0.59996337778862885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59996337778862885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59996337778862885"/>
      </right>
      <top style="thin">
        <color theme="9" tint="0.39994506668294322"/>
      </top>
      <bottom/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39994506668294322"/>
      </top>
      <bottom/>
      <diagonal/>
    </border>
    <border>
      <left style="thin">
        <color theme="9" tint="0.59996337778862885"/>
      </left>
      <right/>
      <top style="thin">
        <color theme="9" tint="0.39994506668294322"/>
      </top>
      <bottom/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4506668294322"/>
      </top>
      <bottom style="thin">
        <color theme="9" tint="0.39991454817346722"/>
      </bottom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4506668294322"/>
      </top>
      <bottom style="thin">
        <color theme="9" tint="0.39991454817346722"/>
      </bottom>
      <diagonal/>
    </border>
    <border>
      <left style="thin">
        <color theme="9" tint="0.39991454817346722"/>
      </left>
      <right/>
      <top style="thin">
        <color theme="9" tint="0.39994506668294322"/>
      </top>
      <bottom style="thin">
        <color theme="9" tint="0.39991454817346722"/>
      </bottom>
      <diagonal/>
    </border>
    <border>
      <left style="thin">
        <color theme="9" tint="0.39991454817346722"/>
      </left>
      <right style="thin">
        <color theme="9" tint="0.39994506668294322"/>
      </right>
      <top style="thin">
        <color theme="9" tint="0.39994506668294322"/>
      </top>
      <bottom style="thin">
        <color theme="9" tint="0.39991454817346722"/>
      </bottom>
      <diagonal/>
    </border>
    <border>
      <left/>
      <right style="thin">
        <color theme="9" tint="0.39991454817346722"/>
      </right>
      <top style="thin">
        <color theme="9" tint="0.39994506668294322"/>
      </top>
      <bottom style="thin">
        <color theme="9" tint="0.39991454817346722"/>
      </bottom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1454817346722"/>
      </left>
      <right style="thin">
        <color theme="9" tint="0.39991454817346722"/>
      </right>
      <top/>
      <bottom style="thin">
        <color theme="9" tint="0.39991454817346722"/>
      </bottom>
      <diagonal/>
    </border>
    <border>
      <left/>
      <right/>
      <top/>
      <bottom style="thin">
        <color theme="9" tint="0.39994506668294322"/>
      </bottom>
      <diagonal/>
    </border>
    <border>
      <left/>
      <right/>
      <top/>
      <bottom style="thin">
        <color indexed="64"/>
      </bottom>
      <diagonal/>
    </border>
    <border>
      <left style="thin">
        <color theme="9" tint="0.59996337778862885"/>
      </left>
      <right style="thin">
        <color theme="9" tint="0.59996337778862885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0.59996337778862885"/>
      </right>
      <top style="thin">
        <color theme="9" tint="0.39994506668294322"/>
      </top>
      <bottom/>
      <diagonal/>
    </border>
    <border>
      <left style="thin">
        <color indexed="64"/>
      </left>
      <right style="thin">
        <color theme="9" tint="0.59996337778862885"/>
      </right>
      <top/>
      <bottom style="thin">
        <color indexed="64"/>
      </bottom>
      <diagonal/>
    </border>
    <border>
      <left/>
      <right style="thin">
        <color theme="9" tint="0.59996337778862885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theme="9" tint="0.39994506668294322"/>
      </bottom>
      <diagonal/>
    </border>
    <border>
      <left/>
      <right style="medium">
        <color indexed="64"/>
      </right>
      <top style="medium">
        <color indexed="64"/>
      </top>
      <bottom style="thin">
        <color theme="9" tint="0.39994506668294322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9" tint="0.59996337778862885"/>
      </right>
      <top style="thin">
        <color theme="9" tint="0.39994506668294322"/>
      </top>
      <bottom style="medium">
        <color indexed="64"/>
      </bottom>
      <diagonal/>
    </border>
    <border>
      <left style="thin">
        <color theme="9" tint="0.59996337778862885"/>
      </left>
      <right style="medium">
        <color indexed="64"/>
      </right>
      <top style="thin">
        <color theme="9" tint="0.399945066682943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9" tint="-0.499984740745262"/>
      </left>
      <right style="hair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/>
      <diagonal/>
    </border>
    <border>
      <left style="hair">
        <color rgb="FF97D600"/>
      </left>
      <right style="hair">
        <color rgb="FF97D600"/>
      </right>
      <top style="hair">
        <color rgb="FF97D600"/>
      </top>
      <bottom/>
      <diagonal/>
    </border>
    <border>
      <left/>
      <right/>
      <top style="thin">
        <color theme="9" tint="0.39994506668294322"/>
      </top>
      <bottom/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17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0" fontId="4" fillId="0" borderId="0" xfId="0" applyFont="1"/>
    <xf numFmtId="10" fontId="4" fillId="0" borderId="0" xfId="0" applyNumberFormat="1" applyFont="1" applyAlignment="1">
      <alignment horizontal="left"/>
    </xf>
    <xf numFmtId="164" fontId="0" fillId="0" borderId="0" xfId="2" applyNumberFormat="1" applyFont="1"/>
    <xf numFmtId="0" fontId="0" fillId="0" borderId="0" xfId="0" applyAlignment="1">
      <alignment horizontal="right"/>
    </xf>
    <xf numFmtId="43" fontId="0" fillId="0" borderId="0" xfId="0" applyNumberFormat="1"/>
    <xf numFmtId="0" fontId="5" fillId="0" borderId="0" xfId="0" applyFont="1" applyAlignment="1">
      <alignment vertical="center"/>
    </xf>
    <xf numFmtId="9" fontId="0" fillId="0" borderId="0" xfId="2" applyFont="1"/>
    <xf numFmtId="0" fontId="6" fillId="0" borderId="0" xfId="0" applyFont="1" applyAlignment="1">
      <alignment horizontal="left" vertical="center"/>
    </xf>
    <xf numFmtId="165" fontId="2" fillId="2" borderId="1" xfId="1" applyNumberFormat="1" applyFont="1" applyFill="1" applyBorder="1" applyAlignment="1">
      <alignment horizontal="centerContinuous" vertical="center" wrapText="1"/>
    </xf>
    <xf numFmtId="165" fontId="2" fillId="2" borderId="2" xfId="1" applyNumberFormat="1" applyFont="1" applyFill="1" applyBorder="1" applyAlignment="1">
      <alignment horizontal="centerContinuous" vertical="center" wrapText="1"/>
    </xf>
    <xf numFmtId="165" fontId="2" fillId="2" borderId="3" xfId="1" applyNumberFormat="1" applyFont="1" applyFill="1" applyBorder="1" applyAlignment="1">
      <alignment horizontal="centerContinuous" vertical="center" wrapText="1"/>
    </xf>
    <xf numFmtId="165" fontId="2" fillId="2" borderId="4" xfId="1" applyNumberFormat="1" applyFont="1" applyFill="1" applyBorder="1" applyAlignment="1">
      <alignment horizontal="centerContinuous" vertical="center" wrapText="1"/>
    </xf>
    <xf numFmtId="0" fontId="7" fillId="0" borderId="0" xfId="0" applyFont="1"/>
    <xf numFmtId="165" fontId="2" fillId="2" borderId="6" xfId="1" applyNumberFormat="1" applyFont="1" applyFill="1" applyBorder="1" applyAlignment="1">
      <alignment horizontal="center" vertical="center" wrapText="1"/>
    </xf>
    <xf numFmtId="165" fontId="3" fillId="2" borderId="6" xfId="1" applyNumberFormat="1" applyFont="1" applyFill="1" applyBorder="1" applyAlignment="1">
      <alignment horizontal="center" vertical="center" wrapText="1"/>
    </xf>
    <xf numFmtId="165" fontId="3" fillId="2" borderId="7" xfId="1" applyNumberFormat="1" applyFont="1" applyFill="1" applyBorder="1" applyAlignment="1">
      <alignment horizontal="center" vertical="center" wrapText="1"/>
    </xf>
    <xf numFmtId="167" fontId="8" fillId="0" borderId="8" xfId="2" applyNumberFormat="1" applyFont="1" applyFill="1" applyBorder="1"/>
    <xf numFmtId="167" fontId="8" fillId="0" borderId="9" xfId="2" applyNumberFormat="1" applyFont="1" applyFill="1" applyBorder="1" applyAlignment="1">
      <alignment horizontal="center"/>
    </xf>
    <xf numFmtId="1" fontId="8" fillId="0" borderId="9" xfId="1" applyNumberFormat="1" applyFont="1" applyFill="1" applyBorder="1" applyAlignment="1">
      <alignment horizontal="center"/>
    </xf>
    <xf numFmtId="0" fontId="8" fillId="0" borderId="9" xfId="1" applyNumberFormat="1" applyFont="1" applyFill="1" applyBorder="1" applyAlignment="1">
      <alignment horizontal="center"/>
    </xf>
    <xf numFmtId="0" fontId="8" fillId="0" borderId="10" xfId="1" applyNumberFormat="1" applyFont="1" applyFill="1" applyBorder="1" applyAlignment="1">
      <alignment horizontal="center"/>
    </xf>
    <xf numFmtId="167" fontId="8" fillId="0" borderId="11" xfId="2" applyNumberFormat="1" applyFont="1" applyFill="1" applyBorder="1"/>
    <xf numFmtId="0" fontId="9" fillId="0" borderId="8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43" fontId="9" fillId="0" borderId="9" xfId="1" applyFont="1" applyBorder="1"/>
    <xf numFmtId="4" fontId="9" fillId="0" borderId="13" xfId="1" applyNumberFormat="1" applyFont="1" applyBorder="1"/>
    <xf numFmtId="4" fontId="9" fillId="0" borderId="14" xfId="1" applyNumberFormat="1" applyFont="1" applyBorder="1"/>
    <xf numFmtId="4" fontId="9" fillId="0" borderId="13" xfId="1" applyNumberFormat="1" applyFont="1" applyBorder="1" applyAlignment="1">
      <alignment horizontal="right"/>
    </xf>
    <xf numFmtId="4" fontId="9" fillId="0" borderId="14" xfId="1" applyNumberFormat="1" applyFont="1" applyBorder="1" applyAlignment="1">
      <alignment horizontal="right"/>
    </xf>
    <xf numFmtId="4" fontId="9" fillId="0" borderId="13" xfId="1" quotePrefix="1" applyNumberFormat="1" applyFont="1" applyBorder="1" applyAlignment="1">
      <alignment horizontal="right"/>
    </xf>
    <xf numFmtId="167" fontId="11" fillId="0" borderId="8" xfId="2" applyNumberFormat="1" applyFont="1" applyFill="1" applyBorder="1"/>
    <xf numFmtId="167" fontId="11" fillId="0" borderId="9" xfId="2" applyNumberFormat="1" applyFont="1" applyFill="1" applyBorder="1" applyAlignment="1">
      <alignment horizontal="center"/>
    </xf>
    <xf numFmtId="1" fontId="11" fillId="0" borderId="9" xfId="1" applyNumberFormat="1" applyFont="1" applyFill="1" applyBorder="1" applyAlignment="1">
      <alignment horizontal="center"/>
    </xf>
    <xf numFmtId="167" fontId="11" fillId="0" borderId="11" xfId="2" applyNumberFormat="1" applyFont="1" applyFill="1" applyBorder="1"/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43" fontId="12" fillId="0" borderId="9" xfId="1" applyFont="1" applyBorder="1"/>
    <xf numFmtId="4" fontId="12" fillId="0" borderId="13" xfId="1" applyNumberFormat="1" applyFont="1" applyBorder="1"/>
    <xf numFmtId="4" fontId="12" fillId="0" borderId="14" xfId="1" applyNumberFormat="1" applyFont="1" applyBorder="1"/>
    <xf numFmtId="0" fontId="12" fillId="0" borderId="0" xfId="0" applyFont="1"/>
    <xf numFmtId="0" fontId="11" fillId="0" borderId="9" xfId="1" applyNumberFormat="1" applyFont="1" applyFill="1" applyBorder="1" applyAlignment="1">
      <alignment horizontal="center"/>
    </xf>
    <xf numFmtId="0" fontId="13" fillId="0" borderId="0" xfId="0" applyFont="1"/>
    <xf numFmtId="0" fontId="12" fillId="0" borderId="12" xfId="0" applyFont="1" applyBorder="1" applyAlignment="1">
      <alignment horizontal="center"/>
    </xf>
    <xf numFmtId="167" fontId="14" fillId="0" borderId="0" xfId="2" applyNumberFormat="1" applyFont="1" applyFill="1" applyBorder="1"/>
    <xf numFmtId="14" fontId="16" fillId="0" borderId="0" xfId="3" applyNumberFormat="1" applyFont="1" applyAlignment="1">
      <alignment vertical="center" wrapText="1"/>
    </xf>
    <xf numFmtId="14" fontId="16" fillId="0" borderId="0" xfId="3" applyNumberFormat="1" applyFont="1" applyAlignment="1">
      <alignment wrapText="1"/>
    </xf>
    <xf numFmtId="0" fontId="11" fillId="0" borderId="10" xfId="1" applyNumberFormat="1" applyFont="1" applyFill="1" applyBorder="1" applyAlignment="1">
      <alignment horizontal="center"/>
    </xf>
    <xf numFmtId="43" fontId="12" fillId="0" borderId="0" xfId="0" applyNumberFormat="1" applyFont="1"/>
    <xf numFmtId="4" fontId="12" fillId="0" borderId="13" xfId="1" applyNumberFormat="1" applyFont="1" applyBorder="1" applyAlignment="1">
      <alignment horizontal="right"/>
    </xf>
    <xf numFmtId="4" fontId="12" fillId="0" borderId="14" xfId="1" applyNumberFormat="1" applyFont="1" applyBorder="1" applyAlignment="1">
      <alignment horizontal="right"/>
    </xf>
    <xf numFmtId="17" fontId="2" fillId="2" borderId="5" xfId="0" applyNumberFormat="1" applyFont="1" applyFill="1" applyBorder="1" applyAlignment="1">
      <alignment horizontal="center" vertical="center" wrapText="1"/>
    </xf>
    <xf numFmtId="17" fontId="2" fillId="2" borderId="6" xfId="0" applyNumberFormat="1" applyFont="1" applyFill="1" applyBorder="1" applyAlignment="1">
      <alignment horizontal="center" vertical="center" wrapText="1"/>
    </xf>
    <xf numFmtId="166" fontId="2" fillId="2" borderId="6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9" fontId="0" fillId="0" borderId="0" xfId="0" applyNumberFormat="1"/>
    <xf numFmtId="9" fontId="9" fillId="0" borderId="9" xfId="2" applyFont="1" applyBorder="1"/>
    <xf numFmtId="0" fontId="17" fillId="0" borderId="0" xfId="0" applyFont="1"/>
    <xf numFmtId="43" fontId="9" fillId="3" borderId="9" xfId="1" applyFont="1" applyFill="1" applyBorder="1"/>
    <xf numFmtId="9" fontId="17" fillId="0" borderId="0" xfId="0" applyNumberFormat="1" applyFont="1"/>
    <xf numFmtId="165" fontId="2" fillId="4" borderId="6" xfId="1" applyNumberFormat="1" applyFont="1" applyFill="1" applyBorder="1" applyAlignment="1">
      <alignment horizontal="center" vertical="center" wrapText="1"/>
    </xf>
    <xf numFmtId="9" fontId="2" fillId="4" borderId="6" xfId="2" applyFont="1" applyFill="1" applyBorder="1" applyAlignment="1">
      <alignment horizontal="center" vertical="center" wrapText="1"/>
    </xf>
    <xf numFmtId="9" fontId="2" fillId="5" borderId="6" xfId="2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164" fontId="17" fillId="0" borderId="0" xfId="0" applyNumberFormat="1" applyFont="1" applyAlignment="1">
      <alignment horizontal="center"/>
    </xf>
    <xf numFmtId="9" fontId="2" fillId="5" borderId="17" xfId="2" applyFont="1" applyFill="1" applyBorder="1" applyAlignment="1">
      <alignment horizontal="center" vertical="center" wrapText="1"/>
    </xf>
    <xf numFmtId="165" fontId="2" fillId="4" borderId="17" xfId="1" applyNumberFormat="1" applyFont="1" applyFill="1" applyBorder="1" applyAlignment="1">
      <alignment horizontal="center" vertical="center" wrapText="1"/>
    </xf>
    <xf numFmtId="165" fontId="2" fillId="2" borderId="7" xfId="1" applyNumberFormat="1" applyFont="1" applyFill="1" applyBorder="1" applyAlignment="1">
      <alignment horizontal="center" vertical="center" wrapText="1"/>
    </xf>
    <xf numFmtId="164" fontId="2" fillId="5" borderId="21" xfId="2" applyNumberFormat="1" applyFont="1" applyFill="1" applyBorder="1" applyAlignment="1">
      <alignment horizontal="center" vertical="center" wrapText="1"/>
    </xf>
    <xf numFmtId="43" fontId="9" fillId="0" borderId="14" xfId="1" applyFont="1" applyBorder="1"/>
    <xf numFmtId="9" fontId="18" fillId="9" borderId="22" xfId="2" applyFont="1" applyFill="1" applyBorder="1" applyAlignment="1">
      <alignment horizontal="center" vertical="center" wrapText="1"/>
    </xf>
    <xf numFmtId="9" fontId="2" fillId="5" borderId="23" xfId="2" applyFont="1" applyFill="1" applyBorder="1" applyAlignment="1">
      <alignment horizontal="center" vertical="center" wrapText="1"/>
    </xf>
    <xf numFmtId="9" fontId="18" fillId="8" borderId="24" xfId="2" applyFont="1" applyFill="1" applyBorder="1" applyAlignment="1">
      <alignment horizontal="center" vertical="center" wrapText="1"/>
    </xf>
    <xf numFmtId="9" fontId="18" fillId="9" borderId="18" xfId="2" applyFont="1" applyFill="1" applyBorder="1" applyAlignment="1">
      <alignment horizontal="center" vertical="center" wrapText="1"/>
    </xf>
    <xf numFmtId="9" fontId="18" fillId="9" borderId="19" xfId="2" applyFont="1" applyFill="1" applyBorder="1" applyAlignment="1">
      <alignment horizontal="center" vertical="center" wrapText="1"/>
    </xf>
    <xf numFmtId="9" fontId="18" fillId="9" borderId="20" xfId="2" applyFont="1" applyFill="1" applyBorder="1" applyAlignment="1">
      <alignment horizontal="center" vertical="center" wrapText="1"/>
    </xf>
    <xf numFmtId="14" fontId="16" fillId="0" borderId="0" xfId="3" applyNumberFormat="1" applyFont="1" applyAlignment="1">
      <alignment horizontal="left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165" fontId="2" fillId="2" borderId="2" xfId="1" applyNumberFormat="1" applyFont="1" applyFill="1" applyBorder="1" applyAlignment="1">
      <alignment horizontal="center" vertical="center" wrapText="1"/>
    </xf>
    <xf numFmtId="165" fontId="2" fillId="2" borderId="3" xfId="1" applyNumberFormat="1" applyFont="1" applyFill="1" applyBorder="1" applyAlignment="1">
      <alignment horizontal="center" vertical="center" wrapText="1"/>
    </xf>
    <xf numFmtId="165" fontId="2" fillId="2" borderId="4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0" applyNumberFormat="1" applyFont="1" applyAlignment="1">
      <alignment horizontal="left" vertical="center"/>
    </xf>
    <xf numFmtId="0" fontId="18" fillId="7" borderId="19" xfId="0" applyFont="1" applyFill="1" applyBorder="1" applyAlignment="1">
      <alignment vertical="center"/>
    </xf>
    <xf numFmtId="0" fontId="0" fillId="0" borderId="0" xfId="0" applyAlignment="1">
      <alignment horizontal="right" vertical="center"/>
    </xf>
    <xf numFmtId="43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0" fontId="17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4" fontId="0" fillId="0" borderId="0" xfId="2" applyNumberFormat="1" applyFont="1" applyAlignment="1">
      <alignment vertical="center"/>
    </xf>
    <xf numFmtId="0" fontId="17" fillId="0" borderId="0" xfId="0" applyFont="1" applyAlignment="1">
      <alignment vertical="center"/>
    </xf>
    <xf numFmtId="9" fontId="0" fillId="3" borderId="0" xfId="0" applyNumberFormat="1" applyFill="1" applyAlignment="1">
      <alignment horizontal="center" vertical="center"/>
    </xf>
    <xf numFmtId="0" fontId="9" fillId="7" borderId="18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67" fontId="8" fillId="0" borderId="8" xfId="2" applyNumberFormat="1" applyFont="1" applyFill="1" applyBorder="1" applyAlignment="1">
      <alignment vertical="center"/>
    </xf>
    <xf numFmtId="167" fontId="8" fillId="0" borderId="9" xfId="2" applyNumberFormat="1" applyFont="1" applyFill="1" applyBorder="1" applyAlignment="1">
      <alignment horizontal="center" vertical="center"/>
    </xf>
    <xf numFmtId="1" fontId="8" fillId="0" borderId="9" xfId="1" applyNumberFormat="1" applyFont="1" applyFill="1" applyBorder="1" applyAlignment="1">
      <alignment horizontal="center" vertical="center"/>
    </xf>
    <xf numFmtId="0" fontId="8" fillId="0" borderId="9" xfId="1" applyNumberFormat="1" applyFont="1" applyFill="1" applyBorder="1" applyAlignment="1">
      <alignment horizontal="center" vertical="center"/>
    </xf>
    <xf numFmtId="0" fontId="8" fillId="0" borderId="10" xfId="1" applyNumberFormat="1" applyFont="1" applyFill="1" applyBorder="1" applyAlignment="1">
      <alignment horizontal="center" vertical="center"/>
    </xf>
    <xf numFmtId="167" fontId="8" fillId="0" borderId="11" xfId="2" applyNumberFormat="1" applyFont="1" applyFill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43" fontId="9" fillId="0" borderId="9" xfId="1" applyFont="1" applyBorder="1" applyAlignment="1">
      <alignment vertical="center"/>
    </xf>
    <xf numFmtId="43" fontId="9" fillId="0" borderId="14" xfId="1" applyFont="1" applyBorder="1" applyAlignment="1">
      <alignment vertical="center"/>
    </xf>
    <xf numFmtId="4" fontId="9" fillId="0" borderId="13" xfId="1" applyNumberFormat="1" applyFont="1" applyBorder="1" applyAlignment="1">
      <alignment vertical="center"/>
    </xf>
    <xf numFmtId="4" fontId="9" fillId="0" borderId="14" xfId="1" applyNumberFormat="1" applyFont="1" applyBorder="1" applyAlignment="1">
      <alignment vertical="center"/>
    </xf>
    <xf numFmtId="167" fontId="11" fillId="0" borderId="8" xfId="2" applyNumberFormat="1" applyFont="1" applyFill="1" applyBorder="1" applyAlignment="1">
      <alignment vertical="center"/>
    </xf>
    <xf numFmtId="167" fontId="11" fillId="0" borderId="9" xfId="2" applyNumberFormat="1" applyFont="1" applyFill="1" applyBorder="1" applyAlignment="1">
      <alignment horizontal="center" vertical="center"/>
    </xf>
    <xf numFmtId="1" fontId="11" fillId="0" borderId="9" xfId="1" applyNumberFormat="1" applyFont="1" applyFill="1" applyBorder="1" applyAlignment="1">
      <alignment horizontal="center" vertical="center"/>
    </xf>
    <xf numFmtId="0" fontId="11" fillId="0" borderId="9" xfId="1" applyNumberFormat="1" applyFont="1" applyFill="1" applyBorder="1" applyAlignment="1">
      <alignment horizontal="center" vertical="center"/>
    </xf>
    <xf numFmtId="0" fontId="11" fillId="0" borderId="10" xfId="1" applyNumberFormat="1" applyFont="1" applyFill="1" applyBorder="1" applyAlignment="1">
      <alignment horizontal="center" vertical="center"/>
    </xf>
    <xf numFmtId="167" fontId="11" fillId="0" borderId="11" xfId="2" applyNumberFormat="1" applyFont="1" applyFill="1" applyBorder="1" applyAlignment="1">
      <alignment vertical="center"/>
    </xf>
    <xf numFmtId="0" fontId="12" fillId="0" borderId="8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43" fontId="12" fillId="0" borderId="9" xfId="1" applyFont="1" applyBorder="1" applyAlignment="1">
      <alignment vertical="center"/>
    </xf>
    <xf numFmtId="4" fontId="12" fillId="0" borderId="13" xfId="1" applyNumberFormat="1" applyFont="1" applyBorder="1" applyAlignment="1">
      <alignment vertical="center"/>
    </xf>
    <xf numFmtId="4" fontId="12" fillId="0" borderId="14" xfId="1" applyNumberFormat="1" applyFont="1" applyBorder="1" applyAlignment="1">
      <alignment vertical="center"/>
    </xf>
    <xf numFmtId="43" fontId="12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4" fontId="9" fillId="0" borderId="0" xfId="0" applyNumberFormat="1" applyFont="1" applyAlignment="1">
      <alignment horizontal="right" vertical="center"/>
    </xf>
    <xf numFmtId="167" fontId="10" fillId="0" borderId="0" xfId="2" applyNumberFormat="1" applyFont="1" applyFill="1" applyBorder="1" applyAlignment="1">
      <alignment vertical="center"/>
    </xf>
    <xf numFmtId="4" fontId="9" fillId="0" borderId="13" xfId="1" applyNumberFormat="1" applyFont="1" applyBorder="1" applyAlignment="1">
      <alignment horizontal="right" vertical="center"/>
    </xf>
    <xf numFmtId="4" fontId="9" fillId="0" borderId="13" xfId="1" quotePrefix="1" applyNumberFormat="1" applyFont="1" applyBorder="1" applyAlignment="1">
      <alignment horizontal="right" vertical="center"/>
    </xf>
    <xf numFmtId="4" fontId="9" fillId="0" borderId="14" xfId="1" applyNumberFormat="1" applyFont="1" applyBorder="1" applyAlignment="1">
      <alignment horizontal="right" vertical="center"/>
    </xf>
    <xf numFmtId="4" fontId="12" fillId="0" borderId="13" xfId="1" applyNumberFormat="1" applyFont="1" applyBorder="1" applyAlignment="1">
      <alignment horizontal="right" vertical="center"/>
    </xf>
    <xf numFmtId="4" fontId="12" fillId="0" borderId="14" xfId="1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43" fontId="9" fillId="3" borderId="9" xfId="1" applyFont="1" applyFill="1" applyBorder="1" applyAlignment="1">
      <alignment vertical="center"/>
    </xf>
    <xf numFmtId="167" fontId="14" fillId="0" borderId="0" xfId="2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9" fontId="17" fillId="3" borderId="0" xfId="0" applyNumberFormat="1" applyFont="1" applyFill="1" applyAlignment="1">
      <alignment horizontal="center"/>
    </xf>
    <xf numFmtId="43" fontId="18" fillId="0" borderId="9" xfId="1" applyFont="1" applyBorder="1"/>
    <xf numFmtId="43" fontId="9" fillId="0" borderId="9" xfId="1" applyFont="1" applyBorder="1" applyAlignment="1">
      <alignment horizontal="center"/>
    </xf>
    <xf numFmtId="9" fontId="18" fillId="9" borderId="30" xfId="2" applyFont="1" applyFill="1" applyBorder="1" applyAlignment="1">
      <alignment horizontal="center" vertical="center" wrapText="1"/>
    </xf>
    <xf numFmtId="9" fontId="18" fillId="9" borderId="31" xfId="2" applyFont="1" applyFill="1" applyBorder="1" applyAlignment="1">
      <alignment horizontal="center" vertical="center" wrapText="1"/>
    </xf>
    <xf numFmtId="9" fontId="18" fillId="9" borderId="32" xfId="2" applyFont="1" applyFill="1" applyBorder="1" applyAlignment="1">
      <alignment horizontal="center" vertical="center" wrapText="1"/>
    </xf>
    <xf numFmtId="164" fontId="2" fillId="5" borderId="33" xfId="2" applyNumberFormat="1" applyFont="1" applyFill="1" applyBorder="1" applyAlignment="1">
      <alignment horizontal="center" vertical="center" wrapText="1"/>
    </xf>
    <xf numFmtId="9" fontId="2" fillId="5" borderId="34" xfId="2" applyFont="1" applyFill="1" applyBorder="1" applyAlignment="1">
      <alignment horizontal="center" vertical="center" wrapText="1"/>
    </xf>
    <xf numFmtId="9" fontId="18" fillId="9" borderId="16" xfId="2" applyFont="1" applyFill="1" applyBorder="1" applyAlignment="1">
      <alignment horizontal="center" vertical="center" wrapText="1"/>
    </xf>
    <xf numFmtId="9" fontId="18" fillId="9" borderId="38" xfId="2" applyFont="1" applyFill="1" applyBorder="1" applyAlignment="1">
      <alignment horizontal="center" vertical="center" wrapText="1"/>
    </xf>
    <xf numFmtId="43" fontId="9" fillId="0" borderId="14" xfId="1" applyFont="1" applyBorder="1" applyAlignment="1">
      <alignment horizontal="center"/>
    </xf>
    <xf numFmtId="43" fontId="9" fillId="11" borderId="14" xfId="1" applyFont="1" applyFill="1" applyBorder="1" applyAlignment="1">
      <alignment horizontal="center"/>
    </xf>
    <xf numFmtId="43" fontId="9" fillId="10" borderId="14" xfId="1" applyFont="1" applyFill="1" applyBorder="1" applyAlignment="1">
      <alignment horizontal="center"/>
    </xf>
    <xf numFmtId="43" fontId="9" fillId="12" borderId="14" xfId="1" applyFont="1" applyFill="1" applyBorder="1" applyAlignment="1">
      <alignment horizontal="center"/>
    </xf>
    <xf numFmtId="9" fontId="18" fillId="8" borderId="40" xfId="2" applyFont="1" applyFill="1" applyBorder="1" applyAlignment="1">
      <alignment horizontal="center" vertical="center" wrapText="1"/>
    </xf>
    <xf numFmtId="43" fontId="9" fillId="15" borderId="14" xfId="1" applyFont="1" applyFill="1" applyBorder="1" applyAlignment="1">
      <alignment horizontal="center"/>
    </xf>
    <xf numFmtId="9" fontId="18" fillId="9" borderId="43" xfId="2" applyFont="1" applyFill="1" applyBorder="1" applyAlignment="1">
      <alignment horizontal="center" vertical="center" wrapText="1"/>
    </xf>
    <xf numFmtId="9" fontId="18" fillId="9" borderId="44" xfId="2" applyFont="1" applyFill="1" applyBorder="1" applyAlignment="1">
      <alignment horizontal="center" vertical="center" wrapText="1"/>
    </xf>
    <xf numFmtId="0" fontId="3" fillId="10" borderId="45" xfId="0" applyFont="1" applyFill="1" applyBorder="1" applyAlignment="1">
      <alignment horizontal="center"/>
    </xf>
    <xf numFmtId="0" fontId="3" fillId="10" borderId="39" xfId="0" applyFont="1" applyFill="1" applyBorder="1" applyAlignment="1">
      <alignment horizontal="center"/>
    </xf>
    <xf numFmtId="0" fontId="3" fillId="10" borderId="46" xfId="0" applyFont="1" applyFill="1" applyBorder="1" applyAlignment="1">
      <alignment horizontal="center"/>
    </xf>
    <xf numFmtId="9" fontId="2" fillId="13" borderId="47" xfId="2" applyFont="1" applyFill="1" applyBorder="1" applyAlignment="1">
      <alignment horizontal="center" vertical="center" wrapText="1"/>
    </xf>
    <xf numFmtId="0" fontId="3" fillId="10" borderId="40" xfId="0" applyFont="1" applyFill="1" applyBorder="1" applyAlignment="1">
      <alignment horizontal="center"/>
    </xf>
    <xf numFmtId="0" fontId="3" fillId="10" borderId="48" xfId="0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0" fontId="18" fillId="7" borderId="26" xfId="0" applyFont="1" applyFill="1" applyBorder="1" applyAlignment="1">
      <alignment horizontal="center"/>
    </xf>
    <xf numFmtId="43" fontId="9" fillId="16" borderId="9" xfId="1" applyFont="1" applyFill="1" applyBorder="1"/>
    <xf numFmtId="167" fontId="11" fillId="0" borderId="0" xfId="2" applyNumberFormat="1" applyFont="1" applyFill="1" applyBorder="1"/>
    <xf numFmtId="167" fontId="11" fillId="0" borderId="0" xfId="2" applyNumberFormat="1" applyFont="1" applyFill="1" applyBorder="1" applyAlignment="1">
      <alignment horizontal="center"/>
    </xf>
    <xf numFmtId="1" fontId="11" fillId="0" borderId="0" xfId="1" applyNumberFormat="1" applyFont="1" applyFill="1" applyBorder="1" applyAlignment="1">
      <alignment horizontal="center"/>
    </xf>
    <xf numFmtId="0" fontId="11" fillId="0" borderId="0" xfId="1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4" fontId="9" fillId="0" borderId="0" xfId="0" applyNumberFormat="1" applyFont="1" applyAlignment="1">
      <alignment horizontal="center"/>
    </xf>
    <xf numFmtId="43" fontId="9" fillId="16" borderId="0" xfId="1" applyFont="1" applyFill="1" applyBorder="1"/>
    <xf numFmtId="43" fontId="12" fillId="0" borderId="0" xfId="1" applyFont="1" applyBorder="1"/>
    <xf numFmtId="4" fontId="12" fillId="0" borderId="0" xfId="1" applyNumberFormat="1" applyFont="1" applyFill="1" applyBorder="1"/>
    <xf numFmtId="44" fontId="0" fillId="0" borderId="0" xfId="4" applyFont="1" applyAlignment="1">
      <alignment horizontal="center"/>
    </xf>
    <xf numFmtId="167" fontId="8" fillId="3" borderId="11" xfId="2" applyNumberFormat="1" applyFont="1" applyFill="1" applyBorder="1"/>
    <xf numFmtId="167" fontId="19" fillId="15" borderId="0" xfId="2" applyNumberFormat="1" applyFont="1" applyFill="1" applyBorder="1"/>
    <xf numFmtId="1" fontId="8" fillId="0" borderId="0" xfId="1" applyNumberFormat="1" applyFont="1" applyFill="1" applyBorder="1" applyAlignment="1">
      <alignment horizontal="center"/>
    </xf>
    <xf numFmtId="0" fontId="20" fillId="0" borderId="18" xfId="0" applyFont="1" applyBorder="1" applyAlignment="1">
      <alignment horizontal="left" vertical="center" wrapText="1"/>
    </xf>
    <xf numFmtId="0" fontId="20" fillId="17" borderId="18" xfId="0" applyFont="1" applyFill="1" applyBorder="1" applyAlignment="1">
      <alignment horizontal="left" vertical="center" wrapText="1"/>
    </xf>
    <xf numFmtId="0" fontId="20" fillId="17" borderId="19" xfId="0" applyFont="1" applyFill="1" applyBorder="1" applyAlignment="1">
      <alignment horizontal="center" vertical="center" wrapText="1"/>
    </xf>
    <xf numFmtId="0" fontId="20" fillId="17" borderId="19" xfId="0" applyFont="1" applyFill="1" applyBorder="1" applyAlignment="1">
      <alignment vertical="center"/>
    </xf>
    <xf numFmtId="0" fontId="20" fillId="17" borderId="19" xfId="0" applyFont="1" applyFill="1" applyBorder="1" applyAlignment="1">
      <alignment vertical="center" wrapText="1"/>
    </xf>
    <xf numFmtId="0" fontId="20" fillId="17" borderId="20" xfId="0" applyFont="1" applyFill="1" applyBorder="1" applyAlignment="1">
      <alignment horizontal="center" vertical="center" wrapText="1"/>
    </xf>
    <xf numFmtId="0" fontId="20" fillId="17" borderId="18" xfId="0" applyFont="1" applyFill="1" applyBorder="1" applyAlignment="1">
      <alignment horizontal="center" vertical="center" wrapText="1"/>
    </xf>
    <xf numFmtId="0" fontId="21" fillId="18" borderId="20" xfId="0" applyFont="1" applyFill="1" applyBorder="1" applyAlignment="1">
      <alignment horizontal="center" vertical="center" wrapText="1"/>
    </xf>
    <xf numFmtId="167" fontId="8" fillId="0" borderId="49" xfId="2" applyNumberFormat="1" applyFont="1" applyFill="1" applyBorder="1" applyAlignment="1">
      <alignment horizontal="left"/>
    </xf>
    <xf numFmtId="0" fontId="19" fillId="0" borderId="0" xfId="1" applyNumberFormat="1" applyFont="1" applyFill="1" applyBorder="1" applyAlignment="1">
      <alignment horizontal="center"/>
    </xf>
    <xf numFmtId="0" fontId="1" fillId="15" borderId="50" xfId="0" applyFont="1" applyFill="1" applyBorder="1" applyAlignment="1">
      <alignment horizontal="center"/>
    </xf>
    <xf numFmtId="43" fontId="1" fillId="15" borderId="49" xfId="1" applyFont="1" applyFill="1" applyBorder="1" applyAlignment="1">
      <alignment horizontal="center"/>
    </xf>
    <xf numFmtId="43" fontId="9" fillId="0" borderId="50" xfId="1" applyFont="1" applyFill="1" applyBorder="1"/>
    <xf numFmtId="10" fontId="18" fillId="0" borderId="0" xfId="2" applyNumberFormat="1" applyFont="1" applyFill="1" applyBorder="1" applyAlignment="1">
      <alignment horizontal="center"/>
    </xf>
    <xf numFmtId="43" fontId="17" fillId="0" borderId="51" xfId="0" applyNumberFormat="1" applyFont="1" applyBorder="1" applyAlignment="1">
      <alignment horizontal="center"/>
    </xf>
    <xf numFmtId="43" fontId="17" fillId="3" borderId="52" xfId="0" applyNumberFormat="1" applyFont="1" applyFill="1" applyBorder="1" applyAlignment="1">
      <alignment horizontal="center"/>
    </xf>
    <xf numFmtId="43" fontId="17" fillId="0" borderId="49" xfId="0" applyNumberFormat="1" applyFont="1" applyBorder="1" applyAlignment="1">
      <alignment horizontal="center"/>
    </xf>
    <xf numFmtId="43" fontId="17" fillId="3" borderId="50" xfId="0" applyNumberFormat="1" applyFont="1" applyFill="1" applyBorder="1" applyAlignment="1">
      <alignment horizontal="center"/>
    </xf>
    <xf numFmtId="167" fontId="8" fillId="0" borderId="38" xfId="2" applyNumberFormat="1" applyFont="1" applyFill="1" applyBorder="1" applyAlignment="1">
      <alignment horizontal="left"/>
    </xf>
    <xf numFmtId="1" fontId="8" fillId="0" borderId="16" xfId="1" applyNumberFormat="1" applyFont="1" applyFill="1" applyBorder="1" applyAlignment="1">
      <alignment horizontal="center"/>
    </xf>
    <xf numFmtId="0" fontId="19" fillId="0" borderId="16" xfId="1" applyNumberFormat="1" applyFont="1" applyFill="1" applyBorder="1" applyAlignment="1">
      <alignment horizontal="center"/>
    </xf>
    <xf numFmtId="167" fontId="19" fillId="15" borderId="16" xfId="2" applyNumberFormat="1" applyFont="1" applyFill="1" applyBorder="1"/>
    <xf numFmtId="0" fontId="1" fillId="15" borderId="24" xfId="0" applyFont="1" applyFill="1" applyBorder="1" applyAlignment="1">
      <alignment horizontal="center"/>
    </xf>
    <xf numFmtId="43" fontId="1" fillId="15" borderId="38" xfId="1" applyFont="1" applyFill="1" applyBorder="1" applyAlignment="1">
      <alignment horizontal="center"/>
    </xf>
    <xf numFmtId="43" fontId="9" fillId="0" borderId="24" xfId="1" applyFont="1" applyFill="1" applyBorder="1"/>
    <xf numFmtId="10" fontId="18" fillId="0" borderId="16" xfId="2" applyNumberFormat="1" applyFont="1" applyFill="1" applyBorder="1" applyAlignment="1">
      <alignment horizontal="center"/>
    </xf>
    <xf numFmtId="43" fontId="17" fillId="0" borderId="38" xfId="0" applyNumberFormat="1" applyFont="1" applyBorder="1" applyAlignment="1">
      <alignment horizontal="center"/>
    </xf>
    <xf numFmtId="43" fontId="17" fillId="3" borderId="24" xfId="0" applyNumberFormat="1" applyFont="1" applyFill="1" applyBorder="1" applyAlignment="1">
      <alignment horizontal="center"/>
    </xf>
    <xf numFmtId="43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7" fontId="8" fillId="0" borderId="35" xfId="2" applyNumberFormat="1" applyFont="1" applyFill="1" applyBorder="1" applyAlignment="1">
      <alignment horizontal="left"/>
    </xf>
    <xf numFmtId="1" fontId="8" fillId="0" borderId="36" xfId="1" applyNumberFormat="1" applyFont="1" applyFill="1" applyBorder="1" applyAlignment="1">
      <alignment horizontal="center"/>
    </xf>
    <xf numFmtId="0" fontId="19" fillId="0" borderId="36" xfId="1" applyNumberFormat="1" applyFont="1" applyFill="1" applyBorder="1" applyAlignment="1">
      <alignment horizontal="center"/>
    </xf>
    <xf numFmtId="167" fontId="19" fillId="15" borderId="36" xfId="2" applyNumberFormat="1" applyFont="1" applyFill="1" applyBorder="1"/>
    <xf numFmtId="0" fontId="1" fillId="15" borderId="53" xfId="0" applyFont="1" applyFill="1" applyBorder="1" applyAlignment="1">
      <alignment horizontal="center"/>
    </xf>
    <xf numFmtId="43" fontId="1" fillId="15" borderId="54" xfId="1" applyFont="1" applyFill="1" applyBorder="1" applyAlignment="1">
      <alignment horizontal="center"/>
    </xf>
    <xf numFmtId="43" fontId="9" fillId="0" borderId="53" xfId="1" applyFont="1" applyFill="1" applyBorder="1"/>
    <xf numFmtId="10" fontId="18" fillId="0" borderId="36" xfId="2" applyNumberFormat="1" applyFont="1" applyFill="1" applyBorder="1" applyAlignment="1">
      <alignment horizontal="center"/>
    </xf>
    <xf numFmtId="43" fontId="17" fillId="0" borderId="54" xfId="0" applyNumberFormat="1" applyFont="1" applyBorder="1" applyAlignment="1">
      <alignment horizontal="center"/>
    </xf>
    <xf numFmtId="43" fontId="17" fillId="3" borderId="53" xfId="0" applyNumberFormat="1" applyFont="1" applyFill="1" applyBorder="1" applyAlignment="1">
      <alignment horizontal="center"/>
    </xf>
    <xf numFmtId="9" fontId="0" fillId="0" borderId="36" xfId="2" applyFont="1" applyBorder="1"/>
    <xf numFmtId="0" fontId="0" fillId="0" borderId="36" xfId="0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22" fillId="0" borderId="0" xfId="0" applyFont="1"/>
    <xf numFmtId="0" fontId="7" fillId="15" borderId="0" xfId="0" applyFont="1" applyFill="1"/>
    <xf numFmtId="0" fontId="25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66" fontId="21" fillId="19" borderId="55" xfId="1" applyNumberFormat="1" applyFont="1" applyFill="1" applyBorder="1" applyAlignment="1">
      <alignment horizontal="center" vertical="center"/>
    </xf>
    <xf numFmtId="166" fontId="20" fillId="20" borderId="55" xfId="1" applyNumberFormat="1" applyFont="1" applyFill="1" applyBorder="1" applyAlignment="1">
      <alignment horizontal="center" vertical="center"/>
    </xf>
    <xf numFmtId="0" fontId="21" fillId="19" borderId="55" xfId="0" applyFont="1" applyFill="1" applyBorder="1" applyAlignment="1">
      <alignment horizontal="center" vertical="center"/>
    </xf>
    <xf numFmtId="0" fontId="21" fillId="19" borderId="55" xfId="0" applyFont="1" applyFill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/>
    </xf>
    <xf numFmtId="1" fontId="21" fillId="15" borderId="55" xfId="0" applyNumberFormat="1" applyFont="1" applyFill="1" applyBorder="1" applyAlignment="1">
      <alignment horizontal="center" vertical="center"/>
    </xf>
    <xf numFmtId="0" fontId="8" fillId="0" borderId="55" xfId="0" applyFont="1" applyBorder="1" applyAlignment="1">
      <alignment horizontal="left" vertical="center"/>
    </xf>
    <xf numFmtId="166" fontId="8" fillId="0" borderId="55" xfId="1" applyNumberFormat="1" applyFont="1" applyBorder="1" applyAlignment="1">
      <alignment horizontal="center" vertical="center"/>
    </xf>
    <xf numFmtId="0" fontId="20" fillId="21" borderId="55" xfId="0" applyFont="1" applyFill="1" applyBorder="1" applyAlignment="1">
      <alignment vertical="center" wrapText="1"/>
    </xf>
    <xf numFmtId="0" fontId="8" fillId="0" borderId="55" xfId="0" applyFont="1" applyBorder="1" applyAlignment="1">
      <alignment vertical="center"/>
    </xf>
    <xf numFmtId="0" fontId="19" fillId="0" borderId="55" xfId="0" applyFont="1" applyBorder="1" applyAlignment="1">
      <alignment vertical="center"/>
    </xf>
    <xf numFmtId="3" fontId="19" fillId="0" borderId="55" xfId="0" applyNumberFormat="1" applyFont="1" applyBorder="1" applyAlignment="1">
      <alignment horizontal="center" vertical="center"/>
    </xf>
    <xf numFmtId="168" fontId="19" fillId="0" borderId="55" xfId="0" applyNumberFormat="1" applyFont="1" applyBorder="1" applyAlignment="1">
      <alignment vertical="center"/>
    </xf>
    <xf numFmtId="14" fontId="19" fillId="0" borderId="55" xfId="0" applyNumberFormat="1" applyFont="1" applyBorder="1" applyAlignment="1">
      <alignment horizontal="right" vertical="top"/>
    </xf>
    <xf numFmtId="0" fontId="8" fillId="22" borderId="55" xfId="0" applyFont="1" applyFill="1" applyBorder="1" applyAlignment="1">
      <alignment vertical="center"/>
    </xf>
    <xf numFmtId="0" fontId="19" fillId="22" borderId="55" xfId="0" applyFont="1" applyFill="1" applyBorder="1" applyAlignment="1">
      <alignment vertical="center"/>
    </xf>
    <xf numFmtId="3" fontId="19" fillId="22" borderId="55" xfId="0" applyNumberFormat="1" applyFont="1" applyFill="1" applyBorder="1" applyAlignment="1">
      <alignment horizontal="center" vertical="center"/>
    </xf>
    <xf numFmtId="14" fontId="19" fillId="22" borderId="55" xfId="0" applyNumberFormat="1" applyFont="1" applyFill="1" applyBorder="1" applyAlignment="1">
      <alignment horizontal="right" vertical="top"/>
    </xf>
    <xf numFmtId="169" fontId="21" fillId="0" borderId="0" xfId="0" applyNumberFormat="1" applyFont="1" applyAlignment="1">
      <alignment horizontal="right" vertical="center"/>
    </xf>
    <xf numFmtId="0" fontId="26" fillId="23" borderId="56" xfId="0" applyFont="1" applyFill="1" applyBorder="1" applyAlignment="1">
      <alignment horizontal="center" vertical="center"/>
    </xf>
    <xf numFmtId="1" fontId="26" fillId="23" borderId="57" xfId="0" applyNumberFormat="1" applyFont="1" applyFill="1" applyBorder="1" applyAlignment="1">
      <alignment horizontal="center" vertical="center"/>
    </xf>
    <xf numFmtId="0" fontId="26" fillId="23" borderId="57" xfId="0" applyFont="1" applyFill="1" applyBorder="1" applyAlignment="1">
      <alignment horizontal="center" vertical="center"/>
    </xf>
    <xf numFmtId="44" fontId="26" fillId="23" borderId="58" xfId="4" applyFont="1" applyFill="1" applyBorder="1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1" fontId="28" fillId="0" borderId="55" xfId="0" applyNumberFormat="1" applyFont="1" applyBorder="1" applyAlignment="1">
      <alignment horizontal="center" vertical="center"/>
    </xf>
    <xf numFmtId="44" fontId="28" fillId="0" borderId="60" xfId="4" applyFont="1" applyFill="1" applyBorder="1" applyAlignment="1">
      <alignment horizontal="center" vertical="center"/>
    </xf>
    <xf numFmtId="0" fontId="23" fillId="17" borderId="55" xfId="0" applyFont="1" applyFill="1" applyBorder="1" applyAlignment="1">
      <alignment horizontal="center" vertical="center"/>
    </xf>
    <xf numFmtId="167" fontId="7" fillId="0" borderId="55" xfId="2" applyNumberFormat="1" applyFont="1" applyFill="1" applyBorder="1" applyAlignment="1">
      <alignment horizontal="left"/>
    </xf>
    <xf numFmtId="1" fontId="7" fillId="0" borderId="55" xfId="1" applyNumberFormat="1" applyFont="1" applyFill="1" applyBorder="1" applyAlignment="1">
      <alignment horizontal="center"/>
    </xf>
    <xf numFmtId="0" fontId="7" fillId="15" borderId="55" xfId="0" applyFont="1" applyFill="1" applyBorder="1" applyAlignment="1">
      <alignment horizontal="center"/>
    </xf>
    <xf numFmtId="0" fontId="7" fillId="0" borderId="55" xfId="1" applyNumberFormat="1" applyFont="1" applyFill="1" applyBorder="1" applyAlignment="1">
      <alignment horizontal="center"/>
    </xf>
    <xf numFmtId="167" fontId="7" fillId="15" borderId="55" xfId="2" applyNumberFormat="1" applyFont="1" applyFill="1" applyBorder="1" applyAlignment="1"/>
    <xf numFmtId="44" fontId="24" fillId="0" borderId="55" xfId="4" applyFont="1" applyFill="1" applyBorder="1" applyAlignment="1"/>
    <xf numFmtId="0" fontId="24" fillId="0" borderId="55" xfId="1" applyNumberFormat="1" applyFont="1" applyFill="1" applyBorder="1" applyAlignment="1">
      <alignment horizontal="center"/>
    </xf>
    <xf numFmtId="167" fontId="7" fillId="15" borderId="55" xfId="2" applyNumberFormat="1" applyFont="1" applyFill="1" applyBorder="1" applyAlignment="1">
      <alignment horizontal="left"/>
    </xf>
    <xf numFmtId="167" fontId="24" fillId="15" borderId="55" xfId="2" applyNumberFormat="1" applyFont="1" applyFill="1" applyBorder="1" applyAlignment="1"/>
    <xf numFmtId="167" fontId="24" fillId="0" borderId="55" xfId="2" applyNumberFormat="1" applyFont="1" applyFill="1" applyBorder="1" applyAlignment="1">
      <alignment horizontal="left"/>
    </xf>
    <xf numFmtId="0" fontId="24" fillId="15" borderId="55" xfId="0" applyFont="1" applyFill="1" applyBorder="1" applyAlignment="1">
      <alignment horizontal="center"/>
    </xf>
    <xf numFmtId="167" fontId="24" fillId="15" borderId="55" xfId="2" applyNumberFormat="1" applyFont="1" applyFill="1" applyBorder="1" applyAlignment="1">
      <alignment horizontal="left"/>
    </xf>
    <xf numFmtId="1" fontId="24" fillId="0" borderId="55" xfId="1" applyNumberFormat="1" applyFont="1" applyFill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7" fillId="15" borderId="55" xfId="0" applyFont="1" applyFill="1" applyBorder="1"/>
    <xf numFmtId="167" fontId="7" fillId="0" borderId="55" xfId="2" applyNumberFormat="1" applyFont="1" applyFill="1" applyBorder="1" applyAlignment="1"/>
    <xf numFmtId="0" fontId="7" fillId="0" borderId="55" xfId="0" applyFont="1" applyBorder="1" applyAlignment="1">
      <alignment horizontal="center"/>
    </xf>
    <xf numFmtId="167" fontId="7" fillId="0" borderId="64" xfId="2" applyNumberFormat="1" applyFont="1" applyFill="1" applyBorder="1" applyAlignment="1">
      <alignment horizontal="left"/>
    </xf>
    <xf numFmtId="1" fontId="7" fillId="0" borderId="64" xfId="1" applyNumberFormat="1" applyFont="1" applyFill="1" applyBorder="1" applyAlignment="1">
      <alignment horizontal="center"/>
    </xf>
    <xf numFmtId="0" fontId="7" fillId="15" borderId="64" xfId="0" applyFont="1" applyFill="1" applyBorder="1" applyAlignment="1">
      <alignment horizontal="center"/>
    </xf>
    <xf numFmtId="0" fontId="7" fillId="0" borderId="64" xfId="1" applyNumberFormat="1" applyFont="1" applyFill="1" applyBorder="1" applyAlignment="1">
      <alignment horizontal="center"/>
    </xf>
    <xf numFmtId="167" fontId="7" fillId="15" borderId="64" xfId="2" applyNumberFormat="1" applyFont="1" applyFill="1" applyBorder="1" applyAlignment="1"/>
    <xf numFmtId="44" fontId="24" fillId="0" borderId="64" xfId="4" applyFont="1" applyFill="1" applyBorder="1" applyAlignment="1"/>
    <xf numFmtId="0" fontId="23" fillId="17" borderId="55" xfId="0" applyFont="1" applyFill="1" applyBorder="1" applyAlignment="1">
      <alignment horizontal="center" vertical="center" wrapText="1"/>
    </xf>
    <xf numFmtId="44" fontId="22" fillId="0" borderId="64" xfId="4" applyFont="1" applyBorder="1" applyAlignment="1">
      <alignment horizontal="center" vertical="center"/>
    </xf>
    <xf numFmtId="0" fontId="23" fillId="17" borderId="55" xfId="0" applyFont="1" applyFill="1" applyBorder="1" applyAlignment="1">
      <alignment horizontal="left" vertical="center" wrapText="1"/>
    </xf>
    <xf numFmtId="44" fontId="26" fillId="23" borderId="57" xfId="4" applyFont="1" applyFill="1" applyBorder="1" applyAlignment="1">
      <alignment horizontal="center" vertical="center"/>
    </xf>
    <xf numFmtId="0" fontId="27" fillId="0" borderId="0" xfId="0" applyFont="1"/>
    <xf numFmtId="0" fontId="28" fillId="0" borderId="59" xfId="0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/>
    </xf>
    <xf numFmtId="10" fontId="28" fillId="0" borderId="55" xfId="0" applyNumberFormat="1" applyFont="1" applyBorder="1" applyAlignment="1">
      <alignment horizontal="center" vertical="center"/>
    </xf>
    <xf numFmtId="44" fontId="28" fillId="0" borderId="55" xfId="4" applyFont="1" applyFill="1" applyBorder="1" applyAlignment="1">
      <alignment horizontal="center" vertical="center"/>
    </xf>
    <xf numFmtId="44" fontId="27" fillId="0" borderId="0" xfId="0" applyNumberFormat="1" applyFont="1"/>
    <xf numFmtId="0" fontId="28" fillId="24" borderId="55" xfId="0" applyFont="1" applyFill="1" applyBorder="1" applyAlignment="1">
      <alignment horizontal="left" vertical="center"/>
    </xf>
    <xf numFmtId="44" fontId="0" fillId="0" borderId="0" xfId="0" applyNumberFormat="1"/>
    <xf numFmtId="0" fontId="23" fillId="17" borderId="38" xfId="0" applyFont="1" applyFill="1" applyBorder="1" applyAlignment="1">
      <alignment horizontal="left" vertical="center"/>
    </xf>
    <xf numFmtId="0" fontId="23" fillId="17" borderId="18" xfId="0" applyFont="1" applyFill="1" applyBorder="1" applyAlignment="1">
      <alignment horizontal="center" vertical="center"/>
    </xf>
    <xf numFmtId="0" fontId="23" fillId="17" borderId="64" xfId="0" applyFont="1" applyFill="1" applyBorder="1" applyAlignment="1">
      <alignment horizontal="center" vertical="center"/>
    </xf>
    <xf numFmtId="0" fontId="7" fillId="0" borderId="65" xfId="0" applyFont="1" applyBorder="1" applyAlignment="1">
      <alignment horizontal="center"/>
    </xf>
    <xf numFmtId="0" fontId="29" fillId="0" borderId="0" xfId="0" applyFont="1"/>
    <xf numFmtId="10" fontId="0" fillId="0" borderId="0" xfId="2" applyNumberFormat="1" applyFont="1"/>
    <xf numFmtId="0" fontId="26" fillId="23" borderId="49" xfId="0" applyFont="1" applyFill="1" applyBorder="1" applyAlignment="1">
      <alignment horizontal="center" vertical="center"/>
    </xf>
    <xf numFmtId="44" fontId="17" fillId="0" borderId="0" xfId="0" applyNumberFormat="1" applyFont="1"/>
    <xf numFmtId="166" fontId="0" fillId="0" borderId="0" xfId="0" applyNumberFormat="1"/>
    <xf numFmtId="44" fontId="7" fillId="0" borderId="55" xfId="0" applyNumberFormat="1" applyFont="1" applyBorder="1"/>
    <xf numFmtId="0" fontId="2" fillId="25" borderId="66" xfId="0" applyFont="1" applyFill="1" applyBorder="1"/>
    <xf numFmtId="0" fontId="21" fillId="15" borderId="55" xfId="0" applyFont="1" applyFill="1" applyBorder="1" applyAlignment="1">
      <alignment horizontal="center" vertical="center"/>
    </xf>
    <xf numFmtId="0" fontId="22" fillId="0" borderId="65" xfId="0" applyFont="1" applyBorder="1" applyAlignment="1">
      <alignment horizontal="center"/>
    </xf>
    <xf numFmtId="0" fontId="22" fillId="0" borderId="0" xfId="0" applyFont="1" applyAlignment="1">
      <alignment horizontal="center"/>
    </xf>
    <xf numFmtId="44" fontId="30" fillId="0" borderId="55" xfId="4" applyFont="1" applyFill="1" applyBorder="1" applyAlignment="1"/>
    <xf numFmtId="0" fontId="31" fillId="17" borderId="55" xfId="0" applyFont="1" applyFill="1" applyBorder="1" applyAlignment="1">
      <alignment horizontal="center" vertical="center"/>
    </xf>
    <xf numFmtId="167" fontId="24" fillId="0" borderId="64" xfId="2" applyNumberFormat="1" applyFont="1" applyFill="1" applyBorder="1" applyAlignment="1">
      <alignment horizontal="center"/>
    </xf>
    <xf numFmtId="167" fontId="7" fillId="0" borderId="64" xfId="2" applyNumberFormat="1" applyFont="1" applyFill="1" applyBorder="1" applyAlignment="1">
      <alignment horizontal="center"/>
    </xf>
    <xf numFmtId="167" fontId="24" fillId="0" borderId="55" xfId="2" applyNumberFormat="1" applyFont="1" applyFill="1" applyBorder="1" applyAlignment="1">
      <alignment horizontal="center"/>
    </xf>
    <xf numFmtId="167" fontId="24" fillId="0" borderId="55" xfId="2" applyNumberFormat="1" applyFont="1" applyFill="1" applyBorder="1" applyAlignment="1"/>
    <xf numFmtId="0" fontId="20" fillId="20" borderId="64" xfId="0" applyFont="1" applyFill="1" applyBorder="1" applyAlignment="1">
      <alignment horizontal="center" vertical="center" wrapText="1"/>
    </xf>
    <xf numFmtId="166" fontId="8" fillId="15" borderId="55" xfId="1" applyNumberFormat="1" applyFont="1" applyFill="1" applyBorder="1" applyAlignment="1">
      <alignment horizontal="center" vertical="center"/>
    </xf>
    <xf numFmtId="0" fontId="8" fillId="15" borderId="55" xfId="0" applyFont="1" applyFill="1" applyBorder="1" applyAlignment="1">
      <alignment horizontal="left" vertical="center"/>
    </xf>
    <xf numFmtId="44" fontId="22" fillId="15" borderId="64" xfId="4" applyFont="1" applyFill="1" applyBorder="1" applyAlignment="1">
      <alignment horizontal="center"/>
    </xf>
    <xf numFmtId="0" fontId="23" fillId="17" borderId="67" xfId="0" applyFont="1" applyFill="1" applyBorder="1" applyAlignment="1">
      <alignment horizontal="center" vertical="center"/>
    </xf>
    <xf numFmtId="0" fontId="23" fillId="17" borderId="68" xfId="0" applyFont="1" applyFill="1" applyBorder="1" applyAlignment="1">
      <alignment horizontal="center" vertical="center"/>
    </xf>
    <xf numFmtId="0" fontId="23" fillId="17" borderId="68" xfId="0" applyFont="1" applyFill="1" applyBorder="1" applyAlignment="1">
      <alignment horizontal="left" vertical="center" wrapText="1"/>
    </xf>
    <xf numFmtId="0" fontId="23" fillId="17" borderId="69" xfId="0" applyFont="1" applyFill="1" applyBorder="1" applyAlignment="1">
      <alignment horizontal="center" vertical="center"/>
    </xf>
    <xf numFmtId="1" fontId="7" fillId="0" borderId="56" xfId="1" applyNumberFormat="1" applyFont="1" applyFill="1" applyBorder="1" applyAlignment="1">
      <alignment horizontal="center"/>
    </xf>
    <xf numFmtId="0" fontId="7" fillId="0" borderId="57" xfId="0" applyFont="1" applyBorder="1" applyAlignment="1">
      <alignment horizontal="center"/>
    </xf>
    <xf numFmtId="167" fontId="7" fillId="0" borderId="57" xfId="2" applyNumberFormat="1" applyFont="1" applyFill="1" applyBorder="1" applyAlignment="1"/>
    <xf numFmtId="1" fontId="7" fillId="0" borderId="57" xfId="0" applyNumberFormat="1" applyFont="1" applyBorder="1" applyAlignment="1">
      <alignment horizontal="center"/>
    </xf>
    <xf numFmtId="44" fontId="22" fillId="15" borderId="57" xfId="4" applyFont="1" applyFill="1" applyBorder="1" applyAlignment="1">
      <alignment horizontal="center"/>
    </xf>
    <xf numFmtId="44" fontId="30" fillId="0" borderId="57" xfId="4" applyFont="1" applyFill="1" applyBorder="1" applyAlignment="1"/>
    <xf numFmtId="44" fontId="22" fillId="0" borderId="57" xfId="4" applyFont="1" applyBorder="1" applyAlignment="1">
      <alignment horizontal="center" vertical="center"/>
    </xf>
    <xf numFmtId="44" fontId="0" fillId="0" borderId="57" xfId="0" applyNumberFormat="1" applyBorder="1"/>
    <xf numFmtId="44" fontId="17" fillId="0" borderId="57" xfId="4" applyFont="1" applyBorder="1"/>
    <xf numFmtId="44" fontId="0" fillId="0" borderId="58" xfId="0" applyNumberFormat="1" applyBorder="1"/>
    <xf numFmtId="1" fontId="7" fillId="0" borderId="59" xfId="1" applyNumberFormat="1" applyFont="1" applyFill="1" applyBorder="1" applyAlignment="1">
      <alignment horizontal="center"/>
    </xf>
    <xf numFmtId="44" fontId="22" fillId="15" borderId="55" xfId="4" applyFont="1" applyFill="1" applyBorder="1" applyAlignment="1">
      <alignment horizontal="center"/>
    </xf>
    <xf numFmtId="44" fontId="22" fillId="0" borderId="55" xfId="4" applyFont="1" applyBorder="1" applyAlignment="1">
      <alignment horizontal="center" vertical="center"/>
    </xf>
    <xf numFmtId="44" fontId="0" fillId="0" borderId="55" xfId="0" applyNumberFormat="1" applyBorder="1"/>
    <xf numFmtId="44" fontId="17" fillId="0" borderId="55" xfId="4" applyFont="1" applyBorder="1"/>
    <xf numFmtId="44" fontId="0" fillId="0" borderId="60" xfId="0" applyNumberFormat="1" applyBorder="1"/>
    <xf numFmtId="0" fontId="0" fillId="0" borderId="61" xfId="0" applyBorder="1"/>
    <xf numFmtId="0" fontId="0" fillId="0" borderId="62" xfId="0" applyBorder="1"/>
    <xf numFmtId="44" fontId="17" fillId="0" borderId="63" xfId="0" applyNumberFormat="1" applyFont="1" applyBorder="1"/>
    <xf numFmtId="0" fontId="17" fillId="0" borderId="57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  <xf numFmtId="0" fontId="17" fillId="0" borderId="62" xfId="0" applyFont="1" applyBorder="1" applyAlignment="1">
      <alignment horizontal="center" vertical="center"/>
    </xf>
    <xf numFmtId="0" fontId="17" fillId="0" borderId="63" xfId="0" applyFont="1" applyBorder="1" applyAlignment="1">
      <alignment horizontal="center" vertical="center"/>
    </xf>
    <xf numFmtId="0" fontId="23" fillId="17" borderId="70" xfId="0" applyFont="1" applyFill="1" applyBorder="1" applyAlignment="1">
      <alignment horizontal="center" vertical="center"/>
    </xf>
    <xf numFmtId="0" fontId="23" fillId="17" borderId="71" xfId="0" applyFont="1" applyFill="1" applyBorder="1" applyAlignment="1">
      <alignment horizontal="center" vertical="center"/>
    </xf>
    <xf numFmtId="0" fontId="23" fillId="17" borderId="64" xfId="0" applyFont="1" applyFill="1" applyBorder="1" applyAlignment="1">
      <alignment horizontal="left" vertical="center" wrapText="1"/>
    </xf>
    <xf numFmtId="0" fontId="7" fillId="0" borderId="64" xfId="0" applyFont="1" applyBorder="1" applyAlignment="1">
      <alignment horizontal="center"/>
    </xf>
    <xf numFmtId="0" fontId="27" fillId="22" borderId="61" xfId="0" applyFont="1" applyFill="1" applyBorder="1" applyAlignment="1">
      <alignment horizontal="center" vertical="center"/>
    </xf>
    <xf numFmtId="1" fontId="28" fillId="22" borderId="62" xfId="0" applyNumberFormat="1" applyFont="1" applyFill="1" applyBorder="1" applyAlignment="1">
      <alignment horizontal="center" vertical="center"/>
    </xf>
    <xf numFmtId="0" fontId="28" fillId="22" borderId="62" xfId="0" applyFont="1" applyFill="1" applyBorder="1" applyAlignment="1">
      <alignment horizontal="left" vertical="center"/>
    </xf>
    <xf numFmtId="10" fontId="28" fillId="22" borderId="62" xfId="0" applyNumberFormat="1" applyFont="1" applyFill="1" applyBorder="1" applyAlignment="1">
      <alignment horizontal="center" vertical="center"/>
    </xf>
    <xf numFmtId="44" fontId="28" fillId="22" borderId="62" xfId="4" applyFont="1" applyFill="1" applyBorder="1" applyAlignment="1">
      <alignment horizontal="center" vertical="center"/>
    </xf>
    <xf numFmtId="44" fontId="28" fillId="22" borderId="63" xfId="4" applyFont="1" applyFill="1" applyBorder="1" applyAlignment="1">
      <alignment horizontal="center" vertical="center"/>
    </xf>
    <xf numFmtId="0" fontId="33" fillId="0" borderId="65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4" fontId="7" fillId="0" borderId="42" xfId="4" applyFont="1" applyBorder="1"/>
    <xf numFmtId="0" fontId="34" fillId="0" borderId="0" xfId="0" applyFont="1"/>
    <xf numFmtId="10" fontId="34" fillId="0" borderId="0" xfId="0" applyNumberFormat="1" applyFont="1" applyAlignment="1">
      <alignment horizontal="left"/>
    </xf>
    <xf numFmtId="44" fontId="7" fillId="0" borderId="0" xfId="4" applyFont="1" applyAlignment="1">
      <alignment horizontal="center"/>
    </xf>
    <xf numFmtId="44" fontId="22" fillId="0" borderId="0" xfId="0" applyNumberFormat="1" applyFont="1"/>
    <xf numFmtId="43" fontId="7" fillId="15" borderId="0" xfId="0" applyNumberFormat="1" applyFont="1" applyFill="1"/>
    <xf numFmtId="0" fontId="22" fillId="0" borderId="0" xfId="0" applyFont="1" applyAlignment="1">
      <alignment horizontal="center" vertical="center"/>
    </xf>
    <xf numFmtId="43" fontId="22" fillId="0" borderId="0" xfId="0" applyNumberFormat="1" applyFont="1"/>
    <xf numFmtId="164" fontId="7" fillId="0" borderId="0" xfId="2" applyNumberFormat="1" applyFont="1"/>
    <xf numFmtId="0" fontId="7" fillId="0" borderId="0" xfId="0" applyFont="1" applyAlignment="1">
      <alignment horizontal="left" vertical="center"/>
    </xf>
    <xf numFmtId="170" fontId="35" fillId="0" borderId="0" xfId="0" applyNumberFormat="1" applyFont="1"/>
    <xf numFmtId="165" fontId="23" fillId="2" borderId="1" xfId="1" applyNumberFormat="1" applyFont="1" applyFill="1" applyBorder="1" applyAlignment="1">
      <alignment horizontal="centerContinuous" vertical="center" wrapText="1"/>
    </xf>
    <xf numFmtId="165" fontId="23" fillId="2" borderId="2" xfId="1" applyNumberFormat="1" applyFont="1" applyFill="1" applyBorder="1" applyAlignment="1">
      <alignment horizontal="centerContinuous" vertical="center" wrapText="1"/>
    </xf>
    <xf numFmtId="165" fontId="23" fillId="2" borderId="3" xfId="1" applyNumberFormat="1" applyFont="1" applyFill="1" applyBorder="1" applyAlignment="1">
      <alignment horizontal="centerContinuous" vertical="center" wrapText="1"/>
    </xf>
    <xf numFmtId="165" fontId="23" fillId="2" borderId="3" xfId="5" applyNumberFormat="1" applyFont="1" applyFill="1" applyBorder="1" applyAlignment="1">
      <alignment horizontal="centerContinuous" vertical="center" wrapText="1"/>
    </xf>
    <xf numFmtId="165" fontId="23" fillId="2" borderId="2" xfId="5" applyNumberFormat="1" applyFont="1" applyFill="1" applyBorder="1" applyAlignment="1">
      <alignment horizontal="centerContinuous" vertical="center" wrapText="1"/>
    </xf>
    <xf numFmtId="165" fontId="23" fillId="2" borderId="72" xfId="5" applyNumberFormat="1" applyFont="1" applyFill="1" applyBorder="1" applyAlignment="1">
      <alignment horizontal="centerContinuous" vertical="center" wrapText="1"/>
    </xf>
    <xf numFmtId="165" fontId="23" fillId="2" borderId="4" xfId="1" applyNumberFormat="1" applyFont="1" applyFill="1" applyBorder="1" applyAlignment="1">
      <alignment horizontal="centerContinuous" vertical="center" wrapText="1"/>
    </xf>
    <xf numFmtId="165" fontId="23" fillId="2" borderId="72" xfId="1" applyNumberFormat="1" applyFont="1" applyFill="1" applyBorder="1" applyAlignment="1">
      <alignment horizontal="centerContinuous" vertical="center" wrapText="1"/>
    </xf>
    <xf numFmtId="165" fontId="23" fillId="2" borderId="0" xfId="1" applyNumberFormat="1" applyFont="1" applyFill="1" applyBorder="1" applyAlignment="1">
      <alignment horizontal="centerContinuous" vertical="center" wrapText="1"/>
    </xf>
    <xf numFmtId="0" fontId="23" fillId="17" borderId="73" xfId="0" applyFont="1" applyFill="1" applyBorder="1" applyAlignment="1">
      <alignment horizontal="center" vertical="center"/>
    </xf>
    <xf numFmtId="0" fontId="23" fillId="17" borderId="74" xfId="0" applyFont="1" applyFill="1" applyBorder="1" applyAlignment="1">
      <alignment horizontal="center" vertical="center"/>
    </xf>
    <xf numFmtId="44" fontId="22" fillId="26" borderId="75" xfId="4" applyFont="1" applyFill="1" applyBorder="1" applyAlignment="1">
      <alignment horizontal="center" vertical="center"/>
    </xf>
    <xf numFmtId="165" fontId="35" fillId="2" borderId="6" xfId="1" applyNumberFormat="1" applyFont="1" applyFill="1" applyBorder="1" applyAlignment="1">
      <alignment horizontal="center" vertical="center"/>
    </xf>
    <xf numFmtId="165" fontId="35" fillId="2" borderId="6" xfId="5" applyNumberFormat="1" applyFont="1" applyFill="1" applyBorder="1" applyAlignment="1">
      <alignment horizontal="center" vertical="center"/>
    </xf>
    <xf numFmtId="165" fontId="35" fillId="2" borderId="7" xfId="1" applyNumberFormat="1" applyFont="1" applyFill="1" applyBorder="1" applyAlignment="1">
      <alignment horizontal="center" vertical="center"/>
    </xf>
    <xf numFmtId="0" fontId="7" fillId="0" borderId="76" xfId="1" applyNumberFormat="1" applyFont="1" applyFill="1" applyBorder="1" applyAlignment="1">
      <alignment horizontal="center"/>
    </xf>
    <xf numFmtId="167" fontId="7" fillId="0" borderId="76" xfId="2" applyNumberFormat="1" applyFont="1" applyFill="1" applyBorder="1" applyAlignment="1">
      <alignment horizontal="left"/>
    </xf>
    <xf numFmtId="167" fontId="24" fillId="15" borderId="76" xfId="2" applyNumberFormat="1" applyFont="1" applyFill="1" applyBorder="1" applyAlignment="1">
      <alignment horizontal="center"/>
    </xf>
    <xf numFmtId="1" fontId="7" fillId="0" borderId="76" xfId="1" applyNumberFormat="1" applyFont="1" applyFill="1" applyBorder="1" applyAlignment="1">
      <alignment horizontal="center"/>
    </xf>
    <xf numFmtId="0" fontId="7" fillId="15" borderId="76" xfId="0" applyFont="1" applyFill="1" applyBorder="1" applyAlignment="1">
      <alignment horizontal="center"/>
    </xf>
    <xf numFmtId="167" fontId="7" fillId="0" borderId="76" xfId="2" applyNumberFormat="1" applyFont="1" applyFill="1" applyBorder="1" applyAlignment="1"/>
    <xf numFmtId="3" fontId="7" fillId="15" borderId="76" xfId="2" applyNumberFormat="1" applyFont="1" applyFill="1" applyBorder="1" applyAlignment="1">
      <alignment horizontal="center"/>
    </xf>
    <xf numFmtId="44" fontId="24" fillId="15" borderId="76" xfId="4" applyFont="1" applyFill="1" applyBorder="1" applyAlignment="1">
      <alignment horizontal="center"/>
    </xf>
    <xf numFmtId="44" fontId="24" fillId="0" borderId="76" xfId="4" applyFont="1" applyBorder="1" applyAlignment="1">
      <alignment horizontal="center"/>
    </xf>
    <xf numFmtId="9" fontId="24" fillId="0" borderId="76" xfId="2" applyFont="1" applyBorder="1" applyAlignment="1">
      <alignment horizontal="center"/>
    </xf>
    <xf numFmtId="44" fontId="24" fillId="0" borderId="76" xfId="4" applyFont="1" applyFill="1" applyBorder="1" applyAlignment="1">
      <alignment horizontal="right"/>
    </xf>
    <xf numFmtId="0" fontId="24" fillId="0" borderId="76" xfId="4" applyNumberFormat="1" applyFont="1" applyBorder="1" applyAlignment="1">
      <alignment horizontal="center"/>
    </xf>
    <xf numFmtId="0" fontId="24" fillId="0" borderId="76" xfId="1" applyNumberFormat="1" applyFont="1" applyFill="1" applyBorder="1" applyAlignment="1">
      <alignment horizontal="center"/>
    </xf>
    <xf numFmtId="167" fontId="24" fillId="0" borderId="76" xfId="2" applyNumberFormat="1" applyFont="1" applyFill="1" applyBorder="1" applyAlignment="1"/>
    <xf numFmtId="0" fontId="7" fillId="0" borderId="76" xfId="0" applyFont="1" applyBorder="1" applyAlignment="1">
      <alignment horizontal="center"/>
    </xf>
    <xf numFmtId="1" fontId="24" fillId="0" borderId="76" xfId="1" applyNumberFormat="1" applyFont="1" applyFill="1" applyBorder="1" applyAlignment="1">
      <alignment horizontal="center"/>
    </xf>
    <xf numFmtId="0" fontId="24" fillId="0" borderId="76" xfId="1" applyNumberFormat="1" applyFont="1" applyFill="1" applyBorder="1" applyAlignment="1">
      <alignment horizontal="left"/>
    </xf>
    <xf numFmtId="0" fontId="24" fillId="0" borderId="76" xfId="0" applyFont="1" applyBorder="1" applyAlignment="1">
      <alignment horizontal="center"/>
    </xf>
    <xf numFmtId="0" fontId="7" fillId="0" borderId="76" xfId="0" applyFont="1" applyBorder="1"/>
    <xf numFmtId="0" fontId="2" fillId="27" borderId="0" xfId="0" applyFont="1" applyFill="1"/>
    <xf numFmtId="0" fontId="2" fillId="27" borderId="55" xfId="0" applyFont="1" applyFill="1" applyBorder="1"/>
    <xf numFmtId="0" fontId="2" fillId="27" borderId="55" xfId="0" applyFont="1" applyFill="1" applyBorder="1" applyAlignment="1">
      <alignment horizontal="center" vertical="center"/>
    </xf>
    <xf numFmtId="1" fontId="2" fillId="28" borderId="55" xfId="0" applyNumberFormat="1" applyFont="1" applyFill="1" applyBorder="1" applyAlignment="1">
      <alignment horizontal="center" vertical="center"/>
    </xf>
    <xf numFmtId="0" fontId="2" fillId="27" borderId="18" xfId="0" applyFont="1" applyFill="1" applyBorder="1"/>
    <xf numFmtId="0" fontId="2" fillId="27" borderId="55" xfId="0" applyFont="1" applyFill="1" applyBorder="1" applyAlignment="1">
      <alignment horizontal="left" vertical="center"/>
    </xf>
    <xf numFmtId="0" fontId="2" fillId="28" borderId="55" xfId="0" applyFont="1" applyFill="1" applyBorder="1" applyAlignment="1">
      <alignment horizontal="left" vertical="center"/>
    </xf>
    <xf numFmtId="0" fontId="0" fillId="0" borderId="55" xfId="0" applyBorder="1"/>
    <xf numFmtId="0" fontId="0" fillId="0" borderId="55" xfId="0" applyBorder="1" applyAlignment="1">
      <alignment horizontal="center" vertical="center"/>
    </xf>
    <xf numFmtId="1" fontId="0" fillId="0" borderId="55" xfId="0" applyNumberFormat="1" applyBorder="1" applyAlignment="1">
      <alignment horizontal="center" vertical="center"/>
    </xf>
    <xf numFmtId="167" fontId="7" fillId="0" borderId="64" xfId="2" applyNumberFormat="1" applyFont="1" applyFill="1" applyBorder="1" applyAlignment="1"/>
    <xf numFmtId="1" fontId="7" fillId="0" borderId="64" xfId="0" applyNumberFormat="1" applyFont="1" applyBorder="1" applyAlignment="1">
      <alignment horizontal="center"/>
    </xf>
    <xf numFmtId="0" fontId="22" fillId="0" borderId="64" xfId="0" applyFont="1" applyBorder="1" applyAlignment="1">
      <alignment horizontal="center"/>
    </xf>
    <xf numFmtId="44" fontId="22" fillId="0" borderId="64" xfId="4" applyFont="1" applyFill="1" applyBorder="1" applyAlignment="1">
      <alignment horizontal="center"/>
    </xf>
    <xf numFmtId="44" fontId="22" fillId="0" borderId="64" xfId="4" applyFont="1" applyFill="1" applyBorder="1" applyAlignment="1">
      <alignment horizontal="center" vertical="center"/>
    </xf>
    <xf numFmtId="1" fontId="7" fillId="0" borderId="55" xfId="0" applyNumberFormat="1" applyFont="1" applyBorder="1" applyAlignment="1">
      <alignment horizontal="center" vertical="center"/>
    </xf>
    <xf numFmtId="0" fontId="7" fillId="0" borderId="55" xfId="0" applyFont="1" applyBorder="1"/>
    <xf numFmtId="0" fontId="2" fillId="27" borderId="0" xfId="0" applyFont="1" applyFill="1" applyAlignment="1">
      <alignment horizontal="center" vertical="center"/>
    </xf>
    <xf numFmtId="168" fontId="23" fillId="17" borderId="55" xfId="0" applyNumberFormat="1" applyFont="1" applyFill="1" applyBorder="1" applyAlignment="1">
      <alignment horizontal="center" vertical="center"/>
    </xf>
    <xf numFmtId="0" fontId="23" fillId="27" borderId="64" xfId="0" applyFont="1" applyFill="1" applyBorder="1" applyAlignment="1">
      <alignment horizontal="center"/>
    </xf>
    <xf numFmtId="167" fontId="23" fillId="27" borderId="64" xfId="2" applyNumberFormat="1" applyFont="1" applyFill="1" applyBorder="1" applyAlignment="1">
      <alignment horizontal="center"/>
    </xf>
    <xf numFmtId="1" fontId="23" fillId="27" borderId="64" xfId="0" applyNumberFormat="1" applyFont="1" applyFill="1" applyBorder="1" applyAlignment="1">
      <alignment horizontal="center"/>
    </xf>
    <xf numFmtId="0" fontId="23" fillId="27" borderId="55" xfId="0" applyFont="1" applyFill="1" applyBorder="1" applyAlignment="1">
      <alignment horizontal="center" vertical="center"/>
    </xf>
    <xf numFmtId="44" fontId="23" fillId="27" borderId="55" xfId="0" applyNumberFormat="1" applyFont="1" applyFill="1" applyBorder="1" applyAlignment="1">
      <alignment horizontal="center" vertical="center"/>
    </xf>
    <xf numFmtId="0" fontId="2" fillId="27" borderId="77" xfId="0" applyFont="1" applyFill="1" applyBorder="1" applyAlignment="1">
      <alignment horizontal="left" vertical="center"/>
    </xf>
    <xf numFmtId="167" fontId="24" fillId="25" borderId="55" xfId="2" applyNumberFormat="1" applyFont="1" applyFill="1" applyBorder="1" applyAlignment="1">
      <alignment horizontal="center"/>
    </xf>
    <xf numFmtId="0" fontId="7" fillId="25" borderId="55" xfId="0" applyFont="1" applyFill="1" applyBorder="1" applyAlignment="1">
      <alignment horizontal="center"/>
    </xf>
    <xf numFmtId="0" fontId="24" fillId="25" borderId="55" xfId="1" applyNumberFormat="1" applyFont="1" applyFill="1" applyBorder="1" applyAlignment="1">
      <alignment horizontal="center"/>
    </xf>
    <xf numFmtId="0" fontId="7" fillId="25" borderId="64" xfId="0" applyFont="1" applyFill="1" applyBorder="1" applyAlignment="1">
      <alignment horizontal="center"/>
    </xf>
    <xf numFmtId="1" fontId="7" fillId="25" borderId="64" xfId="0" applyNumberFormat="1" applyFont="1" applyFill="1" applyBorder="1" applyAlignment="1">
      <alignment horizontal="center"/>
    </xf>
    <xf numFmtId="0" fontId="7" fillId="25" borderId="0" xfId="0" applyFont="1" applyFill="1"/>
    <xf numFmtId="0" fontId="7" fillId="25" borderId="55" xfId="1" applyNumberFormat="1" applyFont="1" applyFill="1" applyBorder="1" applyAlignment="1">
      <alignment horizontal="center"/>
    </xf>
    <xf numFmtId="44" fontId="7" fillId="25" borderId="0" xfId="0" applyNumberFormat="1" applyFont="1" applyFill="1"/>
    <xf numFmtId="0" fontId="25" fillId="25" borderId="0" xfId="0" applyFont="1" applyFill="1"/>
    <xf numFmtId="1" fontId="7" fillId="15" borderId="55" xfId="1" applyNumberFormat="1" applyFont="1" applyFill="1" applyBorder="1" applyAlignment="1">
      <alignment horizontal="center"/>
    </xf>
    <xf numFmtId="167" fontId="7" fillId="15" borderId="64" xfId="2" applyNumberFormat="1" applyFont="1" applyFill="1" applyBorder="1" applyAlignment="1">
      <alignment horizontal="center"/>
    </xf>
    <xf numFmtId="0" fontId="22" fillId="15" borderId="64" xfId="0" applyFont="1" applyFill="1" applyBorder="1" applyAlignment="1">
      <alignment horizontal="center"/>
    </xf>
    <xf numFmtId="44" fontId="22" fillId="15" borderId="64" xfId="4" applyFont="1" applyFill="1" applyBorder="1" applyAlignment="1">
      <alignment horizontal="center" vertical="center"/>
    </xf>
    <xf numFmtId="44" fontId="7" fillId="15" borderId="55" xfId="0" applyNumberFormat="1" applyFont="1" applyFill="1" applyBorder="1"/>
    <xf numFmtId="1" fontId="7" fillId="15" borderId="0" xfId="0" applyNumberFormat="1" applyFont="1" applyFill="1"/>
    <xf numFmtId="9" fontId="22" fillId="15" borderId="64" xfId="4" applyNumberFormat="1" applyFont="1" applyFill="1" applyBorder="1" applyAlignment="1">
      <alignment horizontal="center" vertical="center"/>
    </xf>
    <xf numFmtId="0" fontId="25" fillId="15" borderId="0" xfId="0" applyFont="1" applyFill="1"/>
    <xf numFmtId="167" fontId="22" fillId="28" borderId="64" xfId="2" applyNumberFormat="1" applyFont="1" applyFill="1" applyBorder="1" applyAlignment="1">
      <alignment horizontal="center"/>
    </xf>
    <xf numFmtId="0" fontId="23" fillId="27" borderId="0" xfId="0" applyFont="1" applyFill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44" fontId="7" fillId="0" borderId="0" xfId="0" applyNumberFormat="1" applyFont="1"/>
    <xf numFmtId="44" fontId="23" fillId="27" borderId="0" xfId="0" applyNumberFormat="1" applyFont="1" applyFill="1" applyAlignment="1">
      <alignment horizontal="center" vertical="center"/>
    </xf>
    <xf numFmtId="0" fontId="25" fillId="0" borderId="55" xfId="0" applyFont="1" applyBorder="1"/>
    <xf numFmtId="44" fontId="22" fillId="3" borderId="0" xfId="0" applyNumberFormat="1" applyFont="1" applyFill="1" applyAlignment="1">
      <alignment horizontal="center" vertical="center"/>
    </xf>
    <xf numFmtId="9" fontId="22" fillId="0" borderId="64" xfId="2" applyFont="1" applyFill="1" applyBorder="1" applyAlignment="1">
      <alignment horizontal="center" vertical="center"/>
    </xf>
    <xf numFmtId="44" fontId="22" fillId="0" borderId="55" xfId="0" applyNumberFormat="1" applyFont="1" applyBorder="1"/>
    <xf numFmtId="167" fontId="22" fillId="0" borderId="55" xfId="2" applyNumberFormat="1" applyFont="1" applyFill="1" applyBorder="1" applyAlignment="1">
      <alignment horizontal="left"/>
    </xf>
    <xf numFmtId="1" fontId="22" fillId="0" borderId="55" xfId="1" applyNumberFormat="1" applyFont="1" applyFill="1" applyBorder="1" applyAlignment="1">
      <alignment horizontal="center"/>
    </xf>
    <xf numFmtId="167" fontId="22" fillId="0" borderId="55" xfId="2" applyNumberFormat="1" applyFont="1" applyFill="1" applyBorder="1" applyAlignment="1"/>
    <xf numFmtId="0" fontId="22" fillId="0" borderId="55" xfId="0" applyFont="1" applyBorder="1" applyAlignment="1">
      <alignment horizontal="center"/>
    </xf>
    <xf numFmtId="167" fontId="30" fillId="0" borderId="55" xfId="2" applyNumberFormat="1" applyFont="1" applyFill="1" applyBorder="1" applyAlignment="1"/>
    <xf numFmtId="9" fontId="22" fillId="0" borderId="64" xfId="4" applyNumberFormat="1" applyFont="1" applyFill="1" applyBorder="1" applyAlignment="1">
      <alignment horizontal="center" vertical="center"/>
    </xf>
    <xf numFmtId="0" fontId="23" fillId="17" borderId="38" xfId="0" applyFont="1" applyFill="1" applyBorder="1" applyAlignment="1">
      <alignment horizontal="center" vertical="center"/>
    </xf>
    <xf numFmtId="1" fontId="22" fillId="15" borderId="55" xfId="1" applyNumberFormat="1" applyFont="1" applyFill="1" applyBorder="1" applyAlignment="1">
      <alignment horizontal="center"/>
    </xf>
    <xf numFmtId="167" fontId="22" fillId="15" borderId="55" xfId="2" applyNumberFormat="1" applyFont="1" applyFill="1" applyBorder="1" applyAlignment="1"/>
    <xf numFmtId="0" fontId="22" fillId="15" borderId="55" xfId="0" applyFont="1" applyFill="1" applyBorder="1" applyAlignment="1">
      <alignment horizontal="center"/>
    </xf>
    <xf numFmtId="44" fontId="36" fillId="0" borderId="10" xfId="4" applyFont="1" applyFill="1" applyBorder="1" applyAlignment="1">
      <alignment horizontal="center"/>
    </xf>
    <xf numFmtId="1" fontId="7" fillId="0" borderId="55" xfId="0" applyNumberFormat="1" applyFont="1" applyBorder="1"/>
    <xf numFmtId="167" fontId="7" fillId="3" borderId="55" xfId="2" applyNumberFormat="1" applyFont="1" applyFill="1" applyBorder="1" applyAlignment="1">
      <alignment horizontal="left"/>
    </xf>
    <xf numFmtId="1" fontId="7" fillId="3" borderId="55" xfId="1" applyNumberFormat="1" applyFont="1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167" fontId="7" fillId="3" borderId="55" xfId="2" applyNumberFormat="1" applyFont="1" applyFill="1" applyBorder="1" applyAlignment="1"/>
    <xf numFmtId="167" fontId="7" fillId="3" borderId="64" xfId="2" applyNumberFormat="1" applyFont="1" applyFill="1" applyBorder="1" applyAlignment="1">
      <alignment horizontal="center"/>
    </xf>
    <xf numFmtId="44" fontId="22" fillId="3" borderId="64" xfId="4" applyFont="1" applyFill="1" applyBorder="1" applyAlignment="1">
      <alignment horizontal="center"/>
    </xf>
    <xf numFmtId="44" fontId="30" fillId="3" borderId="55" xfId="4" applyFont="1" applyFill="1" applyBorder="1" applyAlignment="1"/>
    <xf numFmtId="44" fontId="22" fillId="3" borderId="64" xfId="4" applyFont="1" applyFill="1" applyBorder="1" applyAlignment="1">
      <alignment horizontal="center" vertical="center"/>
    </xf>
    <xf numFmtId="44" fontId="7" fillId="3" borderId="55" xfId="0" applyNumberFormat="1" applyFont="1" applyFill="1" applyBorder="1"/>
    <xf numFmtId="0" fontId="7" fillId="0" borderId="55" xfId="0" applyFont="1" applyBorder="1" applyAlignment="1">
      <alignment vertical="center"/>
    </xf>
    <xf numFmtId="167" fontId="24" fillId="3" borderId="55" xfId="2" applyNumberFormat="1" applyFont="1" applyFill="1" applyBorder="1" applyAlignment="1">
      <alignment horizontal="left"/>
    </xf>
    <xf numFmtId="0" fontId="7" fillId="0" borderId="55" xfId="0" applyFont="1" applyBorder="1" applyAlignment="1">
      <alignment horizontal="left"/>
    </xf>
    <xf numFmtId="167" fontId="24" fillId="0" borderId="0" xfId="2" applyNumberFormat="1" applyFont="1" applyFill="1" applyBorder="1" applyAlignment="1">
      <alignment horizontal="center"/>
    </xf>
    <xf numFmtId="44" fontId="22" fillId="0" borderId="55" xfId="4" applyFont="1" applyFill="1" applyBorder="1" applyAlignment="1">
      <alignment horizontal="center"/>
    </xf>
    <xf numFmtId="167" fontId="24" fillId="15" borderId="0" xfId="2" applyNumberFormat="1" applyFont="1" applyFill="1" applyBorder="1" applyAlignment="1">
      <alignment horizontal="center"/>
    </xf>
    <xf numFmtId="0" fontId="7" fillId="0" borderId="64" xfId="0" applyFont="1" applyBorder="1"/>
    <xf numFmtId="0" fontId="24" fillId="0" borderId="0" xfId="1" applyNumberFormat="1" applyFont="1" applyFill="1" applyBorder="1" applyAlignment="1">
      <alignment horizontal="center"/>
    </xf>
    <xf numFmtId="0" fontId="24" fillId="0" borderId="64" xfId="1" applyNumberFormat="1" applyFont="1" applyFill="1" applyBorder="1" applyAlignment="1">
      <alignment horizontal="center"/>
    </xf>
    <xf numFmtId="167" fontId="7" fillId="0" borderId="55" xfId="2" applyNumberFormat="1" applyFont="1" applyFill="1" applyBorder="1" applyAlignment="1">
      <alignment horizontal="center"/>
    </xf>
    <xf numFmtId="44" fontId="30" fillId="0" borderId="64" xfId="4" applyFont="1" applyFill="1" applyBorder="1" applyAlignment="1"/>
    <xf numFmtId="1" fontId="7" fillId="0" borderId="64" xfId="0" applyNumberFormat="1" applyFont="1" applyBorder="1" applyAlignment="1">
      <alignment horizontal="center" vertical="center"/>
    </xf>
    <xf numFmtId="1" fontId="7" fillId="0" borderId="55" xfId="0" applyNumberFormat="1" applyFont="1" applyBorder="1" applyAlignment="1">
      <alignment horizontal="center"/>
    </xf>
    <xf numFmtId="44" fontId="7" fillId="0" borderId="64" xfId="0" applyNumberFormat="1" applyFont="1" applyBorder="1"/>
    <xf numFmtId="0" fontId="25" fillId="25" borderId="55" xfId="0" applyFont="1" applyFill="1" applyBorder="1"/>
    <xf numFmtId="0" fontId="7" fillId="3" borderId="55" xfId="0" applyFont="1" applyFill="1" applyBorder="1"/>
    <xf numFmtId="3" fontId="0" fillId="0" borderId="0" xfId="0" applyNumberFormat="1" applyAlignment="1">
      <alignment horizontal="center"/>
    </xf>
    <xf numFmtId="44" fontId="0" fillId="0" borderId="0" xfId="4" applyFont="1"/>
    <xf numFmtId="1" fontId="0" fillId="0" borderId="0" xfId="0" applyNumberFormat="1" applyAlignment="1">
      <alignment horizontal="center"/>
    </xf>
    <xf numFmtId="44" fontId="7" fillId="0" borderId="55" xfId="4" applyFont="1" applyBorder="1"/>
    <xf numFmtId="0" fontId="18" fillId="7" borderId="18" xfId="0" applyFont="1" applyFill="1" applyBorder="1" applyAlignment="1">
      <alignment horizontal="center" vertical="center"/>
    </xf>
    <xf numFmtId="0" fontId="18" fillId="7" borderId="19" xfId="0" applyFont="1" applyFill="1" applyBorder="1" applyAlignment="1">
      <alignment horizontal="center" vertical="center"/>
    </xf>
    <xf numFmtId="0" fontId="18" fillId="7" borderId="20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6" borderId="16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9" fontId="2" fillId="10" borderId="18" xfId="0" applyNumberFormat="1" applyFont="1" applyFill="1" applyBorder="1" applyAlignment="1">
      <alignment horizontal="center" vertical="center" wrapText="1"/>
    </xf>
    <xf numFmtId="9" fontId="2" fillId="10" borderId="19" xfId="0" applyNumberFormat="1" applyFont="1" applyFill="1" applyBorder="1" applyAlignment="1">
      <alignment horizontal="center" vertical="center" wrapText="1"/>
    </xf>
    <xf numFmtId="9" fontId="2" fillId="10" borderId="20" xfId="0" applyNumberFormat="1" applyFont="1" applyFill="1" applyBorder="1" applyAlignment="1">
      <alignment horizontal="center" vertical="center" wrapText="1"/>
    </xf>
    <xf numFmtId="14" fontId="16" fillId="0" borderId="0" xfId="3" applyNumberFormat="1" applyFont="1" applyAlignment="1">
      <alignment horizontal="left" wrapText="1"/>
    </xf>
    <xf numFmtId="14" fontId="16" fillId="0" borderId="0" xfId="3" applyNumberFormat="1" applyFont="1" applyAlignment="1">
      <alignment horizontal="left" vertical="center" wrapText="1"/>
    </xf>
    <xf numFmtId="0" fontId="17" fillId="0" borderId="16" xfId="0" applyFont="1" applyBorder="1" applyAlignment="1">
      <alignment horizontal="center"/>
    </xf>
    <xf numFmtId="0" fontId="18" fillId="7" borderId="25" xfId="0" applyFont="1" applyFill="1" applyBorder="1" applyAlignment="1">
      <alignment horizontal="center"/>
    </xf>
    <xf numFmtId="0" fontId="18" fillId="7" borderId="26" xfId="0" applyFont="1" applyFill="1" applyBorder="1" applyAlignment="1">
      <alignment horizontal="center"/>
    </xf>
    <xf numFmtId="0" fontId="18" fillId="7" borderId="27" xfId="0" applyFont="1" applyFill="1" applyBorder="1" applyAlignment="1">
      <alignment horizontal="center"/>
    </xf>
    <xf numFmtId="0" fontId="3" fillId="6" borderId="28" xfId="0" applyFont="1" applyFill="1" applyBorder="1" applyAlignment="1">
      <alignment horizontal="center"/>
    </xf>
    <xf numFmtId="0" fontId="3" fillId="6" borderId="29" xfId="0" applyFont="1" applyFill="1" applyBorder="1" applyAlignment="1">
      <alignment horizontal="center"/>
    </xf>
    <xf numFmtId="0" fontId="2" fillId="14" borderId="41" xfId="0" applyFont="1" applyFill="1" applyBorder="1" applyAlignment="1">
      <alignment horizontal="center" vertical="center"/>
    </xf>
    <xf numFmtId="0" fontId="2" fillId="14" borderId="42" xfId="0" applyFont="1" applyFill="1" applyBorder="1" applyAlignment="1">
      <alignment horizontal="center" vertical="center"/>
    </xf>
    <xf numFmtId="0" fontId="18" fillId="7" borderId="35" xfId="0" applyFont="1" applyFill="1" applyBorder="1" applyAlignment="1">
      <alignment horizontal="center"/>
    </xf>
    <xf numFmtId="0" fontId="18" fillId="7" borderId="36" xfId="0" applyFont="1" applyFill="1" applyBorder="1" applyAlignment="1">
      <alignment horizontal="center"/>
    </xf>
    <xf numFmtId="0" fontId="18" fillId="7" borderId="37" xfId="0" applyFont="1" applyFill="1" applyBorder="1" applyAlignment="1">
      <alignment horizontal="center"/>
    </xf>
    <xf numFmtId="0" fontId="32" fillId="17" borderId="35" xfId="0" applyFont="1" applyFill="1" applyBorder="1" applyAlignment="1">
      <alignment horizontal="center" vertical="center"/>
    </xf>
    <xf numFmtId="0" fontId="32" fillId="17" borderId="36" xfId="0" applyFont="1" applyFill="1" applyBorder="1" applyAlignment="1">
      <alignment horizontal="center" vertical="center"/>
    </xf>
    <xf numFmtId="0" fontId="32" fillId="17" borderId="37" xfId="0" applyFont="1" applyFill="1" applyBorder="1" applyAlignment="1">
      <alignment horizontal="center" vertical="center"/>
    </xf>
  </cellXfs>
  <cellStyles count="7">
    <cellStyle name="Comma 2" xfId="5" xr:uid="{8CFFBB99-E28B-4756-8977-5CB0AC3B9B67}"/>
    <cellStyle name="Moeda" xfId="4" builtinId="4"/>
    <cellStyle name="Moeda 2" xfId="6" xr:uid="{0A626013-7CEB-4388-8FB1-686A622820EE}"/>
    <cellStyle name="Normal" xfId="0" builtinId="0"/>
    <cellStyle name="Normal 2" xfId="3" xr:uid="{65BDF2C7-7A54-4D0E-BA8A-81C8F436E8DE}"/>
    <cellStyle name="Porcentagem" xfId="2" builtinId="5"/>
    <cellStyle name="Vírgula" xfId="1" builtinId="3"/>
  </cellStyles>
  <dxfs count="27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47" Type="http://schemas.openxmlformats.org/officeDocument/2006/relationships/externalLink" Target="externalLinks/externalLink33.xml"/><Relationship Id="rId63" Type="http://schemas.openxmlformats.org/officeDocument/2006/relationships/externalLink" Target="externalLinks/externalLink49.xml"/><Relationship Id="rId68" Type="http://schemas.openxmlformats.org/officeDocument/2006/relationships/externalLink" Target="externalLinks/externalLink54.xml"/><Relationship Id="rId84" Type="http://schemas.openxmlformats.org/officeDocument/2006/relationships/externalLink" Target="externalLinks/externalLink70.xml"/><Relationship Id="rId89" Type="http://schemas.openxmlformats.org/officeDocument/2006/relationships/externalLink" Target="externalLinks/externalLink75.xml"/><Relationship Id="rId16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39.xml"/><Relationship Id="rId58" Type="http://schemas.openxmlformats.org/officeDocument/2006/relationships/externalLink" Target="externalLinks/externalLink44.xml"/><Relationship Id="rId74" Type="http://schemas.openxmlformats.org/officeDocument/2006/relationships/externalLink" Target="externalLinks/externalLink60.xml"/><Relationship Id="rId79" Type="http://schemas.openxmlformats.org/officeDocument/2006/relationships/externalLink" Target="externalLinks/externalLink65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6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64" Type="http://schemas.openxmlformats.org/officeDocument/2006/relationships/externalLink" Target="externalLinks/externalLink50.xml"/><Relationship Id="rId69" Type="http://schemas.openxmlformats.org/officeDocument/2006/relationships/externalLink" Target="externalLinks/externalLink5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80" Type="http://schemas.openxmlformats.org/officeDocument/2006/relationships/externalLink" Target="externalLinks/externalLink66.xml"/><Relationship Id="rId85" Type="http://schemas.openxmlformats.org/officeDocument/2006/relationships/externalLink" Target="externalLinks/externalLink71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53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54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48.xml"/><Relationship Id="rId70" Type="http://schemas.openxmlformats.org/officeDocument/2006/relationships/externalLink" Target="externalLinks/externalLink56.xml"/><Relationship Id="rId75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69.xml"/><Relationship Id="rId88" Type="http://schemas.openxmlformats.org/officeDocument/2006/relationships/externalLink" Target="externalLinks/externalLink74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4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44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59.xml"/><Relationship Id="rId78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67.xml"/><Relationship Id="rId86" Type="http://schemas.openxmlformats.org/officeDocument/2006/relationships/externalLink" Target="externalLinks/externalLink72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6" Type="http://schemas.openxmlformats.org/officeDocument/2006/relationships/externalLink" Target="externalLinks/externalLink62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7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Relationship Id="rId24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66" Type="http://schemas.openxmlformats.org/officeDocument/2006/relationships/externalLink" Target="externalLinks/externalLink52.xml"/><Relationship Id="rId87" Type="http://schemas.openxmlformats.org/officeDocument/2006/relationships/externalLink" Target="externalLinks/externalLink73.xml"/><Relationship Id="rId61" Type="http://schemas.openxmlformats.org/officeDocument/2006/relationships/externalLink" Target="externalLinks/externalLink47.xml"/><Relationship Id="rId82" Type="http://schemas.openxmlformats.org/officeDocument/2006/relationships/externalLink" Target="externalLinks/externalLink68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56" Type="http://schemas.openxmlformats.org/officeDocument/2006/relationships/externalLink" Target="externalLinks/externalLink42.xml"/><Relationship Id="rId77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26194</xdr:rowOff>
    </xdr:from>
    <xdr:to>
      <xdr:col>4</xdr:col>
      <xdr:colOff>214312</xdr:colOff>
      <xdr:row>2</xdr:row>
      <xdr:rowOff>150019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BF102BF-B461-49C9-8F99-0ED8E5C4F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6194"/>
          <a:ext cx="15811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26194</xdr:rowOff>
    </xdr:from>
    <xdr:to>
      <xdr:col>4</xdr:col>
      <xdr:colOff>214312</xdr:colOff>
      <xdr:row>2</xdr:row>
      <xdr:rowOff>150019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679C319-6E06-439F-835E-1A1B4BB6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194"/>
          <a:ext cx="1585912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44823</xdr:colOff>
      <xdr:row>0</xdr:row>
      <xdr:rowOff>149459</xdr:rowOff>
    </xdr:from>
    <xdr:to>
      <xdr:col>5</xdr:col>
      <xdr:colOff>875459</xdr:colOff>
      <xdr:row>3</xdr:row>
      <xdr:rowOff>82784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43DDEB-365B-4FD6-8D5A-9AF2369C1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1941" y="149459"/>
          <a:ext cx="1581430" cy="616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212911</xdr:colOff>
      <xdr:row>0</xdr:row>
      <xdr:rowOff>227899</xdr:rowOff>
    </xdr:from>
    <xdr:to>
      <xdr:col>5</xdr:col>
      <xdr:colOff>1043547</xdr:colOff>
      <xdr:row>3</xdr:row>
      <xdr:rowOff>161224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24C062F-DCD2-4E28-91E3-A6D117F91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0029" y="227899"/>
          <a:ext cx="1581430" cy="616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Documents%20and%20Settings\gnamimatsu\Local%20Settings\Temporary%20Internet%20Files\OLK5B4\Patria%20YTD%20Results%20Comparison%20v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Joana\Plano%20BeBia\Cenario%20I\P&amp;L_calc%20ensaio%20OCF%20-%20Proje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Work\Relatorios\Controladoria\Resultados\2011\02%20Fevereiro\00%20-%20RESULTADO%20GERENCIAL%20Fev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Planejamento%20Financeiro\Or&#231;amento\2016\BD%20Consolidada\Base%20do%20or&#231;amento\Realizado%2014%20&amp;%2015_cc_v25.xlsb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rrak_rudif\rudal\Budget2001\BUDPAK2000-Objectiv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Revis&#227;o%20Anal&#237;tica%20Substantantiva%20-%20Popula&#231;&#227;o%20Desagregada-%20Excel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Planejamento%20Financeiro\Users\rodrigosilva\Documents\Relat&#243;rios\Or&#231;amento%20Grupo%20Natulab%202016%20-%20Consolidado%20v71%20-%20Sem%20Aporte_caixa%20ajustado.xlsb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de1\arquivo%20(d)\Users\Roger\AppData\Local\Temp\Rar$DI00.731\Cap%20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Users\Pbichucher\Dropbox\AC%20Cafe\Plano%20de%20Neg&#243;cios\Plano%20de%20Neg&#243;cios%20v.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Users\vleardi\Dropbox\_AC%20Cafe\Plano%20de%20Neg&#243;cios\Plano%20de%20Neg&#243;cios%20v.2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Work\Novos%20Negocios\Agribusiness\Produtores\AC_Agro\Modelos\Business%20Plan\AC%20Caf&#233;%20Modelo%20v.25%20base%20case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Relat&#243;rios\2015\201507\201507%20-%20DRE%20vs%20Or&#231;ado.xlsb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CUSTOS\PlanFin\JPA\2003\Fc2\Dashboard\04PLJACA_vDutr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xssa02\Gest&#227;o%20Contax\Desdobramento\Inform%20Rog&#233;rio\Spc\BVR\Dez99\Conselho\BadeR99_NB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rkplace.tess-connect.com/WINDOWS/TEMP/Revis&#227;o%20anal&#237;tica%20-%20Min&#233;rios%20Metal&#250;rgico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souraria\DPA41\TC12\Aplica&#231;&#245;es%20Financeiras\Ativo%2020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rkplace.tess-connect.com/Icaro/Deloitte%20Folder/Clientes/Petroreconcavo/Imobilizado/MOSINI99/ESTOQUES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henriqueaguiar/Desktop/ROB%202018_v36.xlsx" TargetMode="External"/><Relationship Id="rId1" Type="http://schemas.openxmlformats.org/officeDocument/2006/relationships/externalLinkPath" Target="/Users/henriqueaguiar/Desktop/ROB%202018_v3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Users\Usuario\Dropbox\Painel%20de%20Controle%20-%20AC%20Caf&#233;\Check%20Financeiro%20-%20AC%20Caf&#233;%20(Davi).xlsb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xssa02\Gest&#227;o%20Contax\DADOS\NRH-1231\B&#244;nus%20Gerencial%202001\Filiais\Cear&#225;\DIR%20MERCADO%20CONSUMIDOR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ERENCIA\1998\CLIENTES\PARQUE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Startup" Target="RELATORI/NITRO/PROPTES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Relat&#243;rios\2017\201702\S&amp;OP\2017\201702\Apoio\S&amp;OP%20-%20201702_v5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047805\c\AN&#193;LISE%20CEAR&#193;\BadeR99_C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Planejamento%20Financeiro\Or&#231;amento\2016\BD%20Consolidada\Base%20do%20or&#231;amento\Realizado%2014%20&amp;%2015_cc_v39%20(Or&#231;ado)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Planejamento%20Financeiro\Users\Paz\Desktop\Users\Consultor\Documents\INDG\Exemplos%20de%20Arquivos\1.%20Desdobramento%20das%20Metas\2010_Arvore%20de%20Itens%20de%20Controle%20v12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02%20Deferred%20Tax%20%20Assets%20Short%20Term%20Combined%20Leadsheet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0%20Estoques%20-%20Leadsheet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Users\Pbichucher\AppData\Local\Microsoft\Windows\Temporary%20Internet%20Files\Content.Outlook\WBDAQS5X\2012%2002%20AGS%20Relat&#243;rio%20Desembolso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Giovanny%20Eccher/Area%20de%20Trabalho/Documentos/Giovanny/Excel&#234;ncia%20Industrial/Or&#231;amento/Or&#231;amento%202016/Headcount/Headcouunt%20MOD/Planilha%20S&amp;OP%20Mar&#231;o%20REV20%20Novo%20Plano%20de%20Vendas%20V10.xlsm" TargetMode="External"/><Relationship Id="rId2" Type="http://schemas.microsoft.com/office/2019/04/relationships/externalLinkLongPath" Target="/Giovanny%20Eccher/Area%20de%20Trabalho/Documentos/Giovanny/Excel&#234;ncia%20Industrial/Or&#231;amento/Or&#231;amento%202016/Headcount/Headcouunt%20MOD/Planilha%20S&amp;OP%20Mar&#231;o%20REV20%20Novo%20Plano%20de%20Vendas%20V10.xlsm?7995CEAD" TargetMode="External"/><Relationship Id="rId1" Type="http://schemas.openxmlformats.org/officeDocument/2006/relationships/externalLinkPath" Target="file:///\\7995CEAD\Planilha%20S&amp;OP%20Mar&#231;o%20REV20%20Novo%20Plano%20de%20Vendas%20V10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de1\arquivo%20(d)\Users\Roger\AppData\Local\Temp\Rar$DI00.731\Principal\Clientes%20Treinamento\Tiliform\Treinamento%20OR&#199;AMENTO%20EM%20EXCEL\Planilhas%20do%20Treinamento\Modelo%20Utilizado%20no%20Curs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ppData\Local\Temp\Rar$DI00.731\Principal\Clientes%20Treinamento\Tiliform\Treinamento%20OR&#199;AMENTO%20EM%20EXCEL\Planilhas%20do%20Treinamento\Modelo%20Utilizado%20no%20Curs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036097\ce036097\WINDOWS\Desktop\Report%20to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6611%20Exig&#237;vel%20a%20longo%20prazo%20-%20Combined%20Leadsheet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rkplace.tess-connect.com/Interno/Plan&amp;Control/Control/2005/Production/Variable%202005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5410%20Estoques%20-%20Combined%20Leadsheet%20(AA)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Users\vitor.lucats\Desktop\Maxpress%20Boxnet\PLANILHA%20VITOR\C&#243;pia%20de%20Modelo%20Proje&#231;&#227;o%20Boxnet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Planejamento%20Financeiro\Fechamentos\2016\201601\Base%20DRE\lan&#231;amento%202\Plano%20de%20Contas%202016%20-%20Grupo%20Natulab%20-%20(Ajustado)_v2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c02\Users\vitor.lucats\Desktop\Maxpress%20Boxnet\PLANILHA%20VITOR\C&#243;pia%20de%20Modelo%20Proje&#231;&#227;o%20Boxnet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Documents%20and%20Settings\josilva\Desktop\Alliar\Fechamento%202012\2.Fevereiro\4.Dashboard\Desempenho%20Outubro\Desempenho%20Outubro%20-%20Alliar%20v2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crh25580\Application%20Data\Microsoft\Excel\Venda%20Stiefel%20x%20GSK%20-%202012%20COMPLETO%20-%2060%25%20pre&#231;o%20lista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Natulab\2014\Or&#231;amento\Proje&#231;&#245;es\Vitor\Desktop\Modelo%20Proje&#231;&#227;o\OE7%20-%20Modelo%20Proje&#231;&#227;o%20Revisado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2%20Testes%20do%20Imobilizado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Planejamento%20Financeiro\arquivo%20(d)\Code%20-%20Documentos\EMPRESAS_ATUAL\NATULAB\PROJECAO%20NATULAB%202011_CODE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xssa02\Gest&#227;o%20Contax\Desdobramento\Inform%20Rog&#233;rio\Spc\BVR\2000\Conselho\BadeR2000_NRJ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xssa02\Gest&#227;o%20Contax\Desdobramento\Inform%20Rog&#233;rio\Spc\BVR\2000\Conselho\RecLiqServ2000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xssa02\Gest&#227;o%20Contax\Desdobramento\Inform%20Rog&#233;rio\Spc\BVR\2000\Conselho\BadeR2000_TN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40%20Imobilizado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1%20Estoques%20-%20testes%2031%2010%2099%20-%20qgn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ecifica&#231;&#227;o\3%20-%20Lista%20de%20Pre&#231;o\Lista%20-%202021\Backup\Seakalm%20600g%20PF%20e%20PMC%202021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Users\andreamerico\Desktop\Delibera&#231;&#245;es%20Wilson\OR&#199;AMENTO%20DE%20VENDAS%202016\OR&#199;AMENTO%20DE%20VENDAS%202016%20NATULAB%20FASE%2014..2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a&#231;&#245;e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rkplace.tess-connect.com/My%20Documents/M&#225;rcia/6340%20Empr&#233;stimos%20e%20financiamentos%20Leadsheet%20-%2031%2012%200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000%20Mapa%20de%20empr&#233;stimos%20e%20financiamento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81%20Balan&#231;o%20Profertil%20(2003)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Imobilizado%20-%20Combined%20Leadsheet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11%20Mat&#233;rias-primas%20Combined%20Leadsheet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19%20Impostos%20a%20Compensar%20%20%20%20%20%20%20%20%20%20%20%20%20%20%20%20%20%20%20%20%20%20%20%20%20%20%20%20%20URUPEMA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SIBRA%20Estoques%20-%20Leadsheet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410%20Impostos%20a%20Recuperar%20Leadsheet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1%20Realiz&#225;vel%20a%20longo%20prazo%20-%20%20Combined%20Leadsheet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%20Empr&#233;stimos%20e%20Financiamentos%20-%20Leadsheet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rkplace.tess-connect.com/My%20Documents/M&#225;rcia/Arquivo%20perdido/6340%20Empr&#233;stimos%20e%20financiamento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rkplace.tess-connect.com/My%20Documents/M&#225;rcia/6340%20Empr&#233;stimos%20e%20financiamento%20Leadsheet%20-%2031%2012%20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411%202%20Dem%20Financeiras%20-%20CMI%20Jun%202003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1%20Teste%20Estoque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150%20Fornecedores%20-%20Teste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5440%20Produtos%20acabados%20Leadsheet%20-%2031%2012%2000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0%201%20Teste%20%20Estoque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Estoques%20-%20SIBRA" TargetMode="External"/></Relationships>
</file>

<file path=xl/externalLinks/_rels/externalLink7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kaiocosta_natulab_com_br/Documents/&#193;rea%20de%20Trabalho/NATULAB/Tabela%20de%20Pre&#231;o%20Natulab/DPN/Politica%20Comercial%20-%20P&#243;s%20alta%202024-%20JC.xlsb" TargetMode="External"/><Relationship Id="rId2" Type="http://schemas.openxmlformats.org/officeDocument/2006/relationships/externalLinkPath" Target="https://natulabgrupo-my.sharepoint.com/personal/kaiocosta_natulab_com_br/Documents/&#193;rea%20de%20Trabalho/NATULAB/Tabela%20de%20Pre&#231;o%20Natulab/DPN/Politica%20Comercial%20-%20P&#243;s%20alta%202024-%20JC.xlsb" TargetMode="External"/><Relationship Id="rId1" Type="http://schemas.openxmlformats.org/officeDocument/2006/relationships/externalLinkPath" Target="/personal/kaiocosta_natulab_com_br/Documents/&#193;rea%20de%20Trabalho/NATULAB/Tabela%20de%20Pre&#231;o%20Natulab/DPN/Politica%20Comercial%20-%20P&#243;s%20alta%202024-%20JC.xlsb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tulabgrupo-my.sharepoint.com/personal/djouhanysacal_natulab_com_br/Documents/&#193;rea%20de%20Trabalho/Lista%20de%20Pre&#231;o%20Natulab%20N&#186;012026%20-%20Distribui&#231;&#227;o.xlsx" TargetMode="External"/><Relationship Id="rId1" Type="http://schemas.openxmlformats.org/officeDocument/2006/relationships/externalLinkPath" Target="Lista%20de%20Pre&#231;o%20Natulab%20N&#186;012026%20-%20Distribui&#231;&#227;o.xlsx" TargetMode="External"/></Relationships>
</file>

<file path=xl/externalLinks/_rels/externalLink7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kaiocosta_natulab_com_br/Documents/&#193;rea%20de%20Trabalho/NATULAB/Tabela%20de%20Pre&#231;o%20Natulab/DPN/GO/Politica%20Comercial%20-%20P&#243;s%20alta%202025-%20Goias%20Saude.xlsx" TargetMode="External"/><Relationship Id="rId2" Type="http://schemas.openxmlformats.org/officeDocument/2006/relationships/externalLinkPath" Target="https://natulabgrupo-my.sharepoint.com/personal/kaiocosta_natulab_com_br/Documents/&#193;rea%20de%20Trabalho/NATULAB/Tabela%20de%20Pre&#231;o%20Natulab/DPN/GO/Politica%20Comercial%20-%20P&#243;s%20alta%202025-%20Goias%20Saude.xlsx" TargetMode="External"/><Relationship Id="rId1" Type="http://schemas.openxmlformats.org/officeDocument/2006/relationships/externalLinkPath" Target="/personal/kaiocosta_natulab_com_br/Documents/&#193;rea%20de%20Trabalho/NATULAB/Tabela%20de%20Pre&#231;o%20Natulab/DPN/GO/Politica%20Comercial%20-%20P&#243;s%20alta%202025-%20Goias%20Saude.xlsx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jous\Downloads\PDVLinkPlus%20-%20Falteiro(2).xlsx" TargetMode="External"/><Relationship Id="rId1" Type="http://schemas.openxmlformats.org/officeDocument/2006/relationships/externalLinkPath" Target="file:///C:\Users\djous\Downloads\PDVLinkPlus%20-%20Falteiro(2).xlsx" TargetMode="External"/></Relationships>
</file>

<file path=xl/externalLinks/_rels/externalLink7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kaiocosta_natulab_com_br/Documents/&#193;rea%20de%20Trabalho/NATULAB/Tabela%20de%20Pre&#231;o%20Natulab/DPN/DF/Politica%20Comercial%20P&#243;s%20alta%202025-%20WW%20-%20DF.xlsx" TargetMode="External"/><Relationship Id="rId2" Type="http://schemas.openxmlformats.org/officeDocument/2006/relationships/externalLinkPath" Target="https://natulabgrupo-my.sharepoint.com/personal/kaiocosta_natulab_com_br/Documents/&#193;rea%20de%20Trabalho/NATULAB/Tabela%20de%20Pre&#231;o%20Natulab/DPN/DF/Politica%20Comercial%20P&#243;s%20alta%202025-%20WW%20-%20DF.xlsx" TargetMode="External"/><Relationship Id="rId1" Type="http://schemas.openxmlformats.org/officeDocument/2006/relationships/externalLinkPath" Target="/personal/kaiocosta_natulab_com_br/Documents/&#193;rea%20de%20Trabalho/NATULAB/Tabela%20de%20Pre&#231;o%20Natulab/DPN/DF/Politica%20Comercial%20P&#243;s%20alta%202025-%20WW%20-%20DF.xlsx" TargetMode="External"/></Relationships>
</file>

<file path=xl/externalLinks/_rels/externalLink7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kaiocosta_natulab_com_br/Documents/&#193;rea%20de%20Trabalho/NATULAB/Tabela%20de%20Pre&#231;o%20Natulab/DPN/GO/Politica%20Comercial%20-%20P&#243;s%20alta%202025-%20JC%20-%20GO.xlsx" TargetMode="External"/><Relationship Id="rId2" Type="http://schemas.openxmlformats.org/officeDocument/2006/relationships/externalLinkPath" Target="https://natulabgrupo-my.sharepoint.com/personal/kaiocosta_natulab_com_br/Documents/&#193;rea%20de%20Trabalho/NATULAB/Tabela%20de%20Pre&#231;o%20Natulab/DPN/GO/Politica%20Comercial%20-%20P&#243;s%20alta%202025-%20JC%20-%20GO.xlsx" TargetMode="External"/><Relationship Id="rId1" Type="http://schemas.openxmlformats.org/officeDocument/2006/relationships/externalLinkPath" Target="/personal/kaiocosta_natulab_com_br/Documents/&#193;rea%20de%20Trabalho/NATULAB/Tabela%20de%20Pre&#231;o%20Natulab/DPN/GO/Politica%20Comercial%20-%20P&#243;s%20alta%202025-%20JC%20-%20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 (BX Forecast)"/>
      <sheetName val="2010 (PAT)"/>
      <sheetName val="Dist Net Income"/>
      <sheetName val="2010 YTD v. Proj"/>
      <sheetName val="Deloitte Sheet PQ"/>
      <sheetName val="2010-2015"/>
      <sheetName val="Revenues CP"/>
      <sheetName val="Revenues NP"/>
      <sheetName val="August YTD 2010---&gt;"/>
      <sheetName val="Consolidated"/>
      <sheetName val="Private Equity"/>
      <sheetName val="Real Estate"/>
      <sheetName val="Capital Management"/>
      <sheetName val="Infrastructure"/>
      <sheetName val="Advisory"/>
      <sheetName val="Patria YTD Results Comparison 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1"/>
      <sheetName val="0102_calc"/>
      <sheetName val="0203_calc"/>
      <sheetName val="0203_calc (2)"/>
      <sheetName val="0306_calc"/>
      <sheetName val="0306_calc (2)"/>
      <sheetName val=".."/>
      <sheetName val="0102_REPORT"/>
      <sheetName val="0203_REPORT"/>
      <sheetName val="0203_REPORT (2)"/>
      <sheetName val="0306_REPORT"/>
      <sheetName val="0306_REPORT (2)"/>
      <sheetName val="P&amp;L 00 06_REPORT"/>
      <sheetName val="P&amp;L 00 06_REPORT (2)"/>
      <sheetName val="Comparative"/>
      <sheetName val="P&amp;L 5 YR_Official"/>
      <sheetName val="..."/>
      <sheetName val="premissas 02_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mpostos"/>
      <sheetName val="Check"/>
      <sheetName val="Ac."/>
      <sheetName val="Patria"/>
      <sheetName val="Patria Monthly"/>
      <sheetName val="PE"/>
      <sheetName val="RE"/>
      <sheetName val="CM"/>
      <sheetName val="AD"/>
      <sheetName val="IE + P2"/>
      <sheetName val="IE"/>
      <sheetName val="P2"/>
      <sheetName val="P2 (On)"/>
      <sheetName val="P2 (Off)"/>
      <sheetName val="SUPPORT"/>
      <sheetName val="SALES &amp; RI"/>
      <sheetName val="BACK OFFICE"/>
      <sheetName val="INSTITUTIONAL"/>
      <sheetName val="Patria Monthly by Areas"/>
      <sheetName val="Base Cont"/>
      <sheetName val="Base P2 On"/>
      <sheetName val="Base P2 Off"/>
      <sheetName val="Base Bud"/>
      <sheetName val="Base P2 Bud On"/>
      <sheetName val="Base P2 Bud O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"/>
      <sheetName val="MOD"/>
      <sheetName val="Mão_De_Obra_Direta"/>
      <sheetName val="Encartuchamento"/>
      <sheetName val="Produção_De_Líquidos"/>
      <sheetName val="Produção_De_Sólido"/>
      <sheetName val="Produção_De_Semi_Sólidos"/>
      <sheetName val="Produção_De_Aerossois"/>
      <sheetName val="GGF"/>
      <sheetName val="Assuntos_Regulatórios"/>
      <sheetName val="Controle_Físico_Químico"/>
      <sheetName val="Controle_Micro_Biológico"/>
      <sheetName val="Estudos_e_Pesquisas"/>
      <sheetName val="Excelência_Industrial"/>
      <sheetName val="Garantia_Da_Qualidade"/>
      <sheetName val="Manutenção_Da_Produção"/>
      <sheetName val="Produção_Indireta"/>
      <sheetName val="Supply_Chain"/>
      <sheetName val="Controle_FQ_site_II"/>
      <sheetName val="Controle_MB__site_II"/>
      <sheetName val="Produção_Indireta__site_II"/>
      <sheetName val="ADM"/>
      <sheetName val="Administrativo"/>
      <sheetName val="Contabilidade"/>
      <sheetName val="Controladoria"/>
      <sheetName val="Direção"/>
      <sheetName val="Conselho_De_Administração"/>
      <sheetName val="Financeiro"/>
      <sheetName val="Gestão_De_Projetos"/>
      <sheetName val="Manutenção_De_Instalações"/>
      <sheetName val="Planejamento_Financeiro"/>
      <sheetName val="Recursos_Humanos"/>
      <sheetName val="Segurança_Do_Trabalho"/>
      <sheetName val="Tecnologia_Da_Informação"/>
      <sheetName val="Administrativo_site_II"/>
      <sheetName val="COM"/>
      <sheetName val="Comercial_Farma"/>
      <sheetName val="Comercial_Escritório_Salvador"/>
      <sheetName val="Comercial_Marketing"/>
      <sheetName val="Comercial_Hospitalar"/>
      <sheetName val="Comercial_Vendas_Ext___Gtes"/>
      <sheetName val="Comercial_Vendas_Ext___Kam"/>
      <sheetName val="Logística"/>
      <sheetName val="Naturelife"/>
      <sheetName val="MOD lfe"/>
      <sheetName val="Mão_De_Obra_Direta_lfe"/>
      <sheetName val="Produção_Barra_De_Cereais_lfe"/>
      <sheetName val="Produção_De_Cápsulas_Moles_lfe"/>
      <sheetName val="Produção_De_Chá_lfe"/>
      <sheetName val="Produção_De_Enterais_lfe"/>
      <sheetName val="Produção_De_Gelly_Gummy_lfe"/>
      <sheetName val="Produção_De_Líquidos_lfe"/>
      <sheetName val="Produção_De_Pó_lfe"/>
      <sheetName val="Produção_De_Sólido_lfe"/>
      <sheetName val="GGF lfe"/>
      <sheetName val="Assuntos_Regulatórios_lfe"/>
      <sheetName val="Controle_Físico_Químico_lfe"/>
      <sheetName val="Controle_Micro_Biológico_lfe"/>
      <sheetName val="Estudos_e_Pesquisas_lfe"/>
      <sheetName val="Excelência_Industrial_lfe"/>
      <sheetName val="Garantia_Da_Qualidade_lfe"/>
      <sheetName val="Manutenção_Da_Produção_lfe"/>
      <sheetName val="Produção_Indireta_lfe"/>
      <sheetName val="Supply_Chain_lfe"/>
      <sheetName val="Controle_FQ_site_II_lfe"/>
      <sheetName val="Controle_MB__site_II_lfe"/>
      <sheetName val="Produção_Indireta__site_II_lfe"/>
      <sheetName val="ADM lfe"/>
      <sheetName val="Administrativo_lfe"/>
      <sheetName val="Conselho_De_Administração_lfe"/>
      <sheetName val="Contabilidade_lfe"/>
      <sheetName val="Controladoria_lfe"/>
      <sheetName val="Direção_lfe"/>
      <sheetName val="Financeiro_lfe"/>
      <sheetName val="Gestão_De_Projetos_lfe"/>
      <sheetName val="Manutenção_De_Instalações_lfe"/>
      <sheetName val="Planejamento_Financeiro_lfe"/>
      <sheetName val="Recursos_Humanos_lfe"/>
      <sheetName val="Segurança_Do_Trabalho_lfe"/>
      <sheetName val="Tecnologia_Da_Informação_lfe"/>
      <sheetName val="COM lfe"/>
      <sheetName val="Comercial_Farma_lfe"/>
      <sheetName val="Comercial_Alimentos_lfe"/>
      <sheetName val="Escritório_Salvador_lfe"/>
      <sheetName val="Comercial_Marketing_lfe"/>
      <sheetName val="Comercial_Max_Force_lfe"/>
      <sheetName val="Comercial_Hospitalar_lfe"/>
      <sheetName val="Comercial_Vendas_Ext___Kam_lfe"/>
      <sheetName val="Comercial_Vendas_Ext___Gtes_lfe"/>
      <sheetName val="Logística_lfe"/>
      <sheetName val="Plan12"/>
      <sheetName val="BDCLASS"/>
      <sheetName val="TDCLASS"/>
      <sheetName val="Natulab 2014"/>
      <sheetName val="Naturelife 2014"/>
      <sheetName val="Natulab 2015"/>
      <sheetName val="Naturelife 2015"/>
      <sheetName val="plan"/>
      <sheetName val="ref_marcro"/>
      <sheetName val="Base - (2) Orçamento"/>
      <sheetName val="Base - (1)"/>
      <sheetName val="BDFOPAG_lab"/>
      <sheetName val="BDFOPAG_life"/>
      <sheetName val="Class BDFOPAG"/>
      <sheetName val="BD Despesas Operacionais"/>
      <sheetName val="cod_lab"/>
      <sheetName val="cod_life"/>
      <sheetName val="MENULAB"/>
      <sheetName val="contas contábeis"/>
      <sheetName val="MENULIFE"/>
      <sheetName val="Base 1 x Base despesas"/>
      <sheetName val="base 1 x 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7">
          <cell r="B7" t="str">
            <v>Encartuchamento</v>
          </cell>
          <cell r="E7" t="str">
            <v>Garantia_Da_Qualidade</v>
          </cell>
          <cell r="H7" t="str">
            <v>Administrativo</v>
          </cell>
          <cell r="K7" t="str">
            <v>Comercial_Farma</v>
          </cell>
          <cell r="N7" t="str">
            <v>Logística</v>
          </cell>
        </row>
        <row r="8">
          <cell r="B8" t="str">
            <v>Produção_De_Líquidos</v>
          </cell>
          <cell r="E8" t="str">
            <v>Controle_FQ_site_II</v>
          </cell>
          <cell r="H8" t="str">
            <v>Contabilidade</v>
          </cell>
          <cell r="K8" t="str">
            <v>Comercial_Hospitalar</v>
          </cell>
        </row>
        <row r="9">
          <cell r="B9" t="str">
            <v>Produção_De_Sólido</v>
          </cell>
          <cell r="E9" t="str">
            <v>Controle_MB__site_II</v>
          </cell>
          <cell r="H9" t="str">
            <v>Controladoria</v>
          </cell>
          <cell r="K9" t="str">
            <v>Comercial_Escritório_Salvador</v>
          </cell>
        </row>
        <row r="10">
          <cell r="B10" t="str">
            <v>Produção_De_Aerossois</v>
          </cell>
          <cell r="E10" t="str">
            <v>Assuntos_Regulatórios</v>
          </cell>
          <cell r="H10" t="str">
            <v>Direção</v>
          </cell>
          <cell r="K10" t="str">
            <v>Comercial_Marketing</v>
          </cell>
        </row>
        <row r="11">
          <cell r="B11" t="str">
            <v>Produção_De_Enterais</v>
          </cell>
          <cell r="E11" t="str">
            <v>Estudos_e_Pesquisas</v>
          </cell>
          <cell r="H11" t="str">
            <v>Financeiro</v>
          </cell>
          <cell r="K11" t="str">
            <v>Comercial_Max_Force</v>
          </cell>
        </row>
        <row r="12">
          <cell r="B12" t="str">
            <v>Produção_De_Pó</v>
          </cell>
          <cell r="E12" t="str">
            <v>Produção_Indireta</v>
          </cell>
          <cell r="H12" t="str">
            <v>Jurídico</v>
          </cell>
          <cell r="K12" t="str">
            <v>Comercial_Alimentos</v>
          </cell>
        </row>
        <row r="13">
          <cell r="B13" t="str">
            <v>Produção_De_Chá</v>
          </cell>
          <cell r="E13" t="str">
            <v>Produção_Indireta__site_II</v>
          </cell>
          <cell r="H13" t="str">
            <v>Tecnologia_Da_Informação</v>
          </cell>
          <cell r="K13" t="str">
            <v>Comercial_Vendas_Ext___Kam</v>
          </cell>
        </row>
        <row r="14">
          <cell r="B14" t="str">
            <v>Produção_De_Barra_De_Cereais</v>
          </cell>
          <cell r="E14" t="str">
            <v>Excelência_Industrial</v>
          </cell>
          <cell r="H14" t="str">
            <v>Recursos_Humanos</v>
          </cell>
          <cell r="K14" t="str">
            <v>Comercial_Vendas_Ext___Gtes</v>
          </cell>
        </row>
        <row r="15">
          <cell r="B15" t="str">
            <v>Produção_De_Cápsulas_Moles</v>
          </cell>
          <cell r="E15" t="str">
            <v>Supply_Chain</v>
          </cell>
          <cell r="H15" t="str">
            <v>Segurança_Do_Trabalho</v>
          </cell>
        </row>
        <row r="16">
          <cell r="B16" t="str">
            <v>Produção_De_Gelly_Gummy</v>
          </cell>
          <cell r="E16" t="str">
            <v>Manutenção_Da_Produção</v>
          </cell>
          <cell r="H16" t="str">
            <v>Gestão_De_Projetos</v>
          </cell>
        </row>
        <row r="17">
          <cell r="B17" t="str">
            <v>Mão_De_Obra_Direta</v>
          </cell>
          <cell r="E17" t="str">
            <v>Controle_Físico_Químico</v>
          </cell>
          <cell r="H17" t="str">
            <v>Planejamento_Financeiro</v>
          </cell>
        </row>
        <row r="18">
          <cell r="B18" t="str">
            <v>Produção_De_Semi_Sólidos</v>
          </cell>
          <cell r="E18" t="str">
            <v>Controle_Micro_Biológico</v>
          </cell>
          <cell r="H18" t="str">
            <v>Conselho_De_Administração</v>
          </cell>
        </row>
        <row r="19">
          <cell r="H19" t="str">
            <v>Manutenção_De_Instalações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>
        <row r="95">
          <cell r="B95" t="str">
            <v>ADMINISTRATIVO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"/>
      <sheetName val="tech"/>
      <sheetName val="mntc"/>
      <sheetName val="adm=&gt;"/>
      <sheetName val="acct"/>
      <sheetName val="mkt"/>
      <sheetName val="pa"/>
      <sheetName val="exc.office"/>
      <sheetName val="rgmi==&gt;"/>
      <sheetName val="matrialh"/>
      <sheetName val="hrd"/>
      <sheetName val="gal"/>
      <sheetName val="iso"/>
      <sheetName val="logistic"/>
      <sheetName val="logistic-rev"/>
      <sheetName val="Sales=&gt;"/>
      <sheetName val="Graphcost"/>
      <sheetName val="CIF-price"/>
      <sheetName val="CIF-graph"/>
      <sheetName val="Log cons"/>
      <sheetName val="Sales QTY"/>
      <sheetName val="Sales QTY-monthly"/>
      <sheetName val="Prod QTY"/>
      <sheetName val="2004-2005"/>
      <sheetName val="Sales"/>
      <sheetName val="Selling Expenses"/>
      <sheetName val="BU($)(Std )"/>
      <sheetName val="BU($t)(Std )"/>
      <sheetName val="Net Roll Prod 2"/>
      <sheetName val="EBITDA-PM1"/>
      <sheetName val="Sales-PM1"/>
      <sheetName val="Var-Std ( Act Vs Bud )"/>
      <sheetName val="CO"/>
      <sheetName val="PM1(PL)-Act"/>
      <sheetName val="PM1(PL)-Std"/>
      <sheetName val="Var-Std ( Act Vs Frct )"/>
      <sheetName val="Pwr Std Cost ( 5 Product )"/>
      <sheetName val="Selling Feb'07"/>
      <sheetName val="Selling Mar'07 ( Forecast )"/>
      <sheetName val="Var-Selling ( Act Vs Bud )"/>
      <sheetName val="Var-Selling ( Act Vs Frct )"/>
      <sheetName val="Rental HE"/>
      <sheetName val="GA YTD Jan'07"/>
      <sheetName val="Common ( Power Point )"/>
      <sheetName val="Forecast RM"/>
      <sheetName val="TBM"/>
      <sheetName val="Cutoff"/>
      <sheetName val="CRR5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">
          <cell r="A1" t="str">
            <v xml:space="preserve">Managerial Sales </v>
          </cell>
        </row>
        <row r="2">
          <cell r="A2" t="str">
            <v>BU: Bahia Pulp</v>
          </cell>
        </row>
        <row r="3">
          <cell r="A3" t="str">
            <v>Currency: tons</v>
          </cell>
        </row>
        <row r="4">
          <cell r="A4" t="str">
            <v>Customers</v>
          </cell>
          <cell r="B4" t="str">
            <v>Jan-04</v>
          </cell>
          <cell r="C4" t="str">
            <v>Feb-04</v>
          </cell>
          <cell r="D4" t="str">
            <v>Mar-04</v>
          </cell>
          <cell r="E4" t="str">
            <v>Apr-04</v>
          </cell>
          <cell r="F4" t="str">
            <v>May-04</v>
          </cell>
          <cell r="G4" t="str">
            <v>Jun-04</v>
          </cell>
          <cell r="H4" t="str">
            <v>Jul-04</v>
          </cell>
          <cell r="I4" t="str">
            <v>Aug-04</v>
          </cell>
          <cell r="J4" t="str">
            <v>Sep-04</v>
          </cell>
          <cell r="K4" t="str">
            <v>Oct-04</v>
          </cell>
          <cell r="L4" t="str">
            <v>Nov-04</v>
          </cell>
          <cell r="M4" t="str">
            <v>Dec-04</v>
          </cell>
          <cell r="N4" t="str">
            <v>Total 2004</v>
          </cell>
          <cell r="O4" t="str">
            <v>Jan-05</v>
          </cell>
          <cell r="P4" t="str">
            <v>Feb-05</v>
          </cell>
          <cell r="Q4" t="str">
            <v>Mar-05</v>
          </cell>
          <cell r="R4" t="str">
            <v>Apr-05</v>
          </cell>
          <cell r="S4" t="str">
            <v>May-05</v>
          </cell>
          <cell r="T4" t="str">
            <v>Jun-05</v>
          </cell>
          <cell r="U4" t="str">
            <v>Jul-05</v>
          </cell>
        </row>
        <row r="5">
          <cell r="A5" t="str">
            <v>SATËRI OY</v>
          </cell>
          <cell r="B5">
            <v>1000.848</v>
          </cell>
          <cell r="C5">
            <v>0</v>
          </cell>
          <cell r="D5">
            <v>0</v>
          </cell>
          <cell r="E5">
            <v>1053.691</v>
          </cell>
          <cell r="F5">
            <v>1052.2350000000001</v>
          </cell>
          <cell r="G5">
            <v>0</v>
          </cell>
          <cell r="H5">
            <v>2006.876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5113.6499999999996</v>
          </cell>
          <cell r="O5">
            <v>1310.0639999999999</v>
          </cell>
        </row>
        <row r="6">
          <cell r="A6" t="str">
            <v>SATËRI JNX</v>
          </cell>
          <cell r="B6">
            <v>0</v>
          </cell>
          <cell r="C6">
            <v>2068.7759999999998</v>
          </cell>
          <cell r="D6">
            <v>1100.498</v>
          </cell>
          <cell r="E6">
            <v>0</v>
          </cell>
          <cell r="F6">
            <v>1985.8369999999977</v>
          </cell>
          <cell r="G6">
            <v>1163.48</v>
          </cell>
          <cell r="H6">
            <v>0</v>
          </cell>
          <cell r="I6">
            <v>1015.926</v>
          </cell>
          <cell r="J6">
            <v>2969.799</v>
          </cell>
          <cell r="K6">
            <v>0</v>
          </cell>
          <cell r="L6">
            <v>2140.9110000000001</v>
          </cell>
          <cell r="M6">
            <v>4569.5680000000002</v>
          </cell>
          <cell r="N6">
            <v>17014.794999999998</v>
          </cell>
          <cell r="O6">
            <v>0</v>
          </cell>
        </row>
        <row r="7">
          <cell r="A7" t="str">
            <v>SPV</v>
          </cell>
          <cell r="B7">
            <v>2914.336999999995</v>
          </cell>
          <cell r="C7">
            <v>2621.6000000000004</v>
          </cell>
          <cell r="D7">
            <v>2977.6790000000001</v>
          </cell>
          <cell r="E7">
            <v>2623.998</v>
          </cell>
          <cell r="F7">
            <v>2937.4109999999996</v>
          </cell>
          <cell r="G7">
            <v>2035.7649999999999</v>
          </cell>
          <cell r="H7">
            <v>3148.913</v>
          </cell>
          <cell r="I7">
            <v>2012.4959999999999</v>
          </cell>
          <cell r="J7">
            <v>1889.9939999999999</v>
          </cell>
          <cell r="K7">
            <v>0</v>
          </cell>
          <cell r="L7">
            <v>2417.0720000000001</v>
          </cell>
          <cell r="M7">
            <v>2587.886</v>
          </cell>
          <cell r="N7">
            <v>28167.150999999991</v>
          </cell>
          <cell r="O7">
            <v>1047.421</v>
          </cell>
        </row>
        <row r="8">
          <cell r="A8" t="str">
            <v>UCB UK</v>
          </cell>
          <cell r="B8">
            <v>1120.5670000000007</v>
          </cell>
          <cell r="C8">
            <v>905.86</v>
          </cell>
          <cell r="D8">
            <v>167.01599999999999</v>
          </cell>
          <cell r="E8">
            <v>1886.7139999999999</v>
          </cell>
          <cell r="F8">
            <v>0</v>
          </cell>
          <cell r="G8">
            <v>1005.495</v>
          </cell>
          <cell r="H8">
            <v>1102.769</v>
          </cell>
          <cell r="I8">
            <v>0</v>
          </cell>
          <cell r="J8">
            <v>1040.721</v>
          </cell>
          <cell r="K8">
            <v>0</v>
          </cell>
          <cell r="L8">
            <v>0</v>
          </cell>
          <cell r="M8">
            <v>0</v>
          </cell>
          <cell r="N8">
            <v>7229.1420000000016</v>
          </cell>
          <cell r="O8">
            <v>0</v>
          </cell>
        </row>
        <row r="9">
          <cell r="A9" t="str">
            <v>FCFC</v>
          </cell>
          <cell r="B9">
            <v>0</v>
          </cell>
          <cell r="C9">
            <v>0</v>
          </cell>
          <cell r="D9">
            <v>1008.563</v>
          </cell>
          <cell r="E9">
            <v>0</v>
          </cell>
          <cell r="F9">
            <v>1064.2370000000001</v>
          </cell>
          <cell r="G9">
            <v>0</v>
          </cell>
          <cell r="H9">
            <v>2014.5739999999998</v>
          </cell>
          <cell r="I9">
            <v>3004.2829999999999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7091.6569999999992</v>
          </cell>
          <cell r="O9">
            <v>0</v>
          </cell>
        </row>
        <row r="10">
          <cell r="A10" t="str">
            <v>COOPERCEL</v>
          </cell>
          <cell r="B10">
            <v>105.759</v>
          </cell>
          <cell r="C10">
            <v>52.869</v>
          </cell>
          <cell r="D10">
            <v>130.964</v>
          </cell>
          <cell r="E10">
            <v>78.653000000000006</v>
          </cell>
          <cell r="F10">
            <v>105.134</v>
          </cell>
          <cell r="G10">
            <v>157.01499999999999</v>
          </cell>
          <cell r="H10">
            <v>105.434</v>
          </cell>
          <cell r="I10">
            <v>131.55199999999999</v>
          </cell>
          <cell r="J10">
            <v>79.194000000000003</v>
          </cell>
          <cell r="K10">
            <v>158.16300000000001</v>
          </cell>
          <cell r="L10">
            <v>131.262</v>
          </cell>
          <cell r="M10">
            <v>118.94</v>
          </cell>
          <cell r="N10">
            <v>1354.9390000000001</v>
          </cell>
          <cell r="O10">
            <v>104.672</v>
          </cell>
        </row>
        <row r="11">
          <cell r="A11" t="str">
            <v>DENVER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12.696999999999999</v>
          </cell>
          <cell r="M11">
            <v>0</v>
          </cell>
          <cell r="N11">
            <v>12.696999999999999</v>
          </cell>
          <cell r="O11">
            <v>0</v>
          </cell>
        </row>
        <row r="12">
          <cell r="A12" t="str">
            <v>LAG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26.131</v>
          </cell>
        </row>
        <row r="13">
          <cell r="A13" t="str">
            <v>BACRAFT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25.771999999999998</v>
          </cell>
        </row>
        <row r="14">
          <cell r="A14" t="str">
            <v>Standard Grade</v>
          </cell>
          <cell r="B14">
            <v>5141.5109999999959</v>
          </cell>
          <cell r="C14">
            <v>5649.1049999999996</v>
          </cell>
          <cell r="D14">
            <v>5384.72</v>
          </cell>
          <cell r="E14">
            <v>5643.0560000000005</v>
          </cell>
          <cell r="F14">
            <v>7144.8539999999975</v>
          </cell>
          <cell r="G14">
            <v>4361.7550000000001</v>
          </cell>
          <cell r="H14">
            <v>8378.5659999999989</v>
          </cell>
          <cell r="I14">
            <v>6164.2569999999996</v>
          </cell>
          <cell r="J14">
            <v>5979.7079999999996</v>
          </cell>
          <cell r="K14">
            <v>158.16300000000001</v>
          </cell>
          <cell r="L14">
            <v>4701.942</v>
          </cell>
          <cell r="M14">
            <v>7276.3939999999993</v>
          </cell>
          <cell r="N14">
            <v>65984.030999999988</v>
          </cell>
          <cell r="O14">
            <v>2514.0599999999995</v>
          </cell>
        </row>
        <row r="15">
          <cell r="A15" t="str">
            <v>FMC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20.495000000000001</v>
          </cell>
          <cell r="M15">
            <v>0</v>
          </cell>
          <cell r="N15">
            <v>20.495000000000001</v>
          </cell>
          <cell r="O15">
            <v>0</v>
          </cell>
        </row>
        <row r="16">
          <cell r="A16" t="str">
            <v>TENCEL</v>
          </cell>
          <cell r="B16">
            <v>0</v>
          </cell>
          <cell r="C16">
            <v>0</v>
          </cell>
          <cell r="D16">
            <v>0</v>
          </cell>
          <cell r="E16">
            <v>158.696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158.696</v>
          </cell>
          <cell r="O16">
            <v>0</v>
          </cell>
        </row>
        <row r="17">
          <cell r="A17" t="str">
            <v>CMC</v>
          </cell>
          <cell r="B17">
            <v>0</v>
          </cell>
          <cell r="C17">
            <v>0</v>
          </cell>
          <cell r="D17">
            <v>0</v>
          </cell>
          <cell r="E17">
            <v>380.899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380.899</v>
          </cell>
          <cell r="O17">
            <v>0</v>
          </cell>
        </row>
        <row r="18">
          <cell r="A18" t="str">
            <v>ENKA</v>
          </cell>
          <cell r="B18">
            <v>848.69399999999973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848.69399999999973</v>
          </cell>
          <cell r="O18">
            <v>0</v>
          </cell>
        </row>
        <row r="19">
          <cell r="A19" t="str">
            <v>UCB USA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967.86699999999996</v>
          </cell>
          <cell r="H19">
            <v>598.05899999999997</v>
          </cell>
          <cell r="I19">
            <v>601.53699999999992</v>
          </cell>
          <cell r="J19">
            <v>976.32099999999991</v>
          </cell>
          <cell r="K19">
            <v>588.01400000000001</v>
          </cell>
          <cell r="L19">
            <v>0</v>
          </cell>
          <cell r="M19">
            <v>0</v>
          </cell>
          <cell r="N19">
            <v>3731.7979999999998</v>
          </cell>
          <cell r="O19">
            <v>0</v>
          </cell>
        </row>
        <row r="20">
          <cell r="A20" t="str">
            <v>INNOVIA FILMS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99.210999999999999</v>
          </cell>
          <cell r="N20">
            <v>99.210999999999999</v>
          </cell>
          <cell r="O20">
            <v>0</v>
          </cell>
        </row>
        <row r="21">
          <cell r="A21" t="str">
            <v>YIBIN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1004.741</v>
          </cell>
          <cell r="J21">
            <v>0</v>
          </cell>
          <cell r="K21">
            <v>0</v>
          </cell>
          <cell r="L21">
            <v>0</v>
          </cell>
          <cell r="M21">
            <v>1029.3</v>
          </cell>
          <cell r="N21">
            <v>2034.0409999999999</v>
          </cell>
          <cell r="O21">
            <v>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erminação dos Parâmetros"/>
      <sheetName val="Dados"/>
      <sheetName val="Tabela de Parâmetros"/>
      <sheetName val="Tiques"/>
      <sheetName val="Macro"/>
      <sheetName val="Parâmetros-Terminais"/>
      <sheetName val="Parâmetros-Depreciação"/>
      <sheetName val="Det.Parâmetros Estoque Final"/>
      <sheetName val="Sheet1"/>
      <sheetName val="Parâmetros"/>
      <sheetName val="#REF"/>
      <sheetName val="Parâmetro vendas 31.12.02"/>
      <sheetName val="Base-Nordeste"/>
      <sheetName val=" Parâm Prov. Fopag"/>
      <sheetName val="Worksheet in     Revisão Analít"/>
      <sheetName val="Determinação dos Parâmetros2"/>
      <sheetName val="Plano de Centro de Custo"/>
      <sheetName val="Resumo (x) Contab. "/>
      <sheetName val="Determinação dos Parâmetros (2)"/>
      <sheetName val="Lead"/>
      <sheetName val="BP"/>
      <sheetName val="Parametros"/>
      <sheetName val="Taxas"/>
      <sheetName val="Resultado Março IP"/>
      <sheetName val="Mapa"/>
      <sheetName val="A4.3-SIGMA"/>
      <sheetName val="INFO"/>
      <sheetName val="CELPE-média-mensal-99-04"/>
      <sheetName val="APLIC102009"/>
      <sheetName val="0 &lt; VCM &lt; 1.350"/>
      <sheetName val="BAL_L1_OUT12"/>
      <sheetName val="BancoSegment"/>
      <sheetName val="Critérios"/>
      <sheetName val="Form09"/>
      <sheetName val="Ativo_Passivo"/>
      <sheetName val="Worksheet%20in%20%20%20%20%20Re"/>
    </sheetNames>
    <sheetDataSet>
      <sheetData sheetId="0">
        <row r="6">
          <cell r="A6">
            <v>1</v>
          </cell>
        </row>
      </sheetData>
      <sheetData sheetId="1"/>
      <sheetData sheetId="2" refreshError="1">
        <row r="6">
          <cell r="A6">
            <v>1</v>
          </cell>
          <cell r="B6">
            <v>0.9</v>
          </cell>
          <cell r="C6">
            <v>4.5</v>
          </cell>
          <cell r="D6">
            <v>1</v>
          </cell>
          <cell r="E6">
            <v>0.45</v>
          </cell>
          <cell r="F6">
            <v>3</v>
          </cell>
        </row>
        <row r="7">
          <cell r="A7">
            <v>2</v>
          </cell>
          <cell r="B7">
            <v>0.85</v>
          </cell>
          <cell r="C7">
            <v>4.25</v>
          </cell>
          <cell r="D7">
            <v>2</v>
          </cell>
          <cell r="E7">
            <v>0.4</v>
          </cell>
          <cell r="F7">
            <v>2.67</v>
          </cell>
        </row>
        <row r="8">
          <cell r="A8">
            <v>4</v>
          </cell>
          <cell r="B8">
            <v>0.75</v>
          </cell>
          <cell r="C8">
            <v>3.75</v>
          </cell>
          <cell r="D8">
            <v>4</v>
          </cell>
          <cell r="E8">
            <v>0.35</v>
          </cell>
          <cell r="F8">
            <v>2.33</v>
          </cell>
        </row>
        <row r="9">
          <cell r="A9">
            <v>6</v>
          </cell>
          <cell r="B9">
            <v>0.65</v>
          </cell>
          <cell r="C9">
            <v>3.25</v>
          </cell>
          <cell r="D9">
            <v>6</v>
          </cell>
          <cell r="E9">
            <v>0.3</v>
          </cell>
          <cell r="F9">
            <v>2</v>
          </cell>
        </row>
        <row r="10">
          <cell r="A10">
            <v>12</v>
          </cell>
          <cell r="B10">
            <v>0.5</v>
          </cell>
          <cell r="C10">
            <v>2.5</v>
          </cell>
          <cell r="D10">
            <v>12</v>
          </cell>
          <cell r="E10">
            <v>0.25</v>
          </cell>
          <cell r="F10">
            <v>1.67</v>
          </cell>
        </row>
        <row r="11">
          <cell r="A11">
            <v>13</v>
          </cell>
          <cell r="B11">
            <v>0.4</v>
          </cell>
          <cell r="C11">
            <v>2</v>
          </cell>
          <cell r="D11">
            <v>13</v>
          </cell>
          <cell r="E11">
            <v>0.2</v>
          </cell>
          <cell r="F11">
            <v>1.33</v>
          </cell>
        </row>
      </sheetData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ado&gt;&gt;&gt;"/>
      <sheetName val="DRE e FC - consolidado"/>
      <sheetName val="DREs Individuais"/>
      <sheetName val="Premissas&gt;&gt;&gt;"/>
      <sheetName val="TD_BDop"/>
      <sheetName val="Endividamento e Resultado Fin."/>
      <sheetName val="Tabelão"/>
      <sheetName val="BD - clientes"/>
      <sheetName val="Cálculo de Comissões"/>
      <sheetName val="Materiais Diretos"/>
      <sheetName val="TD Analises"/>
      <sheetName val="Cálculo Frete"/>
      <sheetName val="Cálculo BONIFICAÇÃO"/>
      <sheetName val="Plan2"/>
      <sheetName val="BD_Despesas_Operacionais"/>
      <sheetName val="BD&gt;&gt;BASEANÁLISES"/>
      <sheetName val="class"/>
      <sheetName val="Receita - Devolução - Impostos"/>
      <sheetName val="Capital de Giro"/>
      <sheetName val="BD Capex - Caixa"/>
      <sheetName val="Capex - D&amp;A"/>
      <sheetName val="Slides&gt;&gt;"/>
      <sheetName val="1.1.Receita-geral"/>
      <sheetName val="1.2.Receita-cliente-farma"/>
      <sheetName val="2.1.MP-ME"/>
      <sheetName val="2.2.GGF-pessoas"/>
      <sheetName val="2.3.GGF-despesas"/>
      <sheetName val="3.1.Comercial"/>
      <sheetName val="3.2.Logística"/>
      <sheetName val="3.3.Adm"/>
      <sheetName val="3.4.Direção e Bônus"/>
      <sheetName val="4.Folha"/>
      <sheetName val="5.WK"/>
      <sheetName val="6. Capex"/>
      <sheetName val="7. Intangível"/>
      <sheetName val="DRE Geral"/>
      <sheetName val="Analise Folha"/>
      <sheetName val="DRE &gt;&gt;&gt;"/>
      <sheetName val="DRE Geral Ex projetos"/>
      <sheetName val="DRE Abertura"/>
      <sheetName val="DRE Max Force"/>
      <sheetName val="DRE Dermo"/>
      <sheetName val="Contas Novas"/>
      <sheetName val="TD PPR"/>
      <sheetName val="TD DRE"/>
      <sheetName val="Observações"/>
      <sheetName val="TDDRE - ABERTURA"/>
      <sheetName val="Justificativa_ cresc_ adm"/>
      <sheetName val="ABERTURA DESPEAS 2"/>
      <sheetName val="DRE exx despesas"/>
      <sheetName val="Dashboard"/>
      <sheetName val="BD Dep_pessoal"/>
      <sheetName val="BDfOPAGRUPO"/>
      <sheetName val="&gt;&gt; geren"/>
      <sheetName val="Classificações"/>
      <sheetName val="DRE Con vs DRE Ger"/>
      <sheetName val="NATULAB_bdger"/>
      <sheetName val="Naturelife_bdger"/>
      <sheetName val="Check"/>
      <sheetName val="Modelo PPT -&gt;"/>
      <sheetName val="Balanço Patrimonial"/>
      <sheetName val="Fluxo de Caixa"/>
      <sheetName val="DRE"/>
      <sheetName val="Dívida"/>
      <sheetName val="MUDANÇ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4">
          <cell r="C4" t="str">
            <v>ADMINISTRATIVO</v>
          </cell>
          <cell r="D4" t="str">
            <v>ADMINISTRATIVO</v>
          </cell>
        </row>
        <row r="5">
          <cell r="C5" t="str">
            <v>ADMINISTRATIVO SITE II</v>
          </cell>
          <cell r="D5" t="str">
            <v>ADMINISTRATIVO SITE II</v>
          </cell>
        </row>
        <row r="6">
          <cell r="C6" t="str">
            <v>ASSUNTOS REGULATÓRIOS</v>
          </cell>
          <cell r="D6" t="str">
            <v>ASSUNTOS REGULATÓRIOS</v>
          </cell>
        </row>
        <row r="7">
          <cell r="C7" t="str">
            <v>COMERCIAL ALIMENTOS</v>
          </cell>
          <cell r="D7" t="str">
            <v>ñ</v>
          </cell>
        </row>
        <row r="8">
          <cell r="C8" t="str">
            <v>COMERCIAL FARMA</v>
          </cell>
          <cell r="D8" t="str">
            <v>COMERCIAL FARMA</v>
          </cell>
        </row>
        <row r="9">
          <cell r="C9" t="str">
            <v>COMERCIAL HOSPITALAR/LICITAÇÕES</v>
          </cell>
          <cell r="D9" t="str">
            <v>COMERCIAL HOSPITALAR/LICITAÇÕES</v>
          </cell>
        </row>
        <row r="10">
          <cell r="C10" t="str">
            <v>COMERCIAL MAX FORCE</v>
          </cell>
          <cell r="D10" t="str">
            <v>ñ</v>
          </cell>
        </row>
        <row r="11">
          <cell r="C11" t="str">
            <v>COMERCIAL VENDAS EXTERNAS - GERENTES</v>
          </cell>
          <cell r="D11" t="str">
            <v>COMERCIAL VENDAS EXTERNAS - GERENTES</v>
          </cell>
        </row>
        <row r="12">
          <cell r="C12" t="str">
            <v>COMERCIAL VENDAS EXTERNAS - KAM</v>
          </cell>
          <cell r="D12" t="str">
            <v>ñ</v>
          </cell>
        </row>
        <row r="13">
          <cell r="C13" t="str">
            <v>COMPRAS</v>
          </cell>
          <cell r="D13" t="str">
            <v>Despesas_compras</v>
          </cell>
        </row>
        <row r="14">
          <cell r="C14" t="str">
            <v>COMPRESSÃO</v>
          </cell>
          <cell r="D14" t="str">
            <v>COMPRESSÃO</v>
          </cell>
        </row>
        <row r="15">
          <cell r="C15" t="str">
            <v>CONSELHO DE ADMINISTRAÇÃO</v>
          </cell>
          <cell r="D15" t="str">
            <v>CONSELHO DE ADMINISTRAÇÃO</v>
          </cell>
        </row>
        <row r="16">
          <cell r="C16" t="str">
            <v>CONTABILIDADE</v>
          </cell>
          <cell r="D16" t="str">
            <v>CONTABILIDADE</v>
          </cell>
        </row>
        <row r="17">
          <cell r="C17" t="str">
            <v>CONTROLADORIA</v>
          </cell>
          <cell r="D17" t="str">
            <v>CONTROLADORIA</v>
          </cell>
        </row>
        <row r="18">
          <cell r="C18" t="str">
            <v>CONTROLE FÍSICO-QUÍMICO (Site 1)</v>
          </cell>
          <cell r="D18" t="str">
            <v>CONTROLE FÍSICO-QUÍMICO (Site 1)</v>
          </cell>
        </row>
        <row r="19">
          <cell r="C19" t="str">
            <v>CONTROLE FÍSICO-QUÍMICO (Site 2)</v>
          </cell>
          <cell r="D19" t="str">
            <v>CONTROLE FÍSICO-QUÍMICO (Site 2)</v>
          </cell>
        </row>
        <row r="20">
          <cell r="C20" t="str">
            <v>CONTROLE MICRO-BIOLÓGICO (Site 1)</v>
          </cell>
          <cell r="D20" t="str">
            <v>CONTROLE MICRO-BIOLÓGICO (Site 1)</v>
          </cell>
        </row>
        <row r="21">
          <cell r="C21" t="str">
            <v>CONTROLE MICRO-BIOLÓGICO (Site 2)</v>
          </cell>
          <cell r="D21" t="str">
            <v>CONTROLE MICRO-BIOLÓGICO (Site 2)</v>
          </cell>
        </row>
        <row r="22">
          <cell r="C22" t="str">
            <v>DIREÇÃO</v>
          </cell>
          <cell r="D22" t="str">
            <v>DIREÇÃO</v>
          </cell>
        </row>
        <row r="23">
          <cell r="C23" t="str">
            <v>ENCARTUCHAMENTO</v>
          </cell>
          <cell r="D23" t="str">
            <v>ENCARTUCHAMENTO</v>
          </cell>
        </row>
        <row r="24">
          <cell r="C24" t="str">
            <v>ENVASE</v>
          </cell>
          <cell r="D24" t="str">
            <v>ENVASE</v>
          </cell>
        </row>
        <row r="25">
          <cell r="C25" t="str">
            <v>ESCRITÓRIO SALVADOR</v>
          </cell>
          <cell r="D25" t="str">
            <v>ESCRITÓRIO SALVADOR</v>
          </cell>
        </row>
        <row r="26">
          <cell r="C26" t="str">
            <v>ESCRITÓRIO SÃO PAULO</v>
          </cell>
          <cell r="D26" t="str">
            <v>ESCRITÓRIO SÃO PAULO</v>
          </cell>
        </row>
        <row r="27">
          <cell r="C27" t="str">
            <v>ESTUDOS E PESQUISAS</v>
          </cell>
          <cell r="D27" t="str">
            <v>ESTUDOS E PESQUISAS</v>
          </cell>
        </row>
        <row r="28">
          <cell r="C28" t="str">
            <v>EXCELÊNCIA INDUSTRIAL</v>
          </cell>
          <cell r="D28" t="str">
            <v>EXCELÊNCIA INDUSTRIAL</v>
          </cell>
        </row>
        <row r="29">
          <cell r="C29" t="str">
            <v>FINANCEIRO/FATURAMENTO</v>
          </cell>
          <cell r="D29" t="str">
            <v>FINANCEIRO/FATURAMENTO</v>
          </cell>
        </row>
        <row r="30">
          <cell r="C30" t="str">
            <v>FROTA LEVE</v>
          </cell>
          <cell r="D30" t="str">
            <v>FROTA LEVE</v>
          </cell>
        </row>
        <row r="31">
          <cell r="C31" t="str">
            <v>GARANTIA DA QUALIDADE</v>
          </cell>
          <cell r="D31" t="str">
            <v>GARANTIA DA QUALIDADE</v>
          </cell>
        </row>
        <row r="32">
          <cell r="C32" t="str">
            <v>GESTÃO DE PROJETOS</v>
          </cell>
          <cell r="D32" t="str">
            <v>GESTÃO DE PROJETOS</v>
          </cell>
        </row>
        <row r="33">
          <cell r="C33" t="str">
            <v>INTANGÍVEL</v>
          </cell>
          <cell r="D33" t="str">
            <v>ñ</v>
          </cell>
        </row>
        <row r="34">
          <cell r="C34" t="str">
            <v>LOGÍSTICA</v>
          </cell>
          <cell r="D34" t="str">
            <v>LOGÍSTICA</v>
          </cell>
        </row>
        <row r="35">
          <cell r="C35" t="str">
            <v>MANIPULAÇÃO</v>
          </cell>
          <cell r="D35" t="str">
            <v>MANIPULAÇÃO</v>
          </cell>
        </row>
        <row r="36">
          <cell r="C36" t="str">
            <v>MANUTENÇÃO DE INSTALAÇÕES</v>
          </cell>
          <cell r="D36" t="str">
            <v>MANUTENÇÃO DE INSTALAÇÕES</v>
          </cell>
        </row>
        <row r="37">
          <cell r="C37" t="str">
            <v>MANUTENÇÃO PRODUÇÃO</v>
          </cell>
          <cell r="D37" t="str">
            <v>MANUTENÇÃO PRODUÇÃO</v>
          </cell>
        </row>
        <row r="38">
          <cell r="C38" t="str">
            <v>MARKETING</v>
          </cell>
          <cell r="D38" t="str">
            <v>MARKETING</v>
          </cell>
        </row>
        <row r="39">
          <cell r="C39" t="str">
            <v>NT LOGÍSTICA</v>
          </cell>
          <cell r="D39" t="str">
            <v>LOGÍSTICA</v>
          </cell>
        </row>
        <row r="40">
          <cell r="C40" t="str">
            <v>PESAGEM</v>
          </cell>
          <cell r="D40" t="str">
            <v>PESAGEM</v>
          </cell>
        </row>
        <row r="41">
          <cell r="C41" t="str">
            <v>PLANEJAMENTO FINANCEIRO</v>
          </cell>
          <cell r="D41" t="str">
            <v>PLANEJAMENTO FINANCEIRO</v>
          </cell>
        </row>
        <row r="42">
          <cell r="C42" t="str">
            <v>PÓS REGISTRO</v>
          </cell>
          <cell r="D42" t="str">
            <v>Pós_Registros</v>
          </cell>
        </row>
        <row r="43">
          <cell r="C43" t="str">
            <v>PRODUCAO DE GELLY GUMMY</v>
          </cell>
          <cell r="D43" t="str">
            <v>ñ</v>
          </cell>
        </row>
        <row r="44">
          <cell r="C44" t="str">
            <v>PRODUÇÃO DIRETA</v>
          </cell>
          <cell r="D44" t="str">
            <v>PRODUÇÃO DIRETA</v>
          </cell>
        </row>
        <row r="45">
          <cell r="C45" t="str">
            <v>PRODUÇÃO INDIRETA (Site 1)</v>
          </cell>
          <cell r="D45" t="str">
            <v>PRODUÇÃO INDIRETA (Site 1)</v>
          </cell>
        </row>
        <row r="46">
          <cell r="C46" t="str">
            <v>PRODUÇÃO INDIRETA (Site 2)</v>
          </cell>
          <cell r="D46" t="str">
            <v>ñ</v>
          </cell>
        </row>
        <row r="47">
          <cell r="C47" t="str">
            <v>PRODUÇÃO INDIRETA DERMO</v>
          </cell>
          <cell r="D47" t="str">
            <v>Produção Indireta Dermo</v>
          </cell>
        </row>
        <row r="48">
          <cell r="C48" t="str">
            <v>RECURSOS HUMANOS</v>
          </cell>
          <cell r="D48" t="str">
            <v>RECURSOS HUMANOS</v>
          </cell>
        </row>
        <row r="49">
          <cell r="C49" t="str">
            <v>REPROCESSAMENTO</v>
          </cell>
          <cell r="D49" t="str">
            <v>REPROCESSAMENTO</v>
          </cell>
        </row>
        <row r="50">
          <cell r="C50" t="str">
            <v>REVESTIMENTO</v>
          </cell>
          <cell r="D50" t="str">
            <v>REVESTIMENTO</v>
          </cell>
        </row>
        <row r="51">
          <cell r="C51" t="str">
            <v>ROTULAGEM</v>
          </cell>
          <cell r="D51" t="str">
            <v>ROTULAGEM</v>
          </cell>
        </row>
        <row r="52">
          <cell r="C52" t="str">
            <v>SEGURANCA DO TRABALHO</v>
          </cell>
          <cell r="D52" t="str">
            <v>SEGURANCA DO TRABALHO</v>
          </cell>
        </row>
        <row r="53">
          <cell r="C53" t="str">
            <v>SUPPLY CHAIN</v>
          </cell>
          <cell r="D53" t="str">
            <v>SUPPLY CHAIN</v>
          </cell>
        </row>
        <row r="54">
          <cell r="C54" t="str">
            <v>TECNOLOGIA DA INFORMAÇÃO</v>
          </cell>
          <cell r="D54" t="str">
            <v>TECNOLOGIA DA INFORMAÇÃO</v>
          </cell>
        </row>
        <row r="57">
          <cell r="C57" t="str">
            <v>ADMINISTRATIVO</v>
          </cell>
          <cell r="D57" t="str">
            <v>ADMINISTRATIVO</v>
          </cell>
        </row>
        <row r="58">
          <cell r="C58" t="str">
            <v>ADMINISTRATIVO SITE II</v>
          </cell>
          <cell r="D58" t="str">
            <v>ñ</v>
          </cell>
        </row>
        <row r="59">
          <cell r="C59" t="str">
            <v>ASSUNTOS REGULATÓRIOS</v>
          </cell>
          <cell r="D59" t="str">
            <v>ASSUNTOS REGULATÓRIOS</v>
          </cell>
        </row>
        <row r="60">
          <cell r="C60" t="str">
            <v>COMERCIAL ALIMENTOS</v>
          </cell>
          <cell r="D60" t="str">
            <v>COMERCIAL ALIMENTOS</v>
          </cell>
        </row>
        <row r="61">
          <cell r="C61" t="str">
            <v>COMERCIAL FARMA</v>
          </cell>
          <cell r="D61" t="str">
            <v>COMERCIAL FARMA</v>
          </cell>
        </row>
        <row r="62">
          <cell r="C62" t="str">
            <v>COMERCIAL HOSPITALAR/LICITAÇÕES</v>
          </cell>
          <cell r="D62" t="str">
            <v>COMERCIAL HOSPITALAR/LICITAÇÕES</v>
          </cell>
        </row>
        <row r="63">
          <cell r="C63" t="str">
            <v>COMERCIAL MAX FORCE</v>
          </cell>
          <cell r="D63" t="str">
            <v>COMERCIAL MAX FORCE</v>
          </cell>
        </row>
        <row r="64">
          <cell r="C64" t="str">
            <v>COMERCIAL VENDAS EXTERNAS - GERENTES</v>
          </cell>
          <cell r="D64" t="str">
            <v>COMERCIAL VENDAS EXTERNAS - GERENTES</v>
          </cell>
        </row>
        <row r="65">
          <cell r="C65" t="str">
            <v>COMERCIAL VENDAS EXTERNAS - KAM</v>
          </cell>
          <cell r="D65" t="str">
            <v>COMERCIAL VENDAS EXTERNAS - KAM</v>
          </cell>
        </row>
        <row r="66">
          <cell r="C66" t="str">
            <v>COMPRAS</v>
          </cell>
          <cell r="D66" t="str">
            <v>Despesas_compras</v>
          </cell>
        </row>
        <row r="67">
          <cell r="C67" t="str">
            <v>COMPRESSÃO</v>
          </cell>
          <cell r="D67" t="str">
            <v>COMPRESSÃO</v>
          </cell>
        </row>
        <row r="68">
          <cell r="C68" t="str">
            <v>CONSELHO DE ADMINISTRAÇÃO</v>
          </cell>
          <cell r="D68" t="str">
            <v>CONSELHO DE ADMINISTRAÇÃO</v>
          </cell>
        </row>
        <row r="69">
          <cell r="C69" t="str">
            <v>CONTABILIDADE</v>
          </cell>
          <cell r="D69" t="str">
            <v>CONTABILIDADE</v>
          </cell>
        </row>
        <row r="70">
          <cell r="C70" t="str">
            <v>CONTROLADORIA</v>
          </cell>
          <cell r="D70" t="str">
            <v>CONTROLADORIA</v>
          </cell>
        </row>
        <row r="71">
          <cell r="C71" t="str">
            <v>CONTROLE FÍSICO-QUÍMICO (Site 1)</v>
          </cell>
          <cell r="D71" t="str">
            <v>CONTROLE FÍSICO-QUÍMICO (Site 1)</v>
          </cell>
        </row>
        <row r="72">
          <cell r="C72" t="str">
            <v>CONTROLE FÍSICO-QUÍMICO (Site 2)</v>
          </cell>
          <cell r="D72" t="str">
            <v>CONTROLE FÍSICO-QUÍMICO (Site 2)</v>
          </cell>
        </row>
        <row r="73">
          <cell r="C73" t="str">
            <v>CONTROLE MICRO-BIOLÓGICO (Site 1)</v>
          </cell>
          <cell r="D73" t="str">
            <v>CONTROLE MICRO-BIOLÓGICO (Site 1)</v>
          </cell>
        </row>
        <row r="74">
          <cell r="C74" t="str">
            <v>CONTROLE MICRO-BIOLÓGICO (Site 2)</v>
          </cell>
          <cell r="D74" t="str">
            <v>CONTROLE MICRO-BIOLÓGICO (Site 2)</v>
          </cell>
        </row>
        <row r="75">
          <cell r="C75" t="str">
            <v>DIREÇÃO</v>
          </cell>
          <cell r="D75" t="str">
            <v>DIREÇÃO</v>
          </cell>
        </row>
        <row r="76">
          <cell r="C76" t="str">
            <v>ENCARTUCHAMENTO</v>
          </cell>
          <cell r="D76" t="str">
            <v>ENCARTUCHAMENTO</v>
          </cell>
        </row>
        <row r="77">
          <cell r="C77" t="str">
            <v>ENVASE</v>
          </cell>
          <cell r="D77" t="str">
            <v>ENVASE</v>
          </cell>
        </row>
        <row r="78">
          <cell r="C78" t="str">
            <v>ESCRITÓRIO SALVADOR</v>
          </cell>
          <cell r="D78" t="str">
            <v>ñ</v>
          </cell>
        </row>
        <row r="79">
          <cell r="C79" t="str">
            <v>ESCRITÓRIO SÃO PAULO</v>
          </cell>
          <cell r="D79" t="str">
            <v>ñ</v>
          </cell>
        </row>
        <row r="80">
          <cell r="C80" t="str">
            <v>ESTUDOS E PESQUISAS</v>
          </cell>
          <cell r="D80" t="str">
            <v>ESTUDOS E PESQUISAS</v>
          </cell>
        </row>
        <row r="81">
          <cell r="C81" t="str">
            <v>EXCELÊNCIA INDUSTRIAL</v>
          </cell>
          <cell r="D81" t="str">
            <v>EXCELÊNCIA INDUSTRIAL</v>
          </cell>
        </row>
        <row r="82">
          <cell r="C82" t="str">
            <v>FINANCEIRO/FATURAMENTO</v>
          </cell>
          <cell r="D82" t="str">
            <v>FINANCEIRO/FATURAMENTO</v>
          </cell>
        </row>
        <row r="83">
          <cell r="C83" t="str">
            <v>FROTA LEVE</v>
          </cell>
          <cell r="D83" t="str">
            <v>ñ</v>
          </cell>
        </row>
        <row r="84">
          <cell r="C84" t="str">
            <v>GARANTIA DA QUALIDADE</v>
          </cell>
          <cell r="D84" t="str">
            <v>GARANTIA DA QUALIDADE</v>
          </cell>
        </row>
        <row r="85">
          <cell r="C85" t="str">
            <v>GESTÃO DE PROJETOS</v>
          </cell>
          <cell r="D85" t="str">
            <v>GESTÃO DE PROJETOS</v>
          </cell>
        </row>
        <row r="86">
          <cell r="C86" t="str">
            <v>INTANGÍVEL</v>
          </cell>
          <cell r="D86" t="str">
            <v>ñ</v>
          </cell>
        </row>
        <row r="87">
          <cell r="C87" t="str">
            <v>LOGÍSTICA</v>
          </cell>
          <cell r="D87" t="str">
            <v>LOGÍSTICA</v>
          </cell>
        </row>
        <row r="88">
          <cell r="C88" t="str">
            <v>MANIPULAÇÃO</v>
          </cell>
          <cell r="D88" t="str">
            <v>MANIPULAÇÃO</v>
          </cell>
        </row>
        <row r="89">
          <cell r="C89" t="str">
            <v>MANUTENÇÃO DE INSTALAÇÕES</v>
          </cell>
          <cell r="D89" t="str">
            <v>MANUTENÇÃO DE INSTALAÇÕES</v>
          </cell>
        </row>
        <row r="90">
          <cell r="C90" t="str">
            <v>MANUTENÇÃO PRODUÇÃO</v>
          </cell>
          <cell r="D90" t="str">
            <v>MANUTENÇÃO PRODUÇÃO</v>
          </cell>
        </row>
        <row r="91">
          <cell r="C91" t="str">
            <v>MARKETING</v>
          </cell>
          <cell r="D91" t="str">
            <v>MARKETING</v>
          </cell>
        </row>
        <row r="92">
          <cell r="C92" t="str">
            <v>NT LOGÍSTICA</v>
          </cell>
          <cell r="D92" t="str">
            <v>LOGÍSTICA</v>
          </cell>
        </row>
        <row r="93">
          <cell r="C93" t="str">
            <v>PESAGEM</v>
          </cell>
          <cell r="D93" t="str">
            <v>PESAGEM</v>
          </cell>
        </row>
        <row r="94">
          <cell r="C94" t="str">
            <v>PLANEJAMENTO FINANCEIRO</v>
          </cell>
          <cell r="D94" t="str">
            <v>PLANEJAMENTO FINANCEIRO</v>
          </cell>
        </row>
        <row r="95">
          <cell r="C95" t="str">
            <v>PÓS REGISTRO</v>
          </cell>
          <cell r="D95" t="str">
            <v>ñ</v>
          </cell>
        </row>
        <row r="96">
          <cell r="C96" t="str">
            <v>PRODUCAO DE GELLY GUMMY</v>
          </cell>
          <cell r="D96" t="str">
            <v>ñ</v>
          </cell>
        </row>
        <row r="97">
          <cell r="C97" t="str">
            <v>PRODUÇÃO DIRETA</v>
          </cell>
          <cell r="D97" t="str">
            <v>PRODUÇÃO DIRETA</v>
          </cell>
        </row>
        <row r="98">
          <cell r="C98" t="str">
            <v>PRODUÇÃO INDIRETA (Site 1)</v>
          </cell>
          <cell r="D98" t="str">
            <v>PRODUÇÃO INDIRETA (Site 1)</v>
          </cell>
        </row>
        <row r="99">
          <cell r="C99" t="str">
            <v>PRODUÇÃO INDIRETA (Site 2)</v>
          </cell>
          <cell r="D99" t="str">
            <v>PRODUÇÃO INDIRETA (Site 2)</v>
          </cell>
        </row>
        <row r="100">
          <cell r="C100" t="str">
            <v>PRODUÇÃO INDIRETA DERMO</v>
          </cell>
          <cell r="D100" t="str">
            <v>ñ</v>
          </cell>
        </row>
        <row r="101">
          <cell r="C101" t="str">
            <v>RECURSOS HUMANOS</v>
          </cell>
          <cell r="D101" t="str">
            <v>RECURSOS HUMANOS</v>
          </cell>
        </row>
        <row r="102">
          <cell r="C102" t="str">
            <v>REPROCESSAMENTO</v>
          </cell>
          <cell r="D102" t="str">
            <v>REPROCESSAMENTO</v>
          </cell>
        </row>
        <row r="103">
          <cell r="C103" t="str">
            <v>REVESTIMENTO</v>
          </cell>
          <cell r="D103" t="str">
            <v>REVESTIMENTO</v>
          </cell>
        </row>
        <row r="104">
          <cell r="C104" t="str">
            <v>ROTULAGEM</v>
          </cell>
          <cell r="D104" t="str">
            <v>ROTULAGEM</v>
          </cell>
        </row>
        <row r="105">
          <cell r="C105" t="str">
            <v>SEGURANCA DO TRABALHO</v>
          </cell>
          <cell r="D105" t="str">
            <v>SEGURANCA DO TRABALHO</v>
          </cell>
        </row>
        <row r="106">
          <cell r="C106" t="str">
            <v>SUPPLY CHAIN</v>
          </cell>
          <cell r="D106" t="str">
            <v>SUPPLY CHAIN</v>
          </cell>
        </row>
        <row r="107">
          <cell r="C107" t="str">
            <v>TECNOLOGIA DA INFORMAÇÃO</v>
          </cell>
          <cell r="D107" t="str">
            <v>TECNOLOGIA DA INFORMAÇÃO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ço"/>
      <sheetName val="DRE"/>
      <sheetName val="Índices"/>
      <sheetName val="Análises Horizontal e Vertical"/>
      <sheetName val="EBITDA"/>
      <sheetName val="EVA"/>
      <sheetName val="Plan1"/>
      <sheetName val="BATENTE"/>
      <sheetName val="DE-PARA"/>
      <sheetName val="Relatório CPP Cigam"/>
      <sheetName val="Análises_Horizontal_e_Vertical"/>
      <sheetName val="Relatório_CPP_Cigam"/>
      <sheetName val="Análises_Horizontal_e_Vertical1"/>
      <sheetName val="Relatório_CPP_Cigam1"/>
    </sheetNames>
    <sheetDataSet>
      <sheetData sheetId="0"/>
      <sheetData sheetId="1">
        <row r="1">
          <cell r="A1" t="str">
            <v>Empresa Genérica</v>
          </cell>
        </row>
        <row r="2">
          <cell r="A2" t="str">
            <v>Demonstração do Resultado do Exercício</v>
          </cell>
        </row>
        <row r="3">
          <cell r="A3" t="str">
            <v>Data de encerramento:</v>
          </cell>
        </row>
        <row r="4">
          <cell r="A4">
            <v>38717</v>
          </cell>
        </row>
        <row r="6">
          <cell r="A6" t="str">
            <v>RECEITA BRUTA DE VENDAS</v>
          </cell>
          <cell r="C6">
            <v>2931531.66</v>
          </cell>
        </row>
        <row r="7">
          <cell r="A7" t="str">
            <v>RECEITA BRUTA DE SERVIÇOS</v>
          </cell>
          <cell r="C7">
            <v>8284.9699999999993</v>
          </cell>
        </row>
        <row r="8">
          <cell r="A8" t="str">
            <v>(-)Dedução de Vendas</v>
          </cell>
          <cell r="C8">
            <v>452264.87</v>
          </cell>
        </row>
        <row r="10">
          <cell r="A10" t="str">
            <v>(=)RECEITA LÍQUIDA</v>
          </cell>
          <cell r="C10">
            <v>2487551.7600000002</v>
          </cell>
        </row>
        <row r="12">
          <cell r="A12" t="str">
            <v>(-)Custo das Mercadorias Vendidas</v>
          </cell>
          <cell r="C12">
            <v>1683163.37</v>
          </cell>
        </row>
        <row r="14">
          <cell r="A14" t="str">
            <v>(=)LUCRO BRUTO</v>
          </cell>
          <cell r="C14">
            <v>804388.39000000013</v>
          </cell>
        </row>
        <row r="16">
          <cell r="A16" t="str">
            <v>(-)Despesas com vendas</v>
          </cell>
          <cell r="C16">
            <v>99646.26</v>
          </cell>
        </row>
        <row r="17">
          <cell r="A17" t="str">
            <v>(-)Despesas Administrativas</v>
          </cell>
          <cell r="C17">
            <v>50561.45</v>
          </cell>
        </row>
        <row r="18">
          <cell r="A18" t="str">
            <v>(-)Outras Despesas Operacionais</v>
          </cell>
          <cell r="C18">
            <v>14339.29</v>
          </cell>
        </row>
        <row r="20">
          <cell r="A20" t="str">
            <v>(=)LUCRO OPERACIONAL</v>
          </cell>
          <cell r="C20">
            <v>639841.39000000013</v>
          </cell>
        </row>
        <row r="22">
          <cell r="A22" t="str">
            <v>(-)Contribuição Social</v>
          </cell>
          <cell r="C22">
            <v>33582.080000000002</v>
          </cell>
        </row>
        <row r="24">
          <cell r="A24" t="str">
            <v>(=)LUCRO ANTES DO IMP. RENDA</v>
          </cell>
          <cell r="C24">
            <v>606259.31000000017</v>
          </cell>
        </row>
        <row r="26">
          <cell r="A26" t="str">
            <v>(-)IRPJ</v>
          </cell>
          <cell r="C26">
            <v>39890.639999999999</v>
          </cell>
        </row>
        <row r="28">
          <cell r="A28" t="str">
            <v>(=)LUCRO LÍQUIDO DO EXERCÍCIO</v>
          </cell>
          <cell r="C28">
            <v>566368.67000000016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"/>
      <sheetName val="c.CBU"/>
      <sheetName val="f.CBU"/>
      <sheetName val="p.CBU"/>
      <sheetName val="ANEXOS &gt;&gt;"/>
      <sheetName val="Plano de Negócios"/>
      <sheetName val="Orçamento 2012.13"/>
      <sheetName val="Disburstments "/>
      <sheetName val="Cafe"/>
      <sheetName val="Base.cafe"/>
      <sheetName val="Aquisições"/>
      <sheetName val="Layout Budget"/>
      <sheetName val="Gráficos ROIC e Margem"/>
    </sheetNames>
    <sheetDataSet>
      <sheetData sheetId="0" refreshError="1"/>
      <sheetData sheetId="1" refreshError="1"/>
      <sheetData sheetId="2" refreshError="1"/>
      <sheetData sheetId="3" refreshError="1">
        <row r="47">
          <cell r="C47">
            <v>40847</v>
          </cell>
        </row>
        <row r="365">
          <cell r="C365">
            <v>40847</v>
          </cell>
          <cell r="D365">
            <v>41213</v>
          </cell>
          <cell r="E365">
            <v>41578</v>
          </cell>
          <cell r="F365">
            <v>41943</v>
          </cell>
          <cell r="G365">
            <v>42308</v>
          </cell>
          <cell r="H365">
            <v>42674</v>
          </cell>
          <cell r="I365">
            <v>43039</v>
          </cell>
          <cell r="J365">
            <v>43404</v>
          </cell>
        </row>
        <row r="367">
          <cell r="C367">
            <v>993</v>
          </cell>
          <cell r="D367">
            <v>993</v>
          </cell>
          <cell r="E367">
            <v>993</v>
          </cell>
          <cell r="F367">
            <v>993</v>
          </cell>
          <cell r="G367">
            <v>993</v>
          </cell>
          <cell r="H367">
            <v>993</v>
          </cell>
          <cell r="I367">
            <v>993</v>
          </cell>
          <cell r="J367">
            <v>993</v>
          </cell>
        </row>
        <row r="368">
          <cell r="C368">
            <v>2043</v>
          </cell>
          <cell r="D368">
            <v>2043</v>
          </cell>
          <cell r="E368">
            <v>2043</v>
          </cell>
          <cell r="F368">
            <v>2043</v>
          </cell>
          <cell r="G368">
            <v>2043</v>
          </cell>
          <cell r="H368">
            <v>2043</v>
          </cell>
          <cell r="I368">
            <v>2043</v>
          </cell>
          <cell r="J368">
            <v>2043</v>
          </cell>
        </row>
        <row r="369">
          <cell r="C369">
            <v>993</v>
          </cell>
          <cell r="D369">
            <v>993</v>
          </cell>
          <cell r="E369">
            <v>993</v>
          </cell>
          <cell r="F369">
            <v>993</v>
          </cell>
          <cell r="G369">
            <v>993</v>
          </cell>
          <cell r="H369">
            <v>993</v>
          </cell>
          <cell r="I369">
            <v>993</v>
          </cell>
          <cell r="J369">
            <v>993</v>
          </cell>
        </row>
        <row r="371">
          <cell r="C371">
            <v>978</v>
          </cell>
          <cell r="D371">
            <v>859</v>
          </cell>
          <cell r="E371">
            <v>903</v>
          </cell>
          <cell r="F371">
            <v>924</v>
          </cell>
          <cell r="G371">
            <v>938</v>
          </cell>
          <cell r="H371">
            <v>1037</v>
          </cell>
          <cell r="I371">
            <v>1073</v>
          </cell>
          <cell r="J371">
            <v>1073</v>
          </cell>
        </row>
        <row r="372">
          <cell r="C372">
            <v>321</v>
          </cell>
          <cell r="D372">
            <v>263</v>
          </cell>
          <cell r="E372">
            <v>321</v>
          </cell>
          <cell r="F372">
            <v>321</v>
          </cell>
          <cell r="G372">
            <v>321</v>
          </cell>
          <cell r="H372">
            <v>321</v>
          </cell>
          <cell r="I372">
            <v>321</v>
          </cell>
          <cell r="J372">
            <v>321</v>
          </cell>
        </row>
        <row r="373">
          <cell r="C373">
            <v>657</v>
          </cell>
          <cell r="D373">
            <v>596</v>
          </cell>
          <cell r="E373">
            <v>582</v>
          </cell>
          <cell r="F373">
            <v>603</v>
          </cell>
          <cell r="G373">
            <v>617</v>
          </cell>
          <cell r="H373">
            <v>716</v>
          </cell>
          <cell r="I373">
            <v>752</v>
          </cell>
          <cell r="J373">
            <v>752</v>
          </cell>
        </row>
        <row r="375">
          <cell r="C375">
            <v>0</v>
          </cell>
          <cell r="D375">
            <v>63</v>
          </cell>
          <cell r="E375">
            <v>0</v>
          </cell>
          <cell r="F375">
            <v>0</v>
          </cell>
          <cell r="G375">
            <v>57</v>
          </cell>
          <cell r="H375">
            <v>36</v>
          </cell>
          <cell r="I375">
            <v>0</v>
          </cell>
          <cell r="J375">
            <v>0</v>
          </cell>
        </row>
        <row r="376"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C377">
            <v>0</v>
          </cell>
          <cell r="D377">
            <v>63</v>
          </cell>
          <cell r="E377">
            <v>0</v>
          </cell>
          <cell r="F377">
            <v>0</v>
          </cell>
          <cell r="G377">
            <v>57</v>
          </cell>
          <cell r="H377">
            <v>36</v>
          </cell>
          <cell r="I377">
            <v>0</v>
          </cell>
          <cell r="J377">
            <v>0</v>
          </cell>
        </row>
        <row r="379">
          <cell r="C379">
            <v>63</v>
          </cell>
          <cell r="D379">
            <v>0</v>
          </cell>
          <cell r="E379">
            <v>0</v>
          </cell>
          <cell r="F379">
            <v>57</v>
          </cell>
          <cell r="G379">
            <v>36</v>
          </cell>
          <cell r="H379">
            <v>0</v>
          </cell>
          <cell r="I379">
            <v>0</v>
          </cell>
          <cell r="J379">
            <v>0</v>
          </cell>
        </row>
        <row r="380"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C381">
            <v>63</v>
          </cell>
          <cell r="D381">
            <v>0</v>
          </cell>
          <cell r="E381">
            <v>0</v>
          </cell>
          <cell r="F381">
            <v>57</v>
          </cell>
          <cell r="G381">
            <v>36</v>
          </cell>
          <cell r="H381">
            <v>0</v>
          </cell>
          <cell r="I381">
            <v>0</v>
          </cell>
          <cell r="J381">
            <v>0</v>
          </cell>
        </row>
        <row r="383">
          <cell r="C383">
            <v>32</v>
          </cell>
          <cell r="D383">
            <v>151</v>
          </cell>
          <cell r="E383">
            <v>77</v>
          </cell>
          <cell r="F383">
            <v>56</v>
          </cell>
          <cell r="G383">
            <v>42</v>
          </cell>
          <cell r="H383">
            <v>0</v>
          </cell>
          <cell r="I383">
            <v>0</v>
          </cell>
          <cell r="J383">
            <v>0</v>
          </cell>
        </row>
        <row r="384">
          <cell r="C384">
            <v>0</v>
          </cell>
          <cell r="D384">
            <v>58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</row>
        <row r="385">
          <cell r="C385">
            <v>32</v>
          </cell>
          <cell r="D385">
            <v>93</v>
          </cell>
          <cell r="E385">
            <v>77</v>
          </cell>
          <cell r="F385">
            <v>56</v>
          </cell>
          <cell r="G385">
            <v>42</v>
          </cell>
          <cell r="H385">
            <v>0</v>
          </cell>
          <cell r="I385">
            <v>0</v>
          </cell>
          <cell r="J385">
            <v>0</v>
          </cell>
        </row>
        <row r="687">
          <cell r="C687">
            <v>40847</v>
          </cell>
          <cell r="D687">
            <v>41213</v>
          </cell>
          <cell r="E687">
            <v>41578</v>
          </cell>
          <cell r="F687">
            <v>41943</v>
          </cell>
          <cell r="G687">
            <v>42308</v>
          </cell>
          <cell r="H687">
            <v>42674</v>
          </cell>
          <cell r="I687">
            <v>43039</v>
          </cell>
          <cell r="J687">
            <v>43404</v>
          </cell>
        </row>
        <row r="689">
          <cell r="C689">
            <v>0</v>
          </cell>
          <cell r="D689">
            <v>737</v>
          </cell>
          <cell r="E689">
            <v>972</v>
          </cell>
          <cell r="F689">
            <v>1065</v>
          </cell>
          <cell r="G689">
            <v>1172</v>
          </cell>
          <cell r="H689">
            <v>1679</v>
          </cell>
          <cell r="I689">
            <v>1000</v>
          </cell>
          <cell r="J689">
            <v>0</v>
          </cell>
        </row>
        <row r="690">
          <cell r="C690">
            <v>0</v>
          </cell>
          <cell r="D690">
            <v>737</v>
          </cell>
          <cell r="E690">
            <v>972</v>
          </cell>
          <cell r="F690">
            <v>1465</v>
          </cell>
          <cell r="G690">
            <v>2144</v>
          </cell>
          <cell r="H690">
            <v>3144</v>
          </cell>
          <cell r="I690">
            <v>3144</v>
          </cell>
          <cell r="J690">
            <v>3144</v>
          </cell>
        </row>
        <row r="691"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</row>
        <row r="693">
          <cell r="C693">
            <v>0</v>
          </cell>
          <cell r="D693">
            <v>0</v>
          </cell>
          <cell r="E693">
            <v>0</v>
          </cell>
          <cell r="F693">
            <v>400</v>
          </cell>
          <cell r="G693">
            <v>972</v>
          </cell>
          <cell r="H693">
            <v>1465</v>
          </cell>
          <cell r="I693">
            <v>2144</v>
          </cell>
          <cell r="J693">
            <v>3144</v>
          </cell>
        </row>
        <row r="694"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345</v>
          </cell>
          <cell r="H694">
            <v>345</v>
          </cell>
          <cell r="I694">
            <v>645</v>
          </cell>
          <cell r="J694">
            <v>995</v>
          </cell>
        </row>
        <row r="695">
          <cell r="C695">
            <v>0</v>
          </cell>
          <cell r="D695">
            <v>0</v>
          </cell>
          <cell r="E695">
            <v>0</v>
          </cell>
          <cell r="F695">
            <v>400</v>
          </cell>
          <cell r="G695">
            <v>627</v>
          </cell>
          <cell r="H695">
            <v>1120</v>
          </cell>
          <cell r="I695">
            <v>1499</v>
          </cell>
          <cell r="J695">
            <v>2149</v>
          </cell>
        </row>
        <row r="697">
          <cell r="C697">
            <v>0</v>
          </cell>
          <cell r="D697">
            <v>0</v>
          </cell>
          <cell r="E697">
            <v>400</v>
          </cell>
          <cell r="F697">
            <v>572</v>
          </cell>
          <cell r="G697">
            <v>493</v>
          </cell>
          <cell r="H697">
            <v>679</v>
          </cell>
          <cell r="I697">
            <v>1000</v>
          </cell>
          <cell r="J697">
            <v>0</v>
          </cell>
        </row>
        <row r="698">
          <cell r="C698">
            <v>0</v>
          </cell>
          <cell r="D698">
            <v>0</v>
          </cell>
          <cell r="E698">
            <v>0</v>
          </cell>
          <cell r="F698">
            <v>345</v>
          </cell>
          <cell r="G698">
            <v>0</v>
          </cell>
          <cell r="H698">
            <v>300</v>
          </cell>
          <cell r="I698">
            <v>350</v>
          </cell>
          <cell r="J698">
            <v>0</v>
          </cell>
        </row>
        <row r="699">
          <cell r="C699">
            <v>0</v>
          </cell>
          <cell r="D699">
            <v>0</v>
          </cell>
          <cell r="E699">
            <v>400</v>
          </cell>
          <cell r="F699">
            <v>227</v>
          </cell>
          <cell r="G699">
            <v>493</v>
          </cell>
          <cell r="H699">
            <v>379</v>
          </cell>
          <cell r="I699">
            <v>650</v>
          </cell>
          <cell r="J699">
            <v>0</v>
          </cell>
        </row>
        <row r="701">
          <cell r="C701">
            <v>0</v>
          </cell>
          <cell r="D701">
            <v>400</v>
          </cell>
          <cell r="E701">
            <v>572</v>
          </cell>
          <cell r="F701">
            <v>493</v>
          </cell>
          <cell r="G701">
            <v>679</v>
          </cell>
          <cell r="H701">
            <v>1000</v>
          </cell>
          <cell r="I701">
            <v>0</v>
          </cell>
          <cell r="J701">
            <v>0</v>
          </cell>
        </row>
        <row r="702">
          <cell r="C702">
            <v>0</v>
          </cell>
          <cell r="D702">
            <v>0</v>
          </cell>
          <cell r="E702">
            <v>345</v>
          </cell>
          <cell r="F702">
            <v>0</v>
          </cell>
          <cell r="G702">
            <v>300</v>
          </cell>
          <cell r="H702">
            <v>350</v>
          </cell>
          <cell r="I702">
            <v>0</v>
          </cell>
          <cell r="J702">
            <v>0</v>
          </cell>
        </row>
        <row r="703">
          <cell r="C703">
            <v>0</v>
          </cell>
          <cell r="D703">
            <v>400</v>
          </cell>
          <cell r="E703">
            <v>227</v>
          </cell>
          <cell r="F703">
            <v>493</v>
          </cell>
          <cell r="G703">
            <v>379</v>
          </cell>
          <cell r="H703">
            <v>650</v>
          </cell>
          <cell r="I703">
            <v>0</v>
          </cell>
          <cell r="J703">
            <v>0</v>
          </cell>
        </row>
        <row r="705"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</row>
        <row r="706"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</row>
        <row r="707"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"/>
      <sheetName val="c.CBU"/>
      <sheetName val="f.CBU"/>
      <sheetName val="p.CBU"/>
      <sheetName val="ANEXOS &gt;&gt;"/>
      <sheetName val="Plano de Negócios"/>
      <sheetName val="Orçamento 2012.13"/>
      <sheetName val="Disburstments "/>
      <sheetName val="Cafe"/>
      <sheetName val="Base.cafe"/>
      <sheetName val="Aquisições"/>
      <sheetName val="Layout Budget"/>
      <sheetName val="Gráficos ROIC e Margem"/>
    </sheetNames>
    <sheetDataSet>
      <sheetData sheetId="0" refreshError="1"/>
      <sheetData sheetId="1" refreshError="1"/>
      <sheetData sheetId="2" refreshError="1"/>
      <sheetData sheetId="3" refreshError="1">
        <row r="47">
          <cell r="C47">
            <v>40847</v>
          </cell>
          <cell r="D47">
            <v>41213</v>
          </cell>
          <cell r="E47">
            <v>41578</v>
          </cell>
          <cell r="F47">
            <v>41943</v>
          </cell>
          <cell r="G47">
            <v>42308</v>
          </cell>
          <cell r="H47">
            <v>42674</v>
          </cell>
          <cell r="I47">
            <v>43039</v>
          </cell>
          <cell r="J47">
            <v>43404</v>
          </cell>
        </row>
        <row r="49">
          <cell r="C49">
            <v>1895</v>
          </cell>
          <cell r="D49">
            <v>1895</v>
          </cell>
          <cell r="E49">
            <v>1895</v>
          </cell>
          <cell r="F49">
            <v>1895</v>
          </cell>
          <cell r="G49">
            <v>1895</v>
          </cell>
          <cell r="H49">
            <v>1895</v>
          </cell>
          <cell r="I49">
            <v>1895</v>
          </cell>
          <cell r="J49">
            <v>1895</v>
          </cell>
        </row>
        <row r="50">
          <cell r="C50">
            <v>5388</v>
          </cell>
          <cell r="D50">
            <v>5388</v>
          </cell>
          <cell r="E50">
            <v>5388</v>
          </cell>
          <cell r="F50">
            <v>5388</v>
          </cell>
          <cell r="G50">
            <v>5388</v>
          </cell>
          <cell r="H50">
            <v>5388</v>
          </cell>
          <cell r="I50">
            <v>5388</v>
          </cell>
          <cell r="J50">
            <v>5388</v>
          </cell>
        </row>
        <row r="51">
          <cell r="C51">
            <v>1895</v>
          </cell>
          <cell r="D51">
            <v>1895</v>
          </cell>
          <cell r="E51">
            <v>1895</v>
          </cell>
          <cell r="F51">
            <v>1895</v>
          </cell>
          <cell r="G51">
            <v>1895</v>
          </cell>
          <cell r="H51">
            <v>1895</v>
          </cell>
          <cell r="I51">
            <v>1895</v>
          </cell>
          <cell r="J51">
            <v>1895</v>
          </cell>
        </row>
        <row r="53">
          <cell r="C53">
            <v>1351.7399999999998</v>
          </cell>
          <cell r="D53">
            <v>1479.7399999999998</v>
          </cell>
          <cell r="E53">
            <v>1499.5299999999997</v>
          </cell>
          <cell r="F53">
            <v>1555.5899999999997</v>
          </cell>
          <cell r="G53">
            <v>2005.5899999999997</v>
          </cell>
          <cell r="H53">
            <v>2542.5899999999997</v>
          </cell>
          <cell r="I53">
            <v>2827.5899999999997</v>
          </cell>
          <cell r="J53">
            <v>2827.5899999999997</v>
          </cell>
        </row>
        <row r="54">
          <cell r="C54">
            <v>714.4799999999999</v>
          </cell>
          <cell r="D54">
            <v>604.4799999999999</v>
          </cell>
          <cell r="E54">
            <v>714.4799999999999</v>
          </cell>
          <cell r="F54">
            <v>714.4799999999999</v>
          </cell>
          <cell r="G54">
            <v>714.4799999999999</v>
          </cell>
          <cell r="H54">
            <v>714.4799999999999</v>
          </cell>
          <cell r="I54">
            <v>714.4799999999999</v>
          </cell>
          <cell r="J54">
            <v>714.4799999999999</v>
          </cell>
        </row>
        <row r="55">
          <cell r="C55">
            <v>637.26</v>
          </cell>
          <cell r="D55">
            <v>875.26</v>
          </cell>
          <cell r="E55">
            <v>785.05</v>
          </cell>
          <cell r="F55">
            <v>841.1099999999999</v>
          </cell>
          <cell r="G55">
            <v>1291.1099999999999</v>
          </cell>
          <cell r="H55">
            <v>1828.11</v>
          </cell>
          <cell r="I55">
            <v>2113.1099999999997</v>
          </cell>
          <cell r="J55">
            <v>2113.1099999999997</v>
          </cell>
        </row>
        <row r="57">
          <cell r="C57">
            <v>238</v>
          </cell>
          <cell r="D57">
            <v>52.85</v>
          </cell>
          <cell r="E57">
            <v>0</v>
          </cell>
          <cell r="F57">
            <v>450</v>
          </cell>
          <cell r="G57">
            <v>450</v>
          </cell>
          <cell r="H57">
            <v>285</v>
          </cell>
          <cell r="I57">
            <v>0</v>
          </cell>
          <cell r="J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</row>
        <row r="59">
          <cell r="C59">
            <v>238</v>
          </cell>
          <cell r="D59">
            <v>52.85</v>
          </cell>
          <cell r="E59">
            <v>0</v>
          </cell>
          <cell r="F59">
            <v>450</v>
          </cell>
          <cell r="G59">
            <v>450</v>
          </cell>
          <cell r="H59">
            <v>285</v>
          </cell>
          <cell r="I59">
            <v>0</v>
          </cell>
          <cell r="J59">
            <v>0</v>
          </cell>
        </row>
        <row r="61">
          <cell r="C61">
            <v>27</v>
          </cell>
          <cell r="D61">
            <v>0</v>
          </cell>
          <cell r="E61">
            <v>450</v>
          </cell>
          <cell r="F61">
            <v>450</v>
          </cell>
          <cell r="G61">
            <v>285</v>
          </cell>
          <cell r="H61">
            <v>0</v>
          </cell>
          <cell r="I61">
            <v>0</v>
          </cell>
          <cell r="J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C63">
            <v>52.85</v>
          </cell>
          <cell r="D63">
            <v>0</v>
          </cell>
          <cell r="E63">
            <v>450</v>
          </cell>
          <cell r="F63">
            <v>450</v>
          </cell>
          <cell r="G63">
            <v>285</v>
          </cell>
          <cell r="H63">
            <v>0</v>
          </cell>
          <cell r="I63">
            <v>0</v>
          </cell>
          <cell r="J63">
            <v>0</v>
          </cell>
        </row>
        <row r="65">
          <cell r="C65">
            <v>0</v>
          </cell>
          <cell r="D65">
            <v>110</v>
          </cell>
          <cell r="E65">
            <v>143.06</v>
          </cell>
          <cell r="F65">
            <v>87</v>
          </cell>
          <cell r="G65">
            <v>87</v>
          </cell>
          <cell r="H65">
            <v>0</v>
          </cell>
          <cell r="I65">
            <v>0</v>
          </cell>
          <cell r="J65">
            <v>0</v>
          </cell>
        </row>
        <row r="66">
          <cell r="C66">
            <v>0</v>
          </cell>
          <cell r="D66">
            <v>110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C67">
            <v>0</v>
          </cell>
          <cell r="D67">
            <v>0</v>
          </cell>
          <cell r="E67">
            <v>143.06</v>
          </cell>
          <cell r="F67">
            <v>87</v>
          </cell>
          <cell r="G67">
            <v>87</v>
          </cell>
          <cell r="H67">
            <v>0</v>
          </cell>
          <cell r="I67">
            <v>0</v>
          </cell>
          <cell r="J67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yout Budget"/>
      <sheetName val="Valuation"/>
      <sheetName val="f.CBU"/>
      <sheetName val="c.CBU"/>
      <sheetName val="p.CBU"/>
      <sheetName val="Lucia"/>
      <sheetName val="Rosalia"/>
      <sheetName val="Cafe"/>
      <sheetName val="Base.cafe"/>
      <sheetName val="Plano Lavoura"/>
      <sheetName val="Vendas"/>
    </sheetNames>
    <sheetDataSet>
      <sheetData sheetId="0"/>
      <sheetData sheetId="1"/>
      <sheetData sheetId="2">
        <row r="14">
          <cell r="F14">
            <v>33792.645773684213</v>
          </cell>
        </row>
      </sheetData>
      <sheetData sheetId="3"/>
      <sheetData sheetId="4">
        <row r="28">
          <cell r="C28">
            <v>40694</v>
          </cell>
          <cell r="D28">
            <v>41060</v>
          </cell>
          <cell r="E28">
            <v>41425</v>
          </cell>
          <cell r="F28">
            <v>41790</v>
          </cell>
          <cell r="G28">
            <v>42155</v>
          </cell>
          <cell r="H28">
            <v>42521</v>
          </cell>
          <cell r="I28">
            <v>42886</v>
          </cell>
          <cell r="J28">
            <v>43251</v>
          </cell>
          <cell r="K28">
            <v>43616</v>
          </cell>
          <cell r="L28">
            <v>43982</v>
          </cell>
          <cell r="M28">
            <v>44347</v>
          </cell>
        </row>
        <row r="29">
          <cell r="C29">
            <v>0</v>
          </cell>
          <cell r="D29">
            <v>474.4824106061198</v>
          </cell>
          <cell r="E29">
            <v>477.24999999999994</v>
          </cell>
          <cell r="F29">
            <v>499.68074999999993</v>
          </cell>
          <cell r="G29">
            <v>526.66351050000003</v>
          </cell>
          <cell r="H29">
            <v>552.99668602500003</v>
          </cell>
          <cell r="I29">
            <v>578.43453358214992</v>
          </cell>
          <cell r="J29">
            <v>602.72878399260026</v>
          </cell>
          <cell r="K29">
            <v>626.23520656831158</v>
          </cell>
          <cell r="L29">
            <v>649.40590921133901</v>
          </cell>
          <cell r="M29">
            <v>675.38214557979268</v>
          </cell>
        </row>
        <row r="30">
          <cell r="C30">
            <v>0</v>
          </cell>
          <cell r="D30">
            <v>502.29078821936287</v>
          </cell>
          <cell r="E30">
            <v>487.29736842105262</v>
          </cell>
          <cell r="F30">
            <v>510.20034473684206</v>
          </cell>
          <cell r="G30">
            <v>537.75116335263169</v>
          </cell>
          <cell r="H30">
            <v>564.63872152026318</v>
          </cell>
          <cell r="I30">
            <v>590.61210271019524</v>
          </cell>
          <cell r="J30">
            <v>615.41781102402342</v>
          </cell>
          <cell r="K30">
            <v>639.41910565396029</v>
          </cell>
          <cell r="L30">
            <v>663.07761256315666</v>
          </cell>
          <cell r="M30">
            <v>689.60071706568306</v>
          </cell>
        </row>
        <row r="31">
          <cell r="C31">
            <v>0</v>
          </cell>
          <cell r="D31">
            <v>347.03727186065078</v>
          </cell>
          <cell r="E31">
            <v>427.01315789473682</v>
          </cell>
          <cell r="F31">
            <v>447.08277631578943</v>
          </cell>
          <cell r="G31">
            <v>471.22524623684211</v>
          </cell>
          <cell r="H31">
            <v>494.78650854868425</v>
          </cell>
          <cell r="I31">
            <v>517.54668794192366</v>
          </cell>
          <cell r="J31">
            <v>539.28364883548443</v>
          </cell>
          <cell r="K31">
            <v>560.31571114006829</v>
          </cell>
          <cell r="L31">
            <v>581.04739245225073</v>
          </cell>
          <cell r="M31">
            <v>604.28928815034078</v>
          </cell>
        </row>
        <row r="32">
          <cell r="C32">
            <v>0</v>
          </cell>
          <cell r="D32">
            <v>392.70007078968382</v>
          </cell>
          <cell r="E32">
            <v>427.01315789473682</v>
          </cell>
          <cell r="F32">
            <v>447.08277631578943</v>
          </cell>
          <cell r="G32">
            <v>471.22524623684211</v>
          </cell>
          <cell r="H32">
            <v>494.78650854868425</v>
          </cell>
          <cell r="I32">
            <v>517.54668794192366</v>
          </cell>
          <cell r="J32">
            <v>539.28364883548443</v>
          </cell>
          <cell r="K32">
            <v>560.31571114006829</v>
          </cell>
          <cell r="L32">
            <v>581.04739245225073</v>
          </cell>
          <cell r="M32">
            <v>604.28928815034078</v>
          </cell>
        </row>
        <row r="33">
          <cell r="C33">
            <v>0</v>
          </cell>
          <cell r="D33">
            <v>420.09775014710368</v>
          </cell>
          <cell r="E33">
            <v>386.82368421052627</v>
          </cell>
          <cell r="F33">
            <v>405.004397368421</v>
          </cell>
          <cell r="G33">
            <v>426.8746348263158</v>
          </cell>
          <cell r="H33">
            <v>448.21836656763156</v>
          </cell>
          <cell r="I33">
            <v>468.83641142974255</v>
          </cell>
          <cell r="J33">
            <v>488.52754070979177</v>
          </cell>
          <cell r="K33">
            <v>507.58011479747358</v>
          </cell>
          <cell r="L33">
            <v>526.36057904498</v>
          </cell>
          <cell r="M33">
            <v>547.41500220677926</v>
          </cell>
        </row>
        <row r="39">
          <cell r="C39">
            <v>40482</v>
          </cell>
          <cell r="D39">
            <v>40847</v>
          </cell>
          <cell r="E39">
            <v>41213</v>
          </cell>
          <cell r="F39">
            <v>41578</v>
          </cell>
          <cell r="G39">
            <v>41943</v>
          </cell>
          <cell r="H39">
            <v>42308</v>
          </cell>
          <cell r="I39">
            <v>42674</v>
          </cell>
          <cell r="J39">
            <v>43039</v>
          </cell>
          <cell r="K39">
            <v>43404</v>
          </cell>
          <cell r="L39">
            <v>43769</v>
          </cell>
          <cell r="M39">
            <v>44135</v>
          </cell>
          <cell r="N39">
            <v>44500</v>
          </cell>
        </row>
        <row r="40">
          <cell r="C40">
            <v>0</v>
          </cell>
          <cell r="D40">
            <v>9.7691774330551651E-2</v>
          </cell>
          <cell r="E40">
            <v>4.2999999999999997E-2</v>
          </cell>
          <cell r="F40">
            <v>4.7E-2</v>
          </cell>
          <cell r="G40">
            <v>5.3999999999999999E-2</v>
          </cell>
          <cell r="H40">
            <v>0.05</v>
          </cell>
          <cell r="I40">
            <v>4.5999999999999999E-2</v>
          </cell>
          <cell r="J40">
            <v>4.2000000000000003E-2</v>
          </cell>
          <cell r="K40">
            <v>3.9E-2</v>
          </cell>
          <cell r="L40">
            <v>3.6999999999999998E-2</v>
          </cell>
          <cell r="M40">
            <v>0.04</v>
          </cell>
          <cell r="N40">
            <v>3.7999999999999999E-2</v>
          </cell>
        </row>
        <row r="56">
          <cell r="C56">
            <v>40482</v>
          </cell>
          <cell r="D56">
            <v>40847</v>
          </cell>
          <cell r="E56">
            <v>41213</v>
          </cell>
          <cell r="F56">
            <v>41578</v>
          </cell>
          <cell r="G56">
            <v>41943</v>
          </cell>
          <cell r="H56">
            <v>42308</v>
          </cell>
          <cell r="I56">
            <v>42674</v>
          </cell>
          <cell r="J56">
            <v>43039</v>
          </cell>
          <cell r="K56">
            <v>43404</v>
          </cell>
          <cell r="L56">
            <v>43769</v>
          </cell>
          <cell r="M56">
            <v>44135</v>
          </cell>
          <cell r="N56">
            <v>44500</v>
          </cell>
        </row>
        <row r="57">
          <cell r="C57">
            <v>15</v>
          </cell>
          <cell r="D57">
            <v>15</v>
          </cell>
          <cell r="E57">
            <v>15</v>
          </cell>
          <cell r="F57">
            <v>15</v>
          </cell>
          <cell r="G57">
            <v>15</v>
          </cell>
          <cell r="H57">
            <v>15</v>
          </cell>
          <cell r="I57">
            <v>15</v>
          </cell>
          <cell r="J57">
            <v>15</v>
          </cell>
          <cell r="K57">
            <v>15</v>
          </cell>
          <cell r="L57">
            <v>15</v>
          </cell>
          <cell r="M57">
            <v>15</v>
          </cell>
          <cell r="N57">
            <v>15</v>
          </cell>
        </row>
        <row r="58">
          <cell r="C58">
            <v>30</v>
          </cell>
          <cell r="D58">
            <v>30</v>
          </cell>
          <cell r="E58">
            <v>30</v>
          </cell>
          <cell r="F58">
            <v>30</v>
          </cell>
          <cell r="G58">
            <v>30</v>
          </cell>
          <cell r="H58">
            <v>30</v>
          </cell>
          <cell r="I58">
            <v>30</v>
          </cell>
          <cell r="J58">
            <v>30</v>
          </cell>
          <cell r="K58">
            <v>30</v>
          </cell>
          <cell r="L58">
            <v>30</v>
          </cell>
          <cell r="M58">
            <v>30</v>
          </cell>
          <cell r="N58">
            <v>30</v>
          </cell>
        </row>
        <row r="59">
          <cell r="C59">
            <v>30</v>
          </cell>
          <cell r="D59">
            <v>30</v>
          </cell>
          <cell r="E59">
            <v>30</v>
          </cell>
          <cell r="F59">
            <v>30</v>
          </cell>
          <cell r="G59">
            <v>30</v>
          </cell>
          <cell r="H59">
            <v>30</v>
          </cell>
          <cell r="I59">
            <v>30</v>
          </cell>
          <cell r="J59">
            <v>30</v>
          </cell>
          <cell r="K59">
            <v>30</v>
          </cell>
          <cell r="L59">
            <v>30</v>
          </cell>
          <cell r="M59">
            <v>30</v>
          </cell>
          <cell r="N59">
            <v>30</v>
          </cell>
        </row>
        <row r="78">
          <cell r="C78">
            <v>40482</v>
          </cell>
          <cell r="D78">
            <v>40847</v>
          </cell>
          <cell r="E78">
            <v>41213</v>
          </cell>
          <cell r="F78">
            <v>41578</v>
          </cell>
          <cell r="G78">
            <v>41943</v>
          </cell>
          <cell r="H78">
            <v>42308</v>
          </cell>
          <cell r="I78">
            <v>42674</v>
          </cell>
          <cell r="J78">
            <v>43039</v>
          </cell>
          <cell r="K78">
            <v>43404</v>
          </cell>
          <cell r="L78">
            <v>43769</v>
          </cell>
          <cell r="M78">
            <v>44135</v>
          </cell>
        </row>
        <row r="79">
          <cell r="C79">
            <v>2269.04</v>
          </cell>
          <cell r="D79">
            <v>2329.7399999999998</v>
          </cell>
          <cell r="E79">
            <v>2338.7399999999998</v>
          </cell>
          <cell r="F79">
            <v>2403.7399999999998</v>
          </cell>
          <cell r="G79">
            <v>2853.74</v>
          </cell>
          <cell r="H79">
            <v>3915.74</v>
          </cell>
          <cell r="I79">
            <v>4551.74</v>
          </cell>
          <cell r="J79">
            <v>4872.74</v>
          </cell>
          <cell r="K79">
            <v>4872.74</v>
          </cell>
          <cell r="L79">
            <v>4872.74</v>
          </cell>
          <cell r="M79">
            <v>4872.74</v>
          </cell>
        </row>
        <row r="80">
          <cell r="C80">
            <v>1895</v>
          </cell>
          <cell r="D80">
            <v>1895</v>
          </cell>
          <cell r="E80">
            <v>1895</v>
          </cell>
          <cell r="F80">
            <v>1895</v>
          </cell>
          <cell r="G80">
            <v>1895</v>
          </cell>
          <cell r="H80">
            <v>1895</v>
          </cell>
          <cell r="I80">
            <v>1895</v>
          </cell>
          <cell r="J80">
            <v>1895</v>
          </cell>
          <cell r="K80">
            <v>1895</v>
          </cell>
          <cell r="L80">
            <v>1895</v>
          </cell>
          <cell r="M80">
            <v>1895</v>
          </cell>
        </row>
        <row r="81">
          <cell r="C81">
            <v>5388</v>
          </cell>
          <cell r="D81">
            <v>5388</v>
          </cell>
          <cell r="E81">
            <v>5388</v>
          </cell>
          <cell r="F81">
            <v>5388</v>
          </cell>
          <cell r="G81">
            <v>5388</v>
          </cell>
          <cell r="H81">
            <v>5388</v>
          </cell>
          <cell r="I81">
            <v>5388</v>
          </cell>
          <cell r="J81">
            <v>5388</v>
          </cell>
          <cell r="K81">
            <v>5388</v>
          </cell>
          <cell r="L81">
            <v>5388</v>
          </cell>
          <cell r="M81">
            <v>5388</v>
          </cell>
        </row>
        <row r="82">
          <cell r="C82">
            <v>1895</v>
          </cell>
          <cell r="D82">
            <v>1895</v>
          </cell>
          <cell r="E82">
            <v>1895</v>
          </cell>
          <cell r="F82">
            <v>1895</v>
          </cell>
          <cell r="G82">
            <v>1895</v>
          </cell>
          <cell r="H82">
            <v>1895</v>
          </cell>
          <cell r="I82">
            <v>1895</v>
          </cell>
          <cell r="J82">
            <v>1895</v>
          </cell>
          <cell r="K82">
            <v>1895</v>
          </cell>
          <cell r="L82">
            <v>1895</v>
          </cell>
          <cell r="M82">
            <v>1895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</row>
        <row r="84">
          <cell r="C84">
            <v>1259.04</v>
          </cell>
          <cell r="D84">
            <v>1351.7399999999998</v>
          </cell>
          <cell r="E84">
            <v>1479.7399999999998</v>
          </cell>
          <cell r="F84">
            <v>1500.7399999999998</v>
          </cell>
          <cell r="G84">
            <v>1529.7399999999998</v>
          </cell>
          <cell r="H84">
            <v>2005.7399999999998</v>
          </cell>
          <cell r="I84">
            <v>2542.7399999999998</v>
          </cell>
          <cell r="J84">
            <v>2827.7400000000002</v>
          </cell>
          <cell r="K84">
            <v>2827.7400000000002</v>
          </cell>
          <cell r="L84">
            <v>2827.7400000000002</v>
          </cell>
          <cell r="M84">
            <v>2827.7400000000002</v>
          </cell>
        </row>
        <row r="85">
          <cell r="C85">
            <v>652.03999999999985</v>
          </cell>
          <cell r="D85">
            <v>714.4799999999999</v>
          </cell>
          <cell r="E85">
            <v>604.4799999999999</v>
          </cell>
          <cell r="F85">
            <v>714.4799999999999</v>
          </cell>
          <cell r="G85">
            <v>714.4799999999999</v>
          </cell>
          <cell r="H85">
            <v>714.4799999999999</v>
          </cell>
          <cell r="I85">
            <v>714.4799999999999</v>
          </cell>
          <cell r="J85">
            <v>714.4799999999999</v>
          </cell>
          <cell r="K85">
            <v>714.4799999999999</v>
          </cell>
          <cell r="L85">
            <v>714.4799999999999</v>
          </cell>
          <cell r="M85">
            <v>714.4799999999999</v>
          </cell>
        </row>
        <row r="86">
          <cell r="C86">
            <v>607</v>
          </cell>
          <cell r="D86">
            <v>637.26</v>
          </cell>
          <cell r="E86">
            <v>875.26</v>
          </cell>
          <cell r="F86">
            <v>786.26</v>
          </cell>
          <cell r="G86">
            <v>815.26</v>
          </cell>
          <cell r="H86">
            <v>1291.26</v>
          </cell>
          <cell r="I86">
            <v>1828.26</v>
          </cell>
          <cell r="J86">
            <v>2113.2600000000002</v>
          </cell>
          <cell r="K86">
            <v>2113.2600000000002</v>
          </cell>
          <cell r="L86">
            <v>2113.2600000000002</v>
          </cell>
          <cell r="M86">
            <v>2113.2600000000002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C88">
            <v>92.700000000000045</v>
          </cell>
          <cell r="D88">
            <v>238</v>
          </cell>
          <cell r="E88">
            <v>27</v>
          </cell>
          <cell r="F88">
            <v>0</v>
          </cell>
          <cell r="G88">
            <v>476</v>
          </cell>
          <cell r="H88">
            <v>450</v>
          </cell>
          <cell r="I88">
            <v>285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C89">
            <v>62.440000000000055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C90">
            <v>30.259999999999991</v>
          </cell>
          <cell r="D90">
            <v>238</v>
          </cell>
          <cell r="E90">
            <v>27</v>
          </cell>
          <cell r="F90">
            <v>0</v>
          </cell>
          <cell r="G90">
            <v>476</v>
          </cell>
          <cell r="H90">
            <v>450</v>
          </cell>
          <cell r="I90">
            <v>285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C92">
            <v>238</v>
          </cell>
          <cell r="D92">
            <v>27</v>
          </cell>
          <cell r="E92">
            <v>0</v>
          </cell>
          <cell r="F92">
            <v>476</v>
          </cell>
          <cell r="G92">
            <v>450</v>
          </cell>
          <cell r="H92">
            <v>285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C94">
            <v>238</v>
          </cell>
          <cell r="D94">
            <v>27</v>
          </cell>
          <cell r="E94">
            <v>0</v>
          </cell>
          <cell r="F94">
            <v>476</v>
          </cell>
          <cell r="G94">
            <v>450</v>
          </cell>
          <cell r="H94">
            <v>285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C96">
            <v>0</v>
          </cell>
          <cell r="D96">
            <v>0</v>
          </cell>
          <cell r="E96">
            <v>110</v>
          </cell>
          <cell r="F96">
            <v>116</v>
          </cell>
          <cell r="G96">
            <v>87</v>
          </cell>
          <cell r="H96">
            <v>87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C97">
            <v>0</v>
          </cell>
          <cell r="D97">
            <v>0</v>
          </cell>
          <cell r="E97">
            <v>110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116</v>
          </cell>
          <cell r="G98">
            <v>87</v>
          </cell>
          <cell r="H98">
            <v>87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115">
          <cell r="C115">
            <v>40694</v>
          </cell>
          <cell r="D115">
            <v>41060</v>
          </cell>
          <cell r="E115">
            <v>41425</v>
          </cell>
          <cell r="F115">
            <v>41790</v>
          </cell>
          <cell r="G115">
            <v>42155</v>
          </cell>
          <cell r="H115">
            <v>42521</v>
          </cell>
          <cell r="I115">
            <v>42886</v>
          </cell>
          <cell r="J115">
            <v>43251</v>
          </cell>
          <cell r="K115">
            <v>43616</v>
          </cell>
          <cell r="L115">
            <v>43982</v>
          </cell>
          <cell r="M115">
            <v>44347</v>
          </cell>
        </row>
        <row r="116">
          <cell r="C116">
            <v>7</v>
          </cell>
          <cell r="D116">
            <v>7</v>
          </cell>
          <cell r="E116">
            <v>7</v>
          </cell>
          <cell r="F116">
            <v>7</v>
          </cell>
          <cell r="G116">
            <v>7</v>
          </cell>
          <cell r="H116">
            <v>7</v>
          </cell>
          <cell r="I116">
            <v>7</v>
          </cell>
          <cell r="J116">
            <v>7</v>
          </cell>
          <cell r="K116">
            <v>7</v>
          </cell>
          <cell r="L116">
            <v>7</v>
          </cell>
          <cell r="M116">
            <v>7</v>
          </cell>
        </row>
        <row r="118">
          <cell r="C118">
            <v>20.975366820453125</v>
          </cell>
          <cell r="D118">
            <v>46.98557414887479</v>
          </cell>
          <cell r="E118">
            <v>32.961195885763729</v>
          </cell>
          <cell r="F118">
            <v>44.476085131335211</v>
          </cell>
          <cell r="G118">
            <v>33.730581667472904</v>
          </cell>
          <cell r="H118">
            <v>46.137305931975234</v>
          </cell>
          <cell r="I118">
            <v>42.157035324099198</v>
          </cell>
          <cell r="J118">
            <v>42.118955808798781</v>
          </cell>
          <cell r="K118">
            <v>42.241995374397931</v>
          </cell>
          <cell r="L118">
            <v>42.118955808798781</v>
          </cell>
          <cell r="M118">
            <v>42.241995374397931</v>
          </cell>
        </row>
        <row r="119">
          <cell r="C119">
            <v>24.419207410588317</v>
          </cell>
          <cell r="D119">
            <v>55</v>
          </cell>
          <cell r="E119">
            <v>44</v>
          </cell>
          <cell r="F119">
            <v>45</v>
          </cell>
          <cell r="G119">
            <v>30</v>
          </cell>
          <cell r="H119">
            <v>50</v>
          </cell>
          <cell r="I119">
            <v>40</v>
          </cell>
          <cell r="J119">
            <v>39.999999999999993</v>
          </cell>
          <cell r="K119">
            <v>40</v>
          </cell>
          <cell r="L119">
            <v>39.999999999999993</v>
          </cell>
          <cell r="M119">
            <v>40</v>
          </cell>
        </row>
        <row r="120">
          <cell r="C120">
            <v>17.275989854404113</v>
          </cell>
          <cell r="D120">
            <v>38</v>
          </cell>
          <cell r="E120">
            <v>25.337476864017567</v>
          </cell>
          <cell r="F120">
            <v>44</v>
          </cell>
          <cell r="G120">
            <v>37</v>
          </cell>
          <cell r="H120">
            <v>44</v>
          </cell>
          <cell r="I120">
            <v>43</v>
          </cell>
          <cell r="J120">
            <v>42.8353615261599</v>
          </cell>
          <cell r="K120">
            <v>43</v>
          </cell>
          <cell r="L120">
            <v>42.8353615261599</v>
          </cell>
          <cell r="M120">
            <v>43</v>
          </cell>
        </row>
        <row r="121">
          <cell r="E121">
            <v>0</v>
          </cell>
        </row>
        <row r="122"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</row>
        <row r="123">
          <cell r="C123">
            <v>0.52</v>
          </cell>
          <cell r="D123">
            <v>0.49710000000000004</v>
          </cell>
          <cell r="E123">
            <v>0.42</v>
          </cell>
          <cell r="F123">
            <v>0.42</v>
          </cell>
          <cell r="G123">
            <v>0.42</v>
          </cell>
          <cell r="H123">
            <v>0.42</v>
          </cell>
          <cell r="I123">
            <v>0.42</v>
          </cell>
          <cell r="J123">
            <v>0.42</v>
          </cell>
          <cell r="K123">
            <v>0.42</v>
          </cell>
          <cell r="L123">
            <v>0.42</v>
          </cell>
          <cell r="M123">
            <v>0.42</v>
          </cell>
        </row>
        <row r="124">
          <cell r="C124">
            <v>0.14000000000000001</v>
          </cell>
          <cell r="D124">
            <v>0.26850000000000002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</row>
        <row r="125">
          <cell r="C125">
            <v>0.02</v>
          </cell>
          <cell r="D125">
            <v>0.03</v>
          </cell>
          <cell r="E125">
            <v>0.04</v>
          </cell>
          <cell r="F125">
            <v>0.04</v>
          </cell>
          <cell r="G125">
            <v>0.04</v>
          </cell>
          <cell r="H125">
            <v>0.04</v>
          </cell>
          <cell r="I125">
            <v>0.04</v>
          </cell>
          <cell r="J125">
            <v>0.04</v>
          </cell>
          <cell r="K125">
            <v>0.04</v>
          </cell>
          <cell r="L125">
            <v>0.04</v>
          </cell>
          <cell r="M125">
            <v>0.04</v>
          </cell>
        </row>
        <row r="126">
          <cell r="C126">
            <v>0.05</v>
          </cell>
          <cell r="D126">
            <v>0.1273</v>
          </cell>
          <cell r="E126">
            <v>0.18</v>
          </cell>
          <cell r="F126">
            <v>0.18</v>
          </cell>
          <cell r="G126">
            <v>0.18</v>
          </cell>
          <cell r="H126">
            <v>0.18</v>
          </cell>
          <cell r="I126">
            <v>0.18</v>
          </cell>
          <cell r="J126">
            <v>0.18</v>
          </cell>
          <cell r="K126">
            <v>0.18</v>
          </cell>
          <cell r="L126">
            <v>0.18</v>
          </cell>
          <cell r="M126">
            <v>0.18</v>
          </cell>
        </row>
        <row r="127">
          <cell r="C127">
            <v>0.27</v>
          </cell>
          <cell r="D127">
            <v>7.7099999999999946E-2</v>
          </cell>
          <cell r="E127">
            <v>0.06</v>
          </cell>
          <cell r="F127">
            <v>0.06</v>
          </cell>
          <cell r="G127">
            <v>0.06</v>
          </cell>
          <cell r="H127">
            <v>0.06</v>
          </cell>
          <cell r="I127">
            <v>0.06</v>
          </cell>
          <cell r="J127">
            <v>0.06</v>
          </cell>
          <cell r="K127">
            <v>0.06</v>
          </cell>
          <cell r="L127">
            <v>0.06</v>
          </cell>
          <cell r="M127">
            <v>0.06</v>
          </cell>
        </row>
        <row r="133">
          <cell r="C133">
            <v>10</v>
          </cell>
          <cell r="D133">
            <v>11</v>
          </cell>
          <cell r="E133">
            <v>12</v>
          </cell>
          <cell r="F133">
            <v>1</v>
          </cell>
          <cell r="G133">
            <v>2</v>
          </cell>
          <cell r="H133">
            <v>3</v>
          </cell>
          <cell r="I133">
            <v>4</v>
          </cell>
          <cell r="J133">
            <v>5</v>
          </cell>
          <cell r="K133">
            <v>6</v>
          </cell>
          <cell r="L133">
            <v>7</v>
          </cell>
          <cell r="M133">
            <v>8</v>
          </cell>
          <cell r="N133">
            <v>9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123.06232796454013</v>
          </cell>
          <cell r="N135">
            <v>0</v>
          </cell>
        </row>
        <row r="136">
          <cell r="C136">
            <v>1230.1310303335431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</row>
        <row r="137">
          <cell r="C137">
            <v>79.128879981474554</v>
          </cell>
          <cell r="D137">
            <v>97.11271634090059</v>
          </cell>
          <cell r="E137">
            <v>0</v>
          </cell>
          <cell r="F137">
            <v>89.919181797130179</v>
          </cell>
          <cell r="G137">
            <v>0</v>
          </cell>
          <cell r="H137">
            <v>93.515949069015392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</row>
        <row r="138">
          <cell r="C138">
            <v>0</v>
          </cell>
          <cell r="D138">
            <v>660.4678561690705</v>
          </cell>
          <cell r="E138">
            <v>0</v>
          </cell>
          <cell r="F138">
            <v>176.12476164508547</v>
          </cell>
          <cell r="G138">
            <v>0</v>
          </cell>
          <cell r="H138">
            <v>44.031190411271368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</row>
        <row r="139">
          <cell r="C139">
            <v>18.541390746657378</v>
          </cell>
          <cell r="D139">
            <v>18.541390746657378</v>
          </cell>
          <cell r="E139">
            <v>18.541390746657378</v>
          </cell>
          <cell r="F139">
            <v>18.541390746657378</v>
          </cell>
          <cell r="G139">
            <v>18.541390746657378</v>
          </cell>
          <cell r="H139">
            <v>18.541390746657378</v>
          </cell>
          <cell r="I139">
            <v>18.541390746657378</v>
          </cell>
          <cell r="J139">
            <v>18.541390746657378</v>
          </cell>
          <cell r="K139">
            <v>18.541390746657378</v>
          </cell>
          <cell r="L139">
            <v>18.541390746657378</v>
          </cell>
          <cell r="M139">
            <v>18.541390746657378</v>
          </cell>
          <cell r="N139">
            <v>18.541390746657378</v>
          </cell>
        </row>
        <row r="140">
          <cell r="C140">
            <v>16.900559707130178</v>
          </cell>
          <cell r="D140">
            <v>16.900559707130178</v>
          </cell>
          <cell r="E140">
            <v>16.900559707130178</v>
          </cell>
          <cell r="F140">
            <v>16.900559707130178</v>
          </cell>
          <cell r="G140">
            <v>16.900559707130178</v>
          </cell>
          <cell r="H140">
            <v>16.900559707130178</v>
          </cell>
          <cell r="I140">
            <v>16.900559707130178</v>
          </cell>
          <cell r="J140">
            <v>16.900559707130178</v>
          </cell>
          <cell r="K140">
            <v>16.900559707130178</v>
          </cell>
          <cell r="L140">
            <v>16.900559707130178</v>
          </cell>
          <cell r="M140">
            <v>16.900559707130178</v>
          </cell>
          <cell r="N140">
            <v>16.900559707130178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124.04682658825645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</row>
        <row r="143">
          <cell r="C143">
            <v>0</v>
          </cell>
          <cell r="D143">
            <v>413.78477154796974</v>
          </cell>
          <cell r="E143">
            <v>275.8565143653131</v>
          </cell>
          <cell r="F143">
            <v>275.8565143653131</v>
          </cell>
          <cell r="G143">
            <v>0</v>
          </cell>
          <cell r="H143">
            <v>0</v>
          </cell>
          <cell r="I143">
            <v>206.89238577398487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206.89238577398487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C145">
            <v>11.813983484595854</v>
          </cell>
          <cell r="D145">
            <v>11.813983484595854</v>
          </cell>
          <cell r="E145">
            <v>11.813983484595854</v>
          </cell>
          <cell r="F145">
            <v>11.813983484595854</v>
          </cell>
          <cell r="G145">
            <v>11.813983484595854</v>
          </cell>
          <cell r="H145">
            <v>11.813983484595854</v>
          </cell>
          <cell r="I145">
            <v>11.813983484595854</v>
          </cell>
          <cell r="J145">
            <v>11.813983484595854</v>
          </cell>
          <cell r="K145">
            <v>11.813983484595854</v>
          </cell>
          <cell r="L145">
            <v>11.813983484595854</v>
          </cell>
          <cell r="M145">
            <v>11.813983484595854</v>
          </cell>
          <cell r="N145">
            <v>11.813983484595854</v>
          </cell>
        </row>
        <row r="146">
          <cell r="C146">
            <v>1356.5158442534009</v>
          </cell>
          <cell r="D146">
            <v>1218.6212779963241</v>
          </cell>
          <cell r="E146">
            <v>323.11244830369651</v>
          </cell>
          <cell r="F146">
            <v>589.15639174591217</v>
          </cell>
          <cell r="G146">
            <v>47.255933938383407</v>
          </cell>
          <cell r="H146">
            <v>184.80307341867021</v>
          </cell>
          <cell r="I146">
            <v>378.19514630062474</v>
          </cell>
          <cell r="J146">
            <v>47.255933938383407</v>
          </cell>
          <cell r="K146">
            <v>47.255933938383407</v>
          </cell>
          <cell r="L146">
            <v>47.255933938383407</v>
          </cell>
          <cell r="M146">
            <v>170.31826190292355</v>
          </cell>
          <cell r="N146">
            <v>254.14831971236831</v>
          </cell>
        </row>
        <row r="148">
          <cell r="C148">
            <v>10</v>
          </cell>
          <cell r="D148">
            <v>11</v>
          </cell>
          <cell r="E148">
            <v>12</v>
          </cell>
          <cell r="F148">
            <v>1</v>
          </cell>
          <cell r="G148">
            <v>2</v>
          </cell>
          <cell r="H148">
            <v>3</v>
          </cell>
          <cell r="I148">
            <v>4</v>
          </cell>
          <cell r="J148">
            <v>5</v>
          </cell>
          <cell r="K148">
            <v>6</v>
          </cell>
          <cell r="L148">
            <v>7</v>
          </cell>
          <cell r="M148">
            <v>8</v>
          </cell>
          <cell r="N148">
            <v>9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258.92313803739245</v>
          </cell>
          <cell r="N150">
            <v>0</v>
          </cell>
        </row>
        <row r="151">
          <cell r="C151">
            <v>1230.1310303335431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C152">
            <v>79.128879981474554</v>
          </cell>
          <cell r="D152">
            <v>97.11271634090059</v>
          </cell>
          <cell r="E152">
            <v>0</v>
          </cell>
          <cell r="F152">
            <v>89.919181797130179</v>
          </cell>
          <cell r="G152">
            <v>0</v>
          </cell>
          <cell r="H152">
            <v>93.515949069015392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</row>
        <row r="153">
          <cell r="C153">
            <v>0</v>
          </cell>
          <cell r="D153">
            <v>660.4678561690705</v>
          </cell>
          <cell r="E153">
            <v>0</v>
          </cell>
          <cell r="F153">
            <v>176.12476164508547</v>
          </cell>
          <cell r="G153">
            <v>0</v>
          </cell>
          <cell r="H153">
            <v>44.031190411271368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</row>
        <row r="154">
          <cell r="C154">
            <v>5.7823307283482572</v>
          </cell>
          <cell r="D154">
            <v>5.7823307283482572</v>
          </cell>
          <cell r="E154">
            <v>5.7823307283482572</v>
          </cell>
          <cell r="F154">
            <v>5.7823307283482572</v>
          </cell>
          <cell r="G154">
            <v>5.7823307283482572</v>
          </cell>
          <cell r="H154">
            <v>5.7823307283482572</v>
          </cell>
          <cell r="I154">
            <v>5.7823307283482572</v>
          </cell>
          <cell r="J154">
            <v>5.7823307283482572</v>
          </cell>
          <cell r="K154">
            <v>5.7823307283482572</v>
          </cell>
          <cell r="L154">
            <v>5.7823307283482572</v>
          </cell>
          <cell r="M154">
            <v>5.7823307283482572</v>
          </cell>
          <cell r="N154">
            <v>5.7823307283482572</v>
          </cell>
        </row>
        <row r="155">
          <cell r="C155">
            <v>23.444850225180463</v>
          </cell>
          <cell r="D155">
            <v>23.444850225180463</v>
          </cell>
          <cell r="E155">
            <v>23.444850225180463</v>
          </cell>
          <cell r="F155">
            <v>23.444850225180463</v>
          </cell>
          <cell r="G155">
            <v>23.444850225180463</v>
          </cell>
          <cell r="H155">
            <v>23.444850225180463</v>
          </cell>
          <cell r="I155">
            <v>23.444850225180463</v>
          </cell>
          <cell r="J155">
            <v>23.444850225180463</v>
          </cell>
          <cell r="K155">
            <v>23.444850225180463</v>
          </cell>
          <cell r="L155">
            <v>23.444850225180463</v>
          </cell>
          <cell r="M155">
            <v>23.444850225180463</v>
          </cell>
          <cell r="N155">
            <v>23.444850225180463</v>
          </cell>
        </row>
        <row r="156"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</row>
        <row r="157"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121.09333071710749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</row>
        <row r="158">
          <cell r="C158">
            <v>0</v>
          </cell>
          <cell r="D158">
            <v>326.23306258292075</v>
          </cell>
          <cell r="E158">
            <v>217.48870838861384</v>
          </cell>
          <cell r="F158">
            <v>217.48870838861384</v>
          </cell>
          <cell r="G158">
            <v>0</v>
          </cell>
          <cell r="H158">
            <v>0</v>
          </cell>
          <cell r="I158">
            <v>163.11653129146038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163.11653129146038</v>
          </cell>
        </row>
        <row r="159">
          <cell r="C159">
            <v>15.29752946856671</v>
          </cell>
          <cell r="D159">
            <v>15.29752946856671</v>
          </cell>
          <cell r="E159">
            <v>15.29752946856671</v>
          </cell>
          <cell r="F159">
            <v>15.29752946856671</v>
          </cell>
          <cell r="G159">
            <v>15.29752946856671</v>
          </cell>
          <cell r="H159">
            <v>15.29752946856671</v>
          </cell>
          <cell r="I159">
            <v>15.29752946856671</v>
          </cell>
          <cell r="J159">
            <v>15.29752946856671</v>
          </cell>
          <cell r="K159">
            <v>15.29752946856671</v>
          </cell>
          <cell r="L159">
            <v>15.29752946856671</v>
          </cell>
          <cell r="M159">
            <v>15.29752946856671</v>
          </cell>
          <cell r="N159">
            <v>15.29752946856671</v>
          </cell>
        </row>
        <row r="160">
          <cell r="C160">
            <v>1353.7846207371131</v>
          </cell>
          <cell r="D160">
            <v>1128.3383455149872</v>
          </cell>
          <cell r="E160">
            <v>262.01341881070925</v>
          </cell>
          <cell r="F160">
            <v>528.05736225292492</v>
          </cell>
          <cell r="G160">
            <v>44.524710422095431</v>
          </cell>
          <cell r="H160">
            <v>182.07184990238221</v>
          </cell>
          <cell r="I160">
            <v>328.73457243066332</v>
          </cell>
          <cell r="J160">
            <v>44.524710422095431</v>
          </cell>
          <cell r="K160">
            <v>44.524710422095431</v>
          </cell>
          <cell r="L160">
            <v>44.524710422095431</v>
          </cell>
          <cell r="M160">
            <v>303.44784845948789</v>
          </cell>
          <cell r="N160">
            <v>207.64124171355581</v>
          </cell>
        </row>
        <row r="164">
          <cell r="C164">
            <v>40482</v>
          </cell>
          <cell r="D164">
            <v>40847</v>
          </cell>
          <cell r="E164">
            <v>41213</v>
          </cell>
          <cell r="F164">
            <v>41578</v>
          </cell>
          <cell r="G164">
            <v>41943</v>
          </cell>
          <cell r="H164">
            <v>42308</v>
          </cell>
          <cell r="I164">
            <v>42674</v>
          </cell>
          <cell r="J164">
            <v>43039</v>
          </cell>
          <cell r="K164">
            <v>43404</v>
          </cell>
          <cell r="L164">
            <v>43769</v>
          </cell>
          <cell r="M164">
            <v>44135</v>
          </cell>
          <cell r="N164">
            <v>44500</v>
          </cell>
        </row>
        <row r="165">
          <cell r="C165">
            <v>1932.6564799999999</v>
          </cell>
          <cell r="D165">
            <v>1934.6251174287904</v>
          </cell>
          <cell r="E165">
            <v>2132.5676854626595</v>
          </cell>
          <cell r="F165">
            <v>2132.5676854626595</v>
          </cell>
          <cell r="G165">
            <v>2132.5676854626595</v>
          </cell>
          <cell r="H165">
            <v>2132.5676854626595</v>
          </cell>
          <cell r="I165">
            <v>2132.5676854626595</v>
          </cell>
          <cell r="J165">
            <v>2132.5676854626595</v>
          </cell>
          <cell r="K165">
            <v>2132.5676854626595</v>
          </cell>
          <cell r="L165">
            <v>2132.5676854626595</v>
          </cell>
          <cell r="M165">
            <v>2132.5676854626595</v>
          </cell>
          <cell r="N165">
            <v>2132.5676854626595</v>
          </cell>
        </row>
        <row r="166">
          <cell r="C166">
            <v>1091.51187</v>
          </cell>
          <cell r="D166">
            <v>1092.6237029322815</v>
          </cell>
          <cell r="E166">
            <v>1204.4162872963948</v>
          </cell>
          <cell r="F166">
            <v>1204.4162872963948</v>
          </cell>
          <cell r="G166">
            <v>1204.4162872963948</v>
          </cell>
          <cell r="H166">
            <v>1204.4162872963948</v>
          </cell>
          <cell r="I166">
            <v>1204.4162872963948</v>
          </cell>
          <cell r="J166">
            <v>1204.4162872963948</v>
          </cell>
          <cell r="K166">
            <v>1204.4162872963948</v>
          </cell>
          <cell r="L166">
            <v>1204.4162872963948</v>
          </cell>
          <cell r="M166">
            <v>1204.4162872963948</v>
          </cell>
          <cell r="N166">
            <v>1204.4162872963948</v>
          </cell>
        </row>
        <row r="167">
          <cell r="C167">
            <v>209.74643000000003</v>
          </cell>
          <cell r="D167">
            <v>209.96008135342277</v>
          </cell>
          <cell r="E167">
            <v>231.44229892275311</v>
          </cell>
          <cell r="F167">
            <v>231.44229892275311</v>
          </cell>
          <cell r="G167">
            <v>231.44229892275311</v>
          </cell>
          <cell r="H167">
            <v>231.44229892275311</v>
          </cell>
          <cell r="I167">
            <v>231.44229892275311</v>
          </cell>
          <cell r="J167">
            <v>231.44229892275311</v>
          </cell>
          <cell r="K167">
            <v>231.44229892275311</v>
          </cell>
          <cell r="L167">
            <v>231.44229892275311</v>
          </cell>
          <cell r="M167">
            <v>231.44229892275311</v>
          </cell>
          <cell r="N167">
            <v>231.44229892275311</v>
          </cell>
        </row>
        <row r="168"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</row>
        <row r="169">
          <cell r="C169">
            <v>233.71014896688899</v>
          </cell>
          <cell r="D169">
            <v>233.71014896688899</v>
          </cell>
          <cell r="E169">
            <v>257.75351439772112</v>
          </cell>
          <cell r="F169">
            <v>257.75351439772112</v>
          </cell>
          <cell r="G169">
            <v>257.75351439772112</v>
          </cell>
          <cell r="H169">
            <v>257.75351439772112</v>
          </cell>
          <cell r="I169">
            <v>257.75351439772112</v>
          </cell>
          <cell r="J169">
            <v>257.75351439772112</v>
          </cell>
          <cell r="K169">
            <v>257.75351439772112</v>
          </cell>
          <cell r="L169">
            <v>257.75351439772112</v>
          </cell>
          <cell r="M169">
            <v>257.75351439772112</v>
          </cell>
          <cell r="N169">
            <v>257.75351439772112</v>
          </cell>
        </row>
        <row r="170">
          <cell r="C170">
            <v>50</v>
          </cell>
          <cell r="D170">
            <v>50</v>
          </cell>
          <cell r="E170">
            <v>55.143842819217589</v>
          </cell>
          <cell r="F170">
            <v>55.143842819217589</v>
          </cell>
          <cell r="G170">
            <v>55.143842819217589</v>
          </cell>
          <cell r="H170">
            <v>55.143842819217589</v>
          </cell>
          <cell r="I170">
            <v>55.143842819217589</v>
          </cell>
          <cell r="J170">
            <v>55.143842819217589</v>
          </cell>
          <cell r="K170">
            <v>55.143842819217589</v>
          </cell>
          <cell r="L170">
            <v>55.143842819217589</v>
          </cell>
          <cell r="M170">
            <v>55.143842819217589</v>
          </cell>
          <cell r="N170">
            <v>55.143842819217589</v>
          </cell>
        </row>
        <row r="171"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</row>
        <row r="172"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</row>
        <row r="173"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</row>
        <row r="174">
          <cell r="C174">
            <v>25.473569999999995</v>
          </cell>
          <cell r="D174">
            <v>25.499517820456383</v>
          </cell>
          <cell r="E174">
            <v>28.108519427814212</v>
          </cell>
          <cell r="F174">
            <v>28.108519427814212</v>
          </cell>
          <cell r="G174">
            <v>28.108519427814212</v>
          </cell>
          <cell r="H174">
            <v>28.108519427814212</v>
          </cell>
          <cell r="I174">
            <v>28.108519427814212</v>
          </cell>
          <cell r="J174">
            <v>28.108519427814212</v>
          </cell>
          <cell r="K174">
            <v>28.108519427814212</v>
          </cell>
          <cell r="L174">
            <v>28.108519427814212</v>
          </cell>
          <cell r="M174">
            <v>28.108519427814212</v>
          </cell>
          <cell r="N174">
            <v>28.108519427814212</v>
          </cell>
        </row>
        <row r="175">
          <cell r="C175">
            <v>285.33071999999999</v>
          </cell>
          <cell r="D175">
            <v>285.62136282286508</v>
          </cell>
          <cell r="E175">
            <v>314.84491912488977</v>
          </cell>
          <cell r="F175">
            <v>314.84491912488977</v>
          </cell>
          <cell r="G175">
            <v>314.84491912488977</v>
          </cell>
          <cell r="H175">
            <v>314.84491912488977</v>
          </cell>
          <cell r="I175">
            <v>314.84491912488977</v>
          </cell>
          <cell r="J175">
            <v>314.84491912488977</v>
          </cell>
          <cell r="K175">
            <v>314.84491912488977</v>
          </cell>
          <cell r="L175">
            <v>314.84491912488977</v>
          </cell>
          <cell r="M175">
            <v>314.84491912488977</v>
          </cell>
          <cell r="N175">
            <v>314.84491912488977</v>
          </cell>
        </row>
        <row r="176">
          <cell r="C176">
            <v>47.20163999999999</v>
          </cell>
          <cell r="D176">
            <v>47.249720409615414</v>
          </cell>
          <cell r="E176">
            <v>52.084109724891029</v>
          </cell>
          <cell r="F176">
            <v>52.084109724891029</v>
          </cell>
          <cell r="G176">
            <v>52.084109724891029</v>
          </cell>
          <cell r="H176">
            <v>52.084109724891029</v>
          </cell>
          <cell r="I176">
            <v>52.084109724891029</v>
          </cell>
          <cell r="J176">
            <v>52.084109724891029</v>
          </cell>
          <cell r="K176">
            <v>52.084109724891029</v>
          </cell>
          <cell r="L176">
            <v>52.084109724891029</v>
          </cell>
          <cell r="M176">
            <v>52.084109724891029</v>
          </cell>
          <cell r="N176">
            <v>52.084109724891029</v>
          </cell>
        </row>
        <row r="177">
          <cell r="C177">
            <v>173.70453000000001</v>
          </cell>
          <cell r="D177">
            <v>173.88146844863132</v>
          </cell>
          <cell r="E177">
            <v>191.67227664612136</v>
          </cell>
          <cell r="F177">
            <v>191.67227664612136</v>
          </cell>
          <cell r="G177">
            <v>191.67227664612136</v>
          </cell>
          <cell r="H177">
            <v>191.67227664612136</v>
          </cell>
          <cell r="I177">
            <v>191.67227664612136</v>
          </cell>
          <cell r="J177">
            <v>191.67227664612136</v>
          </cell>
          <cell r="K177">
            <v>191.67227664612136</v>
          </cell>
          <cell r="L177">
            <v>191.67227664612136</v>
          </cell>
          <cell r="M177">
            <v>191.67227664612136</v>
          </cell>
          <cell r="N177">
            <v>191.67227664612136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</row>
        <row r="179"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</row>
        <row r="180">
          <cell r="C180">
            <v>100.68108000000001</v>
          </cell>
          <cell r="D180">
            <v>100.78363549525235</v>
          </cell>
          <cell r="E180">
            <v>111.15193908999029</v>
          </cell>
          <cell r="F180">
            <v>111.15193908999029</v>
          </cell>
          <cell r="G180">
            <v>111.15193908999029</v>
          </cell>
          <cell r="H180">
            <v>111.15193908999029</v>
          </cell>
          <cell r="I180">
            <v>111.15193908999029</v>
          </cell>
          <cell r="J180">
            <v>111.15193908999029</v>
          </cell>
          <cell r="K180">
            <v>111.15193908999029</v>
          </cell>
          <cell r="L180">
            <v>111.15193908999029</v>
          </cell>
          <cell r="M180">
            <v>111.15193908999029</v>
          </cell>
          <cell r="N180">
            <v>111.15193908999029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</row>
        <row r="182">
          <cell r="C182">
            <v>39.295370000000005</v>
          </cell>
          <cell r="D182">
            <v>39.335396945792347</v>
          </cell>
          <cell r="E182">
            <v>43.360026532133034</v>
          </cell>
          <cell r="F182">
            <v>43.360026532133034</v>
          </cell>
          <cell r="G182">
            <v>43.360026532133034</v>
          </cell>
          <cell r="H182">
            <v>43.360026532133034</v>
          </cell>
          <cell r="I182">
            <v>43.360026532133034</v>
          </cell>
          <cell r="J182">
            <v>43.360026532133034</v>
          </cell>
          <cell r="K182">
            <v>43.360026532133034</v>
          </cell>
          <cell r="L182">
            <v>43.360026532133034</v>
          </cell>
          <cell r="M182">
            <v>43.360026532133034</v>
          </cell>
          <cell r="N182">
            <v>43.360026532133034</v>
          </cell>
        </row>
        <row r="187">
          <cell r="C187">
            <v>40482</v>
          </cell>
          <cell r="D187">
            <v>40847</v>
          </cell>
          <cell r="E187">
            <v>41213</v>
          </cell>
          <cell r="F187">
            <v>41578</v>
          </cell>
          <cell r="G187">
            <v>41943</v>
          </cell>
          <cell r="H187">
            <v>42308</v>
          </cell>
          <cell r="I187">
            <v>42674</v>
          </cell>
          <cell r="J187">
            <v>43039</v>
          </cell>
          <cell r="K187">
            <v>43404</v>
          </cell>
          <cell r="L187">
            <v>43769</v>
          </cell>
          <cell r="M187">
            <v>44135</v>
          </cell>
          <cell r="N187">
            <v>44500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</row>
        <row r="189"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</row>
        <row r="190"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</row>
        <row r="191"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</row>
        <row r="194"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</row>
        <row r="195"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</row>
        <row r="196">
          <cell r="C196">
            <v>40482</v>
          </cell>
          <cell r="D196">
            <v>40847</v>
          </cell>
          <cell r="E196">
            <v>41213</v>
          </cell>
          <cell r="F196">
            <v>41578</v>
          </cell>
          <cell r="G196">
            <v>41943</v>
          </cell>
          <cell r="H196">
            <v>42308</v>
          </cell>
          <cell r="I196">
            <v>42674</v>
          </cell>
          <cell r="J196">
            <v>43039</v>
          </cell>
          <cell r="K196">
            <v>43404</v>
          </cell>
          <cell r="L196">
            <v>43769</v>
          </cell>
          <cell r="M196">
            <v>44135</v>
          </cell>
          <cell r="N196">
            <v>44500</v>
          </cell>
        </row>
        <row r="197">
          <cell r="C197">
            <v>2729.7800486366227</v>
          </cell>
          <cell r="D197">
            <v>3303.0338588503132</v>
          </cell>
          <cell r="E197">
            <v>2411.5008206136495</v>
          </cell>
          <cell r="F197">
            <v>2411.5008206136495</v>
          </cell>
          <cell r="G197">
            <v>2411.5008206136495</v>
          </cell>
          <cell r="H197">
            <v>2411.5008206136495</v>
          </cell>
          <cell r="I197">
            <v>2411.5008206136495</v>
          </cell>
          <cell r="J197">
            <v>2411.5008206136495</v>
          </cell>
          <cell r="K197">
            <v>2411.5008206136495</v>
          </cell>
          <cell r="L197">
            <v>2411.5008206136495</v>
          </cell>
          <cell r="M197">
            <v>2411.5008206136495</v>
          </cell>
          <cell r="N197">
            <v>2411.5008206136495</v>
          </cell>
        </row>
        <row r="204">
          <cell r="C204">
            <v>10</v>
          </cell>
          <cell r="D204">
            <v>11</v>
          </cell>
          <cell r="E204">
            <v>12</v>
          </cell>
          <cell r="F204">
            <v>1</v>
          </cell>
          <cell r="G204">
            <v>2</v>
          </cell>
          <cell r="H204">
            <v>3</v>
          </cell>
          <cell r="I204">
            <v>4</v>
          </cell>
          <cell r="J204">
            <v>5</v>
          </cell>
          <cell r="K204">
            <v>6</v>
          </cell>
          <cell r="L204">
            <v>7</v>
          </cell>
          <cell r="M204">
            <v>8</v>
          </cell>
          <cell r="N204">
            <v>9</v>
          </cell>
        </row>
        <row r="205"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</row>
        <row r="206"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</row>
        <row r="207"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</row>
        <row r="208"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</row>
        <row r="209"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</row>
        <row r="210"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</row>
        <row r="211"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</row>
        <row r="212"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</row>
        <row r="213"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</row>
        <row r="219">
          <cell r="C219">
            <v>10</v>
          </cell>
          <cell r="D219">
            <v>11</v>
          </cell>
          <cell r="E219">
            <v>12</v>
          </cell>
          <cell r="F219">
            <v>1</v>
          </cell>
          <cell r="G219">
            <v>2</v>
          </cell>
          <cell r="H219">
            <v>3</v>
          </cell>
          <cell r="I219">
            <v>4</v>
          </cell>
          <cell r="J219">
            <v>5</v>
          </cell>
          <cell r="K219">
            <v>6</v>
          </cell>
          <cell r="L219">
            <v>7</v>
          </cell>
          <cell r="M219">
            <v>8</v>
          </cell>
          <cell r="N219">
            <v>9</v>
          </cell>
        </row>
        <row r="220">
          <cell r="C220">
            <v>1513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</row>
        <row r="221">
          <cell r="C221">
            <v>221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</row>
        <row r="222">
          <cell r="C222">
            <v>1424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</row>
        <row r="223">
          <cell r="C223">
            <v>479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</row>
        <row r="224">
          <cell r="C224">
            <v>163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</row>
        <row r="225"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</row>
        <row r="226">
          <cell r="C226">
            <v>56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</row>
        <row r="228"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</row>
        <row r="229">
          <cell r="C229">
            <v>1293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</row>
        <row r="230"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</row>
        <row r="231">
          <cell r="C231">
            <v>38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</row>
        <row r="232">
          <cell r="C232">
            <v>5187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</row>
        <row r="234">
          <cell r="C234">
            <v>10</v>
          </cell>
          <cell r="D234">
            <v>11</v>
          </cell>
          <cell r="E234">
            <v>12</v>
          </cell>
          <cell r="F234">
            <v>1</v>
          </cell>
          <cell r="G234">
            <v>2</v>
          </cell>
          <cell r="H234">
            <v>3</v>
          </cell>
          <cell r="I234">
            <v>4</v>
          </cell>
          <cell r="J234">
            <v>5</v>
          </cell>
          <cell r="K234">
            <v>6</v>
          </cell>
          <cell r="L234">
            <v>7</v>
          </cell>
          <cell r="M234">
            <v>8</v>
          </cell>
          <cell r="N234">
            <v>9</v>
          </cell>
        </row>
        <row r="235"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</row>
        <row r="236"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</row>
        <row r="237"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</row>
        <row r="240"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</row>
        <row r="241"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</row>
        <row r="242"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</row>
        <row r="243"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</row>
        <row r="244"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</row>
        <row r="246"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</row>
        <row r="247"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</row>
        <row r="249">
          <cell r="C249">
            <v>10</v>
          </cell>
          <cell r="D249">
            <v>11</v>
          </cell>
          <cell r="E249">
            <v>12</v>
          </cell>
          <cell r="F249">
            <v>1</v>
          </cell>
          <cell r="G249">
            <v>2</v>
          </cell>
          <cell r="H249">
            <v>3</v>
          </cell>
          <cell r="I249">
            <v>4</v>
          </cell>
          <cell r="J249">
            <v>5</v>
          </cell>
          <cell r="K249">
            <v>6</v>
          </cell>
          <cell r="L249">
            <v>7</v>
          </cell>
          <cell r="M249">
            <v>8</v>
          </cell>
          <cell r="N249">
            <v>9</v>
          </cell>
        </row>
        <row r="250"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</row>
        <row r="251">
          <cell r="C251">
            <v>0</v>
          </cell>
          <cell r="D251">
            <v>629.99637125748495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7</v>
          </cell>
          <cell r="N251">
            <v>0</v>
          </cell>
        </row>
        <row r="252">
          <cell r="C252">
            <v>499.61155688622756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</row>
        <row r="253">
          <cell r="C253">
            <v>6.8231880239520963</v>
          </cell>
          <cell r="D253">
            <v>8.3739125748502996</v>
          </cell>
          <cell r="E253">
            <v>0</v>
          </cell>
          <cell r="F253">
            <v>7.7536227544910181</v>
          </cell>
          <cell r="G253">
            <v>0</v>
          </cell>
          <cell r="H253">
            <v>8.0637676646706584</v>
          </cell>
          <cell r="I253">
            <v>314.99818562874248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</row>
        <row r="254">
          <cell r="C254">
            <v>0</v>
          </cell>
          <cell r="D254">
            <v>439.37100363528504</v>
          </cell>
          <cell r="E254">
            <v>0</v>
          </cell>
          <cell r="F254">
            <v>117.16560096940935</v>
          </cell>
          <cell r="G254">
            <v>0</v>
          </cell>
          <cell r="H254">
            <v>29.291400242352339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</row>
        <row r="255">
          <cell r="C255">
            <v>0</v>
          </cell>
          <cell r="D255">
            <v>0</v>
          </cell>
          <cell r="E255">
            <v>419.9975808383233</v>
          </cell>
          <cell r="F255">
            <v>419.9975808383233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</row>
        <row r="256">
          <cell r="C256">
            <v>11.403722554890221</v>
          </cell>
          <cell r="D256">
            <v>11.403722554890221</v>
          </cell>
          <cell r="E256">
            <v>11.403722554890221</v>
          </cell>
          <cell r="F256">
            <v>11.403722554890221</v>
          </cell>
          <cell r="G256">
            <v>11.403722554890221</v>
          </cell>
          <cell r="H256">
            <v>11.403722554890221</v>
          </cell>
          <cell r="I256">
            <v>11.403722554890221</v>
          </cell>
          <cell r="J256">
            <v>11.403722554890221</v>
          </cell>
          <cell r="K256">
            <v>11.403722554890221</v>
          </cell>
          <cell r="L256">
            <v>11.403722554890221</v>
          </cell>
          <cell r="M256">
            <v>11.403722554890221</v>
          </cell>
          <cell r="N256">
            <v>11.403722554890221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</row>
        <row r="258"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2.1008403361344537E-3</v>
          </cell>
        </row>
        <row r="259"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</row>
        <row r="260"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</row>
        <row r="261">
          <cell r="C261">
            <v>13.043173652694589</v>
          </cell>
          <cell r="D261">
            <v>13.043173652694589</v>
          </cell>
          <cell r="E261">
            <v>13.043173652694589</v>
          </cell>
          <cell r="F261">
            <v>13.043173652694589</v>
          </cell>
          <cell r="G261">
            <v>13.043173652694589</v>
          </cell>
          <cell r="H261">
            <v>13.043173652694589</v>
          </cell>
          <cell r="I261">
            <v>13.043173652694589</v>
          </cell>
          <cell r="J261">
            <v>13.043173652694589</v>
          </cell>
          <cell r="K261">
            <v>13.043173652694589</v>
          </cell>
          <cell r="L261">
            <v>13.043173652694589</v>
          </cell>
          <cell r="M261">
            <v>13.043173652694589</v>
          </cell>
          <cell r="N261">
            <v>328.041359281437</v>
          </cell>
        </row>
        <row r="262">
          <cell r="C262">
            <v>530.88164111776439</v>
          </cell>
          <cell r="D262">
            <v>1102.1881836752052</v>
          </cell>
          <cell r="E262">
            <v>444.44447704590812</v>
          </cell>
          <cell r="F262">
            <v>569.36370076980847</v>
          </cell>
          <cell r="G262">
            <v>24.44689620758481</v>
          </cell>
          <cell r="H262">
            <v>61.802064114607809</v>
          </cell>
          <cell r="I262">
            <v>339.44508183632729</v>
          </cell>
          <cell r="J262">
            <v>24.44689620758481</v>
          </cell>
          <cell r="K262">
            <v>24.44689620758481</v>
          </cell>
          <cell r="L262">
            <v>24.44689620758481</v>
          </cell>
          <cell r="M262">
            <v>31.446896207584814</v>
          </cell>
          <cell r="N262">
            <v>339.44718267666337</v>
          </cell>
        </row>
        <row r="264">
          <cell r="C264">
            <v>40482</v>
          </cell>
          <cell r="D264">
            <v>40847</v>
          </cell>
          <cell r="E264">
            <v>41213</v>
          </cell>
          <cell r="F264">
            <v>41578</v>
          </cell>
          <cell r="G264">
            <v>41943</v>
          </cell>
          <cell r="H264">
            <v>42308</v>
          </cell>
          <cell r="I264">
            <v>42674</v>
          </cell>
          <cell r="J264">
            <v>43039</v>
          </cell>
          <cell r="K264">
            <v>43404</v>
          </cell>
          <cell r="L264">
            <v>43769</v>
          </cell>
          <cell r="M264">
            <v>44135</v>
          </cell>
          <cell r="N264">
            <v>44500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403.33333333333331</v>
          </cell>
          <cell r="H265">
            <v>403.33333333333331</v>
          </cell>
          <cell r="I265">
            <v>403.33333333333331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150</v>
          </cell>
          <cell r="H266">
            <v>150</v>
          </cell>
          <cell r="I266">
            <v>150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50</v>
          </cell>
          <cell r="H267">
            <v>50</v>
          </cell>
          <cell r="I267">
            <v>50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150</v>
          </cell>
          <cell r="H268">
            <v>150</v>
          </cell>
          <cell r="I268">
            <v>150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</row>
        <row r="269"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5</v>
          </cell>
          <cell r="H269">
            <v>5</v>
          </cell>
          <cell r="I269">
            <v>5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</row>
        <row r="270"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103.33333333333333</v>
          </cell>
          <cell r="H270">
            <v>103.33333333333333</v>
          </cell>
          <cell r="I270">
            <v>103.33333333333333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86.666666666666657</v>
          </cell>
          <cell r="H271">
            <v>86.666666666666657</v>
          </cell>
          <cell r="I271">
            <v>86.666666666666657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</row>
        <row r="272"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39</v>
          </cell>
          <cell r="H272">
            <v>39</v>
          </cell>
          <cell r="I272">
            <v>39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25</v>
          </cell>
          <cell r="H273">
            <v>25</v>
          </cell>
          <cell r="I273">
            <v>25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</row>
        <row r="274"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18.333333333333332</v>
          </cell>
          <cell r="H274">
            <v>18.333333333333332</v>
          </cell>
          <cell r="I274">
            <v>18.333333333333332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31</v>
          </cell>
          <cell r="H275">
            <v>31</v>
          </cell>
          <cell r="I275">
            <v>31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</row>
        <row r="276"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200</v>
          </cell>
          <cell r="H276">
            <v>200</v>
          </cell>
          <cell r="I276">
            <v>200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20</v>
          </cell>
          <cell r="H277">
            <v>20</v>
          </cell>
          <cell r="I277">
            <v>20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33.333333333333329</v>
          </cell>
          <cell r="H278">
            <v>33.333333333333329</v>
          </cell>
          <cell r="I278">
            <v>33.333333333333329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</row>
        <row r="279"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11.666666666666666</v>
          </cell>
          <cell r="H279">
            <v>11.666666666666666</v>
          </cell>
          <cell r="I279">
            <v>11.666666666666666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</row>
        <row r="280"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66.666666666666657</v>
          </cell>
          <cell r="H280">
            <v>66.666666666666657</v>
          </cell>
          <cell r="I280">
            <v>66.666666666666657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</row>
        <row r="281"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1393.3333333333333</v>
          </cell>
          <cell r="H281">
            <v>1393.3333333333333</v>
          </cell>
          <cell r="I281">
            <v>1393.3333333333333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</row>
        <row r="283">
          <cell r="C283">
            <v>40482</v>
          </cell>
          <cell r="D283">
            <v>40847</v>
          </cell>
          <cell r="E283">
            <v>41213</v>
          </cell>
          <cell r="F283">
            <v>41578</v>
          </cell>
          <cell r="G283">
            <v>41943</v>
          </cell>
          <cell r="H283">
            <v>42308</v>
          </cell>
          <cell r="I283">
            <v>42674</v>
          </cell>
          <cell r="J283">
            <v>43039</v>
          </cell>
          <cell r="K283">
            <v>43404</v>
          </cell>
          <cell r="L283">
            <v>43769</v>
          </cell>
          <cell r="M283">
            <v>44135</v>
          </cell>
          <cell r="N283">
            <v>44500</v>
          </cell>
        </row>
        <row r="284">
          <cell r="C284">
            <v>0</v>
          </cell>
          <cell r="D284">
            <v>0</v>
          </cell>
          <cell r="E284">
            <v>490.00000000000006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</row>
        <row r="285">
          <cell r="C285">
            <v>0</v>
          </cell>
          <cell r="D285">
            <v>0</v>
          </cell>
          <cell r="E285">
            <v>100</v>
          </cell>
          <cell r="F285">
            <v>0</v>
          </cell>
          <cell r="G285">
            <v>0</v>
          </cell>
          <cell r="H285">
            <v>6083.16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</row>
        <row r="286"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1744.0133600000001</v>
          </cell>
          <cell r="I286">
            <v>1744.0133600000001</v>
          </cell>
          <cell r="J286">
            <v>1744.0133600000001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</row>
        <row r="287">
          <cell r="C287">
            <v>0</v>
          </cell>
          <cell r="D287">
            <v>0</v>
          </cell>
          <cell r="E287">
            <v>88.5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</row>
        <row r="288">
          <cell r="C288">
            <v>0</v>
          </cell>
          <cell r="D288">
            <v>0</v>
          </cell>
          <cell r="E288">
            <v>149.5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</row>
        <row r="290">
          <cell r="C290">
            <v>0</v>
          </cell>
          <cell r="D290">
            <v>0</v>
          </cell>
          <cell r="E290">
            <v>26.5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</row>
        <row r="291"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</row>
        <row r="292">
          <cell r="C292">
            <v>0</v>
          </cell>
          <cell r="D292">
            <v>0</v>
          </cell>
          <cell r="E292">
            <v>25.666666666666668</v>
          </cell>
          <cell r="F292">
            <v>25.666666666666668</v>
          </cell>
          <cell r="G292">
            <v>25.666666666666668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</row>
        <row r="293">
          <cell r="C293">
            <v>0</v>
          </cell>
          <cell r="D293">
            <v>0</v>
          </cell>
          <cell r="E293">
            <v>98.333333333333343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</row>
        <row r="294">
          <cell r="C294">
            <v>0</v>
          </cell>
          <cell r="D294">
            <v>0</v>
          </cell>
          <cell r="E294">
            <v>15.6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</row>
        <row r="295">
          <cell r="C295">
            <v>0</v>
          </cell>
          <cell r="D295">
            <v>0</v>
          </cell>
          <cell r="E295">
            <v>118.66666666666666</v>
          </cell>
          <cell r="F295">
            <v>118.66666666666666</v>
          </cell>
          <cell r="G295">
            <v>118.66666666666666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</row>
        <row r="296">
          <cell r="C296">
            <v>0</v>
          </cell>
          <cell r="D296">
            <v>0</v>
          </cell>
          <cell r="E296">
            <v>45</v>
          </cell>
          <cell r="F296">
            <v>45</v>
          </cell>
          <cell r="G296">
            <v>45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</row>
        <row r="297">
          <cell r="C297">
            <v>0</v>
          </cell>
          <cell r="D297">
            <v>0</v>
          </cell>
          <cell r="E297">
            <v>2</v>
          </cell>
          <cell r="F297">
            <v>2</v>
          </cell>
          <cell r="G297">
            <v>2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</row>
        <row r="298">
          <cell r="C298">
            <v>0</v>
          </cell>
          <cell r="D298">
            <v>0</v>
          </cell>
          <cell r="E298">
            <v>0.6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</row>
        <row r="299">
          <cell r="C299">
            <v>0</v>
          </cell>
          <cell r="D299">
            <v>0</v>
          </cell>
          <cell r="E299">
            <v>29.900000000000002</v>
          </cell>
          <cell r="F299">
            <v>29.900000000000002</v>
          </cell>
          <cell r="G299">
            <v>29.900000000000002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</row>
        <row r="300">
          <cell r="C300">
            <v>0</v>
          </cell>
          <cell r="D300">
            <v>0</v>
          </cell>
          <cell r="E300">
            <v>24.473333333333333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</row>
        <row r="301">
          <cell r="C301">
            <v>0</v>
          </cell>
          <cell r="D301">
            <v>0</v>
          </cell>
          <cell r="E301">
            <v>1214.74</v>
          </cell>
          <cell r="F301">
            <v>221.23333333333332</v>
          </cell>
          <cell r="G301">
            <v>221.23333333333332</v>
          </cell>
          <cell r="H301">
            <v>7827.1733599999998</v>
          </cell>
          <cell r="I301">
            <v>1744.0133600000001</v>
          </cell>
          <cell r="J301">
            <v>1744.0133600000001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</row>
        <row r="303">
          <cell r="C303">
            <v>40482</v>
          </cell>
          <cell r="D303">
            <v>40847</v>
          </cell>
          <cell r="E303">
            <v>41213</v>
          </cell>
          <cell r="F303">
            <v>41578</v>
          </cell>
          <cell r="G303">
            <v>41943</v>
          </cell>
          <cell r="H303">
            <v>42308</v>
          </cell>
          <cell r="I303">
            <v>42674</v>
          </cell>
          <cell r="J303">
            <v>43039</v>
          </cell>
          <cell r="K303">
            <v>43404</v>
          </cell>
          <cell r="L303">
            <v>43769</v>
          </cell>
          <cell r="M303">
            <v>44135</v>
          </cell>
          <cell r="N303">
            <v>44500</v>
          </cell>
        </row>
        <row r="304">
          <cell r="C304">
            <v>0</v>
          </cell>
          <cell r="D304">
            <v>0</v>
          </cell>
          <cell r="E304">
            <v>0</v>
          </cell>
          <cell r="F304">
            <v>210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</row>
        <row r="305">
          <cell r="C305">
            <v>0</v>
          </cell>
          <cell r="D305">
            <v>0</v>
          </cell>
          <cell r="E305">
            <v>0</v>
          </cell>
          <cell r="F305">
            <v>90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</row>
        <row r="306">
          <cell r="C306">
            <v>0</v>
          </cell>
          <cell r="D306">
            <v>0</v>
          </cell>
          <cell r="E306">
            <v>0</v>
          </cell>
          <cell r="F306">
            <v>180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</row>
        <row r="307">
          <cell r="C307">
            <v>0</v>
          </cell>
          <cell r="D307">
            <v>0</v>
          </cell>
          <cell r="E307">
            <v>120</v>
          </cell>
          <cell r="F307">
            <v>160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</row>
        <row r="308">
          <cell r="C308">
            <v>0</v>
          </cell>
          <cell r="D308">
            <v>0</v>
          </cell>
          <cell r="E308">
            <v>0</v>
          </cell>
          <cell r="F308">
            <v>240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</row>
        <row r="309">
          <cell r="C309">
            <v>0</v>
          </cell>
          <cell r="D309">
            <v>0</v>
          </cell>
          <cell r="E309">
            <v>0</v>
          </cell>
          <cell r="F309">
            <v>90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</row>
        <row r="310">
          <cell r="C310">
            <v>0</v>
          </cell>
          <cell r="D310">
            <v>0</v>
          </cell>
          <cell r="E310">
            <v>0</v>
          </cell>
          <cell r="F310">
            <v>1800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</row>
        <row r="311">
          <cell r="C311">
            <v>0</v>
          </cell>
          <cell r="D311">
            <v>0</v>
          </cell>
          <cell r="E311">
            <v>0</v>
          </cell>
          <cell r="F311">
            <v>750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</row>
        <row r="312">
          <cell r="C312">
            <v>0</v>
          </cell>
          <cell r="D312">
            <v>0</v>
          </cell>
          <cell r="E312">
            <v>0</v>
          </cell>
          <cell r="F312">
            <v>180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</row>
        <row r="313">
          <cell r="C313">
            <v>0</v>
          </cell>
          <cell r="D313">
            <v>0</v>
          </cell>
          <cell r="E313">
            <v>0</v>
          </cell>
          <cell r="F313">
            <v>200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</row>
        <row r="314">
          <cell r="C314">
            <v>0</v>
          </cell>
          <cell r="D314">
            <v>0</v>
          </cell>
          <cell r="E314">
            <v>120</v>
          </cell>
          <cell r="F314">
            <v>3900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</row>
        <row r="332">
          <cell r="C332">
            <v>40482</v>
          </cell>
          <cell r="D332">
            <v>40847</v>
          </cell>
          <cell r="E332">
            <v>41213</v>
          </cell>
          <cell r="F332">
            <v>41578</v>
          </cell>
          <cell r="G332">
            <v>41943</v>
          </cell>
          <cell r="H332">
            <v>42308</v>
          </cell>
          <cell r="I332">
            <v>42674</v>
          </cell>
          <cell r="J332">
            <v>43039</v>
          </cell>
          <cell r="K332">
            <v>43404</v>
          </cell>
          <cell r="L332">
            <v>43769</v>
          </cell>
          <cell r="M332">
            <v>44135</v>
          </cell>
        </row>
        <row r="334">
          <cell r="C334">
            <v>993</v>
          </cell>
          <cell r="D334">
            <v>993</v>
          </cell>
          <cell r="E334">
            <v>993</v>
          </cell>
          <cell r="F334">
            <v>993</v>
          </cell>
          <cell r="G334">
            <v>993</v>
          </cell>
          <cell r="H334">
            <v>993</v>
          </cell>
          <cell r="I334">
            <v>993</v>
          </cell>
          <cell r="J334">
            <v>993</v>
          </cell>
          <cell r="K334">
            <v>993</v>
          </cell>
          <cell r="L334">
            <v>993</v>
          </cell>
          <cell r="M334">
            <v>993</v>
          </cell>
        </row>
        <row r="335">
          <cell r="C335">
            <v>2043</v>
          </cell>
          <cell r="D335">
            <v>2043</v>
          </cell>
          <cell r="E335">
            <v>2043</v>
          </cell>
          <cell r="F335">
            <v>2043</v>
          </cell>
          <cell r="G335">
            <v>2043</v>
          </cell>
          <cell r="H335">
            <v>2043</v>
          </cell>
          <cell r="I335">
            <v>2043</v>
          </cell>
          <cell r="J335">
            <v>2043</v>
          </cell>
          <cell r="K335">
            <v>2043</v>
          </cell>
          <cell r="L335">
            <v>2043</v>
          </cell>
          <cell r="M335">
            <v>2043</v>
          </cell>
        </row>
        <row r="336">
          <cell r="C336">
            <v>993</v>
          </cell>
          <cell r="D336">
            <v>993</v>
          </cell>
          <cell r="E336">
            <v>993</v>
          </cell>
          <cell r="F336">
            <v>993</v>
          </cell>
          <cell r="G336">
            <v>993</v>
          </cell>
          <cell r="H336">
            <v>993</v>
          </cell>
          <cell r="I336">
            <v>993</v>
          </cell>
          <cell r="J336">
            <v>993</v>
          </cell>
          <cell r="K336">
            <v>993</v>
          </cell>
          <cell r="L336">
            <v>993</v>
          </cell>
          <cell r="M336">
            <v>993</v>
          </cell>
        </row>
        <row r="338">
          <cell r="C338">
            <v>1010</v>
          </cell>
          <cell r="D338">
            <v>978</v>
          </cell>
          <cell r="E338">
            <v>859</v>
          </cell>
          <cell r="F338">
            <v>903</v>
          </cell>
          <cell r="G338">
            <v>924</v>
          </cell>
          <cell r="H338">
            <v>938</v>
          </cell>
          <cell r="I338">
            <v>1037</v>
          </cell>
          <cell r="J338">
            <v>1073</v>
          </cell>
          <cell r="K338">
            <v>1073</v>
          </cell>
          <cell r="L338">
            <v>1073</v>
          </cell>
          <cell r="M338">
            <v>1073</v>
          </cell>
        </row>
        <row r="339">
          <cell r="C339">
            <v>321</v>
          </cell>
          <cell r="D339">
            <v>321</v>
          </cell>
          <cell r="E339">
            <v>263</v>
          </cell>
          <cell r="F339">
            <v>321</v>
          </cell>
          <cell r="G339">
            <v>321</v>
          </cell>
          <cell r="H339">
            <v>321</v>
          </cell>
          <cell r="I339">
            <v>321</v>
          </cell>
          <cell r="J339">
            <v>321</v>
          </cell>
          <cell r="K339">
            <v>321</v>
          </cell>
          <cell r="L339">
            <v>321</v>
          </cell>
          <cell r="M339">
            <v>321</v>
          </cell>
        </row>
        <row r="340">
          <cell r="C340">
            <v>689</v>
          </cell>
          <cell r="D340">
            <v>657</v>
          </cell>
          <cell r="E340">
            <v>596</v>
          </cell>
          <cell r="F340">
            <v>582</v>
          </cell>
          <cell r="G340">
            <v>603</v>
          </cell>
          <cell r="H340">
            <v>617</v>
          </cell>
          <cell r="I340">
            <v>716</v>
          </cell>
          <cell r="J340">
            <v>752</v>
          </cell>
          <cell r="K340">
            <v>752</v>
          </cell>
          <cell r="L340">
            <v>752</v>
          </cell>
          <cell r="M340">
            <v>752</v>
          </cell>
        </row>
        <row r="342">
          <cell r="C342">
            <v>0</v>
          </cell>
          <cell r="D342">
            <v>0</v>
          </cell>
          <cell r="E342">
            <v>63</v>
          </cell>
          <cell r="F342">
            <v>0</v>
          </cell>
          <cell r="G342">
            <v>0</v>
          </cell>
          <cell r="H342">
            <v>57</v>
          </cell>
          <cell r="I342">
            <v>36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</row>
        <row r="344">
          <cell r="C344">
            <v>0</v>
          </cell>
          <cell r="D344">
            <v>0</v>
          </cell>
          <cell r="E344">
            <v>63</v>
          </cell>
          <cell r="F344">
            <v>0</v>
          </cell>
          <cell r="G344">
            <v>0</v>
          </cell>
          <cell r="H344">
            <v>57</v>
          </cell>
          <cell r="I344">
            <v>36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</row>
        <row r="346">
          <cell r="C346">
            <v>0</v>
          </cell>
          <cell r="D346">
            <v>63</v>
          </cell>
          <cell r="E346">
            <v>0</v>
          </cell>
          <cell r="F346">
            <v>0</v>
          </cell>
          <cell r="G346">
            <v>57</v>
          </cell>
          <cell r="H346">
            <v>36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</row>
        <row r="347"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</row>
        <row r="348">
          <cell r="C348">
            <v>0</v>
          </cell>
          <cell r="D348">
            <v>63</v>
          </cell>
          <cell r="E348">
            <v>0</v>
          </cell>
          <cell r="F348">
            <v>0</v>
          </cell>
          <cell r="G348">
            <v>57</v>
          </cell>
          <cell r="H348">
            <v>36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</row>
        <row r="350">
          <cell r="C350">
            <v>0</v>
          </cell>
          <cell r="D350">
            <v>32</v>
          </cell>
          <cell r="E350">
            <v>151</v>
          </cell>
          <cell r="F350">
            <v>77</v>
          </cell>
          <cell r="G350">
            <v>56</v>
          </cell>
          <cell r="H350">
            <v>42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</row>
        <row r="351">
          <cell r="C351">
            <v>0</v>
          </cell>
          <cell r="D351">
            <v>0</v>
          </cell>
          <cell r="E351">
            <v>58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</row>
        <row r="352">
          <cell r="C352">
            <v>0</v>
          </cell>
          <cell r="D352">
            <v>32</v>
          </cell>
          <cell r="E352">
            <v>93</v>
          </cell>
          <cell r="F352">
            <v>77</v>
          </cell>
          <cell r="G352">
            <v>56</v>
          </cell>
          <cell r="H352">
            <v>42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69">
          <cell r="C369">
            <v>40694</v>
          </cell>
          <cell r="D369">
            <v>41060</v>
          </cell>
          <cell r="E369">
            <v>41425</v>
          </cell>
          <cell r="F369">
            <v>41790</v>
          </cell>
          <cell r="G369">
            <v>42155</v>
          </cell>
          <cell r="H369">
            <v>42521</v>
          </cell>
          <cell r="I369">
            <v>42886</v>
          </cell>
          <cell r="J369">
            <v>43251</v>
          </cell>
          <cell r="K369">
            <v>43616</v>
          </cell>
          <cell r="L369">
            <v>43982</v>
          </cell>
          <cell r="M369">
            <v>44347</v>
          </cell>
        </row>
        <row r="370">
          <cell r="C370">
            <v>7</v>
          </cell>
          <cell r="D370">
            <v>7</v>
          </cell>
          <cell r="E370">
            <v>7</v>
          </cell>
          <cell r="F370">
            <v>7</v>
          </cell>
          <cell r="G370">
            <v>7</v>
          </cell>
          <cell r="H370">
            <v>7</v>
          </cell>
          <cell r="I370">
            <v>7</v>
          </cell>
          <cell r="J370">
            <v>7</v>
          </cell>
          <cell r="K370">
            <v>7</v>
          </cell>
          <cell r="L370">
            <v>7</v>
          </cell>
          <cell r="M370">
            <v>7</v>
          </cell>
        </row>
        <row r="372">
          <cell r="C372">
            <v>19.317821782178218</v>
          </cell>
          <cell r="D372">
            <v>37.236196319018404</v>
          </cell>
          <cell r="E372">
            <v>30.530849825378347</v>
          </cell>
          <cell r="F372">
            <v>47</v>
          </cell>
          <cell r="G372">
            <v>46.915584415584412</v>
          </cell>
          <cell r="H372">
            <v>46.946695095948826</v>
          </cell>
          <cell r="I372">
            <v>41.380906460945035</v>
          </cell>
          <cell r="J372">
            <v>29.893766708481539</v>
          </cell>
          <cell r="K372">
            <v>41.401677539608571</v>
          </cell>
          <cell r="L372">
            <v>29.893766708481539</v>
          </cell>
          <cell r="M372">
            <v>41.401677539608571</v>
          </cell>
        </row>
        <row r="373">
          <cell r="C373">
            <v>20</v>
          </cell>
          <cell r="D373">
            <v>50</v>
          </cell>
          <cell r="E373">
            <v>34</v>
          </cell>
          <cell r="F373">
            <v>47</v>
          </cell>
          <cell r="G373">
            <v>43</v>
          </cell>
          <cell r="H373">
            <v>43</v>
          </cell>
          <cell r="I373">
            <v>40</v>
          </cell>
          <cell r="J373">
            <v>29.644896193771626</v>
          </cell>
          <cell r="K373">
            <v>40</v>
          </cell>
          <cell r="L373">
            <v>29.644896193771626</v>
          </cell>
          <cell r="M373">
            <v>40</v>
          </cell>
        </row>
        <row r="374">
          <cell r="C374">
            <v>19</v>
          </cell>
          <cell r="D374">
            <v>31</v>
          </cell>
          <cell r="E374">
            <v>29</v>
          </cell>
          <cell r="F374">
            <v>47</v>
          </cell>
          <cell r="G374">
            <v>49</v>
          </cell>
          <cell r="H374">
            <v>49</v>
          </cell>
          <cell r="I374">
            <v>42</v>
          </cell>
          <cell r="J374">
            <v>30</v>
          </cell>
          <cell r="K374">
            <v>42</v>
          </cell>
          <cell r="L374">
            <v>30</v>
          </cell>
          <cell r="M374">
            <v>42</v>
          </cell>
        </row>
        <row r="375">
          <cell r="E375">
            <v>0</v>
          </cell>
        </row>
        <row r="376"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</row>
        <row r="377">
          <cell r="C377">
            <v>0.52</v>
          </cell>
          <cell r="D377">
            <v>0.49710000000000004</v>
          </cell>
          <cell r="E377">
            <v>0.42</v>
          </cell>
          <cell r="F377">
            <v>0.42</v>
          </cell>
          <cell r="G377">
            <v>0.42</v>
          </cell>
          <cell r="H377">
            <v>0.42</v>
          </cell>
          <cell r="I377">
            <v>0.42</v>
          </cell>
          <cell r="J377">
            <v>0.42</v>
          </cell>
          <cell r="K377">
            <v>0.42</v>
          </cell>
          <cell r="L377">
            <v>0.42</v>
          </cell>
          <cell r="M377">
            <v>0.42</v>
          </cell>
        </row>
        <row r="378">
          <cell r="C378">
            <v>0.14000000000000001</v>
          </cell>
          <cell r="D378">
            <v>0.26850000000000002</v>
          </cell>
          <cell r="E378">
            <v>0.3</v>
          </cell>
          <cell r="F378">
            <v>0.3</v>
          </cell>
          <cell r="G378">
            <v>0.3</v>
          </cell>
          <cell r="H378">
            <v>0.3</v>
          </cell>
          <cell r="I378">
            <v>0.3</v>
          </cell>
          <cell r="J378">
            <v>0.3</v>
          </cell>
          <cell r="K378">
            <v>0.3</v>
          </cell>
          <cell r="L378">
            <v>0.3</v>
          </cell>
          <cell r="M378">
            <v>0.3</v>
          </cell>
        </row>
        <row r="379">
          <cell r="C379">
            <v>0.02</v>
          </cell>
          <cell r="D379">
            <v>0.03</v>
          </cell>
          <cell r="E379">
            <v>0.04</v>
          </cell>
          <cell r="F379">
            <v>0.04</v>
          </cell>
          <cell r="G379">
            <v>0.04</v>
          </cell>
          <cell r="H379">
            <v>0.04</v>
          </cell>
          <cell r="I379">
            <v>0.04</v>
          </cell>
          <cell r="J379">
            <v>0.04</v>
          </cell>
          <cell r="K379">
            <v>0.04</v>
          </cell>
          <cell r="L379">
            <v>0.04</v>
          </cell>
          <cell r="M379">
            <v>0.04</v>
          </cell>
        </row>
        <row r="380">
          <cell r="C380">
            <v>0.05</v>
          </cell>
          <cell r="D380">
            <v>0.1273</v>
          </cell>
          <cell r="E380">
            <v>0.18</v>
          </cell>
          <cell r="F380">
            <v>0.18</v>
          </cell>
          <cell r="G380">
            <v>0.18</v>
          </cell>
          <cell r="H380">
            <v>0.18</v>
          </cell>
          <cell r="I380">
            <v>0.18</v>
          </cell>
          <cell r="J380">
            <v>0.18</v>
          </cell>
          <cell r="K380">
            <v>0.18</v>
          </cell>
          <cell r="L380">
            <v>0.18</v>
          </cell>
          <cell r="M380">
            <v>0.18</v>
          </cell>
        </row>
        <row r="381">
          <cell r="C381">
            <v>0.27</v>
          </cell>
          <cell r="D381">
            <v>7.7099999999999946E-2</v>
          </cell>
          <cell r="E381">
            <v>0.06</v>
          </cell>
          <cell r="F381">
            <v>0.06</v>
          </cell>
          <cell r="G381">
            <v>0.06</v>
          </cell>
          <cell r="H381">
            <v>0.06</v>
          </cell>
          <cell r="I381">
            <v>0.06</v>
          </cell>
          <cell r="J381">
            <v>0.06</v>
          </cell>
          <cell r="K381">
            <v>0.06</v>
          </cell>
          <cell r="L381">
            <v>0.06</v>
          </cell>
          <cell r="M381">
            <v>0.06</v>
          </cell>
        </row>
        <row r="387">
          <cell r="C387">
            <v>10</v>
          </cell>
          <cell r="D387">
            <v>11</v>
          </cell>
          <cell r="E387">
            <v>12</v>
          </cell>
          <cell r="F387">
            <v>1</v>
          </cell>
          <cell r="G387">
            <v>2</v>
          </cell>
          <cell r="H387">
            <v>3</v>
          </cell>
          <cell r="I387">
            <v>4</v>
          </cell>
          <cell r="J387">
            <v>5</v>
          </cell>
          <cell r="K387">
            <v>6</v>
          </cell>
          <cell r="L387">
            <v>7</v>
          </cell>
          <cell r="M387">
            <v>8</v>
          </cell>
          <cell r="N387">
            <v>9</v>
          </cell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</row>
        <row r="389">
          <cell r="C389">
            <v>167.3872321232833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</row>
        <row r="390">
          <cell r="C390">
            <v>1542.3582452883836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</row>
        <row r="391">
          <cell r="C391">
            <v>55.443697639357048</v>
          </cell>
          <cell r="D391">
            <v>68.044538011938201</v>
          </cell>
          <cell r="E391">
            <v>0</v>
          </cell>
          <cell r="F391">
            <v>63.004201862905738</v>
          </cell>
          <cell r="G391">
            <v>0</v>
          </cell>
          <cell r="H391">
            <v>65.52436993742198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</row>
        <row r="392">
          <cell r="C392">
            <v>0</v>
          </cell>
          <cell r="D392">
            <v>651.65523414413201</v>
          </cell>
          <cell r="E392">
            <v>0</v>
          </cell>
          <cell r="F392">
            <v>173.77472910510184</v>
          </cell>
          <cell r="G392">
            <v>0</v>
          </cell>
          <cell r="H392">
            <v>43.44368227627546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</row>
        <row r="393">
          <cell r="C393">
            <v>14.613042021781084</v>
          </cell>
          <cell r="D393">
            <v>14.613042021781084</v>
          </cell>
          <cell r="E393">
            <v>14.613042021781084</v>
          </cell>
          <cell r="F393">
            <v>14.613042021781084</v>
          </cell>
          <cell r="G393">
            <v>14.613042021781084</v>
          </cell>
          <cell r="H393">
            <v>14.613042021781084</v>
          </cell>
          <cell r="I393">
            <v>14.613042021781084</v>
          </cell>
          <cell r="J393">
            <v>14.613042021781084</v>
          </cell>
          <cell r="K393">
            <v>14.613042021781084</v>
          </cell>
          <cell r="L393">
            <v>14.613042021781084</v>
          </cell>
          <cell r="M393">
            <v>14.613042021781084</v>
          </cell>
          <cell r="N393">
            <v>14.613042021781084</v>
          </cell>
        </row>
        <row r="394">
          <cell r="C394">
            <v>23.765838610669881</v>
          </cell>
          <cell r="D394">
            <v>23.765838610669881</v>
          </cell>
          <cell r="E394">
            <v>23.765838610669881</v>
          </cell>
          <cell r="F394">
            <v>23.765838610669881</v>
          </cell>
          <cell r="G394">
            <v>23.765838610669881</v>
          </cell>
          <cell r="H394">
            <v>23.765838610669881</v>
          </cell>
          <cell r="I394">
            <v>23.765838610669881</v>
          </cell>
          <cell r="J394">
            <v>23.765838610669881</v>
          </cell>
          <cell r="K394">
            <v>23.765838610669881</v>
          </cell>
          <cell r="L394">
            <v>23.765838610669881</v>
          </cell>
          <cell r="M394">
            <v>23.765838610669881</v>
          </cell>
          <cell r="N394">
            <v>23.765838610669881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38.540333705332607</v>
          </cell>
          <cell r="M396">
            <v>38.540333705332607</v>
          </cell>
          <cell r="N396">
            <v>38.540333705332607</v>
          </cell>
        </row>
        <row r="397">
          <cell r="C397">
            <v>0</v>
          </cell>
          <cell r="D397">
            <v>483.52596191234665</v>
          </cell>
          <cell r="E397">
            <v>412.29834146066958</v>
          </cell>
          <cell r="F397">
            <v>358.87762612191165</v>
          </cell>
          <cell r="G397">
            <v>0</v>
          </cell>
          <cell r="H397">
            <v>0</v>
          </cell>
          <cell r="I397">
            <v>268.47333862555223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268.47333862555223</v>
          </cell>
        </row>
        <row r="398"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</row>
        <row r="399">
          <cell r="C399">
            <v>16.19509566719503</v>
          </cell>
          <cell r="D399">
            <v>16.19509566719503</v>
          </cell>
          <cell r="E399">
            <v>16.19509566719503</v>
          </cell>
          <cell r="F399">
            <v>16.19509566719503</v>
          </cell>
          <cell r="G399">
            <v>16.19509566719503</v>
          </cell>
          <cell r="H399">
            <v>16.19509566719503</v>
          </cell>
          <cell r="I399">
            <v>16.19509566719503</v>
          </cell>
          <cell r="J399">
            <v>16.19509566719503</v>
          </cell>
          <cell r="K399">
            <v>16.19509566719503</v>
          </cell>
          <cell r="L399">
            <v>16.19509566719503</v>
          </cell>
          <cell r="M399">
            <v>16.19509566719503</v>
          </cell>
          <cell r="N399">
            <v>16.19509566719503</v>
          </cell>
        </row>
        <row r="400">
          <cell r="C400">
            <v>1819.7631513506697</v>
          </cell>
          <cell r="D400">
            <v>1257.799710368063</v>
          </cell>
          <cell r="E400">
            <v>466.87231776031552</v>
          </cell>
          <cell r="F400">
            <v>650.23053338956527</v>
          </cell>
          <cell r="G400">
            <v>54.573976299645992</v>
          </cell>
          <cell r="H400">
            <v>163.54202851334344</v>
          </cell>
          <cell r="I400">
            <v>323.04731492519818</v>
          </cell>
          <cell r="J400">
            <v>54.573976299645992</v>
          </cell>
          <cell r="K400">
            <v>54.573976299645992</v>
          </cell>
          <cell r="L400">
            <v>93.114310004978606</v>
          </cell>
          <cell r="M400">
            <v>93.114310004978606</v>
          </cell>
          <cell r="N400">
            <v>361.58764863053079</v>
          </cell>
        </row>
        <row r="402">
          <cell r="C402">
            <v>10</v>
          </cell>
          <cell r="D402">
            <v>11</v>
          </cell>
          <cell r="E402">
            <v>12</v>
          </cell>
          <cell r="F402">
            <v>1</v>
          </cell>
          <cell r="G402">
            <v>2</v>
          </cell>
          <cell r="H402">
            <v>3</v>
          </cell>
          <cell r="I402">
            <v>4</v>
          </cell>
          <cell r="J402">
            <v>5</v>
          </cell>
          <cell r="K402">
            <v>6</v>
          </cell>
          <cell r="L402">
            <v>7</v>
          </cell>
          <cell r="M402">
            <v>8</v>
          </cell>
          <cell r="N402">
            <v>9</v>
          </cell>
        </row>
        <row r="403">
          <cell r="C403">
            <v>81.74550564320873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</row>
        <row r="404">
          <cell r="C404">
            <v>70.743809250012916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</row>
        <row r="405">
          <cell r="C405">
            <v>1346.5126361279911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</row>
        <row r="406">
          <cell r="C406">
            <v>42.63319801392408</v>
          </cell>
          <cell r="D406">
            <v>52.322561198906826</v>
          </cell>
          <cell r="E406">
            <v>0</v>
          </cell>
          <cell r="F406">
            <v>48.446815924913729</v>
          </cell>
          <cell r="G406">
            <v>0</v>
          </cell>
          <cell r="H406">
            <v>50.384688561910288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</row>
        <row r="407">
          <cell r="C407">
            <v>0</v>
          </cell>
          <cell r="D407">
            <v>536.2430636436394</v>
          </cell>
          <cell r="E407">
            <v>0</v>
          </cell>
          <cell r="F407">
            <v>142.99815030497049</v>
          </cell>
          <cell r="G407">
            <v>0</v>
          </cell>
          <cell r="H407">
            <v>35.749537576242624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</row>
        <row r="408"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0.23072011228388156</v>
          </cell>
          <cell r="N408">
            <v>0</v>
          </cell>
        </row>
        <row r="409">
          <cell r="C409">
            <v>16.303868497136111</v>
          </cell>
          <cell r="D409">
            <v>16.303868497136111</v>
          </cell>
          <cell r="E409">
            <v>16.303868497136111</v>
          </cell>
          <cell r="F409">
            <v>16.303868497136111</v>
          </cell>
          <cell r="G409">
            <v>16.303868497136111</v>
          </cell>
          <cell r="H409">
            <v>16.303868497136111</v>
          </cell>
          <cell r="I409">
            <v>16.303868497136111</v>
          </cell>
          <cell r="J409">
            <v>16.303868497136111</v>
          </cell>
          <cell r="K409">
            <v>16.303868497136111</v>
          </cell>
          <cell r="L409">
            <v>16.303868497136111</v>
          </cell>
          <cell r="M409">
            <v>16.303868497136111</v>
          </cell>
          <cell r="N409">
            <v>16.303868497136111</v>
          </cell>
        </row>
        <row r="410"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</row>
        <row r="411"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90.865181043521517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</row>
        <row r="412">
          <cell r="C412">
            <v>0</v>
          </cell>
          <cell r="D412">
            <v>519.11591501448856</v>
          </cell>
          <cell r="E412">
            <v>345.69188995396894</v>
          </cell>
          <cell r="F412">
            <v>345.69188995396894</v>
          </cell>
          <cell r="G412">
            <v>0</v>
          </cell>
          <cell r="H412">
            <v>0</v>
          </cell>
          <cell r="I412">
            <v>258.97987742370918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258.97987742370918</v>
          </cell>
        </row>
        <row r="413">
          <cell r="C413">
            <v>18.556447833400281</v>
          </cell>
          <cell r="D413">
            <v>18.556447833400281</v>
          </cell>
          <cell r="E413">
            <v>18.556447833400281</v>
          </cell>
          <cell r="F413">
            <v>18.556447833400281</v>
          </cell>
          <cell r="G413">
            <v>18.556447833400281</v>
          </cell>
          <cell r="H413">
            <v>18.556447833400281</v>
          </cell>
          <cell r="I413">
            <v>18.556447833400281</v>
          </cell>
          <cell r="J413">
            <v>18.556447833400281</v>
          </cell>
          <cell r="K413">
            <v>18.556447833400281</v>
          </cell>
          <cell r="L413">
            <v>18.556447833400281</v>
          </cell>
          <cell r="M413">
            <v>18.556447833400281</v>
          </cell>
          <cell r="N413">
            <v>18.556447833400281</v>
          </cell>
        </row>
        <row r="414">
          <cell r="C414">
            <v>1576.4954653656732</v>
          </cell>
          <cell r="D414">
            <v>1142.5418561875711</v>
          </cell>
          <cell r="E414">
            <v>380.55220628450536</v>
          </cell>
          <cell r="F414">
            <v>571.99717251438949</v>
          </cell>
          <cell r="G414">
            <v>34.860316330536392</v>
          </cell>
          <cell r="H414">
            <v>120.9945424686893</v>
          </cell>
          <cell r="I414">
            <v>384.70537479776709</v>
          </cell>
          <cell r="J414">
            <v>34.860316330536392</v>
          </cell>
          <cell r="K414">
            <v>34.860316330536392</v>
          </cell>
          <cell r="L414">
            <v>34.860316330536392</v>
          </cell>
          <cell r="M414">
            <v>35.091036442820268</v>
          </cell>
          <cell r="N414">
            <v>293.8401937542456</v>
          </cell>
        </row>
        <row r="418">
          <cell r="C418">
            <v>40482</v>
          </cell>
          <cell r="D418">
            <v>40847</v>
          </cell>
          <cell r="E418">
            <v>41213</v>
          </cell>
          <cell r="F418">
            <v>41578</v>
          </cell>
          <cell r="G418">
            <v>41943</v>
          </cell>
          <cell r="H418">
            <v>42308</v>
          </cell>
          <cell r="I418">
            <v>42674</v>
          </cell>
          <cell r="J418">
            <v>43039</v>
          </cell>
          <cell r="K418">
            <v>43404</v>
          </cell>
          <cell r="L418">
            <v>43769</v>
          </cell>
          <cell r="M418">
            <v>44135</v>
          </cell>
          <cell r="N418">
            <v>44500</v>
          </cell>
        </row>
        <row r="419">
          <cell r="C419">
            <v>1141.7508800000001</v>
          </cell>
          <cell r="D419">
            <v>1142.9138872596877</v>
          </cell>
          <cell r="E419">
            <v>1260.493275098984</v>
          </cell>
          <cell r="F419">
            <v>1260.493275098984</v>
          </cell>
          <cell r="G419">
            <v>1260.493275098984</v>
          </cell>
          <cell r="H419">
            <v>1260.493275098984</v>
          </cell>
          <cell r="I419">
            <v>1260.493275098984</v>
          </cell>
          <cell r="J419">
            <v>1260.493275098984</v>
          </cell>
          <cell r="K419">
            <v>1260.493275098984</v>
          </cell>
          <cell r="L419">
            <v>1260.493275098984</v>
          </cell>
          <cell r="M419">
            <v>1260.493275098984</v>
          </cell>
          <cell r="N419">
            <v>1260.493275098984</v>
          </cell>
        </row>
        <row r="420">
          <cell r="C420">
            <v>965.43702999999994</v>
          </cell>
          <cell r="D420">
            <v>966.4204409124236</v>
          </cell>
          <cell r="E420">
            <v>1065.8427378190729</v>
          </cell>
          <cell r="F420">
            <v>1065.8427378190729</v>
          </cell>
          <cell r="G420">
            <v>1065.8427378190729</v>
          </cell>
          <cell r="H420">
            <v>1065.8427378190729</v>
          </cell>
          <cell r="I420">
            <v>1065.8427378190729</v>
          </cell>
          <cell r="J420">
            <v>1065.8427378190729</v>
          </cell>
          <cell r="K420">
            <v>1065.8427378190729</v>
          </cell>
          <cell r="L420">
            <v>1065.8427378190729</v>
          </cell>
          <cell r="M420">
            <v>1065.8427378190729</v>
          </cell>
          <cell r="N420">
            <v>1065.8427378190729</v>
          </cell>
        </row>
        <row r="421">
          <cell r="C421">
            <v>186.35159999999999</v>
          </cell>
          <cell r="D421">
            <v>186.54142097360364</v>
          </cell>
          <cell r="E421">
            <v>205.73221594883799</v>
          </cell>
          <cell r="F421">
            <v>205.73221594883799</v>
          </cell>
          <cell r="G421">
            <v>205.73221594883799</v>
          </cell>
          <cell r="H421">
            <v>205.73221594883799</v>
          </cell>
          <cell r="I421">
            <v>205.73221594883799</v>
          </cell>
          <cell r="J421">
            <v>205.73221594883799</v>
          </cell>
          <cell r="K421">
            <v>205.73221594883799</v>
          </cell>
          <cell r="L421">
            <v>205.73221594883799</v>
          </cell>
          <cell r="M421">
            <v>205.73221594883799</v>
          </cell>
          <cell r="N421">
            <v>205.73221594883799</v>
          </cell>
        </row>
        <row r="422">
          <cell r="C422">
            <v>0.96994000000000014</v>
          </cell>
          <cell r="D422">
            <v>0.97092799771580784</v>
          </cell>
          <cell r="E422">
            <v>1.0708140178963632</v>
          </cell>
          <cell r="F422">
            <v>1.0708140178963632</v>
          </cell>
          <cell r="G422">
            <v>1.0708140178963632</v>
          </cell>
          <cell r="H422">
            <v>1.0708140178963632</v>
          </cell>
          <cell r="I422">
            <v>1.0708140178963632</v>
          </cell>
          <cell r="J422">
            <v>1.0708140178963632</v>
          </cell>
          <cell r="K422">
            <v>1.0708140178963632</v>
          </cell>
          <cell r="L422">
            <v>1.0708140178963632</v>
          </cell>
          <cell r="M422">
            <v>1.0708140178963632</v>
          </cell>
          <cell r="N422">
            <v>1.0708140178963632</v>
          </cell>
        </row>
        <row r="423">
          <cell r="C423">
            <v>233.47233</v>
          </cell>
          <cell r="D423">
            <v>233.71014896688899</v>
          </cell>
          <cell r="E423">
            <v>257.75351439772112</v>
          </cell>
          <cell r="F423">
            <v>257.75351439772112</v>
          </cell>
          <cell r="G423">
            <v>257.75351439772112</v>
          </cell>
          <cell r="H423">
            <v>257.75351439772112</v>
          </cell>
          <cell r="I423">
            <v>257.75351439772112</v>
          </cell>
          <cell r="J423">
            <v>257.75351439772112</v>
          </cell>
          <cell r="K423">
            <v>257.75351439772112</v>
          </cell>
          <cell r="L423">
            <v>257.75351439772112</v>
          </cell>
          <cell r="M423">
            <v>257.75351439772112</v>
          </cell>
          <cell r="N423">
            <v>257.75351439772112</v>
          </cell>
        </row>
        <row r="424">
          <cell r="C424">
            <v>37.724930000000001</v>
          </cell>
          <cell r="D424">
            <v>37.763357268355783</v>
          </cell>
          <cell r="E424">
            <v>41.648332750643391</v>
          </cell>
          <cell r="F424">
            <v>41.648332750643391</v>
          </cell>
          <cell r="G424">
            <v>41.648332750643391</v>
          </cell>
          <cell r="H424">
            <v>41.648332750643391</v>
          </cell>
          <cell r="I424">
            <v>41.648332750643391</v>
          </cell>
          <cell r="J424">
            <v>41.648332750643391</v>
          </cell>
          <cell r="K424">
            <v>41.648332750643391</v>
          </cell>
          <cell r="L424">
            <v>41.648332750643391</v>
          </cell>
          <cell r="M424">
            <v>41.648332750643391</v>
          </cell>
          <cell r="N424">
            <v>41.648332750643391</v>
          </cell>
        </row>
        <row r="425"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</row>
        <row r="426"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</row>
        <row r="427"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</row>
        <row r="428">
          <cell r="C428">
            <v>81.159949999999995</v>
          </cell>
          <cell r="D428">
            <v>81.242620933475337</v>
          </cell>
          <cell r="E428">
            <v>89.600606379536814</v>
          </cell>
          <cell r="F428">
            <v>89.600606379536814</v>
          </cell>
          <cell r="G428">
            <v>89.600606379536814</v>
          </cell>
          <cell r="H428">
            <v>89.600606379536814</v>
          </cell>
          <cell r="I428">
            <v>89.600606379536814</v>
          </cell>
          <cell r="J428">
            <v>89.600606379536814</v>
          </cell>
          <cell r="K428">
            <v>89.600606379536814</v>
          </cell>
          <cell r="L428">
            <v>89.600606379536814</v>
          </cell>
          <cell r="M428">
            <v>89.600606379536814</v>
          </cell>
          <cell r="N428">
            <v>89.600606379536814</v>
          </cell>
        </row>
        <row r="429">
          <cell r="C429">
            <v>151.68985999999998</v>
          </cell>
          <cell r="D429">
            <v>151.84437392373877</v>
          </cell>
          <cell r="E429">
            <v>167.46564577266307</v>
          </cell>
          <cell r="F429">
            <v>167.46564577266307</v>
          </cell>
          <cell r="G429">
            <v>167.46564577266307</v>
          </cell>
          <cell r="H429">
            <v>167.46564577266307</v>
          </cell>
          <cell r="I429">
            <v>167.46564577266307</v>
          </cell>
          <cell r="J429">
            <v>167.46564577266307</v>
          </cell>
          <cell r="K429">
            <v>167.46564577266307</v>
          </cell>
          <cell r="L429">
            <v>167.46564577266307</v>
          </cell>
          <cell r="M429">
            <v>167.46564577266307</v>
          </cell>
          <cell r="N429">
            <v>167.46564577266307</v>
          </cell>
        </row>
        <row r="430">
          <cell r="C430">
            <v>47.201679999999996</v>
          </cell>
          <cell r="D430">
            <v>47.249760450360107</v>
          </cell>
          <cell r="E430">
            <v>52.110667270406829</v>
          </cell>
          <cell r="F430">
            <v>52.110667270406829</v>
          </cell>
          <cell r="G430">
            <v>52.110667270406829</v>
          </cell>
          <cell r="H430">
            <v>52.110667270406829</v>
          </cell>
          <cell r="I430">
            <v>52.110667270406829</v>
          </cell>
          <cell r="J430">
            <v>52.110667270406829</v>
          </cell>
          <cell r="K430">
            <v>52.110667270406829</v>
          </cell>
          <cell r="L430">
            <v>52.110667270406829</v>
          </cell>
          <cell r="M430">
            <v>52.110667270406829</v>
          </cell>
          <cell r="N430">
            <v>52.110667270406829</v>
          </cell>
        </row>
        <row r="431">
          <cell r="C431">
            <v>173.70453000000001</v>
          </cell>
          <cell r="D431">
            <v>173.88146844863132</v>
          </cell>
          <cell r="E431">
            <v>191.76984730612136</v>
          </cell>
          <cell r="F431">
            <v>191.76984730612136</v>
          </cell>
          <cell r="G431">
            <v>191.76984730612136</v>
          </cell>
          <cell r="H431">
            <v>191.76984730612136</v>
          </cell>
          <cell r="I431">
            <v>191.76984730612136</v>
          </cell>
          <cell r="J431">
            <v>191.76984730612136</v>
          </cell>
          <cell r="K431">
            <v>191.76984730612136</v>
          </cell>
          <cell r="L431">
            <v>191.76984730612136</v>
          </cell>
          <cell r="M431">
            <v>191.76984730612136</v>
          </cell>
          <cell r="N431">
            <v>191.76984730612136</v>
          </cell>
        </row>
        <row r="432"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</row>
        <row r="433"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</row>
        <row r="434">
          <cell r="C434">
            <v>78.289640000000006</v>
          </cell>
          <cell r="D434">
            <v>78.369387185899555</v>
          </cell>
          <cell r="E434">
            <v>86.43178337635301</v>
          </cell>
          <cell r="F434">
            <v>86.43178337635301</v>
          </cell>
          <cell r="G434">
            <v>86.43178337635301</v>
          </cell>
          <cell r="H434">
            <v>86.43178337635301</v>
          </cell>
          <cell r="I434">
            <v>86.43178337635301</v>
          </cell>
          <cell r="J434">
            <v>86.43178337635301</v>
          </cell>
          <cell r="K434">
            <v>86.43178337635301</v>
          </cell>
          <cell r="L434">
            <v>86.43178337635301</v>
          </cell>
          <cell r="M434">
            <v>86.43178337635301</v>
          </cell>
          <cell r="N434">
            <v>86.43178337635301</v>
          </cell>
        </row>
        <row r="435"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</row>
        <row r="436">
          <cell r="C436">
            <v>27.53792</v>
          </cell>
          <cell r="D436">
            <v>27.565970603189989</v>
          </cell>
          <cell r="E436">
            <v>30.40187100202963</v>
          </cell>
          <cell r="F436">
            <v>30.40187100202963</v>
          </cell>
          <cell r="G436">
            <v>30.40187100202963</v>
          </cell>
          <cell r="H436">
            <v>30.40187100202963</v>
          </cell>
          <cell r="I436">
            <v>30.40187100202963</v>
          </cell>
          <cell r="J436">
            <v>30.40187100202963</v>
          </cell>
          <cell r="K436">
            <v>30.40187100202963</v>
          </cell>
          <cell r="L436">
            <v>30.40187100202963</v>
          </cell>
          <cell r="M436">
            <v>30.40187100202963</v>
          </cell>
          <cell r="N436">
            <v>30.40187100202963</v>
          </cell>
        </row>
        <row r="441">
          <cell r="C441">
            <v>40482</v>
          </cell>
          <cell r="D441">
            <v>40847</v>
          </cell>
          <cell r="E441">
            <v>41213</v>
          </cell>
          <cell r="F441">
            <v>41578</v>
          </cell>
          <cell r="G441">
            <v>41943</v>
          </cell>
          <cell r="H441">
            <v>42308</v>
          </cell>
          <cell r="I441">
            <v>42674</v>
          </cell>
          <cell r="J441">
            <v>43039</v>
          </cell>
          <cell r="K441">
            <v>43404</v>
          </cell>
          <cell r="L441">
            <v>43769</v>
          </cell>
          <cell r="M441">
            <v>44135</v>
          </cell>
          <cell r="N441">
            <v>44500</v>
          </cell>
        </row>
        <row r="442"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</row>
        <row r="443"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</row>
        <row r="444"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</row>
        <row r="445"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</row>
        <row r="446"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</row>
        <row r="447"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</row>
        <row r="448"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</row>
        <row r="449"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</row>
        <row r="450">
          <cell r="C450">
            <v>40482</v>
          </cell>
          <cell r="D450">
            <v>40847</v>
          </cell>
          <cell r="E450">
            <v>41213</v>
          </cell>
          <cell r="F450">
            <v>41578</v>
          </cell>
          <cell r="G450">
            <v>41943</v>
          </cell>
          <cell r="H450">
            <v>42308</v>
          </cell>
          <cell r="I450">
            <v>42674</v>
          </cell>
          <cell r="J450">
            <v>43039</v>
          </cell>
          <cell r="K450">
            <v>43404</v>
          </cell>
          <cell r="L450">
            <v>43769</v>
          </cell>
          <cell r="M450">
            <v>44135</v>
          </cell>
          <cell r="N450">
            <v>44500</v>
          </cell>
        </row>
        <row r="451">
          <cell r="C451">
            <v>1887.2199513633773</v>
          </cell>
          <cell r="D451">
            <v>2283.5361411496865</v>
          </cell>
          <cell r="E451">
            <v>1667.1791793863501</v>
          </cell>
          <cell r="F451">
            <v>1667.1791793863501</v>
          </cell>
          <cell r="G451">
            <v>1667.1791793863501</v>
          </cell>
          <cell r="H451">
            <v>1667.1791793863501</v>
          </cell>
          <cell r="I451">
            <v>1667.1791793863501</v>
          </cell>
          <cell r="J451">
            <v>1667.1791793863501</v>
          </cell>
          <cell r="K451">
            <v>1667.1791793863501</v>
          </cell>
          <cell r="L451">
            <v>1667.1791793863501</v>
          </cell>
          <cell r="M451">
            <v>1667.1791793863501</v>
          </cell>
          <cell r="N451">
            <v>1667.1791793863501</v>
          </cell>
        </row>
        <row r="452">
          <cell r="C452">
            <v>0.4087545920215242</v>
          </cell>
          <cell r="D452">
            <v>0.4087545920215242</v>
          </cell>
          <cell r="E452">
            <v>0.4087545920215242</v>
          </cell>
          <cell r="F452">
            <v>0.4087545920215242</v>
          </cell>
          <cell r="G452">
            <v>0.4087545920215242</v>
          </cell>
          <cell r="H452">
            <v>0.4087545920215242</v>
          </cell>
          <cell r="I452">
            <v>0.4087545920215242</v>
          </cell>
          <cell r="J452">
            <v>0.4087545920215242</v>
          </cell>
          <cell r="K452">
            <v>0.4087545920215242</v>
          </cell>
          <cell r="L452">
            <v>0.4087545920215242</v>
          </cell>
          <cell r="M452">
            <v>0.4087545920215242</v>
          </cell>
          <cell r="N452">
            <v>0.4087545920215242</v>
          </cell>
        </row>
        <row r="458">
          <cell r="C458">
            <v>10</v>
          </cell>
          <cell r="D458">
            <v>11</v>
          </cell>
          <cell r="E458">
            <v>12</v>
          </cell>
          <cell r="F458">
            <v>1</v>
          </cell>
          <cell r="G458">
            <v>2</v>
          </cell>
          <cell r="H458">
            <v>3</v>
          </cell>
          <cell r="I458">
            <v>4</v>
          </cell>
          <cell r="J458">
            <v>5</v>
          </cell>
          <cell r="K458">
            <v>6</v>
          </cell>
          <cell r="L458">
            <v>7</v>
          </cell>
          <cell r="M458">
            <v>8</v>
          </cell>
          <cell r="N458">
            <v>9</v>
          </cell>
        </row>
        <row r="459">
          <cell r="C459">
            <v>1513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</row>
        <row r="460">
          <cell r="C460">
            <v>221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</row>
        <row r="461">
          <cell r="C461">
            <v>1424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</row>
        <row r="462">
          <cell r="C462">
            <v>479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</row>
        <row r="463">
          <cell r="C463">
            <v>163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</row>
        <row r="464"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</row>
        <row r="465">
          <cell r="C465">
            <v>56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</row>
        <row r="466"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</row>
        <row r="468">
          <cell r="C468">
            <v>1293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</row>
        <row r="470">
          <cell r="C470">
            <v>38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</row>
        <row r="471">
          <cell r="C471">
            <v>5187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</row>
        <row r="473">
          <cell r="C473">
            <v>10</v>
          </cell>
          <cell r="D473">
            <v>11</v>
          </cell>
          <cell r="E473">
            <v>12</v>
          </cell>
          <cell r="F473">
            <v>1</v>
          </cell>
          <cell r="G473">
            <v>2</v>
          </cell>
          <cell r="H473">
            <v>3</v>
          </cell>
          <cell r="I473">
            <v>4</v>
          </cell>
          <cell r="J473">
            <v>5</v>
          </cell>
          <cell r="K473">
            <v>6</v>
          </cell>
          <cell r="L473">
            <v>7</v>
          </cell>
          <cell r="M473">
            <v>8</v>
          </cell>
          <cell r="N473">
            <v>9</v>
          </cell>
        </row>
        <row r="474">
          <cell r="C474">
            <v>1513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</row>
        <row r="475">
          <cell r="C475">
            <v>221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</row>
        <row r="476">
          <cell r="C476">
            <v>1424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</row>
        <row r="477">
          <cell r="C477">
            <v>479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</row>
        <row r="478">
          <cell r="C478">
            <v>163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</row>
        <row r="479"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</row>
        <row r="480">
          <cell r="C480">
            <v>56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</row>
        <row r="481"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</row>
        <row r="482"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</row>
        <row r="483">
          <cell r="C483">
            <v>1293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</row>
        <row r="484"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</row>
        <row r="485">
          <cell r="C485">
            <v>38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</row>
        <row r="486">
          <cell r="C486">
            <v>5187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</row>
        <row r="488">
          <cell r="C488">
            <v>10</v>
          </cell>
          <cell r="D488">
            <v>11</v>
          </cell>
          <cell r="E488">
            <v>12</v>
          </cell>
          <cell r="F488">
            <v>1</v>
          </cell>
          <cell r="G488">
            <v>2</v>
          </cell>
          <cell r="H488">
            <v>3</v>
          </cell>
          <cell r="I488">
            <v>4</v>
          </cell>
          <cell r="J488">
            <v>5</v>
          </cell>
          <cell r="K488">
            <v>6</v>
          </cell>
          <cell r="L488">
            <v>7</v>
          </cell>
          <cell r="M488">
            <v>8</v>
          </cell>
          <cell r="N488">
            <v>9</v>
          </cell>
        </row>
        <row r="489"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</row>
        <row r="490"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</row>
        <row r="491">
          <cell r="C491">
            <v>735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</row>
        <row r="492">
          <cell r="C492">
            <v>63.8</v>
          </cell>
          <cell r="D492">
            <v>78.300000000000011</v>
          </cell>
          <cell r="E492">
            <v>0</v>
          </cell>
          <cell r="F492">
            <v>72.5</v>
          </cell>
          <cell r="G492">
            <v>0</v>
          </cell>
          <cell r="H492">
            <v>75.400000000000006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</row>
        <row r="493">
          <cell r="C493">
            <v>0</v>
          </cell>
          <cell r="D493">
            <v>705.31747818744725</v>
          </cell>
          <cell r="E493">
            <v>0</v>
          </cell>
          <cell r="F493">
            <v>188.08466084998591</v>
          </cell>
          <cell r="G493">
            <v>0</v>
          </cell>
          <cell r="H493">
            <v>47.021165212496477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</row>
        <row r="494">
          <cell r="C494">
            <v>29.339833333333335</v>
          </cell>
          <cell r="D494">
            <v>29.339833333333335</v>
          </cell>
          <cell r="E494">
            <v>29.339833333333335</v>
          </cell>
          <cell r="F494">
            <v>29.339833333333335</v>
          </cell>
          <cell r="G494">
            <v>29.339833333333335</v>
          </cell>
          <cell r="H494">
            <v>29.339833333333335</v>
          </cell>
          <cell r="I494">
            <v>29.339833333333335</v>
          </cell>
          <cell r="J494">
            <v>29.339833333333335</v>
          </cell>
          <cell r="K494">
            <v>29.339833333333335</v>
          </cell>
          <cell r="L494">
            <v>29.339833333333335</v>
          </cell>
          <cell r="M494">
            <v>29.339833333333335</v>
          </cell>
          <cell r="N494">
            <v>29.339833333333335</v>
          </cell>
        </row>
        <row r="495">
          <cell r="C495">
            <v>22.583333333333332</v>
          </cell>
          <cell r="D495">
            <v>22.583333333333332</v>
          </cell>
          <cell r="E495">
            <v>22.583333333333332</v>
          </cell>
          <cell r="F495">
            <v>22.583333333333332</v>
          </cell>
          <cell r="G495">
            <v>22.583333333333332</v>
          </cell>
          <cell r="H495">
            <v>22.583333333333332</v>
          </cell>
          <cell r="I495">
            <v>22.583333333333332</v>
          </cell>
          <cell r="J495">
            <v>22.583333333333332</v>
          </cell>
          <cell r="K495">
            <v>22.583333333333332</v>
          </cell>
          <cell r="L495">
            <v>22.583333333333332</v>
          </cell>
          <cell r="M495">
            <v>22.583333333333332</v>
          </cell>
          <cell r="N495">
            <v>22.583333333333332</v>
          </cell>
        </row>
        <row r="496"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</row>
        <row r="497"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</row>
        <row r="498">
          <cell r="C498">
            <v>0</v>
          </cell>
          <cell r="D498">
            <v>465.9</v>
          </cell>
          <cell r="E498">
            <v>310.60000000000002</v>
          </cell>
          <cell r="F498">
            <v>310.60000000000002</v>
          </cell>
          <cell r="G498">
            <v>0</v>
          </cell>
          <cell r="H498">
            <v>0</v>
          </cell>
          <cell r="I498">
            <v>232.95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232.95</v>
          </cell>
        </row>
        <row r="499"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</row>
        <row r="500">
          <cell r="C500">
            <v>0.83333333333333337</v>
          </cell>
          <cell r="D500">
            <v>0.83333333333333337</v>
          </cell>
          <cell r="E500">
            <v>0.83333333333333337</v>
          </cell>
          <cell r="F500">
            <v>0.83333333333333337</v>
          </cell>
          <cell r="G500">
            <v>0.83333333333333337</v>
          </cell>
          <cell r="H500">
            <v>0.83333333333333337</v>
          </cell>
          <cell r="I500">
            <v>0.83333333333333337</v>
          </cell>
          <cell r="J500">
            <v>0.83333333333333337</v>
          </cell>
          <cell r="K500">
            <v>0.83333333333333337</v>
          </cell>
          <cell r="L500">
            <v>0.83333333333333337</v>
          </cell>
          <cell r="M500">
            <v>0.83333333333333337</v>
          </cell>
          <cell r="N500">
            <v>0.83333333333333337</v>
          </cell>
        </row>
        <row r="501">
          <cell r="C501">
            <v>851.55650000000003</v>
          </cell>
          <cell r="D501">
            <v>1302.2739781874473</v>
          </cell>
          <cell r="E501">
            <v>363.35649999999998</v>
          </cell>
          <cell r="F501">
            <v>623.94116084998598</v>
          </cell>
          <cell r="G501">
            <v>52.756500000000003</v>
          </cell>
          <cell r="H501">
            <v>175.17766521249649</v>
          </cell>
          <cell r="I501">
            <v>285.70649999999995</v>
          </cell>
          <cell r="J501">
            <v>52.756500000000003</v>
          </cell>
          <cell r="K501">
            <v>52.756500000000003</v>
          </cell>
          <cell r="L501">
            <v>52.756500000000003</v>
          </cell>
          <cell r="M501">
            <v>52.756500000000003</v>
          </cell>
          <cell r="N501">
            <v>285.70649999999995</v>
          </cell>
        </row>
        <row r="506">
          <cell r="C506">
            <v>10</v>
          </cell>
          <cell r="D506">
            <v>11</v>
          </cell>
          <cell r="E506">
            <v>12</v>
          </cell>
          <cell r="F506">
            <v>1</v>
          </cell>
          <cell r="G506">
            <v>2</v>
          </cell>
          <cell r="H506">
            <v>3</v>
          </cell>
          <cell r="I506">
            <v>4</v>
          </cell>
          <cell r="J506">
            <v>5</v>
          </cell>
          <cell r="K506">
            <v>6</v>
          </cell>
          <cell r="L506">
            <v>7</v>
          </cell>
          <cell r="M506">
            <v>8</v>
          </cell>
          <cell r="N506">
            <v>9</v>
          </cell>
        </row>
        <row r="507"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</row>
        <row r="508"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</row>
        <row r="509">
          <cell r="C509">
            <v>735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</row>
        <row r="510">
          <cell r="C510">
            <v>63.8</v>
          </cell>
          <cell r="D510">
            <v>78.300000000000011</v>
          </cell>
          <cell r="E510">
            <v>0</v>
          </cell>
          <cell r="F510">
            <v>72.5</v>
          </cell>
          <cell r="G510">
            <v>0</v>
          </cell>
          <cell r="H510">
            <v>75.400000000000006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</row>
        <row r="511">
          <cell r="C511">
            <v>0</v>
          </cell>
          <cell r="D511">
            <v>705.31747818744725</v>
          </cell>
          <cell r="E511">
            <v>0</v>
          </cell>
          <cell r="F511">
            <v>188.08466084998591</v>
          </cell>
          <cell r="G511">
            <v>0</v>
          </cell>
          <cell r="H511">
            <v>47.021165212496477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</row>
        <row r="512"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</row>
        <row r="513">
          <cell r="C513">
            <v>22.583333333333332</v>
          </cell>
          <cell r="D513">
            <v>22.583333333333332</v>
          </cell>
          <cell r="E513">
            <v>22.583333333333332</v>
          </cell>
          <cell r="F513">
            <v>22.583333333333332</v>
          </cell>
          <cell r="G513">
            <v>22.583333333333332</v>
          </cell>
          <cell r="H513">
            <v>22.583333333333332</v>
          </cell>
          <cell r="I513">
            <v>22.583333333333332</v>
          </cell>
          <cell r="J513">
            <v>22.583333333333332</v>
          </cell>
          <cell r="K513">
            <v>22.583333333333332</v>
          </cell>
          <cell r="L513">
            <v>22.583333333333332</v>
          </cell>
          <cell r="M513">
            <v>22.583333333333332</v>
          </cell>
          <cell r="N513">
            <v>22.583333333333332</v>
          </cell>
        </row>
        <row r="514"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</row>
        <row r="515">
          <cell r="C515">
            <v>0</v>
          </cell>
          <cell r="D515">
            <v>465.9</v>
          </cell>
          <cell r="E515">
            <v>310.60000000000002</v>
          </cell>
          <cell r="F515">
            <v>310.60000000000002</v>
          </cell>
          <cell r="G515">
            <v>0</v>
          </cell>
          <cell r="H515">
            <v>0</v>
          </cell>
          <cell r="I515">
            <v>232.95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232.95</v>
          </cell>
        </row>
        <row r="516"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</row>
        <row r="517"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</row>
        <row r="518">
          <cell r="C518">
            <v>0.83333333333333337</v>
          </cell>
          <cell r="D518">
            <v>0.83333333333333337</v>
          </cell>
          <cell r="E518">
            <v>0.83333333333333337</v>
          </cell>
          <cell r="F518">
            <v>0.83333333333333337</v>
          </cell>
          <cell r="G518">
            <v>0.83333333333333337</v>
          </cell>
          <cell r="H518">
            <v>0.83333333333333337</v>
          </cell>
          <cell r="I518">
            <v>0.83333333333333337</v>
          </cell>
          <cell r="J518">
            <v>0.83333333333333337</v>
          </cell>
          <cell r="K518">
            <v>0.83333333333333337</v>
          </cell>
          <cell r="L518">
            <v>0.83333333333333337</v>
          </cell>
          <cell r="M518">
            <v>0.83333333333333337</v>
          </cell>
          <cell r="N518">
            <v>0.83333333333333337</v>
          </cell>
        </row>
        <row r="519">
          <cell r="C519">
            <v>822.2166666666667</v>
          </cell>
          <cell r="D519">
            <v>1272.9341448541138</v>
          </cell>
          <cell r="E519">
            <v>334.01666666666665</v>
          </cell>
          <cell r="F519">
            <v>594.60132751665253</v>
          </cell>
          <cell r="G519">
            <v>23.416666666666664</v>
          </cell>
          <cell r="H519">
            <v>145.83783187916316</v>
          </cell>
          <cell r="I519">
            <v>256.36666666666667</v>
          </cell>
          <cell r="J519">
            <v>23.416666666666664</v>
          </cell>
          <cell r="K519">
            <v>23.416666666666664</v>
          </cell>
          <cell r="L519">
            <v>23.416666666666664</v>
          </cell>
          <cell r="M519">
            <v>23.416666666666664</v>
          </cell>
          <cell r="N519">
            <v>256.36666666666667</v>
          </cell>
        </row>
        <row r="524">
          <cell r="C524">
            <v>40482</v>
          </cell>
          <cell r="D524">
            <v>40847</v>
          </cell>
          <cell r="E524">
            <v>41213</v>
          </cell>
          <cell r="F524">
            <v>41578</v>
          </cell>
          <cell r="G524">
            <v>41943</v>
          </cell>
          <cell r="H524">
            <v>42308</v>
          </cell>
          <cell r="I524">
            <v>42674</v>
          </cell>
          <cell r="J524">
            <v>43039</v>
          </cell>
          <cell r="K524">
            <v>43404</v>
          </cell>
          <cell r="L524">
            <v>43769</v>
          </cell>
          <cell r="M524">
            <v>44135</v>
          </cell>
          <cell r="N524">
            <v>44500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</row>
        <row r="529"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</row>
        <row r="530"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</row>
        <row r="531"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</row>
        <row r="532"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</row>
        <row r="533"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</row>
        <row r="534"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</row>
        <row r="535"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</row>
        <row r="536"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</row>
        <row r="537"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</row>
        <row r="538"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</row>
        <row r="539"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</row>
        <row r="540"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</row>
        <row r="541"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</row>
        <row r="543">
          <cell r="C543">
            <v>40482</v>
          </cell>
          <cell r="D543">
            <v>40847</v>
          </cell>
          <cell r="E543">
            <v>41213</v>
          </cell>
          <cell r="F543">
            <v>41578</v>
          </cell>
          <cell r="G543">
            <v>41943</v>
          </cell>
          <cell r="H543">
            <v>42308</v>
          </cell>
          <cell r="I543">
            <v>42674</v>
          </cell>
          <cell r="J543">
            <v>43039</v>
          </cell>
          <cell r="K543">
            <v>43404</v>
          </cell>
          <cell r="L543">
            <v>43769</v>
          </cell>
          <cell r="M543">
            <v>44135</v>
          </cell>
          <cell r="N543">
            <v>44500</v>
          </cell>
        </row>
        <row r="544"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</row>
        <row r="545"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</row>
        <row r="546"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</row>
        <row r="547"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</row>
        <row r="548"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</row>
        <row r="549"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</row>
        <row r="550"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</row>
        <row r="551"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</row>
        <row r="552"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</row>
        <row r="553"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</row>
        <row r="554"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</row>
        <row r="555"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</row>
        <row r="556"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</row>
        <row r="557"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</row>
        <row r="558"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</row>
        <row r="559"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</row>
        <row r="560"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</row>
        <row r="561"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</row>
        <row r="563">
          <cell r="C563">
            <v>40482</v>
          </cell>
          <cell r="D563">
            <v>40847</v>
          </cell>
          <cell r="E563">
            <v>41213</v>
          </cell>
          <cell r="F563">
            <v>41578</v>
          </cell>
          <cell r="G563">
            <v>41943</v>
          </cell>
          <cell r="H563">
            <v>42308</v>
          </cell>
          <cell r="I563">
            <v>42674</v>
          </cell>
          <cell r="J563">
            <v>43039</v>
          </cell>
          <cell r="K563">
            <v>43404</v>
          </cell>
          <cell r="L563">
            <v>43769</v>
          </cell>
          <cell r="M563">
            <v>44135</v>
          </cell>
          <cell r="N563">
            <v>44500</v>
          </cell>
        </row>
        <row r="564"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</row>
        <row r="565"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</row>
        <row r="566"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</row>
        <row r="567"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</row>
        <row r="568"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</row>
        <row r="569"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</row>
        <row r="570"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</row>
        <row r="571"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</row>
        <row r="572"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</row>
        <row r="573"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</row>
        <row r="574"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E Consolidado"/>
      <sheetName val="Imp. Custos e Desp. Consolidado"/>
      <sheetName val="Individual&gt;&gt;"/>
      <sheetName val="DRE Natulab"/>
      <sheetName val="Imp. Custos e Desp. Natulab"/>
      <sheetName val="DRE Naturelife"/>
      <sheetName val="Imp. Custos e Desp. Naturelife"/>
      <sheetName val="2014&gt;&gt;"/>
      <sheetName val="Natulab 2014"/>
      <sheetName val="Naturelife 2014"/>
      <sheetName val="Plan1"/>
      <sheetName val="2015&gt;&gt;"/>
      <sheetName val="Natulab 2015"/>
      <sheetName val="Naturelife 2015"/>
      <sheetName val="Folha &gt;&gt;&gt;"/>
      <sheetName val="BD Relatório Folha"/>
      <sheetName val="TD Relatório Folha Grupo"/>
      <sheetName val="TD Relatório Folha Lab"/>
      <sheetName val="TD Relatório Folha Life"/>
      <sheetName val="Pacotes &gt;&gt;&gt;"/>
      <sheetName val="BD Relatório Pacotes"/>
      <sheetName val="TD Pacotes"/>
      <sheetName val="Analise Folha &gt;&gt;&gt;"/>
      <sheetName val="Folha Natulab"/>
      <sheetName val="Folha Naturelife"/>
      <sheetName val="Folha Consolidada"/>
      <sheetName val="Analises Conselho &gt;&gt;&gt;"/>
      <sheetName val="Visão Geral"/>
      <sheetName val="CPV"/>
      <sheetName val="Administrativo"/>
      <sheetName val="Comercial"/>
      <sheetName val="Logística"/>
      <sheetName val="Folha de Pagamento"/>
      <sheetName val="&gt;&gt; AFOLHA"/>
      <sheetName val="Cnts_FOPAG"/>
      <sheetName val="BD FOPAG"/>
      <sheetName val="TDFOPAG1"/>
      <sheetName val="Despesas GP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5">
          <cell r="F35" t="str">
            <v>MÃO-DE-OBRA DIRETA (MOD)MÃO-DE-OBRA DIRETA (MOD)</v>
          </cell>
          <cell r="G35" t="str">
            <v>MÃO-DE-OBRA DIRETA (MOD)</v>
          </cell>
          <cell r="H35">
            <v>395939.81419481954</v>
          </cell>
          <cell r="I35">
            <v>395639.37891625217</v>
          </cell>
          <cell r="J35">
            <v>398856.08199115132</v>
          </cell>
          <cell r="K35">
            <v>442866.26102068595</v>
          </cell>
          <cell r="L35">
            <v>454020.66798821196</v>
          </cell>
          <cell r="M35">
            <v>458240.85316064465</v>
          </cell>
          <cell r="N35">
            <v>442321.25283812755</v>
          </cell>
          <cell r="O35">
            <v>505981.38780755928</v>
          </cell>
          <cell r="P35">
            <v>403053.62098127103</v>
          </cell>
          <cell r="Q35">
            <v>473431.6187766412</v>
          </cell>
          <cell r="R35">
            <v>433836.88146980212</v>
          </cell>
          <cell r="S35">
            <v>477141.50111933064</v>
          </cell>
        </row>
        <row r="36">
          <cell r="F36" t="str">
            <v>MÃO-DE-OBRA DIRETA (MOD)Salários e Adicionais</v>
          </cell>
          <cell r="G36" t="str">
            <v>Salários e Adicionais</v>
          </cell>
          <cell r="H36">
            <v>210114.49</v>
          </cell>
          <cell r="I36">
            <v>215736.3</v>
          </cell>
          <cell r="J36">
            <v>214567.54</v>
          </cell>
          <cell r="K36">
            <v>252294.01720000006</v>
          </cell>
          <cell r="L36">
            <v>257434.45000000007</v>
          </cell>
          <cell r="M36">
            <v>253550.38880000002</v>
          </cell>
          <cell r="N36">
            <v>239665.9656</v>
          </cell>
          <cell r="O36">
            <v>250058.32</v>
          </cell>
          <cell r="P36">
            <v>187097.05</v>
          </cell>
          <cell r="Q36">
            <v>258867.32</v>
          </cell>
          <cell r="R36">
            <v>254077.42</v>
          </cell>
          <cell r="S36">
            <v>260518.48</v>
          </cell>
        </row>
        <row r="37">
          <cell r="F37" t="str">
            <v>MÃO-DE-OBRA DIRETA (MOD)Encargos Sociais</v>
          </cell>
          <cell r="G37" t="str">
            <v>Encargos Sociais</v>
          </cell>
          <cell r="H37">
            <v>101755.88</v>
          </cell>
          <cell r="I37">
            <v>96026.85</v>
          </cell>
          <cell r="J37">
            <v>99550.32</v>
          </cell>
          <cell r="K37">
            <v>106143.15080000003</v>
          </cell>
          <cell r="L37">
            <v>105345.80080000003</v>
          </cell>
          <cell r="M37">
            <v>113369.98319999999</v>
          </cell>
          <cell r="N37">
            <v>109932.23040000003</v>
          </cell>
          <cell r="O37">
            <v>163704.25</v>
          </cell>
          <cell r="P37">
            <v>111489.35</v>
          </cell>
          <cell r="Q37">
            <v>112459.46000000004</v>
          </cell>
          <cell r="R37">
            <v>117503.44</v>
          </cell>
          <cell r="S37">
            <v>117034.54999999999</v>
          </cell>
        </row>
        <row r="38">
          <cell r="F38" t="str">
            <v>MÃO-DE-OBRA DIRETA (MOD)Provisão PPR Global</v>
          </cell>
          <cell r="G38" t="str">
            <v>Provisão PPR Global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F39" t="str">
            <v>MÃO-DE-OBRA DIRETA (MOD)Desenvolvimento RH</v>
          </cell>
          <cell r="G39" t="str">
            <v>Desenvolvimento RH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F40" t="str">
            <v>MÃO-DE-OBRA DIRETA (MOD)Provisão PPR Gestores</v>
          </cell>
          <cell r="G40" t="str">
            <v>Provisão PPR Gestores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F41" t="str">
            <v>MÃO-DE-OBRA DIRETA (MOD)Educação Continuada</v>
          </cell>
          <cell r="G41" t="str">
            <v>Educação Continuada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F42" t="str">
            <v>MÃO-DE-OBRA DIRETA (MOD)Idiomas</v>
          </cell>
          <cell r="G42" t="str">
            <v>Idiomas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F43" t="str">
            <v>MÃO-DE-OBRA DIRETA (MOD)Ginástica Laboral</v>
          </cell>
          <cell r="G43" t="str">
            <v>Ginástica Laboral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F44" t="str">
            <v>MÃO-DE-OBRA DIRETA (MOD)Educação e Treinamento (Capacitação)</v>
          </cell>
          <cell r="G44" t="str">
            <v>Educação e Treinamento (Capacitação)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F45" t="str">
            <v>MÃO-DE-OBRA DIRETA (MOD)Atividades Motivacionais</v>
          </cell>
          <cell r="G45" t="str">
            <v>Atividades Motivacionais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F46" t="str">
            <v>MÃO-DE-OBRA DIRETA (MOD)Outras despesas de Pessoal</v>
          </cell>
          <cell r="G46" t="str">
            <v>Outras despesas de Pessoal</v>
          </cell>
          <cell r="H46">
            <v>84069.444194819516</v>
          </cell>
          <cell r="I46">
            <v>83876.228916252119</v>
          </cell>
          <cell r="J46">
            <v>84738.221991151309</v>
          </cell>
          <cell r="K46">
            <v>84429.09302068589</v>
          </cell>
          <cell r="L46">
            <v>91240.417188211897</v>
          </cell>
          <cell r="M46">
            <v>91320.48116064466</v>
          </cell>
          <cell r="N46">
            <v>92723.056838127537</v>
          </cell>
          <cell r="O46">
            <v>92218.817807559273</v>
          </cell>
          <cell r="P46">
            <v>104467.22098127098</v>
          </cell>
          <cell r="Q46">
            <v>102104.83877664115</v>
          </cell>
          <cell r="R46">
            <v>62256.021469802159</v>
          </cell>
          <cell r="S46">
            <v>99588.471119330614</v>
          </cell>
        </row>
        <row r="47">
          <cell r="F47" t="str">
            <v>MÃO-DE-OBRA DIRETA (MOD)Ajuda de Custo Alimentação</v>
          </cell>
          <cell r="G47" t="str">
            <v>Ajuda de Custo Alimentação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F48" t="str">
            <v>MÃO-DE-OBRA DIRETA (MOD)Ajuda de Custo Combustível</v>
          </cell>
          <cell r="G48" t="str">
            <v>Ajuda de Custo Combustível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</row>
        <row r="49">
          <cell r="F49" t="str">
            <v>MÃO-DE-OBRA DIRETA (MOD)Ajuda de Custo Moradia/Aluguel</v>
          </cell>
          <cell r="G49" t="str">
            <v>Ajuda de Custo Moradia/Aluguel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F50" t="str">
            <v>MÃO-DE-OBRA DIRETA (MOD)Exames Médicos</v>
          </cell>
          <cell r="G50" t="str">
            <v>Exames Médicos</v>
          </cell>
          <cell r="H50">
            <v>0</v>
          </cell>
          <cell r="I50">
            <v>14</v>
          </cell>
          <cell r="J50">
            <v>0</v>
          </cell>
          <cell r="K50">
            <v>75</v>
          </cell>
          <cell r="L50">
            <v>23.9999999988</v>
          </cell>
          <cell r="M50">
            <v>300.99999999719995</v>
          </cell>
          <cell r="N50">
            <v>24.250000000485002</v>
          </cell>
          <cell r="O50">
            <v>0</v>
          </cell>
          <cell r="P50">
            <v>1611.0100000185116</v>
          </cell>
          <cell r="Q50">
            <v>1608.0000000330001</v>
          </cell>
          <cell r="R50">
            <v>1769.999999895336</v>
          </cell>
          <cell r="S50">
            <v>0</v>
          </cell>
        </row>
        <row r="51">
          <cell r="F51" t="str">
            <v>MÃO-DE-OBRA DIRETA (MOD)Plano de Saúde</v>
          </cell>
          <cell r="G51" t="str">
            <v>Plano de Saúde</v>
          </cell>
          <cell r="H51">
            <v>39951.844198909268</v>
          </cell>
          <cell r="I51">
            <v>40212.438914561018</v>
          </cell>
          <cell r="J51">
            <v>38734.621989149389</v>
          </cell>
          <cell r="K51">
            <v>38377.343021089255</v>
          </cell>
          <cell r="L51">
            <v>45008.467184155706</v>
          </cell>
          <cell r="M51">
            <v>44960.881158500757</v>
          </cell>
          <cell r="N51">
            <v>45770.80683734591</v>
          </cell>
          <cell r="O51">
            <v>45617.567803938102</v>
          </cell>
          <cell r="P51">
            <v>51554.510986776368</v>
          </cell>
          <cell r="Q51">
            <v>47227.488779200219</v>
          </cell>
          <cell r="R51">
            <v>8519.9714723813922</v>
          </cell>
          <cell r="S51">
            <v>46695.421122546992</v>
          </cell>
        </row>
        <row r="52">
          <cell r="F52" t="str">
            <v>MÃO-DE-OBRA DIRETA (MOD)Seguro de Vida em Grupo</v>
          </cell>
          <cell r="G52" t="str">
            <v>Seguro de Vida em Grupo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F53" t="str">
            <v>MÃO-DE-OBRA DIRETA (MOD)Plano Odontológico</v>
          </cell>
          <cell r="G53" t="str">
            <v>Plano Odontológico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F54" t="str">
            <v>MÃO-DE-OBRA DIRETA (MOD)Farmácia</v>
          </cell>
          <cell r="G54" t="str">
            <v>Farmácia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F55" t="str">
            <v>MÃO-DE-OBRA DIRETA (MOD)Alimentação Funcionários</v>
          </cell>
          <cell r="G55" t="str">
            <v>Alimentação Funcionários</v>
          </cell>
          <cell r="H55">
            <v>43770.199995839728</v>
          </cell>
          <cell r="I55">
            <v>43649.790001691093</v>
          </cell>
          <cell r="J55">
            <v>46003.600002001927</v>
          </cell>
          <cell r="K55">
            <v>45976.749999596628</v>
          </cell>
          <cell r="L55">
            <v>46207.950004057398</v>
          </cell>
          <cell r="M55">
            <v>46058.600002146704</v>
          </cell>
          <cell r="N55">
            <v>46928.00000078114</v>
          </cell>
          <cell r="O55">
            <v>46601.250003621171</v>
          </cell>
          <cell r="P55">
            <v>51301.69999447609</v>
          </cell>
          <cell r="Q55">
            <v>53269.349997407931</v>
          </cell>
          <cell r="R55">
            <v>51966.049997525428</v>
          </cell>
          <cell r="S55">
            <v>52893.049996783629</v>
          </cell>
        </row>
        <row r="56">
          <cell r="F56" t="str">
            <v>MÃO-DE-OBRA DIRETA (MOD)Alimentação Interna Funcionários</v>
          </cell>
          <cell r="G56" t="str">
            <v>Alimentação Interna Funcionários</v>
          </cell>
          <cell r="H56">
            <v>347.40000007051799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F57" t="str">
            <v>MÃO-DE-OBRA DIRETA (MOD)Multa Termino Contratual</v>
          </cell>
          <cell r="G57" t="str">
            <v>Multa Termino Contratual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F58" t="str">
            <v>MÃO-DE-OBRA DIRETA (MOD)Multas Trabalhistas</v>
          </cell>
          <cell r="G58" t="str">
            <v>Multas Trabalhistas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F59" t="str">
            <v xml:space="preserve">MÃO-DE-OBRA DIRETA (MOD)Fardamento </v>
          </cell>
          <cell r="G59" t="str">
            <v xml:space="preserve">Fardamento 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</row>
        <row r="60">
          <cell r="F60" t="str">
            <v>MÃO-DE-OBRA DIRETA (MOD)Benefícios Assistenciais</v>
          </cell>
          <cell r="G60" t="str">
            <v>Benefícios Assistenciais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</row>
        <row r="61">
          <cell r="F61" t="str">
            <v>MÃO-DE-OBRA DIRETA (MOD)(-) GASTOS GERAIS DE FABRICAÇÃO - GGF</v>
          </cell>
          <cell r="G61" t="str">
            <v>(-) GASTOS GERAIS DE FABRICAÇÃO - GGF</v>
          </cell>
          <cell r="H61">
            <v>578651.60726360884</v>
          </cell>
          <cell r="I61">
            <v>639272.09935287829</v>
          </cell>
          <cell r="J61">
            <v>623126.9326868417</v>
          </cell>
          <cell r="K61">
            <v>598928.5933906046</v>
          </cell>
          <cell r="L61">
            <v>705092.64053009532</v>
          </cell>
          <cell r="M61">
            <v>749100.62645359291</v>
          </cell>
          <cell r="N61">
            <v>820000.95342096989</v>
          </cell>
          <cell r="O61">
            <v>686531.0879499719</v>
          </cell>
          <cell r="P61">
            <v>646675.52037693351</v>
          </cell>
          <cell r="Q61">
            <v>718414.04077833449</v>
          </cell>
          <cell r="R61">
            <v>694174.99147024867</v>
          </cell>
          <cell r="S61">
            <v>175414.22863294481</v>
          </cell>
        </row>
        <row r="62">
          <cell r="F62" t="str">
            <v>(-) DESPESAS GARANTIA DA QUALIDADE(-) DESPESAS GARANTIA DA QUALIDADE</v>
          </cell>
          <cell r="G62" t="str">
            <v>(-) DESPESAS GARANTIA DA QUALIDADE</v>
          </cell>
          <cell r="H62">
            <v>103214.08410388191</v>
          </cell>
          <cell r="I62">
            <v>148202.83661558168</v>
          </cell>
          <cell r="J62">
            <v>100558.9607633789</v>
          </cell>
          <cell r="K62">
            <v>71077.512956590523</v>
          </cell>
          <cell r="L62">
            <v>129018.99671588137</v>
          </cell>
          <cell r="M62">
            <v>154942.97355163575</v>
          </cell>
          <cell r="N62">
            <v>105237.65795043418</v>
          </cell>
          <cell r="O62">
            <v>100297.67757684118</v>
          </cell>
          <cell r="P62">
            <v>99712.19322016259</v>
          </cell>
          <cell r="Q62">
            <v>101996.78418067875</v>
          </cell>
          <cell r="R62">
            <v>96134.100071463763</v>
          </cell>
          <cell r="S62">
            <v>116178.2412632232</v>
          </cell>
        </row>
        <row r="63">
          <cell r="F63" t="str">
            <v>(-) DESPESAS GARANTIA DA QUALIDADEDespesas com Pessoal</v>
          </cell>
          <cell r="G63" t="str">
            <v>Despesas com Pessoal</v>
          </cell>
          <cell r="H63">
            <v>44267.054103651462</v>
          </cell>
          <cell r="I63">
            <v>43696.703651872347</v>
          </cell>
          <cell r="J63">
            <v>39478.720763003454</v>
          </cell>
          <cell r="K63">
            <v>47480.098898901626</v>
          </cell>
          <cell r="L63">
            <v>47154.821334556953</v>
          </cell>
          <cell r="M63">
            <v>47462.385150799644</v>
          </cell>
          <cell r="N63">
            <v>53594.757950682193</v>
          </cell>
          <cell r="O63">
            <v>58556.80410992539</v>
          </cell>
          <cell r="P63">
            <v>53814.230029223858</v>
          </cell>
          <cell r="Q63">
            <v>55631.59421212077</v>
          </cell>
          <cell r="R63">
            <v>46682.597837292087</v>
          </cell>
          <cell r="S63">
            <v>54125.085085635255</v>
          </cell>
        </row>
        <row r="64">
          <cell r="F64" t="str">
            <v>(-) DESPESAS GARANTIA DA QUALIDADESalários e Adicionais</v>
          </cell>
          <cell r="G64" t="str">
            <v>Salários e Adicionais</v>
          </cell>
          <cell r="H64">
            <v>26165.33</v>
          </cell>
          <cell r="I64">
            <v>27153.59</v>
          </cell>
          <cell r="J64">
            <v>24455.09</v>
          </cell>
          <cell r="K64">
            <v>30010.173999999999</v>
          </cell>
          <cell r="L64">
            <v>29919.688000000006</v>
          </cell>
          <cell r="M64">
            <v>30000.150800000003</v>
          </cell>
          <cell r="N64">
            <v>33671.112800000003</v>
          </cell>
          <cell r="O64">
            <v>34205.21</v>
          </cell>
          <cell r="P64">
            <v>28447.4</v>
          </cell>
          <cell r="Q64">
            <v>31295.22</v>
          </cell>
          <cell r="R64">
            <v>28577.040000000001</v>
          </cell>
          <cell r="S64">
            <v>34105.339999999997</v>
          </cell>
        </row>
        <row r="65">
          <cell r="F65" t="str">
            <v>(-) DESPESAS GARANTIA DA QUALIDADEEncargos Sociais</v>
          </cell>
          <cell r="G65" t="str">
            <v>Encargos Sociais</v>
          </cell>
          <cell r="H65">
            <v>11209.65</v>
          </cell>
          <cell r="I65">
            <v>11468.66</v>
          </cell>
          <cell r="J65">
            <v>10224.459999999999</v>
          </cell>
          <cell r="K65">
            <v>12023.996399999998</v>
          </cell>
          <cell r="L65">
            <v>11898.476400000001</v>
          </cell>
          <cell r="M65">
            <v>12159.914000000002</v>
          </cell>
          <cell r="N65">
            <v>14202.636800000002</v>
          </cell>
          <cell r="O65">
            <v>18550.52</v>
          </cell>
          <cell r="P65">
            <v>18986.740000000002</v>
          </cell>
          <cell r="Q65">
            <v>18052.279999999995</v>
          </cell>
          <cell r="R65">
            <v>14516.540000000003</v>
          </cell>
          <cell r="S65">
            <v>14050.85</v>
          </cell>
        </row>
        <row r="66">
          <cell r="F66" t="str">
            <v>(-) DESPESAS GARANTIA DA QUALIDADEProvisão PPR Global</v>
          </cell>
          <cell r="G66" t="str">
            <v>Provisão PPR Global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F67" t="str">
            <v>(-) DESPESAS GARANTIA DA QUALIDADEDesenvolvimento RH</v>
          </cell>
          <cell r="G67" t="str">
            <v>Desenvolvimento RH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F68" t="str">
            <v>(-) DESPESAS GARANTIA DA QUALIDADEProvisão PPR Gestores</v>
          </cell>
          <cell r="G68" t="str">
            <v>Provisão PPR Gestores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F69" t="str">
            <v>(-) DESPESAS GARANTIA DA QUALIDADEEducação Continuada</v>
          </cell>
          <cell r="G69" t="str">
            <v>Educação Continuada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F70" t="str">
            <v>(-) DESPESAS GARANTIA DA QUALIDADEIdiomas</v>
          </cell>
          <cell r="G70" t="str">
            <v>Idiomas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F71" t="str">
            <v>(-) DESPESAS GARANTIA DA QUALIDADEGinástica Laboral</v>
          </cell>
          <cell r="G71" t="str">
            <v>Ginástica Laboral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F72" t="str">
            <v>(-) DESPESAS GARANTIA DA QUALIDADEEducação e Treinamento (Capacitação)</v>
          </cell>
          <cell r="G72" t="str">
            <v>Educação e Treinamento (Capacitação)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F73" t="str">
            <v>(-) DESPESAS GARANTIA DA QUALIDADEAtividades Motivacionais</v>
          </cell>
          <cell r="G73" t="str">
            <v>Atividades Motivacionais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F74" t="str">
            <v>(-) DESPESAS GARANTIA DA QUALIDADEOutras despesas de Pessoal</v>
          </cell>
          <cell r="G74" t="str">
            <v>Outras despesas de Pessoal</v>
          </cell>
          <cell r="H74">
            <v>6892.0741036514619</v>
          </cell>
          <cell r="I74">
            <v>5074.453651872348</v>
          </cell>
          <cell r="J74">
            <v>4799.1707630034525</v>
          </cell>
          <cell r="K74">
            <v>5445.9284989016314</v>
          </cell>
          <cell r="L74">
            <v>5336.6569345569442</v>
          </cell>
          <cell r="M74">
            <v>5302.3203507996395</v>
          </cell>
          <cell r="N74">
            <v>5721.0083506821884</v>
          </cell>
          <cell r="O74">
            <v>5801.0741099253937</v>
          </cell>
          <cell r="P74">
            <v>6380.0900292238612</v>
          </cell>
          <cell r="Q74">
            <v>6284.0942121207709</v>
          </cell>
          <cell r="R74">
            <v>3589.0178372920886</v>
          </cell>
          <cell r="S74">
            <v>5968.8950856352585</v>
          </cell>
        </row>
        <row r="75">
          <cell r="F75" t="str">
            <v>(-) DESPESAS GARANTIA DA QUALIDADEAjuda de Custo Alimentação</v>
          </cell>
          <cell r="G75" t="str">
            <v>Ajuda de Custo Alimentação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F76" t="str">
            <v>(-) DESPESAS GARANTIA DA QUALIDADEAjuda de Custo Combustível</v>
          </cell>
          <cell r="G76" t="str">
            <v>Ajuda de Custo Combustível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F77" t="str">
            <v>(-) DESPESAS GARANTIA DA QUALIDADEAjuda de Custo Moradia/Aluguel</v>
          </cell>
          <cell r="G77" t="str">
            <v>Ajuda de Custo Moradia/Aluguel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F78" t="str">
            <v>(-) DESPESAS GARANTIA DA QUALIDADEExames Médicos</v>
          </cell>
          <cell r="G78" t="str">
            <v>Exames Médicos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7.0000000039666661</v>
          </cell>
          <cell r="N78">
            <v>0</v>
          </cell>
          <cell r="O78">
            <v>0</v>
          </cell>
          <cell r="P78">
            <v>21.990000000659887</v>
          </cell>
          <cell r="Q78">
            <v>102.90000000577822</v>
          </cell>
          <cell r="R78">
            <v>0</v>
          </cell>
          <cell r="S78">
            <v>0</v>
          </cell>
        </row>
        <row r="79">
          <cell r="F79" t="str">
            <v>(-) DESPESAS GARANTIA DA QUALIDADEPlano de Saúde</v>
          </cell>
          <cell r="G79" t="str">
            <v>Plano de Saúde</v>
          </cell>
          <cell r="H79">
            <v>2399.9341038214052</v>
          </cell>
          <cell r="I79">
            <v>2297.8536522606296</v>
          </cell>
          <cell r="J79">
            <v>2229.3307619654324</v>
          </cell>
          <cell r="K79">
            <v>2321.7609656886734</v>
          </cell>
          <cell r="L79">
            <v>2732.656936180882</v>
          </cell>
          <cell r="M79">
            <v>2691.3203510370167</v>
          </cell>
          <cell r="N79">
            <v>3117.0083509303668</v>
          </cell>
          <cell r="O79">
            <v>2948.0741097783125</v>
          </cell>
          <cell r="P79">
            <v>3298.100029457074</v>
          </cell>
          <cell r="Q79">
            <v>3031.4942121783924</v>
          </cell>
          <cell r="R79">
            <v>529.0178365204132</v>
          </cell>
          <cell r="S79">
            <v>2908.8950863225991</v>
          </cell>
        </row>
        <row r="80">
          <cell r="F80" t="str">
            <v>(-) DESPESAS GARANTIA DA QUALIDADESeguro de Vida em Grupo</v>
          </cell>
          <cell r="G80" t="str">
            <v>Seguro de Vida em Grupo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F81" t="str">
            <v>(-) DESPESAS GARANTIA DA QUALIDADEPlano Odontológico</v>
          </cell>
          <cell r="G81" t="str">
            <v>Plano Odontológico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F82" t="str">
            <v>(-) DESPESAS GARANTIA DA QUALIDADEFarmácia</v>
          </cell>
          <cell r="G82" t="str">
            <v>Farmácia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F83" t="str">
            <v>(-) DESPESAS GARANTIA DA QUALIDADEAlimentação Funcionários</v>
          </cell>
          <cell r="G83" t="str">
            <v>Alimentação Funcionários</v>
          </cell>
          <cell r="H83">
            <v>2615.2000001158012</v>
          </cell>
          <cell r="I83">
            <v>2624.1999995231349</v>
          </cell>
          <cell r="J83">
            <v>2569.8400010380205</v>
          </cell>
          <cell r="K83">
            <v>2522.7999998289788</v>
          </cell>
          <cell r="L83">
            <v>2603.9999983760622</v>
          </cell>
          <cell r="M83">
            <v>2603.999999758656</v>
          </cell>
          <cell r="N83">
            <v>2603.9999997518221</v>
          </cell>
          <cell r="O83">
            <v>2853.0000001470808</v>
          </cell>
          <cell r="P83">
            <v>3059.9999997661271</v>
          </cell>
          <cell r="Q83">
            <v>3059.9999999406677</v>
          </cell>
          <cell r="R83">
            <v>3060.0000007716753</v>
          </cell>
          <cell r="S83">
            <v>3059.9999993126594</v>
          </cell>
        </row>
        <row r="84">
          <cell r="F84" t="str">
            <v>(-) DESPESAS GARANTIA DA QUALIDADEAlimentação Interna Funcionários</v>
          </cell>
          <cell r="G84" t="str">
            <v>Alimentação Interna Funcionários</v>
          </cell>
          <cell r="H84">
            <v>1177.6399999298212</v>
          </cell>
          <cell r="I84">
            <v>0</v>
          </cell>
          <cell r="J84">
            <v>0</v>
          </cell>
          <cell r="K84">
            <v>53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F85" t="str">
            <v>(-) DESPESAS GARANTIA DA QUALIDADEMulta Termino Contratual</v>
          </cell>
          <cell r="G85" t="str">
            <v>Multa Termino Contratual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F86" t="str">
            <v>(-) DESPESAS GARANTIA DA QUALIDADEMultas Trabalhistas</v>
          </cell>
          <cell r="G86" t="str">
            <v>Multas Trabalhistas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F87" t="str">
            <v xml:space="preserve">(-) DESPESAS GARANTIA DA QUALIDADEFardamento </v>
          </cell>
          <cell r="G87" t="str">
            <v xml:space="preserve">Fardamento </v>
          </cell>
          <cell r="H87">
            <v>699.29999978443459</v>
          </cell>
          <cell r="I87">
            <v>152.40000008858328</v>
          </cell>
          <cell r="J87">
            <v>0</v>
          </cell>
          <cell r="K87">
            <v>548.36753338397909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89.69999999593243</v>
          </cell>
          <cell r="R87">
            <v>0</v>
          </cell>
          <cell r="S87">
            <v>0</v>
          </cell>
        </row>
        <row r="88">
          <cell r="F88" t="str">
            <v>(-) DESPESAS GARANTIA DA QUALIDADEBenefícios Assistenciais</v>
          </cell>
          <cell r="G88" t="str">
            <v>Benefícios Assistenciais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F89" t="str">
            <v>(-) DESPESAS GARANTIA DA QUALIDADE(-) Despesas Especificas</v>
          </cell>
          <cell r="G89" t="str">
            <v>(-) Despesas Especificas</v>
          </cell>
          <cell r="H89">
            <v>32670</v>
          </cell>
          <cell r="I89">
            <v>35436.020000000004</v>
          </cell>
          <cell r="J89">
            <v>38829.380000000005</v>
          </cell>
          <cell r="K89">
            <v>15494.5</v>
          </cell>
          <cell r="L89">
            <v>70190.13</v>
          </cell>
          <cell r="M89">
            <v>78622.649999999994</v>
          </cell>
          <cell r="N89">
            <v>41748.570000000007</v>
          </cell>
          <cell r="O89">
            <v>32212.6</v>
          </cell>
          <cell r="P89">
            <v>36090.89</v>
          </cell>
          <cell r="Q89">
            <v>26293.26</v>
          </cell>
          <cell r="R89">
            <v>34464.11</v>
          </cell>
          <cell r="S89">
            <v>48565.4925</v>
          </cell>
        </row>
        <row r="90">
          <cell r="F90" t="str">
            <v>(-) DESPESAS GARANTIA DA QUALIDADEQualificação de Ambientes</v>
          </cell>
          <cell r="G90" t="str">
            <v>Qualificação de Ambientes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3400</v>
          </cell>
          <cell r="O90">
            <v>0</v>
          </cell>
          <cell r="P90">
            <v>0</v>
          </cell>
          <cell r="Q90">
            <v>0</v>
          </cell>
          <cell r="R90">
            <v>4500</v>
          </cell>
          <cell r="S90">
            <v>4500</v>
          </cell>
        </row>
        <row r="91">
          <cell r="F91" t="str">
            <v>(-) DESPESAS GARANTIA DA QUALIDADEQualificação de Equipamentos</v>
          </cell>
          <cell r="G91" t="str">
            <v>Qualificação de Equipamentos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1377.89</v>
          </cell>
          <cell r="M91">
            <v>37908.49</v>
          </cell>
          <cell r="N91">
            <v>9945.869999999999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F92" t="str">
            <v>(-) DESPESAS GARANTIA DA QUALIDADECalibração Equipamentos e Instrumentos</v>
          </cell>
          <cell r="G92" t="str">
            <v>Calibração Equipamentos e Instrumentos</v>
          </cell>
          <cell r="H92">
            <v>0</v>
          </cell>
          <cell r="I92">
            <v>0</v>
          </cell>
          <cell r="J92">
            <v>4868.2</v>
          </cell>
          <cell r="K92">
            <v>0</v>
          </cell>
          <cell r="L92">
            <v>16695.86</v>
          </cell>
          <cell r="M92">
            <v>0</v>
          </cell>
          <cell r="N92">
            <v>2445</v>
          </cell>
          <cell r="O92">
            <v>0</v>
          </cell>
          <cell r="P92">
            <v>2450.25</v>
          </cell>
          <cell r="Q92">
            <v>0</v>
          </cell>
          <cell r="R92">
            <v>0</v>
          </cell>
          <cell r="S92">
            <v>16377.6525</v>
          </cell>
        </row>
        <row r="93">
          <cell r="F93" t="str">
            <v>(-) DESPESAS GARANTIA DA QUALIDADEAssessoria BPF</v>
          </cell>
          <cell r="G93" t="str">
            <v>Assessoria BPF</v>
          </cell>
          <cell r="H93">
            <v>4000</v>
          </cell>
          <cell r="I93">
            <v>4000</v>
          </cell>
          <cell r="J93">
            <v>4000</v>
          </cell>
          <cell r="K93">
            <v>4000</v>
          </cell>
          <cell r="L93">
            <v>6100</v>
          </cell>
          <cell r="M93">
            <v>6100</v>
          </cell>
          <cell r="N93">
            <v>0</v>
          </cell>
          <cell r="O93">
            <v>12108.5</v>
          </cell>
          <cell r="P93">
            <v>6100</v>
          </cell>
          <cell r="Q93">
            <v>0</v>
          </cell>
          <cell r="R93">
            <v>6100</v>
          </cell>
          <cell r="S93">
            <v>6100</v>
          </cell>
        </row>
        <row r="94">
          <cell r="F94" t="str">
            <v>(-) DESPESAS GARANTIA DA QUALIDADEDescarte de Resíduos</v>
          </cell>
          <cell r="G94" t="str">
            <v>Descarte de Resíduos</v>
          </cell>
          <cell r="H94">
            <v>28670</v>
          </cell>
          <cell r="I94">
            <v>31436.02</v>
          </cell>
          <cell r="J94">
            <v>29961.18</v>
          </cell>
          <cell r="K94">
            <v>11494.5</v>
          </cell>
          <cell r="L94">
            <v>46016.380000000005</v>
          </cell>
          <cell r="M94">
            <v>34614.160000000003</v>
          </cell>
          <cell r="N94">
            <v>25957.700000000004</v>
          </cell>
          <cell r="O94">
            <v>20104.099999999999</v>
          </cell>
          <cell r="P94">
            <v>27540.639999999999</v>
          </cell>
          <cell r="Q94">
            <v>26293.26</v>
          </cell>
          <cell r="R94">
            <v>23864.11</v>
          </cell>
          <cell r="S94">
            <v>21587.84</v>
          </cell>
        </row>
        <row r="95">
          <cell r="F95" t="str">
            <v>(-) DESPESAS GARANTIA DA QUALIDADE(-) Despesas Gerais</v>
          </cell>
          <cell r="G95" t="str">
            <v>(-) Despesas Gerais</v>
          </cell>
          <cell r="H95">
            <v>26277.030000230439</v>
          </cell>
          <cell r="I95">
            <v>69070.112963709325</v>
          </cell>
          <cell r="J95">
            <v>22250.860000375444</v>
          </cell>
          <cell r="K95">
            <v>8102.9140576888913</v>
          </cell>
          <cell r="L95">
            <v>11674.045381324411</v>
          </cell>
          <cell r="M95">
            <v>28857.938400836119</v>
          </cell>
          <cell r="N95">
            <v>9894.3299997519771</v>
          </cell>
          <cell r="O95">
            <v>9528.273466915789</v>
          </cell>
          <cell r="P95">
            <v>9807.0731909387359</v>
          </cell>
          <cell r="Q95">
            <v>20071.929968557968</v>
          </cell>
          <cell r="R95">
            <v>14987.392234171686</v>
          </cell>
          <cell r="S95">
            <v>13487.663677587951</v>
          </cell>
        </row>
        <row r="96">
          <cell r="F96" t="str">
            <v>(-) DESPESAS GARANTIA DA QUALIDADE(-) Deslocamentos e Viagens</v>
          </cell>
          <cell r="G96" t="str">
            <v>(-) Deslocamentos e Viagens</v>
          </cell>
          <cell r="H96">
            <v>2967.030000130575</v>
          </cell>
          <cell r="I96">
            <v>3075.5200004007406</v>
          </cell>
          <cell r="J96">
            <v>3666.5300003189031</v>
          </cell>
          <cell r="K96">
            <v>522.50000003152502</v>
          </cell>
          <cell r="L96">
            <v>5117.0499998791402</v>
          </cell>
          <cell r="M96">
            <v>9835.1700005449729</v>
          </cell>
          <cell r="N96">
            <v>2955.9500000130001</v>
          </cell>
          <cell r="O96">
            <v>1929.8600002822086</v>
          </cell>
          <cell r="P96">
            <v>1931.179999864029</v>
          </cell>
          <cell r="Q96">
            <v>3958.1800000144449</v>
          </cell>
          <cell r="R96">
            <v>1799.3499997512474</v>
          </cell>
          <cell r="S96">
            <v>8317.4800013944332</v>
          </cell>
        </row>
        <row r="97">
          <cell r="F97" t="str">
            <v xml:space="preserve">(-) DESPESAS GARANTIA DA QUALIDADEHospedagem </v>
          </cell>
          <cell r="G97" t="str">
            <v xml:space="preserve">Hospedagem </v>
          </cell>
          <cell r="H97">
            <v>2488.2300001210733</v>
          </cell>
          <cell r="I97">
            <v>536.40000000714008</v>
          </cell>
          <cell r="J97">
            <v>610.39999997862776</v>
          </cell>
          <cell r="K97">
            <v>401.50000000000006</v>
          </cell>
          <cell r="L97">
            <v>0</v>
          </cell>
          <cell r="M97">
            <v>2486.4499999636205</v>
          </cell>
          <cell r="N97">
            <v>2105.6300000278834</v>
          </cell>
          <cell r="O97">
            <v>149</v>
          </cell>
          <cell r="P97">
            <v>0</v>
          </cell>
          <cell r="Q97">
            <v>227</v>
          </cell>
          <cell r="R97">
            <v>497.34999986893496</v>
          </cell>
          <cell r="S97">
            <v>1347.0000000491727</v>
          </cell>
        </row>
        <row r="98">
          <cell r="F98" t="str">
            <v xml:space="preserve">(-) DESPESAS GARANTIA DA QUALIDADEPassagens Aéreas </v>
          </cell>
          <cell r="G98" t="str">
            <v xml:space="preserve">Passagens Aéreas </v>
          </cell>
          <cell r="H98">
            <v>0</v>
          </cell>
          <cell r="I98">
            <v>1896.5200003960085</v>
          </cell>
          <cell r="J98">
            <v>2362.8800003407687</v>
          </cell>
          <cell r="K98">
            <v>0</v>
          </cell>
          <cell r="L98">
            <v>3167.6199998169545</v>
          </cell>
          <cell r="M98">
            <v>6162.7500005192205</v>
          </cell>
          <cell r="N98">
            <v>0</v>
          </cell>
          <cell r="O98">
            <v>1642.8100002895728</v>
          </cell>
          <cell r="P98">
            <v>1497.6799998668523</v>
          </cell>
          <cell r="Q98">
            <v>1339.829999987048</v>
          </cell>
          <cell r="R98">
            <v>28.499999954399996</v>
          </cell>
          <cell r="S98">
            <v>6197.700001352322</v>
          </cell>
        </row>
        <row r="99">
          <cell r="F99" t="str">
            <v xml:space="preserve">(-) DESPESAS GARANTIA DA QUALIDADEPassagens Rodoviárias </v>
          </cell>
          <cell r="G99" t="str">
            <v xml:space="preserve">Passagens Rodoviárias </v>
          </cell>
          <cell r="H99">
            <v>0</v>
          </cell>
          <cell r="I99">
            <v>0</v>
          </cell>
          <cell r="J99">
            <v>72.999999993285002</v>
          </cell>
          <cell r="K99">
            <v>0</v>
          </cell>
          <cell r="L99">
            <v>73.000000015050006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36.500000009640004</v>
          </cell>
          <cell r="S99">
            <v>0</v>
          </cell>
        </row>
        <row r="100">
          <cell r="F100" t="str">
            <v>(-) DESPESAS GARANTIA DA QUALIDADEPassagens Marítimas</v>
          </cell>
          <cell r="G100" t="str">
            <v>Passagens Marítimas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51.900000006500001</v>
          </cell>
          <cell r="R100">
            <v>0</v>
          </cell>
          <cell r="S100">
            <v>0</v>
          </cell>
        </row>
        <row r="101">
          <cell r="F101" t="str">
            <v>(-) DESPESAS GARANTIA DA QUALIDADEDespesas com Táxi</v>
          </cell>
          <cell r="G101" t="str">
            <v>Despesas com Táxi</v>
          </cell>
          <cell r="H101">
            <v>26.500000009501772</v>
          </cell>
          <cell r="I101">
            <v>386.18999998634399</v>
          </cell>
          <cell r="J101">
            <v>269.65999998898803</v>
          </cell>
          <cell r="K101">
            <v>80.000000022800009</v>
          </cell>
          <cell r="L101">
            <v>1323.150000069764</v>
          </cell>
          <cell r="M101">
            <v>710.00000006227856</v>
          </cell>
          <cell r="N101">
            <v>388.00000001446301</v>
          </cell>
          <cell r="O101">
            <v>14.999999999389999</v>
          </cell>
          <cell r="P101">
            <v>129</v>
          </cell>
          <cell r="Q101">
            <v>445.10000000656805</v>
          </cell>
          <cell r="R101">
            <v>232.99999999000352</v>
          </cell>
          <cell r="S101">
            <v>247.19999997248996</v>
          </cell>
        </row>
        <row r="102">
          <cell r="F102" t="str">
            <v>(-) DESPESAS GARANTIA DA QUALIDADEDespesas com Moto Taxi</v>
          </cell>
          <cell r="G102" t="str">
            <v>Despesas com Moto Taxi</v>
          </cell>
          <cell r="H102">
            <v>131.99999999695601</v>
          </cell>
          <cell r="I102">
            <v>53.500000021287981</v>
          </cell>
          <cell r="J102">
            <v>21.999999994034283</v>
          </cell>
          <cell r="K102">
            <v>41.000000008725003</v>
          </cell>
          <cell r="L102">
            <v>16.000000000152628</v>
          </cell>
          <cell r="M102">
            <v>49.000000003813781</v>
          </cell>
          <cell r="N102">
            <v>38.999999985116951</v>
          </cell>
          <cell r="O102">
            <v>45.999999992635736</v>
          </cell>
          <cell r="P102">
            <v>59.999999997176737</v>
          </cell>
          <cell r="Q102">
            <v>67.000000027396879</v>
          </cell>
          <cell r="R102">
            <v>89.999999962872096</v>
          </cell>
          <cell r="S102">
            <v>55.99999999156843</v>
          </cell>
        </row>
        <row r="103">
          <cell r="F103" t="str">
            <v>(-) DESPESAS GARANTIA DA QUALIDADEAlimentação Viagens</v>
          </cell>
          <cell r="G103" t="str">
            <v>Alimentação Viagens</v>
          </cell>
          <cell r="H103">
            <v>320.30000000304403</v>
          </cell>
          <cell r="I103">
            <v>122.86</v>
          </cell>
          <cell r="J103">
            <v>328.59000002319897</v>
          </cell>
          <cell r="K103">
            <v>0</v>
          </cell>
          <cell r="L103">
            <v>534.92999998221774</v>
          </cell>
          <cell r="M103">
            <v>374.46999999603997</v>
          </cell>
          <cell r="N103">
            <v>423.31999998553692</v>
          </cell>
          <cell r="O103">
            <v>77.050000000609998</v>
          </cell>
          <cell r="P103">
            <v>167.97000000301998</v>
          </cell>
          <cell r="Q103">
            <v>1220.899999978182</v>
          </cell>
          <cell r="R103">
            <v>504.21000000339137</v>
          </cell>
          <cell r="S103">
            <v>417.10000002750996</v>
          </cell>
        </row>
        <row r="104">
          <cell r="F104" t="str">
            <v>(-) DESPESAS GARANTIA DA QUALIDADEDiárias Viagens</v>
          </cell>
          <cell r="G104" t="str">
            <v>Diárias Viagens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F105" t="str">
            <v>(-) DESPESAS GARANTIA DA QUALIDADECombustível em Viagens</v>
          </cell>
          <cell r="G105" t="str">
            <v>Combustível em Viagens</v>
          </cell>
          <cell r="H105">
            <v>0</v>
          </cell>
          <cell r="I105">
            <v>80.04999998996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11.029999996980001</v>
          </cell>
          <cell r="Q105">
            <v>484.44999999244999</v>
          </cell>
          <cell r="R105">
            <v>296.59000002430298</v>
          </cell>
          <cell r="S105">
            <v>52.480000001369987</v>
          </cell>
        </row>
        <row r="106">
          <cell r="F106" t="str">
            <v>(-) DESPESAS GARANTIA DA QUALIDADEEstacionamento</v>
          </cell>
          <cell r="G106" t="str">
            <v>Estacionamento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52.5</v>
          </cell>
          <cell r="N106">
            <v>0</v>
          </cell>
          <cell r="O106">
            <v>0</v>
          </cell>
          <cell r="P106">
            <v>54</v>
          </cell>
          <cell r="Q106">
            <v>122.00000001629999</v>
          </cell>
          <cell r="R106">
            <v>110.0000000094075</v>
          </cell>
          <cell r="S106">
            <v>0</v>
          </cell>
        </row>
        <row r="107">
          <cell r="F107" t="str">
            <v>(-) DESPESAS GARANTIA DA QUALIDADEPedágio</v>
          </cell>
          <cell r="G107" t="str">
            <v>Pedágio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2.3499999950009998</v>
          </cell>
          <cell r="M107">
            <v>0</v>
          </cell>
          <cell r="N107">
            <v>0</v>
          </cell>
          <cell r="O107">
            <v>0</v>
          </cell>
          <cell r="P107">
            <v>11.5</v>
          </cell>
          <cell r="Q107">
            <v>0</v>
          </cell>
          <cell r="R107">
            <v>3.1999999282949996</v>
          </cell>
          <cell r="S107">
            <v>0</v>
          </cell>
        </row>
        <row r="108">
          <cell r="F108" t="str">
            <v>(-) DESPESAS GARANTIA DA QUALIDADE(-) Telefonia e Telecomunicações</v>
          </cell>
          <cell r="G108" t="str">
            <v>(-) Telefonia e Telecomunicações</v>
          </cell>
          <cell r="H108">
            <v>189.17000003175758</v>
          </cell>
          <cell r="I108">
            <v>193.28000005143488</v>
          </cell>
          <cell r="J108">
            <v>203.70000007169571</v>
          </cell>
          <cell r="K108">
            <v>183.32999995117621</v>
          </cell>
          <cell r="L108">
            <v>226.28999990530249</v>
          </cell>
          <cell r="M108">
            <v>97.420000064664933</v>
          </cell>
          <cell r="N108">
            <v>5.1700000156064387</v>
          </cell>
          <cell r="O108">
            <v>93.979999925098824</v>
          </cell>
          <cell r="P108">
            <v>60.709999985163698</v>
          </cell>
          <cell r="Q108">
            <v>196.06000008360792</v>
          </cell>
          <cell r="R108">
            <v>299.22000003409426</v>
          </cell>
          <cell r="S108">
            <v>223.57999992835772</v>
          </cell>
        </row>
        <row r="109">
          <cell r="F109" t="str">
            <v>(-) DESPESAS GARANTIA DA QUALIDADETelefonia Fixa</v>
          </cell>
          <cell r="G109" t="str">
            <v>Telefonia Fixa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F110" t="str">
            <v>(-) DESPESAS GARANTIA DA QUALIDADETelefonia Móvel</v>
          </cell>
          <cell r="G110" t="str">
            <v>Telefonia Móvel</v>
          </cell>
          <cell r="H110">
            <v>189.17000003175758</v>
          </cell>
          <cell r="I110">
            <v>193.28000005143488</v>
          </cell>
          <cell r="J110">
            <v>203.70000007169571</v>
          </cell>
          <cell r="K110">
            <v>183.32999995117621</v>
          </cell>
          <cell r="L110">
            <v>226.28999990530249</v>
          </cell>
          <cell r="M110">
            <v>97.420000064664933</v>
          </cell>
          <cell r="N110">
            <v>5.1700000156064387</v>
          </cell>
          <cell r="O110">
            <v>93.979999925098824</v>
          </cell>
          <cell r="P110">
            <v>60.709999985163698</v>
          </cell>
          <cell r="Q110">
            <v>196.06000008360792</v>
          </cell>
          <cell r="R110">
            <v>299.22000003409426</v>
          </cell>
          <cell r="S110">
            <v>223.57999992835772</v>
          </cell>
        </row>
        <row r="111">
          <cell r="F111" t="str">
            <v>(-) DESPESAS GARANTIA DA QUALIDADEInternet</v>
          </cell>
          <cell r="G111" t="str">
            <v>Internet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F112" t="str">
            <v>(-) DESPESAS GARANTIA DA QUALIDADEServiço de Trasmissão em Audio e Video</v>
          </cell>
          <cell r="G112" t="str">
            <v>Serviço de Trasmissão em Audio e Video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</row>
        <row r="113">
          <cell r="F113" t="str">
            <v>(-) DESPESAS GARANTIA DA QUALIDADEVoip</v>
          </cell>
          <cell r="G113" t="str">
            <v>Voip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F114" t="str">
            <v>(-) DESPESAS GARANTIA DA QUALIDADE(-)Materias de Consumo</v>
          </cell>
          <cell r="G114" t="str">
            <v>(-)Materias de Consumo</v>
          </cell>
          <cell r="H114">
            <v>1551.8499999180915</v>
          </cell>
          <cell r="I114">
            <v>903.3829634752999</v>
          </cell>
          <cell r="J114">
            <v>1218.0400000048292</v>
          </cell>
          <cell r="K114">
            <v>1005.7140578316001</v>
          </cell>
          <cell r="L114">
            <v>1754.5953814062411</v>
          </cell>
          <cell r="M114">
            <v>3790.5483998924001</v>
          </cell>
          <cell r="N114">
            <v>2153.1499999999996</v>
          </cell>
          <cell r="O114">
            <v>627.91346681612004</v>
          </cell>
          <cell r="P114">
            <v>2146.7231910370001</v>
          </cell>
          <cell r="Q114">
            <v>5039.8199682774002</v>
          </cell>
          <cell r="R114">
            <v>1247.8422344909</v>
          </cell>
          <cell r="S114">
            <v>868.0836762667999</v>
          </cell>
        </row>
        <row r="115">
          <cell r="F115" t="str">
            <v>(-) DESPESAS GARANTIA DA QUALIDADEMaterial de Consumo Informática</v>
          </cell>
          <cell r="G115" t="str">
            <v>Material de Consumo Informática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F116" t="str">
            <v>(-) DESPESAS GARANTIA DA QUALIDADEAluguel Máquina Reprográfica</v>
          </cell>
          <cell r="G116" t="str">
            <v>Aluguel Máquina Reprográfica</v>
          </cell>
          <cell r="H116">
            <v>752.26999991809134</v>
          </cell>
          <cell r="I116">
            <v>0</v>
          </cell>
          <cell r="J116">
            <v>280</v>
          </cell>
          <cell r="K116">
            <v>280</v>
          </cell>
          <cell r="L116">
            <v>7.81</v>
          </cell>
          <cell r="M116">
            <v>552.19000000000005</v>
          </cell>
          <cell r="N116">
            <v>280</v>
          </cell>
          <cell r="O116">
            <v>280</v>
          </cell>
          <cell r="P116">
            <v>280</v>
          </cell>
          <cell r="Q116">
            <v>280</v>
          </cell>
          <cell r="R116">
            <v>280</v>
          </cell>
          <cell r="S116">
            <v>280</v>
          </cell>
        </row>
        <row r="117">
          <cell r="F117" t="str">
            <v>(-) DESPESAS GARANTIA DA QUALIDADEMaterial de Consumo Máquina Reprografia</v>
          </cell>
          <cell r="G117" t="str">
            <v>Material de Consumo Máquina Reprografia</v>
          </cell>
          <cell r="H117">
            <v>547.86</v>
          </cell>
          <cell r="I117">
            <v>437.84296347529994</v>
          </cell>
          <cell r="J117">
            <v>631.09000000482911</v>
          </cell>
          <cell r="K117">
            <v>567.84405783160014</v>
          </cell>
          <cell r="L117">
            <v>1512.1216975364002</v>
          </cell>
          <cell r="M117">
            <v>599.13655795389991</v>
          </cell>
          <cell r="N117">
            <v>975.35</v>
          </cell>
          <cell r="O117">
            <v>165.56346680820002</v>
          </cell>
          <cell r="P117">
            <v>1040.75</v>
          </cell>
          <cell r="Q117">
            <v>275</v>
          </cell>
          <cell r="R117">
            <v>464.87466815759996</v>
          </cell>
          <cell r="S117">
            <v>454.36473243669991</v>
          </cell>
        </row>
        <row r="118">
          <cell r="F118" t="str">
            <v>(-) DESPESAS GARANTIA DA QUALIDADEMaterial de Expediente</v>
          </cell>
          <cell r="G118" t="str">
            <v>Material de Expediente</v>
          </cell>
          <cell r="H118">
            <v>233.22</v>
          </cell>
          <cell r="I118">
            <v>433.14</v>
          </cell>
          <cell r="J118">
            <v>306.95</v>
          </cell>
          <cell r="K118">
            <v>157.87</v>
          </cell>
          <cell r="L118">
            <v>207.95999999284089</v>
          </cell>
          <cell r="M118">
            <v>57.87</v>
          </cell>
          <cell r="N118">
            <v>854.05</v>
          </cell>
          <cell r="O118">
            <v>182.35000000791999</v>
          </cell>
          <cell r="P118">
            <v>212.76</v>
          </cell>
          <cell r="Q118">
            <v>115.7</v>
          </cell>
          <cell r="R118">
            <v>477</v>
          </cell>
          <cell r="S118">
            <v>114.97413013780002</v>
          </cell>
        </row>
        <row r="119">
          <cell r="F119" t="str">
            <v>(-) DESPESAS GARANTIA DA QUALIDADEMaterial de Limpeza</v>
          </cell>
          <cell r="G119" t="str">
            <v>Material de Limpeza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F120" t="str">
            <v>(-) DESPESAS GARANTIA DA QUALIDADEMaterial Gráfico e Repreográfico</v>
          </cell>
          <cell r="G120" t="str">
            <v>Material Gráfico e Repreográfico</v>
          </cell>
          <cell r="H120">
            <v>18.5</v>
          </cell>
          <cell r="I120">
            <v>0</v>
          </cell>
          <cell r="J120">
            <v>0</v>
          </cell>
          <cell r="K120">
            <v>0</v>
          </cell>
          <cell r="L120">
            <v>4</v>
          </cell>
          <cell r="M120">
            <v>2570</v>
          </cell>
          <cell r="N120">
            <v>0</v>
          </cell>
          <cell r="O120">
            <v>0</v>
          </cell>
          <cell r="P120">
            <v>0</v>
          </cell>
          <cell r="Q120">
            <v>3880</v>
          </cell>
          <cell r="R120">
            <v>0</v>
          </cell>
          <cell r="S120">
            <v>0</v>
          </cell>
        </row>
        <row r="121">
          <cell r="F121" t="str">
            <v>(-) DESPESAS GARANTIA DA QUALIDADEMateriais de Natureza Permanente</v>
          </cell>
          <cell r="G121" t="str">
            <v>Materiais de Natureza Permanente</v>
          </cell>
          <cell r="H121">
            <v>0</v>
          </cell>
          <cell r="I121">
            <v>32.4</v>
          </cell>
          <cell r="J121">
            <v>0</v>
          </cell>
          <cell r="K121">
            <v>0</v>
          </cell>
          <cell r="L121">
            <v>22.703683877</v>
          </cell>
          <cell r="M121">
            <v>11.3518419385</v>
          </cell>
          <cell r="N121">
            <v>43.75</v>
          </cell>
          <cell r="O121">
            <v>0</v>
          </cell>
          <cell r="P121">
            <v>613.213191037</v>
          </cell>
          <cell r="Q121">
            <v>489.11996827740006</v>
          </cell>
          <cell r="R121">
            <v>25.967566333300002</v>
          </cell>
          <cell r="S121">
            <v>18.744813692299999</v>
          </cell>
        </row>
        <row r="122">
          <cell r="F122" t="str">
            <v>(-) DESPESAS GARANTIA DA QUALIDADECoffee Break</v>
          </cell>
          <cell r="G122" t="str">
            <v>Coffee Break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F123" t="str">
            <v>(-) DESPESAS GARANTIA DA QUALIDADEMaterial EPI</v>
          </cell>
          <cell r="G123" t="str">
            <v>Material EPI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F124" t="str">
            <v>(-) DESPESAS GARANTIA DA QUALIDADE(-) Serviços Técnicos Especializados</v>
          </cell>
          <cell r="G124" t="str">
            <v>(-) Serviços Técnicos Especializados</v>
          </cell>
          <cell r="H124">
            <v>9251.49</v>
          </cell>
          <cell r="I124">
            <v>3956.9299999487334</v>
          </cell>
          <cell r="J124">
            <v>3561.3299999487335</v>
          </cell>
          <cell r="K124">
            <v>3735.0099999487334</v>
          </cell>
          <cell r="L124">
            <v>3931.5900000175629</v>
          </cell>
          <cell r="M124">
            <v>4124.4499999822474</v>
          </cell>
          <cell r="N124">
            <v>3757.9100000175631</v>
          </cell>
          <cell r="O124">
            <v>4366.8299999999053</v>
          </cell>
          <cell r="P124">
            <v>3941.1799999999052</v>
          </cell>
          <cell r="Q124">
            <v>3757.9100000175631</v>
          </cell>
          <cell r="R124">
            <v>4124.4499999822474</v>
          </cell>
          <cell r="S124">
            <v>3941.1799999999052</v>
          </cell>
        </row>
        <row r="125">
          <cell r="F125" t="str">
            <v>(-) DESPESAS GARANTIA DA QUALIDADEComissões sobre Vendas</v>
          </cell>
          <cell r="G125" t="str">
            <v>Comissões sobre Vendas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</row>
        <row r="126">
          <cell r="F126" t="str">
            <v>(-) DESPESAS GARANTIA DA QUALIDADEServiços de Segurança</v>
          </cell>
          <cell r="G126" t="str">
            <v>Serviços de Segurança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F127" t="str">
            <v>(-) DESPESAS GARANTIA DA QUALIDADEServiços de Contabilidade</v>
          </cell>
          <cell r="G127" t="str">
            <v>Serviços de Contabilidade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F128" t="str">
            <v>(-) DESPESAS GARANTIA DA QUALIDADEAssessoria Tributária</v>
          </cell>
          <cell r="G128" t="str">
            <v>Assessoria Tributária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</row>
        <row r="129">
          <cell r="F129" t="str">
            <v>(-) DESPESAS GARANTIA DA QUALIDADEAuditoria Independente</v>
          </cell>
          <cell r="G129" t="str">
            <v>Auditoria Independente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</row>
        <row r="130">
          <cell r="F130" t="str">
            <v>(-) DESPESAS GARANTIA DA QUALIDADEAdvocacia</v>
          </cell>
          <cell r="G130" t="str">
            <v>Advocacia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</row>
        <row r="131">
          <cell r="F131" t="str">
            <v>(-) DESPESAS GARANTIA DA QUALIDADEAssessoria de Imprensa</v>
          </cell>
          <cell r="G131" t="str">
            <v>Assessoria de Imprensa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</row>
        <row r="132">
          <cell r="F132" t="str">
            <v>(-) DESPESAS GARANTIA DA QUALIDADEAssessoria de Comunicação</v>
          </cell>
          <cell r="G132" t="str">
            <v>Assessoria de Comunicação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F133" t="str">
            <v>(-) DESPESAS GARANTIA DA QUALIDADEAssessoria Criação e Publicidade</v>
          </cell>
          <cell r="G133" t="str">
            <v>Assessoria Criação e Publicidade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</row>
        <row r="134">
          <cell r="F134" t="str">
            <v>(-) DESPESAS GARANTIA DA QUALIDADERecrutamento e Seleção</v>
          </cell>
          <cell r="G134" t="str">
            <v>Recrutamento e Seleção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F135" t="str">
            <v>(-) DESPESAS GARANTIA DA QUALIDADEFerramentas de Pesquisa</v>
          </cell>
          <cell r="G135" t="str">
            <v>Ferramentas de Pesquisa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F136" t="str">
            <v>(-) DESPESAS GARANTIA DA QUALIDADEAssessoria Empresarial</v>
          </cell>
          <cell r="G136" t="str">
            <v>Assessoria Empresarial</v>
          </cell>
          <cell r="H136">
            <v>9251.49</v>
          </cell>
          <cell r="I136">
            <v>3956.9299999487334</v>
          </cell>
          <cell r="J136">
            <v>3561.3299999487335</v>
          </cell>
          <cell r="K136">
            <v>3735.0099999487334</v>
          </cell>
          <cell r="L136">
            <v>3931.5900000175629</v>
          </cell>
          <cell r="M136">
            <v>4124.4499999822474</v>
          </cell>
          <cell r="N136">
            <v>3757.9100000175631</v>
          </cell>
          <cell r="O136">
            <v>4366.8299999999053</v>
          </cell>
          <cell r="P136">
            <v>3941.1799999999052</v>
          </cell>
          <cell r="Q136">
            <v>3757.9100000175631</v>
          </cell>
          <cell r="R136">
            <v>4124.4499999822474</v>
          </cell>
          <cell r="S136">
            <v>3941.1799999999052</v>
          </cell>
        </row>
        <row r="137">
          <cell r="F137" t="str">
            <v>(-) DESPESAS GARANTIA DA QUALIDADEServiço de Desembaraço Aduaneiro</v>
          </cell>
          <cell r="G137" t="str">
            <v>Serviço de Desembaraço Aduaneiro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</row>
        <row r="138">
          <cell r="F138" t="str">
            <v>(-) DESPESAS GARANTIA DA QUALIDADEParticipação em Associações</v>
          </cell>
          <cell r="G138" t="str">
            <v>Participação em Associações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F139" t="str">
            <v>(-) DESPESAS GARANTIA DA QUALIDADEComissão Empresa de Cobrança</v>
          </cell>
          <cell r="G139" t="str">
            <v>Comissão Empresa de Cobrança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0">
          <cell r="F140" t="str">
            <v>(-) DESPESAS GARANTIA DA QUALIDADEServiço Análise de Crédito</v>
          </cell>
          <cell r="G140" t="str">
            <v>Serviço Análise de Crédito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</row>
        <row r="141">
          <cell r="F141" t="str">
            <v>(-) DESPESAS GARANTIA DA QUALIDADEDesenvolvimento e Manutenção de Software</v>
          </cell>
          <cell r="G141" t="str">
            <v>Desenvolvimento e Manutenção de Software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</row>
        <row r="142">
          <cell r="F142" t="str">
            <v>(-) DESPESAS GARANTIA DA QUALIDADESuporte Técnico Software</v>
          </cell>
          <cell r="G142" t="str">
            <v>Suporte Técnico Software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F143" t="str">
            <v>(-) DESPESAS GARANTIA DA QUALIDADELicença para Uso de Software (Aluguel)</v>
          </cell>
          <cell r="G143" t="str">
            <v>Licença para Uso de Software (Aluguel)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</row>
        <row r="144">
          <cell r="F144" t="str">
            <v>(-) DESPESAS GARANTIA DA QUALIDADEAssessoria em TI</v>
          </cell>
          <cell r="G144" t="str">
            <v>Assessoria em TI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</row>
        <row r="145">
          <cell r="F145" t="str">
            <v>(-) DESPESAS GARANTIA DA QUALIDADEManutenção Suporte Técnico Software</v>
          </cell>
          <cell r="G145" t="str">
            <v>Manutenção Suporte Técnico Software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F146" t="str">
            <v>(-) DESPESAS GARANTIA DA QUALIDADE(-)Manutenção</v>
          </cell>
          <cell r="G146" t="str">
            <v>(-)Manutenção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F147" t="str">
            <v>(-) DESPESAS GARANTIA DA QUALIDADEMateriais de Manutenção e Reparos</v>
          </cell>
          <cell r="G147" t="str">
            <v>Materiais de Manutenção e Reparos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</row>
        <row r="148">
          <cell r="F148" t="str">
            <v>(-) DESPESAS GARANTIA DA QUALIDADEManutenção Conservação Móveis e Utensílios</v>
          </cell>
          <cell r="G148" t="str">
            <v>Manutenção Conservação Móveis e Utensílios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</row>
        <row r="149">
          <cell r="F149" t="str">
            <v>(-) DESPESAS GARANTIA DA QUALIDADEManutenção Conservação Máq. e Equipamentos</v>
          </cell>
          <cell r="G149" t="str">
            <v>Manutenção Conservação Máq. e Equipamentos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</row>
        <row r="150">
          <cell r="F150" t="str">
            <v>(-) DESPESAS GARANTIA DA QUALIDADEManutenção de Equipamentos de Informática</v>
          </cell>
          <cell r="G150" t="str">
            <v>Manutenção de Equipamentos de Informática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</row>
        <row r="151">
          <cell r="F151" t="str">
            <v>(-) DESPESAS GARANTIA DA QUALIDADEManutenção e Conservação Instalações</v>
          </cell>
          <cell r="G151" t="str">
            <v>Manutenção e Conservação Instalações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</row>
        <row r="152">
          <cell r="F152" t="str">
            <v>(-) DESPESAS GARANTIA DA QUALIDADEManutenção e Conservação Predial</v>
          </cell>
          <cell r="G152" t="str">
            <v>Manutenção e Conservação Predial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</row>
        <row r="153">
          <cell r="F153" t="str">
            <v>(-) DESPESAS GARANTIA DA QUALIDADE(-)Outras Despesas Gerais</v>
          </cell>
          <cell r="G153" t="str">
            <v>(-)Outras Despesas Gerais</v>
          </cell>
          <cell r="H153">
            <v>12317.490000150015</v>
          </cell>
          <cell r="I153">
            <v>60940.999999833119</v>
          </cell>
          <cell r="J153">
            <v>13601.260000031281</v>
          </cell>
          <cell r="K153">
            <v>2656.3599999258563</v>
          </cell>
          <cell r="L153">
            <v>644.52000011616451</v>
          </cell>
          <cell r="M153">
            <v>11010.350000351835</v>
          </cell>
          <cell r="N153">
            <v>1022.1499997058071</v>
          </cell>
          <cell r="O153">
            <v>2509.6899998924569</v>
          </cell>
          <cell r="P153">
            <v>1727.280000052639</v>
          </cell>
          <cell r="Q153">
            <v>7119.9600001649542</v>
          </cell>
          <cell r="R153">
            <v>7516.5299999131976</v>
          </cell>
          <cell r="S153">
            <v>137.33999999845324</v>
          </cell>
        </row>
        <row r="154">
          <cell r="F154" t="str">
            <v>(-) DESPESAS GARANTIA DA QUALIDADEAluguel de Veículos</v>
          </cell>
          <cell r="G154" t="str">
            <v>Aluguel de Veículos</v>
          </cell>
          <cell r="H154">
            <v>0</v>
          </cell>
          <cell r="I154">
            <v>300.17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229.73</v>
          </cell>
          <cell r="Q154">
            <v>0</v>
          </cell>
          <cell r="R154">
            <v>0</v>
          </cell>
          <cell r="S154">
            <v>0</v>
          </cell>
        </row>
        <row r="155">
          <cell r="F155" t="str">
            <v>(-) DESPESAS GARANTIA DA QUALIDADEAssinatura Jornais, Revistas e Periódicos</v>
          </cell>
          <cell r="G155" t="str">
            <v>Assinatura Jornais, Revistas e Periódicos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F156" t="str">
            <v>(-) DESPESAS GARANTIA DA QUALIDADECombustível</v>
          </cell>
          <cell r="G156" t="str">
            <v>Combustível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120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7">
          <cell r="F157" t="str">
            <v>(-) DESPESAS GARANTIA DA QUALIDADEDespesa com Documentos</v>
          </cell>
          <cell r="G157" t="str">
            <v>Despesa com Documentos</v>
          </cell>
          <cell r="H157">
            <v>38.119999999999997</v>
          </cell>
          <cell r="I157">
            <v>38.119999999999997</v>
          </cell>
          <cell r="J157">
            <v>114.35999999999999</v>
          </cell>
          <cell r="K157">
            <v>114.35999999999999</v>
          </cell>
          <cell r="L157">
            <v>0</v>
          </cell>
          <cell r="M157">
            <v>228.72</v>
          </cell>
          <cell r="N157">
            <v>0</v>
          </cell>
          <cell r="O157">
            <v>0</v>
          </cell>
          <cell r="P157">
            <v>98.670000058940005</v>
          </cell>
          <cell r="Q157">
            <v>0</v>
          </cell>
          <cell r="R157">
            <v>32.67</v>
          </cell>
          <cell r="S157">
            <v>0</v>
          </cell>
        </row>
        <row r="158">
          <cell r="F158" t="str">
            <v>(-) DESPESAS GARANTIA DA QUALIDADEDespesa com Processos Judiciais</v>
          </cell>
          <cell r="G158" t="str">
            <v>Despesa com Processos Judiciais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F159" t="str">
            <v>(-) DESPESAS GARANTIA DA QUALIDADEFrete Compra</v>
          </cell>
          <cell r="G159" t="str">
            <v>Frete Compra</v>
          </cell>
          <cell r="H159">
            <v>0</v>
          </cell>
          <cell r="I159">
            <v>0</v>
          </cell>
          <cell r="J159">
            <v>0</v>
          </cell>
          <cell r="K159">
            <v>45</v>
          </cell>
          <cell r="L159">
            <v>0</v>
          </cell>
          <cell r="M159">
            <v>0</v>
          </cell>
          <cell r="N159">
            <v>0</v>
          </cell>
          <cell r="O159">
            <v>70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</row>
        <row r="160">
          <cell r="F160" t="str">
            <v>(-) DESPESAS GARANTIA DA QUALIDADEMão-de-Obra Terceirizada</v>
          </cell>
          <cell r="G160" t="str">
            <v>Mão-de-Obra Terceirizada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</row>
        <row r="161">
          <cell r="F161" t="str">
            <v>(-) DESPESAS GARANTIA DA QUALIDADEServiço de Correios</v>
          </cell>
          <cell r="G161" t="str">
            <v>Serviço de Correios</v>
          </cell>
          <cell r="H161">
            <v>1537.410000150016</v>
          </cell>
          <cell r="I161">
            <v>751.5399998773571</v>
          </cell>
          <cell r="J161">
            <v>644.68000003128168</v>
          </cell>
          <cell r="K161">
            <v>2496.9999999258562</v>
          </cell>
          <cell r="L161">
            <v>644.52000011616451</v>
          </cell>
          <cell r="M161">
            <v>661.63000035183427</v>
          </cell>
          <cell r="N161">
            <v>958.50999976128605</v>
          </cell>
          <cell r="O161">
            <v>2439.6899998924569</v>
          </cell>
          <cell r="P161">
            <v>1398.8799999936989</v>
          </cell>
          <cell r="Q161">
            <v>7048.4600001863218</v>
          </cell>
          <cell r="R161">
            <v>7483.8599999131975</v>
          </cell>
          <cell r="S161">
            <v>137.33999999845324</v>
          </cell>
        </row>
        <row r="162">
          <cell r="F162" t="str">
            <v>(-) DESPESAS GARANTIA DA QUALIDADEÁgua</v>
          </cell>
          <cell r="G162" t="str">
            <v>Água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71.499999978631948</v>
          </cell>
          <cell r="R162">
            <v>0</v>
          </cell>
          <cell r="S162">
            <v>0</v>
          </cell>
        </row>
        <row r="163">
          <cell r="F163" t="str">
            <v>(-) DESPESAS GARANTIA DA QUALIDADEDespesas com Amortização de Software</v>
          </cell>
          <cell r="G163" t="str">
            <v>Despesas com Amortização de Software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F164" t="str">
            <v>(-) DESPESAS GARANTIA DA QUALIDADETaxas Operacionais</v>
          </cell>
          <cell r="G164" t="str">
            <v>Taxas Operacionais</v>
          </cell>
          <cell r="H164">
            <v>63.64</v>
          </cell>
          <cell r="I164">
            <v>46090.199999955759</v>
          </cell>
          <cell r="J164">
            <v>0</v>
          </cell>
          <cell r="K164">
            <v>0</v>
          </cell>
          <cell r="L164">
            <v>0</v>
          </cell>
          <cell r="M164">
            <v>10000</v>
          </cell>
          <cell r="N164">
            <v>63.639999944521009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</row>
        <row r="165">
          <cell r="F165" t="str">
            <v>(-) DESPESAS GARANTIA DA QUALIDADEAluguel de Imóveis</v>
          </cell>
          <cell r="G165" t="str">
            <v>Aluguel de Imóveis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F166" t="str">
            <v>(-) DESPESAS GARANTIA DA QUALIDADESeguro Frota Leve</v>
          </cell>
          <cell r="G166" t="str">
            <v>Seguro Frota Leve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F167" t="str">
            <v>(-) DESPESAS GARANTIA DA QUALIDADEPerdas de Estoque</v>
          </cell>
          <cell r="G167" t="str">
            <v>Perdas de Estoque</v>
          </cell>
          <cell r="H167">
            <v>10678.32</v>
          </cell>
          <cell r="I167">
            <v>13760.97</v>
          </cell>
          <cell r="J167">
            <v>11342.22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</row>
        <row r="168">
          <cell r="F168" t="str">
            <v>(-) DESPESAS GARANTIA DA QUALIDADEAluguel de Máquinas e Equipamentos</v>
          </cell>
          <cell r="G168" t="str">
            <v>Aluguel de Máquinas e Equipamentos</v>
          </cell>
          <cell r="H168">
            <v>0</v>
          </cell>
          <cell r="I168">
            <v>0</v>
          </cell>
          <cell r="J168">
            <v>1500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</row>
        <row r="169">
          <cell r="F169" t="str">
            <v>(-) DESPESAS GARANTIA DA QUALIDADEOutras Despesas Gerais</v>
          </cell>
          <cell r="G169" t="str">
            <v>Outras Despesas Gerais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</row>
        <row r="170">
          <cell r="F170" t="str">
            <v>(-) DESPESAS CONTROLE FÍSICO-QUÍMICO(-) DESPESAS CONTROLE FÍSICO-QUÍMICO</v>
          </cell>
          <cell r="G170" t="str">
            <v>(-) DESPESAS CONTROLE FÍSICO-QUÍMICO</v>
          </cell>
          <cell r="H170">
            <v>46058.062806694667</v>
          </cell>
          <cell r="I170">
            <v>47689.088564650912</v>
          </cell>
          <cell r="J170">
            <v>49284.460718026014</v>
          </cell>
          <cell r="K170">
            <v>52915.476997312173</v>
          </cell>
          <cell r="L170">
            <v>55941.105859905045</v>
          </cell>
          <cell r="M170">
            <v>53101.045976008369</v>
          </cell>
          <cell r="N170">
            <v>59448.829126953373</v>
          </cell>
          <cell r="O170">
            <v>51756.546423174688</v>
          </cell>
          <cell r="P170">
            <v>52572.134722503797</v>
          </cell>
          <cell r="Q170">
            <v>54245.045121219038</v>
          </cell>
          <cell r="R170">
            <v>57317.632455045728</v>
          </cell>
          <cell r="S170">
            <v>-1841.1608816443327</v>
          </cell>
        </row>
        <row r="171">
          <cell r="F171" t="str">
            <v>(-) DESPESAS CONTROLE FÍSICO-QUÍMICODespesas com Pessoal</v>
          </cell>
          <cell r="G171" t="str">
            <v>Despesas com Pessoal</v>
          </cell>
          <cell r="H171">
            <v>31394.571886540896</v>
          </cell>
          <cell r="I171">
            <v>34210.935359010728</v>
          </cell>
          <cell r="J171">
            <v>35662.969798027261</v>
          </cell>
          <cell r="K171">
            <v>35686.343489672996</v>
          </cell>
          <cell r="L171">
            <v>38485.466912461692</v>
          </cell>
          <cell r="M171">
            <v>38967.298835856294</v>
          </cell>
          <cell r="N171">
            <v>36875.58142183617</v>
          </cell>
          <cell r="O171">
            <v>40739.075905733123</v>
          </cell>
          <cell r="P171">
            <v>41063.864241075906</v>
          </cell>
          <cell r="Q171">
            <v>39873.696538791963</v>
          </cell>
          <cell r="R171">
            <v>42371.766967499643</v>
          </cell>
          <cell r="S171">
            <v>35633.444311143554</v>
          </cell>
        </row>
        <row r="172">
          <cell r="F172" t="str">
            <v>(-) DESPESAS CONTROLE FÍSICO-QUÍMICOSalários e Adicionais</v>
          </cell>
          <cell r="G172" t="str">
            <v>Salários e Adicionais</v>
          </cell>
          <cell r="H172">
            <v>17970.039999999997</v>
          </cell>
          <cell r="I172">
            <v>19657.07</v>
          </cell>
          <cell r="J172">
            <v>20883.419999999998</v>
          </cell>
          <cell r="K172">
            <v>21356.844800000003</v>
          </cell>
          <cell r="L172">
            <v>23693.641200000005</v>
          </cell>
          <cell r="M172">
            <v>24164.144400000005</v>
          </cell>
          <cell r="N172">
            <v>21976.723600000005</v>
          </cell>
          <cell r="O172">
            <v>23213.26</v>
          </cell>
          <cell r="P172">
            <v>22036.17</v>
          </cell>
          <cell r="Q172">
            <v>24258.04</v>
          </cell>
          <cell r="R172">
            <v>26586.19</v>
          </cell>
          <cell r="S172">
            <v>18961.87</v>
          </cell>
        </row>
        <row r="173">
          <cell r="F173" t="str">
            <v>(-) DESPESAS CONTROLE FÍSICO-QUÍMICOEncargos Sociais</v>
          </cell>
          <cell r="G173" t="str">
            <v>Encargos Sociais</v>
          </cell>
          <cell r="H173">
            <v>7362.82</v>
          </cell>
          <cell r="I173">
            <v>9046.08</v>
          </cell>
          <cell r="J173">
            <v>9110.2200000000012</v>
          </cell>
          <cell r="K173">
            <v>8904.3152000000009</v>
          </cell>
          <cell r="L173">
            <v>8827.1352000000006</v>
          </cell>
          <cell r="M173">
            <v>8913.895199999999</v>
          </cell>
          <cell r="N173">
            <v>8929.7964000000011</v>
          </cell>
          <cell r="O173">
            <v>11734.579999999998</v>
          </cell>
          <cell r="P173">
            <v>12521</v>
          </cell>
          <cell r="Q173">
            <v>9349.5499999999993</v>
          </cell>
          <cell r="R173">
            <v>12293.030000000002</v>
          </cell>
          <cell r="S173">
            <v>10159.379999999999</v>
          </cell>
        </row>
        <row r="174">
          <cell r="F174" t="str">
            <v>(-) DESPESAS CONTROLE FÍSICO-QUÍMICOProvisão PPR Global</v>
          </cell>
          <cell r="G174" t="str">
            <v>Provisão PPR Global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F175" t="str">
            <v>(-) DESPESAS CONTROLE FÍSICO-QUÍMICODesenvolvimento RH</v>
          </cell>
          <cell r="G175" t="str">
            <v>Desenvolvimento RH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</row>
        <row r="176">
          <cell r="F176" t="str">
            <v>(-) DESPESAS CONTROLE FÍSICO-QUÍMICOProvisão PPR Gestores</v>
          </cell>
          <cell r="G176" t="str">
            <v>Provisão PPR Gestores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F177" t="str">
            <v>(-) DESPESAS CONTROLE FÍSICO-QUÍMICOEducação Continuada</v>
          </cell>
          <cell r="G177" t="str">
            <v>Educação Continuada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F178" t="str">
            <v>(-) DESPESAS CONTROLE FÍSICO-QUÍMICOIdiomas</v>
          </cell>
          <cell r="G178" t="str">
            <v>Idiomas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</row>
        <row r="179">
          <cell r="F179" t="str">
            <v>(-) DESPESAS CONTROLE FÍSICO-QUÍMICOGinástica Laboral</v>
          </cell>
          <cell r="G179" t="str">
            <v>Ginástica Laboral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</row>
        <row r="180">
          <cell r="F180" t="str">
            <v>(-) DESPESAS CONTROLE FÍSICO-QUÍMICOEducação e Treinamento (Capacitação)</v>
          </cell>
          <cell r="G180" t="str">
            <v>Educação e Treinamento (Capacitação)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</row>
        <row r="181">
          <cell r="F181" t="str">
            <v>(-) DESPESAS CONTROLE FÍSICO-QUÍMICOAtividades Motivacionais</v>
          </cell>
          <cell r="G181" t="str">
            <v>Atividades Motivacionais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</row>
        <row r="182">
          <cell r="F182" t="str">
            <v>(-) DESPESAS CONTROLE FÍSICO-QUÍMICOOutras despesas de Pessoal</v>
          </cell>
          <cell r="G182" t="str">
            <v>Outras despesas de Pessoal</v>
          </cell>
          <cell r="H182">
            <v>6061.7118865408993</v>
          </cell>
          <cell r="I182">
            <v>5507.7853590107288</v>
          </cell>
          <cell r="J182">
            <v>5669.3297980272619</v>
          </cell>
          <cell r="K182">
            <v>5425.1834896729943</v>
          </cell>
          <cell r="L182">
            <v>5964.6905124616824</v>
          </cell>
          <cell r="M182">
            <v>5889.2592358562888</v>
          </cell>
          <cell r="N182">
            <v>5969.0614218361679</v>
          </cell>
          <cell r="O182">
            <v>5791.235905733125</v>
          </cell>
          <cell r="P182">
            <v>6506.6942410759066</v>
          </cell>
          <cell r="Q182">
            <v>6266.106538791968</v>
          </cell>
          <cell r="R182">
            <v>3492.5469674996421</v>
          </cell>
          <cell r="S182">
            <v>6512.1943111435558</v>
          </cell>
        </row>
        <row r="183">
          <cell r="F183" t="str">
            <v>(-) DESPESAS CONTROLE FÍSICO-QUÍMICOAjuda de Custo Alimentação</v>
          </cell>
          <cell r="G183" t="str">
            <v>Ajuda de Custo Alimentação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</row>
        <row r="184">
          <cell r="F184" t="str">
            <v>(-) DESPESAS CONTROLE FÍSICO-QUÍMICOAjuda de Custo Combustível</v>
          </cell>
          <cell r="G184" t="str">
            <v>Ajuda de Custo Combustível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F185" t="str">
            <v>(-) DESPESAS CONTROLE FÍSICO-QUÍMICOAjuda de Custo Moradia/Aluguel</v>
          </cell>
          <cell r="G185" t="str">
            <v>Ajuda de Custo Moradia/Aluguel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</row>
        <row r="186">
          <cell r="F186" t="str">
            <v>(-) DESPESAS CONTROLE FÍSICO-QUÍMICOExames Médicos</v>
          </cell>
          <cell r="G186" t="str">
            <v>Exames Médicos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34.999999998833339</v>
          </cell>
          <cell r="N186">
            <v>0</v>
          </cell>
          <cell r="O186">
            <v>0</v>
          </cell>
          <cell r="P186">
            <v>155.01000001446818</v>
          </cell>
          <cell r="Q186">
            <v>75.45999999353576</v>
          </cell>
          <cell r="R186">
            <v>0</v>
          </cell>
          <cell r="S186">
            <v>0</v>
          </cell>
        </row>
        <row r="187">
          <cell r="F187" t="str">
            <v>(-) DESPESAS CONTROLE FÍSICO-QUÍMICOPlano de Saúde</v>
          </cell>
          <cell r="G187" t="str">
            <v>Plano de Saúde</v>
          </cell>
          <cell r="H187">
            <v>2823.4518868487116</v>
          </cell>
          <cell r="I187">
            <v>2585.0853587932083</v>
          </cell>
          <cell r="J187">
            <v>3065.3297977024695</v>
          </cell>
          <cell r="K187">
            <v>2731.4834890454986</v>
          </cell>
          <cell r="L187">
            <v>3214.8905131539786</v>
          </cell>
          <cell r="M187">
            <v>3166.2592365141377</v>
          </cell>
          <cell r="N187">
            <v>3281.0614220319649</v>
          </cell>
          <cell r="O187">
            <v>3103.2359050298028</v>
          </cell>
          <cell r="P187">
            <v>3471.6842415337624</v>
          </cell>
          <cell r="Q187">
            <v>3191.0465391351499</v>
          </cell>
          <cell r="R187">
            <v>612.54696860258377</v>
          </cell>
          <cell r="S187">
            <v>3368.1943104787993</v>
          </cell>
        </row>
        <row r="188">
          <cell r="F188" t="str">
            <v>(-) DESPESAS CONTROLE FÍSICO-QUÍMICOSeguro de Vida em Grupo</v>
          </cell>
          <cell r="G188" t="str">
            <v>Seguro de Vida em Grupo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F189" t="str">
            <v>(-) DESPESAS CONTROLE FÍSICO-QUÍMICOPlano Odontológico</v>
          </cell>
          <cell r="G189" t="str">
            <v>Plano Odontológico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</row>
        <row r="190">
          <cell r="F190" t="str">
            <v>(-) DESPESAS CONTROLE FÍSICO-QUÍMICOFarmácia</v>
          </cell>
          <cell r="G190" t="str">
            <v>Farmácia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</row>
        <row r="191">
          <cell r="F191" t="str">
            <v>(-) DESPESAS CONTROLE FÍSICO-QUÍMICOAlimentação Funcionários</v>
          </cell>
          <cell r="G191" t="str">
            <v>Alimentação Funcionários</v>
          </cell>
          <cell r="H191">
            <v>2523.1999996923018</v>
          </cell>
          <cell r="I191">
            <v>2618.6000002507512</v>
          </cell>
          <cell r="J191">
            <v>2604.0000003247928</v>
          </cell>
          <cell r="K191">
            <v>2604.0000006175428</v>
          </cell>
          <cell r="L191">
            <v>2651.9999993032084</v>
          </cell>
          <cell r="M191">
            <v>2687.9999993433175</v>
          </cell>
          <cell r="N191">
            <v>2687.9999998042026</v>
          </cell>
          <cell r="O191">
            <v>2688.0000007033218</v>
          </cell>
          <cell r="P191">
            <v>2879.9999995276762</v>
          </cell>
          <cell r="Q191">
            <v>2879.9999996996248</v>
          </cell>
          <cell r="R191">
            <v>2879.9999988970585</v>
          </cell>
          <cell r="S191">
            <v>3144.000000664756</v>
          </cell>
        </row>
        <row r="192">
          <cell r="F192" t="str">
            <v>(-) DESPESAS CONTROLE FÍSICO-QUÍMICOAlimentação Interna Funcionários</v>
          </cell>
          <cell r="G192" t="str">
            <v>Alimentação Interna Funcionários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</row>
        <row r="193">
          <cell r="F193" t="str">
            <v>(-) DESPESAS CONTROLE FÍSICO-QUÍMICOMulta Termino Contratual</v>
          </cell>
          <cell r="G193" t="str">
            <v>Multa Termino Contratual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</row>
        <row r="194">
          <cell r="F194" t="str">
            <v>(-) DESPESAS CONTROLE FÍSICO-QUÍMICOMultas Trabalhistas</v>
          </cell>
          <cell r="G194" t="str">
            <v>Multas Trabalhistas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F195" t="str">
            <v xml:space="preserve">(-) DESPESAS CONTROLE FÍSICO-QUÍMICOFardamento </v>
          </cell>
          <cell r="G195" t="str">
            <v xml:space="preserve">Fardamento </v>
          </cell>
          <cell r="H195">
            <v>715.0599999998858</v>
          </cell>
          <cell r="I195">
            <v>304.09999996676947</v>
          </cell>
          <cell r="J195">
            <v>0</v>
          </cell>
          <cell r="K195">
            <v>89.70000000995266</v>
          </cell>
          <cell r="L195">
            <v>97.800000004495999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119.59999996365657</v>
          </cell>
          <cell r="R195">
            <v>0</v>
          </cell>
          <cell r="S195">
            <v>0</v>
          </cell>
        </row>
        <row r="196">
          <cell r="F196" t="str">
            <v>(-) DESPESAS CONTROLE FÍSICO-QUÍMICOBenefícios Assistenciais</v>
          </cell>
          <cell r="G196" t="str">
            <v>Benefícios Assistenciais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F197" t="str">
            <v>(-) DESPESAS CONTROLE FÍSICO-QUÍMICO(-) Despesas Especificas</v>
          </cell>
          <cell r="G197" t="str">
            <v>(-) Despesas Especificas</v>
          </cell>
          <cell r="H197">
            <v>9570.51</v>
          </cell>
          <cell r="I197">
            <v>8670.6500000000033</v>
          </cell>
          <cell r="J197">
            <v>8425.43</v>
          </cell>
          <cell r="K197">
            <v>11293.6</v>
          </cell>
          <cell r="L197">
            <v>11640.98</v>
          </cell>
          <cell r="M197">
            <v>8600.7599999999984</v>
          </cell>
          <cell r="N197">
            <v>12885.880000002497</v>
          </cell>
          <cell r="O197">
            <v>5874.59</v>
          </cell>
          <cell r="P197">
            <v>10131.64</v>
          </cell>
          <cell r="Q197">
            <v>10418.180000000002</v>
          </cell>
          <cell r="R197">
            <v>7807.4499999999989</v>
          </cell>
          <cell r="S197">
            <v>13971.03</v>
          </cell>
        </row>
        <row r="198">
          <cell r="F198" t="str">
            <v>(-) DESPESAS CONTROLE FÍSICO-QUÍMICOQualificação de Ambientes</v>
          </cell>
          <cell r="G198" t="str">
            <v>Qualificação de Ambientes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F199" t="str">
            <v>(-) DESPESAS CONTROLE FÍSICO-QUÍMICOQualificação de Equipamentos</v>
          </cell>
          <cell r="G199" t="str">
            <v>Qualificação de Equipamentos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F200" t="str">
            <v>(-) DESPESAS CONTROLE FÍSICO-QUÍMICOCalibração Equipamentos e Instrumentos</v>
          </cell>
          <cell r="G200" t="str">
            <v>Calibração Equipamentos e Instrumentos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1">
          <cell r="F201" t="str">
            <v>(-) DESPESAS CONTROLE FÍSICO-QUÍMICOAssessoria BPF</v>
          </cell>
          <cell r="G201" t="str">
            <v>Assessoria BPF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</row>
        <row r="202">
          <cell r="F202" t="str">
            <v>(-) DESPESAS CONTROLE FÍSICO-QUÍMICOMaterial de Laboratório</v>
          </cell>
          <cell r="G202" t="str">
            <v>Material de Laboratório</v>
          </cell>
          <cell r="H202">
            <v>9570.51</v>
          </cell>
          <cell r="I202">
            <v>8670.6500000000033</v>
          </cell>
          <cell r="J202">
            <v>8425.43</v>
          </cell>
          <cell r="K202">
            <v>11293.6</v>
          </cell>
          <cell r="L202">
            <v>11640.98</v>
          </cell>
          <cell r="M202">
            <v>8600.7599999999984</v>
          </cell>
          <cell r="N202">
            <v>12885.880000002497</v>
          </cell>
          <cell r="O202">
            <v>5874.59</v>
          </cell>
          <cell r="P202">
            <v>10131.64</v>
          </cell>
          <cell r="Q202">
            <v>10418.180000000002</v>
          </cell>
          <cell r="R202">
            <v>7807.4499999999989</v>
          </cell>
          <cell r="S202">
            <v>13971.03</v>
          </cell>
        </row>
        <row r="203">
          <cell r="F203" t="str">
            <v>(-) DESPESAS CONTROLE FÍSICO-QUÍMICO(-) Despesas Gerais</v>
          </cell>
          <cell r="G203" t="str">
            <v>(-) Despesas Gerais</v>
          </cell>
          <cell r="H203">
            <v>861.90000015376791</v>
          </cell>
          <cell r="I203">
            <v>496.24228564018313</v>
          </cell>
          <cell r="J203">
            <v>831.5199999987542</v>
          </cell>
          <cell r="K203">
            <v>1569.202587639176</v>
          </cell>
          <cell r="L203">
            <v>1443.2280274433595</v>
          </cell>
          <cell r="M203">
            <v>1153.9562201520653</v>
          </cell>
          <cell r="N203">
            <v>1298.2318419125475</v>
          </cell>
          <cell r="O203">
            <v>670.55000015164842</v>
          </cell>
          <cell r="P203">
            <v>507.67000013032663</v>
          </cell>
          <cell r="Q203">
            <v>437.11859832059787</v>
          </cell>
          <cell r="R203">
            <v>1802.4592136823851</v>
          </cell>
          <cell r="S203">
            <v>1141.2147260533079</v>
          </cell>
        </row>
        <row r="204">
          <cell r="F204" t="str">
            <v>(-) DESPESAS CONTROLE FÍSICO-QUÍMICO(-) Deslocamentos e Viagens</v>
          </cell>
          <cell r="G204" t="str">
            <v>(-) Deslocamentos e Viagens</v>
          </cell>
          <cell r="H204">
            <v>0</v>
          </cell>
          <cell r="I204">
            <v>1.1899999775947041</v>
          </cell>
          <cell r="J204">
            <v>8.0000000070652071</v>
          </cell>
          <cell r="K204">
            <v>751.03999977677483</v>
          </cell>
          <cell r="L204">
            <v>607.55000000526309</v>
          </cell>
          <cell r="M204">
            <v>501.89999965977432</v>
          </cell>
          <cell r="N204">
            <v>0</v>
          </cell>
          <cell r="O204">
            <v>226.27999999149608</v>
          </cell>
          <cell r="P204">
            <v>1.9999999999058908</v>
          </cell>
          <cell r="Q204">
            <v>0</v>
          </cell>
          <cell r="R204">
            <v>0</v>
          </cell>
          <cell r="S204">
            <v>0</v>
          </cell>
        </row>
        <row r="205">
          <cell r="F205" t="str">
            <v xml:space="preserve">(-) DESPESAS CONTROLE FÍSICO-QUÍMICOHospedagem </v>
          </cell>
          <cell r="G205" t="str">
            <v xml:space="preserve">Hospedagem 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130.97999997988501</v>
          </cell>
          <cell r="M205">
            <v>501.89999965977432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F206" t="str">
            <v xml:space="preserve">(-) DESPESAS CONTROLE FÍSICO-QUÍMICOPassagens Aéreas </v>
          </cell>
          <cell r="G206" t="str">
            <v xml:space="preserve">Passagens Aéreas </v>
          </cell>
          <cell r="H206">
            <v>0</v>
          </cell>
          <cell r="I206">
            <v>0</v>
          </cell>
          <cell r="J206">
            <v>0</v>
          </cell>
          <cell r="K206">
            <v>743.03999978697482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F207" t="str">
            <v xml:space="preserve">(-) DESPESAS CONTROLE FÍSICO-QUÍMICOPassagens Rodoviárias </v>
          </cell>
          <cell r="G207" t="str">
            <v xml:space="preserve">Passagens Rodoviárias 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F208" t="str">
            <v>(-) DESPESAS CONTROLE FÍSICO-QUÍMICOPassagens Marítimas</v>
          </cell>
          <cell r="G208" t="str">
            <v>Passagens Marítimas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</row>
        <row r="209">
          <cell r="F209" t="str">
            <v>(-) DESPESAS CONTROLE FÍSICO-QUÍMICODespesas com Táxi</v>
          </cell>
          <cell r="G209" t="str">
            <v>Despesas com Táxi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276.30999999172496</v>
          </cell>
          <cell r="M209">
            <v>0</v>
          </cell>
          <cell r="N209">
            <v>0</v>
          </cell>
          <cell r="O209">
            <v>52.199999996032005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</row>
        <row r="210">
          <cell r="F210" t="str">
            <v>(-) DESPESAS CONTROLE FÍSICO-QUÍMICODespesas com Moto Taxi</v>
          </cell>
          <cell r="G210" t="str">
            <v>Despesas com Moto Taxi</v>
          </cell>
          <cell r="H210">
            <v>0</v>
          </cell>
          <cell r="I210">
            <v>1.1899999775947041</v>
          </cell>
          <cell r="J210">
            <v>8.0000000070652071</v>
          </cell>
          <cell r="K210">
            <v>7.9999999898000009</v>
          </cell>
          <cell r="L210">
            <v>4.000000005263157</v>
          </cell>
          <cell r="M210">
            <v>0</v>
          </cell>
          <cell r="N210">
            <v>0</v>
          </cell>
          <cell r="O210">
            <v>8.9999999914961233</v>
          </cell>
          <cell r="P210">
            <v>1.9999999999058908</v>
          </cell>
          <cell r="Q210">
            <v>0</v>
          </cell>
          <cell r="R210">
            <v>0</v>
          </cell>
          <cell r="S210">
            <v>0</v>
          </cell>
        </row>
        <row r="211">
          <cell r="F211" t="str">
            <v>(-) DESPESAS CONTROLE FÍSICO-QUÍMICOAlimentação Viagens</v>
          </cell>
          <cell r="G211" t="str">
            <v>Alimentação Viagens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196.26000002838998</v>
          </cell>
          <cell r="M211">
            <v>0</v>
          </cell>
          <cell r="N211">
            <v>0</v>
          </cell>
          <cell r="O211">
            <v>165.08000000396797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</row>
        <row r="212">
          <cell r="F212" t="str">
            <v>(-) DESPESAS CONTROLE FÍSICO-QUÍMICODiárias Viagens</v>
          </cell>
          <cell r="G212" t="str">
            <v>Diárias Viagens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F213" t="str">
            <v>(-) DESPESAS CONTROLE FÍSICO-QUÍMICOCombustível em Viagens</v>
          </cell>
          <cell r="G213" t="str">
            <v>Combustível em Viagens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F214" t="str">
            <v>(-) DESPESAS CONTROLE FÍSICO-QUÍMICOEstacionamento</v>
          </cell>
          <cell r="G214" t="str">
            <v>Estacionamento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F215" t="str">
            <v>(-) DESPESAS CONTROLE FÍSICO-QUÍMICOPedágio</v>
          </cell>
          <cell r="G215" t="str">
            <v>Pedágio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</row>
        <row r="216">
          <cell r="F216" t="str">
            <v>(-) DESPESAS CONTROLE FÍSICO-QUÍMICO(-) Telefonia e Telecomunicações</v>
          </cell>
          <cell r="G216" t="str">
            <v>(-) Telefonia e Telecomunicações</v>
          </cell>
          <cell r="H216">
            <v>137.37000015731783</v>
          </cell>
          <cell r="I216">
            <v>137.45999992048846</v>
          </cell>
          <cell r="J216">
            <v>157.0299999738117</v>
          </cell>
          <cell r="K216">
            <v>141.32999990036799</v>
          </cell>
          <cell r="L216">
            <v>149.59999998698339</v>
          </cell>
          <cell r="M216">
            <v>128.610000081691</v>
          </cell>
          <cell r="N216">
            <v>50.609999986518815</v>
          </cell>
          <cell r="O216">
            <v>148.63000007338621</v>
          </cell>
          <cell r="P216">
            <v>65.360000071221577</v>
          </cell>
          <cell r="Q216">
            <v>164.36000011165962</v>
          </cell>
          <cell r="R216">
            <v>180.52000000842614</v>
          </cell>
          <cell r="S216">
            <v>154.74999990347811</v>
          </cell>
        </row>
        <row r="217">
          <cell r="F217" t="str">
            <v>(-) DESPESAS CONTROLE FÍSICO-QUÍMICOTelefonia Fixa</v>
          </cell>
          <cell r="G217" t="str">
            <v>Telefonia Fixa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</row>
        <row r="218">
          <cell r="F218" t="str">
            <v>(-) DESPESAS CONTROLE FÍSICO-QUÍMICOTelefonia Móvel</v>
          </cell>
          <cell r="G218" t="str">
            <v>Telefonia Móvel</v>
          </cell>
          <cell r="H218">
            <v>137.37000015731783</v>
          </cell>
          <cell r="I218">
            <v>137.45999992048846</v>
          </cell>
          <cell r="J218">
            <v>157.0299999738117</v>
          </cell>
          <cell r="K218">
            <v>141.32999990036799</v>
          </cell>
          <cell r="L218">
            <v>149.59999998698339</v>
          </cell>
          <cell r="M218">
            <v>128.610000081691</v>
          </cell>
          <cell r="N218">
            <v>50.609999986518815</v>
          </cell>
          <cell r="O218">
            <v>148.63000007338621</v>
          </cell>
          <cell r="P218">
            <v>65.360000071221577</v>
          </cell>
          <cell r="Q218">
            <v>164.36000011165962</v>
          </cell>
          <cell r="R218">
            <v>180.52000000842614</v>
          </cell>
          <cell r="S218">
            <v>154.74999990347811</v>
          </cell>
        </row>
        <row r="219">
          <cell r="F219" t="str">
            <v>(-) DESPESAS CONTROLE FÍSICO-QUÍMICOInternet</v>
          </cell>
          <cell r="G219" t="str">
            <v>Internet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</row>
        <row r="220">
          <cell r="F220" t="str">
            <v>(-) DESPESAS CONTROLE FÍSICO-QUÍMICOServiço de Trasmissão em Audio e Video</v>
          </cell>
          <cell r="G220" t="str">
            <v>Serviço de Trasmissão em Audio e Video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</row>
        <row r="221">
          <cell r="F221" t="str">
            <v>(-) DESPESAS CONTROLE FÍSICO-QUÍMICOVoip</v>
          </cell>
          <cell r="G221" t="str">
            <v>Voip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2">
          <cell r="F222" t="str">
            <v>(-) DESPESAS CONTROLE FÍSICO-QUÍMICO(-)Materias de Consumo</v>
          </cell>
          <cell r="G222" t="str">
            <v>(-)Materias de Consumo</v>
          </cell>
          <cell r="H222">
            <v>382.42999999645002</v>
          </cell>
          <cell r="I222">
            <v>357.59228574209999</v>
          </cell>
          <cell r="J222">
            <v>444.78</v>
          </cell>
          <cell r="K222">
            <v>448.68258796817872</v>
          </cell>
          <cell r="L222">
            <v>527.35802747846571</v>
          </cell>
          <cell r="M222">
            <v>433.44622041060001</v>
          </cell>
          <cell r="N222">
            <v>972.67184192602872</v>
          </cell>
          <cell r="O222">
            <v>42.990000000999999</v>
          </cell>
          <cell r="P222">
            <v>372.22000000792525</v>
          </cell>
          <cell r="Q222">
            <v>119.10859817569241</v>
          </cell>
          <cell r="R222">
            <v>961.93921367395899</v>
          </cell>
          <cell r="S222">
            <v>938.73472614982973</v>
          </cell>
        </row>
        <row r="223">
          <cell r="F223" t="str">
            <v>(-) DESPESAS CONTROLE FÍSICO-QUÍMICOMaterial de Consumo Informática</v>
          </cell>
          <cell r="G223" t="str">
            <v>Material de Consumo Informática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</row>
        <row r="224">
          <cell r="F224" t="str">
            <v>(-) DESPESAS CONTROLE FÍSICO-QUÍMICOAluguel Máquina Reprográfica</v>
          </cell>
          <cell r="G224" t="str">
            <v>Aluguel Máquina Reprográfica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</row>
        <row r="225">
          <cell r="F225" t="str">
            <v>(-) DESPESAS CONTROLE FÍSICO-QUÍMICOMaterial de Consumo Máquina Reprografia</v>
          </cell>
          <cell r="G225" t="str">
            <v>Material de Consumo Máquina Reprografia</v>
          </cell>
          <cell r="H225">
            <v>187.62999999645001</v>
          </cell>
          <cell r="I225">
            <v>144.46228574209999</v>
          </cell>
          <cell r="J225">
            <v>157.12</v>
          </cell>
          <cell r="K225">
            <v>287.82258796817871</v>
          </cell>
          <cell r="L225">
            <v>291.20802748188771</v>
          </cell>
          <cell r="M225">
            <v>144.68811020530001</v>
          </cell>
          <cell r="N225">
            <v>323.28999998162874</v>
          </cell>
          <cell r="O225">
            <v>0</v>
          </cell>
          <cell r="P225">
            <v>283.51000000254527</v>
          </cell>
          <cell r="Q225">
            <v>0</v>
          </cell>
          <cell r="R225">
            <v>373.86000006985893</v>
          </cell>
          <cell r="S225">
            <v>491.61999995332968</v>
          </cell>
        </row>
        <row r="226">
          <cell r="F226" t="str">
            <v>(-) DESPESAS CONTROLE FÍSICO-QUÍMICOMaterial de Expediente</v>
          </cell>
          <cell r="G226" t="str">
            <v>Material de Expediente</v>
          </cell>
          <cell r="H226">
            <v>194.8</v>
          </cell>
          <cell r="I226">
            <v>78.72999999999999</v>
          </cell>
          <cell r="J226">
            <v>168.76</v>
          </cell>
          <cell r="K226">
            <v>160.86000000000001</v>
          </cell>
          <cell r="L226">
            <v>121.14999999657803</v>
          </cell>
          <cell r="M226">
            <v>54.07</v>
          </cell>
          <cell r="N226">
            <v>638.03</v>
          </cell>
          <cell r="O226">
            <v>27.99</v>
          </cell>
          <cell r="P226">
            <v>86.309999999999988</v>
          </cell>
          <cell r="Q226">
            <v>14.678598174000001</v>
          </cell>
          <cell r="R226">
            <v>359.48921360410003</v>
          </cell>
          <cell r="S226">
            <v>188.34056684410001</v>
          </cell>
        </row>
        <row r="227">
          <cell r="F227" t="str">
            <v>(-) DESPESAS CONTROLE FÍSICO-QUÍMICOMaterial de Limpeza</v>
          </cell>
          <cell r="G227" t="str">
            <v>Material de Limpeza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2.4000000053799999</v>
          </cell>
          <cell r="Q227">
            <v>22.900000001692398</v>
          </cell>
          <cell r="R227">
            <v>0</v>
          </cell>
          <cell r="S227">
            <v>0</v>
          </cell>
        </row>
        <row r="228">
          <cell r="F228" t="str">
            <v>(-) DESPESAS CONTROLE FÍSICO-QUÍMICOMaterial Gráfico e Repreográfico</v>
          </cell>
          <cell r="G228" t="str">
            <v>Material Gráfico e Repreográfico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144.68811020530001</v>
          </cell>
          <cell r="N228">
            <v>0</v>
          </cell>
          <cell r="O228">
            <v>0</v>
          </cell>
          <cell r="P228">
            <v>0</v>
          </cell>
          <cell r="Q228">
            <v>81.53</v>
          </cell>
          <cell r="R228">
            <v>0</v>
          </cell>
          <cell r="S228">
            <v>0</v>
          </cell>
        </row>
        <row r="229">
          <cell r="F229" t="str">
            <v>(-) DESPESAS CONTROLE FÍSICO-QUÍMICOMateriais de Natureza Permanente</v>
          </cell>
          <cell r="G229" t="str">
            <v>Materiais de Natureza Permanente</v>
          </cell>
          <cell r="H229">
            <v>0</v>
          </cell>
          <cell r="I229">
            <v>0</v>
          </cell>
          <cell r="J229">
            <v>49.9</v>
          </cell>
          <cell r="K229">
            <v>0</v>
          </cell>
          <cell r="L229">
            <v>0</v>
          </cell>
          <cell r="M229">
            <v>0</v>
          </cell>
          <cell r="N229">
            <v>11.3518419444</v>
          </cell>
          <cell r="O229">
            <v>15.000000001</v>
          </cell>
          <cell r="P229">
            <v>0</v>
          </cell>
          <cell r="Q229">
            <v>0</v>
          </cell>
          <cell r="R229">
            <v>0</v>
          </cell>
          <cell r="S229">
            <v>95</v>
          </cell>
        </row>
        <row r="230">
          <cell r="F230" t="str">
            <v>(-) DESPESAS CONTROLE FÍSICO-QUÍMICOCoffee Break</v>
          </cell>
          <cell r="G230" t="str">
            <v>Coffee Break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F231" t="str">
            <v>(-) DESPESAS CONTROLE FÍSICO-QUÍMICOMaterial EPI</v>
          </cell>
          <cell r="G231" t="str">
            <v>Material EPI</v>
          </cell>
          <cell r="H231">
            <v>0</v>
          </cell>
          <cell r="I231">
            <v>134.4</v>
          </cell>
          <cell r="J231">
            <v>69</v>
          </cell>
          <cell r="K231">
            <v>0</v>
          </cell>
          <cell r="L231">
            <v>115</v>
          </cell>
          <cell r="M231">
            <v>90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228.59</v>
          </cell>
          <cell r="S231">
            <v>163.77415935240003</v>
          </cell>
        </row>
        <row r="232">
          <cell r="F232" t="str">
            <v>(-) DESPESAS CONTROLE FÍSICO-QUÍMICO(-) Serviços Técnicos Especializados</v>
          </cell>
          <cell r="G232" t="str">
            <v>(-) Serviços Técnicos Especializados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F233" t="str">
            <v>(-) DESPESAS CONTROLE FÍSICO-QUÍMICOComissões sobre Vendas</v>
          </cell>
          <cell r="G233" t="str">
            <v>Comissões sobre Vendas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</row>
        <row r="234">
          <cell r="F234" t="str">
            <v>(-) DESPESAS CONTROLE FÍSICO-QUÍMICOServiços de Segurança</v>
          </cell>
          <cell r="G234" t="str">
            <v>Serviços de Segurança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</row>
        <row r="235">
          <cell r="F235" t="str">
            <v>(-) DESPESAS CONTROLE FÍSICO-QUÍMICOServiços de Contabilidade</v>
          </cell>
          <cell r="G235" t="str">
            <v>Serviços de Contabilidade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F236" t="str">
            <v>(-) DESPESAS CONTROLE FÍSICO-QUÍMICOAssessoria Tributária</v>
          </cell>
          <cell r="G236" t="str">
            <v>Assessoria Tributária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</row>
        <row r="237">
          <cell r="F237" t="str">
            <v>(-) DESPESAS CONTROLE FÍSICO-QUÍMICOAuditoria Independente</v>
          </cell>
          <cell r="G237" t="str">
            <v>Auditoria Independente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F238" t="str">
            <v>(-) DESPESAS CONTROLE FÍSICO-QUÍMICOAdvocacia</v>
          </cell>
          <cell r="G238" t="str">
            <v>Advocacia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F239" t="str">
            <v>(-) DESPESAS CONTROLE FÍSICO-QUÍMICOAssessoria de Imprensa</v>
          </cell>
          <cell r="G239" t="str">
            <v>Assessoria de Imprensa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</row>
        <row r="240">
          <cell r="F240" t="str">
            <v>(-) DESPESAS CONTROLE FÍSICO-QUÍMICOAssessoria de Comunicação</v>
          </cell>
          <cell r="G240" t="str">
            <v>Assessoria de Comunicação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</row>
        <row r="241">
          <cell r="F241" t="str">
            <v>(-) DESPESAS CONTROLE FÍSICO-QUÍMICOAssessoria Criação e Publicidade</v>
          </cell>
          <cell r="G241" t="str">
            <v>Assessoria Criação e Publicidade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F242" t="str">
            <v>(-) DESPESAS CONTROLE FÍSICO-QUÍMICORecrutamento e Seleção</v>
          </cell>
          <cell r="G242" t="str">
            <v>Recrutamento e Seleção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</row>
        <row r="243">
          <cell r="F243" t="str">
            <v>(-) DESPESAS CONTROLE FÍSICO-QUÍMICOFerramentas de Pesquisa</v>
          </cell>
          <cell r="G243" t="str">
            <v>Ferramentas de Pesquisa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</row>
        <row r="244">
          <cell r="F244" t="str">
            <v>(-) DESPESAS CONTROLE FÍSICO-QUÍMICOAssessoria Empresarial</v>
          </cell>
          <cell r="G244" t="str">
            <v>Assessoria Empresarial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</row>
        <row r="245">
          <cell r="F245" t="str">
            <v>(-) DESPESAS CONTROLE FÍSICO-QUÍMICOServiço de Desembaraço Aduaneiro</v>
          </cell>
          <cell r="G245" t="str">
            <v>Serviço de Desembaraço Aduaneiro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</row>
        <row r="246">
          <cell r="F246" t="str">
            <v>(-) DESPESAS CONTROLE FÍSICO-QUÍMICOParticipação em Associações</v>
          </cell>
          <cell r="G246" t="str">
            <v>Participação em Associações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</row>
        <row r="247">
          <cell r="F247" t="str">
            <v>(-) DESPESAS CONTROLE FÍSICO-QUÍMICOComissão Empresa de Cobrança</v>
          </cell>
          <cell r="G247" t="str">
            <v>Comissão Empresa de Cobrança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</row>
        <row r="248">
          <cell r="F248" t="str">
            <v>(-) DESPESAS CONTROLE FÍSICO-QUÍMICOServiço Análise de Crédito</v>
          </cell>
          <cell r="G248" t="str">
            <v>Serviço Análise de Crédito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F249" t="str">
            <v>(-) DESPESAS CONTROLE FÍSICO-QUÍMICODesenvolvimento e Manutenção de Software</v>
          </cell>
          <cell r="G249" t="str">
            <v>Desenvolvimento e Manutenção de Software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</row>
        <row r="250">
          <cell r="F250" t="str">
            <v>(-) DESPESAS CONTROLE FÍSICO-QUÍMICOSuporte Técnico Software</v>
          </cell>
          <cell r="G250" t="str">
            <v>Suporte Técnico Software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F251" t="str">
            <v>(-) DESPESAS CONTROLE FÍSICO-QUÍMICOLicença para Uso de Software (Aluguel)</v>
          </cell>
          <cell r="G251" t="str">
            <v>Licença para Uso de Software (Aluguel)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</row>
        <row r="252">
          <cell r="F252" t="str">
            <v>(-) DESPESAS CONTROLE FÍSICO-QUÍMICOAssessoria em TI</v>
          </cell>
          <cell r="G252" t="str">
            <v>Assessoria em TI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</row>
        <row r="253">
          <cell r="F253" t="str">
            <v>(-) DESPESAS CONTROLE FÍSICO-QUÍMICOManutenção Suporte Técnico Software</v>
          </cell>
          <cell r="G253" t="str">
            <v>Manutenção Suporte Técnico Software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</row>
        <row r="254">
          <cell r="F254" t="str">
            <v>(-) DESPESAS CONTROLE FÍSICO-QUÍMICO(-)Manutenção</v>
          </cell>
          <cell r="G254" t="str">
            <v>(-)Manutenção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5.0000000001</v>
          </cell>
          <cell r="R254">
            <v>0</v>
          </cell>
          <cell r="S254">
            <v>0</v>
          </cell>
        </row>
        <row r="255">
          <cell r="F255" t="str">
            <v>(-) DESPESAS CONTROLE FÍSICO-QUÍMICOMateriais de Manutenção e Reparos</v>
          </cell>
          <cell r="G255" t="str">
            <v>Materiais de Manutenção e Reparos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</row>
        <row r="256">
          <cell r="F256" t="str">
            <v>(-) DESPESAS CONTROLE FÍSICO-QUÍMICOManutenção Conservação Móveis e Utensílios</v>
          </cell>
          <cell r="G256" t="str">
            <v>Manutenção Conservação Móveis e Utensílios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</row>
        <row r="257">
          <cell r="F257" t="str">
            <v>(-) DESPESAS CONTROLE FÍSICO-QUÍMICOManutenção Conservação Máq. e Equipamentos</v>
          </cell>
          <cell r="G257" t="str">
            <v>Manutenção Conservação Máq. e Equipamentos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F258" t="str">
            <v>(-) DESPESAS CONTROLE FÍSICO-QUÍMICOManutenção de Equipamentos de Informática</v>
          </cell>
          <cell r="G258" t="str">
            <v>Manutenção de Equipamentos de Informática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</row>
        <row r="259">
          <cell r="F259" t="str">
            <v>(-) DESPESAS CONTROLE FÍSICO-QUÍMICOManutenção e Conservação Instalações</v>
          </cell>
          <cell r="G259" t="str">
            <v>Manutenção e Conservação Instalações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5.0000000001</v>
          </cell>
          <cell r="R259">
            <v>0</v>
          </cell>
          <cell r="S259">
            <v>0</v>
          </cell>
        </row>
        <row r="260">
          <cell r="F260" t="str">
            <v>(-) DESPESAS CONTROLE FÍSICO-QUÍMICOManutenção e Conservação Predial</v>
          </cell>
          <cell r="G260" t="str">
            <v>Manutenção e Conservação Predial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</row>
        <row r="261">
          <cell r="F261" t="str">
            <v>(-) DESPESAS CONTROLE FÍSICO-QUÍMICO(-)Outras Despesas Gerais</v>
          </cell>
          <cell r="G261" t="str">
            <v>(-)Outras Despesas Gerais</v>
          </cell>
          <cell r="H261">
            <v>342.1</v>
          </cell>
          <cell r="I261">
            <v>0</v>
          </cell>
          <cell r="J261">
            <v>221.71000001787732</v>
          </cell>
          <cell r="K261">
            <v>228.14999999385435</v>
          </cell>
          <cell r="L261">
            <v>158.71999997264737</v>
          </cell>
          <cell r="M261">
            <v>90</v>
          </cell>
          <cell r="N261">
            <v>274.95</v>
          </cell>
          <cell r="O261">
            <v>252.65000008576618</v>
          </cell>
          <cell r="P261">
            <v>68.09000005127389</v>
          </cell>
          <cell r="Q261">
            <v>148.65000003314583</v>
          </cell>
          <cell r="R261">
            <v>660</v>
          </cell>
          <cell r="S261">
            <v>47.73</v>
          </cell>
        </row>
        <row r="262">
          <cell r="F262" t="str">
            <v>(-) DESPESAS CONTROLE FÍSICO-QUÍMICOAluguel de Veículos</v>
          </cell>
          <cell r="G262" t="str">
            <v>Aluguel de Veículos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F263" t="str">
            <v>(-) DESPESAS CONTROLE FÍSICO-QUÍMICOAssinatura Jornais, Revistas e Periódicos</v>
          </cell>
          <cell r="G263" t="str">
            <v>Assinatura Jornais, Revistas e Periódicos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</row>
        <row r="264">
          <cell r="F264" t="str">
            <v>(-) DESPESAS CONTROLE FÍSICO-QUÍMICOCombustível</v>
          </cell>
          <cell r="G264" t="str">
            <v>Combustível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</row>
        <row r="265">
          <cell r="F265" t="str">
            <v>(-) DESPESAS CONTROLE FÍSICO-QUÍMICODespesa com Documentos</v>
          </cell>
          <cell r="G265" t="str">
            <v>Despesa com Documentos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</row>
        <row r="266">
          <cell r="F266" t="str">
            <v>(-) DESPESAS CONTROLE FÍSICO-QUÍMICODespesa com Processos Judiciais</v>
          </cell>
          <cell r="G266" t="str">
            <v>Despesa com Processos Judiciais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</row>
        <row r="267">
          <cell r="F267" t="str">
            <v>(-) DESPESAS CONTROLE FÍSICO-QUÍMICOFrete Compra</v>
          </cell>
          <cell r="G267" t="str">
            <v>Frete Compra</v>
          </cell>
          <cell r="H267">
            <v>342.1</v>
          </cell>
          <cell r="I267">
            <v>0</v>
          </cell>
          <cell r="J267">
            <v>169.82999999999998</v>
          </cell>
          <cell r="K267">
            <v>225</v>
          </cell>
          <cell r="L267">
            <v>110</v>
          </cell>
          <cell r="M267">
            <v>90</v>
          </cell>
          <cell r="N267">
            <v>274.95</v>
          </cell>
          <cell r="O267">
            <v>200</v>
          </cell>
          <cell r="P267">
            <v>59.72</v>
          </cell>
          <cell r="Q267">
            <v>132.15</v>
          </cell>
          <cell r="R267">
            <v>660</v>
          </cell>
          <cell r="S267">
            <v>47.73</v>
          </cell>
        </row>
        <row r="268">
          <cell r="F268" t="str">
            <v>(-) DESPESAS CONTROLE FÍSICO-QUÍMICOMão-de-Obra Terceirizada</v>
          </cell>
          <cell r="G268" t="str">
            <v>Mão-de-Obra Terceirizada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</row>
        <row r="269">
          <cell r="F269" t="str">
            <v>(-) DESPESAS CONTROLE FÍSICO-QUÍMICOServiço de Correios</v>
          </cell>
          <cell r="G269" t="str">
            <v>Serviço de Correios</v>
          </cell>
          <cell r="H269">
            <v>0</v>
          </cell>
          <cell r="I269">
            <v>0</v>
          </cell>
          <cell r="J269">
            <v>51.880000017877343</v>
          </cell>
          <cell r="K269">
            <v>3.1499999938543368</v>
          </cell>
          <cell r="L269">
            <v>48.719999972647386</v>
          </cell>
          <cell r="M269">
            <v>0</v>
          </cell>
          <cell r="N269">
            <v>0</v>
          </cell>
          <cell r="O269">
            <v>52.650000085766195</v>
          </cell>
          <cell r="P269">
            <v>8.3700000512738875</v>
          </cell>
          <cell r="Q269">
            <v>0</v>
          </cell>
          <cell r="R269">
            <v>0</v>
          </cell>
          <cell r="S269">
            <v>0</v>
          </cell>
        </row>
        <row r="270">
          <cell r="F270" t="str">
            <v>(-) DESPESAS CONTROLE FÍSICO-QUÍMICOÁgua</v>
          </cell>
          <cell r="G270" t="str">
            <v>Água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16.500000033145831</v>
          </cell>
          <cell r="R270">
            <v>0</v>
          </cell>
          <cell r="S270">
            <v>0</v>
          </cell>
        </row>
        <row r="271">
          <cell r="F271" t="str">
            <v>(-) DESPESAS CONTROLE FÍSICO-QUÍMICODespesas com Amortização de Software</v>
          </cell>
          <cell r="G271" t="str">
            <v>Despesas com Amortização de Software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</row>
        <row r="272">
          <cell r="F272" t="str">
            <v>(-) DESPESAS CONTROLE FÍSICO-QUÍMICOTaxas Operacionais</v>
          </cell>
          <cell r="G272" t="str">
            <v>Taxas Operacionais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</row>
        <row r="273">
          <cell r="F273" t="str">
            <v>(-) DESPESAS CONTROLE FÍSICO-QUÍMICOAluguel de Imóveis</v>
          </cell>
          <cell r="G273" t="str">
            <v>Aluguel de Imóveis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</row>
        <row r="274">
          <cell r="F274" t="str">
            <v>(-) DESPESAS CONTROLE FÍSICO-QUÍMICOSeguro Frota Leve</v>
          </cell>
          <cell r="G274" t="str">
            <v>Seguro Frota Leve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</row>
        <row r="275">
          <cell r="F275" t="str">
            <v>(-) DESPESAS CONTROLE FÍSICO-QUÍMICOPerdas de Estoque</v>
          </cell>
          <cell r="G275" t="str">
            <v>Perdas de Estoque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</row>
        <row r="276">
          <cell r="F276" t="str">
            <v>(-) DESPESAS CONTROLE FÍSICO-QUÍMICOAluguel de Máquinas e Equipamentos</v>
          </cell>
          <cell r="G276" t="str">
            <v>Aluguel de Máquinas e Equipamentos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F277" t="str">
            <v>(-) DESPESAS CONTROLE FÍSICO-QUÍMICOOutras Despesas Gerais</v>
          </cell>
          <cell r="G277" t="str">
            <v>Outras Despesas Gerais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F278" t="str">
            <v>(-) DESPESAS CONTROLE MICRO-BIOLÓGICO(-) DESPESAS CONTROLE MICRO-BIOLÓGICO</v>
          </cell>
          <cell r="G278" t="str">
            <v>(-) DESPESAS CONTROLE MICRO-BIOLÓGICO</v>
          </cell>
          <cell r="H278">
            <v>32239.475591798524</v>
          </cell>
          <cell r="I278">
            <v>31417.198467492944</v>
          </cell>
          <cell r="J278">
            <v>31844.188203985697</v>
          </cell>
          <cell r="K278">
            <v>33486.38551237106</v>
          </cell>
          <cell r="L278">
            <v>33805.752794092885</v>
          </cell>
          <cell r="M278">
            <v>28059.246533968802</v>
          </cell>
          <cell r="N278">
            <v>39116.591407893276</v>
          </cell>
          <cell r="O278">
            <v>30458.931852979484</v>
          </cell>
          <cell r="P278">
            <v>29950.95390898691</v>
          </cell>
          <cell r="Q278">
            <v>35413.97716498503</v>
          </cell>
          <cell r="R278">
            <v>35546.839948375782</v>
          </cell>
          <cell r="S278">
            <v>-5917.2576435735718</v>
          </cell>
        </row>
        <row r="279">
          <cell r="F279" t="str">
            <v>(-) DESPESAS CONTROLE MICRO-BIOLÓGICODespesas com Pessoal</v>
          </cell>
          <cell r="G279" t="str">
            <v>Despesas com Pessoal</v>
          </cell>
          <cell r="H279">
            <v>23972.835942023732</v>
          </cell>
          <cell r="I279">
            <v>24156.292677062116</v>
          </cell>
          <cell r="J279">
            <v>22381.168553940995</v>
          </cell>
          <cell r="K279">
            <v>21925.11956876966</v>
          </cell>
          <cell r="L279">
            <v>21020.388606156932</v>
          </cell>
          <cell r="M279">
            <v>22028.380095768782</v>
          </cell>
          <cell r="N279">
            <v>22893.566169546109</v>
          </cell>
          <cell r="O279">
            <v>23261.094362443491</v>
          </cell>
          <cell r="P279">
            <v>23544.777908282795</v>
          </cell>
          <cell r="Q279">
            <v>23427.950942485113</v>
          </cell>
          <cell r="R279">
            <v>23025.80739534846</v>
          </cell>
          <cell r="S279">
            <v>23884.93767227697</v>
          </cell>
        </row>
        <row r="280">
          <cell r="F280" t="str">
            <v>(-) DESPESAS CONTROLE MICRO-BIOLÓGICOSalários e Adicionais</v>
          </cell>
          <cell r="G280" t="str">
            <v>Salários e Adicionais</v>
          </cell>
          <cell r="H280">
            <v>15090.07</v>
          </cell>
          <cell r="I280">
            <v>13386.63</v>
          </cell>
          <cell r="J280">
            <v>14448.8</v>
          </cell>
          <cell r="K280">
            <v>13657.872800000001</v>
          </cell>
          <cell r="L280">
            <v>11805.573200000001</v>
          </cell>
          <cell r="M280">
            <v>13683.456400000003</v>
          </cell>
          <cell r="N280">
            <v>14239.714400000001</v>
          </cell>
          <cell r="O280">
            <v>13038.52</v>
          </cell>
          <cell r="P280">
            <v>13250.76</v>
          </cell>
          <cell r="Q280">
            <v>13592.23</v>
          </cell>
          <cell r="R280">
            <v>14712.69</v>
          </cell>
          <cell r="S280">
            <v>14804.13</v>
          </cell>
        </row>
        <row r="281">
          <cell r="F281" t="str">
            <v>(-) DESPESAS CONTROLE MICRO-BIOLÓGICOEncargos Sociais</v>
          </cell>
          <cell r="G281" t="str">
            <v>Encargos Sociais</v>
          </cell>
          <cell r="H281">
            <v>5606.2499999999991</v>
          </cell>
          <cell r="I281">
            <v>7970.32</v>
          </cell>
          <cell r="J281">
            <v>5446.37</v>
          </cell>
          <cell r="K281">
            <v>5694.0792000000001</v>
          </cell>
          <cell r="L281">
            <v>6575.8692000000001</v>
          </cell>
          <cell r="M281">
            <v>5572.22</v>
          </cell>
          <cell r="N281">
            <v>5811.4271999999992</v>
          </cell>
          <cell r="O281">
            <v>7805.2800000000007</v>
          </cell>
          <cell r="P281">
            <v>7412.75</v>
          </cell>
          <cell r="Q281">
            <v>6904.87</v>
          </cell>
          <cell r="R281">
            <v>6442.53</v>
          </cell>
          <cell r="S281">
            <v>6262.91</v>
          </cell>
        </row>
        <row r="282">
          <cell r="F282" t="str">
            <v>(-) DESPESAS CONTROLE MICRO-BIOLÓGICOProvisão PPR Global</v>
          </cell>
          <cell r="G282" t="str">
            <v>Provisão PPR Global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</row>
        <row r="283">
          <cell r="F283" t="str">
            <v>(-) DESPESAS CONTROLE MICRO-BIOLÓGICODesenvolvimento RH</v>
          </cell>
          <cell r="G283" t="str">
            <v>Desenvolvimento RH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</row>
        <row r="284">
          <cell r="F284" t="str">
            <v>(-) DESPESAS CONTROLE MICRO-BIOLÓGICOProvisão PPR Gestores</v>
          </cell>
          <cell r="G284" t="str">
            <v>Provisão PPR Gestores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</row>
        <row r="285">
          <cell r="F285" t="str">
            <v>(-) DESPESAS CONTROLE MICRO-BIOLÓGICOEducação Continuada</v>
          </cell>
          <cell r="G285" t="str">
            <v>Educação Continuada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</row>
        <row r="286">
          <cell r="F286" t="str">
            <v>(-) DESPESAS CONTROLE MICRO-BIOLÓGICOIdiomas</v>
          </cell>
          <cell r="G286" t="str">
            <v>Idiomas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</row>
        <row r="287">
          <cell r="F287" t="str">
            <v>(-) DESPESAS CONTROLE MICRO-BIOLÓGICOGinástica Laboral</v>
          </cell>
          <cell r="G287" t="str">
            <v>Ginástica Laboral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F288" t="str">
            <v>(-) DESPESAS CONTROLE MICRO-BIOLÓGICOEducação e Treinamento (Capacitação)</v>
          </cell>
          <cell r="G288" t="str">
            <v>Educação e Treinamento (Capacitação)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</row>
        <row r="289">
          <cell r="F289" t="str">
            <v>(-) DESPESAS CONTROLE MICRO-BIOLÓGICOAtividades Motivacionais</v>
          </cell>
          <cell r="G289" t="str">
            <v>Atividades Motivacionais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</row>
        <row r="290">
          <cell r="F290" t="str">
            <v>(-) DESPESAS CONTROLE MICRO-BIOLÓGICOOutras despesas de Pessoal</v>
          </cell>
          <cell r="G290" t="str">
            <v>Outras despesas de Pessoal</v>
          </cell>
          <cell r="H290">
            <v>3276.5159420237337</v>
          </cell>
          <cell r="I290">
            <v>2799.3426770621199</v>
          </cell>
          <cell r="J290">
            <v>2485.9985539409972</v>
          </cell>
          <cell r="K290">
            <v>2573.1675687696588</v>
          </cell>
          <cell r="L290">
            <v>2638.9462061569311</v>
          </cell>
          <cell r="M290">
            <v>2772.7036957687769</v>
          </cell>
          <cell r="N290">
            <v>2842.4245695461113</v>
          </cell>
          <cell r="O290">
            <v>2417.2943624434884</v>
          </cell>
          <cell r="P290">
            <v>2881.2679082827917</v>
          </cell>
          <cell r="Q290">
            <v>2930.8509424851145</v>
          </cell>
          <cell r="R290">
            <v>1870.5873953484574</v>
          </cell>
          <cell r="S290">
            <v>2817.8976722769685</v>
          </cell>
        </row>
        <row r="291">
          <cell r="F291" t="str">
            <v>(-) DESPESAS CONTROLE MICRO-BIOLÓGICOAjuda de Custo Alimentação</v>
          </cell>
          <cell r="G291" t="str">
            <v>Ajuda de Custo Alimentação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</row>
        <row r="292">
          <cell r="F292" t="str">
            <v>(-) DESPESAS CONTROLE MICRO-BIOLÓGICOAjuda de Custo Combustível</v>
          </cell>
          <cell r="G292" t="str">
            <v>Ajuda de Custo Combustível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F293" t="str">
            <v>(-) DESPESAS CONTROLE MICRO-BIOLÓGICOAjuda de Custo Moradia/Aluguel</v>
          </cell>
          <cell r="G293" t="str">
            <v>Ajuda de Custo Moradia/Aluguel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</row>
        <row r="294">
          <cell r="F294" t="str">
            <v>(-) DESPESAS CONTROLE MICRO-BIOLÓGICOExames Médicos</v>
          </cell>
          <cell r="G294" t="str">
            <v>Exames Médicos</v>
          </cell>
          <cell r="H294">
            <v>0</v>
          </cell>
          <cell r="I294">
            <v>7</v>
          </cell>
          <cell r="J294">
            <v>0</v>
          </cell>
          <cell r="K294">
            <v>0</v>
          </cell>
          <cell r="L294">
            <v>8.9900000008559999</v>
          </cell>
          <cell r="M294">
            <v>13.999999997433333</v>
          </cell>
          <cell r="N294">
            <v>0</v>
          </cell>
          <cell r="O294">
            <v>0</v>
          </cell>
          <cell r="P294">
            <v>59.010000067209759</v>
          </cell>
          <cell r="Q294">
            <v>54.880000024484907</v>
          </cell>
          <cell r="R294">
            <v>0</v>
          </cell>
          <cell r="S294">
            <v>0</v>
          </cell>
        </row>
        <row r="295">
          <cell r="F295" t="str">
            <v>(-) DESPESAS CONTROLE MICRO-BIOLÓGICOPlano de Saúde</v>
          </cell>
          <cell r="G295" t="str">
            <v>Plano de Saúde</v>
          </cell>
          <cell r="H295">
            <v>1411.7259434243558</v>
          </cell>
          <cell r="I295">
            <v>1292.5426793966042</v>
          </cell>
          <cell r="J295">
            <v>1253.9985536055558</v>
          </cell>
          <cell r="K295">
            <v>1229.1675700704743</v>
          </cell>
          <cell r="L295">
            <v>1285.9562052615915</v>
          </cell>
          <cell r="M295">
            <v>1266.503694605655</v>
          </cell>
          <cell r="N295">
            <v>1312.424568812786</v>
          </cell>
          <cell r="O295">
            <v>1241.2943620119211</v>
          </cell>
          <cell r="P295">
            <v>1562.2579086901931</v>
          </cell>
          <cell r="Q295">
            <v>1435.9709426108175</v>
          </cell>
          <cell r="R295">
            <v>250.58739624651153</v>
          </cell>
          <cell r="S295">
            <v>1377.8976724685997</v>
          </cell>
        </row>
        <row r="296">
          <cell r="F296" t="str">
            <v>(-) DESPESAS CONTROLE MICRO-BIOLÓGICOSeguro de Vida em Grupo</v>
          </cell>
          <cell r="G296" t="str">
            <v>Seguro de Vida em Grupo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</row>
        <row r="297">
          <cell r="F297" t="str">
            <v>(-) DESPESAS CONTROLE MICRO-BIOLÓGICOPlano Odontológico</v>
          </cell>
          <cell r="G297" t="str">
            <v>Plano Odontológico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</row>
        <row r="298">
          <cell r="F298" t="str">
            <v>(-) DESPESAS CONTROLE MICRO-BIOLÓGICOFarmácia</v>
          </cell>
          <cell r="G298" t="str">
            <v>Farmácia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</row>
        <row r="299">
          <cell r="F299" t="str">
            <v>(-) DESPESAS CONTROLE MICRO-BIOLÓGICOAlimentação Funcionários</v>
          </cell>
          <cell r="G299" t="str">
            <v>Alimentação Funcionários</v>
          </cell>
          <cell r="H299">
            <v>1343.9999988067805</v>
          </cell>
          <cell r="I299">
            <v>1345.1999978654212</v>
          </cell>
          <cell r="J299">
            <v>1232.0000003354417</v>
          </cell>
          <cell r="K299">
            <v>1343.9999986991847</v>
          </cell>
          <cell r="L299">
            <v>1344.0000008944835</v>
          </cell>
          <cell r="M299">
            <v>1467.2000011681885</v>
          </cell>
          <cell r="N299">
            <v>1176.0000007333256</v>
          </cell>
          <cell r="O299">
            <v>1176.0000004315673</v>
          </cell>
          <cell r="P299">
            <v>1259.9999995253886</v>
          </cell>
          <cell r="Q299">
            <v>1439.9999998498124</v>
          </cell>
          <cell r="R299">
            <v>1619.9999991019458</v>
          </cell>
          <cell r="S299">
            <v>1439.999999808369</v>
          </cell>
        </row>
        <row r="300">
          <cell r="F300" t="str">
            <v>(-) DESPESAS CONTROLE MICRO-BIOLÓGICOAlimentação Interna Funcionários</v>
          </cell>
          <cell r="G300" t="str">
            <v>Alimentação Interna Funcionários</v>
          </cell>
          <cell r="H300">
            <v>11.329999997089201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24.999999997499998</v>
          </cell>
          <cell r="N300">
            <v>354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</row>
        <row r="301">
          <cell r="F301" t="str">
            <v>(-) DESPESAS CONTROLE MICRO-BIOLÓGICOMulta Termino Contratual</v>
          </cell>
          <cell r="G301" t="str">
            <v>Multa Termino Contratual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</row>
        <row r="302">
          <cell r="F302" t="str">
            <v>(-) DESPESAS CONTROLE MICRO-BIOLÓGICOMultas Trabalhistas</v>
          </cell>
          <cell r="G302" t="str">
            <v>Multas Trabalhistas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</row>
        <row r="303">
          <cell r="F303" t="str">
            <v xml:space="preserve">(-) DESPESAS CONTROLE MICRO-BIOLÓGICOFardamento </v>
          </cell>
          <cell r="G303" t="str">
            <v xml:space="preserve">Fardamento </v>
          </cell>
          <cell r="H303">
            <v>509.45999979550839</v>
          </cell>
          <cell r="I303">
            <v>154.59999980009445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</row>
        <row r="304">
          <cell r="F304" t="str">
            <v>(-) DESPESAS CONTROLE MICRO-BIOLÓGICOBenefícios Assistenciais</v>
          </cell>
          <cell r="G304" t="str">
            <v>Benefícios Assistenciais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</row>
        <row r="305">
          <cell r="F305" t="str">
            <v>(-) DESPESAS CONTROLE MICRO-BIOLÓGICO(-) Despesas Especificas</v>
          </cell>
          <cell r="G305" t="str">
            <v>(-) Despesas Especificas</v>
          </cell>
          <cell r="H305">
            <v>4333</v>
          </cell>
          <cell r="I305">
            <v>3699</v>
          </cell>
          <cell r="J305">
            <v>5828.29</v>
          </cell>
          <cell r="K305">
            <v>6619.65</v>
          </cell>
          <cell r="L305">
            <v>8563.9</v>
          </cell>
          <cell r="M305">
            <v>2070.5100000000002</v>
          </cell>
          <cell r="N305">
            <v>9284.43</v>
          </cell>
          <cell r="O305">
            <v>3910.3199999999997</v>
          </cell>
          <cell r="P305">
            <v>5593.32</v>
          </cell>
          <cell r="Q305">
            <v>9089.67</v>
          </cell>
          <cell r="R305">
            <v>7988.3799999999992</v>
          </cell>
          <cell r="S305">
            <v>5122.3999999999996</v>
          </cell>
        </row>
        <row r="306">
          <cell r="F306" t="str">
            <v>(-) DESPESAS CONTROLE MICRO-BIOLÓGICOQualificação de Ambientes</v>
          </cell>
          <cell r="G306" t="str">
            <v>Qualificação de Ambientes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</row>
        <row r="307">
          <cell r="F307" t="str">
            <v>(-) DESPESAS CONTROLE MICRO-BIOLÓGICOQualificação de Equipamentos</v>
          </cell>
          <cell r="G307" t="str">
            <v>Qualificação de Equipamentos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</row>
        <row r="308">
          <cell r="F308" t="str">
            <v>(-) DESPESAS CONTROLE MICRO-BIOLÓGICOCalibração Equipamentos e Instrumentos</v>
          </cell>
          <cell r="G308" t="str">
            <v>Calibração Equipamentos e Instrumentos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</row>
        <row r="309">
          <cell r="F309" t="str">
            <v>(-) DESPESAS CONTROLE MICRO-BIOLÓGICOAssessoria BPF</v>
          </cell>
          <cell r="G309" t="str">
            <v>Assessoria BPF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</row>
        <row r="310">
          <cell r="F310" t="str">
            <v>(-) DESPESAS CONTROLE MICRO-BIOLÓGICOMaterial de Laboratório</v>
          </cell>
          <cell r="G310" t="str">
            <v>Material de Laboratório</v>
          </cell>
          <cell r="H310">
            <v>4333</v>
          </cell>
          <cell r="I310">
            <v>3699</v>
          </cell>
          <cell r="J310">
            <v>5828.29</v>
          </cell>
          <cell r="K310">
            <v>6619.65</v>
          </cell>
          <cell r="L310">
            <v>8563.9</v>
          </cell>
          <cell r="M310">
            <v>2070.5100000000002</v>
          </cell>
          <cell r="N310">
            <v>9284.43</v>
          </cell>
          <cell r="O310">
            <v>3910.3199999999997</v>
          </cell>
          <cell r="P310">
            <v>5593.32</v>
          </cell>
          <cell r="Q310">
            <v>9089.67</v>
          </cell>
          <cell r="R310">
            <v>7988.3799999999992</v>
          </cell>
          <cell r="S310">
            <v>5122.3999999999996</v>
          </cell>
        </row>
        <row r="311">
          <cell r="F311" t="str">
            <v>(-) DESPESAS CONTROLE MICRO-BIOLÓGICO(-) Despesas Gerais</v>
          </cell>
          <cell r="G311" t="str">
            <v>(-) Despesas Gerais</v>
          </cell>
          <cell r="H311">
            <v>911.51999977478999</v>
          </cell>
          <cell r="I311">
            <v>508.94614043082822</v>
          </cell>
          <cell r="J311">
            <v>579.4300000447015</v>
          </cell>
          <cell r="K311">
            <v>1899.766293601404</v>
          </cell>
          <cell r="L311">
            <v>1174.4145379359509</v>
          </cell>
          <cell r="M311">
            <v>994.63678820001678</v>
          </cell>
          <cell r="N311">
            <v>1032.4599982642169</v>
          </cell>
          <cell r="O311">
            <v>252.61000077031539</v>
          </cell>
          <cell r="P311">
            <v>383.24378663394498</v>
          </cell>
          <cell r="Q311">
            <v>524.50734343972226</v>
          </cell>
          <cell r="R311">
            <v>719.38769060562345</v>
          </cell>
          <cell r="S311">
            <v>444.65633826525874</v>
          </cell>
        </row>
        <row r="312">
          <cell r="F312" t="str">
            <v>(-) DESPESAS CONTROLE MICRO-BIOLÓGICO(-) Deslocamentos e Viagens</v>
          </cell>
          <cell r="G312" t="str">
            <v>(-) Deslocamentos e Viagens</v>
          </cell>
          <cell r="H312">
            <v>0</v>
          </cell>
          <cell r="I312">
            <v>0</v>
          </cell>
          <cell r="J312">
            <v>0</v>
          </cell>
          <cell r="K312">
            <v>1261.7199997536754</v>
          </cell>
          <cell r="L312">
            <v>137.49999986249998</v>
          </cell>
          <cell r="M312">
            <v>0</v>
          </cell>
          <cell r="N312">
            <v>0</v>
          </cell>
          <cell r="O312">
            <v>14.000000022871745</v>
          </cell>
          <cell r="P312">
            <v>61.000000008869762</v>
          </cell>
          <cell r="Q312">
            <v>0</v>
          </cell>
          <cell r="R312">
            <v>0</v>
          </cell>
          <cell r="S312">
            <v>4.0000000029263161</v>
          </cell>
        </row>
        <row r="313">
          <cell r="F313" t="str">
            <v xml:space="preserve">(-) DESPESAS CONTROLE MICRO-BIOLÓGICOHospedagem </v>
          </cell>
          <cell r="G313" t="str">
            <v xml:space="preserve">Hospedagem 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</row>
        <row r="314">
          <cell r="F314" t="str">
            <v xml:space="preserve">(-) DESPESAS CONTROLE MICRO-BIOLÓGICOPassagens Aéreas </v>
          </cell>
          <cell r="G314" t="str">
            <v xml:space="preserve">Passagens Aéreas </v>
          </cell>
          <cell r="H314">
            <v>0</v>
          </cell>
          <cell r="I314">
            <v>0</v>
          </cell>
          <cell r="J314">
            <v>0</v>
          </cell>
          <cell r="K314">
            <v>533.71999975622532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</row>
        <row r="315">
          <cell r="F315" t="str">
            <v xml:space="preserve">(-) DESPESAS CONTROLE MICRO-BIOLÓGICOPassagens Rodoviárias </v>
          </cell>
          <cell r="G315" t="str">
            <v xml:space="preserve">Passagens Rodoviárias </v>
          </cell>
          <cell r="H315">
            <v>0</v>
          </cell>
          <cell r="I315">
            <v>0</v>
          </cell>
          <cell r="J315">
            <v>0</v>
          </cell>
          <cell r="K315">
            <v>29.999999964000004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</row>
        <row r="316">
          <cell r="F316" t="str">
            <v>(-) DESPESAS CONTROLE MICRO-BIOLÓGICOPassagens Marítimas</v>
          </cell>
          <cell r="G316" t="str">
            <v>Passagens Marítimas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</row>
        <row r="317">
          <cell r="F317" t="str">
            <v>(-) DESPESAS CONTROLE MICRO-BIOLÓGICODespesas com Táxi</v>
          </cell>
          <cell r="G317" t="str">
            <v>Despesas com Táxi</v>
          </cell>
          <cell r="H317">
            <v>0</v>
          </cell>
          <cell r="I317">
            <v>0</v>
          </cell>
          <cell r="J317">
            <v>0</v>
          </cell>
          <cell r="K317">
            <v>398.0000000064</v>
          </cell>
          <cell r="L317">
            <v>137.49999986249998</v>
          </cell>
          <cell r="M317">
            <v>0</v>
          </cell>
          <cell r="N317">
            <v>0</v>
          </cell>
          <cell r="O317">
            <v>0</v>
          </cell>
          <cell r="P317">
            <v>45.000000009622639</v>
          </cell>
          <cell r="Q317">
            <v>0</v>
          </cell>
          <cell r="R317">
            <v>0</v>
          </cell>
          <cell r="S317">
            <v>0</v>
          </cell>
        </row>
        <row r="318">
          <cell r="F318" t="str">
            <v>(-) DESPESAS CONTROLE MICRO-BIOLÓGICODespesas com Moto Taxi</v>
          </cell>
          <cell r="G318" t="str">
            <v>Despesas com Moto Taxi</v>
          </cell>
          <cell r="H318">
            <v>0</v>
          </cell>
          <cell r="I318">
            <v>0</v>
          </cell>
          <cell r="J318">
            <v>0</v>
          </cell>
          <cell r="K318">
            <v>1.9999999974500002</v>
          </cell>
          <cell r="L318">
            <v>0</v>
          </cell>
          <cell r="M318">
            <v>0</v>
          </cell>
          <cell r="N318">
            <v>0</v>
          </cell>
          <cell r="O318">
            <v>14.000000022871745</v>
          </cell>
          <cell r="P318">
            <v>15.999999999247127</v>
          </cell>
          <cell r="Q318">
            <v>0</v>
          </cell>
          <cell r="R318">
            <v>0</v>
          </cell>
          <cell r="S318">
            <v>4.0000000029263161</v>
          </cell>
        </row>
        <row r="319">
          <cell r="F319" t="str">
            <v>(-) DESPESAS CONTROLE MICRO-BIOLÓGICOAlimentação Viagens</v>
          </cell>
          <cell r="G319" t="str">
            <v>Alimentação Viagens</v>
          </cell>
          <cell r="H319">
            <v>0</v>
          </cell>
          <cell r="I319">
            <v>0</v>
          </cell>
          <cell r="J319">
            <v>0</v>
          </cell>
          <cell r="K319">
            <v>298.00000002959996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</row>
        <row r="320">
          <cell r="F320" t="str">
            <v>(-) DESPESAS CONTROLE MICRO-BIOLÓGICODiárias Viagens</v>
          </cell>
          <cell r="G320" t="str">
            <v>Diárias Viagens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F321" t="str">
            <v>(-) DESPESAS CONTROLE MICRO-BIOLÓGICOCombustível em Viagens</v>
          </cell>
          <cell r="G321" t="str">
            <v>Combustível em Viagens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</row>
        <row r="322">
          <cell r="F322" t="str">
            <v>(-) DESPESAS CONTROLE MICRO-BIOLÓGICOEstacionamento</v>
          </cell>
          <cell r="G322" t="str">
            <v>Estacionamento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</row>
        <row r="323">
          <cell r="F323" t="str">
            <v>(-) DESPESAS CONTROLE MICRO-BIOLÓGICOPedágio</v>
          </cell>
          <cell r="G323" t="str">
            <v>Pedágio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F324" t="str">
            <v>(-) DESPESAS CONTROLE MICRO-BIOLÓGICO(-) Telefonia e Telecomunicações</v>
          </cell>
          <cell r="G324" t="str">
            <v>(-) Telefonia e Telecomunicações</v>
          </cell>
          <cell r="H324">
            <v>293.91999981297795</v>
          </cell>
          <cell r="I324">
            <v>195.54000003846161</v>
          </cell>
          <cell r="J324">
            <v>166.5100000596766</v>
          </cell>
          <cell r="K324">
            <v>149.85999989874509</v>
          </cell>
          <cell r="L324">
            <v>185.11000017914634</v>
          </cell>
          <cell r="M324">
            <v>140.07000010009682</v>
          </cell>
          <cell r="N324">
            <v>56.069999854531737</v>
          </cell>
          <cell r="O324">
            <v>139.81000008549364</v>
          </cell>
          <cell r="P324">
            <v>122.15000017677518</v>
          </cell>
          <cell r="Q324">
            <v>137.15000010477678</v>
          </cell>
          <cell r="R324">
            <v>156.43000033292347</v>
          </cell>
          <cell r="S324">
            <v>156.58999994400443</v>
          </cell>
        </row>
        <row r="325">
          <cell r="F325" t="str">
            <v>(-) DESPESAS CONTROLE MICRO-BIOLÓGICOTelefonia Fixa</v>
          </cell>
          <cell r="G325" t="str">
            <v>Telefonia Fixa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</row>
        <row r="326">
          <cell r="F326" t="str">
            <v>(-) DESPESAS CONTROLE MICRO-BIOLÓGICOTelefonia Móvel</v>
          </cell>
          <cell r="G326" t="str">
            <v>Telefonia Móvel</v>
          </cell>
          <cell r="H326">
            <v>293.91999981297795</v>
          </cell>
          <cell r="I326">
            <v>195.54000003846161</v>
          </cell>
          <cell r="J326">
            <v>166.5100000596766</v>
          </cell>
          <cell r="K326">
            <v>149.85999989874509</v>
          </cell>
          <cell r="L326">
            <v>185.11000017914634</v>
          </cell>
          <cell r="M326">
            <v>140.07000010009682</v>
          </cell>
          <cell r="N326">
            <v>56.069999854531737</v>
          </cell>
          <cell r="O326">
            <v>139.81000008549364</v>
          </cell>
          <cell r="P326">
            <v>122.15000017677518</v>
          </cell>
          <cell r="Q326">
            <v>137.15000010477678</v>
          </cell>
          <cell r="R326">
            <v>156.43000033292347</v>
          </cell>
          <cell r="S326">
            <v>156.58999994400443</v>
          </cell>
        </row>
        <row r="327">
          <cell r="F327" t="str">
            <v>(-) DESPESAS CONTROLE MICRO-BIOLÓGICOInternet</v>
          </cell>
          <cell r="G327" t="str">
            <v>Internet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</row>
        <row r="328">
          <cell r="F328" t="str">
            <v>(-) DESPESAS CONTROLE MICRO-BIOLÓGICOServiço de Trasmissão em Audio e Video</v>
          </cell>
          <cell r="G328" t="str">
            <v>Serviço de Trasmissão em Audio e Video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</row>
        <row r="329">
          <cell r="F329" t="str">
            <v>(-) DESPESAS CONTROLE MICRO-BIOLÓGICOVoip</v>
          </cell>
          <cell r="G329" t="str">
            <v>Voip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</row>
        <row r="330">
          <cell r="F330" t="str">
            <v>(-) DESPESAS CONTROLE MICRO-BIOLÓGICO(-)Materias de Consumo</v>
          </cell>
          <cell r="G330" t="str">
            <v>(-)Materias de Consumo</v>
          </cell>
          <cell r="H330">
            <v>617.59999996181205</v>
          </cell>
          <cell r="I330">
            <v>313.40614039236664</v>
          </cell>
          <cell r="J330">
            <v>412.9199999850249</v>
          </cell>
          <cell r="K330">
            <v>488.18629394898335</v>
          </cell>
          <cell r="L330">
            <v>249.21453745109847</v>
          </cell>
          <cell r="M330">
            <v>229.0467858552</v>
          </cell>
          <cell r="N330">
            <v>832.82999999459423</v>
          </cell>
          <cell r="O330">
            <v>26.179999993999999</v>
          </cell>
          <cell r="P330">
            <v>200.09378644829999</v>
          </cell>
          <cell r="Q330">
            <v>249.49734459377015</v>
          </cell>
          <cell r="R330">
            <v>562.95769027270001</v>
          </cell>
          <cell r="S330">
            <v>212.81633806470001</v>
          </cell>
        </row>
        <row r="331">
          <cell r="F331" t="str">
            <v>(-) DESPESAS CONTROLE MICRO-BIOLÓGICOMaterial de Consumo Informática</v>
          </cell>
          <cell r="G331" t="str">
            <v>Material de Consumo Informática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</row>
        <row r="332">
          <cell r="F332" t="str">
            <v>(-) DESPESAS CONTROLE MICRO-BIOLÓGICOAluguel Máquina Reprográfica</v>
          </cell>
          <cell r="G332" t="str">
            <v>Aluguel Máquina Reprográfica</v>
          </cell>
          <cell r="H332">
            <v>367.36999996181208</v>
          </cell>
          <cell r="I332">
            <v>202.53000002556664</v>
          </cell>
          <cell r="J332">
            <v>201.40999998502494</v>
          </cell>
          <cell r="K332">
            <v>269.53999996763901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44.010587513200001</v>
          </cell>
        </row>
        <row r="333">
          <cell r="F333" t="str">
            <v>(-) DESPESAS CONTROLE MICRO-BIOLÓGICOMaterial de Consumo Máquina Reprografia</v>
          </cell>
          <cell r="G333" t="str">
            <v>Material de Consumo Máquina Reprografia</v>
          </cell>
          <cell r="H333">
            <v>0</v>
          </cell>
          <cell r="I333">
            <v>34.680240240199993</v>
          </cell>
          <cell r="J333">
            <v>45.32</v>
          </cell>
          <cell r="K333">
            <v>103.91629398134434</v>
          </cell>
          <cell r="L333">
            <v>101.20453744765064</v>
          </cell>
          <cell r="M333">
            <v>52.306785855199998</v>
          </cell>
          <cell r="N333">
            <v>179.45999999459426</v>
          </cell>
          <cell r="O333">
            <v>0</v>
          </cell>
          <cell r="P333">
            <v>90.79</v>
          </cell>
          <cell r="Q333">
            <v>84.630000003770149</v>
          </cell>
          <cell r="R333">
            <v>109.31998756520001</v>
          </cell>
          <cell r="S333">
            <v>0</v>
          </cell>
        </row>
        <row r="334">
          <cell r="F334" t="str">
            <v>(-) DESPESAS CONTROLE MICRO-BIOLÓGICOMaterial de Expediente</v>
          </cell>
          <cell r="G334" t="str">
            <v>Material de Expediente</v>
          </cell>
          <cell r="H334">
            <v>167.23</v>
          </cell>
          <cell r="I334">
            <v>38.44</v>
          </cell>
          <cell r="J334">
            <v>166.19</v>
          </cell>
          <cell r="K334">
            <v>114.73</v>
          </cell>
          <cell r="L334">
            <v>148.01000000344783</v>
          </cell>
          <cell r="M334">
            <v>176.74</v>
          </cell>
          <cell r="N334">
            <v>653.37</v>
          </cell>
          <cell r="O334">
            <v>11.18</v>
          </cell>
          <cell r="P334">
            <v>99.763786448299996</v>
          </cell>
          <cell r="Q334">
            <v>118.29</v>
          </cell>
          <cell r="R334">
            <v>322.73733424340003</v>
          </cell>
          <cell r="S334">
            <v>77.280312143000003</v>
          </cell>
        </row>
        <row r="335">
          <cell r="F335" t="str">
            <v>(-) DESPESAS CONTROLE MICRO-BIOLÓGICOMaterial de Limpeza</v>
          </cell>
          <cell r="G335" t="str">
            <v>Material de Limpeza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46.577344590000003</v>
          </cell>
          <cell r="R335">
            <v>0</v>
          </cell>
          <cell r="S335">
            <v>0</v>
          </cell>
        </row>
        <row r="336">
          <cell r="F336" t="str">
            <v>(-) DESPESAS CONTROLE MICRO-BIOLÓGICOMaterial Gráfico e Repreográfico</v>
          </cell>
          <cell r="G336" t="str">
            <v>Material Gráfico e Repreográfico</v>
          </cell>
          <cell r="H336">
            <v>83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</row>
        <row r="337">
          <cell r="F337" t="str">
            <v>(-) DESPESAS CONTROLE MICRO-BIOLÓGICOMateriais de Natureza Permanente</v>
          </cell>
          <cell r="G337" t="str">
            <v>Materiais de Natureza Permanente</v>
          </cell>
          <cell r="H337">
            <v>0</v>
          </cell>
          <cell r="I337">
            <v>15.5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14.999999994</v>
          </cell>
          <cell r="P337">
            <v>9.5399999999999991</v>
          </cell>
          <cell r="Q337">
            <v>0</v>
          </cell>
          <cell r="R337">
            <v>0</v>
          </cell>
          <cell r="S337">
            <v>0</v>
          </cell>
        </row>
        <row r="338">
          <cell r="F338" t="str">
            <v>(-) DESPESAS CONTROLE MICRO-BIOLÓGICOCoffee Break</v>
          </cell>
          <cell r="G338" t="str">
            <v>Coffee Break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</row>
        <row r="339">
          <cell r="F339" t="str">
            <v>(-) DESPESAS CONTROLE MICRO-BIOLÓGICOMaterial EPI</v>
          </cell>
          <cell r="G339" t="str">
            <v>Material EPI</v>
          </cell>
          <cell r="H339">
            <v>0</v>
          </cell>
          <cell r="I339">
            <v>22.2559001266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130.90036846410001</v>
          </cell>
          <cell r="S339">
            <v>91.525438408500008</v>
          </cell>
        </row>
        <row r="340">
          <cell r="F340" t="str">
            <v>(-) DESPESAS CONTROLE MICRO-BIOLÓGICO(-) Serviços Técnicos Especializados</v>
          </cell>
          <cell r="G340" t="str">
            <v>(-) Serviços Técnicos Especializados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</row>
        <row r="341">
          <cell r="F341" t="str">
            <v>(-) DESPESAS CONTROLE MICRO-BIOLÓGICOComissões sobre Vendas</v>
          </cell>
          <cell r="G341" t="str">
            <v>Comissões sobre Vendas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</row>
        <row r="342">
          <cell r="F342" t="str">
            <v>(-) DESPESAS CONTROLE MICRO-BIOLÓGICOServiços de Segurança</v>
          </cell>
          <cell r="G342" t="str">
            <v>Serviços de Segurança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</row>
        <row r="343">
          <cell r="F343" t="str">
            <v>(-) DESPESAS CONTROLE MICRO-BIOLÓGICOServiços de Contabilidade</v>
          </cell>
          <cell r="G343" t="str">
            <v>Serviços de Contabilidade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</row>
        <row r="344">
          <cell r="F344" t="str">
            <v>(-) DESPESAS CONTROLE MICRO-BIOLÓGICOAssessoria Tributária</v>
          </cell>
          <cell r="G344" t="str">
            <v>Assessoria Tributária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</row>
        <row r="345">
          <cell r="F345" t="str">
            <v>(-) DESPESAS CONTROLE MICRO-BIOLÓGICOAuditoria Independente</v>
          </cell>
          <cell r="G345" t="str">
            <v>Auditoria Independente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</row>
        <row r="346">
          <cell r="F346" t="str">
            <v>(-) DESPESAS CONTROLE MICRO-BIOLÓGICOAdvocacia</v>
          </cell>
          <cell r="G346" t="str">
            <v>Advocacia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</row>
        <row r="347">
          <cell r="F347" t="str">
            <v>(-) DESPESAS CONTROLE MICRO-BIOLÓGICOAssessoria de Imprensa</v>
          </cell>
          <cell r="G347" t="str">
            <v>Assessoria de Imprensa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</row>
        <row r="348">
          <cell r="F348" t="str">
            <v>(-) DESPESAS CONTROLE MICRO-BIOLÓGICOAssessoria de Comunicação</v>
          </cell>
          <cell r="G348" t="str">
            <v>Assessoria de Comunicação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</row>
        <row r="349">
          <cell r="F349" t="str">
            <v>(-) DESPESAS CONTROLE MICRO-BIOLÓGICOAssessoria Criação e Publicidade</v>
          </cell>
          <cell r="G349" t="str">
            <v>Assessoria Criação e Publicidade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</row>
        <row r="350">
          <cell r="F350" t="str">
            <v>(-) DESPESAS CONTROLE MICRO-BIOLÓGICORecrutamento e Seleção</v>
          </cell>
          <cell r="G350" t="str">
            <v>Recrutamento e Seleção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</row>
        <row r="351">
          <cell r="F351" t="str">
            <v>(-) DESPESAS CONTROLE MICRO-BIOLÓGICOFerramentas de Pesquisa</v>
          </cell>
          <cell r="G351" t="str">
            <v>Ferramentas de Pesquisa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</row>
        <row r="352">
          <cell r="F352" t="str">
            <v>(-) DESPESAS CONTROLE MICRO-BIOLÓGICOAssessoria Empresarial</v>
          </cell>
          <cell r="G352" t="str">
            <v>Assessoria Empresarial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</row>
        <row r="353">
          <cell r="F353" t="str">
            <v>(-) DESPESAS CONTROLE MICRO-BIOLÓGICOServiço de Desembaraço Aduaneiro</v>
          </cell>
          <cell r="G353" t="str">
            <v>Serviço de Desembaraço Aduaneiro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</row>
        <row r="354">
          <cell r="F354" t="str">
            <v>(-) DESPESAS CONTROLE MICRO-BIOLÓGICOParticipação em Associações</v>
          </cell>
          <cell r="G354" t="str">
            <v>Participação em Associações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</row>
        <row r="355">
          <cell r="F355" t="str">
            <v>(-) DESPESAS CONTROLE MICRO-BIOLÓGICOComissão Empresa de Cobrança</v>
          </cell>
          <cell r="G355" t="str">
            <v>Comissão Empresa de Cobrança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</row>
        <row r="356">
          <cell r="F356" t="str">
            <v>(-) DESPESAS CONTROLE MICRO-BIOLÓGICOServiço Análise de Crédito</v>
          </cell>
          <cell r="G356" t="str">
            <v>Serviço Análise de Crédito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</row>
        <row r="357">
          <cell r="F357" t="str">
            <v>(-) DESPESAS CONTROLE MICRO-BIOLÓGICODesenvolvimento e Manutenção de Software</v>
          </cell>
          <cell r="G357" t="str">
            <v>Desenvolvimento e Manutenção de Software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F358" t="str">
            <v>(-) DESPESAS CONTROLE MICRO-BIOLÓGICOSuporte Técnico Software</v>
          </cell>
          <cell r="G358" t="str">
            <v>Suporte Técnico Software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</row>
        <row r="359">
          <cell r="F359" t="str">
            <v>(-) DESPESAS CONTROLE MICRO-BIOLÓGICOLicença para Uso de Software (Aluguel)</v>
          </cell>
          <cell r="G359" t="str">
            <v>Licença para Uso de Software (Aluguel)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</row>
        <row r="360">
          <cell r="F360" t="str">
            <v>(-) DESPESAS CONTROLE MICRO-BIOLÓGICOAssessoria em TI</v>
          </cell>
          <cell r="G360" t="str">
            <v>Assessoria em TI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</row>
        <row r="361">
          <cell r="F361" t="str">
            <v>(-) DESPESAS CONTROLE MICRO-BIOLÓGICOManutenção Suporte Técnico Software</v>
          </cell>
          <cell r="G361" t="str">
            <v>Manutenção Suporte Técnico Software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</row>
        <row r="362">
          <cell r="F362" t="str">
            <v>(-) DESPESAS CONTROLE MICRO-BIOLÓGICO(-)Manutenção</v>
          </cell>
          <cell r="G362" t="str">
            <v>(-)Manutenção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</row>
        <row r="363">
          <cell r="F363" t="str">
            <v>(-) DESPESAS CONTROLE MICRO-BIOLÓGICOMateriais de Manutenção e Reparos</v>
          </cell>
          <cell r="G363" t="str">
            <v>Materiais de Manutenção e Reparos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</row>
        <row r="364">
          <cell r="F364" t="str">
            <v>(-) DESPESAS CONTROLE MICRO-BIOLÓGICOManutenção Conservação Móveis e Utensílios</v>
          </cell>
          <cell r="G364" t="str">
            <v>Manutenção Conservação Móveis e Utensílios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</row>
        <row r="365">
          <cell r="F365" t="str">
            <v>(-) DESPESAS CONTROLE MICRO-BIOLÓGICOManutenção Conservação Máq. e Equipamentos</v>
          </cell>
          <cell r="G365" t="str">
            <v>Manutenção Conservação Máq. e Equipamentos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F366" t="str">
            <v>(-) DESPESAS CONTROLE MICRO-BIOLÓGICOManutenção de Equipamentos de Informática</v>
          </cell>
          <cell r="G366" t="str">
            <v>Manutenção de Equipamentos de Informática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</row>
        <row r="367">
          <cell r="F367" t="str">
            <v>(-) DESPESAS CONTROLE MICRO-BIOLÓGICOManutenção e Conservação Instalações</v>
          </cell>
          <cell r="G367" t="str">
            <v>Manutenção e Conservação Instalações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</row>
        <row r="368">
          <cell r="F368" t="str">
            <v>(-) DESPESAS CONTROLE MICRO-BIOLÓGICOManutenção e Conservação Predial</v>
          </cell>
          <cell r="G368" t="str">
            <v>Manutenção e Conservação Predial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</row>
        <row r="369">
          <cell r="F369" t="str">
            <v>(-) DESPESAS CONTROLE MICRO-BIOLÓGICO(-)Outras Despesas Gerais</v>
          </cell>
          <cell r="G369" t="str">
            <v>(-)Outras Despesas Gerais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602.59000044320601</v>
          </cell>
          <cell r="M369">
            <v>625.52000224471999</v>
          </cell>
          <cell r="N369">
            <v>143.559998415091</v>
          </cell>
          <cell r="O369">
            <v>72.620000667949995</v>
          </cell>
          <cell r="P369">
            <v>0</v>
          </cell>
          <cell r="Q369">
            <v>137.85999874117533</v>
          </cell>
          <cell r="R369">
            <v>0</v>
          </cell>
          <cell r="S369">
            <v>71.250000253628002</v>
          </cell>
        </row>
        <row r="370">
          <cell r="F370" t="str">
            <v>(-) DESPESAS CONTROLE MICRO-BIOLÓGICOAluguel de Veículos</v>
          </cell>
          <cell r="G370" t="str">
            <v>Aluguel de Veículos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F371" t="str">
            <v>(-) DESPESAS CONTROLE MICRO-BIOLÓGICOAssinatura Jornais, Revistas e Periódicos</v>
          </cell>
          <cell r="G371" t="str">
            <v>Assinatura Jornais, Revistas e Periódicos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</row>
        <row r="372">
          <cell r="F372" t="str">
            <v>(-) DESPESAS CONTROLE MICRO-BIOLÓGICOCombustível</v>
          </cell>
          <cell r="G372" t="str">
            <v>Combustível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69.590000443206009</v>
          </cell>
          <cell r="M372">
            <v>143.52000224471999</v>
          </cell>
          <cell r="N372">
            <v>143.559998415091</v>
          </cell>
          <cell r="O372">
            <v>72.620000667949995</v>
          </cell>
          <cell r="P372">
            <v>0</v>
          </cell>
          <cell r="Q372">
            <v>71.859998806592003</v>
          </cell>
          <cell r="R372">
            <v>0</v>
          </cell>
          <cell r="S372">
            <v>71.250000253628002</v>
          </cell>
        </row>
        <row r="373">
          <cell r="F373" t="str">
            <v>(-) DESPESAS CONTROLE MICRO-BIOLÓGICODespesa com Documentos</v>
          </cell>
          <cell r="G373" t="str">
            <v>Despesa com Documentos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</row>
        <row r="374">
          <cell r="F374" t="str">
            <v>(-) DESPESAS CONTROLE MICRO-BIOLÓGICODespesa com Processos Judiciais</v>
          </cell>
          <cell r="G374" t="str">
            <v>Despesa com Processos Judiciais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</row>
        <row r="375">
          <cell r="F375" t="str">
            <v>(-) DESPESAS CONTROLE MICRO-BIOLÓGICOFrete Compra</v>
          </cell>
          <cell r="G375" t="str">
            <v>Frete Compra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</row>
        <row r="376">
          <cell r="F376" t="str">
            <v>(-) DESPESAS CONTROLE MICRO-BIOLÓGICOMão-de-Obra Terceirizada</v>
          </cell>
          <cell r="G376" t="str">
            <v>Mão-de-Obra Terceirizada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533</v>
          </cell>
          <cell r="M376">
            <v>482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</row>
        <row r="377">
          <cell r="F377" t="str">
            <v>(-) DESPESAS CONTROLE MICRO-BIOLÓGICOServiço de Correios</v>
          </cell>
          <cell r="G377" t="str">
            <v>Serviço de Correios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</row>
        <row r="378">
          <cell r="F378" t="str">
            <v>(-) DESPESAS CONTROLE MICRO-BIOLÓGICOÁgua</v>
          </cell>
          <cell r="G378" t="str">
            <v>Água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65.999999934583329</v>
          </cell>
          <cell r="R378">
            <v>0</v>
          </cell>
          <cell r="S378">
            <v>0</v>
          </cell>
        </row>
        <row r="379">
          <cell r="F379" t="str">
            <v>(-) DESPESAS CONTROLE MICRO-BIOLÓGICODespesas com Amortização de Software</v>
          </cell>
          <cell r="G379" t="str">
            <v>Despesas com Amortização de Software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</row>
        <row r="380">
          <cell r="F380" t="str">
            <v>(-) DESPESAS CONTROLE MICRO-BIOLÓGICOTaxas Operacionais</v>
          </cell>
          <cell r="G380" t="str">
            <v>Taxas Operacionais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</row>
        <row r="381">
          <cell r="F381" t="str">
            <v>(-) DESPESAS CONTROLE MICRO-BIOLÓGICOAluguel de Imóveis</v>
          </cell>
          <cell r="G381" t="str">
            <v>Aluguel de Imóveis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</row>
        <row r="382">
          <cell r="F382" t="str">
            <v>(-) DESPESAS CONTROLE MICRO-BIOLÓGICOSeguro Frota Leve</v>
          </cell>
          <cell r="G382" t="str">
            <v>Seguro Frota Leve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</row>
        <row r="383">
          <cell r="F383" t="str">
            <v>(-) DESPESAS CONTROLE MICRO-BIOLÓGICOPerdas de Estoque</v>
          </cell>
          <cell r="G383" t="str">
            <v>Perdas de Estoque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</row>
        <row r="384">
          <cell r="F384" t="str">
            <v>(-) DESPESAS CONTROLE MICRO-BIOLÓGICOAluguel de Máquinas e Equipamentos</v>
          </cell>
          <cell r="G384" t="str">
            <v>Aluguel de Máquinas e Equipamentos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</row>
        <row r="385">
          <cell r="F385" t="str">
            <v>(-) DESPESAS CONTROLE MICRO-BIOLÓGICOOutras Despesas Gerais</v>
          </cell>
          <cell r="G385" t="str">
            <v>Outras Despesas Gerais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</row>
        <row r="386">
          <cell r="F386" t="str">
            <v>(-) DESPESAS ASSUNTOS REGULATÓRIOS(-) DESPESAS ASSUNTOS REGULATÓRIOS</v>
          </cell>
          <cell r="G386" t="str">
            <v>(-) DESPESAS ASSUNTOS REGULATÓRIOS</v>
          </cell>
          <cell r="H386">
            <v>27270.072783323427</v>
          </cell>
          <cell r="I386">
            <v>22912.612560374688</v>
          </cell>
          <cell r="J386">
            <v>21085.464518422941</v>
          </cell>
          <cell r="K386">
            <v>18847.584628323981</v>
          </cell>
          <cell r="L386">
            <v>26089.011775695399</v>
          </cell>
          <cell r="M386">
            <v>23775.3035085519</v>
          </cell>
          <cell r="N386">
            <v>31105.132627690557</v>
          </cell>
          <cell r="O386">
            <v>24221.627881403096</v>
          </cell>
          <cell r="P386">
            <v>11727.982694520126</v>
          </cell>
          <cell r="Q386">
            <v>17314.820545263345</v>
          </cell>
          <cell r="R386">
            <v>23871.308746267743</v>
          </cell>
          <cell r="S386">
            <v>-26373.537360243972</v>
          </cell>
        </row>
        <row r="387">
          <cell r="F387" t="str">
            <v>(-) DESPESAS ASSUNTOS REGULATÓRIOSDespesas com Pessoal</v>
          </cell>
          <cell r="G387" t="str">
            <v>Despesas com Pessoal</v>
          </cell>
          <cell r="H387">
            <v>7801.6377831461778</v>
          </cell>
          <cell r="I387">
            <v>7837.6875602285172</v>
          </cell>
          <cell r="J387">
            <v>7698.6795183131126</v>
          </cell>
          <cell r="K387">
            <v>6998.8345230854238</v>
          </cell>
          <cell r="L387">
            <v>8243.606775965729</v>
          </cell>
          <cell r="M387">
            <v>8150.0880847899707</v>
          </cell>
          <cell r="N387">
            <v>8129.4396136190771</v>
          </cell>
          <cell r="O387">
            <v>8894.8853865056626</v>
          </cell>
          <cell r="P387">
            <v>7486.5926357554536</v>
          </cell>
          <cell r="Q387">
            <v>8574.2769815869378</v>
          </cell>
          <cell r="R387">
            <v>8138.5191310424188</v>
          </cell>
          <cell r="S387">
            <v>8479.4692232439629</v>
          </cell>
        </row>
        <row r="388">
          <cell r="F388" t="str">
            <v>(-) DESPESAS ASSUNTOS REGULATÓRIOSSalários e Adicionais</v>
          </cell>
          <cell r="G388" t="str">
            <v>Salários e Adicionais</v>
          </cell>
          <cell r="H388">
            <v>4793</v>
          </cell>
          <cell r="I388">
            <v>4884</v>
          </cell>
          <cell r="J388">
            <v>4884</v>
          </cell>
          <cell r="K388">
            <v>3973.8288000000002</v>
          </cell>
          <cell r="L388">
            <v>5208.26</v>
          </cell>
          <cell r="M388">
            <v>5084.9836000000032</v>
          </cell>
          <cell r="N388">
            <v>5089.1535999999996</v>
          </cell>
          <cell r="O388">
            <v>5226</v>
          </cell>
          <cell r="P388">
            <v>3008.2</v>
          </cell>
          <cell r="Q388">
            <v>5391</v>
          </cell>
          <cell r="R388">
            <v>5391</v>
          </cell>
          <cell r="S388">
            <v>5391</v>
          </cell>
        </row>
        <row r="389">
          <cell r="F389" t="str">
            <v>(-) DESPESAS ASSUNTOS REGULATÓRIOSEncargos Sociais</v>
          </cell>
          <cell r="G389" t="str">
            <v>Encargos Sociais</v>
          </cell>
          <cell r="H389">
            <v>1811.3199999999997</v>
          </cell>
          <cell r="I389">
            <v>1960.2399999999998</v>
          </cell>
          <cell r="J389">
            <v>1892.6800000000003</v>
          </cell>
          <cell r="K389">
            <v>2111.2831999999999</v>
          </cell>
          <cell r="L389">
            <v>2049.1132000000002</v>
          </cell>
          <cell r="M389">
            <v>2086.1656000000003</v>
          </cell>
          <cell r="N389">
            <v>2044.1268</v>
          </cell>
          <cell r="O389">
            <v>2658.3999999999996</v>
          </cell>
          <cell r="P389">
            <v>2648.7400000000007</v>
          </cell>
          <cell r="Q389">
            <v>2089.16</v>
          </cell>
          <cell r="R389">
            <v>2089.21</v>
          </cell>
          <cell r="S389">
            <v>2089.17</v>
          </cell>
        </row>
        <row r="390">
          <cell r="F390" t="str">
            <v>(-) DESPESAS ASSUNTOS REGULATÓRIOSProvisão PPR Global</v>
          </cell>
          <cell r="G390" t="str">
            <v>Provisão PPR Global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</row>
        <row r="391">
          <cell r="F391" t="str">
            <v>(-) DESPESAS ASSUNTOS REGULATÓRIOSDesenvolvimento RH</v>
          </cell>
          <cell r="G391" t="str">
            <v>Desenvolvimento RH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</row>
        <row r="392">
          <cell r="F392" t="str">
            <v>(-) DESPESAS ASSUNTOS REGULATÓRIOSProvisão PPR Gestores</v>
          </cell>
          <cell r="G392" t="str">
            <v>Provisão PPR Gestores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</row>
        <row r="393">
          <cell r="F393" t="str">
            <v>(-) DESPESAS ASSUNTOS REGULATÓRIOSEducação Continuada</v>
          </cell>
          <cell r="G393" t="str">
            <v>Educação Continuada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</row>
        <row r="394">
          <cell r="F394" t="str">
            <v>(-) DESPESAS ASSUNTOS REGULATÓRIOSIdiomas</v>
          </cell>
          <cell r="G394" t="str">
            <v>Idiomas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</row>
        <row r="395">
          <cell r="F395" t="str">
            <v>(-) DESPESAS ASSUNTOS REGULATÓRIOSGinástica Laboral</v>
          </cell>
          <cell r="G395" t="str">
            <v>Ginástica Laboral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</row>
        <row r="396">
          <cell r="F396" t="str">
            <v>(-) DESPESAS ASSUNTOS REGULATÓRIOSEducação e Treinamento (Capacitação)</v>
          </cell>
          <cell r="G396" t="str">
            <v>Educação e Treinamento (Capacitação)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</row>
        <row r="397">
          <cell r="F397" t="str">
            <v>(-) DESPESAS ASSUNTOS REGULATÓRIOSAtividades Motivacionais</v>
          </cell>
          <cell r="G397" t="str">
            <v>Atividades Motivacionais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</row>
        <row r="398">
          <cell r="F398" t="str">
            <v>(-) DESPESAS ASSUNTOS REGULATÓRIOSOutras despesas de Pessoal</v>
          </cell>
          <cell r="G398" t="str">
            <v>Outras despesas de Pessoal</v>
          </cell>
          <cell r="H398">
            <v>1197.317783146178</v>
          </cell>
          <cell r="I398">
            <v>993.4475602285172</v>
          </cell>
          <cell r="J398">
            <v>921.99951831311205</v>
          </cell>
          <cell r="K398">
            <v>913.72252308542397</v>
          </cell>
          <cell r="L398">
            <v>986.23357596572828</v>
          </cell>
          <cell r="M398">
            <v>978.93888478996757</v>
          </cell>
          <cell r="N398">
            <v>996.15921361907715</v>
          </cell>
          <cell r="O398">
            <v>1010.4853865056635</v>
          </cell>
          <cell r="P398">
            <v>1829.652635755453</v>
          </cell>
          <cell r="Q398">
            <v>1094.1169815869384</v>
          </cell>
          <cell r="R398">
            <v>658.30913104241904</v>
          </cell>
          <cell r="S398">
            <v>999.2992232439633</v>
          </cell>
        </row>
        <row r="399">
          <cell r="F399" t="str">
            <v>(-) DESPESAS ASSUNTOS REGULATÓRIOSAjuda de Custo Alimentação</v>
          </cell>
          <cell r="G399" t="str">
            <v>Ajuda de Custo Alimentação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</row>
        <row r="400">
          <cell r="F400" t="str">
            <v>(-) DESPESAS ASSUNTOS REGULATÓRIOSAjuda de Custo Combustível</v>
          </cell>
          <cell r="G400" t="str">
            <v>Ajuda de Custo Combustível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</row>
        <row r="401">
          <cell r="F401" t="str">
            <v>(-) DESPESAS ASSUNTOS REGULATÓRIOSAjuda de Custo Moradia/Aluguel</v>
          </cell>
          <cell r="G401" t="str">
            <v>Ajuda de Custo Moradia/Aluguel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</row>
        <row r="402">
          <cell r="F402" t="str">
            <v>(-) DESPESAS ASSUNTOS REGULATÓRIOSExames Médicos</v>
          </cell>
          <cell r="G402" t="str">
            <v>Exames Médicos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75.45999999353576</v>
          </cell>
          <cell r="R402">
            <v>0</v>
          </cell>
          <cell r="S402">
            <v>0</v>
          </cell>
        </row>
        <row r="403">
          <cell r="F403" t="str">
            <v>(-) DESPESAS ASSUNTOS REGULATÓRIOSPlano de Saúde</v>
          </cell>
          <cell r="G403" t="str">
            <v>Plano de Saúde</v>
          </cell>
          <cell r="H403">
            <v>423.51778302730679</v>
          </cell>
          <cell r="I403">
            <v>430.84755979886802</v>
          </cell>
          <cell r="J403">
            <v>417.99951786851858</v>
          </cell>
          <cell r="K403">
            <v>409.72252335682475</v>
          </cell>
          <cell r="L403">
            <v>482.23357697309683</v>
          </cell>
          <cell r="M403">
            <v>474.93888547712061</v>
          </cell>
          <cell r="N403">
            <v>492.15921330479478</v>
          </cell>
          <cell r="O403">
            <v>465.48538575447037</v>
          </cell>
          <cell r="P403">
            <v>520.75263623006435</v>
          </cell>
          <cell r="Q403">
            <v>478.65698087027249</v>
          </cell>
          <cell r="R403">
            <v>83.52913208217052</v>
          </cell>
          <cell r="S403">
            <v>459.2992241561999</v>
          </cell>
        </row>
        <row r="404">
          <cell r="F404" t="str">
            <v>(-) DESPESAS ASSUNTOS REGULATÓRIOSSeguro de Vida em Grupo</v>
          </cell>
          <cell r="G404" t="str">
            <v>Seguro de Vida em Grupo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F405" t="str">
            <v>(-) DESPESAS ASSUNTOS REGULATÓRIOSPlano Odontológico</v>
          </cell>
          <cell r="G405" t="str">
            <v>Plano Odontológico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</row>
        <row r="406">
          <cell r="F406" t="str">
            <v>(-) DESPESAS ASSUNTOS REGULATÓRIOSFarmácia</v>
          </cell>
          <cell r="G406" t="str">
            <v>Farmácia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</row>
        <row r="407">
          <cell r="F407" t="str">
            <v>(-) DESPESAS ASSUNTOS REGULATÓRIOSAlimentação Funcionários</v>
          </cell>
          <cell r="G407" t="str">
            <v>Alimentação Funcionários</v>
          </cell>
          <cell r="H407">
            <v>504.0000001705277</v>
          </cell>
          <cell r="I407">
            <v>518.60000042684919</v>
          </cell>
          <cell r="J407">
            <v>504.00000044459352</v>
          </cell>
          <cell r="K407">
            <v>503.99999972859928</v>
          </cell>
          <cell r="L407">
            <v>503.99999899263145</v>
          </cell>
          <cell r="M407">
            <v>503.99999931284697</v>
          </cell>
          <cell r="N407">
            <v>504.00000031428237</v>
          </cell>
          <cell r="O407">
            <v>504.00000075119317</v>
          </cell>
          <cell r="P407">
            <v>1308.8999995253887</v>
          </cell>
          <cell r="Q407">
            <v>540.00000072313026</v>
          </cell>
          <cell r="R407">
            <v>574.77999896024858</v>
          </cell>
          <cell r="S407">
            <v>539.9999990877634</v>
          </cell>
        </row>
        <row r="408">
          <cell r="F408" t="str">
            <v>(-) DESPESAS ASSUNTOS REGULATÓRIOSAlimentação Interna Funcionários</v>
          </cell>
          <cell r="G408" t="str">
            <v>Alimentação Interna Funcionários</v>
          </cell>
          <cell r="H408">
            <v>0</v>
          </cell>
          <cell r="I408">
            <v>44.0000000028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41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</row>
        <row r="409">
          <cell r="F409" t="str">
            <v>(-) DESPESAS ASSUNTOS REGULATÓRIOSMulta Termino Contratual</v>
          </cell>
          <cell r="G409" t="str">
            <v>Multa Termino Contratual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</row>
        <row r="410">
          <cell r="F410" t="str">
            <v>(-) DESPESAS ASSUNTOS REGULATÓRIOSMultas Trabalhistas</v>
          </cell>
          <cell r="G410" t="str">
            <v>Multas Trabalhistas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</row>
        <row r="411">
          <cell r="F411" t="str">
            <v xml:space="preserve">(-) DESPESAS ASSUNTOS REGULATÓRIOSFardamento </v>
          </cell>
          <cell r="G411" t="str">
            <v xml:space="preserve">Fardamento </v>
          </cell>
          <cell r="H411">
            <v>269.7999999483435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F412" t="str">
            <v>(-) DESPESAS ASSUNTOS REGULATÓRIOSBenefícios Assistenciais</v>
          </cell>
          <cell r="G412" t="str">
            <v>Benefícios Assistenciais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</row>
        <row r="413">
          <cell r="F413" t="str">
            <v>(-) DESPESAS ASSUNTOS REGULATÓRIOS(-) Despesas Especificas</v>
          </cell>
          <cell r="G413" t="str">
            <v>(-) Despesas Especificas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32625.13</v>
          </cell>
        </row>
        <row r="414">
          <cell r="F414" t="str">
            <v>(-) DESPESAS ASSUNTOS REGULATÓRIOSConsultoria de Assuntos Regulatórios</v>
          </cell>
          <cell r="G414" t="str">
            <v>Consultoria de Assuntos Regulatórios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32625.13</v>
          </cell>
        </row>
        <row r="415">
          <cell r="F415" t="str">
            <v>(-) DESPESAS ASSUNTOS REGULATÓRIOSAssessoria Juridica Regulatório</v>
          </cell>
          <cell r="G415" t="str">
            <v>Assessoria Juridica Regulatório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</row>
        <row r="416">
          <cell r="F416" t="str">
            <v>(-) DESPESAS ASSUNTOS REGULATÓRIOSAFE/Taxa Certificação BPF</v>
          </cell>
          <cell r="G416" t="str">
            <v>AFE/Taxa Certificação BPF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</row>
        <row r="417">
          <cell r="F417" t="str">
            <v>(-) DESPESAS ASSUNTOS REGULATÓRIOSOutras depesas de regulátório</v>
          </cell>
          <cell r="G417" t="str">
            <v>Outras depesas de regulátório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</row>
        <row r="418">
          <cell r="F418" t="str">
            <v>(-) DESPESAS ASSUNTOS REGULATÓRIOS(-) Despesas Gerais</v>
          </cell>
          <cell r="G418" t="str">
            <v>(-) Despesas Gerais</v>
          </cell>
          <cell r="H418">
            <v>12908.650000177251</v>
          </cell>
          <cell r="I418">
            <v>8507.5600001461717</v>
          </cell>
          <cell r="J418">
            <v>6819.4200001098279</v>
          </cell>
          <cell r="K418">
            <v>5281.3851052385562</v>
          </cell>
          <cell r="L418">
            <v>11278.039999729668</v>
          </cell>
          <cell r="M418">
            <v>9057.8504237619291</v>
          </cell>
          <cell r="N418">
            <v>6875.311138637956</v>
          </cell>
          <cell r="O418">
            <v>8837.5211407338174</v>
          </cell>
          <cell r="P418">
            <v>6614.9300002196796</v>
          </cell>
          <cell r="Q418">
            <v>4816.9998840193248</v>
          </cell>
          <cell r="R418">
            <v>6405.8102670673334</v>
          </cell>
          <cell r="S418">
            <v>5927.8880887076612</v>
          </cell>
        </row>
        <row r="419">
          <cell r="F419" t="str">
            <v>(-) DESPESAS ASSUNTOS REGULATÓRIOS(-) Deslocamentos e Viagens</v>
          </cell>
          <cell r="G419" t="str">
            <v>(-) Deslocamentos e Viagens</v>
          </cell>
          <cell r="H419">
            <v>28.000000012171686</v>
          </cell>
          <cell r="I419">
            <v>164.00000001794274</v>
          </cell>
          <cell r="J419">
            <v>191.63000003658073</v>
          </cell>
          <cell r="K419">
            <v>35.000000016375004</v>
          </cell>
          <cell r="L419">
            <v>3110.4399995164767</v>
          </cell>
          <cell r="M419">
            <v>325.83</v>
          </cell>
          <cell r="N419">
            <v>1996.9699994097091</v>
          </cell>
          <cell r="O419">
            <v>3534.6400014833798</v>
          </cell>
          <cell r="P419">
            <v>1585.9999999765903</v>
          </cell>
          <cell r="Q419">
            <v>59.53999999970938</v>
          </cell>
          <cell r="R419">
            <v>111.21000000412322</v>
          </cell>
          <cell r="S419">
            <v>840.75000036914344</v>
          </cell>
        </row>
        <row r="420">
          <cell r="F420" t="str">
            <v xml:space="preserve">(-) DESPESAS ASSUNTOS REGULATÓRIOSHospedagem </v>
          </cell>
          <cell r="G420" t="str">
            <v xml:space="preserve">Hospedagem 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539</v>
          </cell>
          <cell r="O420">
            <v>0</v>
          </cell>
          <cell r="P420">
            <v>159</v>
          </cell>
          <cell r="Q420">
            <v>0</v>
          </cell>
          <cell r="R420">
            <v>0</v>
          </cell>
          <cell r="S420">
            <v>299.25000036071998</v>
          </cell>
        </row>
        <row r="421">
          <cell r="F421" t="str">
            <v xml:space="preserve">(-) DESPESAS ASSUNTOS REGULATÓRIOSPassagens Aéreas </v>
          </cell>
          <cell r="G421" t="str">
            <v xml:space="preserve">Passagens Aéreas 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2297.1399995135398</v>
          </cell>
          <cell r="M421">
            <v>0</v>
          </cell>
          <cell r="N421">
            <v>1218.1699994199719</v>
          </cell>
          <cell r="O421">
            <v>3272.0400014841298</v>
          </cell>
          <cell r="P421">
            <v>1124.9499999788959</v>
          </cell>
          <cell r="Q421">
            <v>0</v>
          </cell>
          <cell r="R421">
            <v>0</v>
          </cell>
          <cell r="S421">
            <v>28.499999997150002</v>
          </cell>
        </row>
        <row r="422">
          <cell r="F422" t="str">
            <v xml:space="preserve">(-) DESPESAS ASSUNTOS REGULATÓRIOSPassagens Rodoviárias </v>
          </cell>
          <cell r="G422" t="str">
            <v xml:space="preserve">Passagens Rodoviárias </v>
          </cell>
          <cell r="H422">
            <v>0</v>
          </cell>
          <cell r="I422">
            <v>11.2</v>
          </cell>
          <cell r="J422">
            <v>33.200000014376002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</row>
        <row r="423">
          <cell r="F423" t="str">
            <v>(-) DESPESAS ASSUNTOS REGULATÓRIOSPassagens Marítimas</v>
          </cell>
          <cell r="G423" t="str">
            <v>Passagens Marítimas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</row>
        <row r="424">
          <cell r="F424" t="str">
            <v>(-) DESPESAS ASSUNTOS REGULATÓRIOSDespesas com Táxi</v>
          </cell>
          <cell r="G424" t="str">
            <v>Despesas com Táxi</v>
          </cell>
          <cell r="H424">
            <v>28.000000012171686</v>
          </cell>
          <cell r="I424">
            <v>0</v>
          </cell>
          <cell r="J424">
            <v>78.660000008715997</v>
          </cell>
          <cell r="K424">
            <v>0</v>
          </cell>
          <cell r="L424">
            <v>357.70000002323098</v>
          </cell>
          <cell r="M424">
            <v>0</v>
          </cell>
          <cell r="N424">
            <v>0</v>
          </cell>
          <cell r="O424">
            <v>162.00000000236</v>
          </cell>
          <cell r="P424">
            <v>143.99999999320002</v>
          </cell>
          <cell r="Q424">
            <v>0</v>
          </cell>
          <cell r="R424">
            <v>72.500000003191474</v>
          </cell>
          <cell r="S424">
            <v>501.00000000249452</v>
          </cell>
        </row>
        <row r="425">
          <cell r="F425" t="str">
            <v>(-) DESPESAS ASSUNTOS REGULATÓRIOSDespesas com Moto Taxi</v>
          </cell>
          <cell r="G425" t="str">
            <v>Despesas com Moto Taxi</v>
          </cell>
          <cell r="H425">
            <v>0</v>
          </cell>
          <cell r="I425">
            <v>46.000000017942732</v>
          </cell>
          <cell r="J425">
            <v>36.000000014686712</v>
          </cell>
          <cell r="K425">
            <v>35.000000016375004</v>
          </cell>
          <cell r="L425">
            <v>34.000000002936844</v>
          </cell>
          <cell r="M425">
            <v>0</v>
          </cell>
          <cell r="N425">
            <v>14.999999989737288</v>
          </cell>
          <cell r="O425">
            <v>38.999999999249866</v>
          </cell>
          <cell r="P425">
            <v>48.999999997694331</v>
          </cell>
          <cell r="Q425">
            <v>22.999999999709381</v>
          </cell>
          <cell r="R425">
            <v>6.9999999992622737</v>
          </cell>
          <cell r="S425">
            <v>12.000000008778947</v>
          </cell>
        </row>
        <row r="426">
          <cell r="F426" t="str">
            <v>(-) DESPESAS ASSUNTOS REGULATÓRIOSAlimentação Viagens</v>
          </cell>
          <cell r="G426" t="str">
            <v>Alimentação Viagens</v>
          </cell>
          <cell r="H426">
            <v>0</v>
          </cell>
          <cell r="I426">
            <v>99.9999999984</v>
          </cell>
          <cell r="J426">
            <v>43.769999998802007</v>
          </cell>
          <cell r="K426">
            <v>0</v>
          </cell>
          <cell r="L426">
            <v>374.79999997929997</v>
          </cell>
          <cell r="M426">
            <v>19.400000002119999</v>
          </cell>
          <cell r="N426">
            <v>51.799999999119997</v>
          </cell>
          <cell r="O426">
            <v>61.599999997639998</v>
          </cell>
          <cell r="P426">
            <v>66.450000003165002</v>
          </cell>
          <cell r="Q426">
            <v>36.54</v>
          </cell>
          <cell r="R426">
            <v>31.710000001669474</v>
          </cell>
          <cell r="S426">
            <v>0</v>
          </cell>
        </row>
        <row r="427">
          <cell r="F427" t="str">
            <v>(-) DESPESAS ASSUNTOS REGULATÓRIOSDiárias Viagens</v>
          </cell>
          <cell r="G427" t="str">
            <v>Diárias Viagens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</row>
        <row r="428">
          <cell r="F428" t="str">
            <v>(-) DESPESAS ASSUNTOS REGULATÓRIOSCombustível em Viagens</v>
          </cell>
          <cell r="G428" t="str">
            <v>Combustível em Viagens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277.63</v>
          </cell>
          <cell r="N428">
            <v>144</v>
          </cell>
          <cell r="O428">
            <v>0</v>
          </cell>
          <cell r="P428">
            <v>30.000000001819998</v>
          </cell>
          <cell r="Q428">
            <v>0</v>
          </cell>
          <cell r="R428">
            <v>0</v>
          </cell>
          <cell r="S428">
            <v>0</v>
          </cell>
        </row>
        <row r="429">
          <cell r="F429" t="str">
            <v>(-) DESPESAS ASSUNTOS REGULATÓRIOSEstacionamento</v>
          </cell>
          <cell r="G429" t="str">
            <v>Estacionamento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39.999999993450999</v>
          </cell>
          <cell r="M429">
            <v>15.999999996679998</v>
          </cell>
          <cell r="N429">
            <v>22.199999996159999</v>
          </cell>
          <cell r="O429">
            <v>0</v>
          </cell>
          <cell r="P429">
            <v>6.0000000021150006</v>
          </cell>
          <cell r="Q429">
            <v>0</v>
          </cell>
          <cell r="R429">
            <v>0</v>
          </cell>
          <cell r="S429">
            <v>0</v>
          </cell>
        </row>
        <row r="430">
          <cell r="F430" t="str">
            <v>(-) DESPESAS ASSUNTOS REGULATÓRIOSPedágio</v>
          </cell>
          <cell r="G430" t="str">
            <v>Pedágio</v>
          </cell>
          <cell r="H430">
            <v>0</v>
          </cell>
          <cell r="I430">
            <v>6.8000000016</v>
          </cell>
          <cell r="J430">
            <v>0</v>
          </cell>
          <cell r="K430">
            <v>0</v>
          </cell>
          <cell r="L430">
            <v>6.800000004018</v>
          </cell>
          <cell r="M430">
            <v>12.800000001200001</v>
          </cell>
          <cell r="N430">
            <v>6.8000000047199993</v>
          </cell>
          <cell r="O430">
            <v>0</v>
          </cell>
          <cell r="P430">
            <v>6.5999999996999996</v>
          </cell>
          <cell r="Q430">
            <v>0</v>
          </cell>
          <cell r="R430">
            <v>0</v>
          </cell>
          <cell r="S430">
            <v>0</v>
          </cell>
        </row>
        <row r="431">
          <cell r="F431" t="str">
            <v>(-) DESPESAS ASSUNTOS REGULATÓRIOS(-) Telefonia e Telecomunicações</v>
          </cell>
          <cell r="G431" t="str">
            <v>(-) Telefonia e Telecomunicações</v>
          </cell>
          <cell r="H431">
            <v>405.7700002412775</v>
          </cell>
          <cell r="I431">
            <v>403.96000004631918</v>
          </cell>
          <cell r="J431">
            <v>429.1299999735586</v>
          </cell>
          <cell r="K431">
            <v>386.20999977708425</v>
          </cell>
          <cell r="L431">
            <v>447.84000009838246</v>
          </cell>
          <cell r="M431">
            <v>361.66000008632045</v>
          </cell>
          <cell r="N431">
            <v>205.65999983597172</v>
          </cell>
          <cell r="O431">
            <v>378.23999991134644</v>
          </cell>
          <cell r="P431">
            <v>263.28000013389772</v>
          </cell>
          <cell r="Q431">
            <v>402.84000011963474</v>
          </cell>
          <cell r="R431">
            <v>461.12000001085522</v>
          </cell>
          <cell r="S431">
            <v>337.04999992312543</v>
          </cell>
        </row>
        <row r="432">
          <cell r="F432" t="str">
            <v>(-) DESPESAS ASSUNTOS REGULATÓRIOSTelefonia Fixa</v>
          </cell>
          <cell r="G432" t="str">
            <v>Telefonia Fixa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F433" t="str">
            <v>(-) DESPESAS ASSUNTOS REGULATÓRIOSTelefonia Móvel</v>
          </cell>
          <cell r="G433" t="str">
            <v>Telefonia Móvel</v>
          </cell>
          <cell r="H433">
            <v>405.7700002412775</v>
          </cell>
          <cell r="I433">
            <v>403.96000004631918</v>
          </cell>
          <cell r="J433">
            <v>429.1299999735586</v>
          </cell>
          <cell r="K433">
            <v>386.20999977708425</v>
          </cell>
          <cell r="L433">
            <v>447.84000009838246</v>
          </cell>
          <cell r="M433">
            <v>361.66000008632045</v>
          </cell>
          <cell r="N433">
            <v>205.65999983597172</v>
          </cell>
          <cell r="O433">
            <v>378.23999991134644</v>
          </cell>
          <cell r="P433">
            <v>263.28000013389772</v>
          </cell>
          <cell r="Q433">
            <v>402.84000011963474</v>
          </cell>
          <cell r="R433">
            <v>461.12000001085522</v>
          </cell>
          <cell r="S433">
            <v>337.04999992312543</v>
          </cell>
        </row>
        <row r="434">
          <cell r="F434" t="str">
            <v>(-) DESPESAS ASSUNTOS REGULATÓRIOSInternet</v>
          </cell>
          <cell r="G434" t="str">
            <v>Internet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</row>
        <row r="435">
          <cell r="F435" t="str">
            <v>(-) DESPESAS ASSUNTOS REGULATÓRIOSServiço de Trasmissão em Audio e Video</v>
          </cell>
          <cell r="G435" t="str">
            <v>Serviço de Trasmissão em Audio e Video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</row>
        <row r="436">
          <cell r="F436" t="str">
            <v>(-) DESPESAS ASSUNTOS REGULATÓRIOSVoip</v>
          </cell>
          <cell r="G436" t="str">
            <v>Voip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</row>
        <row r="437">
          <cell r="F437" t="str">
            <v>(-) DESPESAS ASSUNTOS REGULATÓRIOS(-)Materias de Consumo</v>
          </cell>
          <cell r="G437" t="str">
            <v>(-)Materias de Consumo</v>
          </cell>
          <cell r="H437">
            <v>869.5899999693886</v>
          </cell>
          <cell r="I437">
            <v>268.60000001808339</v>
          </cell>
          <cell r="J437">
            <v>153.81</v>
          </cell>
          <cell r="K437">
            <v>532.00510552709409</v>
          </cell>
          <cell r="L437">
            <v>3537.8500000880272</v>
          </cell>
          <cell r="M437">
            <v>372.50042347249996</v>
          </cell>
          <cell r="N437">
            <v>862.13113935731997</v>
          </cell>
          <cell r="O437">
            <v>296.82113928854562</v>
          </cell>
          <cell r="P437">
            <v>465.76000001522402</v>
          </cell>
          <cell r="Q437">
            <v>512.54988378960002</v>
          </cell>
          <cell r="R437">
            <v>1136.1902671301159</v>
          </cell>
          <cell r="S437">
            <v>458.258088422372</v>
          </cell>
        </row>
        <row r="438">
          <cell r="F438" t="str">
            <v>(-) DESPESAS ASSUNTOS REGULATÓRIOSMaterial de Consumo Informática</v>
          </cell>
          <cell r="G438" t="str">
            <v>Material de Consumo Informática</v>
          </cell>
          <cell r="H438">
            <v>0</v>
          </cell>
          <cell r="I438">
            <v>14.300000000299999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640</v>
          </cell>
          <cell r="S438">
            <v>0</v>
          </cell>
        </row>
        <row r="439">
          <cell r="F439" t="str">
            <v>(-) DESPESAS ASSUNTOS REGULATÓRIOSAluguel Máquina Reprográfica</v>
          </cell>
          <cell r="G439" t="str">
            <v>Aluguel Máquina Reprográfica</v>
          </cell>
          <cell r="H439">
            <v>467.26999996938861</v>
          </cell>
          <cell r="I439">
            <v>140.0700000177834</v>
          </cell>
          <cell r="J439">
            <v>0</v>
          </cell>
          <cell r="K439">
            <v>186.82999998459402</v>
          </cell>
          <cell r="L439">
            <v>326.68999993579496</v>
          </cell>
          <cell r="M439">
            <v>125.78999999999998</v>
          </cell>
          <cell r="N439">
            <v>173.28000004692001</v>
          </cell>
          <cell r="O439">
            <v>133.98999997814565</v>
          </cell>
          <cell r="P439">
            <v>198.52000001522399</v>
          </cell>
          <cell r="Q439">
            <v>190.65999992760001</v>
          </cell>
          <cell r="R439">
            <v>256.20000008601602</v>
          </cell>
          <cell r="S439">
            <v>348.08999995177203</v>
          </cell>
        </row>
        <row r="440">
          <cell r="F440" t="str">
            <v>(-) DESPESAS ASSUNTOS REGULATÓRIOSMaterial de Consumo Máquina Reprografia</v>
          </cell>
          <cell r="G440" t="str">
            <v>Material de Consumo Máquina Reprografia</v>
          </cell>
          <cell r="H440">
            <v>101.98</v>
          </cell>
          <cell r="I440">
            <v>45.65</v>
          </cell>
          <cell r="J440">
            <v>94.65</v>
          </cell>
          <cell r="K440">
            <v>132.97510554249999</v>
          </cell>
          <cell r="L440">
            <v>3112.4300001503998</v>
          </cell>
          <cell r="M440">
            <v>92.360423472500003</v>
          </cell>
          <cell r="N440">
            <v>27.5311393104</v>
          </cell>
          <cell r="O440">
            <v>27.5311393104</v>
          </cell>
          <cell r="P440">
            <v>182</v>
          </cell>
          <cell r="Q440">
            <v>139.78988386200001</v>
          </cell>
          <cell r="R440">
            <v>78.426968797000001</v>
          </cell>
          <cell r="S440">
            <v>0</v>
          </cell>
        </row>
        <row r="441">
          <cell r="F441" t="str">
            <v>(-) DESPESAS ASSUNTOS REGULATÓRIOSMaterial de Expediente</v>
          </cell>
          <cell r="G441" t="str">
            <v>Material de Expediente</v>
          </cell>
          <cell r="H441">
            <v>41.34</v>
          </cell>
          <cell r="I441">
            <v>23.58</v>
          </cell>
          <cell r="J441">
            <v>59.16</v>
          </cell>
          <cell r="K441">
            <v>162.30000000000001</v>
          </cell>
          <cell r="L441">
            <v>58.230000001832749</v>
          </cell>
          <cell r="M441">
            <v>154.35</v>
          </cell>
          <cell r="N441">
            <v>661.31999999999994</v>
          </cell>
          <cell r="O441">
            <v>40.4</v>
          </cell>
          <cell r="P441">
            <v>0</v>
          </cell>
          <cell r="Q441">
            <v>102.6</v>
          </cell>
          <cell r="R441">
            <v>121.56329824709999</v>
          </cell>
          <cell r="S441">
            <v>110.1680884706</v>
          </cell>
        </row>
        <row r="442">
          <cell r="F442" t="str">
            <v>(-) DESPESAS ASSUNTOS REGULATÓRIOSMaterial de Limpeza</v>
          </cell>
          <cell r="G442" t="str">
            <v>Material de Limpeza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54.19</v>
          </cell>
          <cell r="Q442">
            <v>0</v>
          </cell>
          <cell r="R442">
            <v>0</v>
          </cell>
          <cell r="S442">
            <v>0</v>
          </cell>
        </row>
        <row r="443">
          <cell r="F443" t="str">
            <v>(-) DESPESAS ASSUNTOS REGULATÓRIOSMaterial Gráfico e Repreográfico</v>
          </cell>
          <cell r="G443" t="str">
            <v>Material Gráfico e Repreográfico</v>
          </cell>
          <cell r="H443">
            <v>9</v>
          </cell>
          <cell r="I443">
            <v>45</v>
          </cell>
          <cell r="J443">
            <v>0</v>
          </cell>
          <cell r="K443">
            <v>0</v>
          </cell>
          <cell r="L443">
            <v>40.5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79.5</v>
          </cell>
          <cell r="R443">
            <v>0</v>
          </cell>
          <cell r="S443">
            <v>0</v>
          </cell>
        </row>
        <row r="444">
          <cell r="F444" t="str">
            <v>(-) DESPESAS ASSUNTOS REGULATÓRIOSMateriais de Natureza Permanente</v>
          </cell>
          <cell r="G444" t="str">
            <v>Materiais de Natureza Permanente</v>
          </cell>
          <cell r="H444">
            <v>250</v>
          </cell>
          <cell r="I444">
            <v>0</v>
          </cell>
          <cell r="J444">
            <v>0</v>
          </cell>
          <cell r="K444">
            <v>49.9</v>
          </cell>
          <cell r="L444">
            <v>0</v>
          </cell>
          <cell r="M444">
            <v>0</v>
          </cell>
          <cell r="N444">
            <v>0</v>
          </cell>
          <cell r="O444">
            <v>94.9</v>
          </cell>
          <cell r="P444">
            <v>0</v>
          </cell>
          <cell r="Q444">
            <v>0</v>
          </cell>
          <cell r="R444">
            <v>40</v>
          </cell>
          <cell r="S444">
            <v>0</v>
          </cell>
        </row>
        <row r="445">
          <cell r="F445" t="str">
            <v>(-) DESPESAS ASSUNTOS REGULATÓRIOSCoffee Break</v>
          </cell>
          <cell r="G445" t="str">
            <v>Coffee Break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31.049999999999997</v>
          </cell>
          <cell r="Q445">
            <v>0</v>
          </cell>
          <cell r="R445">
            <v>0</v>
          </cell>
          <cell r="S445">
            <v>0</v>
          </cell>
        </row>
        <row r="446">
          <cell r="F446" t="str">
            <v>(-) DESPESAS ASSUNTOS REGULATÓRIOSMaterial EPI</v>
          </cell>
          <cell r="G446" t="str">
            <v>Material EPI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</row>
        <row r="447">
          <cell r="F447" t="str">
            <v>(-) DESPESAS ASSUNTOS REGULATÓRIOS(-) Serviços Técnicos Especializados</v>
          </cell>
          <cell r="G447" t="str">
            <v>(-) Serviços Técnicos Especializados</v>
          </cell>
          <cell r="H447">
            <v>9251.49</v>
          </cell>
          <cell r="I447">
            <v>3956.9100000512667</v>
          </cell>
          <cell r="J447">
            <v>3561.3100000512668</v>
          </cell>
          <cell r="K447">
            <v>3734.9900000512666</v>
          </cell>
          <cell r="L447">
            <v>3931.5799999824371</v>
          </cell>
          <cell r="M447">
            <v>4124.4200000177525</v>
          </cell>
          <cell r="N447">
            <v>3757.8999999824368</v>
          </cell>
          <cell r="O447">
            <v>3882.040000000095</v>
          </cell>
          <cell r="P447">
            <v>3941.1600000000949</v>
          </cell>
          <cell r="Q447">
            <v>3757.8999999824368</v>
          </cell>
          <cell r="R447">
            <v>4124.4200000177525</v>
          </cell>
          <cell r="S447">
            <v>3941.1600000000949</v>
          </cell>
        </row>
        <row r="448">
          <cell r="F448" t="str">
            <v>(-) DESPESAS ASSUNTOS REGULATÓRIOSComissões sobre Vendas</v>
          </cell>
          <cell r="G448" t="str">
            <v>Comissões sobre Vendas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</row>
        <row r="449">
          <cell r="F449" t="str">
            <v>(-) DESPESAS ASSUNTOS REGULATÓRIOSServiços de Segurança</v>
          </cell>
          <cell r="G449" t="str">
            <v>Serviços de Segurança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</row>
        <row r="450">
          <cell r="F450" t="str">
            <v>(-) DESPESAS ASSUNTOS REGULATÓRIOSServiços de Contabilidade</v>
          </cell>
          <cell r="G450" t="str">
            <v>Serviços de Contabilidade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</row>
        <row r="451">
          <cell r="F451" t="str">
            <v>(-) DESPESAS ASSUNTOS REGULATÓRIOSAssessoria Tributária</v>
          </cell>
          <cell r="G451" t="str">
            <v>Assessoria Tributária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F452" t="str">
            <v>(-) DESPESAS ASSUNTOS REGULATÓRIOSAuditoria Independente</v>
          </cell>
          <cell r="G452" t="str">
            <v>Auditoria Independente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</row>
        <row r="453">
          <cell r="F453" t="str">
            <v>(-) DESPESAS ASSUNTOS REGULATÓRIOSAdvocacia</v>
          </cell>
          <cell r="G453" t="str">
            <v>Advocacia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F454" t="str">
            <v>(-) DESPESAS ASSUNTOS REGULATÓRIOSAssessoria de Imprensa</v>
          </cell>
          <cell r="G454" t="str">
            <v>Assessoria de Imprensa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</row>
        <row r="455">
          <cell r="F455" t="str">
            <v>(-) DESPESAS ASSUNTOS REGULATÓRIOSAssessoria de Comunicação</v>
          </cell>
          <cell r="G455" t="str">
            <v>Assessoria de Comunicação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</row>
        <row r="456">
          <cell r="F456" t="str">
            <v>(-) DESPESAS ASSUNTOS REGULATÓRIOSAssessoria Criação e Publicidade</v>
          </cell>
          <cell r="G456" t="str">
            <v>Assessoria Criação e Publicidade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</row>
        <row r="457">
          <cell r="F457" t="str">
            <v>(-) DESPESAS ASSUNTOS REGULATÓRIOSRecrutamento e Seleção</v>
          </cell>
          <cell r="G457" t="str">
            <v>Recrutamento e Seleção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</row>
        <row r="458">
          <cell r="F458" t="str">
            <v>(-) DESPESAS ASSUNTOS REGULATÓRIOSFerramentas de Pesquisa</v>
          </cell>
          <cell r="G458" t="str">
            <v>Ferramentas de Pesquisa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</row>
        <row r="459">
          <cell r="F459" t="str">
            <v>(-) DESPESAS ASSUNTOS REGULATÓRIOSAssessoria Empresarial</v>
          </cell>
          <cell r="G459" t="str">
            <v>Assessoria Empresarial</v>
          </cell>
          <cell r="H459">
            <v>9251.49</v>
          </cell>
          <cell r="I459">
            <v>3956.9100000512667</v>
          </cell>
          <cell r="J459">
            <v>3561.3100000512668</v>
          </cell>
          <cell r="K459">
            <v>3734.9900000512666</v>
          </cell>
          <cell r="L459">
            <v>3931.5799999824371</v>
          </cell>
          <cell r="M459">
            <v>4124.4200000177525</v>
          </cell>
          <cell r="N459">
            <v>3757.8999999824368</v>
          </cell>
          <cell r="O459">
            <v>3882.040000000095</v>
          </cell>
          <cell r="P459">
            <v>3941.1600000000949</v>
          </cell>
          <cell r="Q459">
            <v>3757.8999999824368</v>
          </cell>
          <cell r="R459">
            <v>4124.4200000177525</v>
          </cell>
          <cell r="S459">
            <v>3941.1600000000949</v>
          </cell>
        </row>
        <row r="460">
          <cell r="F460" t="str">
            <v>(-) DESPESAS ASSUNTOS REGULATÓRIOSServiço de Desembaraço Aduaneiro</v>
          </cell>
          <cell r="G460" t="str">
            <v>Serviço de Desembaraço Aduaneiro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</row>
        <row r="461">
          <cell r="F461" t="str">
            <v>(-) DESPESAS ASSUNTOS REGULATÓRIOSParticipação em Associações</v>
          </cell>
          <cell r="G461" t="str">
            <v>Participação em Associações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</row>
        <row r="462">
          <cell r="F462" t="str">
            <v>(-) DESPESAS ASSUNTOS REGULATÓRIOSComissão Empresa de Cobrança</v>
          </cell>
          <cell r="G462" t="str">
            <v>Comissão Empresa de Cobrança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</row>
        <row r="463">
          <cell r="F463" t="str">
            <v>(-) DESPESAS ASSUNTOS REGULATÓRIOSServiço Análise de Crédito</v>
          </cell>
          <cell r="G463" t="str">
            <v>Serviço Análise de Crédito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</row>
        <row r="464">
          <cell r="F464" t="str">
            <v>(-) DESPESAS ASSUNTOS REGULATÓRIOSDesenvolvimento e Manutenção de Software</v>
          </cell>
          <cell r="G464" t="str">
            <v>Desenvolvimento e Manutenção de Software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</row>
        <row r="465">
          <cell r="F465" t="str">
            <v>(-) DESPESAS ASSUNTOS REGULATÓRIOSSuporte Técnico Software</v>
          </cell>
          <cell r="G465" t="str">
            <v>Suporte Técnico Software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</row>
        <row r="466">
          <cell r="F466" t="str">
            <v>(-) DESPESAS ASSUNTOS REGULATÓRIOSLicença para Uso de Software (Aluguel)</v>
          </cell>
          <cell r="G466" t="str">
            <v>Licença para Uso de Software (Aluguel)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</row>
        <row r="467">
          <cell r="F467" t="str">
            <v>(-) DESPESAS ASSUNTOS REGULATÓRIOSAssessoria em TI</v>
          </cell>
          <cell r="G467" t="str">
            <v>Assessoria em TI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F468" t="str">
            <v>(-) DESPESAS ASSUNTOS REGULATÓRIOSManutenção Suporte Técnico Software</v>
          </cell>
          <cell r="G468" t="str">
            <v>Manutenção Suporte Técnico Software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</row>
        <row r="469">
          <cell r="F469" t="str">
            <v>(-) DESPESAS ASSUNTOS REGULATÓRIOS(-)Manutenção</v>
          </cell>
          <cell r="G469" t="str">
            <v>(-)Manutenção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</row>
        <row r="470">
          <cell r="F470" t="str">
            <v>(-) DESPESAS ASSUNTOS REGULATÓRIOSMateriais de Manutenção e Reparos</v>
          </cell>
          <cell r="G470" t="str">
            <v>Materiais de Manutenção e Reparos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</row>
        <row r="471">
          <cell r="F471" t="str">
            <v>(-) DESPESAS ASSUNTOS REGULATÓRIOSManutenção Conservação Móveis e Utensílios</v>
          </cell>
          <cell r="G471" t="str">
            <v>Manutenção Conservação Móveis e Utensílios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F472" t="str">
            <v>(-) DESPESAS ASSUNTOS REGULATÓRIOSManutenção Conservação Máq. e Equipamentos</v>
          </cell>
          <cell r="G472" t="str">
            <v>Manutenção Conservação Máq. e Equipamentos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</row>
        <row r="473">
          <cell r="F473" t="str">
            <v>(-) DESPESAS ASSUNTOS REGULATÓRIOSManutenção de Equipamentos de Informática</v>
          </cell>
          <cell r="G473" t="str">
            <v>Manutenção de Equipamentos de Informática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</row>
        <row r="474">
          <cell r="F474" t="str">
            <v>(-) DESPESAS ASSUNTOS REGULATÓRIOSManutenção e Conservação Instalações</v>
          </cell>
          <cell r="G474" t="str">
            <v>Manutenção e Conservação Instalações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</row>
        <row r="475">
          <cell r="F475" t="str">
            <v>(-) DESPESAS ASSUNTOS REGULATÓRIOSManutenção e Conservação Predial</v>
          </cell>
          <cell r="G475" t="str">
            <v>Manutenção e Conservação Predial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F476" t="str">
            <v>(-) DESPESAS ASSUNTOS REGULATÓRIOS(-)Outras Despesas Gerais</v>
          </cell>
          <cell r="G476" t="str">
            <v>(-)Outras Despesas Gerais</v>
          </cell>
          <cell r="H476">
            <v>2353.7999999544145</v>
          </cell>
          <cell r="I476">
            <v>3714.0900000125603</v>
          </cell>
          <cell r="J476">
            <v>2483.5400000484215</v>
          </cell>
          <cell r="K476">
            <v>593.17999986673658</v>
          </cell>
          <cell r="L476">
            <v>250.33000004434584</v>
          </cell>
          <cell r="M476">
            <v>3873.4400001853564</v>
          </cell>
          <cell r="N476">
            <v>52.650000052518813</v>
          </cell>
          <cell r="O476">
            <v>745.78000005045124</v>
          </cell>
          <cell r="P476">
            <v>358.73000009387204</v>
          </cell>
          <cell r="Q476">
            <v>84.170000127944363</v>
          </cell>
          <cell r="R476">
            <v>572.86999990448692</v>
          </cell>
          <cell r="S476">
            <v>350.66999999292591</v>
          </cell>
        </row>
        <row r="477">
          <cell r="F477" t="str">
            <v>(-) DESPESAS ASSUNTOS REGULATÓRIOSAluguel de Veículos</v>
          </cell>
          <cell r="G477" t="str">
            <v>Aluguel de Veículos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</row>
        <row r="478">
          <cell r="F478" t="str">
            <v>(-) DESPESAS ASSUNTOS REGULATÓRIOSAssinatura Jornais, Revistas e Periódicos</v>
          </cell>
          <cell r="G478" t="str">
            <v>Assinatura Jornais, Revistas e Periódicos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</row>
        <row r="479">
          <cell r="F479" t="str">
            <v>(-) DESPESAS ASSUNTOS REGULATÓRIOSCombustível</v>
          </cell>
          <cell r="G479" t="str">
            <v>Combustível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</row>
        <row r="480">
          <cell r="F480" t="str">
            <v>(-) DESPESAS ASSUNTOS REGULATÓRIOSDespesa com Documentos</v>
          </cell>
          <cell r="G480" t="str">
            <v>Despesa com Documentos</v>
          </cell>
          <cell r="H480">
            <v>0</v>
          </cell>
          <cell r="I480">
            <v>10.000000012560001</v>
          </cell>
          <cell r="J480">
            <v>0</v>
          </cell>
          <cell r="K480">
            <v>114.79999999921101</v>
          </cell>
          <cell r="L480">
            <v>0</v>
          </cell>
          <cell r="M480">
            <v>9.9000001035519993</v>
          </cell>
          <cell r="N480">
            <v>0</v>
          </cell>
          <cell r="O480">
            <v>16.5</v>
          </cell>
          <cell r="P480">
            <v>194.6</v>
          </cell>
          <cell r="Q480">
            <v>0</v>
          </cell>
          <cell r="R480">
            <v>475.83000000000004</v>
          </cell>
          <cell r="S480">
            <v>347.28999999999996</v>
          </cell>
        </row>
        <row r="481">
          <cell r="F481" t="str">
            <v>(-) DESPESAS ASSUNTOS REGULATÓRIOSDespesa com Processos Judiciais</v>
          </cell>
          <cell r="G481" t="str">
            <v>Despesa com Processos Judiciais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</row>
        <row r="482">
          <cell r="F482" t="str">
            <v>(-) DESPESAS ASSUNTOS REGULATÓRIOSFrete Compra</v>
          </cell>
          <cell r="G482" t="str">
            <v>Frete Compra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</row>
        <row r="483">
          <cell r="F483" t="str">
            <v>(-) DESPESAS ASSUNTOS REGULATÓRIOSMão-de-Obra Terceirizada</v>
          </cell>
          <cell r="G483" t="str">
            <v>Mão-de-Obra Terceirizada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</row>
        <row r="484">
          <cell r="F484" t="str">
            <v>(-) DESPESAS ASSUNTOS REGULATÓRIOSServiço de Correios</v>
          </cell>
          <cell r="G484" t="str">
            <v>Serviço de Correios</v>
          </cell>
          <cell r="H484">
            <v>103.79999995441457</v>
          </cell>
          <cell r="I484">
            <v>0</v>
          </cell>
          <cell r="J484">
            <v>166.58000004842154</v>
          </cell>
          <cell r="K484">
            <v>228.37999986752556</v>
          </cell>
          <cell r="L484">
            <v>241.81000004434583</v>
          </cell>
          <cell r="M484">
            <v>113.54000008180424</v>
          </cell>
          <cell r="N484">
            <v>52.650000052518813</v>
          </cell>
          <cell r="O484">
            <v>221.98000005045122</v>
          </cell>
          <cell r="P484">
            <v>164.13000009387204</v>
          </cell>
          <cell r="Q484">
            <v>56.670000105701305</v>
          </cell>
          <cell r="R484">
            <v>97.039999904486905</v>
          </cell>
          <cell r="S484">
            <v>3.3799999929259705</v>
          </cell>
        </row>
        <row r="485">
          <cell r="F485" t="str">
            <v>(-) DESPESAS ASSUNTOS REGULATÓRIOSÁgua</v>
          </cell>
          <cell r="G485" t="str">
            <v>Água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27.500000022243057</v>
          </cell>
          <cell r="R485">
            <v>0</v>
          </cell>
          <cell r="S485">
            <v>0</v>
          </cell>
        </row>
        <row r="486">
          <cell r="F486" t="str">
            <v>(-) DESPESAS ASSUNTOS REGULATÓRIOSDespesas com Amortização de Software</v>
          </cell>
          <cell r="G486" t="str">
            <v>Despesas com Amortização de Software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</row>
        <row r="487">
          <cell r="F487" t="str">
            <v>(-) DESPESAS ASSUNTOS REGULATÓRIOSTaxas Operacionais</v>
          </cell>
          <cell r="G487" t="str">
            <v>Taxas Operacionais</v>
          </cell>
          <cell r="H487">
            <v>2250</v>
          </cell>
          <cell r="I487">
            <v>3704.09</v>
          </cell>
          <cell r="J487">
            <v>2316.96</v>
          </cell>
          <cell r="K487">
            <v>250</v>
          </cell>
          <cell r="L487">
            <v>8.52</v>
          </cell>
          <cell r="M487">
            <v>3750</v>
          </cell>
          <cell r="N487">
            <v>0</v>
          </cell>
          <cell r="O487">
            <v>507.3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</row>
        <row r="488">
          <cell r="F488" t="str">
            <v>(-) DESPESAS ASSUNTOS REGULATÓRIOSAluguel de Imóveis</v>
          </cell>
          <cell r="G488" t="str">
            <v>Aluguel de Imóveis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</row>
        <row r="489">
          <cell r="F489" t="str">
            <v>(-) DESPESAS ASSUNTOS REGULATÓRIOSSeguro Frota Leve</v>
          </cell>
          <cell r="G489" t="str">
            <v>Seguro Frota Leve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</row>
        <row r="490">
          <cell r="F490" t="str">
            <v>(-) DESPESAS ASSUNTOS REGULATÓRIOSPerdas de Estoque</v>
          </cell>
          <cell r="G490" t="str">
            <v>Perdas de Estoque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</row>
        <row r="491">
          <cell r="F491" t="str">
            <v>(-) DESPESAS ASSUNTOS REGULATÓRIOSAluguel de Máquinas e Equipamentos</v>
          </cell>
          <cell r="G491" t="str">
            <v>Aluguel de Máquinas e Equipamentos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</row>
        <row r="492">
          <cell r="F492" t="str">
            <v>(-) DESPESAS ASSUNTOS REGULATÓRIOSOutras Despesas Gerais</v>
          </cell>
          <cell r="G492" t="str">
            <v>Outras Despesas Gerais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</row>
        <row r="493">
          <cell r="F493" t="str">
            <v>(-) DESPESAS ESTUDOS E PESQUISAS(-) DESPESAS ESTUDOS E PESQUISAS</v>
          </cell>
          <cell r="G493" t="str">
            <v>(-) DESPESAS ESTUDOS E PESQUISAS</v>
          </cell>
          <cell r="H493">
            <v>1097.8000001794451</v>
          </cell>
          <cell r="I493">
            <v>222.59999998914566</v>
          </cell>
          <cell r="J493">
            <v>1204.9099999736186</v>
          </cell>
          <cell r="K493">
            <v>348.89999997348684</v>
          </cell>
          <cell r="L493">
            <v>1911.1199998507541</v>
          </cell>
          <cell r="M493">
            <v>182.00000027452992</v>
          </cell>
          <cell r="N493">
            <v>10941.440000103488</v>
          </cell>
          <cell r="O493">
            <v>790.16000066944025</v>
          </cell>
          <cell r="P493">
            <v>1005.5100000005282</v>
          </cell>
          <cell r="Q493">
            <v>1546.359999971859</v>
          </cell>
          <cell r="R493">
            <v>616.89999999585689</v>
          </cell>
          <cell r="S493">
            <v>155.25000001533522</v>
          </cell>
        </row>
        <row r="494">
          <cell r="F494" t="str">
            <v>(-) DESPESAS ESTUDOS E PESQUISASDespesas com Pessoal</v>
          </cell>
          <cell r="G494" t="str">
            <v>Despesas com Pessoal</v>
          </cell>
          <cell r="H494">
            <v>0</v>
          </cell>
          <cell r="I494">
            <v>0</v>
          </cell>
          <cell r="J494">
            <v>0</v>
          </cell>
          <cell r="K494">
            <v>239.89999998368683</v>
          </cell>
          <cell r="L494">
            <v>0</v>
          </cell>
          <cell r="M494">
            <v>0</v>
          </cell>
          <cell r="N494">
            <v>261.39999997900003</v>
          </cell>
          <cell r="O494">
            <v>0</v>
          </cell>
          <cell r="P494">
            <v>14.989999995099888</v>
          </cell>
          <cell r="Q494">
            <v>119.60000001003655</v>
          </cell>
          <cell r="R494">
            <v>104.9999999832</v>
          </cell>
          <cell r="S494">
            <v>0</v>
          </cell>
        </row>
        <row r="495">
          <cell r="F495" t="str">
            <v>(-) DESPESAS ESTUDOS E PESQUISASSalários e Adicionais</v>
          </cell>
          <cell r="G495" t="str">
            <v>Salários e Adicionais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</row>
        <row r="496">
          <cell r="F496" t="str">
            <v>(-) DESPESAS ESTUDOS E PESQUISASEncargos Sociais</v>
          </cell>
          <cell r="G496" t="str">
            <v>Encargos Sociais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</row>
        <row r="497">
          <cell r="F497" t="str">
            <v>(-) DESPESAS ESTUDOS E PESQUISASProvisão PPR Global</v>
          </cell>
          <cell r="G497" t="str">
            <v>Provisão PPR Global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</row>
        <row r="498">
          <cell r="F498" t="str">
            <v>(-) DESPESAS ESTUDOS E PESQUISASDesenvolvimento RH</v>
          </cell>
          <cell r="G498" t="str">
            <v>Desenvolvimento RH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F499" t="str">
            <v>(-) DESPESAS ESTUDOS E PESQUISASProvisão PPR Gestores</v>
          </cell>
          <cell r="G499" t="str">
            <v>Provisão PPR Gestores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</row>
        <row r="500">
          <cell r="F500" t="str">
            <v>(-) DESPESAS ESTUDOS E PESQUISASEducação Continuada</v>
          </cell>
          <cell r="G500" t="str">
            <v>Educação Continuada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</row>
        <row r="501">
          <cell r="F501" t="str">
            <v>(-) DESPESAS ESTUDOS E PESQUISASIdiomas</v>
          </cell>
          <cell r="G501" t="str">
            <v>Idiomas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</row>
        <row r="502">
          <cell r="F502" t="str">
            <v>(-) DESPESAS ESTUDOS E PESQUISASGinástica Laboral</v>
          </cell>
          <cell r="G502" t="str">
            <v>Ginástica Laboral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F503" t="str">
            <v>(-) DESPESAS ESTUDOS E PESQUISASEducação e Treinamento (Capacitação)</v>
          </cell>
          <cell r="G503" t="str">
            <v>Educação e Treinamento (Capacitação)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</row>
        <row r="504">
          <cell r="F504" t="str">
            <v>(-) DESPESAS ESTUDOS E PESQUISASAtividades Motivacionais</v>
          </cell>
          <cell r="G504" t="str">
            <v>Atividades Motivacionais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</row>
        <row r="505">
          <cell r="F505" t="str">
            <v>(-) DESPESAS ESTUDOS E PESQUISASOutras despesas de Pessoal</v>
          </cell>
          <cell r="G505" t="str">
            <v>Outras despesas de Pessoal</v>
          </cell>
          <cell r="H505">
            <v>0</v>
          </cell>
          <cell r="I505">
            <v>0</v>
          </cell>
          <cell r="J505">
            <v>0</v>
          </cell>
          <cell r="K505">
            <v>239.89999998368683</v>
          </cell>
          <cell r="L505">
            <v>0</v>
          </cell>
          <cell r="M505">
            <v>0</v>
          </cell>
          <cell r="N505">
            <v>261.39999997900003</v>
          </cell>
          <cell r="O505">
            <v>0</v>
          </cell>
          <cell r="P505">
            <v>14.989999995099888</v>
          </cell>
          <cell r="Q505">
            <v>119.60000001003655</v>
          </cell>
          <cell r="R505">
            <v>104.9999999832</v>
          </cell>
          <cell r="S505">
            <v>0</v>
          </cell>
        </row>
        <row r="506">
          <cell r="F506" t="str">
            <v>(-) DESPESAS ESTUDOS E PESQUISASAjuda de Custo Alimentação</v>
          </cell>
          <cell r="G506" t="str">
            <v>Ajuda de Custo Alimentação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</row>
        <row r="507">
          <cell r="F507" t="str">
            <v>(-) DESPESAS ESTUDOS E PESQUISASAjuda de Custo Combustível</v>
          </cell>
          <cell r="G507" t="str">
            <v>Ajuda de Custo Combustível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</row>
        <row r="508">
          <cell r="F508" t="str">
            <v>(-) DESPESAS ESTUDOS E PESQUISASAjuda de Custo Moradia/Aluguel</v>
          </cell>
          <cell r="G508" t="str">
            <v>Ajuda de Custo Moradia/Aluguel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</row>
        <row r="509">
          <cell r="F509" t="str">
            <v>(-) DESPESAS ESTUDOS E PESQUISASExames Médicos</v>
          </cell>
          <cell r="G509" t="str">
            <v>Exames Médicos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14.989999995099888</v>
          </cell>
          <cell r="Q509">
            <v>0</v>
          </cell>
          <cell r="R509">
            <v>0</v>
          </cell>
          <cell r="S509">
            <v>0</v>
          </cell>
        </row>
        <row r="510">
          <cell r="F510" t="str">
            <v>(-) DESPESAS ESTUDOS E PESQUISASPlano de Saúde</v>
          </cell>
          <cell r="G510" t="str">
            <v>Plano de Saúde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</row>
        <row r="511">
          <cell r="F511" t="str">
            <v>(-) DESPESAS ESTUDOS E PESQUISASSeguro de Vida em Grupo</v>
          </cell>
          <cell r="G511" t="str">
            <v>Seguro de Vida em Grupo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</row>
        <row r="512">
          <cell r="F512" t="str">
            <v>(-) DESPESAS ESTUDOS E PESQUISASPlano Odontológico</v>
          </cell>
          <cell r="G512" t="str">
            <v>Plano Odontológico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</row>
        <row r="513">
          <cell r="F513" t="str">
            <v>(-) DESPESAS ESTUDOS E PESQUISASFarmácia</v>
          </cell>
          <cell r="G513" t="str">
            <v>Farmácia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</row>
        <row r="514">
          <cell r="F514" t="str">
            <v>(-) DESPESAS ESTUDOS E PESQUISASAlimentação Funcionários</v>
          </cell>
          <cell r="G514" t="str">
            <v>Alimentação Funcionários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51.4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</row>
        <row r="515">
          <cell r="F515" t="str">
            <v>(-) DESPESAS ESTUDOS E PESQUISASAlimentação Interna Funcionários</v>
          </cell>
          <cell r="G515" t="str">
            <v>Alimentação Interna Funcionários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</row>
        <row r="516">
          <cell r="F516" t="str">
            <v>(-) DESPESAS ESTUDOS E PESQUISASMulta Termino Contratual</v>
          </cell>
          <cell r="G516" t="str">
            <v>Multa Termino Contratual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</row>
        <row r="517">
          <cell r="F517" t="str">
            <v>(-) DESPESAS ESTUDOS E PESQUISASMultas Trabalhistas</v>
          </cell>
          <cell r="G517" t="str">
            <v>Multas Trabalhistas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F518" t="str">
            <v xml:space="preserve">(-) DESPESAS ESTUDOS E PESQUISASFardamento </v>
          </cell>
          <cell r="G518" t="str">
            <v xml:space="preserve">Fardamento </v>
          </cell>
          <cell r="H518">
            <v>0</v>
          </cell>
          <cell r="I518">
            <v>0</v>
          </cell>
          <cell r="J518">
            <v>0</v>
          </cell>
          <cell r="K518">
            <v>239.89999998368683</v>
          </cell>
          <cell r="L518">
            <v>0</v>
          </cell>
          <cell r="M518">
            <v>0</v>
          </cell>
          <cell r="N518">
            <v>209.99999997900002</v>
          </cell>
          <cell r="O518">
            <v>0</v>
          </cell>
          <cell r="P518">
            <v>0</v>
          </cell>
          <cell r="Q518">
            <v>119.60000001003655</v>
          </cell>
          <cell r="R518">
            <v>104.9999999832</v>
          </cell>
          <cell r="S518">
            <v>0</v>
          </cell>
        </row>
        <row r="519">
          <cell r="F519" t="str">
            <v>(-) DESPESAS ESTUDOS E PESQUISASBenefícios Assistenciais</v>
          </cell>
          <cell r="G519" t="str">
            <v>Benefícios Assistenciais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</row>
        <row r="520">
          <cell r="F520" t="str">
            <v>(-) DESPESAS ESTUDOS E PESQUISAS(-) Despesas Especificas</v>
          </cell>
          <cell r="G520" t="str">
            <v>(-) Despesas Especificas</v>
          </cell>
          <cell r="H520">
            <v>0</v>
          </cell>
          <cell r="I520">
            <v>81</v>
          </cell>
          <cell r="J520">
            <v>0</v>
          </cell>
          <cell r="K520">
            <v>101</v>
          </cell>
          <cell r="L520">
            <v>79.400000000000006</v>
          </cell>
          <cell r="M520">
            <v>0</v>
          </cell>
          <cell r="N520">
            <v>8000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F521" t="str">
            <v>(-) DESPESAS ESTUDOS E PESQUISASMaterial de Laboratório</v>
          </cell>
          <cell r="G521" t="str">
            <v>Material de Laboratório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</row>
        <row r="522">
          <cell r="F522" t="str">
            <v>(-) DESPESAS ESTUDOS E PESQUISASQualificação de Equipamentos</v>
          </cell>
          <cell r="G522" t="str">
            <v>Qualificação de Equipamentos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</row>
        <row r="523">
          <cell r="F523" t="str">
            <v>(-) DESPESAS ESTUDOS E PESQUISASCalibração Equipamentos e Instrumentos</v>
          </cell>
          <cell r="G523" t="str">
            <v>Calibração Equipamentos e Instrumentos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</row>
        <row r="524">
          <cell r="F524" t="str">
            <v>(-) DESPESAS ESTUDOS E PESQUISASOutras depesas de desenvolvimento</v>
          </cell>
          <cell r="G524" t="str">
            <v>Outras depesas de desenvolvimento</v>
          </cell>
          <cell r="H524">
            <v>0</v>
          </cell>
          <cell r="I524">
            <v>81</v>
          </cell>
          <cell r="J524">
            <v>0</v>
          </cell>
          <cell r="K524">
            <v>101</v>
          </cell>
          <cell r="L524">
            <v>79.400000000000006</v>
          </cell>
          <cell r="M524">
            <v>0</v>
          </cell>
          <cell r="N524">
            <v>8000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</row>
        <row r="525">
          <cell r="F525" t="str">
            <v>(-) DESPESAS ESTUDOS E PESQUISAS(-) Despesas Gerais</v>
          </cell>
          <cell r="G525" t="str">
            <v>(-) Despesas Gerais</v>
          </cell>
          <cell r="H525">
            <v>1097.8000001794451</v>
          </cell>
          <cell r="I525">
            <v>141.59999998914566</v>
          </cell>
          <cell r="J525">
            <v>1204.9099999736186</v>
          </cell>
          <cell r="K525">
            <v>7.9999999898000009</v>
          </cell>
          <cell r="L525">
            <v>1831.719999850754</v>
          </cell>
          <cell r="M525">
            <v>182.00000027452992</v>
          </cell>
          <cell r="N525">
            <v>2680.0400001244898</v>
          </cell>
          <cell r="O525">
            <v>790.16000066944025</v>
          </cell>
          <cell r="P525">
            <v>990.5200000054283</v>
          </cell>
          <cell r="Q525">
            <v>1426.7599999618224</v>
          </cell>
          <cell r="R525">
            <v>511.90000001265685</v>
          </cell>
          <cell r="S525">
            <v>155.25000001533522</v>
          </cell>
        </row>
        <row r="526">
          <cell r="F526" t="str">
            <v>(-) DESPESAS ESTUDOS E PESQUISAS(-) Deslocamentos e Viagens</v>
          </cell>
          <cell r="G526" t="str">
            <v>(-) Deslocamentos e Viagens</v>
          </cell>
          <cell r="H526">
            <v>484.50000001646987</v>
          </cell>
          <cell r="I526">
            <v>2.0099999975274212</v>
          </cell>
          <cell r="J526">
            <v>9.9999999921608289</v>
          </cell>
          <cell r="K526">
            <v>7.9999999898000009</v>
          </cell>
          <cell r="L526">
            <v>1710.8499998445075</v>
          </cell>
          <cell r="M526">
            <v>182.00000027452992</v>
          </cell>
          <cell r="N526">
            <v>1045.0000000926132</v>
          </cell>
          <cell r="O526">
            <v>295.50000057563949</v>
          </cell>
          <cell r="P526">
            <v>799</v>
          </cell>
          <cell r="Q526">
            <v>828.82000024503441</v>
          </cell>
          <cell r="R526">
            <v>0</v>
          </cell>
          <cell r="S526">
            <v>0</v>
          </cell>
        </row>
        <row r="527">
          <cell r="F527" t="str">
            <v xml:space="preserve">(-) DESPESAS ESTUDOS E PESQUISASHospedagem </v>
          </cell>
          <cell r="G527" t="str">
            <v xml:space="preserve">Hospedagem </v>
          </cell>
          <cell r="H527">
            <v>483.00000001379993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1025.0000000866301</v>
          </cell>
          <cell r="O527">
            <v>283.50000058697799</v>
          </cell>
          <cell r="P527">
            <v>799</v>
          </cell>
          <cell r="Q527">
            <v>821.82000024317506</v>
          </cell>
          <cell r="R527">
            <v>0</v>
          </cell>
          <cell r="S527">
            <v>0</v>
          </cell>
        </row>
        <row r="528">
          <cell r="F528" t="str">
            <v xml:space="preserve">(-) DESPESAS ESTUDOS E PESQUISASPassagens Aéreas </v>
          </cell>
          <cell r="G528" t="str">
            <v xml:space="preserve">Passagens Aéreas 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990.83999978065685</v>
          </cell>
          <cell r="M528">
            <v>178.00000027297574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</row>
        <row r="529">
          <cell r="F529" t="str">
            <v xml:space="preserve">(-) DESPESAS ESTUDOS E PESQUISASPassagens Rodoviárias </v>
          </cell>
          <cell r="G529" t="str">
            <v xml:space="preserve">Passagens Rodoviárias 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F530" t="str">
            <v>(-) DESPESAS ESTUDOS E PESQUISASPassagens Marítimas</v>
          </cell>
          <cell r="G530" t="str">
            <v>Passagens Marítimas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</row>
        <row r="531">
          <cell r="F531" t="str">
            <v>(-) DESPESAS ESTUDOS E PESQUISASDespesas com Táxi</v>
          </cell>
          <cell r="G531" t="str">
            <v>Despesas com Táxi</v>
          </cell>
          <cell r="H531">
            <v>1.5000000026699118</v>
          </cell>
          <cell r="I531">
            <v>0</v>
          </cell>
          <cell r="J531">
            <v>0</v>
          </cell>
          <cell r="K531">
            <v>0</v>
          </cell>
          <cell r="L531">
            <v>457.50000007005633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</row>
        <row r="532">
          <cell r="F532" t="str">
            <v>(-) DESPESAS ESTUDOS E PESQUISASDespesas com Moto Taxi</v>
          </cell>
          <cell r="G532" t="str">
            <v>Despesas com Moto Taxi</v>
          </cell>
          <cell r="H532">
            <v>0</v>
          </cell>
          <cell r="I532">
            <v>2.0099999975274212</v>
          </cell>
          <cell r="J532">
            <v>9.9999999921608289</v>
          </cell>
          <cell r="K532">
            <v>7.9999999898000009</v>
          </cell>
          <cell r="L532">
            <v>8.000000010526314</v>
          </cell>
          <cell r="M532">
            <v>4.000000001554187</v>
          </cell>
          <cell r="N532">
            <v>20.00000000598305</v>
          </cell>
          <cell r="O532">
            <v>11.999999988661495</v>
          </cell>
          <cell r="P532">
            <v>0</v>
          </cell>
          <cell r="Q532">
            <v>7.0000000018593758</v>
          </cell>
          <cell r="R532">
            <v>0</v>
          </cell>
          <cell r="S532">
            <v>0</v>
          </cell>
        </row>
        <row r="533">
          <cell r="F533" t="str">
            <v>(-) DESPESAS ESTUDOS E PESQUISASAlimentação Viagens</v>
          </cell>
          <cell r="G533" t="str">
            <v>Alimentação Viagens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254.50999998326799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</row>
        <row r="534">
          <cell r="F534" t="str">
            <v>(-) DESPESAS ESTUDOS E PESQUISASDiárias Viagens</v>
          </cell>
          <cell r="G534" t="str">
            <v>Diárias Viagens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F535" t="str">
            <v>(-) DESPESAS ESTUDOS E PESQUISASCombustível em Viagens</v>
          </cell>
          <cell r="G535" t="str">
            <v>Combustível em Viagens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</row>
        <row r="536">
          <cell r="F536" t="str">
            <v>(-) DESPESAS ESTUDOS E PESQUISASEstacionamento</v>
          </cell>
          <cell r="G536" t="str">
            <v>Estacionamento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</row>
        <row r="537">
          <cell r="F537" t="str">
            <v>(-) DESPESAS ESTUDOS E PESQUISASPedágio</v>
          </cell>
          <cell r="G537" t="str">
            <v>Pedágio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</row>
        <row r="538">
          <cell r="F538" t="str">
            <v>(-) DESPESAS ESTUDOS E PESQUISAS(-) Telefonia e Telecomunicações</v>
          </cell>
          <cell r="G538" t="str">
            <v>(-) Telefonia e Telecomunicações</v>
          </cell>
          <cell r="H538">
            <v>339.08000015761326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</row>
        <row r="539">
          <cell r="F539" t="str">
            <v>(-) DESPESAS ESTUDOS E PESQUISASTelefonia Fixa</v>
          </cell>
          <cell r="G539" t="str">
            <v>Telefonia Fixa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</row>
        <row r="540">
          <cell r="F540" t="str">
            <v>(-) DESPESAS ESTUDOS E PESQUISASTelefonia Móvel</v>
          </cell>
          <cell r="G540" t="str">
            <v>Telefonia Móvel</v>
          </cell>
          <cell r="H540">
            <v>339.08000015761326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</row>
        <row r="541">
          <cell r="F541" t="str">
            <v>(-) DESPESAS ESTUDOS E PESQUISASInternet</v>
          </cell>
          <cell r="G541" t="str">
            <v>Internet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</row>
        <row r="542">
          <cell r="F542" t="str">
            <v>(-) DESPESAS ESTUDOS E PESQUISASServiço de Trasmissão em Audio e Video</v>
          </cell>
          <cell r="G542" t="str">
            <v>Serviço de Trasmissão em Audio e Video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</row>
        <row r="543">
          <cell r="F543" t="str">
            <v>(-) DESPESAS ESTUDOS E PESQUISASVoip</v>
          </cell>
          <cell r="G543" t="str">
            <v>Voip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</row>
        <row r="544">
          <cell r="F544" t="str">
            <v>(-) DESPESAS ESTUDOS E PESQUISAS(-)Materias de Consumo</v>
          </cell>
          <cell r="G544" t="str">
            <v>(-)Materias de Consumo</v>
          </cell>
          <cell r="H544">
            <v>142.00000000354999</v>
          </cell>
          <cell r="I544">
            <v>0</v>
          </cell>
          <cell r="J544">
            <v>622.17999998145774</v>
          </cell>
          <cell r="K544">
            <v>0</v>
          </cell>
          <cell r="L544">
            <v>120.87000000624658</v>
          </cell>
          <cell r="M544">
            <v>0</v>
          </cell>
          <cell r="N544">
            <v>801.50000003824437</v>
          </cell>
          <cell r="O544">
            <v>179.79999999999998</v>
          </cell>
          <cell r="P544">
            <v>10.28</v>
          </cell>
          <cell r="Q544">
            <v>445.50000002385661</v>
          </cell>
          <cell r="R544">
            <v>511.90000001265685</v>
          </cell>
          <cell r="S544">
            <v>155.25000001533522</v>
          </cell>
        </row>
        <row r="545">
          <cell r="F545" t="str">
            <v>(-) DESPESAS ESTUDOS E PESQUISASMaterial de Consumo Informática</v>
          </cell>
          <cell r="G545" t="str">
            <v>Material de Consumo Informática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</row>
        <row r="546">
          <cell r="F546" t="str">
            <v>(-) DESPESAS ESTUDOS E PESQUISASAluguel Máquina Reprográfica</v>
          </cell>
          <cell r="G546" t="str">
            <v>Aluguel Máquina Reprográfica</v>
          </cell>
          <cell r="H546">
            <v>0</v>
          </cell>
          <cell r="I546">
            <v>0</v>
          </cell>
          <cell r="J546">
            <v>215.60000000116503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</row>
        <row r="547">
          <cell r="F547" t="str">
            <v>(-) DESPESAS ESTUDOS E PESQUISASMaterial de Consumo Máquina Reprografia</v>
          </cell>
          <cell r="G547" t="str">
            <v>Material de Consumo Máquina Reprografia</v>
          </cell>
          <cell r="H547">
            <v>142.00000000354999</v>
          </cell>
          <cell r="I547">
            <v>0</v>
          </cell>
          <cell r="J547">
            <v>106.27999999973474</v>
          </cell>
          <cell r="K547">
            <v>0</v>
          </cell>
          <cell r="L547">
            <v>101.87000000786168</v>
          </cell>
          <cell r="M547">
            <v>0</v>
          </cell>
          <cell r="N547">
            <v>160.12000003651028</v>
          </cell>
          <cell r="O547">
            <v>0</v>
          </cell>
          <cell r="P547">
            <v>0</v>
          </cell>
          <cell r="Q547">
            <v>138.10000002385667</v>
          </cell>
          <cell r="R547">
            <v>73.900000012656832</v>
          </cell>
          <cell r="S547">
            <v>155.25000001533522</v>
          </cell>
        </row>
        <row r="548">
          <cell r="F548" t="str">
            <v>(-) DESPESAS ESTUDOS E PESQUISASMaterial de Expediente</v>
          </cell>
          <cell r="G548" t="str">
            <v>Material de Expediente</v>
          </cell>
          <cell r="H548">
            <v>0</v>
          </cell>
          <cell r="I548">
            <v>0</v>
          </cell>
          <cell r="J548">
            <v>227.49999998793001</v>
          </cell>
          <cell r="K548">
            <v>0</v>
          </cell>
          <cell r="L548">
            <v>7.9999999983849008</v>
          </cell>
          <cell r="M548">
            <v>0</v>
          </cell>
          <cell r="N548">
            <v>641.38000000173406</v>
          </cell>
          <cell r="O548">
            <v>0</v>
          </cell>
          <cell r="P548">
            <v>0</v>
          </cell>
          <cell r="Q548">
            <v>307.39999999999998</v>
          </cell>
          <cell r="R548">
            <v>438</v>
          </cell>
          <cell r="S548">
            <v>0</v>
          </cell>
        </row>
        <row r="549">
          <cell r="F549" t="str">
            <v>(-) DESPESAS ESTUDOS E PESQUISASMaterial de Limpeza</v>
          </cell>
          <cell r="G549" t="str">
            <v>Material de Limpeza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</row>
        <row r="550">
          <cell r="F550" t="str">
            <v>(-) DESPESAS ESTUDOS E PESQUISASMaterial Gráfico e Repreográfico</v>
          </cell>
          <cell r="G550" t="str">
            <v>Material Gráfico e Repreográfico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11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</row>
        <row r="551">
          <cell r="F551" t="str">
            <v>(-) DESPESAS ESTUDOS E PESQUISASMateriais de Natureza Permanente</v>
          </cell>
          <cell r="G551" t="str">
            <v>Materiais de Natureza Permanente</v>
          </cell>
          <cell r="H551">
            <v>0</v>
          </cell>
          <cell r="I551">
            <v>0</v>
          </cell>
          <cell r="J551">
            <v>72.799999992627988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179.79999999999998</v>
          </cell>
          <cell r="P551">
            <v>10.28</v>
          </cell>
          <cell r="Q551">
            <v>0</v>
          </cell>
          <cell r="R551">
            <v>0</v>
          </cell>
          <cell r="S551">
            <v>0</v>
          </cell>
        </row>
        <row r="552">
          <cell r="F552" t="str">
            <v>(-) DESPESAS ESTUDOS E PESQUISASCoffee Break</v>
          </cell>
          <cell r="G552" t="str">
            <v>Coffee Break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</row>
        <row r="553">
          <cell r="F553" t="str">
            <v>(-) DESPESAS ESTUDOS E PESQUISASMaterial EPI</v>
          </cell>
          <cell r="G553" t="str">
            <v>Material EPI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</row>
        <row r="554">
          <cell r="F554" t="str">
            <v>(-) DESPESAS ESTUDOS E PESQUISAS(-) Serviços Técnicos Especializados</v>
          </cell>
          <cell r="G554" t="str">
            <v>(-) Serviços Técnicos Especializados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</row>
        <row r="555">
          <cell r="F555" t="str">
            <v>(-) DESPESAS ESTUDOS E PESQUISASComissões sobre Vendas</v>
          </cell>
          <cell r="G555" t="str">
            <v>Comissões sobre Vendas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</row>
        <row r="556">
          <cell r="F556" t="str">
            <v>(-) DESPESAS ESTUDOS E PESQUISASServiços de Segurança</v>
          </cell>
          <cell r="G556" t="str">
            <v>Serviços de Segurança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</row>
        <row r="557">
          <cell r="F557" t="str">
            <v>(-) DESPESAS ESTUDOS E PESQUISASServiços de Contabilidade</v>
          </cell>
          <cell r="G557" t="str">
            <v>Serviços de Contabilidade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</row>
        <row r="558">
          <cell r="F558" t="str">
            <v>(-) DESPESAS ESTUDOS E PESQUISASAssessoria Tributária</v>
          </cell>
          <cell r="G558" t="str">
            <v>Assessoria Tributária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</row>
        <row r="559">
          <cell r="F559" t="str">
            <v>(-) DESPESAS ESTUDOS E PESQUISASAuditoria Independente</v>
          </cell>
          <cell r="G559" t="str">
            <v>Auditoria Independente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</row>
        <row r="560">
          <cell r="F560" t="str">
            <v>(-) DESPESAS ESTUDOS E PESQUISASAdvocacia</v>
          </cell>
          <cell r="G560" t="str">
            <v>Advocacia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</row>
        <row r="561">
          <cell r="F561" t="str">
            <v>(-) DESPESAS ESTUDOS E PESQUISASAssessoria de Imprensa</v>
          </cell>
          <cell r="G561" t="str">
            <v>Assessoria de Imprensa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</row>
        <row r="562">
          <cell r="F562" t="str">
            <v>(-) DESPESAS ESTUDOS E PESQUISASAssessoria de Comunicação</v>
          </cell>
          <cell r="G562" t="str">
            <v>Assessoria de Comunicação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</row>
        <row r="563">
          <cell r="F563" t="str">
            <v>(-) DESPESAS ESTUDOS E PESQUISASAssessoria Criação e Publicidade</v>
          </cell>
          <cell r="G563" t="str">
            <v>Assessoria Criação e Publicidade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</row>
        <row r="564">
          <cell r="F564" t="str">
            <v>(-) DESPESAS ESTUDOS E PESQUISASRecrutamento e Seleção</v>
          </cell>
          <cell r="G564" t="str">
            <v>Recrutamento e Seleção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</row>
        <row r="565">
          <cell r="F565" t="str">
            <v>(-) DESPESAS ESTUDOS E PESQUISASFerramentas de Pesquisa</v>
          </cell>
          <cell r="G565" t="str">
            <v>Ferramentas de Pesquisa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</row>
        <row r="566">
          <cell r="F566" t="str">
            <v>(-) DESPESAS ESTUDOS E PESQUISASAssessoria Empresarial</v>
          </cell>
          <cell r="G566" t="str">
            <v>Assessoria Empresarial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</row>
        <row r="567">
          <cell r="F567" t="str">
            <v>(-) DESPESAS ESTUDOS E PESQUISASServiço de Desembaraço Aduaneiro</v>
          </cell>
          <cell r="G567" t="str">
            <v>Serviço de Desembaraço Aduaneiro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</row>
        <row r="568">
          <cell r="F568" t="str">
            <v>(-) DESPESAS ESTUDOS E PESQUISASParticipação em Associações</v>
          </cell>
          <cell r="G568" t="str">
            <v>Participação em Associações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</row>
        <row r="569">
          <cell r="F569" t="str">
            <v>(-) DESPESAS ESTUDOS E PESQUISASComissão Empresa de Cobrança</v>
          </cell>
          <cell r="G569" t="str">
            <v>Comissão Empresa de Cobrança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</row>
        <row r="570">
          <cell r="F570" t="str">
            <v>(-) DESPESAS ESTUDOS E PESQUISASServiço Análise de Crédito</v>
          </cell>
          <cell r="G570" t="str">
            <v>Serviço Análise de Crédito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</row>
        <row r="571">
          <cell r="F571" t="str">
            <v>(-) DESPESAS ESTUDOS E PESQUISASDesenvolvimento e Manutenção de Software</v>
          </cell>
          <cell r="G571" t="str">
            <v>Desenvolvimento e Manutenção de Software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</row>
        <row r="572">
          <cell r="F572" t="str">
            <v>(-) DESPESAS ESTUDOS E PESQUISASSuporte Técnico Software</v>
          </cell>
          <cell r="G572" t="str">
            <v>Suporte Técnico Software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</row>
        <row r="573">
          <cell r="F573" t="str">
            <v>(-) DESPESAS ESTUDOS E PESQUISASLicença para Uso de Software (Aluguel)</v>
          </cell>
          <cell r="G573" t="str">
            <v>Licença para Uso de Software (Aluguel)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</row>
        <row r="574">
          <cell r="F574" t="str">
            <v>(-) DESPESAS ESTUDOS E PESQUISASAssessoria em TI</v>
          </cell>
          <cell r="G574" t="str">
            <v>Assessoria em TI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</row>
        <row r="575">
          <cell r="F575" t="str">
            <v>(-) DESPESAS ESTUDOS E PESQUISASManutenção Suporte Técnico Software</v>
          </cell>
          <cell r="G575" t="str">
            <v>Manutenção Suporte Técnico Software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</row>
        <row r="576">
          <cell r="F576" t="str">
            <v>(-) DESPESAS ESTUDOS E PESQUISAS(-)Manutenção</v>
          </cell>
          <cell r="G576" t="str">
            <v>(-)Manutenção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603.59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</row>
        <row r="577">
          <cell r="F577" t="str">
            <v>(-) DESPESAS ESTUDOS E PESQUISASMateriais de Manutenção e Reparos</v>
          </cell>
          <cell r="G577" t="str">
            <v>Materiais de Manutenção e Reparos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</row>
        <row r="578">
          <cell r="F578" t="str">
            <v>(-) DESPESAS ESTUDOS E PESQUISASManutenção Conservação Móveis e Utensílios</v>
          </cell>
          <cell r="G578" t="str">
            <v>Manutenção Conservação Móveis e Utensílios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</row>
        <row r="579">
          <cell r="F579" t="str">
            <v>(-) DESPESAS ESTUDOS E PESQUISASManutenção Conservação Máq. e Equipamentos</v>
          </cell>
          <cell r="G579" t="str">
            <v>Manutenção Conservação Máq. e Equipamentos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603.59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</row>
        <row r="580">
          <cell r="F580" t="str">
            <v>(-) DESPESAS ESTUDOS E PESQUISASManutenção de Equipamentos de Informática</v>
          </cell>
          <cell r="G580" t="str">
            <v>Manutenção de Equipamentos de Informática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</row>
        <row r="581">
          <cell r="F581" t="str">
            <v>(-) DESPESAS ESTUDOS E PESQUISASManutenção e Conservação Instalações</v>
          </cell>
          <cell r="G581" t="str">
            <v>Manutenção e Conservação Instalações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</row>
        <row r="582">
          <cell r="F582" t="str">
            <v>(-) DESPESAS ESTUDOS E PESQUISASManutenção e Conservação Predial</v>
          </cell>
          <cell r="G582" t="str">
            <v>Manutenção e Conservação Predial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</row>
        <row r="583">
          <cell r="F583" t="str">
            <v>(-) DESPESAS ESTUDOS E PESQUISAS(-)Outras Despesas Gerais</v>
          </cell>
          <cell r="G583" t="str">
            <v>(-)Outras Despesas Gerais</v>
          </cell>
          <cell r="H583">
            <v>132.22000000181191</v>
          </cell>
          <cell r="I583">
            <v>139.58999999161824</v>
          </cell>
          <cell r="J583">
            <v>572.73</v>
          </cell>
          <cell r="K583">
            <v>0</v>
          </cell>
          <cell r="L583">
            <v>0</v>
          </cell>
          <cell r="M583">
            <v>0</v>
          </cell>
          <cell r="N583">
            <v>229.94999999363219</v>
          </cell>
          <cell r="O583">
            <v>314.86000009380081</v>
          </cell>
          <cell r="P583">
            <v>181.24000000542827</v>
          </cell>
          <cell r="Q583">
            <v>152.43999969293145</v>
          </cell>
          <cell r="R583">
            <v>0</v>
          </cell>
          <cell r="S583">
            <v>0</v>
          </cell>
        </row>
        <row r="584">
          <cell r="F584" t="str">
            <v>(-) DESPESAS ESTUDOS E PESQUISASAluguel de Veículos</v>
          </cell>
          <cell r="G584" t="str">
            <v>Aluguel de Veículos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</row>
        <row r="585">
          <cell r="F585" t="str">
            <v>(-) DESPESAS ESTUDOS E PESQUISASAssinatura Jornais, Revistas e Periódicos</v>
          </cell>
          <cell r="G585" t="str">
            <v>Assinatura Jornais, Revistas e Periódicos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</row>
        <row r="586">
          <cell r="F586" t="str">
            <v>(-) DESPESAS ESTUDOS E PESQUISASCombustível</v>
          </cell>
          <cell r="G586" t="str">
            <v>Combustível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</row>
        <row r="587">
          <cell r="F587" t="str">
            <v>(-) DESPESAS ESTUDOS E PESQUISASDespesa com Documentos</v>
          </cell>
          <cell r="G587" t="str">
            <v>Despesa com Documentos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</row>
        <row r="588">
          <cell r="F588" t="str">
            <v>(-) DESPESAS ESTUDOS E PESQUISASDespesa com Processos Judiciais</v>
          </cell>
          <cell r="G588" t="str">
            <v>Despesa com Processos Judiciais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</row>
        <row r="589">
          <cell r="F589" t="str">
            <v>(-) DESPESAS ESTUDOS E PESQUISASFrete Compra</v>
          </cell>
          <cell r="G589" t="str">
            <v>Frete Compra</v>
          </cell>
          <cell r="H589">
            <v>0</v>
          </cell>
          <cell r="I589">
            <v>92.36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</row>
        <row r="590">
          <cell r="F590" t="str">
            <v>(-) DESPESAS ESTUDOS E PESQUISASMão-de-Obra Terceirizada</v>
          </cell>
          <cell r="G590" t="str">
            <v>Mão-de-Obra Terceirizada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</row>
        <row r="591">
          <cell r="F591" t="str">
            <v>(-) DESPESAS ESTUDOS E PESQUISASServiço de Correios</v>
          </cell>
          <cell r="G591" t="str">
            <v>Serviço de Correios</v>
          </cell>
          <cell r="H591">
            <v>132.22000000181191</v>
          </cell>
          <cell r="I591">
            <v>47.229999991618243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229.94999999363219</v>
          </cell>
          <cell r="O591">
            <v>314.86000009380081</v>
          </cell>
          <cell r="P591">
            <v>181.24000000542827</v>
          </cell>
          <cell r="Q591">
            <v>102.93999969249396</v>
          </cell>
          <cell r="R591">
            <v>0</v>
          </cell>
          <cell r="S591">
            <v>0</v>
          </cell>
        </row>
        <row r="592">
          <cell r="F592" t="str">
            <v>(-) DESPESAS ESTUDOS E PESQUISASÁgua</v>
          </cell>
          <cell r="G592" t="str">
            <v>Água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49.500000000437502</v>
          </cell>
          <cell r="R592">
            <v>0</v>
          </cell>
          <cell r="S592">
            <v>0</v>
          </cell>
        </row>
        <row r="593">
          <cell r="F593" t="str">
            <v>(-) DESPESAS ESTUDOS E PESQUISASDespesas com Amortização de Software</v>
          </cell>
          <cell r="G593" t="str">
            <v>Despesas com Amortização de Software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</row>
        <row r="594">
          <cell r="F594" t="str">
            <v>(-) DESPESAS ESTUDOS E PESQUISASTaxas Operacionais</v>
          </cell>
          <cell r="G594" t="str">
            <v>Taxas Operacionais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</row>
        <row r="595">
          <cell r="F595" t="str">
            <v>(-) DESPESAS ESTUDOS E PESQUISASAluguel de Imóveis</v>
          </cell>
          <cell r="G595" t="str">
            <v>Aluguel de Imóveis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</row>
        <row r="596">
          <cell r="F596" t="str">
            <v>(-) DESPESAS ESTUDOS E PESQUISASSeguro Frota Leve</v>
          </cell>
          <cell r="G596" t="str">
            <v>Seguro Frota Leve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</row>
        <row r="597">
          <cell r="F597" t="str">
            <v>(-) DESPESAS ESTUDOS E PESQUISASPerdas de Estoque</v>
          </cell>
          <cell r="G597" t="str">
            <v>Perdas de Estoque</v>
          </cell>
          <cell r="H597">
            <v>0</v>
          </cell>
          <cell r="I597">
            <v>0</v>
          </cell>
          <cell r="J597">
            <v>572.73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</row>
        <row r="598">
          <cell r="F598" t="str">
            <v>(-) DESPESAS ESTUDOS E PESQUISASAluguel de Máquinas e Equipamentos</v>
          </cell>
          <cell r="G598" t="str">
            <v>Aluguel de Máquinas e Equipamentos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</row>
        <row r="599">
          <cell r="F599" t="str">
            <v>(-) DESPESAS ESTUDOS E PESQUISASOutras Despesas Gerais</v>
          </cell>
          <cell r="G599" t="str">
            <v>Outras Despesas Gerais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</row>
        <row r="600">
          <cell r="F600" t="str">
            <v>(-) DESPESAS PRODUÇÃO INDIRETA(-) DESPESAS PRODUÇÃO INDIRETA</v>
          </cell>
          <cell r="G600" t="str">
            <v>(-) DESPESAS PRODUÇÃO INDIRETA</v>
          </cell>
          <cell r="H600">
            <v>209834.25858202961</v>
          </cell>
          <cell r="I600">
            <v>237282.59242540514</v>
          </cell>
          <cell r="J600">
            <v>256613.0747501445</v>
          </cell>
          <cell r="K600">
            <v>256147.85120544201</v>
          </cell>
          <cell r="L600">
            <v>271849.03154886386</v>
          </cell>
          <cell r="M600">
            <v>272552.7312739481</v>
          </cell>
          <cell r="N600">
            <v>347624.71480835701</v>
          </cell>
          <cell r="O600">
            <v>265047.03142636269</v>
          </cell>
          <cell r="P600">
            <v>266440.40845069865</v>
          </cell>
          <cell r="Q600">
            <v>324488.78859783517</v>
          </cell>
          <cell r="R600">
            <v>265423.86560966843</v>
          </cell>
          <cell r="S600">
            <v>824.21624592402804</v>
          </cell>
        </row>
        <row r="601">
          <cell r="F601" t="str">
            <v>(-) DESPESAS PRODUÇÃO INDIRETADespesas com Pessoal</v>
          </cell>
          <cell r="G601" t="str">
            <v>Despesas com Pessoal</v>
          </cell>
          <cell r="H601">
            <v>99025.668583881154</v>
          </cell>
          <cell r="I601">
            <v>108799.7624236555</v>
          </cell>
          <cell r="J601">
            <v>106171.79373375446</v>
          </cell>
          <cell r="K601">
            <v>114086.70120284308</v>
          </cell>
          <cell r="L601">
            <v>128582.01409955979</v>
          </cell>
          <cell r="M601">
            <v>115284.45494832676</v>
          </cell>
          <cell r="N601">
            <v>157479.04658859572</v>
          </cell>
          <cell r="O601">
            <v>126878.65360647987</v>
          </cell>
          <cell r="P601">
            <v>83448.072696193674</v>
          </cell>
          <cell r="Q601">
            <v>110070.97540390464</v>
          </cell>
          <cell r="R601">
            <v>132988.67009864343</v>
          </cell>
          <cell r="S601">
            <v>-177778.89060326171</v>
          </cell>
        </row>
        <row r="602">
          <cell r="F602" t="str">
            <v>(-) DESPESAS PRODUÇÃO INDIRETASalários e Adicionais</v>
          </cell>
          <cell r="G602" t="str">
            <v>Salários e Adicionais</v>
          </cell>
          <cell r="H602">
            <v>40226.17</v>
          </cell>
          <cell r="I602">
            <v>47617.01</v>
          </cell>
          <cell r="J602">
            <v>48311.58</v>
          </cell>
          <cell r="K602">
            <v>54618.132400000002</v>
          </cell>
          <cell r="L602">
            <v>56124.711600000002</v>
          </cell>
          <cell r="M602">
            <v>49895.428</v>
          </cell>
          <cell r="N602">
            <v>57384.648000000001</v>
          </cell>
          <cell r="O602">
            <v>54134.33</v>
          </cell>
          <cell r="P602">
            <v>47149.3</v>
          </cell>
          <cell r="Q602">
            <v>52088.73</v>
          </cell>
          <cell r="R602">
            <v>39528.1</v>
          </cell>
          <cell r="S602">
            <v>54326.02</v>
          </cell>
        </row>
        <row r="603">
          <cell r="F603" t="str">
            <v>(-) DESPESAS PRODUÇÃO INDIRETAEncargos Sociais</v>
          </cell>
          <cell r="G603" t="str">
            <v>Encargos Sociais</v>
          </cell>
          <cell r="H603">
            <v>19859.43</v>
          </cell>
          <cell r="I603">
            <v>22486.92</v>
          </cell>
          <cell r="J603">
            <v>21178.22</v>
          </cell>
          <cell r="K603">
            <v>21398.546000000002</v>
          </cell>
          <cell r="L603">
            <v>21808.275999999998</v>
          </cell>
          <cell r="M603">
            <v>27138.484399999998</v>
          </cell>
          <cell r="N603">
            <v>24926.179599999999</v>
          </cell>
          <cell r="O603">
            <v>33565.86</v>
          </cell>
          <cell r="P603">
            <v>28070.609999999993</v>
          </cell>
          <cell r="Q603">
            <v>24719.530000000006</v>
          </cell>
          <cell r="R603">
            <v>43741.479999999996</v>
          </cell>
          <cell r="S603">
            <v>25215.32</v>
          </cell>
        </row>
        <row r="604">
          <cell r="F604" t="str">
            <v>(-) DESPESAS PRODUÇÃO INDIRETAProvisão PPR Global</v>
          </cell>
          <cell r="G604" t="str">
            <v>Provisão PPR Global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</row>
        <row r="605">
          <cell r="F605" t="str">
            <v>(-) DESPESAS PRODUÇÃO INDIRETADesenvolvimento RH</v>
          </cell>
          <cell r="G605" t="str">
            <v>Desenvolvimento RH</v>
          </cell>
          <cell r="H605">
            <v>23875.01</v>
          </cell>
          <cell r="I605">
            <v>23875.01</v>
          </cell>
          <cell r="J605">
            <v>23875.010000000006</v>
          </cell>
          <cell r="K605">
            <v>23875.01</v>
          </cell>
          <cell r="L605">
            <v>37947.99</v>
          </cell>
          <cell r="M605">
            <v>23875.01</v>
          </cell>
          <cell r="N605">
            <v>60821</v>
          </cell>
          <cell r="O605">
            <v>23435.67</v>
          </cell>
          <cell r="P605">
            <v>-9375.3299999999981</v>
          </cell>
          <cell r="Q605">
            <v>16728.330000000002</v>
          </cell>
          <cell r="R605">
            <v>39880.300000000003</v>
          </cell>
          <cell r="S605">
            <v>-274740.03000000003</v>
          </cell>
        </row>
        <row r="606">
          <cell r="F606" t="str">
            <v>(-) DESPESAS PRODUÇÃO INDIRETAProvisão PPR Gestores</v>
          </cell>
          <cell r="G606" t="str">
            <v>Provisão PPR Gestores</v>
          </cell>
          <cell r="H606">
            <v>23875.01</v>
          </cell>
          <cell r="I606">
            <v>23875.01</v>
          </cell>
          <cell r="J606">
            <v>23875.010000000006</v>
          </cell>
          <cell r="K606">
            <v>23875.01</v>
          </cell>
          <cell r="L606">
            <v>37947.99</v>
          </cell>
          <cell r="M606">
            <v>23875.01</v>
          </cell>
          <cell r="N606">
            <v>60821</v>
          </cell>
          <cell r="O606">
            <v>23435.67</v>
          </cell>
          <cell r="P606">
            <v>-9375.3299999999981</v>
          </cell>
          <cell r="Q606">
            <v>16728.330000000002</v>
          </cell>
          <cell r="R606">
            <v>39880.300000000003</v>
          </cell>
          <cell r="S606">
            <v>-274740.03000000003</v>
          </cell>
        </row>
        <row r="607">
          <cell r="F607" t="str">
            <v>(-) DESPESAS PRODUÇÃO INDIRETAEducação Continuada</v>
          </cell>
          <cell r="G607" t="str">
            <v>Educação Continuada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</row>
        <row r="608">
          <cell r="F608" t="str">
            <v>(-) DESPESAS PRODUÇÃO INDIRETAIdiomas</v>
          </cell>
          <cell r="G608" t="str">
            <v>Idiomas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</row>
        <row r="609">
          <cell r="F609" t="str">
            <v>(-) DESPESAS PRODUÇÃO INDIRETAGinástica Laboral</v>
          </cell>
          <cell r="G609" t="str">
            <v>Ginástica Laboral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</row>
        <row r="610">
          <cell r="F610" t="str">
            <v>(-) DESPESAS PRODUÇÃO INDIRETAEducação e Treinamento (Capacitação)</v>
          </cell>
          <cell r="G610" t="str">
            <v>Educação e Treinamento (Capacitação)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</row>
        <row r="611">
          <cell r="F611" t="str">
            <v>(-) DESPESAS PRODUÇÃO INDIRETAAtividades Motivacionais</v>
          </cell>
          <cell r="G611" t="str">
            <v>Atividades Motivacionais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</row>
        <row r="612">
          <cell r="F612" t="str">
            <v>(-) DESPESAS PRODUÇÃO INDIRETAOutras despesas de Pessoal</v>
          </cell>
          <cell r="G612" t="str">
            <v>Outras despesas de Pessoal</v>
          </cell>
          <cell r="H612">
            <v>15065.058583881153</v>
          </cell>
          <cell r="I612">
            <v>14820.822423655509</v>
          </cell>
          <cell r="J612">
            <v>12806.98373375444</v>
          </cell>
          <cell r="K612">
            <v>14195.012802843074</v>
          </cell>
          <cell r="L612">
            <v>12701.036499559803</v>
          </cell>
          <cell r="M612">
            <v>14375.532548326768</v>
          </cell>
          <cell r="N612">
            <v>14347.218988595707</v>
          </cell>
          <cell r="O612">
            <v>15742.793606479876</v>
          </cell>
          <cell r="P612">
            <v>17603.492696193669</v>
          </cell>
          <cell r="Q612">
            <v>16534.385403904624</v>
          </cell>
          <cell r="R612">
            <v>9838.790098643447</v>
          </cell>
          <cell r="S612">
            <v>17419.799396738315</v>
          </cell>
        </row>
        <row r="613">
          <cell r="F613" t="str">
            <v>(-) DESPESAS PRODUÇÃO INDIRETAAjuda de Custo Alimentação</v>
          </cell>
          <cell r="G613" t="str">
            <v>Ajuda de Custo Alimentação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</row>
        <row r="614">
          <cell r="F614" t="str">
            <v>(-) DESPESAS PRODUÇÃO INDIRETAAjuda de Custo Combustível</v>
          </cell>
          <cell r="G614" t="str">
            <v>Ajuda de Custo Combustível</v>
          </cell>
          <cell r="H614">
            <v>0</v>
          </cell>
          <cell r="I614">
            <v>580.22</v>
          </cell>
          <cell r="J614">
            <v>462.90999999999997</v>
          </cell>
          <cell r="K614">
            <v>616.01</v>
          </cell>
          <cell r="L614">
            <v>0</v>
          </cell>
          <cell r="M614">
            <v>0</v>
          </cell>
          <cell r="N614">
            <v>0</v>
          </cell>
          <cell r="O614">
            <v>284.60000000000002</v>
          </cell>
          <cell r="P614">
            <v>200.03</v>
          </cell>
          <cell r="Q614">
            <v>624.51</v>
          </cell>
          <cell r="R614">
            <v>0</v>
          </cell>
          <cell r="S614">
            <v>760.01</v>
          </cell>
        </row>
        <row r="615">
          <cell r="F615" t="str">
            <v>(-) DESPESAS PRODUÇÃO INDIRETAAjuda de Custo Moradia/Aluguel</v>
          </cell>
          <cell r="G615" t="str">
            <v>Ajuda de Custo Moradia/Aluguel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</row>
        <row r="616">
          <cell r="F616" t="str">
            <v>(-) DESPESAS PRODUÇÃO INDIRETAExames Médicos</v>
          </cell>
          <cell r="G616" t="str">
            <v>Exames Médicos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34.999999998833339</v>
          </cell>
          <cell r="N616">
            <v>0</v>
          </cell>
          <cell r="O616">
            <v>0</v>
          </cell>
          <cell r="P616">
            <v>315.01000002174271</v>
          </cell>
          <cell r="Q616">
            <v>144.05999999738791</v>
          </cell>
          <cell r="R616">
            <v>210.00000007393595</v>
          </cell>
          <cell r="S616">
            <v>0</v>
          </cell>
        </row>
        <row r="617">
          <cell r="F617" t="str">
            <v>(-) DESPESAS PRODUÇÃO INDIRETAPlano de Saúde</v>
          </cell>
          <cell r="G617" t="str">
            <v>Plano de Saúde</v>
          </cell>
          <cell r="H617">
            <v>5364.5585850125526</v>
          </cell>
          <cell r="I617">
            <v>5457.4024241189954</v>
          </cell>
          <cell r="J617">
            <v>5433.9937322907417</v>
          </cell>
          <cell r="K617">
            <v>5326.3928036387215</v>
          </cell>
          <cell r="L617">
            <v>6269.0365006502589</v>
          </cell>
          <cell r="M617">
            <v>6015.8925493768611</v>
          </cell>
          <cell r="N617">
            <v>6890.2289862671269</v>
          </cell>
          <cell r="O617">
            <v>6361.6336053110954</v>
          </cell>
          <cell r="P617">
            <v>7116.9526951442131</v>
          </cell>
          <cell r="Q617">
            <v>6541.6454052270574</v>
          </cell>
          <cell r="R617">
            <v>1141.5648051229971</v>
          </cell>
          <cell r="S617">
            <v>6277.0893968013988</v>
          </cell>
        </row>
        <row r="618">
          <cell r="F618" t="str">
            <v>(-) DESPESAS PRODUÇÃO INDIRETASeguro de Vida em Grupo</v>
          </cell>
          <cell r="G618" t="str">
            <v>Seguro de Vida em Grupo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</row>
        <row r="619">
          <cell r="F619" t="str">
            <v>(-) DESPESAS PRODUÇÃO INDIRETAPlano Odontológico</v>
          </cell>
          <cell r="G619" t="str">
            <v>Plano Odontológico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</row>
        <row r="620">
          <cell r="F620" t="str">
            <v>(-) DESPESAS PRODUÇÃO INDIRETAFarmácia</v>
          </cell>
          <cell r="G620" t="str">
            <v>Farmácia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33.099999992667996</v>
          </cell>
        </row>
        <row r="621">
          <cell r="F621" t="str">
            <v>(-) DESPESAS PRODUÇÃO INDIRETAAlimentação Funcionários</v>
          </cell>
          <cell r="G621" t="str">
            <v>Alimentação Funcionários</v>
          </cell>
          <cell r="H621">
            <v>5886.9999988332684</v>
          </cell>
          <cell r="I621">
            <v>5888.9999994917434</v>
          </cell>
          <cell r="J621">
            <v>6109.6000014636984</v>
          </cell>
          <cell r="K621">
            <v>6999.4999992043504</v>
          </cell>
          <cell r="L621">
            <v>6431.9999989095431</v>
          </cell>
          <cell r="M621">
            <v>6417.5999989510738</v>
          </cell>
          <cell r="N621">
            <v>6371.70000232858</v>
          </cell>
          <cell r="O621">
            <v>7142.8500011687811</v>
          </cell>
          <cell r="P621">
            <v>7302.000001026614</v>
          </cell>
          <cell r="Q621">
            <v>7375.3499986801771</v>
          </cell>
          <cell r="R621">
            <v>7187.9999997831137</v>
          </cell>
          <cell r="S621">
            <v>7115.9999999307483</v>
          </cell>
        </row>
        <row r="622">
          <cell r="F622" t="str">
            <v>(-) DESPESAS PRODUÇÃO INDIRETAAlimentação Interna Funcionários</v>
          </cell>
          <cell r="G622" t="str">
            <v>Alimentação Interna Funcionários</v>
          </cell>
          <cell r="H622">
            <v>2516.3899999491296</v>
          </cell>
          <cell r="I622">
            <v>416.54</v>
          </cell>
          <cell r="J622">
            <v>800.48</v>
          </cell>
          <cell r="K622">
            <v>1029</v>
          </cell>
          <cell r="L622">
            <v>0</v>
          </cell>
          <cell r="M622">
            <v>1756.37</v>
          </cell>
          <cell r="N622">
            <v>327.23</v>
          </cell>
          <cell r="O622">
            <v>1776.81</v>
          </cell>
          <cell r="P622">
            <v>2630.3000000010998</v>
          </cell>
          <cell r="Q622">
            <v>1815.3000000000002</v>
          </cell>
          <cell r="R622">
            <v>251.97</v>
          </cell>
          <cell r="S622">
            <v>1776.0000000135001</v>
          </cell>
        </row>
        <row r="623">
          <cell r="F623" t="str">
            <v>(-) DESPESAS PRODUÇÃO INDIRETAMulta Termino Contratual</v>
          </cell>
          <cell r="G623" t="str">
            <v>Multa Termino Contratual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</row>
        <row r="624">
          <cell r="F624" t="str">
            <v>(-) DESPESAS PRODUÇÃO INDIRETAMultas Trabalhistas</v>
          </cell>
          <cell r="G624" t="str">
            <v>Multas Trabalhistas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</row>
        <row r="625">
          <cell r="F625" t="str">
            <v xml:space="preserve">(-) DESPESAS PRODUÇÃO INDIRETAFardamento </v>
          </cell>
          <cell r="G625" t="str">
            <v xml:space="preserve">Fardamento </v>
          </cell>
          <cell r="H625">
            <v>1297.1100000862029</v>
          </cell>
          <cell r="I625">
            <v>2477.6600000447688</v>
          </cell>
          <cell r="J625">
            <v>0</v>
          </cell>
          <cell r="K625">
            <v>224.11</v>
          </cell>
          <cell r="L625">
            <v>0</v>
          </cell>
          <cell r="M625">
            <v>150.67000000000002</v>
          </cell>
          <cell r="N625">
            <v>758.06</v>
          </cell>
          <cell r="O625">
            <v>176.9</v>
          </cell>
          <cell r="P625">
            <v>39.200000000000003</v>
          </cell>
          <cell r="Q625">
            <v>33.519999999999982</v>
          </cell>
          <cell r="R625">
            <v>1047.2552936634002</v>
          </cell>
          <cell r="S625">
            <v>1457.6</v>
          </cell>
        </row>
        <row r="626">
          <cell r="F626" t="str">
            <v>(-) DESPESAS PRODUÇÃO INDIRETABenefícios Assistenciais</v>
          </cell>
          <cell r="G626" t="str">
            <v>Benefícios Assistenciais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</row>
        <row r="627">
          <cell r="F627" t="str">
            <v>(-) DESPESAS PRODUÇÃO INDIRETA(-) Despesas Especificas</v>
          </cell>
          <cell r="G627" t="str">
            <v>(-) Despesas Especificas</v>
          </cell>
          <cell r="H627">
            <v>102105.08999825154</v>
          </cell>
          <cell r="I627">
            <v>114866.0400011497</v>
          </cell>
          <cell r="J627">
            <v>114577.48000161001</v>
          </cell>
          <cell r="K627">
            <v>129917.04000358142</v>
          </cell>
          <cell r="L627">
            <v>128096.50999663635</v>
          </cell>
          <cell r="M627">
            <v>149376.33632533049</v>
          </cell>
          <cell r="N627">
            <v>176125.67910523841</v>
          </cell>
          <cell r="O627">
            <v>118743.3678199869</v>
          </cell>
          <cell r="P627">
            <v>165069.71575407861</v>
          </cell>
          <cell r="Q627">
            <v>196137.53738490754</v>
          </cell>
          <cell r="R627">
            <v>114130.19834117095</v>
          </cell>
          <cell r="S627">
            <v>161992.53038128582</v>
          </cell>
        </row>
        <row r="628">
          <cell r="F628" t="str">
            <v>(-) DESPESAS PRODUÇÃO INDIRETADobra Bula</v>
          </cell>
          <cell r="G628" t="str">
            <v>Dobra Bula</v>
          </cell>
          <cell r="H628">
            <v>0</v>
          </cell>
          <cell r="I628">
            <v>845.5</v>
          </cell>
          <cell r="J628">
            <v>0</v>
          </cell>
          <cell r="K628">
            <v>950</v>
          </cell>
          <cell r="L628">
            <v>1297.33</v>
          </cell>
          <cell r="M628">
            <v>1145.33</v>
          </cell>
          <cell r="N628">
            <v>0</v>
          </cell>
          <cell r="O628">
            <v>750</v>
          </cell>
          <cell r="P628">
            <v>0</v>
          </cell>
          <cell r="Q628">
            <v>0</v>
          </cell>
          <cell r="R628">
            <v>1000</v>
          </cell>
          <cell r="S628">
            <v>1705.43</v>
          </cell>
        </row>
        <row r="629">
          <cell r="F629" t="str">
            <v>(-) DESPESAS PRODUÇÃO INDIRETAXilincagem</v>
          </cell>
          <cell r="G629" t="str">
            <v>Xilincagem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</row>
        <row r="630">
          <cell r="F630" t="str">
            <v>(-) DESPESAS PRODUÇÃO INDIRETASilcagem de Embalagens</v>
          </cell>
          <cell r="G630" t="str">
            <v>Silcagem de Embalagens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</row>
        <row r="631">
          <cell r="F631" t="str">
            <v>(-) DESPESAS PRODUÇÃO INDIRETAMaterial Sistema de Tratamento de Água</v>
          </cell>
          <cell r="G631" t="str">
            <v>Material Sistema de Tratamento de Água</v>
          </cell>
          <cell r="H631">
            <v>0</v>
          </cell>
          <cell r="I631">
            <v>0</v>
          </cell>
          <cell r="J631">
            <v>51</v>
          </cell>
          <cell r="K631">
            <v>0</v>
          </cell>
          <cell r="L631">
            <v>8216.25</v>
          </cell>
          <cell r="M631">
            <v>0</v>
          </cell>
          <cell r="N631">
            <v>5690.7</v>
          </cell>
          <cell r="O631">
            <v>16935.350000000002</v>
          </cell>
          <cell r="P631">
            <v>13269.1</v>
          </cell>
          <cell r="Q631">
            <v>0</v>
          </cell>
          <cell r="R631">
            <v>6336.9800000000005</v>
          </cell>
          <cell r="S631">
            <v>0</v>
          </cell>
        </row>
        <row r="632">
          <cell r="F632" t="str">
            <v>(-) DESPESAS PRODUÇÃO INDIRETAAluguel Imóvel Linha de Silcagem</v>
          </cell>
          <cell r="G632" t="str">
            <v>Aluguel Imóvel Linha de Silcagem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2.9399999999466915</v>
          </cell>
          <cell r="R632">
            <v>0</v>
          </cell>
          <cell r="S632">
            <v>0</v>
          </cell>
        </row>
        <row r="633">
          <cell r="F633" t="str">
            <v>(-) DESPESAS PRODUÇÃO INDIRETAAluguel Imóvel Produção</v>
          </cell>
          <cell r="G633" t="str">
            <v>Aluguel Imóvel Produção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-2775</v>
          </cell>
        </row>
        <row r="634">
          <cell r="F634" t="str">
            <v>(-) DESPESAS PRODUÇÃO INDIRETAAluguel Depósitos Produção</v>
          </cell>
          <cell r="G634" t="str">
            <v>Aluguel Depósitos Produção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</row>
        <row r="635">
          <cell r="F635" t="str">
            <v>(-) DESPESAS PRODUÇÃO INDIRETACombustível Gerador</v>
          </cell>
          <cell r="G635" t="str">
            <v>Combustível Gerador</v>
          </cell>
          <cell r="H635">
            <v>9411.32</v>
          </cell>
          <cell r="I635">
            <v>15586.140000030002</v>
          </cell>
          <cell r="J635">
            <v>18710.57</v>
          </cell>
          <cell r="K635">
            <v>13727.050001488287</v>
          </cell>
          <cell r="L635">
            <v>6237.5599981530368</v>
          </cell>
          <cell r="M635">
            <v>34515.47</v>
          </cell>
          <cell r="N635">
            <v>38610.930000000008</v>
          </cell>
          <cell r="O635">
            <v>21842.35</v>
          </cell>
          <cell r="P635">
            <v>11892.060000000001</v>
          </cell>
          <cell r="Q635">
            <v>33984.419999999991</v>
          </cell>
          <cell r="R635">
            <v>32176.590000000004</v>
          </cell>
          <cell r="S635">
            <v>28341.379274971634</v>
          </cell>
        </row>
        <row r="636">
          <cell r="F636" t="str">
            <v>(-) DESPESAS PRODUÇÃO INDIRETALubrificantes Gerador</v>
          </cell>
          <cell r="G636" t="str">
            <v>Lubrificantes Gerador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</row>
        <row r="637">
          <cell r="F637" t="str">
            <v>(-) DESPESAS PRODUÇÃO INDIRETAManutenção Gerador</v>
          </cell>
          <cell r="G637" t="str">
            <v>Manutenção Gerador</v>
          </cell>
          <cell r="H637">
            <v>0</v>
          </cell>
          <cell r="I637">
            <v>1131.9499999700001</v>
          </cell>
          <cell r="J637">
            <v>0</v>
          </cell>
          <cell r="K637">
            <v>15978.43</v>
          </cell>
          <cell r="L637">
            <v>2451.21</v>
          </cell>
          <cell r="M637">
            <v>0</v>
          </cell>
          <cell r="N637">
            <v>275</v>
          </cell>
          <cell r="O637">
            <v>3724</v>
          </cell>
          <cell r="P637">
            <v>3198.06</v>
          </cell>
          <cell r="Q637">
            <v>0</v>
          </cell>
          <cell r="R637">
            <v>0</v>
          </cell>
          <cell r="S637">
            <v>371.99742502836796</v>
          </cell>
        </row>
        <row r="638">
          <cell r="F638" t="str">
            <v>(-) DESPESAS PRODUÇÃO INDIRETAAluguel Máquinas e Equipamentos</v>
          </cell>
          <cell r="G638" t="str">
            <v>Aluguel Máquinas e Equipamentos</v>
          </cell>
          <cell r="H638">
            <v>22500</v>
          </cell>
          <cell r="I638">
            <v>22500</v>
          </cell>
          <cell r="J638">
            <v>22500</v>
          </cell>
          <cell r="K638">
            <v>22500</v>
          </cell>
          <cell r="L638">
            <v>22500</v>
          </cell>
          <cell r="M638">
            <v>22500</v>
          </cell>
          <cell r="N638">
            <v>22500</v>
          </cell>
          <cell r="O638">
            <v>22500</v>
          </cell>
          <cell r="P638">
            <v>22500</v>
          </cell>
          <cell r="Q638">
            <v>22500</v>
          </cell>
          <cell r="R638">
            <v>25553.68</v>
          </cell>
          <cell r="S638">
            <v>36263.881499999996</v>
          </cell>
        </row>
        <row r="639">
          <cell r="F639" t="str">
            <v>(-) DESPESAS PRODUÇÃO INDIRETAEnergia Eletrica</v>
          </cell>
          <cell r="G639" t="str">
            <v>Energia Eletrica</v>
          </cell>
          <cell r="H639">
            <v>48365.949998251541</v>
          </cell>
          <cell r="I639">
            <v>44690.690001149698</v>
          </cell>
          <cell r="J639">
            <v>44725.980001610013</v>
          </cell>
          <cell r="K639">
            <v>47643.970002093141</v>
          </cell>
          <cell r="L639">
            <v>54961.279998483325</v>
          </cell>
          <cell r="M639">
            <v>61737.180002316774</v>
          </cell>
          <cell r="N639">
            <v>57810.859997945074</v>
          </cell>
          <cell r="O639">
            <v>39064.330001539718</v>
          </cell>
          <cell r="P639">
            <v>46261.230001195698</v>
          </cell>
          <cell r="Q639">
            <v>96957.570000837775</v>
          </cell>
          <cell r="R639">
            <v>0</v>
          </cell>
          <cell r="S639">
            <v>53333.563124814667</v>
          </cell>
        </row>
        <row r="640">
          <cell r="F640" t="str">
            <v>(-) DESPESAS PRODUÇÃO INDIRETASeguro Instalações</v>
          </cell>
          <cell r="G640" t="str">
            <v>Seguro Instalações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</row>
        <row r="641">
          <cell r="F641" t="str">
            <v>(-) DESPESAS PRODUÇÃO INDIRETASeguro de Máquinas</v>
          </cell>
          <cell r="G641" t="str">
            <v>Seguro de Máquinas</v>
          </cell>
          <cell r="H641">
            <v>2556.62</v>
          </cell>
          <cell r="I641">
            <v>1198.94</v>
          </cell>
          <cell r="J641">
            <v>577.04</v>
          </cell>
          <cell r="K641">
            <v>577.04</v>
          </cell>
          <cell r="L641">
            <v>577.04</v>
          </cell>
          <cell r="M641">
            <v>577.04</v>
          </cell>
          <cell r="N641">
            <v>577.04999999999995</v>
          </cell>
          <cell r="O641">
            <v>577.04999999999995</v>
          </cell>
          <cell r="P641">
            <v>577.04999999999995</v>
          </cell>
          <cell r="Q641">
            <v>113.69</v>
          </cell>
          <cell r="R641">
            <v>406.91444444444443</v>
          </cell>
          <cell r="S641">
            <v>6248.5950505050496</v>
          </cell>
        </row>
        <row r="642">
          <cell r="F642" t="str">
            <v>(-) DESPESAS PRODUÇÃO INDIRETAMaterial Descatável Produção</v>
          </cell>
          <cell r="G642" t="str">
            <v>Material Descatável Produção</v>
          </cell>
          <cell r="H642">
            <v>7970.23</v>
          </cell>
          <cell r="I642">
            <v>12019.439999999999</v>
          </cell>
          <cell r="J642">
            <v>14403.72</v>
          </cell>
          <cell r="K642">
            <v>11438.019999999999</v>
          </cell>
          <cell r="L642">
            <v>16928.169999999998</v>
          </cell>
          <cell r="M642">
            <v>9539.7800000000007</v>
          </cell>
          <cell r="N642">
            <v>14271.2016230761</v>
          </cell>
          <cell r="O642">
            <v>3874.9678184472</v>
          </cell>
          <cell r="P642">
            <v>23689.840574362202</v>
          </cell>
          <cell r="Q642">
            <v>12231.6473840698</v>
          </cell>
          <cell r="R642">
            <v>15076.396369899399</v>
          </cell>
          <cell r="S642">
            <v>17714.534005966398</v>
          </cell>
        </row>
        <row r="643">
          <cell r="F643" t="str">
            <v>(-) DESPESAS PRODUÇÃO INDIRETAMaterial de Análise Produção</v>
          </cell>
          <cell r="G643" t="str">
            <v>Material de Análise Produção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</row>
        <row r="644">
          <cell r="F644" t="str">
            <v>(-) DESPESAS PRODUÇÃO INDIRETAMaterial de Limpeza Produção</v>
          </cell>
          <cell r="G644" t="str">
            <v>Material de Limpeza Produção</v>
          </cell>
          <cell r="H644">
            <v>3674.35</v>
          </cell>
          <cell r="I644">
            <v>10605.4</v>
          </cell>
          <cell r="J644">
            <v>8213.32</v>
          </cell>
          <cell r="K644">
            <v>7901.26</v>
          </cell>
          <cell r="L644">
            <v>6900.41</v>
          </cell>
          <cell r="M644">
            <v>5393.5063230137102</v>
          </cell>
          <cell r="N644">
            <v>10144.297484217201</v>
          </cell>
          <cell r="O644">
            <v>5106.09</v>
          </cell>
          <cell r="P644">
            <v>12258.088894410897</v>
          </cell>
          <cell r="Q644">
            <v>1740</v>
          </cell>
          <cell r="R644">
            <v>7864.7175268271003</v>
          </cell>
          <cell r="S644">
            <v>0</v>
          </cell>
        </row>
        <row r="645">
          <cell r="F645" t="str">
            <v>(-) DESPESAS PRODUÇÃO INDIRETAMaterial Indireto para Embalagens</v>
          </cell>
          <cell r="G645" t="str">
            <v>Material Indireto para Embalagens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20693.89</v>
          </cell>
          <cell r="R645">
            <v>2647</v>
          </cell>
          <cell r="S645">
            <v>11767.09</v>
          </cell>
        </row>
        <row r="646">
          <cell r="F646" t="str">
            <v>(-) DESPESAS PRODUÇÃO INDIRETAMateriais de Insumo</v>
          </cell>
          <cell r="G646" t="str">
            <v>Materiais de Insumo</v>
          </cell>
          <cell r="H646">
            <v>7626.62</v>
          </cell>
          <cell r="I646">
            <v>6287.9800000000005</v>
          </cell>
          <cell r="J646">
            <v>5395.85</v>
          </cell>
          <cell r="K646">
            <v>9201.27</v>
          </cell>
          <cell r="L646">
            <v>8027.26</v>
          </cell>
          <cell r="M646">
            <v>13968.029999999999</v>
          </cell>
          <cell r="N646">
            <v>26245.640000000003</v>
          </cell>
          <cell r="O646">
            <v>4369.2299999999996</v>
          </cell>
          <cell r="P646">
            <v>31424.286284109803</v>
          </cell>
          <cell r="Q646">
            <v>7913.38</v>
          </cell>
          <cell r="R646">
            <v>23067.919999999998</v>
          </cell>
          <cell r="S646">
            <v>9021.0599999997212</v>
          </cell>
        </row>
        <row r="647">
          <cell r="F647" t="str">
            <v>(-) DESPESAS PRODUÇÃO INDIRETA(-) Despesas Gerais</v>
          </cell>
          <cell r="G647" t="str">
            <v>(-) Despesas Gerais</v>
          </cell>
          <cell r="H647">
            <v>8703.4999998969288</v>
          </cell>
          <cell r="I647">
            <v>13616.790000599951</v>
          </cell>
          <cell r="J647">
            <v>35863.801014780031</v>
          </cell>
          <cell r="K647">
            <v>12144.109999017532</v>
          </cell>
          <cell r="L647">
            <v>15170.507452667727</v>
          </cell>
          <cell r="M647">
            <v>7891.9400002908951</v>
          </cell>
          <cell r="N647">
            <v>14019.989114522852</v>
          </cell>
          <cell r="O647">
            <v>19425.009999895949</v>
          </cell>
          <cell r="P647">
            <v>17922.620000426366</v>
          </cell>
          <cell r="Q647">
            <v>18280.275809023005</v>
          </cell>
          <cell r="R647">
            <v>18304.997169854068</v>
          </cell>
          <cell r="S647">
            <v>16610.576467899918</v>
          </cell>
        </row>
        <row r="648">
          <cell r="F648" t="str">
            <v>(-) DESPESAS PRODUÇÃO INDIRETA(-) Deslocamentos e Viagens</v>
          </cell>
          <cell r="G648" t="str">
            <v>(-) Deslocamentos e Viagens</v>
          </cell>
          <cell r="H648">
            <v>364.99999998087259</v>
          </cell>
          <cell r="I648">
            <v>1250.0400006488715</v>
          </cell>
          <cell r="J648">
            <v>1344.0900000455749</v>
          </cell>
          <cell r="K648">
            <v>1158.959998866975</v>
          </cell>
          <cell r="L648">
            <v>5802.8799985705782</v>
          </cell>
          <cell r="M648">
            <v>2029.4800000387168</v>
          </cell>
          <cell r="N648">
            <v>2863.4299999336708</v>
          </cell>
          <cell r="O648">
            <v>1000.4999996734634</v>
          </cell>
          <cell r="P648">
            <v>201.99999997378598</v>
          </cell>
          <cell r="Q648">
            <v>343.61999999811354</v>
          </cell>
          <cell r="R648">
            <v>784.70999990916016</v>
          </cell>
          <cell r="S648">
            <v>889.49000002177831</v>
          </cell>
        </row>
        <row r="649">
          <cell r="F649" t="str">
            <v xml:space="preserve">(-) DESPESAS PRODUÇÃO INDIRETAHospedagem </v>
          </cell>
          <cell r="G649" t="str">
            <v xml:space="preserve">Hospedagem </v>
          </cell>
          <cell r="H649">
            <v>351.99999997280003</v>
          </cell>
          <cell r="I649">
            <v>0</v>
          </cell>
          <cell r="J649">
            <v>637.47000003051744</v>
          </cell>
          <cell r="K649">
            <v>95.490000028099999</v>
          </cell>
          <cell r="L649">
            <v>543.89999982724794</v>
          </cell>
          <cell r="M649">
            <v>239.49000002025002</v>
          </cell>
          <cell r="N649">
            <v>2462.6199999482133</v>
          </cell>
          <cell r="O649">
            <v>888.49999965413792</v>
          </cell>
          <cell r="P649">
            <v>96.999999992099987</v>
          </cell>
          <cell r="Q649">
            <v>0</v>
          </cell>
          <cell r="R649">
            <v>388.99999987680002</v>
          </cell>
          <cell r="S649">
            <v>145.49000004994969</v>
          </cell>
        </row>
        <row r="650">
          <cell r="F650" t="str">
            <v xml:space="preserve">(-) DESPESAS PRODUÇÃO INDIRETAPassagens Aéreas </v>
          </cell>
          <cell r="G650" t="str">
            <v xml:space="preserve">Passagens Aéreas </v>
          </cell>
          <cell r="H650">
            <v>0</v>
          </cell>
          <cell r="I650">
            <v>988.64000062799448</v>
          </cell>
          <cell r="J650">
            <v>0</v>
          </cell>
          <cell r="K650">
            <v>966.46999884397496</v>
          </cell>
          <cell r="L650">
            <v>3845.6699987366092</v>
          </cell>
          <cell r="M650">
            <v>680.0200000055421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</row>
        <row r="651">
          <cell r="F651" t="str">
            <v xml:space="preserve">(-) DESPESAS PRODUÇÃO INDIRETAPassagens Rodoviárias </v>
          </cell>
          <cell r="G651" t="str">
            <v xml:space="preserve">Passagens Rodoviárias 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</row>
        <row r="652">
          <cell r="F652" t="str">
            <v>(-) DESPESAS PRODUÇÃO INDIRETAPassagens Marítimas</v>
          </cell>
          <cell r="G652" t="str">
            <v>Passagens Marítimas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</row>
        <row r="653">
          <cell r="F653" t="str">
            <v>(-) DESPESAS PRODUÇÃO INDIRETADespesas com Táxi</v>
          </cell>
          <cell r="G653" t="str">
            <v>Despesas com Táxi</v>
          </cell>
          <cell r="H653">
            <v>13.000000008072568</v>
          </cell>
          <cell r="I653">
            <v>59.999999995420005</v>
          </cell>
          <cell r="J653">
            <v>443.16000002246005</v>
          </cell>
          <cell r="K653">
            <v>44.999999987999999</v>
          </cell>
          <cell r="L653">
            <v>994.91000002918781</v>
          </cell>
          <cell r="M653">
            <v>409.00000001695952</v>
          </cell>
          <cell r="N653">
            <v>119.00000000080999</v>
          </cell>
          <cell r="O653">
            <v>68.000000024800002</v>
          </cell>
          <cell r="P653">
            <v>29.999999985215091</v>
          </cell>
          <cell r="Q653">
            <v>149.99999998774166</v>
          </cell>
          <cell r="R653">
            <v>0</v>
          </cell>
          <cell r="S653">
            <v>160.99999996548982</v>
          </cell>
        </row>
        <row r="654">
          <cell r="F654" t="str">
            <v>(-) DESPESAS PRODUÇÃO INDIRETADespesas com Moto Taxi</v>
          </cell>
          <cell r="G654" t="str">
            <v>Despesas com Moto Taxi</v>
          </cell>
          <cell r="H654">
            <v>0</v>
          </cell>
          <cell r="I654">
            <v>126.00000002087695</v>
          </cell>
          <cell r="J654">
            <v>79.010000015057329</v>
          </cell>
          <cell r="K654">
            <v>52.000000006900002</v>
          </cell>
          <cell r="L654">
            <v>4.000000005263157</v>
          </cell>
          <cell r="M654">
            <v>104.00000000552512</v>
          </cell>
          <cell r="N654">
            <v>55.999999985457634</v>
          </cell>
          <cell r="O654">
            <v>43.999999994525488</v>
          </cell>
          <cell r="P654">
            <v>74.999999996470919</v>
          </cell>
          <cell r="Q654">
            <v>50.000000010371878</v>
          </cell>
          <cell r="R654">
            <v>31.000000002261494</v>
          </cell>
          <cell r="S654">
            <v>36.000000001636849</v>
          </cell>
        </row>
        <row r="655">
          <cell r="F655" t="str">
            <v>(-) DESPESAS PRODUÇÃO INDIRETAAlimentação Viagens</v>
          </cell>
          <cell r="G655" t="str">
            <v>Alimentação Viagens</v>
          </cell>
          <cell r="H655">
            <v>0</v>
          </cell>
          <cell r="I655">
            <v>75.400000004580008</v>
          </cell>
          <cell r="J655">
            <v>134.949999973437</v>
          </cell>
          <cell r="K655">
            <v>0</v>
          </cell>
          <cell r="L655">
            <v>412.04999997727032</v>
          </cell>
          <cell r="M655">
            <v>544.46999999043999</v>
          </cell>
          <cell r="N655">
            <v>210.81000000372399</v>
          </cell>
          <cell r="O655">
            <v>0</v>
          </cell>
          <cell r="P655">
            <v>0</v>
          </cell>
          <cell r="Q655">
            <v>0</v>
          </cell>
          <cell r="R655">
            <v>284.71000002354123</v>
          </cell>
          <cell r="S655">
            <v>176.87000002756798</v>
          </cell>
        </row>
        <row r="656">
          <cell r="F656" t="str">
            <v>(-) DESPESAS PRODUÇÃO INDIRETADiárias Viagens</v>
          </cell>
          <cell r="G656" t="str">
            <v>Diárias Viagens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</row>
        <row r="657">
          <cell r="F657" t="str">
            <v>(-) DESPESAS PRODUÇÃO INDIRETACombustível em Viagens</v>
          </cell>
          <cell r="G657" t="str">
            <v>Combustível em Viagens</v>
          </cell>
          <cell r="H657">
            <v>0</v>
          </cell>
          <cell r="I657">
            <v>0</v>
          </cell>
          <cell r="J657">
            <v>39.999999988146001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143.62</v>
          </cell>
          <cell r="R657">
            <v>0</v>
          </cell>
          <cell r="S657">
            <v>370.12999997713399</v>
          </cell>
        </row>
        <row r="658">
          <cell r="F658" t="str">
            <v>(-) DESPESAS PRODUÇÃO INDIRETAEstacionamento</v>
          </cell>
          <cell r="G658" t="str">
            <v>Estacionamento</v>
          </cell>
          <cell r="H658">
            <v>0</v>
          </cell>
          <cell r="I658">
            <v>0</v>
          </cell>
          <cell r="J658">
            <v>9.5000000159570011</v>
          </cell>
          <cell r="K658">
            <v>0</v>
          </cell>
          <cell r="L658">
            <v>0</v>
          </cell>
          <cell r="M658">
            <v>52.5</v>
          </cell>
          <cell r="N658">
            <v>14.999999995466</v>
          </cell>
          <cell r="O658">
            <v>0</v>
          </cell>
          <cell r="P658">
            <v>0</v>
          </cell>
          <cell r="Q658">
            <v>0</v>
          </cell>
          <cell r="R658">
            <v>80.000000006557499</v>
          </cell>
          <cell r="S658">
            <v>0</v>
          </cell>
        </row>
        <row r="659">
          <cell r="F659" t="str">
            <v>(-) DESPESAS PRODUÇÃO INDIRETAPedágio</v>
          </cell>
          <cell r="G659" t="str">
            <v>Pedágio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2.3499999950009998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</row>
        <row r="660">
          <cell r="F660" t="str">
            <v>(-) DESPESAS PRODUÇÃO INDIRETA(-) Telefonia e Telecomunicações</v>
          </cell>
          <cell r="G660" t="str">
            <v>(-) Telefonia e Telecomunicações</v>
          </cell>
          <cell r="H660">
            <v>540.08000016849655</v>
          </cell>
          <cell r="I660">
            <v>506.1699999371495</v>
          </cell>
          <cell r="J660">
            <v>580.13000010326482</v>
          </cell>
          <cell r="K660">
            <v>522.11999978143956</v>
          </cell>
          <cell r="L660">
            <v>598.07999999374431</v>
          </cell>
          <cell r="M660">
            <v>311.87000016280916</v>
          </cell>
          <cell r="N660">
            <v>139.82999984863008</v>
          </cell>
          <cell r="O660">
            <v>312.9100000156995</v>
          </cell>
          <cell r="P660">
            <v>302.06000020859102</v>
          </cell>
          <cell r="Q660">
            <v>332.31000008842818</v>
          </cell>
          <cell r="R660">
            <v>420.55999997435146</v>
          </cell>
          <cell r="S660">
            <v>437.55999985050221</v>
          </cell>
        </row>
        <row r="661">
          <cell r="F661" t="str">
            <v>(-) DESPESAS PRODUÇÃO INDIRETATelefonia Fixa</v>
          </cell>
          <cell r="G661" t="str">
            <v>Telefonia Fixa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</row>
        <row r="662">
          <cell r="F662" t="str">
            <v>(-) DESPESAS PRODUÇÃO INDIRETATelefonia Móvel</v>
          </cell>
          <cell r="G662" t="str">
            <v>Telefonia Móvel</v>
          </cell>
          <cell r="H662">
            <v>540.08000016849655</v>
          </cell>
          <cell r="I662">
            <v>506.1699999371495</v>
          </cell>
          <cell r="J662">
            <v>580.13000010326482</v>
          </cell>
          <cell r="K662">
            <v>522.11999978143956</v>
          </cell>
          <cell r="L662">
            <v>598.07999999374431</v>
          </cell>
          <cell r="M662">
            <v>311.87000016280916</v>
          </cell>
          <cell r="N662">
            <v>139.82999984863008</v>
          </cell>
          <cell r="O662">
            <v>312.9100000156995</v>
          </cell>
          <cell r="P662">
            <v>302.06000020859102</v>
          </cell>
          <cell r="Q662">
            <v>332.31000008842818</v>
          </cell>
          <cell r="R662">
            <v>420.55999997435146</v>
          </cell>
          <cell r="S662">
            <v>437.55999985050221</v>
          </cell>
        </row>
        <row r="663">
          <cell r="F663" t="str">
            <v>(-) DESPESAS PRODUÇÃO INDIRETAInternet</v>
          </cell>
          <cell r="G663" t="str">
            <v>Internet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</row>
        <row r="664">
          <cell r="F664" t="str">
            <v>(-) DESPESAS PRODUÇÃO INDIRETAServiço de Trasmissão em Audio e Video</v>
          </cell>
          <cell r="G664" t="str">
            <v>Serviço de Trasmissão em Audio e Video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</row>
        <row r="665">
          <cell r="F665" t="str">
            <v>(-) DESPESAS PRODUÇÃO INDIRETAVoip</v>
          </cell>
          <cell r="G665" t="str">
            <v>Voip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</row>
        <row r="666">
          <cell r="F666" t="str">
            <v>(-) DESPESAS PRODUÇÃO INDIRETA(-)Materias de Consumo</v>
          </cell>
          <cell r="G666" t="str">
            <v>(-)Materias de Consumo</v>
          </cell>
          <cell r="H666">
            <v>4896.5600000075592</v>
          </cell>
          <cell r="I666">
            <v>10924.580000003431</v>
          </cell>
          <cell r="J666">
            <v>3898.35</v>
          </cell>
          <cell r="K666">
            <v>5043.0899999953672</v>
          </cell>
          <cell r="L666">
            <v>5047.0274539145703</v>
          </cell>
          <cell r="M666">
            <v>2192.9699999506802</v>
          </cell>
          <cell r="N666">
            <v>4271.519114463199</v>
          </cell>
          <cell r="O666">
            <v>13828.889999998484</v>
          </cell>
          <cell r="P666">
            <v>10109.56</v>
          </cell>
          <cell r="Q666">
            <v>10675.245808600899</v>
          </cell>
          <cell r="R666">
            <v>4415.5571698793383</v>
          </cell>
          <cell r="S666">
            <v>8264.3564674381978</v>
          </cell>
        </row>
        <row r="667">
          <cell r="F667" t="str">
            <v>(-) DESPESAS PRODUÇÃO INDIRETAMaterial de Consumo Informática</v>
          </cell>
          <cell r="G667" t="str">
            <v>Material de Consumo Informática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</row>
        <row r="668">
          <cell r="F668" t="str">
            <v>(-) DESPESAS PRODUÇÃO INDIRETAAluguel Máquina Reprográfica</v>
          </cell>
          <cell r="G668" t="str">
            <v>Aluguel Máquina Reprográfica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213.33220235390002</v>
          </cell>
          <cell r="S668">
            <v>0</v>
          </cell>
        </row>
        <row r="669">
          <cell r="F669" t="str">
            <v>(-) DESPESAS PRODUÇÃO INDIRETAMaterial de Consumo Máquina Reprografia</v>
          </cell>
          <cell r="G669" t="str">
            <v>Material de Consumo Máquina Reprografia</v>
          </cell>
          <cell r="H669">
            <v>160.000000008</v>
          </cell>
          <cell r="I669">
            <v>0</v>
          </cell>
          <cell r="J669">
            <v>160</v>
          </cell>
          <cell r="K669">
            <v>301.89000000907691</v>
          </cell>
          <cell r="L669">
            <v>607.20840634640001</v>
          </cell>
          <cell r="M669">
            <v>517.649999944</v>
          </cell>
          <cell r="N669">
            <v>520.24911446320004</v>
          </cell>
          <cell r="O669">
            <v>149.99999999399998</v>
          </cell>
          <cell r="P669">
            <v>0</v>
          </cell>
          <cell r="Q669">
            <v>116.44336146960001</v>
          </cell>
          <cell r="R669">
            <v>450.00000000099999</v>
          </cell>
          <cell r="S669">
            <v>299.99999999599999</v>
          </cell>
        </row>
        <row r="670">
          <cell r="F670" t="str">
            <v>(-) DESPESAS PRODUÇÃO INDIRETAMaterial de Expediente</v>
          </cell>
          <cell r="G670" t="str">
            <v>Material de Expediente</v>
          </cell>
          <cell r="H670">
            <v>932.68999999956009</v>
          </cell>
          <cell r="I670">
            <v>855.58000000342997</v>
          </cell>
          <cell r="J670">
            <v>1223.25</v>
          </cell>
          <cell r="K670">
            <v>2001.959999984334</v>
          </cell>
          <cell r="L670">
            <v>2313.7999999967701</v>
          </cell>
          <cell r="M670">
            <v>614.11999996424004</v>
          </cell>
          <cell r="N670">
            <v>3151.37</v>
          </cell>
          <cell r="O670">
            <v>13620.890000002484</v>
          </cell>
          <cell r="P670">
            <v>4842.76</v>
          </cell>
          <cell r="Q670">
            <v>909.98189429799947</v>
          </cell>
          <cell r="R670">
            <v>961.70496752443796</v>
          </cell>
          <cell r="S670">
            <v>2637.7868349736</v>
          </cell>
        </row>
        <row r="671">
          <cell r="F671" t="str">
            <v>(-) DESPESAS PRODUÇÃO INDIRETAMaterial de Limpeza</v>
          </cell>
          <cell r="G671" t="str">
            <v>Material de Limpeza</v>
          </cell>
          <cell r="H671">
            <v>0</v>
          </cell>
          <cell r="I671">
            <v>0</v>
          </cell>
          <cell r="J671">
            <v>0</v>
          </cell>
          <cell r="K671">
            <v>1627.68</v>
          </cell>
          <cell r="L671">
            <v>458.4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7663.52</v>
          </cell>
          <cell r="R671">
            <v>1171.4000000000001</v>
          </cell>
          <cell r="S671">
            <v>5278.6896324685995</v>
          </cell>
        </row>
        <row r="672">
          <cell r="F672" t="str">
            <v>(-) DESPESAS PRODUÇÃO INDIRETAMaterial Gráfico e Repreográfico</v>
          </cell>
          <cell r="G672" t="str">
            <v>Material Gráfico e Repreográfico</v>
          </cell>
          <cell r="H672">
            <v>215.07000000000002</v>
          </cell>
          <cell r="I672">
            <v>2398.83</v>
          </cell>
          <cell r="J672">
            <v>1680</v>
          </cell>
          <cell r="K672">
            <v>409.00000000195547</v>
          </cell>
          <cell r="L672">
            <v>125.5</v>
          </cell>
          <cell r="M672">
            <v>301</v>
          </cell>
          <cell r="N672">
            <v>0</v>
          </cell>
          <cell r="O672">
            <v>0</v>
          </cell>
          <cell r="P672">
            <v>0</v>
          </cell>
          <cell r="Q672">
            <v>1969.3899999999999</v>
          </cell>
          <cell r="R672">
            <v>760</v>
          </cell>
          <cell r="S672">
            <v>47.88</v>
          </cell>
        </row>
        <row r="673">
          <cell r="F673" t="str">
            <v>(-) DESPESAS PRODUÇÃO INDIRETAMateriais de Natureza Permanente</v>
          </cell>
          <cell r="G673" t="str">
            <v>Materiais de Natureza Permanente</v>
          </cell>
          <cell r="H673">
            <v>2663.4</v>
          </cell>
          <cell r="I673">
            <v>4503.17</v>
          </cell>
          <cell r="J673">
            <v>0</v>
          </cell>
          <cell r="K673">
            <v>659.76</v>
          </cell>
          <cell r="L673">
            <v>1500</v>
          </cell>
          <cell r="M673">
            <v>760.20000004244002</v>
          </cell>
          <cell r="N673">
            <v>444</v>
          </cell>
          <cell r="O673">
            <v>58.000000002</v>
          </cell>
          <cell r="P673">
            <v>3288</v>
          </cell>
          <cell r="Q673">
            <v>15.910552833300017</v>
          </cell>
          <cell r="R673">
            <v>0</v>
          </cell>
          <cell r="S673">
            <v>0</v>
          </cell>
        </row>
        <row r="674">
          <cell r="F674" t="str">
            <v>(-) DESPESAS PRODUÇÃO INDIRETACoffee Break</v>
          </cell>
          <cell r="G674" t="str">
            <v>Coffee Break</v>
          </cell>
          <cell r="H674">
            <v>491</v>
          </cell>
          <cell r="I674">
            <v>12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</row>
        <row r="675">
          <cell r="F675" t="str">
            <v>(-) DESPESAS PRODUÇÃO INDIRETAMaterial EPI</v>
          </cell>
          <cell r="G675" t="str">
            <v>Material EPI</v>
          </cell>
          <cell r="H675">
            <v>434.4</v>
          </cell>
          <cell r="I675">
            <v>3155</v>
          </cell>
          <cell r="J675">
            <v>835.1</v>
          </cell>
          <cell r="K675">
            <v>42.8</v>
          </cell>
          <cell r="L675">
            <v>42.119047571400003</v>
          </cell>
          <cell r="M675">
            <v>0</v>
          </cell>
          <cell r="N675">
            <v>155.9</v>
          </cell>
          <cell r="O675">
            <v>0</v>
          </cell>
          <cell r="P675">
            <v>1978.8</v>
          </cell>
          <cell r="Q675">
            <v>0</v>
          </cell>
          <cell r="R675">
            <v>859.12</v>
          </cell>
          <cell r="S675">
            <v>0</v>
          </cell>
        </row>
        <row r="676">
          <cell r="F676" t="str">
            <v>(-) DESPESAS PRODUÇÃO INDIRETA(-) Serviços Técnicos Especializados</v>
          </cell>
          <cell r="G676" t="str">
            <v>(-) Serviços Técnicos Especializados</v>
          </cell>
          <cell r="H676">
            <v>2599.99999974</v>
          </cell>
          <cell r="I676">
            <v>0</v>
          </cell>
          <cell r="J676">
            <v>7601.0999992398902</v>
          </cell>
          <cell r="K676">
            <v>2718.3000002807998</v>
          </cell>
          <cell r="L676">
            <v>2484.0600001538101</v>
          </cell>
          <cell r="M676">
            <v>2726.3400001386899</v>
          </cell>
          <cell r="N676">
            <v>3396.8300001699008</v>
          </cell>
          <cell r="O676">
            <v>2597.4000002928901</v>
          </cell>
          <cell r="P676">
            <v>2597.4000002928901</v>
          </cell>
          <cell r="Q676">
            <v>2672.8500002958531</v>
          </cell>
          <cell r="R676">
            <v>2597.4000002928901</v>
          </cell>
          <cell r="S676">
            <v>5194.8000005857793</v>
          </cell>
        </row>
        <row r="677">
          <cell r="F677" t="str">
            <v>(-) DESPESAS PRODUÇÃO INDIRETAComissões sobre Vendas</v>
          </cell>
          <cell r="G677" t="str">
            <v>Comissões sobre Vendas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</row>
        <row r="678">
          <cell r="F678" t="str">
            <v>(-) DESPESAS PRODUÇÃO INDIRETAServiços de Segurança</v>
          </cell>
          <cell r="G678" t="str">
            <v>Serviços de Segurança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</row>
        <row r="679">
          <cell r="F679" t="str">
            <v>(-) DESPESAS PRODUÇÃO INDIRETAServiços de Contabilidade</v>
          </cell>
          <cell r="G679" t="str">
            <v>Serviços de Contabilidade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</row>
        <row r="680">
          <cell r="F680" t="str">
            <v>(-) DESPESAS PRODUÇÃO INDIRETAAssessoria Tributária</v>
          </cell>
          <cell r="G680" t="str">
            <v>Assessoria Tributária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</row>
        <row r="681">
          <cell r="F681" t="str">
            <v>(-) DESPESAS PRODUÇÃO INDIRETAAuditoria Independente</v>
          </cell>
          <cell r="G681" t="str">
            <v>Auditoria Independente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</row>
        <row r="682">
          <cell r="F682" t="str">
            <v>(-) DESPESAS PRODUÇÃO INDIRETAAdvocacia</v>
          </cell>
          <cell r="G682" t="str">
            <v>Advocacia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</row>
        <row r="683">
          <cell r="F683" t="str">
            <v>(-) DESPESAS PRODUÇÃO INDIRETAAssessoria de Imprensa</v>
          </cell>
          <cell r="G683" t="str">
            <v>Assessoria de Imprensa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</row>
        <row r="684">
          <cell r="F684" t="str">
            <v>(-) DESPESAS PRODUÇÃO INDIRETAAssessoria de Comunicação</v>
          </cell>
          <cell r="G684" t="str">
            <v>Assessoria de Comunicação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</row>
        <row r="685">
          <cell r="F685" t="str">
            <v>(-) DESPESAS PRODUÇÃO INDIRETAAssessoria Criação e Publicidade</v>
          </cell>
          <cell r="G685" t="str">
            <v>Assessoria Criação e Publicidade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</row>
        <row r="686">
          <cell r="F686" t="str">
            <v>(-) DESPESAS PRODUÇÃO INDIRETARecrutamento e Seleção</v>
          </cell>
          <cell r="G686" t="str">
            <v>Recrutamento e Seleção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</row>
        <row r="687">
          <cell r="F687" t="str">
            <v>(-) DESPESAS PRODUÇÃO INDIRETAFerramentas de Pesquisa</v>
          </cell>
          <cell r="G687" t="str">
            <v>Ferramentas de Pesquisa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</row>
        <row r="688">
          <cell r="F688" t="str">
            <v>(-) DESPESAS PRODUÇÃO INDIRETAAssessoria Empresarial</v>
          </cell>
          <cell r="G688" t="str">
            <v>Assessoria Empresarial</v>
          </cell>
          <cell r="H688">
            <v>2599.99999974</v>
          </cell>
          <cell r="I688">
            <v>0</v>
          </cell>
          <cell r="J688">
            <v>7601.0999992398902</v>
          </cell>
          <cell r="K688">
            <v>2718.3000002807998</v>
          </cell>
          <cell r="L688">
            <v>2484.0600001538101</v>
          </cell>
          <cell r="M688">
            <v>2726.3400001386899</v>
          </cell>
          <cell r="N688">
            <v>3396.8300001699008</v>
          </cell>
          <cell r="O688">
            <v>2597.4000002928901</v>
          </cell>
          <cell r="P688">
            <v>2597.4000002928901</v>
          </cell>
          <cell r="Q688">
            <v>2672.8500002958531</v>
          </cell>
          <cell r="R688">
            <v>2597.4000002928901</v>
          </cell>
          <cell r="S688">
            <v>5194.8000005857793</v>
          </cell>
        </row>
        <row r="689">
          <cell r="F689" t="str">
            <v>(-) DESPESAS PRODUÇÃO INDIRETAServiço de Desembaraço Aduaneiro</v>
          </cell>
          <cell r="G689" t="str">
            <v>Serviço de Desembaraço Aduaneiro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</row>
        <row r="690">
          <cell r="F690" t="str">
            <v>(-) DESPESAS PRODUÇÃO INDIRETAParticipação em Associações</v>
          </cell>
          <cell r="G690" t="str">
            <v>Participação em Associações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</row>
        <row r="691">
          <cell r="F691" t="str">
            <v>(-) DESPESAS PRODUÇÃO INDIRETAComissão Empresa de Cobrança</v>
          </cell>
          <cell r="G691" t="str">
            <v>Comissão Empresa de Cobrança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</row>
        <row r="692">
          <cell r="F692" t="str">
            <v>(-) DESPESAS PRODUÇÃO INDIRETAServiço Análise de Crédito</v>
          </cell>
          <cell r="G692" t="str">
            <v>Serviço Análise de Crédito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</row>
        <row r="693">
          <cell r="F693" t="str">
            <v>(-) DESPESAS PRODUÇÃO INDIRETADesenvolvimento e Manutenção de Software</v>
          </cell>
          <cell r="G693" t="str">
            <v>Desenvolvimento e Manutenção de Software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</row>
        <row r="694">
          <cell r="F694" t="str">
            <v>(-) DESPESAS PRODUÇÃO INDIRETASuporte Técnico Software</v>
          </cell>
          <cell r="G694" t="str">
            <v>Suporte Técnico Software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</row>
        <row r="695">
          <cell r="F695" t="str">
            <v>(-) DESPESAS PRODUÇÃO INDIRETALicença para Uso de Software (Aluguel)</v>
          </cell>
          <cell r="G695" t="str">
            <v>Licença para Uso de Software (Aluguel)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</row>
        <row r="696">
          <cell r="F696" t="str">
            <v>(-) DESPESAS PRODUÇÃO INDIRETAAssessoria em TI</v>
          </cell>
          <cell r="G696" t="str">
            <v>Assessoria em TI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</row>
        <row r="697">
          <cell r="F697" t="str">
            <v>(-) DESPESAS PRODUÇÃO INDIRETAManutenção Suporte Técnico Software</v>
          </cell>
          <cell r="G697" t="str">
            <v>Manutenção Suporte Técnico Software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</row>
        <row r="698">
          <cell r="F698" t="str">
            <v>(-) DESPESAS PRODUÇÃO INDIRETA(-)Manutenção</v>
          </cell>
          <cell r="G698" t="str">
            <v>(-)Manutenção</v>
          </cell>
          <cell r="H698">
            <v>52.25</v>
          </cell>
          <cell r="I698">
            <v>0</v>
          </cell>
          <cell r="J698">
            <v>6071.81</v>
          </cell>
          <cell r="K698">
            <v>519.99999998099997</v>
          </cell>
          <cell r="L698">
            <v>0</v>
          </cell>
          <cell r="M698">
            <v>0</v>
          </cell>
          <cell r="N698">
            <v>0</v>
          </cell>
          <cell r="O698">
            <v>250</v>
          </cell>
          <cell r="P698">
            <v>3539.9999999905999</v>
          </cell>
          <cell r="Q698">
            <v>3182.32</v>
          </cell>
          <cell r="R698">
            <v>6880</v>
          </cell>
          <cell r="S698">
            <v>1483.47</v>
          </cell>
        </row>
        <row r="699">
          <cell r="F699" t="str">
            <v>(-) DESPESAS PRODUÇÃO INDIRETAMateriais de Manutenção e Reparos</v>
          </cell>
          <cell r="G699" t="str">
            <v>Materiais de Manutenção e Reparos</v>
          </cell>
          <cell r="H699">
            <v>52.25</v>
          </cell>
          <cell r="I699">
            <v>0</v>
          </cell>
          <cell r="J699">
            <v>5761.81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250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</row>
        <row r="700">
          <cell r="F700" t="str">
            <v>(-) DESPESAS PRODUÇÃO INDIRETAManutenção Conservação Móveis e Utensílios</v>
          </cell>
          <cell r="G700" t="str">
            <v>Manutenção Conservação Móveis e Utensílios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350</v>
          </cell>
          <cell r="Q700">
            <v>0</v>
          </cell>
          <cell r="R700">
            <v>0</v>
          </cell>
          <cell r="S700">
            <v>0</v>
          </cell>
        </row>
        <row r="701">
          <cell r="F701" t="str">
            <v>(-) DESPESAS PRODUÇÃO INDIRETAManutenção Conservação Máq. e Equipamentos</v>
          </cell>
          <cell r="G701" t="str">
            <v>Manutenção Conservação Máq. e Equipamentos</v>
          </cell>
          <cell r="H701">
            <v>0</v>
          </cell>
          <cell r="I701">
            <v>0</v>
          </cell>
          <cell r="J701">
            <v>310</v>
          </cell>
          <cell r="K701">
            <v>519.99999998099997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3189.9999999905999</v>
          </cell>
          <cell r="Q701">
            <v>3182.32</v>
          </cell>
          <cell r="R701">
            <v>6880</v>
          </cell>
          <cell r="S701">
            <v>1483.47</v>
          </cell>
        </row>
        <row r="702">
          <cell r="F702" t="str">
            <v>(-) DESPESAS PRODUÇÃO INDIRETAManutenção de Equipamentos de Informática</v>
          </cell>
          <cell r="G702" t="str">
            <v>Manutenção de Equipamentos de Informática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</row>
        <row r="703">
          <cell r="F703" t="str">
            <v>(-) DESPESAS PRODUÇÃO INDIRETAManutenção e Conservação Instalações</v>
          </cell>
          <cell r="G703" t="str">
            <v>Manutenção e Conservação Instalações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</row>
        <row r="704">
          <cell r="F704" t="str">
            <v>(-) DESPESAS PRODUÇÃO INDIRETAManutenção e Conservação Predial</v>
          </cell>
          <cell r="G704" t="str">
            <v>Manutenção e Conservação Predial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</row>
        <row r="705">
          <cell r="F705" t="str">
            <v>(-) DESPESAS PRODUÇÃO INDIRETA(-)Outras Despesas Gerais</v>
          </cell>
          <cell r="G705" t="str">
            <v>(-)Outras Despesas Gerais</v>
          </cell>
          <cell r="H705">
            <v>249.61</v>
          </cell>
          <cell r="I705">
            <v>936.00000001050012</v>
          </cell>
          <cell r="J705">
            <v>16368.321015391301</v>
          </cell>
          <cell r="K705">
            <v>2181.64000011195</v>
          </cell>
          <cell r="L705">
            <v>1238.4600000350242</v>
          </cell>
          <cell r="M705">
            <v>631.28</v>
          </cell>
          <cell r="N705">
            <v>3348.3800001074501</v>
          </cell>
          <cell r="O705">
            <v>1435.3099999154101</v>
          </cell>
          <cell r="P705">
            <v>1171.5999999605001</v>
          </cell>
          <cell r="Q705">
            <v>1073.9300000397084</v>
          </cell>
          <cell r="R705">
            <v>3206.76999979833</v>
          </cell>
          <cell r="S705">
            <v>340.90000000366001</v>
          </cell>
        </row>
        <row r="706">
          <cell r="F706" t="str">
            <v>(-) DESPESAS PRODUÇÃO INDIRETAAluguel de Veículos</v>
          </cell>
          <cell r="G706" t="str">
            <v>Aluguel de Veículos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</row>
        <row r="707">
          <cell r="F707" t="str">
            <v>(-) DESPESAS PRODUÇÃO INDIRETAAssinatura Jornais, Revistas e Periódicos</v>
          </cell>
          <cell r="G707" t="str">
            <v>Assinatura Jornais, Revistas e Periódicos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</row>
        <row r="708">
          <cell r="F708" t="str">
            <v>(-) DESPESAS PRODUÇÃO INDIRETACombustível</v>
          </cell>
          <cell r="G708" t="str">
            <v>Combustível</v>
          </cell>
          <cell r="H708">
            <v>249.61</v>
          </cell>
          <cell r="I708">
            <v>0</v>
          </cell>
          <cell r="J708">
            <v>0</v>
          </cell>
          <cell r="K708">
            <v>187.64</v>
          </cell>
          <cell r="L708">
            <v>178.26</v>
          </cell>
          <cell r="M708">
            <v>575.28</v>
          </cell>
          <cell r="N708">
            <v>919.03</v>
          </cell>
          <cell r="O708">
            <v>445.73</v>
          </cell>
          <cell r="P708">
            <v>0</v>
          </cell>
          <cell r="Q708">
            <v>149.03</v>
          </cell>
          <cell r="R708">
            <v>145.03</v>
          </cell>
          <cell r="S708">
            <v>0</v>
          </cell>
        </row>
        <row r="709">
          <cell r="F709" t="str">
            <v>(-) DESPESAS PRODUÇÃO INDIRETADespesa com Documentos</v>
          </cell>
          <cell r="G709" t="str">
            <v>Despesa com Documentos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</row>
        <row r="710">
          <cell r="F710" t="str">
            <v>(-) DESPESAS PRODUÇÃO INDIRETADespesa com Processos Judiciais</v>
          </cell>
          <cell r="G710" t="str">
            <v>Despesa com Processos Judiciais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</row>
        <row r="711">
          <cell r="F711" t="str">
            <v>(-) DESPESAS PRODUÇÃO INDIRETAFrete Compra</v>
          </cell>
          <cell r="G711" t="str">
            <v>Frete Compra</v>
          </cell>
          <cell r="H711">
            <v>0</v>
          </cell>
          <cell r="I711">
            <v>0</v>
          </cell>
          <cell r="J711">
            <v>205</v>
          </cell>
          <cell r="K711">
            <v>0</v>
          </cell>
          <cell r="L711">
            <v>0</v>
          </cell>
          <cell r="M711">
            <v>0</v>
          </cell>
          <cell r="N711">
            <v>966.35</v>
          </cell>
          <cell r="O711">
            <v>0</v>
          </cell>
          <cell r="P711">
            <v>302.60000000000002</v>
          </cell>
          <cell r="Q711">
            <v>165.89999999999998</v>
          </cell>
          <cell r="R711">
            <v>449.13</v>
          </cell>
          <cell r="S711">
            <v>340.90000000366001</v>
          </cell>
        </row>
        <row r="712">
          <cell r="F712" t="str">
            <v>(-) DESPESAS PRODUÇÃO INDIRETAMão-de-Obra Terceirizada</v>
          </cell>
          <cell r="G712" t="str">
            <v>Mão-de-Obra Terceirizada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</row>
        <row r="713">
          <cell r="F713" t="str">
            <v>(-) DESPESAS PRODUÇÃO INDIRETAServiço de Correios</v>
          </cell>
          <cell r="G713" t="str">
            <v>Serviço de Correios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4.2000000232742325</v>
          </cell>
          <cell r="M713">
            <v>0</v>
          </cell>
          <cell r="N713">
            <v>0</v>
          </cell>
          <cell r="O713">
            <v>72.579999927909967</v>
          </cell>
          <cell r="P713">
            <v>0</v>
          </cell>
          <cell r="Q713">
            <v>0</v>
          </cell>
          <cell r="R713">
            <v>52.609999738330295</v>
          </cell>
          <cell r="S713">
            <v>0</v>
          </cell>
        </row>
        <row r="714">
          <cell r="F714" t="str">
            <v>(-) DESPESAS PRODUÇÃO INDIRETAÁgua</v>
          </cell>
          <cell r="G714" t="str">
            <v>Água</v>
          </cell>
          <cell r="H714">
            <v>0</v>
          </cell>
          <cell r="I714">
            <v>936.00000001050012</v>
          </cell>
          <cell r="J714">
            <v>0</v>
          </cell>
          <cell r="K714">
            <v>1994.0000001119502</v>
          </cell>
          <cell r="L714">
            <v>1056.00000001175</v>
          </cell>
          <cell r="M714">
            <v>56</v>
          </cell>
          <cell r="N714">
            <v>1463.00000010745</v>
          </cell>
          <cell r="O714">
            <v>916.99999998750002</v>
          </cell>
          <cell r="P714">
            <v>868.99999996049996</v>
          </cell>
          <cell r="Q714">
            <v>759.00000003970842</v>
          </cell>
          <cell r="R714">
            <v>1105.0000000599998</v>
          </cell>
          <cell r="S714">
            <v>0</v>
          </cell>
        </row>
        <row r="715">
          <cell r="F715" t="str">
            <v>(-) DESPESAS PRODUÇÃO INDIRETADespesas com Amortização de Software</v>
          </cell>
          <cell r="G715" t="str">
            <v>Despesas com Amortização de Software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</row>
        <row r="716">
          <cell r="F716" t="str">
            <v>(-) DESPESAS PRODUÇÃO INDIRETATaxas Operacionais</v>
          </cell>
          <cell r="G716" t="str">
            <v>Taxas Operacionais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1455</v>
          </cell>
          <cell r="S716">
            <v>0</v>
          </cell>
        </row>
        <row r="717">
          <cell r="F717" t="str">
            <v>(-) DESPESAS PRODUÇÃO INDIRETAAluguel de Imóveis</v>
          </cell>
          <cell r="G717" t="str">
            <v>Aluguel de Imóveis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</row>
        <row r="718">
          <cell r="F718" t="str">
            <v>(-) DESPESAS PRODUÇÃO INDIRETASeguro Frota Leve</v>
          </cell>
          <cell r="G718" t="str">
            <v>Seguro Frota Leve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</row>
        <row r="719">
          <cell r="F719" t="str">
            <v>(-) DESPESAS PRODUÇÃO INDIRETAPerdas de Estoque</v>
          </cell>
          <cell r="G719" t="str">
            <v>Perdas de Estoque</v>
          </cell>
          <cell r="H719">
            <v>0</v>
          </cell>
          <cell r="I719">
            <v>0</v>
          </cell>
          <cell r="J719">
            <v>16163.321015391301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</row>
        <row r="720">
          <cell r="F720" t="str">
            <v>(-) DESPESAS PRODUÇÃO INDIRETAAluguel de Máquinas e Equipamentos</v>
          </cell>
          <cell r="G720" t="str">
            <v>Aluguel de Máquinas e Equipamentos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</row>
        <row r="721">
          <cell r="F721" t="str">
            <v>(-) DESPESAS PRODUÇÃO INDIRETAOutras Despesas Gerais</v>
          </cell>
          <cell r="G721" t="str">
            <v>Outras Despesas Gerais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</row>
        <row r="722">
          <cell r="F722" t="str">
            <v>(-) DESPESAS EXCELÊNCIA INDUSTRIAL(-) DESPESAS EXCELÊNCIA INDUSTRIAL</v>
          </cell>
          <cell r="G722" t="str">
            <v>(-) DESPESAS EXCELÊNCIA INDUSTRIAL</v>
          </cell>
          <cell r="H722">
            <v>564.69037736974235</v>
          </cell>
          <cell r="I722">
            <v>574.4634130651574</v>
          </cell>
          <cell r="J722">
            <v>557.33269049135811</v>
          </cell>
          <cell r="K722">
            <v>682.87087226137464</v>
          </cell>
          <cell r="L722">
            <v>0</v>
          </cell>
          <cell r="M722">
            <v>36358.964094613591</v>
          </cell>
          <cell r="N722">
            <v>37251.247369650875</v>
          </cell>
          <cell r="O722">
            <v>39693.817076744301</v>
          </cell>
          <cell r="P722">
            <v>23392.546821450553</v>
          </cell>
          <cell r="Q722">
            <v>1276.41861565406</v>
          </cell>
          <cell r="R722">
            <v>37917.433949524937</v>
          </cell>
          <cell r="S722">
            <v>-27703.245556956397</v>
          </cell>
        </row>
        <row r="723">
          <cell r="F723" t="str">
            <v>(-) DESPESAS EXCELÊNCIA INDUSTRIALDespesas com Pessoal</v>
          </cell>
          <cell r="G723" t="str">
            <v>Despesas com Pessoal</v>
          </cell>
          <cell r="H723">
            <v>564.69037736974235</v>
          </cell>
          <cell r="I723">
            <v>574.4634130651574</v>
          </cell>
          <cell r="J723">
            <v>557.33269049135811</v>
          </cell>
          <cell r="K723">
            <v>682.87087226137464</v>
          </cell>
          <cell r="L723">
            <v>0</v>
          </cell>
          <cell r="M723">
            <v>30569.914094613592</v>
          </cell>
          <cell r="N723">
            <v>31472.617369650878</v>
          </cell>
          <cell r="O723">
            <v>33784.044361908076</v>
          </cell>
          <cell r="P723">
            <v>18825.793701623079</v>
          </cell>
          <cell r="Q723">
            <v>1276.41861565406</v>
          </cell>
          <cell r="R723">
            <v>31177.164352951546</v>
          </cell>
          <cell r="S723">
            <v>1224.7979310831997</v>
          </cell>
        </row>
        <row r="724">
          <cell r="F724" t="str">
            <v>(-) DESPESAS EXCELÊNCIA INDUSTRIALSalários e Adicionais</v>
          </cell>
          <cell r="G724" t="str">
            <v>Salários e Adicionais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19864.936000000002</v>
          </cell>
          <cell r="N724">
            <v>21037.124400000004</v>
          </cell>
          <cell r="O724">
            <v>19619.490000000002</v>
          </cell>
          <cell r="P724">
            <v>7237.24</v>
          </cell>
          <cell r="Q724">
            <v>0</v>
          </cell>
          <cell r="R724">
            <v>21120.080000000002</v>
          </cell>
          <cell r="S724">
            <v>0</v>
          </cell>
        </row>
        <row r="725">
          <cell r="F725" t="str">
            <v>(-) DESPESAS EXCELÊNCIA INDUSTRIALEncargos Sociais</v>
          </cell>
          <cell r="G725" t="str">
            <v>Encargos Sociais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9424.4744000000028</v>
          </cell>
          <cell r="N725">
            <v>7779.0684000000001</v>
          </cell>
          <cell r="O725">
            <v>11663.259999999998</v>
          </cell>
          <cell r="P725">
            <v>8842.880000000001</v>
          </cell>
          <cell r="Q725">
            <v>0</v>
          </cell>
          <cell r="R725">
            <v>8484.34</v>
          </cell>
          <cell r="S725">
            <v>0</v>
          </cell>
        </row>
        <row r="726">
          <cell r="F726" t="str">
            <v>(-) DESPESAS EXCELÊNCIA INDUSTRIALProvisão PPR Global</v>
          </cell>
          <cell r="G726" t="str">
            <v>Provisão PPR Global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</row>
        <row r="727">
          <cell r="F727" t="str">
            <v>(-) DESPESAS EXCELÊNCIA INDUSTRIALDesenvolvimento RH</v>
          </cell>
          <cell r="G727" t="str">
            <v>Desenvolvimento RH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</row>
        <row r="728">
          <cell r="F728" t="str">
            <v>(-) DESPESAS EXCELÊNCIA INDUSTRIALProvisão PPR Gestores</v>
          </cell>
          <cell r="G728" t="str">
            <v>Provisão PPR Gestores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</row>
        <row r="729">
          <cell r="F729" t="str">
            <v>(-) DESPESAS EXCELÊNCIA INDUSTRIALEducação Continuada</v>
          </cell>
          <cell r="G729" t="str">
            <v>Educação Continuada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</row>
        <row r="730">
          <cell r="F730" t="str">
            <v>(-) DESPESAS EXCELÊNCIA INDUSTRIALIdiomas</v>
          </cell>
          <cell r="G730" t="str">
            <v>Idiomas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</row>
        <row r="731">
          <cell r="F731" t="str">
            <v>(-) DESPESAS EXCELÊNCIA INDUSTRIALGinástica Laboral</v>
          </cell>
          <cell r="G731" t="str">
            <v>Ginástica Laboral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</row>
        <row r="732">
          <cell r="F732" t="str">
            <v>(-) DESPESAS EXCELÊNCIA INDUSTRIALEducação e Treinamento (Capacitação)</v>
          </cell>
          <cell r="G732" t="str">
            <v>Educação e Treinamento (Capacitação)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</row>
        <row r="733">
          <cell r="F733" t="str">
            <v>(-) DESPESAS EXCELÊNCIA INDUSTRIALAtividades Motivacionais</v>
          </cell>
          <cell r="G733" t="str">
            <v>Atividades Motivacionais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</row>
        <row r="734">
          <cell r="F734" t="str">
            <v>(-) DESPESAS EXCELÊNCIA INDUSTRIALOutras despesas de Pessoal</v>
          </cell>
          <cell r="G734" t="str">
            <v>Outras despesas de Pessoal</v>
          </cell>
          <cell r="H734">
            <v>564.69037736974235</v>
          </cell>
          <cell r="I734">
            <v>574.4634130651574</v>
          </cell>
          <cell r="J734">
            <v>557.33269049135811</v>
          </cell>
          <cell r="K734">
            <v>682.87087226137464</v>
          </cell>
          <cell r="L734">
            <v>0</v>
          </cell>
          <cell r="M734">
            <v>1280.5036946135883</v>
          </cell>
          <cell r="N734">
            <v>2656.4245696508724</v>
          </cell>
          <cell r="O734">
            <v>2501.2943619080788</v>
          </cell>
          <cell r="P734">
            <v>2745.6737016230782</v>
          </cell>
          <cell r="Q734">
            <v>1276.41861565406</v>
          </cell>
          <cell r="R734">
            <v>1572.7443529515424</v>
          </cell>
          <cell r="S734">
            <v>1224.7979310831997</v>
          </cell>
        </row>
        <row r="735">
          <cell r="F735" t="str">
            <v>(-) DESPESAS EXCELÊNCIA INDUSTRIALAjuda de Custo Alimentação</v>
          </cell>
          <cell r="G735" t="str">
            <v>Ajuda de Custo Alimentação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</row>
        <row r="736">
          <cell r="F736" t="str">
            <v>(-) DESPESAS EXCELÊNCIA INDUSTRIALAjuda de Custo Combustível</v>
          </cell>
          <cell r="G736" t="str">
            <v>Ajuda de Custo Combustível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</row>
        <row r="737">
          <cell r="F737" t="str">
            <v>(-) DESPESAS EXCELÊNCIA INDUSTRIALAjuda de Custo Moradia/Aluguel</v>
          </cell>
          <cell r="G737" t="str">
            <v>Ajuda de Custo Moradia/Aluguel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</row>
        <row r="738">
          <cell r="F738" t="str">
            <v>(-) DESPESAS EXCELÊNCIA INDUSTRIALExames Médicos</v>
          </cell>
          <cell r="G738" t="str">
            <v>Exames Médicos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14.000000007933332</v>
          </cell>
          <cell r="N738">
            <v>0</v>
          </cell>
          <cell r="O738">
            <v>0</v>
          </cell>
          <cell r="P738">
            <v>7.0000000055599987</v>
          </cell>
          <cell r="Q738">
            <v>0</v>
          </cell>
          <cell r="R738">
            <v>0</v>
          </cell>
          <cell r="S738">
            <v>0</v>
          </cell>
        </row>
        <row r="739">
          <cell r="F739" t="str">
            <v>(-) DESPESAS EXCELÊNCIA INDUSTRIALPlano de Saúde</v>
          </cell>
          <cell r="G739" t="str">
            <v>Plano de Saúde</v>
          </cell>
          <cell r="H739">
            <v>564.69037736974235</v>
          </cell>
          <cell r="I739">
            <v>574.4634130651574</v>
          </cell>
          <cell r="J739">
            <v>557.33269049135811</v>
          </cell>
          <cell r="K739">
            <v>682.87087226137464</v>
          </cell>
          <cell r="L739">
            <v>0</v>
          </cell>
          <cell r="M739">
            <v>1266.503694605655</v>
          </cell>
          <cell r="N739">
            <v>1312.424568812786</v>
          </cell>
          <cell r="O739">
            <v>1241.2943620119211</v>
          </cell>
          <cell r="P739">
            <v>1388.6736966135049</v>
          </cell>
          <cell r="Q739">
            <v>1276.41861565406</v>
          </cell>
          <cell r="R739">
            <v>222.74435221912137</v>
          </cell>
          <cell r="S739">
            <v>1224.7979310831997</v>
          </cell>
        </row>
        <row r="740">
          <cell r="F740" t="str">
            <v>(-) DESPESAS EXCELÊNCIA INDUSTRIALSeguro de Vida em Grupo</v>
          </cell>
          <cell r="G740" t="str">
            <v>Seguro de Vida em Grupo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</row>
        <row r="741">
          <cell r="F741" t="str">
            <v>(-) DESPESAS EXCELÊNCIA INDUSTRIALPlano Odontológico</v>
          </cell>
          <cell r="G741" t="str">
            <v>Plano Odontológico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</row>
        <row r="742">
          <cell r="F742" t="str">
            <v>(-) DESPESAS EXCELÊNCIA INDUSTRIALFarmácia</v>
          </cell>
          <cell r="G742" t="str">
            <v>Farmácia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</row>
        <row r="743">
          <cell r="F743" t="str">
            <v>(-) DESPESAS EXCELÊNCIA INDUSTRIALAlimentação Funcionários</v>
          </cell>
          <cell r="G743" t="str">
            <v>Alimentação Funcionários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1344.0000008380864</v>
          </cell>
          <cell r="O743">
            <v>1259.999999896158</v>
          </cell>
          <cell r="P743">
            <v>1350.0000050040135</v>
          </cell>
          <cell r="Q743">
            <v>0</v>
          </cell>
          <cell r="R743">
            <v>1350.0000007324211</v>
          </cell>
          <cell r="S743">
            <v>0</v>
          </cell>
        </row>
        <row r="744">
          <cell r="F744" t="str">
            <v>(-) DESPESAS EXCELÊNCIA INDUSTRIALAlimentação Interna Funcionários</v>
          </cell>
          <cell r="G744" t="str">
            <v>Alimentação Interna Funcionários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</row>
        <row r="745">
          <cell r="F745" t="str">
            <v>(-) DESPESAS EXCELÊNCIA INDUSTRIALMulta Termino Contratual</v>
          </cell>
          <cell r="G745" t="str">
            <v>Multa Termino Contratual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</row>
        <row r="746">
          <cell r="F746" t="str">
            <v>(-) DESPESAS EXCELÊNCIA INDUSTRIALMultas Trabalhistas</v>
          </cell>
          <cell r="G746" t="str">
            <v>Multas Trabalhistas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</row>
        <row r="747">
          <cell r="F747" t="str">
            <v xml:space="preserve">(-) DESPESAS EXCELÊNCIA INDUSTRIALFardamento </v>
          </cell>
          <cell r="G747" t="str">
            <v xml:space="preserve">Fardamento 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</row>
        <row r="748">
          <cell r="F748" t="str">
            <v>(-) DESPESAS EXCELÊNCIA INDUSTRIALBenefícios Assistenciais</v>
          </cell>
          <cell r="G748" t="str">
            <v>Benefícios Assistenciais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</row>
        <row r="749">
          <cell r="F749" t="str">
            <v>(-) DESPESAS EXCELÊNCIA INDUSTRIAL(-) Despesas Especificas</v>
          </cell>
          <cell r="G749" t="str">
            <v>(-) Despesas Especificas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</row>
        <row r="750">
          <cell r="F750" t="str">
            <v>(-) DESPESAS EXCELÊNCIA INDUSTRIALDobra Bula</v>
          </cell>
          <cell r="G750" t="str">
            <v>Dobra Bula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</row>
        <row r="751">
          <cell r="F751" t="str">
            <v>(-) DESPESAS EXCELÊNCIA INDUSTRIALXilincagem</v>
          </cell>
          <cell r="G751" t="str">
            <v>Xilincagem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</row>
        <row r="752">
          <cell r="F752" t="str">
            <v>(-) DESPESAS EXCELÊNCIA INDUSTRIALSilcagem de Embalagens</v>
          </cell>
          <cell r="G752" t="str">
            <v>Silcagem de Embalagens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</row>
        <row r="753">
          <cell r="F753" t="str">
            <v>(-) DESPESAS EXCELÊNCIA INDUSTRIALMaterial Sistema de Tratamento de Água</v>
          </cell>
          <cell r="G753" t="str">
            <v>Material Sistema de Tratamento de Água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</row>
        <row r="754">
          <cell r="F754" t="str">
            <v>(-) DESPESAS EXCELÊNCIA INDUSTRIALAluguel Imóvel Linha de Silcagem</v>
          </cell>
          <cell r="G754" t="str">
            <v>Aluguel Imóvel Linha de Silcagem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</row>
        <row r="755">
          <cell r="F755" t="str">
            <v>(-) DESPESAS EXCELÊNCIA INDUSTRIALAluguel Imóvel Produção</v>
          </cell>
          <cell r="G755" t="str">
            <v>Aluguel Imóvel Produção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</row>
        <row r="756">
          <cell r="F756" t="str">
            <v>(-) DESPESAS EXCELÊNCIA INDUSTRIALAluguel Depósitos Produção</v>
          </cell>
          <cell r="G756" t="str">
            <v>Aluguel Depósitos Produção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</row>
        <row r="757">
          <cell r="F757" t="str">
            <v>(-) DESPESAS EXCELÊNCIA INDUSTRIALCombustível Gerador</v>
          </cell>
          <cell r="G757" t="str">
            <v>Combustível Gerador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</row>
        <row r="758">
          <cell r="F758" t="str">
            <v>(-) DESPESAS EXCELÊNCIA INDUSTRIALLubrificantes Gerador</v>
          </cell>
          <cell r="G758" t="str">
            <v>Lubrificantes Gerador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</row>
        <row r="759">
          <cell r="F759" t="str">
            <v>(-) DESPESAS EXCELÊNCIA INDUSTRIALManutenção Gerador</v>
          </cell>
          <cell r="G759" t="str">
            <v>Manutenção Gerador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</row>
        <row r="760">
          <cell r="F760" t="str">
            <v>(-) DESPESAS EXCELÊNCIA INDUSTRIALAluguel Máquinas e Equipamentos</v>
          </cell>
          <cell r="G760" t="str">
            <v>Aluguel Máquinas e Equipamentos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</row>
        <row r="761">
          <cell r="F761" t="str">
            <v>(-) DESPESAS EXCELÊNCIA INDUSTRIALEnergia Eletrica</v>
          </cell>
          <cell r="G761" t="str">
            <v>Energia Eletrica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</row>
        <row r="762">
          <cell r="F762" t="str">
            <v>(-) DESPESAS EXCELÊNCIA INDUSTRIALSeguro Instalações</v>
          </cell>
          <cell r="G762" t="str">
            <v>Seguro Instalações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</row>
        <row r="763">
          <cell r="F763" t="str">
            <v>(-) DESPESAS EXCELÊNCIA INDUSTRIALSeguro de Máquinas</v>
          </cell>
          <cell r="G763" t="str">
            <v>Seguro de Máquinas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</row>
        <row r="764">
          <cell r="F764" t="str">
            <v>(-) DESPESAS EXCELÊNCIA INDUSTRIALMaterial Descatável Produção</v>
          </cell>
          <cell r="G764" t="str">
            <v>Material Descatável Produção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</row>
        <row r="765">
          <cell r="F765" t="str">
            <v>(-) DESPESAS EXCELÊNCIA INDUSTRIALMaterial de Análise Produção</v>
          </cell>
          <cell r="G765" t="str">
            <v>Material de Análise Produção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</row>
        <row r="766">
          <cell r="F766" t="str">
            <v>(-) DESPESAS EXCELÊNCIA INDUSTRIALMaterial de Limpeza Produção</v>
          </cell>
          <cell r="G766" t="str">
            <v>Material de Limpeza Produção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</row>
        <row r="767">
          <cell r="F767" t="str">
            <v>(-) DESPESAS EXCELÊNCIA INDUSTRIALMaterial Indireto para Embalagens</v>
          </cell>
          <cell r="G767" t="str">
            <v>Material Indireto para Embalagens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</row>
        <row r="768">
          <cell r="F768" t="str">
            <v>(-) DESPESAS EXCELÊNCIA INDUSTRIALMateriais de Insumo</v>
          </cell>
          <cell r="G768" t="str">
            <v>Materiais de Insumo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</row>
        <row r="769">
          <cell r="F769" t="str">
            <v>(-) DESPESAS EXCELÊNCIA INDUSTRIAL(-) Despesas Gerais</v>
          </cell>
          <cell r="G769" t="str">
            <v>(-) Despesas Gerais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49.999999974479763</v>
          </cell>
          <cell r="P769">
            <v>1253.9742265253733</v>
          </cell>
          <cell r="Q769">
            <v>0</v>
          </cell>
          <cell r="R769">
            <v>0</v>
          </cell>
          <cell r="S769">
            <v>0</v>
          </cell>
        </row>
        <row r="770">
          <cell r="F770" t="str">
            <v>(-) DESPESAS EXCELÊNCIA INDUSTRIAL(-) Deslocamentos e Viagens</v>
          </cell>
          <cell r="G770" t="str">
            <v>(-) Deslocamentos e Viagens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1206.2000005651732</v>
          </cell>
          <cell r="Q770">
            <v>0</v>
          </cell>
          <cell r="R770">
            <v>0</v>
          </cell>
          <cell r="S770">
            <v>0</v>
          </cell>
        </row>
        <row r="771">
          <cell r="F771" t="str">
            <v xml:space="preserve">(-) DESPESAS EXCELÊNCIA INDUSTRIALHospedagem </v>
          </cell>
          <cell r="G771" t="str">
            <v xml:space="preserve">Hospedagem 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</row>
        <row r="772">
          <cell r="F772" t="str">
            <v xml:space="preserve">(-) DESPESAS EXCELÊNCIA INDUSTRIALPassagens Aéreas </v>
          </cell>
          <cell r="G772" t="str">
            <v xml:space="preserve">Passagens Aéreas 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1178.2000005556524</v>
          </cell>
          <cell r="Q772">
            <v>0</v>
          </cell>
          <cell r="R772">
            <v>0</v>
          </cell>
          <cell r="S772">
            <v>0</v>
          </cell>
        </row>
        <row r="773">
          <cell r="F773" t="str">
            <v xml:space="preserve">(-) DESPESAS EXCELÊNCIA INDUSTRIALPassagens Rodoviárias </v>
          </cell>
          <cell r="G773" t="str">
            <v xml:space="preserve">Passagens Rodoviárias 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</row>
        <row r="774">
          <cell r="F774" t="str">
            <v>(-) DESPESAS EXCELÊNCIA INDUSTRIALPassagens Marítimas</v>
          </cell>
          <cell r="G774" t="str">
            <v>Passagens Marítimas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</row>
        <row r="775">
          <cell r="F775" t="str">
            <v>(-) DESPESAS EXCELÊNCIA INDUSTRIALDespesas com Táxi</v>
          </cell>
          <cell r="G775" t="str">
            <v>Despesas com Táxi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28.00000000952075</v>
          </cell>
          <cell r="Q775">
            <v>0</v>
          </cell>
          <cell r="R775">
            <v>0</v>
          </cell>
          <cell r="S775">
            <v>0</v>
          </cell>
        </row>
        <row r="776">
          <cell r="F776" t="str">
            <v>(-) DESPESAS EXCELÊNCIA INDUSTRIALDespesas com Moto Taxi</v>
          </cell>
          <cell r="G776" t="str">
            <v>Despesas com Moto Taxi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</row>
        <row r="777">
          <cell r="F777" t="str">
            <v>(-) DESPESAS EXCELÊNCIA INDUSTRIALAlimentação Viagens</v>
          </cell>
          <cell r="G777" t="str">
            <v>Alimentação Viagens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</row>
        <row r="778">
          <cell r="F778" t="str">
            <v>(-) DESPESAS EXCELÊNCIA INDUSTRIALDiárias Viagens</v>
          </cell>
          <cell r="G778" t="str">
            <v>Diárias Viagens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</row>
        <row r="779">
          <cell r="F779" t="str">
            <v>(-) DESPESAS EXCELÊNCIA INDUSTRIALCombustível em Viagens</v>
          </cell>
          <cell r="G779" t="str">
            <v>Combustível em Viagens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</row>
        <row r="780">
          <cell r="F780" t="str">
            <v>(-) DESPESAS EXCELÊNCIA INDUSTRIALEstacionamento</v>
          </cell>
          <cell r="G780" t="str">
            <v>Estacionamento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</row>
        <row r="781">
          <cell r="F781" t="str">
            <v>(-) DESPESAS EXCELÊNCIA INDUSTRIALPedágio</v>
          </cell>
          <cell r="G781" t="str">
            <v>Pedágio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</row>
        <row r="782">
          <cell r="F782" t="str">
            <v>(-) DESPESAS EXCELÊNCIA INDUSTRIAL(-) Telefonia e Telecomunicações</v>
          </cell>
          <cell r="G782" t="str">
            <v>(-) Telefonia e Telecomunicações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</row>
        <row r="783">
          <cell r="F783" t="str">
            <v>(-) DESPESAS EXCELÊNCIA INDUSTRIALTelefonia Fixa</v>
          </cell>
          <cell r="G783" t="str">
            <v>Telefonia Fixa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</row>
        <row r="784">
          <cell r="F784" t="str">
            <v>(-) DESPESAS EXCELÊNCIA INDUSTRIALTelefonia Móvel</v>
          </cell>
          <cell r="G784" t="str">
            <v>Telefonia Móvel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</row>
        <row r="785">
          <cell r="F785" t="str">
            <v>(-) DESPESAS EXCELÊNCIA INDUSTRIALInternet</v>
          </cell>
          <cell r="G785" t="str">
            <v>Internet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</row>
        <row r="786">
          <cell r="F786" t="str">
            <v>(-) DESPESAS EXCELÊNCIA INDUSTRIALServiço de Trasmissão em Audio e Video</v>
          </cell>
          <cell r="G786" t="str">
            <v>Serviço de Trasmissão em Audio e Video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</row>
        <row r="787">
          <cell r="F787" t="str">
            <v>(-) DESPESAS EXCELÊNCIA INDUSTRIALVoip</v>
          </cell>
          <cell r="G787" t="str">
            <v>Voip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</row>
        <row r="788">
          <cell r="F788" t="str">
            <v>(-) DESPESAS EXCELÊNCIA INDUSTRIAL(-)Materias de Consumo</v>
          </cell>
          <cell r="G788" t="str">
            <v>(-)Materias de Consumo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47.774225960199999</v>
          </cell>
          <cell r="Q788">
            <v>0</v>
          </cell>
          <cell r="R788">
            <v>0</v>
          </cell>
          <cell r="S788">
            <v>0</v>
          </cell>
        </row>
        <row r="789">
          <cell r="F789" t="str">
            <v>(-) DESPESAS EXCELÊNCIA INDUSTRIALMaterial de Consumo Informática</v>
          </cell>
          <cell r="G789" t="str">
            <v>Material de Consumo Informática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</row>
        <row r="790">
          <cell r="F790" t="str">
            <v>(-) DESPESAS EXCELÊNCIA INDUSTRIALAluguel Máquina Reprográfica</v>
          </cell>
          <cell r="G790" t="str">
            <v>Aluguel Máquina Reprográfica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</row>
        <row r="791">
          <cell r="F791" t="str">
            <v>(-) DESPESAS EXCELÊNCIA INDUSTRIALMaterial de Consumo Máquina Reprografia</v>
          </cell>
          <cell r="G791" t="str">
            <v>Material de Consumo Máquina Reprografia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11.451428571399999</v>
          </cell>
          <cell r="Q791">
            <v>0</v>
          </cell>
          <cell r="R791">
            <v>0</v>
          </cell>
          <cell r="S791">
            <v>0</v>
          </cell>
        </row>
        <row r="792">
          <cell r="F792" t="str">
            <v>(-) DESPESAS EXCELÊNCIA INDUSTRIALMaterial de Expediente</v>
          </cell>
          <cell r="G792" t="str">
            <v>Material de Expediente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36.322797388799998</v>
          </cell>
          <cell r="Q792">
            <v>0</v>
          </cell>
          <cell r="R792">
            <v>0</v>
          </cell>
          <cell r="S792">
            <v>0</v>
          </cell>
        </row>
        <row r="793">
          <cell r="F793" t="str">
            <v>(-) DESPESAS EXCELÊNCIA INDUSTRIALMaterial de Limpeza</v>
          </cell>
          <cell r="G793" t="str">
            <v>Material de Limpeza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</row>
        <row r="794">
          <cell r="F794" t="str">
            <v>(-) DESPESAS EXCELÊNCIA INDUSTRIALMaterial Gráfico e Repreográfico</v>
          </cell>
          <cell r="G794" t="str">
            <v>Material Gráfico e Repreográfico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</row>
        <row r="795">
          <cell r="F795" t="str">
            <v>(-) DESPESAS EXCELÊNCIA INDUSTRIALMateriais de Natureza Permanente</v>
          </cell>
          <cell r="G795" t="str">
            <v>Materiais de Natureza Permanente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</row>
        <row r="796">
          <cell r="F796" t="str">
            <v>(-) DESPESAS EXCELÊNCIA INDUSTRIALCoffee Break</v>
          </cell>
          <cell r="G796" t="str">
            <v>Coffee Break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</row>
        <row r="797">
          <cell r="F797" t="str">
            <v>(-) DESPESAS EXCELÊNCIA INDUSTRIALMaterial EPI</v>
          </cell>
          <cell r="G797" t="str">
            <v>Material EPI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</row>
        <row r="798">
          <cell r="F798" t="str">
            <v>(-) DESPESAS EXCELÊNCIA INDUSTRIAL(-) Serviços Técnicos Especializados</v>
          </cell>
          <cell r="G798" t="str">
            <v>(-) Serviços Técnicos Especializados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</row>
        <row r="799">
          <cell r="F799" t="str">
            <v>(-) DESPESAS EXCELÊNCIA INDUSTRIALComissões sobre Vendas</v>
          </cell>
          <cell r="G799" t="str">
            <v>Comissões sobre Vendas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</row>
        <row r="800">
          <cell r="F800" t="str">
            <v>(-) DESPESAS EXCELÊNCIA INDUSTRIALServiços de Segurança</v>
          </cell>
          <cell r="G800" t="str">
            <v>Serviços de Segurança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</row>
        <row r="801">
          <cell r="F801" t="str">
            <v>(-) DESPESAS EXCELÊNCIA INDUSTRIALServiços de Contabilidade</v>
          </cell>
          <cell r="G801" t="str">
            <v>Serviços de Contabilidade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</row>
        <row r="802">
          <cell r="F802" t="str">
            <v>(-) DESPESAS EXCELÊNCIA INDUSTRIALAssessoria Tributária</v>
          </cell>
          <cell r="G802" t="str">
            <v>Assessoria Tributária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</row>
        <row r="803">
          <cell r="F803" t="str">
            <v>(-) DESPESAS EXCELÊNCIA INDUSTRIALAuditoria Independente</v>
          </cell>
          <cell r="G803" t="str">
            <v>Auditoria Independente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</row>
        <row r="804">
          <cell r="F804" t="str">
            <v>(-) DESPESAS EXCELÊNCIA INDUSTRIALAdvocacia</v>
          </cell>
          <cell r="G804" t="str">
            <v>Advocacia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</row>
        <row r="805">
          <cell r="F805" t="str">
            <v>(-) DESPESAS EXCELÊNCIA INDUSTRIALAssessoria de Imprensa</v>
          </cell>
          <cell r="G805" t="str">
            <v>Assessoria de Imprensa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</row>
        <row r="806">
          <cell r="F806" t="str">
            <v>(-) DESPESAS EXCELÊNCIA INDUSTRIALAssessoria de Comunicação</v>
          </cell>
          <cell r="G806" t="str">
            <v>Assessoria de Comunicação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</row>
        <row r="807">
          <cell r="F807" t="str">
            <v>(-) DESPESAS EXCELÊNCIA INDUSTRIALAssessoria Criação e Publicidade</v>
          </cell>
          <cell r="G807" t="str">
            <v>Assessoria Criação e Publicidade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</row>
        <row r="808">
          <cell r="F808" t="str">
            <v>(-) DESPESAS EXCELÊNCIA INDUSTRIALRecrutamento e Seleção</v>
          </cell>
          <cell r="G808" t="str">
            <v>Recrutamento e Seleção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</row>
        <row r="809">
          <cell r="F809" t="str">
            <v>(-) DESPESAS EXCELÊNCIA INDUSTRIALFerramentas de Pesquisa</v>
          </cell>
          <cell r="G809" t="str">
            <v>Ferramentas de Pesquisa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</row>
        <row r="810">
          <cell r="F810" t="str">
            <v>(-) DESPESAS EXCELÊNCIA INDUSTRIALAssessoria Empresarial</v>
          </cell>
          <cell r="G810" t="str">
            <v>Assessoria Empresarial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</row>
        <row r="811">
          <cell r="F811" t="str">
            <v>(-) DESPESAS EXCELÊNCIA INDUSTRIALServiço de Desembaraço Aduaneiro</v>
          </cell>
          <cell r="G811" t="str">
            <v>Serviço de Desembaraço Aduaneiro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</row>
        <row r="812">
          <cell r="F812" t="str">
            <v>(-) DESPESAS EXCELÊNCIA INDUSTRIALParticipação em Associações</v>
          </cell>
          <cell r="G812" t="str">
            <v>Participação em Associações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</row>
        <row r="813">
          <cell r="F813" t="str">
            <v>(-) DESPESAS EXCELÊNCIA INDUSTRIALComissão Empresa de Cobrança</v>
          </cell>
          <cell r="G813" t="str">
            <v>Comissão Empresa de Cobrança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</row>
        <row r="814">
          <cell r="F814" t="str">
            <v>(-) DESPESAS EXCELÊNCIA INDUSTRIALServiço Análise de Crédito</v>
          </cell>
          <cell r="G814" t="str">
            <v>Serviço Análise de Crédito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</row>
        <row r="815">
          <cell r="F815" t="str">
            <v>(-) DESPESAS EXCELÊNCIA INDUSTRIALDesenvolvimento e Manutenção de Software</v>
          </cell>
          <cell r="G815" t="str">
            <v>Desenvolvimento e Manutenção de Software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</row>
        <row r="816">
          <cell r="F816" t="str">
            <v>(-) DESPESAS EXCELÊNCIA INDUSTRIALSuporte Técnico Software</v>
          </cell>
          <cell r="G816" t="str">
            <v>Suporte Técnico Software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</row>
        <row r="817">
          <cell r="F817" t="str">
            <v>(-) DESPESAS EXCELÊNCIA INDUSTRIALLicença para Uso de Software (Aluguel)</v>
          </cell>
          <cell r="G817" t="str">
            <v>Licença para Uso de Software (Aluguel)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</row>
        <row r="818">
          <cell r="F818" t="str">
            <v>(-) DESPESAS EXCELÊNCIA INDUSTRIALAssessoria em TI</v>
          </cell>
          <cell r="G818" t="str">
            <v>Assessoria em TI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</row>
        <row r="819">
          <cell r="F819" t="str">
            <v>(-) DESPESAS EXCELÊNCIA INDUSTRIALManutenção Suporte Técnico Software</v>
          </cell>
          <cell r="G819" t="str">
            <v>Manutenção Suporte Técnico Software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</row>
        <row r="820">
          <cell r="F820" t="str">
            <v>(-) DESPESAS EXCELÊNCIA INDUSTRIAL(-)Manutenção</v>
          </cell>
          <cell r="G820" t="str">
            <v>(-)Manutenção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</row>
        <row r="821">
          <cell r="F821" t="str">
            <v>(-) DESPESAS EXCELÊNCIA INDUSTRIALMateriais de Manutenção e Reparos</v>
          </cell>
          <cell r="G821" t="str">
            <v>Materiais de Manutenção e Reparos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</row>
        <row r="822">
          <cell r="F822" t="str">
            <v>(-) DESPESAS EXCELÊNCIA INDUSTRIALManutenção Conservação Móveis e Utensílios</v>
          </cell>
          <cell r="G822" t="str">
            <v>Manutenção Conservação Móveis e Utensílios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</row>
        <row r="823">
          <cell r="F823" t="str">
            <v>(-) DESPESAS EXCELÊNCIA INDUSTRIALManutenção Conservação Máq. e Equipamentos</v>
          </cell>
          <cell r="G823" t="str">
            <v>Manutenção Conservação Máq. e Equipamentos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</row>
        <row r="824">
          <cell r="F824" t="str">
            <v>(-) DESPESAS EXCELÊNCIA INDUSTRIALManutenção de Equipamentos de Informática</v>
          </cell>
          <cell r="G824" t="str">
            <v>Manutenção de Equipamentos de Informática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</row>
        <row r="825">
          <cell r="F825" t="str">
            <v>(-) DESPESAS EXCELÊNCIA INDUSTRIALManutenção e Conservação Instalações</v>
          </cell>
          <cell r="G825" t="str">
            <v>Manutenção e Conservação Instalações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</row>
        <row r="826">
          <cell r="F826" t="str">
            <v>(-) DESPESAS EXCELÊNCIA INDUSTRIALManutenção e Conservação Predial</v>
          </cell>
          <cell r="G826" t="str">
            <v>Manutenção e Conservação Predial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</row>
        <row r="827">
          <cell r="F827" t="str">
            <v>(-) DESPESAS EXCELÊNCIA INDUSTRIAL(-)Outras Despesas Gerais</v>
          </cell>
          <cell r="G827" t="str">
            <v>(-)Outras Despesas Gerais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49.999999974479763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</row>
        <row r="828">
          <cell r="F828" t="str">
            <v>(-) DESPESAS EXCELÊNCIA INDUSTRIALAluguel de Veículos</v>
          </cell>
          <cell r="G828" t="str">
            <v>Aluguel de Veículos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</row>
        <row r="829">
          <cell r="F829" t="str">
            <v>(-) DESPESAS EXCELÊNCIA INDUSTRIALAssinatura Jornais, Revistas e Periódicos</v>
          </cell>
          <cell r="G829" t="str">
            <v>Assinatura Jornais, Revistas e Periódicos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</row>
        <row r="830">
          <cell r="F830" t="str">
            <v>(-) DESPESAS EXCELÊNCIA INDUSTRIALCombustível</v>
          </cell>
          <cell r="G830" t="str">
            <v>Combustível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</row>
        <row r="831">
          <cell r="F831" t="str">
            <v>(-) DESPESAS EXCELÊNCIA INDUSTRIALDespesa com Documentos</v>
          </cell>
          <cell r="G831" t="str">
            <v>Despesa com Documentos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</row>
        <row r="832">
          <cell r="F832" t="str">
            <v>(-) DESPESAS EXCELÊNCIA INDUSTRIALDespesa com Processos Judiciais</v>
          </cell>
          <cell r="G832" t="str">
            <v>Despesa com Processos Judiciais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</row>
        <row r="833">
          <cell r="F833" t="str">
            <v>(-) DESPESAS EXCELÊNCIA INDUSTRIALFrete Compra</v>
          </cell>
          <cell r="G833" t="str">
            <v>Frete Compra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</row>
        <row r="834">
          <cell r="F834" t="str">
            <v>(-) DESPESAS EXCELÊNCIA INDUSTRIALMão-de-Obra Terceirizada</v>
          </cell>
          <cell r="G834" t="str">
            <v>Mão-de-Obra Terceirizada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</row>
        <row r="835">
          <cell r="F835" t="str">
            <v>(-) DESPESAS EXCELÊNCIA INDUSTRIALServiço de Correios</v>
          </cell>
          <cell r="G835" t="str">
            <v>Serviço de Correios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49.999999974479763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</row>
        <row r="836">
          <cell r="F836" t="str">
            <v>(-) DESPESAS EXCELÊNCIA INDUSTRIALÁgua</v>
          </cell>
          <cell r="G836" t="str">
            <v>Água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</row>
        <row r="837">
          <cell r="F837" t="str">
            <v>(-) DESPESAS EXCELÊNCIA INDUSTRIALDespesas com Amortização de Software</v>
          </cell>
          <cell r="G837" t="str">
            <v>Despesas com Amortização de Software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</row>
        <row r="838">
          <cell r="F838" t="str">
            <v>(-) DESPESAS EXCELÊNCIA INDUSTRIALTaxas Operacionais</v>
          </cell>
          <cell r="G838" t="str">
            <v>Taxas Operacionais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</row>
        <row r="839">
          <cell r="F839" t="str">
            <v>(-) DESPESAS EXCELÊNCIA INDUSTRIALAluguel de Imóveis</v>
          </cell>
          <cell r="G839" t="str">
            <v>Aluguel de Imóveis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</row>
        <row r="840">
          <cell r="F840" t="str">
            <v>(-) DESPESAS EXCELÊNCIA INDUSTRIALSeguro Frota Leve</v>
          </cell>
          <cell r="G840" t="str">
            <v>Seguro Frota Leve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</row>
        <row r="841">
          <cell r="F841" t="str">
            <v>(-) DESPESAS EXCELÊNCIA INDUSTRIALPerdas de Estoque</v>
          </cell>
          <cell r="G841" t="str">
            <v>Perdas de Estoque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</row>
        <row r="842">
          <cell r="F842" t="str">
            <v>(-) DESPESAS EXCELÊNCIA INDUSTRIALAluguel de Máquinas e Equipamentos</v>
          </cell>
          <cell r="G842" t="str">
            <v>Aluguel de Máquinas e Equipamentos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</row>
        <row r="843">
          <cell r="F843" t="str">
            <v>(-) DESPESAS EXCELÊNCIA INDUSTRIALOutras Despesas Gerais</v>
          </cell>
          <cell r="G843" t="str">
            <v>Outras Despesas Gerais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</row>
        <row r="844">
          <cell r="F844" t="str">
            <v>(-) DESPESAS SUPPLY CHAIN(-) DESPESAS SUPPLY CHAIN</v>
          </cell>
          <cell r="G844" t="str">
            <v>(-) DESPESAS SUPPLY CHAIN</v>
          </cell>
          <cell r="H844">
            <v>26198.848915547263</v>
          </cell>
          <cell r="I844">
            <v>26682.477799365577</v>
          </cell>
          <cell r="J844">
            <v>27194.143934646843</v>
          </cell>
          <cell r="K844">
            <v>30553.035942439761</v>
          </cell>
          <cell r="L844">
            <v>32151.316526563511</v>
          </cell>
          <cell r="M844">
            <v>27970.911001173805</v>
          </cell>
          <cell r="N844">
            <v>31858.300421944557</v>
          </cell>
          <cell r="O844">
            <v>28849.472633948317</v>
          </cell>
          <cell r="P844">
            <v>17741.682112151098</v>
          </cell>
          <cell r="Q844">
            <v>20025.91431107232</v>
          </cell>
          <cell r="R844">
            <v>24969.567467582699</v>
          </cell>
          <cell r="S844">
            <v>-14708.72305027658</v>
          </cell>
        </row>
        <row r="845">
          <cell r="F845" t="str">
            <v>(-) DESPESAS SUPPLY CHAINDespesas com Pessoal</v>
          </cell>
          <cell r="G845" t="str">
            <v>Despesas com Pessoal</v>
          </cell>
          <cell r="H845">
            <v>22861.048915547264</v>
          </cell>
          <cell r="I845">
            <v>23300.427799365578</v>
          </cell>
          <cell r="J845">
            <v>23844.963934646839</v>
          </cell>
          <cell r="K845">
            <v>26996.64216605356</v>
          </cell>
          <cell r="L845">
            <v>27657.947711929024</v>
          </cell>
          <cell r="M845">
            <v>23819.484188954732</v>
          </cell>
          <cell r="N845">
            <v>23611.917138358902</v>
          </cell>
          <cell r="O845">
            <v>24808.608724455411</v>
          </cell>
          <cell r="P845">
            <v>17033.97318067637</v>
          </cell>
          <cell r="Q845">
            <v>17398.574903708773</v>
          </cell>
          <cell r="R845">
            <v>20651.272615022724</v>
          </cell>
          <cell r="S845">
            <v>22575.376121007444</v>
          </cell>
        </row>
        <row r="846">
          <cell r="F846" t="str">
            <v>(-) DESPESAS SUPPLY CHAINSalários e Adicionais</v>
          </cell>
          <cell r="G846" t="str">
            <v>Salários e Adicionais</v>
          </cell>
          <cell r="H846">
            <v>13109.86</v>
          </cell>
          <cell r="I846">
            <v>12528.17</v>
          </cell>
          <cell r="J846">
            <v>13676.19</v>
          </cell>
          <cell r="K846">
            <v>15822.482</v>
          </cell>
          <cell r="L846">
            <v>15296.058000000005</v>
          </cell>
          <cell r="M846">
            <v>11629.446800000002</v>
          </cell>
          <cell r="N846">
            <v>13856.820400000004</v>
          </cell>
          <cell r="O846">
            <v>13039.6</v>
          </cell>
          <cell r="P846">
            <v>6967.39</v>
          </cell>
          <cell r="Q846">
            <v>7647.58</v>
          </cell>
          <cell r="R846">
            <v>11850.12</v>
          </cell>
          <cell r="S846">
            <v>11904.66</v>
          </cell>
        </row>
        <row r="847">
          <cell r="F847" t="str">
            <v>(-) DESPESAS SUPPLY CHAINEncargos Sociais</v>
          </cell>
          <cell r="G847" t="str">
            <v>Encargos Sociais</v>
          </cell>
          <cell r="H847">
            <v>5344.5999999999995</v>
          </cell>
          <cell r="I847">
            <v>5869.420000000001</v>
          </cell>
          <cell r="J847">
            <v>5356.11</v>
          </cell>
          <cell r="K847">
            <v>6299.1992</v>
          </cell>
          <cell r="L847">
            <v>6445.2991999999995</v>
          </cell>
          <cell r="M847">
            <v>5945.03</v>
          </cell>
          <cell r="N847">
            <v>5954.2475999999997</v>
          </cell>
          <cell r="O847">
            <v>7010.42</v>
          </cell>
          <cell r="P847">
            <v>5027.83</v>
          </cell>
          <cell r="Q847">
            <v>5170.8499999999995</v>
          </cell>
          <cell r="R847">
            <v>4797.3500000000004</v>
          </cell>
          <cell r="S847">
            <v>4716.22</v>
          </cell>
        </row>
        <row r="848">
          <cell r="F848" t="str">
            <v>(-) DESPESAS SUPPLY CHAINProvisão PPR Global</v>
          </cell>
          <cell r="G848" t="str">
            <v>Provisão PPR Global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</row>
        <row r="849">
          <cell r="F849" t="str">
            <v>(-) DESPESAS SUPPLY CHAINDesenvolvimento RH</v>
          </cell>
          <cell r="G849" t="str">
            <v>Desenvolvimento RH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</row>
        <row r="850">
          <cell r="F850" t="str">
            <v>(-) DESPESAS SUPPLY CHAINProvisão PPR Gestores</v>
          </cell>
          <cell r="G850" t="str">
            <v>Provisão PPR Gestores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</row>
        <row r="851">
          <cell r="F851" t="str">
            <v>(-) DESPESAS SUPPLY CHAINEducação Continuada</v>
          </cell>
          <cell r="G851" t="str">
            <v>Educação Continuada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</row>
        <row r="852">
          <cell r="F852" t="str">
            <v>(-) DESPESAS SUPPLY CHAINIdiomas</v>
          </cell>
          <cell r="G852" t="str">
            <v>Idiomas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</row>
        <row r="853">
          <cell r="F853" t="str">
            <v>(-) DESPESAS SUPPLY CHAINGinástica Laboral</v>
          </cell>
          <cell r="G853" t="str">
            <v>Ginástica Laboral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</row>
        <row r="854">
          <cell r="F854" t="str">
            <v>(-) DESPESAS SUPPLY CHAINEducação e Treinamento (Capacitação)</v>
          </cell>
          <cell r="G854" t="str">
            <v>Educação e Treinamento (Capacitação)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</row>
        <row r="855">
          <cell r="F855" t="str">
            <v>(-) DESPESAS SUPPLY CHAINAtividades Motivacionais</v>
          </cell>
          <cell r="G855" t="str">
            <v>Atividades Motivacionais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</row>
        <row r="856">
          <cell r="F856" t="str">
            <v>(-) DESPESAS SUPPLY CHAINOutras despesas de Pessoal</v>
          </cell>
          <cell r="G856" t="str">
            <v>Outras despesas de Pessoal</v>
          </cell>
          <cell r="H856">
            <v>4406.588915547266</v>
          </cell>
          <cell r="I856">
            <v>4902.8377993655768</v>
          </cell>
          <cell r="J856">
            <v>4812.6639346468419</v>
          </cell>
          <cell r="K856">
            <v>4874.9609660535598</v>
          </cell>
          <cell r="L856">
            <v>5916.5905119290164</v>
          </cell>
          <cell r="M856">
            <v>6245.0073889547321</v>
          </cell>
          <cell r="N856">
            <v>3800.8491383588976</v>
          </cell>
          <cell r="O856">
            <v>4758.5887244554096</v>
          </cell>
          <cell r="P856">
            <v>5038.75318067637</v>
          </cell>
          <cell r="Q856">
            <v>4580.1449037087714</v>
          </cell>
          <cell r="R856">
            <v>4003.802615022722</v>
          </cell>
          <cell r="S856">
            <v>5954.4961210074453</v>
          </cell>
        </row>
        <row r="857">
          <cell r="F857" t="str">
            <v>(-) DESPESAS SUPPLY CHAINAjuda de Custo Alimentação</v>
          </cell>
          <cell r="G857" t="str">
            <v>Ajuda de Custo Alimentação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</row>
        <row r="858">
          <cell r="F858" t="str">
            <v>(-) DESPESAS SUPPLY CHAINAjuda de Custo Combustível</v>
          </cell>
          <cell r="G858" t="str">
            <v>Ajuda de Custo Combustível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</row>
        <row r="859">
          <cell r="F859" t="str">
            <v>(-) DESPESAS SUPPLY CHAINAjuda de Custo Moradia/Aluguel</v>
          </cell>
          <cell r="G859" t="str">
            <v>Ajuda de Custo Moradia/Aluguel</v>
          </cell>
          <cell r="H859">
            <v>1100</v>
          </cell>
          <cell r="I859">
            <v>1100</v>
          </cell>
          <cell r="J859">
            <v>1100</v>
          </cell>
          <cell r="K859">
            <v>1100</v>
          </cell>
          <cell r="L859">
            <v>1100</v>
          </cell>
          <cell r="M859">
            <v>2200</v>
          </cell>
          <cell r="N859">
            <v>0</v>
          </cell>
          <cell r="O859">
            <v>1100</v>
          </cell>
          <cell r="P859">
            <v>1100</v>
          </cell>
          <cell r="Q859">
            <v>1100</v>
          </cell>
          <cell r="R859">
            <v>1100</v>
          </cell>
          <cell r="S859">
            <v>1100</v>
          </cell>
        </row>
        <row r="860">
          <cell r="F860" t="str">
            <v>(-) DESPESAS SUPPLY CHAINExames Médicos</v>
          </cell>
          <cell r="G860" t="str">
            <v>Exames Médicos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21.990000000659887</v>
          </cell>
          <cell r="Q860">
            <v>6.8599999896836144</v>
          </cell>
          <cell r="R860">
            <v>0</v>
          </cell>
          <cell r="S860">
            <v>0</v>
          </cell>
        </row>
        <row r="861">
          <cell r="F861" t="str">
            <v>(-) DESPESAS SUPPLY CHAINPlano de Saúde</v>
          </cell>
          <cell r="G861" t="str">
            <v>Plano de Saúde</v>
          </cell>
          <cell r="H861">
            <v>2117.5889151365336</v>
          </cell>
          <cell r="I861">
            <v>2154.2377989943402</v>
          </cell>
          <cell r="J861">
            <v>2368.6639345882722</v>
          </cell>
          <cell r="K861">
            <v>2321.7609656886734</v>
          </cell>
          <cell r="L861">
            <v>3214.8905131539786</v>
          </cell>
          <cell r="M861">
            <v>2533.0073892113101</v>
          </cell>
          <cell r="N861">
            <v>2624.849137625572</v>
          </cell>
          <cell r="O861">
            <v>2482.5887240238421</v>
          </cell>
          <cell r="P861">
            <v>2603.7631811503215</v>
          </cell>
          <cell r="Q861">
            <v>2393.2849043513625</v>
          </cell>
          <cell r="R861">
            <v>389.80261638346241</v>
          </cell>
          <cell r="S861">
            <v>2296.4961207809993</v>
          </cell>
        </row>
        <row r="862">
          <cell r="F862" t="str">
            <v>(-) DESPESAS SUPPLY CHAINSeguro de Vida em Grupo</v>
          </cell>
          <cell r="G862" t="str">
            <v>Seguro de Vida em Grupo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</row>
        <row r="863">
          <cell r="F863" t="str">
            <v>(-) DESPESAS SUPPLY CHAINPlano Odontológico</v>
          </cell>
          <cell r="G863" t="str">
            <v>Plano Odontológico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</row>
        <row r="864">
          <cell r="F864" t="str">
            <v>(-) DESPESAS SUPPLY CHAINFarmácia</v>
          </cell>
          <cell r="G864" t="str">
            <v>Farmácia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</row>
        <row r="865">
          <cell r="F865" t="str">
            <v>(-) DESPESAS SUPPLY CHAINAlimentação Funcionários</v>
          </cell>
          <cell r="G865" t="str">
            <v>Alimentação Funcionários</v>
          </cell>
          <cell r="H865">
            <v>1176.000000397898</v>
          </cell>
          <cell r="I865">
            <v>1321.2000002624011</v>
          </cell>
          <cell r="J865">
            <v>1344.0000000585692</v>
          </cell>
          <cell r="K865">
            <v>1383.2000003131357</v>
          </cell>
          <cell r="L865">
            <v>1511.9999987682941</v>
          </cell>
          <cell r="M865">
            <v>1511.9999997434213</v>
          </cell>
          <cell r="N865">
            <v>1176.0000007333256</v>
          </cell>
          <cell r="O865">
            <v>1176.0000004315673</v>
          </cell>
          <cell r="P865">
            <v>1259.9999995253886</v>
          </cell>
          <cell r="Q865">
            <v>1079.9999993677254</v>
          </cell>
          <cell r="R865">
            <v>2513.9999986392595</v>
          </cell>
          <cell r="S865">
            <v>2520.0000002248958</v>
          </cell>
        </row>
        <row r="866">
          <cell r="F866" t="str">
            <v>(-) DESPESAS SUPPLY CHAINAlimentação Interna Funcionários</v>
          </cell>
          <cell r="G866" t="str">
            <v>Alimentação Interna Funcionários</v>
          </cell>
          <cell r="H866">
            <v>13.000000012833766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53</v>
          </cell>
          <cell r="Q866">
            <v>0</v>
          </cell>
          <cell r="R866">
            <v>0</v>
          </cell>
          <cell r="S866">
            <v>38.000000001549999</v>
          </cell>
        </row>
        <row r="867">
          <cell r="F867" t="str">
            <v>(-) DESPESAS SUPPLY CHAINMulta Termino Contratual</v>
          </cell>
          <cell r="G867" t="str">
            <v>Multa Termino Contratual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</row>
        <row r="868">
          <cell r="F868" t="str">
            <v>(-) DESPESAS SUPPLY CHAINMultas Trabalhistas</v>
          </cell>
          <cell r="G868" t="str">
            <v>Multas Trabalhistas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</row>
        <row r="869">
          <cell r="F869" t="str">
            <v xml:space="preserve">(-) DESPESAS SUPPLY CHAINFardamento </v>
          </cell>
          <cell r="G869" t="str">
            <v xml:space="preserve">Fardamento </v>
          </cell>
          <cell r="H869">
            <v>0</v>
          </cell>
          <cell r="I869">
            <v>327.40000010883546</v>
          </cell>
          <cell r="J869">
            <v>0</v>
          </cell>
          <cell r="K869">
            <v>70.000000051750874</v>
          </cell>
          <cell r="L869">
            <v>89.700000006743991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</row>
        <row r="870">
          <cell r="F870" t="str">
            <v>(-) DESPESAS SUPPLY CHAINBenefícios Assistenciais</v>
          </cell>
          <cell r="G870" t="str">
            <v>Benefícios Assistenciais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</row>
        <row r="871">
          <cell r="F871" t="str">
            <v>(-) DESPESAS SUPPLY CHAIN(-) Despesas Especificas</v>
          </cell>
          <cell r="G871" t="str">
            <v>(-) Despesas Especificas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0.13999999978946151</v>
          </cell>
          <cell r="R871">
            <v>0</v>
          </cell>
          <cell r="S871">
            <v>0</v>
          </cell>
        </row>
        <row r="872">
          <cell r="F872" t="str">
            <v>(-) DESPESAS SUPPLY CHAINDobra Bula</v>
          </cell>
          <cell r="G872" t="str">
            <v>Dobra Bula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</row>
        <row r="873">
          <cell r="F873" t="str">
            <v>(-) DESPESAS SUPPLY CHAINXilincagem</v>
          </cell>
          <cell r="G873" t="str">
            <v>Xilincagem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</row>
        <row r="874">
          <cell r="F874" t="str">
            <v>(-) DESPESAS SUPPLY CHAINSilcagem de Embalagens</v>
          </cell>
          <cell r="G874" t="str">
            <v>Silcagem de Embalagens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</row>
        <row r="875">
          <cell r="F875" t="str">
            <v>(-) DESPESAS SUPPLY CHAINMaterial Sistema de Tratamento de Água</v>
          </cell>
          <cell r="G875" t="str">
            <v>Material Sistema de Tratamento de Água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</row>
        <row r="876">
          <cell r="F876" t="str">
            <v>(-) DESPESAS SUPPLY CHAINAluguel Imóvel Linha de Silcagem</v>
          </cell>
          <cell r="G876" t="str">
            <v>Aluguel Imóvel Linha de Silcagem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0.13999999978946151</v>
          </cell>
          <cell r="R876">
            <v>0</v>
          </cell>
          <cell r="S876">
            <v>0</v>
          </cell>
        </row>
        <row r="877">
          <cell r="F877" t="str">
            <v>(-) DESPESAS SUPPLY CHAINAluguel Imóvel Produção</v>
          </cell>
          <cell r="G877" t="str">
            <v>Aluguel Imóvel Produção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</row>
        <row r="878">
          <cell r="F878" t="str">
            <v>(-) DESPESAS SUPPLY CHAINAluguel Depósitos Produção</v>
          </cell>
          <cell r="G878" t="str">
            <v>Aluguel Depósitos Produção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</row>
        <row r="879">
          <cell r="F879" t="str">
            <v>(-) DESPESAS SUPPLY CHAINCombustível Gerador</v>
          </cell>
          <cell r="G879" t="str">
            <v>Combustível Gerador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</row>
        <row r="880">
          <cell r="F880" t="str">
            <v>(-) DESPESAS SUPPLY CHAINLubrificantes Gerador</v>
          </cell>
          <cell r="G880" t="str">
            <v>Lubrificantes Gerador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</row>
        <row r="881">
          <cell r="F881" t="str">
            <v>(-) DESPESAS SUPPLY CHAINManutenção Gerador</v>
          </cell>
          <cell r="G881" t="str">
            <v>Manutenção Gerador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</row>
        <row r="882">
          <cell r="F882" t="str">
            <v>(-) DESPESAS SUPPLY CHAINAluguel Máquinas e Equipamentos</v>
          </cell>
          <cell r="G882" t="str">
            <v>Aluguel Máquinas e Equipamentos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</row>
        <row r="883">
          <cell r="F883" t="str">
            <v>(-) DESPESAS SUPPLY CHAINEnergia Eletrica</v>
          </cell>
          <cell r="G883" t="str">
            <v>Energia Eletrica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</row>
        <row r="884">
          <cell r="F884" t="str">
            <v>(-) DESPESAS SUPPLY CHAINSeguro Instalações</v>
          </cell>
          <cell r="G884" t="str">
            <v>Seguro Instalações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</row>
        <row r="885">
          <cell r="F885" t="str">
            <v>(-) DESPESAS SUPPLY CHAINSeguro de Máquinas</v>
          </cell>
          <cell r="G885" t="str">
            <v>Seguro de Máquinas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</row>
        <row r="886">
          <cell r="F886" t="str">
            <v>(-) DESPESAS SUPPLY CHAINMaterial Descatável Produção</v>
          </cell>
          <cell r="G886" t="str">
            <v>Material Descatável Produção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</row>
        <row r="887">
          <cell r="F887" t="str">
            <v>(-) DESPESAS SUPPLY CHAINMaterial de Análise Produção</v>
          </cell>
          <cell r="G887" t="str">
            <v>Material de Análise Produção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</row>
        <row r="888">
          <cell r="F888" t="str">
            <v>(-) DESPESAS SUPPLY CHAINMaterial de Limpeza Produção</v>
          </cell>
          <cell r="G888" t="str">
            <v>Material de Limpeza Produção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</row>
        <row r="889">
          <cell r="F889" t="str">
            <v>(-) DESPESAS SUPPLY CHAINMaterial Indireto para Embalagens</v>
          </cell>
          <cell r="G889" t="str">
            <v>Material Indireto para Embalagens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</row>
        <row r="890">
          <cell r="F890" t="str">
            <v>(-) DESPESAS SUPPLY CHAINMateriais de Insumo</v>
          </cell>
          <cell r="G890" t="str">
            <v>Materiais de Insumo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</row>
        <row r="891">
          <cell r="F891" t="str">
            <v>(-) DESPESAS SUPPLY CHAIN(-) Despesas Gerais</v>
          </cell>
          <cell r="G891" t="str">
            <v>(-) Despesas Gerais</v>
          </cell>
          <cell r="H891">
            <v>0</v>
          </cell>
          <cell r="I891">
            <v>39.71</v>
          </cell>
          <cell r="J891">
            <v>3.3</v>
          </cell>
          <cell r="K891">
            <v>109.9437763862</v>
          </cell>
          <cell r="L891">
            <v>986.878814634489</v>
          </cell>
          <cell r="M891">
            <v>898.65681221907232</v>
          </cell>
          <cell r="N891">
            <v>1522.7399998750961</v>
          </cell>
          <cell r="O891">
            <v>724.26999977690696</v>
          </cell>
          <cell r="P891">
            <v>676.92561389567663</v>
          </cell>
          <cell r="Q891">
            <v>339.54433625794957</v>
          </cell>
          <cell r="R891">
            <v>443.19000079788907</v>
          </cell>
          <cell r="S891">
            <v>1867.7099997539722</v>
          </cell>
        </row>
        <row r="892">
          <cell r="F892" t="str">
            <v>(-) DESPESAS SUPPLY CHAIN(-) Deslocamentos e Viagens</v>
          </cell>
          <cell r="G892" t="str">
            <v>(-) Deslocamentos e Viagens</v>
          </cell>
          <cell r="H892">
            <v>0</v>
          </cell>
          <cell r="I892">
            <v>0</v>
          </cell>
          <cell r="J892">
            <v>0</v>
          </cell>
          <cell r="K892">
            <v>76.7</v>
          </cell>
          <cell r="L892">
            <v>946.29000013458904</v>
          </cell>
          <cell r="M892">
            <v>320.65999999919904</v>
          </cell>
          <cell r="N892">
            <v>279.00000015066934</v>
          </cell>
          <cell r="O892">
            <v>34.000000003974243</v>
          </cell>
          <cell r="P892">
            <v>53.999999997459057</v>
          </cell>
          <cell r="Q892">
            <v>76.259999998217339</v>
          </cell>
          <cell r="R892">
            <v>0</v>
          </cell>
          <cell r="S892">
            <v>692.11000007075302</v>
          </cell>
        </row>
        <row r="893">
          <cell r="F893" t="str">
            <v xml:space="preserve">(-) DESPESAS SUPPLY CHAINHospedagem </v>
          </cell>
          <cell r="G893" t="str">
            <v xml:space="preserve">Hospedagem 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45.000000003738002</v>
          </cell>
          <cell r="N893">
            <v>252.00000013374222</v>
          </cell>
          <cell r="O893">
            <v>0</v>
          </cell>
          <cell r="P893">
            <v>0</v>
          </cell>
          <cell r="Q893">
            <v>44.26000000251733</v>
          </cell>
          <cell r="R893">
            <v>0</v>
          </cell>
          <cell r="S893">
            <v>160.840000073493</v>
          </cell>
        </row>
        <row r="894">
          <cell r="F894" t="str">
            <v xml:space="preserve">(-) DESPESAS SUPPLY CHAINPassagens Aéreas </v>
          </cell>
          <cell r="G894" t="str">
            <v xml:space="preserve">Passagens Aéreas 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608.79000006708907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</row>
        <row r="895">
          <cell r="F895" t="str">
            <v xml:space="preserve">(-) DESPESAS SUPPLY CHAINPassagens Rodoviárias </v>
          </cell>
          <cell r="G895" t="str">
            <v xml:space="preserve">Passagens Rodoviárias 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</row>
        <row r="896">
          <cell r="F896" t="str">
            <v>(-) DESPESAS SUPPLY CHAINPassagens Marítimas</v>
          </cell>
          <cell r="G896" t="str">
            <v>Passagens Marítimas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</row>
        <row r="897">
          <cell r="F897" t="str">
            <v>(-) DESPESAS SUPPLY CHAINDespesas com Táxi</v>
          </cell>
          <cell r="G897" t="str">
            <v>Despesas com Táxi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337.50000006750003</v>
          </cell>
          <cell r="M897">
            <v>161.99999998868401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</row>
        <row r="898">
          <cell r="F898" t="str">
            <v>(-) DESPESAS SUPPLY CHAINDespesas com Moto Taxi</v>
          </cell>
          <cell r="G898" t="str">
            <v>Despesas com Moto Taxi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10.999999999199012</v>
          </cell>
          <cell r="N898">
            <v>27.000000016927121</v>
          </cell>
          <cell r="O898">
            <v>34.000000003974243</v>
          </cell>
          <cell r="P898">
            <v>53.999999997459057</v>
          </cell>
          <cell r="Q898">
            <v>31.999999995700005</v>
          </cell>
          <cell r="R898">
            <v>0</v>
          </cell>
          <cell r="S898">
            <v>0</v>
          </cell>
        </row>
        <row r="899">
          <cell r="F899" t="str">
            <v>(-) DESPESAS SUPPLY CHAINAlimentação Viagens</v>
          </cell>
          <cell r="G899" t="str">
            <v>Alimentação Viagens</v>
          </cell>
          <cell r="H899">
            <v>0</v>
          </cell>
          <cell r="I899">
            <v>0</v>
          </cell>
          <cell r="J899">
            <v>0</v>
          </cell>
          <cell r="K899">
            <v>76.7</v>
          </cell>
          <cell r="L899">
            <v>0</v>
          </cell>
          <cell r="M899">
            <v>102.66000000757801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478.78</v>
          </cell>
        </row>
        <row r="900">
          <cell r="F900" t="str">
            <v>(-) DESPESAS SUPPLY CHAINDiárias Viagens</v>
          </cell>
          <cell r="G900" t="str">
            <v>Diárias Viagens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</row>
        <row r="901">
          <cell r="F901" t="str">
            <v>(-) DESPESAS SUPPLY CHAINCombustível em Viagens</v>
          </cell>
          <cell r="G901" t="str">
            <v>Combustível em Viagens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52.489999997259993</v>
          </cell>
        </row>
        <row r="902">
          <cell r="F902" t="str">
            <v>(-) DESPESAS SUPPLY CHAINEstacionamento</v>
          </cell>
          <cell r="G902" t="str">
            <v>Estacionamento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</row>
        <row r="903">
          <cell r="F903" t="str">
            <v>(-) DESPESAS SUPPLY CHAINPedágio</v>
          </cell>
          <cell r="G903" t="str">
            <v>Pedágio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</row>
        <row r="904">
          <cell r="F904" t="str">
            <v>(-) DESPESAS SUPPLY CHAIN(-) Telefonia e Telecomunicações</v>
          </cell>
          <cell r="G904" t="str">
            <v>(-) Telefonia e Telecomunicações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220.99000002573129</v>
          </cell>
          <cell r="N904">
            <v>125.87999990237873</v>
          </cell>
          <cell r="O904">
            <v>289.93999995185555</v>
          </cell>
          <cell r="P904">
            <v>203.46000005054131</v>
          </cell>
          <cell r="Q904">
            <v>251.64000011223223</v>
          </cell>
          <cell r="R904">
            <v>293.65000006055197</v>
          </cell>
          <cell r="S904">
            <v>716.62999965743165</v>
          </cell>
        </row>
        <row r="905">
          <cell r="F905" t="str">
            <v>(-) DESPESAS SUPPLY CHAINTelefonia Fixa</v>
          </cell>
          <cell r="G905" t="str">
            <v>Telefonia Fixa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</row>
        <row r="906">
          <cell r="F906" t="str">
            <v>(-) DESPESAS SUPPLY CHAINTelefonia Móvel</v>
          </cell>
          <cell r="G906" t="str">
            <v>Telefonia Móvel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220.99000002573129</v>
          </cell>
          <cell r="N906">
            <v>125.87999990237873</v>
          </cell>
          <cell r="O906">
            <v>289.93999995185555</v>
          </cell>
          <cell r="P906">
            <v>203.46000005054131</v>
          </cell>
          <cell r="Q906">
            <v>251.64000011223223</v>
          </cell>
          <cell r="R906">
            <v>293.65000006055197</v>
          </cell>
          <cell r="S906">
            <v>716.62999965743165</v>
          </cell>
        </row>
        <row r="907">
          <cell r="F907" t="str">
            <v>(-) DESPESAS SUPPLY CHAINInternet</v>
          </cell>
          <cell r="G907" t="str">
            <v>Internet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</row>
        <row r="908">
          <cell r="F908" t="str">
            <v>(-) DESPESAS SUPPLY CHAINServiço de Trasmissão em Audio e Video</v>
          </cell>
          <cell r="G908" t="str">
            <v>Serviço de Trasmissão em Audio e Video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</row>
        <row r="909">
          <cell r="F909" t="str">
            <v>(-) DESPESAS SUPPLY CHAINVoip</v>
          </cell>
          <cell r="G909" t="str">
            <v>Voip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</row>
        <row r="910">
          <cell r="F910" t="str">
            <v>(-) DESPESAS SUPPLY CHAIN(-)Materias de Consumo</v>
          </cell>
          <cell r="G910" t="str">
            <v>(-)Materias de Consumo</v>
          </cell>
          <cell r="H910">
            <v>0</v>
          </cell>
          <cell r="I910">
            <v>39.71</v>
          </cell>
          <cell r="J910">
            <v>3.3</v>
          </cell>
          <cell r="K910">
            <v>33.243776386199997</v>
          </cell>
          <cell r="L910">
            <v>40.588814499900003</v>
          </cell>
          <cell r="M910">
            <v>193.8168120926</v>
          </cell>
          <cell r="N910">
            <v>137.61000000182702</v>
          </cell>
          <cell r="O910">
            <v>93.779999991454375</v>
          </cell>
          <cell r="P910">
            <v>71.445614037599995</v>
          </cell>
          <cell r="Q910">
            <v>11.644336147500001</v>
          </cell>
          <cell r="R910">
            <v>0</v>
          </cell>
          <cell r="S910">
            <v>95</v>
          </cell>
        </row>
        <row r="911">
          <cell r="F911" t="str">
            <v>(-) DESPESAS SUPPLY CHAINMaterial de Consumo Informática</v>
          </cell>
          <cell r="G911" t="str">
            <v>Material de Consumo Informática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</row>
        <row r="912">
          <cell r="F912" t="str">
            <v>(-) DESPESAS SUPPLY CHAINAluguel Máquina Reprográfica</v>
          </cell>
          <cell r="G912" t="str">
            <v>Aluguel Máquina Reprográfica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93.779999991454375</v>
          </cell>
          <cell r="P912">
            <v>0</v>
          </cell>
          <cell r="Q912">
            <v>11.644336147500001</v>
          </cell>
          <cell r="R912">
            <v>0</v>
          </cell>
          <cell r="S912">
            <v>0</v>
          </cell>
        </row>
        <row r="913">
          <cell r="F913" t="str">
            <v>(-) DESPESAS SUPPLY CHAINMaterial de Consumo Máquina Reprografia</v>
          </cell>
          <cell r="G913" t="str">
            <v>Material de Consumo Máquina Reprografia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105.09312821559999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</row>
        <row r="914">
          <cell r="F914" t="str">
            <v>(-) DESPESAS SUPPLY CHAINMaterial de Expediente</v>
          </cell>
          <cell r="G914" t="str">
            <v>Material de Expediente</v>
          </cell>
          <cell r="H914">
            <v>0</v>
          </cell>
          <cell r="I914">
            <v>0</v>
          </cell>
          <cell r="J914">
            <v>3.3</v>
          </cell>
          <cell r="K914">
            <v>33.243776386199997</v>
          </cell>
          <cell r="L914">
            <v>40.588814499900003</v>
          </cell>
          <cell r="M914">
            <v>66.02</v>
          </cell>
          <cell r="N914">
            <v>17.61</v>
          </cell>
          <cell r="O914">
            <v>0</v>
          </cell>
          <cell r="P914">
            <v>42.817415729999993</v>
          </cell>
          <cell r="Q914">
            <v>0</v>
          </cell>
          <cell r="R914">
            <v>0</v>
          </cell>
          <cell r="S914">
            <v>0</v>
          </cell>
        </row>
        <row r="915">
          <cell r="F915" t="str">
            <v>(-) DESPESAS SUPPLY CHAINMaterial de Limpeza</v>
          </cell>
          <cell r="G915" t="str">
            <v>Material de Limpeza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</row>
        <row r="916">
          <cell r="F916" t="str">
            <v>(-) DESPESAS SUPPLY CHAINMaterial Gráfico e Repreográfico</v>
          </cell>
          <cell r="G916" t="str">
            <v>Material Gráfico e Repreográfico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120.00000000182702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</row>
        <row r="917">
          <cell r="F917" t="str">
            <v>(-) DESPESAS SUPPLY CHAINMateriais de Natureza Permanente</v>
          </cell>
          <cell r="G917" t="str">
            <v>Materiais de Natureza Permanente</v>
          </cell>
          <cell r="H917">
            <v>0</v>
          </cell>
          <cell r="I917">
            <v>39.71</v>
          </cell>
          <cell r="J917">
            <v>0</v>
          </cell>
          <cell r="K917">
            <v>0</v>
          </cell>
          <cell r="L917">
            <v>0</v>
          </cell>
          <cell r="M917">
            <v>22.703683877</v>
          </cell>
          <cell r="N917">
            <v>0</v>
          </cell>
          <cell r="O917">
            <v>0</v>
          </cell>
          <cell r="P917">
            <v>28.628198307600002</v>
          </cell>
          <cell r="Q917">
            <v>0</v>
          </cell>
          <cell r="R917">
            <v>0</v>
          </cell>
          <cell r="S917">
            <v>95</v>
          </cell>
        </row>
        <row r="918">
          <cell r="F918" t="str">
            <v>(-) DESPESAS SUPPLY CHAINCoffee Break</v>
          </cell>
          <cell r="G918" t="str">
            <v>Coffee Break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</row>
        <row r="919">
          <cell r="F919" t="str">
            <v>(-) DESPESAS SUPPLY CHAINMaterial EPI</v>
          </cell>
          <cell r="G919" t="str">
            <v>Material EPI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</row>
        <row r="920">
          <cell r="F920" t="str">
            <v>(-) DESPESAS SUPPLY CHAIN(-) Serviços Técnicos Especializados</v>
          </cell>
          <cell r="G920" t="str">
            <v>(-) Serviços Técnicos Especializados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717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</row>
        <row r="921">
          <cell r="F921" t="str">
            <v>(-) DESPESAS SUPPLY CHAINComissões sobre Vendas</v>
          </cell>
          <cell r="G921" t="str">
            <v>Comissões sobre Vendas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</row>
        <row r="922">
          <cell r="F922" t="str">
            <v>(-) DESPESAS SUPPLY CHAINServiços de Segurança</v>
          </cell>
          <cell r="G922" t="str">
            <v>Serviços de Segurança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</row>
        <row r="923">
          <cell r="F923" t="str">
            <v>(-) DESPESAS SUPPLY CHAINServiços de Contabilidade</v>
          </cell>
          <cell r="G923" t="str">
            <v>Serviços de Contabilidade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</row>
        <row r="924">
          <cell r="F924" t="str">
            <v>(-) DESPESAS SUPPLY CHAINAssessoria Tributária</v>
          </cell>
          <cell r="G924" t="str">
            <v>Assessoria Tributária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</row>
        <row r="925">
          <cell r="F925" t="str">
            <v>(-) DESPESAS SUPPLY CHAINAuditoria Independente</v>
          </cell>
          <cell r="G925" t="str">
            <v>Auditoria Independente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</row>
        <row r="926">
          <cell r="F926" t="str">
            <v>(-) DESPESAS SUPPLY CHAINAdvocacia</v>
          </cell>
          <cell r="G926" t="str">
            <v>Advocacia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</row>
        <row r="927">
          <cell r="F927" t="str">
            <v>(-) DESPESAS SUPPLY CHAINAssessoria de Imprensa</v>
          </cell>
          <cell r="G927" t="str">
            <v>Assessoria de Imprensa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</row>
        <row r="928">
          <cell r="F928" t="str">
            <v>(-) DESPESAS SUPPLY CHAINAssessoria de Comunicação</v>
          </cell>
          <cell r="G928" t="str">
            <v>Assessoria de Comunicação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</row>
        <row r="929">
          <cell r="F929" t="str">
            <v>(-) DESPESAS SUPPLY CHAINAssessoria Criação e Publicidade</v>
          </cell>
          <cell r="G929" t="str">
            <v>Assessoria Criação e Publicidade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717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</row>
        <row r="930">
          <cell r="F930" t="str">
            <v>(-) DESPESAS SUPPLY CHAINRecrutamento e Seleção</v>
          </cell>
          <cell r="G930" t="str">
            <v>Recrutamento e Seleção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</row>
        <row r="931">
          <cell r="F931" t="str">
            <v>(-) DESPESAS SUPPLY CHAINFerramentas de Pesquisa</v>
          </cell>
          <cell r="G931" t="str">
            <v>Ferramentas de Pesquisa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</row>
        <row r="932">
          <cell r="F932" t="str">
            <v>(-) DESPESAS SUPPLY CHAINAssessoria Empresarial</v>
          </cell>
          <cell r="G932" t="str">
            <v>Assessoria Empresarial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</row>
        <row r="933">
          <cell r="F933" t="str">
            <v>(-) DESPESAS SUPPLY CHAINServiço de Desembaraço Aduaneiro</v>
          </cell>
          <cell r="G933" t="str">
            <v>Serviço de Desembaraço Aduaneiro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</row>
        <row r="934">
          <cell r="F934" t="str">
            <v>(-) DESPESAS SUPPLY CHAINParticipação em Associações</v>
          </cell>
          <cell r="G934" t="str">
            <v>Participação em Associações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</row>
        <row r="935">
          <cell r="F935" t="str">
            <v>(-) DESPESAS SUPPLY CHAINComissão Empresa de Cobrança</v>
          </cell>
          <cell r="G935" t="str">
            <v>Comissão Empresa de Cobrança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</row>
        <row r="936">
          <cell r="F936" t="str">
            <v>(-) DESPESAS SUPPLY CHAINServiço Análise de Crédito</v>
          </cell>
          <cell r="G936" t="str">
            <v>Serviço Análise de Crédito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</row>
        <row r="937">
          <cell r="F937" t="str">
            <v>(-) DESPESAS SUPPLY CHAINDesenvolvimento e Manutenção de Software</v>
          </cell>
          <cell r="G937" t="str">
            <v>Desenvolvimento e Manutenção de Software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</row>
        <row r="938">
          <cell r="F938" t="str">
            <v>(-) DESPESAS SUPPLY CHAINSuporte Técnico Software</v>
          </cell>
          <cell r="G938" t="str">
            <v>Suporte Técnico Software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</row>
        <row r="939">
          <cell r="F939" t="str">
            <v>(-) DESPESAS SUPPLY CHAINLicença para Uso de Software (Aluguel)</v>
          </cell>
          <cell r="G939" t="str">
            <v>Licença para Uso de Software (Aluguel)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</row>
        <row r="940">
          <cell r="F940" t="str">
            <v>(-) DESPESAS SUPPLY CHAINAssessoria em TI</v>
          </cell>
          <cell r="G940" t="str">
            <v>Assessoria em TI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</row>
        <row r="941">
          <cell r="F941" t="str">
            <v>(-) DESPESAS SUPPLY CHAINManutenção Suporte Técnico Software</v>
          </cell>
          <cell r="G941" t="str">
            <v>Manutenção Suporte Técnico Software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</row>
        <row r="942">
          <cell r="F942" t="str">
            <v>(-) DESPESAS SUPPLY CHAIN(-)Manutenção</v>
          </cell>
          <cell r="G942" t="str">
            <v>(-)Manutenção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</row>
        <row r="943">
          <cell r="F943" t="str">
            <v>(-) DESPESAS SUPPLY CHAINMateriais de Manutenção e Reparos</v>
          </cell>
          <cell r="G943" t="str">
            <v>Materiais de Manutenção e Reparos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</row>
        <row r="944">
          <cell r="F944" t="str">
            <v>(-) DESPESAS SUPPLY CHAINManutenção Conservação Móveis e Utensílios</v>
          </cell>
          <cell r="G944" t="str">
            <v>Manutenção Conservação Móveis e Utensílios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</row>
        <row r="945">
          <cell r="F945" t="str">
            <v>(-) DESPESAS SUPPLY CHAINManutenção Conservação Máq. e Equipamentos</v>
          </cell>
          <cell r="G945" t="str">
            <v>Manutenção Conservação Máq. e Equipamentos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</row>
        <row r="946">
          <cell r="F946" t="str">
            <v>(-) DESPESAS SUPPLY CHAINManutenção de Equipamentos de Informática</v>
          </cell>
          <cell r="G946" t="str">
            <v>Manutenção de Equipamentos de Informática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</row>
        <row r="947">
          <cell r="F947" t="str">
            <v>(-) DESPESAS SUPPLY CHAINManutenção e Conservação Instalações</v>
          </cell>
          <cell r="G947" t="str">
            <v>Manutenção e Conservação Instalações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</row>
        <row r="948">
          <cell r="F948" t="str">
            <v>(-) DESPESAS SUPPLY CHAINManutenção e Conservação Predial</v>
          </cell>
          <cell r="G948" t="str">
            <v>Manutenção e Conservação Predial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</row>
        <row r="949">
          <cell r="F949" t="str">
            <v>(-) DESPESAS SUPPLY CHAIN(-)Outras Despesas Gerais</v>
          </cell>
          <cell r="G949" t="str">
            <v>(-)Outras Despesas Gerais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163.19000010154198</v>
          </cell>
          <cell r="N949">
            <v>263.24999982022109</v>
          </cell>
          <cell r="O949">
            <v>306.54999982962278</v>
          </cell>
          <cell r="P949">
            <v>348.01999981007617</v>
          </cell>
          <cell r="Q949">
            <v>0</v>
          </cell>
          <cell r="R949">
            <v>149.54000073733707</v>
          </cell>
          <cell r="S949">
            <v>363.9700000257875</v>
          </cell>
        </row>
        <row r="950">
          <cell r="F950" t="str">
            <v>(-) DESPESAS SUPPLY CHAINAluguel de Veículos</v>
          </cell>
          <cell r="G950" t="str">
            <v>Aluguel de Veículos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</row>
        <row r="951">
          <cell r="F951" t="str">
            <v>(-) DESPESAS SUPPLY CHAINAssinatura Jornais, Revistas e Periódicos</v>
          </cell>
          <cell r="G951" t="str">
            <v>Assinatura Jornais, Revistas e Periódicos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</row>
        <row r="952">
          <cell r="F952" t="str">
            <v>(-) DESPESAS SUPPLY CHAINCombustível</v>
          </cell>
          <cell r="G952" t="str">
            <v>Combustível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</row>
        <row r="953">
          <cell r="F953" t="str">
            <v>(-) DESPESAS SUPPLY CHAINDespesa com Documentos</v>
          </cell>
          <cell r="G953" t="str">
            <v>Despesa com Documentos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40.35</v>
          </cell>
          <cell r="P953">
            <v>0</v>
          </cell>
          <cell r="Q953">
            <v>0</v>
          </cell>
          <cell r="R953">
            <v>0</v>
          </cell>
          <cell r="S953">
            <v>356.60000001920002</v>
          </cell>
        </row>
        <row r="954">
          <cell r="F954" t="str">
            <v>(-) DESPESAS SUPPLY CHAINDespesa com Processos Judiciais</v>
          </cell>
          <cell r="G954" t="str">
            <v>Despesa com Processos Judiciais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</row>
        <row r="955">
          <cell r="F955" t="str">
            <v>(-) DESPESAS SUPPLY CHAINFrete Compra</v>
          </cell>
          <cell r="G955" t="str">
            <v>Frete Compra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</row>
        <row r="956">
          <cell r="F956" t="str">
            <v>(-) DESPESAS SUPPLY CHAINMão-de-Obra Terceirizada</v>
          </cell>
          <cell r="G956" t="str">
            <v>Mão-de-Obra Terceirizada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</row>
        <row r="957">
          <cell r="F957" t="str">
            <v>(-) DESPESAS SUPPLY CHAINServiço de Correios</v>
          </cell>
          <cell r="G957" t="str">
            <v>Serviço de Correios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163.19000010154198</v>
          </cell>
          <cell r="N957">
            <v>263.24999982022109</v>
          </cell>
          <cell r="O957">
            <v>266.19999982962275</v>
          </cell>
          <cell r="P957">
            <v>348.01999981007617</v>
          </cell>
          <cell r="Q957">
            <v>0</v>
          </cell>
          <cell r="R957">
            <v>149.54000073733707</v>
          </cell>
          <cell r="S957">
            <v>7.3700000065874551</v>
          </cell>
        </row>
        <row r="958">
          <cell r="F958" t="str">
            <v>(-) DESPESAS SUPPLY CHAINÁgua</v>
          </cell>
          <cell r="G958" t="str">
            <v>Água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</row>
        <row r="959">
          <cell r="F959" t="str">
            <v>(-) DESPESAS SUPPLY CHAINDespesas com Amortização de Software</v>
          </cell>
          <cell r="G959" t="str">
            <v>Despesas com Amortização de Software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</row>
        <row r="960">
          <cell r="F960" t="str">
            <v>(-) DESPESAS SUPPLY CHAINTaxas Operacionais</v>
          </cell>
          <cell r="G960" t="str">
            <v>Taxas Operacionais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</row>
        <row r="961">
          <cell r="F961" t="str">
            <v>(-) DESPESAS SUPPLY CHAINAluguel de Imóveis</v>
          </cell>
          <cell r="G961" t="str">
            <v>Aluguel de Imóveis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</row>
        <row r="962">
          <cell r="F962" t="str">
            <v>(-) DESPESAS SUPPLY CHAINSeguro Frota Leve</v>
          </cell>
          <cell r="G962" t="str">
            <v>Seguro Frota Leve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</row>
        <row r="963">
          <cell r="F963" t="str">
            <v>(-) DESPESAS SUPPLY CHAINPerdas de Estoque</v>
          </cell>
          <cell r="G963" t="str">
            <v>Perdas de Estoque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</row>
        <row r="964">
          <cell r="F964" t="str">
            <v>(-) DESPESAS SUPPLY CHAINAluguel de Máquinas e Equipamentos</v>
          </cell>
          <cell r="G964" t="str">
            <v>Aluguel de Máquinas e Equipamentos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</row>
        <row r="965">
          <cell r="F965" t="str">
            <v>(-) DESPESAS SUPPLY CHAINOutras Despesas Gerais</v>
          </cell>
          <cell r="G965" t="str">
            <v>Outras Despesas Gerais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</row>
        <row r="966">
          <cell r="F966" t="str">
            <v>(-) DESPESAS MANUTENÇÃO DA PRODUÇÃO(-) DESPESAS MANUTENÇÃO DA PRODUÇÃO</v>
          </cell>
          <cell r="G966" t="str">
            <v>(-) DESPESAS MANUTENÇÃO DA PRODUÇÃO</v>
          </cell>
          <cell r="H966">
            <v>132174.31410278426</v>
          </cell>
          <cell r="I966">
            <v>124288.22950695295</v>
          </cell>
          <cell r="J966">
            <v>134784.39710777183</v>
          </cell>
          <cell r="K966">
            <v>134868.97527589026</v>
          </cell>
          <cell r="L966">
            <v>154326.30530924257</v>
          </cell>
          <cell r="M966">
            <v>152157.45051341807</v>
          </cell>
          <cell r="N966">
            <v>157417.03970794257</v>
          </cell>
          <cell r="O966">
            <v>145415.82307784873</v>
          </cell>
          <cell r="P966">
            <v>144132.10844645917</v>
          </cell>
          <cell r="Q966">
            <v>162105.93224165484</v>
          </cell>
          <cell r="R966">
            <v>152377.34322232369</v>
          </cell>
          <cell r="S966">
            <v>134800.44561647711</v>
          </cell>
        </row>
        <row r="967">
          <cell r="F967" t="str">
            <v>(-) DESPESAS MANUTENÇÃO DA PRODUÇÃODespesas com Pessoal</v>
          </cell>
          <cell r="G967" t="str">
            <v>Despesas com Pessoal</v>
          </cell>
          <cell r="H967">
            <v>47449.364102669446</v>
          </cell>
          <cell r="I967">
            <v>51362.109506060151</v>
          </cell>
          <cell r="J967">
            <v>68653.897107328259</v>
          </cell>
          <cell r="K967">
            <v>75687.530240787513</v>
          </cell>
          <cell r="L967">
            <v>81991.73666150136</v>
          </cell>
          <cell r="M967">
            <v>76523.820513180253</v>
          </cell>
          <cell r="N967">
            <v>79234.265550839336</v>
          </cell>
          <cell r="O967">
            <v>80208.662315766618</v>
          </cell>
          <cell r="P967">
            <v>64872.8658177588</v>
          </cell>
          <cell r="Q967">
            <v>72679.931885171929</v>
          </cell>
          <cell r="R967">
            <v>74036.857837292089</v>
          </cell>
          <cell r="S967">
            <v>80137.984828359244</v>
          </cell>
        </row>
        <row r="968">
          <cell r="F968" t="str">
            <v>(-) DESPESAS MANUTENÇÃO DA PRODUÇÃOSalários e Adicionais</v>
          </cell>
          <cell r="G968" t="str">
            <v>Salários e Adicionais</v>
          </cell>
          <cell r="H968">
            <v>29264.85</v>
          </cell>
          <cell r="I968">
            <v>32299.35</v>
          </cell>
          <cell r="J968">
            <v>40899.07</v>
          </cell>
          <cell r="K968">
            <v>50012.639199999998</v>
          </cell>
          <cell r="L968">
            <v>52180.5452</v>
          </cell>
          <cell r="M968">
            <v>49771.254400000005</v>
          </cell>
          <cell r="N968">
            <v>48725.358000000007</v>
          </cell>
          <cell r="O968">
            <v>47141.42</v>
          </cell>
          <cell r="P968">
            <v>38312.83</v>
          </cell>
          <cell r="Q968">
            <v>45981.69</v>
          </cell>
          <cell r="R968">
            <v>49846.81</v>
          </cell>
          <cell r="S968">
            <v>50139.81</v>
          </cell>
        </row>
        <row r="969">
          <cell r="F969" t="str">
            <v>(-) DESPESAS MANUTENÇÃO DA PRODUÇÃOEncargos Sociais</v>
          </cell>
          <cell r="G969" t="str">
            <v>Encargos Sociais</v>
          </cell>
          <cell r="H969">
            <v>12079.890000000001</v>
          </cell>
          <cell r="I969">
            <v>13154.64</v>
          </cell>
          <cell r="J969">
            <v>17120.170000000002</v>
          </cell>
          <cell r="K969">
            <v>20253.8</v>
          </cell>
          <cell r="L969">
            <v>21860.129999999997</v>
          </cell>
          <cell r="M969">
            <v>19831.932800000002</v>
          </cell>
          <cell r="N969">
            <v>24535.8992</v>
          </cell>
          <cell r="O969">
            <v>26875.32</v>
          </cell>
          <cell r="P969">
            <v>19765.98</v>
          </cell>
          <cell r="Q969">
            <v>20162.560000000001</v>
          </cell>
          <cell r="R969">
            <v>20433.499999999993</v>
          </cell>
          <cell r="S969">
            <v>23640.679999999997</v>
          </cell>
        </row>
        <row r="970">
          <cell r="F970" t="str">
            <v>(-) DESPESAS MANUTENÇÃO DA PRODUÇÃOProvisão PPR Global</v>
          </cell>
          <cell r="G970" t="str">
            <v>Provisão PPR Global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</row>
        <row r="971">
          <cell r="F971" t="str">
            <v>(-) DESPESAS MANUTENÇÃO DA PRODUÇÃODesenvolvimento RH</v>
          </cell>
          <cell r="G971" t="str">
            <v>Desenvolvimento RH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</row>
        <row r="972">
          <cell r="F972" t="str">
            <v>(-) DESPESAS MANUTENÇÃO DA PRODUÇÃOProvisão PPR Gestores</v>
          </cell>
          <cell r="G972" t="str">
            <v>Provisão PPR Gestores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</row>
        <row r="973">
          <cell r="F973" t="str">
            <v>(-) DESPESAS MANUTENÇÃO DA PRODUÇÃOEducação Continuada</v>
          </cell>
          <cell r="G973" t="str">
            <v>Educação Continuada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</row>
        <row r="974">
          <cell r="F974" t="str">
            <v>(-) DESPESAS MANUTENÇÃO DA PRODUÇÃOIdiomas</v>
          </cell>
          <cell r="G974" t="str">
            <v>Idiomas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</row>
        <row r="975">
          <cell r="F975" t="str">
            <v>(-) DESPESAS MANUTENÇÃO DA PRODUÇÃOGinástica Laboral</v>
          </cell>
          <cell r="G975" t="str">
            <v>Ginástica Laboral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</row>
        <row r="976">
          <cell r="F976" t="str">
            <v>(-) DESPESAS MANUTENÇÃO DA PRODUÇÃOEducação e Treinamento (Capacitação)</v>
          </cell>
          <cell r="G976" t="str">
            <v>Educação e Treinamento (Capacitação)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</row>
        <row r="977">
          <cell r="F977" t="str">
            <v>(-) DESPESAS MANUTENÇÃO DA PRODUÇÃOAtividades Motivacionais</v>
          </cell>
          <cell r="G977" t="str">
            <v>Atividades Motivacionais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</row>
        <row r="978">
          <cell r="F978" t="str">
            <v>(-) DESPESAS MANUTENÇÃO DA PRODUÇÃOOutras despesas de Pessoal</v>
          </cell>
          <cell r="G978" t="str">
            <v>Outras despesas de Pessoal</v>
          </cell>
          <cell r="H978">
            <v>6104.6241026694497</v>
          </cell>
          <cell r="I978">
            <v>5908.1195060601494</v>
          </cell>
          <cell r="J978">
            <v>10634.657107328248</v>
          </cell>
          <cell r="K978">
            <v>5421.0910407875226</v>
          </cell>
          <cell r="L978">
            <v>7951.0614615013583</v>
          </cell>
          <cell r="M978">
            <v>6920.6333131802439</v>
          </cell>
          <cell r="N978">
            <v>5973.00835083933</v>
          </cell>
          <cell r="O978">
            <v>6191.9223157666338</v>
          </cell>
          <cell r="P978">
            <v>6794.0558177588027</v>
          </cell>
          <cell r="Q978">
            <v>6535.6818851719318</v>
          </cell>
          <cell r="R978">
            <v>3756.5478372920888</v>
          </cell>
          <cell r="S978">
            <v>6357.4948283592557</v>
          </cell>
        </row>
        <row r="979">
          <cell r="F979" t="str">
            <v>(-) DESPESAS MANUTENÇÃO DA PRODUÇÃOAjuda de Custo Alimentação</v>
          </cell>
          <cell r="G979" t="str">
            <v>Ajuda de Custo Alimentação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</row>
        <row r="980">
          <cell r="F980" t="str">
            <v>(-) DESPESAS MANUTENÇÃO DA PRODUÇÃOAjuda de Custo Combustível</v>
          </cell>
          <cell r="G980" t="str">
            <v>Ajuda de Custo Combustível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272.45</v>
          </cell>
          <cell r="R980">
            <v>0</v>
          </cell>
          <cell r="S980">
            <v>0</v>
          </cell>
        </row>
        <row r="981">
          <cell r="F981" t="str">
            <v>(-) DESPESAS MANUTENÇÃO DA PRODUÇÃOAjuda de Custo Moradia/Aluguel</v>
          </cell>
          <cell r="G981" t="str">
            <v>Ajuda de Custo Moradia/Aluguel</v>
          </cell>
          <cell r="H981">
            <v>0</v>
          </cell>
          <cell r="I981">
            <v>0</v>
          </cell>
          <cell r="J981">
            <v>3060.01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</row>
        <row r="982">
          <cell r="F982" t="str">
            <v>(-) DESPESAS MANUTENÇÃO DA PRODUÇÃOExames Médicos</v>
          </cell>
          <cell r="G982" t="str">
            <v>Exames Médicos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14.999999995091665</v>
          </cell>
          <cell r="Q982">
            <v>54.880000024484907</v>
          </cell>
          <cell r="R982">
            <v>0</v>
          </cell>
          <cell r="S982">
            <v>0</v>
          </cell>
        </row>
        <row r="983">
          <cell r="F983" t="str">
            <v>(-) DESPESAS MANUTENÇÃO DA PRODUÇÃOPlano de Saúde</v>
          </cell>
          <cell r="G983" t="str">
            <v>Plano de Saúde</v>
          </cell>
          <cell r="H983">
            <v>2399.9341038214052</v>
          </cell>
          <cell r="I983">
            <v>2441.469505526919</v>
          </cell>
          <cell r="J983">
            <v>2507.9971072111116</v>
          </cell>
          <cell r="K983">
            <v>2458.3351401409486</v>
          </cell>
          <cell r="L983">
            <v>2893.4014618385809</v>
          </cell>
          <cell r="M983">
            <v>2849.6333128627239</v>
          </cell>
          <cell r="N983">
            <v>3117.0083509303668</v>
          </cell>
          <cell r="O983">
            <v>2792.9123145268222</v>
          </cell>
          <cell r="P983">
            <v>3124.5158173803861</v>
          </cell>
          <cell r="Q983">
            <v>2871.9418852216349</v>
          </cell>
          <cell r="R983">
            <v>529.0178365204132</v>
          </cell>
          <cell r="S983">
            <v>3061.9948277079993</v>
          </cell>
        </row>
        <row r="984">
          <cell r="F984" t="str">
            <v>(-) DESPESAS MANUTENÇÃO DA PRODUÇÃOSeguro de Vida em Grupo</v>
          </cell>
          <cell r="G984" t="str">
            <v>Seguro de Vida em Grupo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</row>
        <row r="985">
          <cell r="F985" t="str">
            <v>(-) DESPESAS MANUTENÇÃO DA PRODUÇÃOPlano Odontológico</v>
          </cell>
          <cell r="G985" t="str">
            <v>Plano Odontológico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</row>
        <row r="986">
          <cell r="F986" t="str">
            <v>(-) DESPESAS MANUTENÇÃO DA PRODUÇÃOFarmácia</v>
          </cell>
          <cell r="G986" t="str">
            <v>Farmácia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</row>
        <row r="987">
          <cell r="F987" t="str">
            <v>(-) DESPESAS MANUTENÇÃO DA PRODUÇÃOAlimentação Funcionários</v>
          </cell>
          <cell r="G987" t="str">
            <v>Alimentação Funcionários</v>
          </cell>
          <cell r="H987">
            <v>2430.1999990134227</v>
          </cell>
          <cell r="I987">
            <v>2515.300000447452</v>
          </cell>
          <cell r="J987">
            <v>2688.0000001171384</v>
          </cell>
          <cell r="K987">
            <v>2805.6000005089827</v>
          </cell>
          <cell r="L987">
            <v>3100.6299996627777</v>
          </cell>
          <cell r="M987">
            <v>2856.0000003175201</v>
          </cell>
          <cell r="N987">
            <v>2855.9999999089632</v>
          </cell>
          <cell r="O987">
            <v>3018.4000012398114</v>
          </cell>
          <cell r="P987">
            <v>3654.5400003833256</v>
          </cell>
          <cell r="Q987">
            <v>3201.5099999406675</v>
          </cell>
          <cell r="R987">
            <v>3227.5300007716755</v>
          </cell>
          <cell r="S987">
            <v>3144.000000664756</v>
          </cell>
        </row>
        <row r="988">
          <cell r="F988" t="str">
            <v>(-) DESPESAS MANUTENÇÃO DA PRODUÇÃOAlimentação Interna Funcionários</v>
          </cell>
          <cell r="G988" t="str">
            <v>Alimentação Interna Funcionários</v>
          </cell>
          <cell r="H988">
            <v>1109.6899999821742</v>
          </cell>
          <cell r="I988">
            <v>799</v>
          </cell>
          <cell r="J988">
            <v>2345.0800000000004</v>
          </cell>
          <cell r="K988">
            <v>0</v>
          </cell>
          <cell r="L988">
            <v>1957.03</v>
          </cell>
          <cell r="M988">
            <v>1215</v>
          </cell>
          <cell r="N988">
            <v>0</v>
          </cell>
          <cell r="O988">
            <v>380.61</v>
          </cell>
          <cell r="P988">
            <v>0</v>
          </cell>
          <cell r="Q988">
            <v>0</v>
          </cell>
          <cell r="R988">
            <v>0</v>
          </cell>
          <cell r="S988">
            <v>151.4999999865</v>
          </cell>
        </row>
        <row r="989">
          <cell r="F989" t="str">
            <v>(-) DESPESAS MANUTENÇÃO DA PRODUÇÃOMulta Termino Contratual</v>
          </cell>
          <cell r="G989" t="str">
            <v>Multa Termino Contratual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</row>
        <row r="990">
          <cell r="F990" t="str">
            <v>(-) DESPESAS MANUTENÇÃO DA PRODUÇÃOMultas Trabalhistas</v>
          </cell>
          <cell r="G990" t="str">
            <v>Multas Trabalhistas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</row>
        <row r="991">
          <cell r="F991" t="str">
            <v xml:space="preserve">(-) DESPESAS MANUTENÇÃO DA PRODUÇÃOFardamento </v>
          </cell>
          <cell r="G991" t="str">
            <v xml:space="preserve">Fardamento </v>
          </cell>
          <cell r="H991">
            <v>164.79999985244754</v>
          </cell>
          <cell r="I991">
            <v>152.35000008577828</v>
          </cell>
          <cell r="J991">
            <v>33.57</v>
          </cell>
          <cell r="K991">
            <v>157.15590013759055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134.89999998514449</v>
          </cell>
          <cell r="R991">
            <v>0</v>
          </cell>
          <cell r="S991">
            <v>0</v>
          </cell>
        </row>
        <row r="992">
          <cell r="F992" t="str">
            <v>(-) DESPESAS MANUTENÇÃO DA PRODUÇÃOBenefícios Assistenciais</v>
          </cell>
          <cell r="G992" t="str">
            <v>Benefícios Assistenciais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</row>
        <row r="993">
          <cell r="F993" t="str">
            <v>(-) DESPESAS MANUTENÇÃO DA PRODUÇÃO(-) Despesas Gerais</v>
          </cell>
          <cell r="G993" t="str">
            <v>(-) Despesas Gerais</v>
          </cell>
          <cell r="H993">
            <v>81042.930000114837</v>
          </cell>
          <cell r="I993">
            <v>69155.670000892802</v>
          </cell>
          <cell r="J993">
            <v>61248.600000443563</v>
          </cell>
          <cell r="K993">
            <v>54251.455035102728</v>
          </cell>
          <cell r="L993">
            <v>67319.878647741192</v>
          </cell>
          <cell r="M993">
            <v>70625.870000237788</v>
          </cell>
          <cell r="N993">
            <v>71273.732278452444</v>
          </cell>
          <cell r="O993">
            <v>59796.059837313478</v>
          </cell>
          <cell r="P993">
            <v>75387.110000991728</v>
          </cell>
          <cell r="Q993">
            <v>84451.283008959959</v>
          </cell>
          <cell r="R993">
            <v>72926.422064283106</v>
          </cell>
          <cell r="S993">
            <v>112121.33955174586</v>
          </cell>
        </row>
        <row r="994">
          <cell r="F994" t="str">
            <v>(-) DESPESAS MANUTENÇÃO DA PRODUÇÃO(-) Deslocamentos e Viagens</v>
          </cell>
          <cell r="G994" t="str">
            <v>(-) Deslocamentos e Viagens</v>
          </cell>
          <cell r="H994">
            <v>1263.820000025584</v>
          </cell>
          <cell r="I994">
            <v>6657.0600009695008</v>
          </cell>
          <cell r="J994">
            <v>3913.5500002803637</v>
          </cell>
          <cell r="K994">
            <v>3445.1700000945152</v>
          </cell>
          <cell r="L994">
            <v>2424.5099995351247</v>
          </cell>
          <cell r="M994">
            <v>2146.7299999998359</v>
          </cell>
          <cell r="N994">
            <v>1383.4000002041078</v>
          </cell>
          <cell r="O994">
            <v>191.49999999038533</v>
          </cell>
          <cell r="P994">
            <v>2592.8000006635971</v>
          </cell>
          <cell r="Q994">
            <v>3378.6899998977738</v>
          </cell>
          <cell r="R994">
            <v>172.99999996518193</v>
          </cell>
          <cell r="S994">
            <v>1712.3799999885562</v>
          </cell>
        </row>
        <row r="995">
          <cell r="F995" t="str">
            <v xml:space="preserve">(-) DESPESAS MANUTENÇÃO DA PRODUÇÃOHospedagem </v>
          </cell>
          <cell r="G995" t="str">
            <v xml:space="preserve">Hospedagem </v>
          </cell>
          <cell r="H995">
            <v>945</v>
          </cell>
          <cell r="I995">
            <v>0</v>
          </cell>
          <cell r="J995">
            <v>1160.5000000000002</v>
          </cell>
          <cell r="K995">
            <v>1610.5000000730652</v>
          </cell>
          <cell r="L995">
            <v>83.999999882281017</v>
          </cell>
          <cell r="M995">
            <v>251.9999999777045</v>
          </cell>
          <cell r="N995">
            <v>802.00000023182986</v>
          </cell>
          <cell r="O995">
            <v>0</v>
          </cell>
          <cell r="P995">
            <v>971</v>
          </cell>
          <cell r="Q995">
            <v>1456.0099998008477</v>
          </cell>
          <cell r="R995">
            <v>0</v>
          </cell>
          <cell r="S995">
            <v>1021.3800000441884</v>
          </cell>
        </row>
        <row r="996">
          <cell r="F996" t="str">
            <v xml:space="preserve">(-) DESPESAS MANUTENÇÃO DA PRODUÇÃOPassagens Aéreas </v>
          </cell>
          <cell r="G996" t="str">
            <v xml:space="preserve">Passagens Aéreas </v>
          </cell>
          <cell r="H996">
            <v>0</v>
          </cell>
          <cell r="I996">
            <v>6574.0600009420996</v>
          </cell>
          <cell r="J996">
            <v>2100.6100002618155</v>
          </cell>
          <cell r="K996">
            <v>0</v>
          </cell>
          <cell r="L996">
            <v>1860.0099996034858</v>
          </cell>
          <cell r="M996">
            <v>1296.9299999536711</v>
          </cell>
          <cell r="N996">
            <v>0</v>
          </cell>
          <cell r="O996">
            <v>28.5</v>
          </cell>
          <cell r="P996">
            <v>1332.8000006882378</v>
          </cell>
          <cell r="Q996">
            <v>1734.6800000991052</v>
          </cell>
          <cell r="R996">
            <v>0</v>
          </cell>
          <cell r="S996">
            <v>0</v>
          </cell>
        </row>
        <row r="997">
          <cell r="F997" t="str">
            <v xml:space="preserve">(-) DESPESAS MANUTENÇÃO DA PRODUÇÃOPassagens Rodoviárias </v>
          </cell>
          <cell r="G997" t="str">
            <v xml:space="preserve">Passagens Rodoviárias 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</row>
        <row r="998">
          <cell r="F998" t="str">
            <v>(-) DESPESAS MANUTENÇÃO DA PRODUÇÃOPassagens Marítimas</v>
          </cell>
          <cell r="G998" t="str">
            <v>Passagens Marítimas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</row>
        <row r="999">
          <cell r="F999" t="str">
            <v>(-) DESPESAS MANUTENÇÃO DA PRODUÇÃODespesas com Táxi</v>
          </cell>
          <cell r="G999" t="str">
            <v>Despesas com Táxi</v>
          </cell>
          <cell r="H999">
            <v>44.000000025584079</v>
          </cell>
          <cell r="I999">
            <v>0</v>
          </cell>
          <cell r="J999">
            <v>196.00000000750001</v>
          </cell>
          <cell r="K999">
            <v>214.00000000492099</v>
          </cell>
          <cell r="L999">
            <v>337.50000000750009</v>
          </cell>
          <cell r="M999">
            <v>148.0000000288529</v>
          </cell>
          <cell r="N999">
            <v>148</v>
          </cell>
          <cell r="O999">
            <v>0</v>
          </cell>
          <cell r="P999">
            <v>214.99999997884149</v>
          </cell>
          <cell r="Q999">
            <v>119.99999997335833</v>
          </cell>
          <cell r="R999">
            <v>0</v>
          </cell>
          <cell r="S999">
            <v>567.99999996708368</v>
          </cell>
        </row>
        <row r="1000">
          <cell r="F1000" t="str">
            <v>(-) DESPESAS MANUTENÇÃO DA PRODUÇÃODespesas com Moto Taxi</v>
          </cell>
          <cell r="G1000" t="str">
            <v>Despesas com Moto Taxi</v>
          </cell>
          <cell r="H1000">
            <v>0</v>
          </cell>
          <cell r="I1000">
            <v>83.000000027401171</v>
          </cell>
          <cell r="J1000">
            <v>98.000000011047675</v>
          </cell>
          <cell r="K1000">
            <v>98.000000021449992</v>
          </cell>
          <cell r="L1000">
            <v>143.0000000418579</v>
          </cell>
          <cell r="M1000">
            <v>365.00000004232788</v>
          </cell>
          <cell r="N1000">
            <v>143.99999997227798</v>
          </cell>
          <cell r="O1000">
            <v>162.99999999038533</v>
          </cell>
          <cell r="P1000">
            <v>73.999999996517971</v>
          </cell>
          <cell r="Q1000">
            <v>68.000000024462508</v>
          </cell>
          <cell r="R1000">
            <v>172.99999996518193</v>
          </cell>
          <cell r="S1000">
            <v>122.99999997728422</v>
          </cell>
        </row>
        <row r="1001">
          <cell r="F1001" t="str">
            <v>(-) DESPESAS MANUTENÇÃO DA PRODUÇÃOAlimentação Viagens</v>
          </cell>
          <cell r="G1001" t="str">
            <v>Alimentação Viagens</v>
          </cell>
          <cell r="H1001">
            <v>274.82</v>
          </cell>
          <cell r="I1001">
            <v>0</v>
          </cell>
          <cell r="J1001">
            <v>358.44000000000005</v>
          </cell>
          <cell r="K1001">
            <v>1522.669999995079</v>
          </cell>
          <cell r="L1001">
            <v>0</v>
          </cell>
          <cell r="M1001">
            <v>84.799999997279997</v>
          </cell>
          <cell r="N1001">
            <v>240.66999999765997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</row>
        <row r="1002">
          <cell r="F1002" t="str">
            <v>(-) DESPESAS MANUTENÇÃO DA PRODUÇÃODiárias Viagens</v>
          </cell>
          <cell r="G1002" t="str">
            <v>Diárias Viagens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</row>
        <row r="1003">
          <cell r="F1003" t="str">
            <v>(-) DESPESAS MANUTENÇÃO DA PRODUÇÃOCombustível em Viagens</v>
          </cell>
          <cell r="G1003" t="str">
            <v>Combustível em Viagens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</row>
        <row r="1004">
          <cell r="F1004" t="str">
            <v>(-) DESPESAS MANUTENÇÃO DA PRODUÇÃOEstacionamento</v>
          </cell>
          <cell r="G1004" t="str">
            <v>Estacionamento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48.730000002339992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</row>
        <row r="1005">
          <cell r="F1005" t="str">
            <v>(-) DESPESAS MANUTENÇÃO DA PRODUÇÃOPedágio</v>
          </cell>
          <cell r="G1005" t="str">
            <v>Pedágio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</row>
        <row r="1006">
          <cell r="F1006" t="str">
            <v>(-) DESPESAS MANUTENÇÃO DA PRODUÇÃO(-) Telefonia e Telecomunicações</v>
          </cell>
          <cell r="G1006" t="str">
            <v>(-) Telefonia e Telecomunicações</v>
          </cell>
          <cell r="H1006">
            <v>604.47000018747917</v>
          </cell>
          <cell r="I1006">
            <v>603.79999993010154</v>
          </cell>
          <cell r="J1006">
            <v>666.20000018160283</v>
          </cell>
          <cell r="K1006">
            <v>599.579999792732</v>
          </cell>
          <cell r="L1006">
            <v>797.9700000711008</v>
          </cell>
          <cell r="M1006">
            <v>624.75000019941035</v>
          </cell>
          <cell r="N1006">
            <v>384.72999959336244</v>
          </cell>
          <cell r="O1006">
            <v>658.63000005559866</v>
          </cell>
          <cell r="P1006">
            <v>579.35000032678522</v>
          </cell>
          <cell r="Q1006">
            <v>745.34000026221838</v>
          </cell>
          <cell r="R1006">
            <v>987.7400001568526</v>
          </cell>
          <cell r="S1006">
            <v>791.18999956801326</v>
          </cell>
        </row>
        <row r="1007">
          <cell r="F1007" t="str">
            <v>(-) DESPESAS MANUTENÇÃO DA PRODUÇÃOTelefonia Fixa</v>
          </cell>
          <cell r="G1007" t="str">
            <v>Telefonia Fixa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</row>
        <row r="1008">
          <cell r="F1008" t="str">
            <v>(-) DESPESAS MANUTENÇÃO DA PRODUÇÃOTelefonia Móvel</v>
          </cell>
          <cell r="G1008" t="str">
            <v>Telefonia Móvel</v>
          </cell>
          <cell r="H1008">
            <v>604.47000018747917</v>
          </cell>
          <cell r="I1008">
            <v>603.79999993010154</v>
          </cell>
          <cell r="J1008">
            <v>666.20000018160283</v>
          </cell>
          <cell r="K1008">
            <v>599.579999792732</v>
          </cell>
          <cell r="L1008">
            <v>797.9700000711008</v>
          </cell>
          <cell r="M1008">
            <v>624.75000019941035</v>
          </cell>
          <cell r="N1008">
            <v>384.72999959336244</v>
          </cell>
          <cell r="O1008">
            <v>658.63000005559866</v>
          </cell>
          <cell r="P1008">
            <v>579.35000032678522</v>
          </cell>
          <cell r="Q1008">
            <v>745.34000026221838</v>
          </cell>
          <cell r="R1008">
            <v>987.7400001568526</v>
          </cell>
          <cell r="S1008">
            <v>791.18999956801326</v>
          </cell>
        </row>
        <row r="1009">
          <cell r="F1009" t="str">
            <v>(-) DESPESAS MANUTENÇÃO DA PRODUÇÃOInternet</v>
          </cell>
          <cell r="G1009" t="str">
            <v>Internet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</row>
        <row r="1010">
          <cell r="F1010" t="str">
            <v>(-) DESPESAS MANUTENÇÃO DA PRODUÇÃOServiço de Trasmissão em Audio e Video</v>
          </cell>
          <cell r="G1010" t="str">
            <v>Serviço de Trasmissão em Audio e Video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</row>
        <row r="1011">
          <cell r="F1011" t="str">
            <v>(-) DESPESAS MANUTENÇÃO DA PRODUÇÃOVoip</v>
          </cell>
          <cell r="G1011" t="str">
            <v>Voip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</row>
        <row r="1012">
          <cell r="F1012" t="str">
            <v>(-) DESPESAS MANUTENÇÃO DA PRODUÇÃO(-)Materias de Consumo</v>
          </cell>
          <cell r="G1012" t="str">
            <v>(-)Materias de Consumo</v>
          </cell>
          <cell r="H1012">
            <v>70.95</v>
          </cell>
          <cell r="I1012">
            <v>53.34</v>
          </cell>
          <cell r="J1012">
            <v>182.23999999960213</v>
          </cell>
          <cell r="K1012">
            <v>263.62503518404452</v>
          </cell>
          <cell r="L1012">
            <v>139.39864813496979</v>
          </cell>
          <cell r="M1012">
            <v>7.9</v>
          </cell>
          <cell r="N1012">
            <v>1067.3522786605158</v>
          </cell>
          <cell r="O1012">
            <v>443.16983726749999</v>
          </cell>
          <cell r="P1012">
            <v>508.26999999195471</v>
          </cell>
          <cell r="Q1012">
            <v>159.24300845089579</v>
          </cell>
          <cell r="R1012">
            <v>132.06206438070001</v>
          </cell>
          <cell r="S1012">
            <v>2278.8909771834501</v>
          </cell>
        </row>
        <row r="1013">
          <cell r="F1013" t="str">
            <v>(-) DESPESAS MANUTENÇÃO DA PRODUÇÃOMaterial de Consumo Informática</v>
          </cell>
          <cell r="G1013" t="str">
            <v>Material de Consumo Informática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</row>
        <row r="1014">
          <cell r="F1014" t="str">
            <v>(-) DESPESAS MANUTENÇÃO DA PRODUÇÃOAluguel Máquina Reprográfica</v>
          </cell>
          <cell r="G1014" t="str">
            <v>Aluguel Máquina Reprográfica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</row>
        <row r="1015">
          <cell r="F1015" t="str">
            <v>(-) DESPESAS MANUTENÇÃO DA PRODUÇÃOMaterial de Consumo Máquina Reprografia</v>
          </cell>
          <cell r="G1015" t="str">
            <v>Material de Consumo Máquina Reprografia</v>
          </cell>
          <cell r="H1015">
            <v>35.57</v>
          </cell>
          <cell r="I1015">
            <v>11.86</v>
          </cell>
          <cell r="J1015">
            <v>182.23999999960213</v>
          </cell>
          <cell r="K1015">
            <v>44.325035181599993</v>
          </cell>
          <cell r="L1015">
            <v>75.396806199699995</v>
          </cell>
          <cell r="M1015">
            <v>0</v>
          </cell>
          <cell r="N1015">
            <v>255.39227866106671</v>
          </cell>
          <cell r="O1015">
            <v>0</v>
          </cell>
          <cell r="P1015">
            <v>228.25999999195474</v>
          </cell>
          <cell r="Q1015">
            <v>88.393008449455181</v>
          </cell>
          <cell r="R1015">
            <v>69.981717075000006</v>
          </cell>
          <cell r="S1015">
            <v>44.010587513200001</v>
          </cell>
        </row>
        <row r="1016">
          <cell r="F1016" t="str">
            <v>(-) DESPESAS MANUTENÇÃO DA PRODUÇÃOMaterial de Expediente</v>
          </cell>
          <cell r="G1016" t="str">
            <v>Material de Expediente</v>
          </cell>
          <cell r="H1016">
            <v>35.380000000000003</v>
          </cell>
          <cell r="I1016">
            <v>10.48</v>
          </cell>
          <cell r="J1016">
            <v>0</v>
          </cell>
          <cell r="K1016">
            <v>175.8</v>
          </cell>
          <cell r="L1016">
            <v>64.001841935269795</v>
          </cell>
          <cell r="M1016">
            <v>7.9</v>
          </cell>
          <cell r="N1016">
            <v>635.95999999746607</v>
          </cell>
          <cell r="O1016">
            <v>6.1698372945000006</v>
          </cell>
          <cell r="P1016">
            <v>21.31</v>
          </cell>
          <cell r="Q1016">
            <v>20.85</v>
          </cell>
          <cell r="R1016">
            <v>36.969236194499999</v>
          </cell>
          <cell r="S1016">
            <v>609.38038966149998</v>
          </cell>
        </row>
        <row r="1017">
          <cell r="F1017" t="str">
            <v>(-) DESPESAS MANUTENÇÃO DA PRODUÇÃOMaterial de Limpeza</v>
          </cell>
          <cell r="G1017" t="str">
            <v>Material de Limpeza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20.000000001440604</v>
          </cell>
          <cell r="R1017">
            <v>0</v>
          </cell>
          <cell r="S1017">
            <v>0</v>
          </cell>
        </row>
        <row r="1018">
          <cell r="F1018" t="str">
            <v>(-) DESPESAS MANUTENÇÃO DA PRODUÇÃOMaterial Gráfico e Repreográfico</v>
          </cell>
          <cell r="G1018" t="str">
            <v>Material Gráfico e Repreográfico</v>
          </cell>
          <cell r="H1018">
            <v>0</v>
          </cell>
          <cell r="I1018">
            <v>0</v>
          </cell>
          <cell r="J1018">
            <v>0</v>
          </cell>
          <cell r="K1018">
            <v>43.500000002444523</v>
          </cell>
          <cell r="L1018">
            <v>0</v>
          </cell>
          <cell r="M1018">
            <v>0</v>
          </cell>
          <cell r="N1018">
            <v>40.000000001982961</v>
          </cell>
          <cell r="O1018">
            <v>0</v>
          </cell>
          <cell r="P1018">
            <v>0</v>
          </cell>
          <cell r="Q1018">
            <v>30</v>
          </cell>
          <cell r="R1018">
            <v>0</v>
          </cell>
          <cell r="S1018">
            <v>0</v>
          </cell>
        </row>
        <row r="1019">
          <cell r="F1019" t="str">
            <v>(-) DESPESAS MANUTENÇÃO DA PRODUÇÃOMateriais de Natureza Permanente</v>
          </cell>
          <cell r="G1019" t="str">
            <v>Materiais de Natureza Permanente</v>
          </cell>
          <cell r="H1019">
            <v>0</v>
          </cell>
          <cell r="I1019">
            <v>31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136</v>
          </cell>
          <cell r="O1019">
            <v>10.000000003</v>
          </cell>
          <cell r="P1019">
            <v>258.7</v>
          </cell>
          <cell r="Q1019">
            <v>0</v>
          </cell>
          <cell r="R1019">
            <v>0</v>
          </cell>
          <cell r="S1019">
            <v>1625.50000000875</v>
          </cell>
        </row>
        <row r="1020">
          <cell r="F1020" t="str">
            <v>(-) DESPESAS MANUTENÇÃO DA PRODUÇÃOCoffee Break</v>
          </cell>
          <cell r="G1020" t="str">
            <v>Coffee Break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319.99999996999998</v>
          </cell>
          <cell r="P1020">
            <v>0</v>
          </cell>
          <cell r="Q1020">
            <v>0</v>
          </cell>
          <cell r="R1020">
            <v>25.1111111112</v>
          </cell>
          <cell r="S1020">
            <v>0</v>
          </cell>
        </row>
        <row r="1021">
          <cell r="F1021" t="str">
            <v>(-) DESPESAS MANUTENÇÃO DA PRODUÇÃOMaterial EPI</v>
          </cell>
          <cell r="G1021" t="str">
            <v>Material EPI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107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</row>
        <row r="1022">
          <cell r="F1022" t="str">
            <v>(-) DESPESAS MANUTENÇÃO DA PRODUÇÃO(-) Serviços Técnicos Especializados</v>
          </cell>
          <cell r="G1022" t="str">
            <v>(-) Serviços Técnicos Especializados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</row>
        <row r="1023">
          <cell r="F1023" t="str">
            <v>(-) DESPESAS MANUTENÇÃO DA PRODUÇÃOComissões sobre Vendas</v>
          </cell>
          <cell r="G1023" t="str">
            <v>Comissões sobre Vendas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</row>
        <row r="1024">
          <cell r="F1024" t="str">
            <v>(-) DESPESAS MANUTENÇÃO DA PRODUÇÃOServiços de Segurança</v>
          </cell>
          <cell r="G1024" t="str">
            <v>Serviços de Segurança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</row>
        <row r="1025">
          <cell r="F1025" t="str">
            <v>(-) DESPESAS MANUTENÇÃO DA PRODUÇÃOServiços de Contabilidade</v>
          </cell>
          <cell r="G1025" t="str">
            <v>Serviços de Contabilidade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</row>
        <row r="1026">
          <cell r="F1026" t="str">
            <v>(-) DESPESAS MANUTENÇÃO DA PRODUÇÃOAssessoria Tributária</v>
          </cell>
          <cell r="G1026" t="str">
            <v>Assessoria Tributária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</row>
        <row r="1027">
          <cell r="F1027" t="str">
            <v>(-) DESPESAS MANUTENÇÃO DA PRODUÇÃOAuditoria Independente</v>
          </cell>
          <cell r="G1027" t="str">
            <v>Auditoria Independente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</row>
        <row r="1028">
          <cell r="F1028" t="str">
            <v>(-) DESPESAS MANUTENÇÃO DA PRODUÇÃOAdvocacia</v>
          </cell>
          <cell r="G1028" t="str">
            <v>Advocacia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</row>
        <row r="1029">
          <cell r="F1029" t="str">
            <v>(-) DESPESAS MANUTENÇÃO DA PRODUÇÃOAssessoria de Imprensa</v>
          </cell>
          <cell r="G1029" t="str">
            <v>Assessoria de Imprensa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</row>
        <row r="1030">
          <cell r="F1030" t="str">
            <v>(-) DESPESAS MANUTENÇÃO DA PRODUÇÃOAssessoria de Comunicação</v>
          </cell>
          <cell r="G1030" t="str">
            <v>Assessoria de Comunicação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</row>
        <row r="1031">
          <cell r="F1031" t="str">
            <v>(-) DESPESAS MANUTENÇÃO DA PRODUÇÃOAssessoria Criação e Publicidade</v>
          </cell>
          <cell r="G1031" t="str">
            <v>Assessoria Criação e Publicidade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</row>
        <row r="1032">
          <cell r="F1032" t="str">
            <v>(-) DESPESAS MANUTENÇÃO DA PRODUÇÃORecrutamento e Seleção</v>
          </cell>
          <cell r="G1032" t="str">
            <v>Recrutamento e Seleção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</row>
        <row r="1033">
          <cell r="F1033" t="str">
            <v>(-) DESPESAS MANUTENÇÃO DA PRODUÇÃOFerramentas de Pesquisa</v>
          </cell>
          <cell r="G1033" t="str">
            <v>Ferramentas de Pesquisa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</row>
        <row r="1034">
          <cell r="F1034" t="str">
            <v>(-) DESPESAS MANUTENÇÃO DA PRODUÇÃOAssessoria Empresarial</v>
          </cell>
          <cell r="G1034" t="str">
            <v>Assessoria Empresarial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</row>
        <row r="1035">
          <cell r="F1035" t="str">
            <v>(-) DESPESAS MANUTENÇÃO DA PRODUÇÃOServiço de Desembaraço Aduaneiro</v>
          </cell>
          <cell r="G1035" t="str">
            <v>Serviço de Desembaraço Aduaneiro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</row>
        <row r="1036">
          <cell r="F1036" t="str">
            <v>(-) DESPESAS MANUTENÇÃO DA PRODUÇÃOParticipação em Associações</v>
          </cell>
          <cell r="G1036" t="str">
            <v>Participação em Associações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</row>
        <row r="1037">
          <cell r="F1037" t="str">
            <v>(-) DESPESAS MANUTENÇÃO DA PRODUÇÃOComissão Empresa de Cobrança</v>
          </cell>
          <cell r="G1037" t="str">
            <v>Comissão Empresa de Cobrança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</row>
        <row r="1038">
          <cell r="F1038" t="str">
            <v>(-) DESPESAS MANUTENÇÃO DA PRODUÇÃOServiço Análise de Crédito</v>
          </cell>
          <cell r="G1038" t="str">
            <v>Serviço Análise de Crédito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</row>
        <row r="1039">
          <cell r="F1039" t="str">
            <v>(-) DESPESAS MANUTENÇÃO DA PRODUÇÃODesenvolvimento e Manutenção de Software</v>
          </cell>
          <cell r="G1039" t="str">
            <v>Desenvolvimento e Manutenção de Software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</row>
        <row r="1040">
          <cell r="F1040" t="str">
            <v>(-) DESPESAS MANUTENÇÃO DA PRODUÇÃOSuporte Técnico Software</v>
          </cell>
          <cell r="G1040" t="str">
            <v>Suporte Técnico Software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</row>
        <row r="1041">
          <cell r="F1041" t="str">
            <v>(-) DESPESAS MANUTENÇÃO DA PRODUÇÃOLicença para Uso de Software (Aluguel)</v>
          </cell>
          <cell r="G1041" t="str">
            <v>Licença para Uso de Software (Aluguel)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</row>
        <row r="1042">
          <cell r="F1042" t="str">
            <v>(-) DESPESAS MANUTENÇÃO DA PRODUÇÃOAssessoria em TI</v>
          </cell>
          <cell r="G1042" t="str">
            <v>Assessoria em TI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</row>
        <row r="1043">
          <cell r="F1043" t="str">
            <v>(-) DESPESAS MANUTENÇÃO DA PRODUÇÃOManutenção Suporte Técnico Software</v>
          </cell>
          <cell r="G1043" t="str">
            <v>Manutenção Suporte Técnico Software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</row>
        <row r="1044">
          <cell r="F1044" t="str">
            <v>(-) DESPESAS MANUTENÇÃO DA PRODUÇÃO(-)Manutenção</v>
          </cell>
          <cell r="G1044" t="str">
            <v>(-)Manutenção</v>
          </cell>
          <cell r="H1044">
            <v>73686.820000000022</v>
          </cell>
          <cell r="I1044">
            <v>60046.780000000006</v>
          </cell>
          <cell r="J1044">
            <v>53164.329999999987</v>
          </cell>
          <cell r="K1044">
            <v>48709.829999999994</v>
          </cell>
          <cell r="L1044">
            <v>62409.649999999994</v>
          </cell>
          <cell r="M1044">
            <v>67535.119999999981</v>
          </cell>
          <cell r="N1044">
            <v>66983.820000016538</v>
          </cell>
          <cell r="O1044">
            <v>57385.409999999996</v>
          </cell>
          <cell r="P1044">
            <v>71585.990000009391</v>
          </cell>
          <cell r="Q1044">
            <v>78859.109999999913</v>
          </cell>
          <cell r="R1044">
            <v>70891.679999999978</v>
          </cell>
          <cell r="S1044">
            <v>75622.758575</v>
          </cell>
        </row>
        <row r="1045">
          <cell r="F1045" t="str">
            <v>(-) DESPESAS MANUTENÇÃO DA PRODUÇÃOMateriais de Manutenção e Reparos</v>
          </cell>
          <cell r="G1045" t="str">
            <v>Materiais de Manutenção e Reparos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119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</row>
        <row r="1046">
          <cell r="F1046" t="str">
            <v>(-) DESPESAS MANUTENÇÃO DA PRODUÇÃOManutenção Conservação Móveis e Utensílios</v>
          </cell>
          <cell r="G1046" t="str">
            <v>Manutenção Conservação Móveis e Utensílios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</row>
        <row r="1047">
          <cell r="F1047" t="str">
            <v>(-) DESPESAS MANUTENÇÃO DA PRODUÇÃOManutenção Conservação Máq. e Equipamentos</v>
          </cell>
          <cell r="G1047" t="str">
            <v>Manutenção Conservação Máq. e Equipamentos</v>
          </cell>
          <cell r="H1047">
            <v>73686.820000000022</v>
          </cell>
          <cell r="I1047">
            <v>60046.780000000006</v>
          </cell>
          <cell r="J1047">
            <v>53164.329999999987</v>
          </cell>
          <cell r="K1047">
            <v>48709.829999999994</v>
          </cell>
          <cell r="L1047">
            <v>62290.649999999994</v>
          </cell>
          <cell r="M1047">
            <v>67535.119999999981</v>
          </cell>
          <cell r="N1047">
            <v>66983.820000016538</v>
          </cell>
          <cell r="O1047">
            <v>57385.409999999996</v>
          </cell>
          <cell r="P1047">
            <v>71585.990000009391</v>
          </cell>
          <cell r="Q1047">
            <v>78857.110000000015</v>
          </cell>
          <cell r="R1047">
            <v>70891.679999999978</v>
          </cell>
          <cell r="S1047">
            <v>75622.758575</v>
          </cell>
        </row>
        <row r="1048">
          <cell r="F1048" t="str">
            <v>(-) DESPESAS MANUTENÇÃO DA PRODUÇÃOManutenção de Equipamentos de Informática</v>
          </cell>
          <cell r="G1048" t="str">
            <v>Manutenção de Equipamentos de Informática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</row>
        <row r="1049">
          <cell r="F1049" t="str">
            <v>(-) DESPESAS MANUTENÇÃO DA PRODUÇÃOManutenção e Conservação Instalações</v>
          </cell>
          <cell r="G1049" t="str">
            <v>Manutenção e Conservação Instalações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1.9999999999</v>
          </cell>
          <cell r="R1049">
            <v>0</v>
          </cell>
          <cell r="S1049">
            <v>0</v>
          </cell>
        </row>
        <row r="1050">
          <cell r="F1050" t="str">
            <v>(-) DESPESAS MANUTENÇÃO DA PRODUÇÃOManutenção e Conservação Predial</v>
          </cell>
          <cell r="G1050" t="str">
            <v>Manutenção e Conservação Predial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</row>
        <row r="1051">
          <cell r="F1051" t="str">
            <v>(-) DESPESAS MANUTENÇÃO DA PRODUÇÃO(-)Outras Despesas Gerais</v>
          </cell>
          <cell r="G1051" t="str">
            <v>(-)Outras Despesas Gerais</v>
          </cell>
          <cell r="H1051">
            <v>5416.8699999017626</v>
          </cell>
          <cell r="I1051">
            <v>1794.6899999931886</v>
          </cell>
          <cell r="J1051">
            <v>3322.2799999820031</v>
          </cell>
          <cell r="K1051">
            <v>1233.2500000314403</v>
          </cell>
          <cell r="L1051">
            <v>1548.35</v>
          </cell>
          <cell r="M1051">
            <v>311.3700000385594</v>
          </cell>
          <cell r="N1051">
            <v>1454.4299999779141</v>
          </cell>
          <cell r="O1051">
            <v>1117.3499999999999</v>
          </cell>
          <cell r="P1051">
            <v>120.7</v>
          </cell>
          <cell r="Q1051">
            <v>1308.9000003491478</v>
          </cell>
          <cell r="R1051">
            <v>741.93999978040006</v>
          </cell>
          <cell r="S1051">
            <v>31716.120000005834</v>
          </cell>
        </row>
        <row r="1052">
          <cell r="F1052" t="str">
            <v>(-) DESPESAS MANUTENÇÃO DA PRODUÇÃOAluguel de Veículos</v>
          </cell>
          <cell r="G1052" t="str">
            <v>Aluguel de Veículos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</row>
        <row r="1053">
          <cell r="F1053" t="str">
            <v>(-) DESPESAS MANUTENÇÃO DA PRODUÇÃOAssinatura Jornais, Revistas e Periódicos</v>
          </cell>
          <cell r="G1053" t="str">
            <v>Assinatura Jornais, Revistas e Periódicos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</row>
        <row r="1054">
          <cell r="F1054" t="str">
            <v>(-) DESPESAS MANUTENÇÃO DA PRODUÇÃOCombustível</v>
          </cell>
          <cell r="G1054" t="str">
            <v>Combustível</v>
          </cell>
          <cell r="H1054">
            <v>0</v>
          </cell>
          <cell r="I1054">
            <v>20</v>
          </cell>
          <cell r="J1054">
            <v>0</v>
          </cell>
          <cell r="K1054">
            <v>343.52</v>
          </cell>
          <cell r="L1054">
            <v>0</v>
          </cell>
          <cell r="M1054">
            <v>0</v>
          </cell>
          <cell r="N1054">
            <v>541.39</v>
          </cell>
          <cell r="O1054">
            <v>93.51</v>
          </cell>
          <cell r="P1054">
            <v>0</v>
          </cell>
          <cell r="Q1054">
            <v>187.64</v>
          </cell>
          <cell r="R1054">
            <v>96.76</v>
          </cell>
          <cell r="S1054">
            <v>100</v>
          </cell>
        </row>
        <row r="1055">
          <cell r="F1055" t="str">
            <v>(-) DESPESAS MANUTENÇÃO DA PRODUÇÃODespesa com Documentos</v>
          </cell>
          <cell r="G1055" t="str">
            <v>Despesa com Documentos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</row>
        <row r="1056">
          <cell r="F1056" t="str">
            <v>(-) DESPESAS MANUTENÇÃO DA PRODUÇÃODespesa com Processos Judiciais</v>
          </cell>
          <cell r="G1056" t="str">
            <v>Despesa com Processos Judiciais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</row>
        <row r="1057">
          <cell r="F1057" t="str">
            <v>(-) DESPESAS MANUTENÇÃO DA PRODUÇÃOFrete Compra</v>
          </cell>
          <cell r="G1057" t="str">
            <v>Frete Compra</v>
          </cell>
          <cell r="H1057">
            <v>4829.5499999840004</v>
          </cell>
          <cell r="I1057">
            <v>1749.43</v>
          </cell>
          <cell r="J1057">
            <v>3268.58</v>
          </cell>
          <cell r="K1057">
            <v>676.08999999999992</v>
          </cell>
          <cell r="L1057">
            <v>1548.35</v>
          </cell>
          <cell r="M1057">
            <v>276.7</v>
          </cell>
          <cell r="N1057">
            <v>894.46999999999991</v>
          </cell>
          <cell r="O1057">
            <v>1023.8399999999999</v>
          </cell>
          <cell r="P1057">
            <v>120.7</v>
          </cell>
          <cell r="Q1057">
            <v>1048.75</v>
          </cell>
          <cell r="R1057">
            <v>510.77</v>
          </cell>
          <cell r="S1057">
            <v>1427.6699999999998</v>
          </cell>
        </row>
        <row r="1058">
          <cell r="F1058" t="str">
            <v>(-) DESPESAS MANUTENÇÃO DA PRODUÇÃOMão-de-Obra Terceirizada</v>
          </cell>
          <cell r="G1058" t="str">
            <v>Mão-de-Obra Terceirizada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</row>
        <row r="1059">
          <cell r="F1059" t="str">
            <v>(-) DESPESAS MANUTENÇÃO DA PRODUÇÃOServiço de Correios</v>
          </cell>
          <cell r="G1059" t="str">
            <v>Serviço de Correios</v>
          </cell>
          <cell r="H1059">
            <v>247.31999991776217</v>
          </cell>
          <cell r="I1059">
            <v>25.259999993188657</v>
          </cell>
          <cell r="J1059">
            <v>53.699999982003405</v>
          </cell>
          <cell r="K1059">
            <v>213.64000003144045</v>
          </cell>
          <cell r="L1059">
            <v>0</v>
          </cell>
          <cell r="M1059">
            <v>34.670000038559387</v>
          </cell>
          <cell r="N1059">
            <v>18.569999977914151</v>
          </cell>
          <cell r="O1059">
            <v>0</v>
          </cell>
          <cell r="P1059">
            <v>0</v>
          </cell>
          <cell r="Q1059">
            <v>72.510000349147916</v>
          </cell>
          <cell r="R1059">
            <v>134.40999978040003</v>
          </cell>
          <cell r="S1059">
            <v>188.45000000583332</v>
          </cell>
        </row>
        <row r="1060">
          <cell r="F1060" t="str">
            <v>(-) DESPESAS MANUTENÇÃO DA PRODUÇÃOÁgua</v>
          </cell>
          <cell r="G1060" t="str">
            <v>Água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</row>
        <row r="1061">
          <cell r="F1061" t="str">
            <v>(-) DESPESAS MANUTENÇÃO DA PRODUÇÃODespesas com Amortização de Software</v>
          </cell>
          <cell r="G1061" t="str">
            <v>Despesas com Amortização de Software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</row>
        <row r="1062">
          <cell r="F1062" t="str">
            <v>(-) DESPESAS MANUTENÇÃO DA PRODUÇÃOTaxas Operacionais</v>
          </cell>
          <cell r="G1062" t="str">
            <v>Taxas Operacionais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</row>
        <row r="1063">
          <cell r="F1063" t="str">
            <v>(-) DESPESAS MANUTENÇÃO DA PRODUÇÃOAluguel de Imóveis</v>
          </cell>
          <cell r="G1063" t="str">
            <v>Aluguel de Imóveis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30000</v>
          </cell>
        </row>
        <row r="1064">
          <cell r="F1064" t="str">
            <v>(-) DESPESAS MANUTENÇÃO DA PRODUÇÃOSeguro Frota Leve</v>
          </cell>
          <cell r="G1064" t="str">
            <v>Seguro Frota Leve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</row>
        <row r="1065">
          <cell r="F1065" t="str">
            <v>(-) DESPESAS MANUTENÇÃO DA PRODUÇÃOPerdas de Estoque</v>
          </cell>
          <cell r="G1065" t="str">
            <v>Perdas de Estoque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</row>
        <row r="1066">
          <cell r="F1066" t="str">
            <v>(-) DESPESAS MANUTENÇÃO DA PRODUÇÃOAluguel de Máquinas e Equipamentos</v>
          </cell>
          <cell r="G1066" t="str">
            <v>Aluguel de Máquinas e Equipamentos</v>
          </cell>
          <cell r="H1066">
            <v>340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</row>
        <row r="1067">
          <cell r="F1067" t="str">
            <v>(-) DESPESAS MANUTENÇÃO DA PRODUÇÃOOutras Despesas Gerais</v>
          </cell>
          <cell r="G1067" t="str">
            <v>Outras Despesas Gerais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</row>
        <row r="1068">
          <cell r="F1068" t="str">
            <v>(-) DESPESAS MANUTENÇÃO DA PRODUÇÃO(=) MARGEM BRUTA</v>
          </cell>
          <cell r="G1068" t="str">
            <v>(=) MARGEM BRUTA</v>
          </cell>
          <cell r="H1068">
            <v>3590857.2162619629</v>
          </cell>
          <cell r="I1068">
            <v>5515352.7915548747</v>
          </cell>
          <cell r="J1068">
            <v>6066412.5159235541</v>
          </cell>
          <cell r="K1068">
            <v>5134536.3044077754</v>
          </cell>
          <cell r="L1068">
            <v>5623519.2568564052</v>
          </cell>
          <cell r="M1068">
            <v>4506678.3612183658</v>
          </cell>
          <cell r="N1068">
            <v>5855158.0136076966</v>
          </cell>
          <cell r="O1068">
            <v>5513762.8757229373</v>
          </cell>
          <cell r="P1068">
            <v>5660892.5163346296</v>
          </cell>
          <cell r="Q1068">
            <v>6423590.1403511995</v>
          </cell>
          <cell r="R1068">
            <v>5739120.640001799</v>
          </cell>
          <cell r="S1068">
            <v>4225473.6071999911</v>
          </cell>
        </row>
        <row r="1069">
          <cell r="F1069" t="str">
            <v>(-) DESPESAS MANUTENÇÃO DA PRODUÇÃO(-) DESPESAS OPERACIONAIS GERAL</v>
          </cell>
          <cell r="G1069" t="str">
            <v>(-) DESPESAS OPERACIONAIS GERAL</v>
          </cell>
          <cell r="H1069">
            <v>3389866.0303629725</v>
          </cell>
          <cell r="I1069">
            <v>3327270.9368212693</v>
          </cell>
          <cell r="J1069">
            <v>3285867.0570713286</v>
          </cell>
          <cell r="K1069">
            <v>3733902.6516742758</v>
          </cell>
          <cell r="L1069">
            <v>4018191.3267481313</v>
          </cell>
          <cell r="M1069">
            <v>3766130.8832076546</v>
          </cell>
          <cell r="N1069">
            <v>2418081.9044899987</v>
          </cell>
          <cell r="O1069">
            <v>3153665.0354030468</v>
          </cell>
          <cell r="P1069">
            <v>3125792.4397574035</v>
          </cell>
          <cell r="Q1069">
            <v>3924860.9893433587</v>
          </cell>
          <cell r="R1069">
            <v>3600323.4163224371</v>
          </cell>
          <cell r="S1069">
            <v>2047104.2308245718</v>
          </cell>
        </row>
        <row r="1070">
          <cell r="F1070" t="str">
            <v>(-) DESPESAS MANUTENÇÃO DA PRODUÇÃO(-) DESPESAS OPERACIONAIS ADMINISTRATIVAS</v>
          </cell>
          <cell r="G1070" t="str">
            <v>(-) DESPESAS OPERACIONAIS ADMINISTRATIVAS</v>
          </cell>
          <cell r="H1070">
            <v>1259020.9076368019</v>
          </cell>
          <cell r="I1070">
            <v>1269712.0079065517</v>
          </cell>
          <cell r="J1070">
            <v>1119260.3791005376</v>
          </cell>
          <cell r="K1070">
            <v>1281855.3603184107</v>
          </cell>
          <cell r="L1070">
            <v>1325308.7994464983</v>
          </cell>
          <cell r="M1070">
            <v>1234437.4005786078</v>
          </cell>
          <cell r="N1070">
            <v>546418.24465444824</v>
          </cell>
          <cell r="O1070">
            <v>1189339.2058685981</v>
          </cell>
          <cell r="P1070">
            <v>1319678.3843403044</v>
          </cell>
          <cell r="Q1070">
            <v>1134366.4745959388</v>
          </cell>
          <cell r="R1070">
            <v>1196999.5971867659</v>
          </cell>
          <cell r="S1070">
            <v>-873425.49719816679</v>
          </cell>
        </row>
        <row r="1071">
          <cell r="F1071" t="str">
            <v>(-) DESPESAS FINANCEIRO/FATURAMENTO(-) DESPESAS FINANCEIRO/FATURAMENTO</v>
          </cell>
          <cell r="G1071" t="str">
            <v>(-) DESPESAS FINANCEIRO/FATURAMENTO</v>
          </cell>
          <cell r="H1071">
            <v>169352.05669863161</v>
          </cell>
          <cell r="I1071">
            <v>174744.75869182975</v>
          </cell>
          <cell r="J1071">
            <v>171825.39296143712</v>
          </cell>
          <cell r="K1071">
            <v>186339.08314009488</v>
          </cell>
          <cell r="L1071">
            <v>556419.67206744046</v>
          </cell>
          <cell r="M1071">
            <v>239645.83898852175</v>
          </cell>
          <cell r="N1071">
            <v>154.15322906581787</v>
          </cell>
          <cell r="O1071">
            <v>166693.62229293829</v>
          </cell>
          <cell r="P1071">
            <v>194764.1539747362</v>
          </cell>
          <cell r="Q1071">
            <v>127828.94804396963</v>
          </cell>
          <cell r="R1071">
            <v>134803.71785359568</v>
          </cell>
          <cell r="S1071">
            <v>-347943.41886421229</v>
          </cell>
        </row>
        <row r="1072">
          <cell r="F1072" t="str">
            <v>(-) DESPESAS FINANCEIRO/FATURAMENTODespesas com Pessoal</v>
          </cell>
          <cell r="G1072" t="str">
            <v>Despesas com Pessoal</v>
          </cell>
          <cell r="H1072">
            <v>151050.49669879727</v>
          </cell>
          <cell r="I1072">
            <v>148956.52535927427</v>
          </cell>
          <cell r="J1072">
            <v>148422.1971078295</v>
          </cell>
          <cell r="K1072">
            <v>157067.33313949304</v>
          </cell>
          <cell r="L1072">
            <v>524929.7828108652</v>
          </cell>
          <cell r="M1072">
            <v>219697.52898817093</v>
          </cell>
          <cell r="N1072">
            <v>-29917.59646219468</v>
          </cell>
          <cell r="O1072">
            <v>147643.36051913438</v>
          </cell>
          <cell r="P1072">
            <v>167203.01318168268</v>
          </cell>
          <cell r="Q1072">
            <v>100794.86257707827</v>
          </cell>
          <cell r="R1072">
            <v>115284.61261581363</v>
          </cell>
          <cell r="S1072">
            <v>-365811.59361993632</v>
          </cell>
        </row>
        <row r="1073">
          <cell r="F1073" t="str">
            <v>(-) DESPESAS FINANCEIRO/FATURAMENTOSalários e Adicionais</v>
          </cell>
          <cell r="G1073" t="str">
            <v>Salários e Adicionais</v>
          </cell>
          <cell r="H1073">
            <v>58372.9</v>
          </cell>
          <cell r="I1073">
            <v>54933.03</v>
          </cell>
          <cell r="J1073">
            <v>55575.97</v>
          </cell>
          <cell r="K1073">
            <v>61391.5772</v>
          </cell>
          <cell r="L1073">
            <v>58678.299600000006</v>
          </cell>
          <cell r="M1073">
            <v>59591.715600000003</v>
          </cell>
          <cell r="N1073">
            <v>59375.4</v>
          </cell>
          <cell r="O1073">
            <v>62859</v>
          </cell>
          <cell r="P1073">
            <v>52838.130000000005</v>
          </cell>
          <cell r="Q1073">
            <v>51546.66</v>
          </cell>
          <cell r="R1073">
            <v>51961.33</v>
          </cell>
          <cell r="S1073">
            <v>48972.66</v>
          </cell>
        </row>
        <row r="1074">
          <cell r="F1074" t="str">
            <v>(-) DESPESAS FINANCEIRO/FATURAMENTOEncargos Sociais</v>
          </cell>
          <cell r="G1074" t="str">
            <v>Encargos Sociais</v>
          </cell>
          <cell r="H1074">
            <v>22042.18</v>
          </cell>
          <cell r="I1074">
            <v>24600.960000000003</v>
          </cell>
          <cell r="J1074">
            <v>23082.579999999998</v>
          </cell>
          <cell r="K1074">
            <v>25838.370800000001</v>
          </cell>
          <cell r="L1074">
            <v>24112.820799999998</v>
          </cell>
          <cell r="M1074">
            <v>24187.316000000003</v>
          </cell>
          <cell r="N1074">
            <v>25071.184400000006</v>
          </cell>
          <cell r="O1074">
            <v>34662.389999999992</v>
          </cell>
          <cell r="P1074">
            <v>25559.489999999998</v>
          </cell>
          <cell r="Q1074">
            <v>20843.560000000001</v>
          </cell>
          <cell r="R1074">
            <v>20716.78</v>
          </cell>
          <cell r="S1074">
            <v>25810.319999999996</v>
          </cell>
        </row>
        <row r="1075">
          <cell r="F1075" t="str">
            <v>(-) DESPESAS FINANCEIRO/FATURAMENTOProvisão PPR Global</v>
          </cell>
          <cell r="G1075" t="str">
            <v>Provisão PPR Global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</row>
        <row r="1076">
          <cell r="F1076" t="str">
            <v>(-) DESPESAS FINANCEIRO/FATURAMENTODesenvolvimento RH</v>
          </cell>
          <cell r="G1076" t="str">
            <v>Desenvolvimento RH</v>
          </cell>
          <cell r="H1076">
            <v>63227.05</v>
          </cell>
          <cell r="I1076">
            <v>63227.05</v>
          </cell>
          <cell r="J1076">
            <v>63227.049999999988</v>
          </cell>
          <cell r="K1076">
            <v>63227.05</v>
          </cell>
          <cell r="L1076">
            <v>435495.85</v>
          </cell>
          <cell r="M1076">
            <v>128851.09</v>
          </cell>
          <cell r="N1076">
            <v>-120474.33</v>
          </cell>
          <cell r="O1076">
            <v>44212.020000000004</v>
          </cell>
          <cell r="P1076">
            <v>81778.080000000002</v>
          </cell>
          <cell r="Q1076">
            <v>22416.71</v>
          </cell>
          <cell r="R1076">
            <v>39099.54</v>
          </cell>
          <cell r="S1076">
            <v>-446226.92</v>
          </cell>
        </row>
        <row r="1077">
          <cell r="F1077" t="str">
            <v>(-) DESPESAS FINANCEIRO/FATURAMENTOProvisão PPR Gestores</v>
          </cell>
          <cell r="G1077" t="str">
            <v>Provisão PPR Gestores</v>
          </cell>
          <cell r="H1077">
            <v>63227.05</v>
          </cell>
          <cell r="I1077">
            <v>63227.05</v>
          </cell>
          <cell r="J1077">
            <v>63227.049999999988</v>
          </cell>
          <cell r="K1077">
            <v>63227.05</v>
          </cell>
          <cell r="L1077">
            <v>435495.85</v>
          </cell>
          <cell r="M1077">
            <v>128722.37</v>
          </cell>
          <cell r="N1077">
            <v>-120474.33</v>
          </cell>
          <cell r="O1077">
            <v>44212.020000000004</v>
          </cell>
          <cell r="P1077">
            <v>81778.080000000002</v>
          </cell>
          <cell r="Q1077">
            <v>22416.71</v>
          </cell>
          <cell r="R1077">
            <v>39099.54</v>
          </cell>
          <cell r="S1077">
            <v>-446394.23</v>
          </cell>
        </row>
        <row r="1078">
          <cell r="F1078" t="str">
            <v>(-) DESPESAS FINANCEIRO/FATURAMENTOEducação Continuada</v>
          </cell>
          <cell r="G1078" t="str">
            <v>Educação Continuada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</row>
        <row r="1079">
          <cell r="F1079" t="str">
            <v>(-) DESPESAS FINANCEIRO/FATURAMENTOIdiomas</v>
          </cell>
          <cell r="G1079" t="str">
            <v>Idiomas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</row>
        <row r="1080">
          <cell r="F1080" t="str">
            <v>(-) DESPESAS FINANCEIRO/FATURAMENTOGinástica Laboral</v>
          </cell>
          <cell r="G1080" t="str">
            <v>Ginástica Laboral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</row>
        <row r="1081">
          <cell r="F1081" t="str">
            <v>(-) DESPESAS FINANCEIRO/FATURAMENTOEducação e Treinamento (Capacitação)</v>
          </cell>
          <cell r="G1081" t="str">
            <v>Educação e Treinamento (Capacitação)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128.72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</row>
        <row r="1082">
          <cell r="F1082" t="str">
            <v>(-) DESPESAS FINANCEIRO/FATURAMENTOAtividades Motivacionais</v>
          </cell>
          <cell r="G1082" t="str">
            <v>Atividades Motivacionais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167.31</v>
          </cell>
        </row>
        <row r="1083">
          <cell r="F1083" t="str">
            <v>(-) DESPESAS FINANCEIRO/FATURAMENTOOutras despesas de Pessoal</v>
          </cell>
          <cell r="G1083" t="str">
            <v>Outras despesas de Pessoal</v>
          </cell>
          <cell r="H1083">
            <v>7408.3666987972701</v>
          </cell>
          <cell r="I1083">
            <v>6195.4853592742529</v>
          </cell>
          <cell r="J1083">
            <v>6536.5971078295288</v>
          </cell>
          <cell r="K1083">
            <v>6610.3351394930087</v>
          </cell>
          <cell r="L1083">
            <v>6642.8124108651673</v>
          </cell>
          <cell r="M1083">
            <v>7067.4073881709264</v>
          </cell>
          <cell r="N1083">
            <v>6110.1491378053151</v>
          </cell>
          <cell r="O1083">
            <v>5909.9505191344169</v>
          </cell>
          <cell r="P1083">
            <v>7027.3131816826581</v>
          </cell>
          <cell r="Q1083">
            <v>5987.9325770782716</v>
          </cell>
          <cell r="R1083">
            <v>3506.9626158136334</v>
          </cell>
          <cell r="S1083">
            <v>5632.346380063691</v>
          </cell>
        </row>
        <row r="1084">
          <cell r="F1084" t="str">
            <v>(-) DESPESAS FINANCEIRO/FATURAMENTOAjuda de Custo Alimentação</v>
          </cell>
          <cell r="G1084" t="str">
            <v>Ajuda de Custo Alimentação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72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</row>
        <row r="1085">
          <cell r="F1085" t="str">
            <v>(-) DESPESAS FINANCEIRO/FATURAMENTOAjuda de Custo Combustível</v>
          </cell>
          <cell r="G1085" t="str">
            <v>Ajuda de Custo Combustível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</row>
        <row r="1086">
          <cell r="F1086" t="str">
            <v>(-) DESPESAS FINANCEIRO/FATURAMENTOAjuda de Custo Moradia/Aluguel</v>
          </cell>
          <cell r="G1086" t="str">
            <v>Ajuda de Custo Moradia/Aluguel</v>
          </cell>
          <cell r="H1086">
            <v>0</v>
          </cell>
          <cell r="I1086">
            <v>0</v>
          </cell>
          <cell r="J1086">
            <v>0</v>
          </cell>
          <cell r="K1086">
            <v>347.77999999910401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130.46000000218498</v>
          </cell>
        </row>
        <row r="1087">
          <cell r="F1087" t="str">
            <v>(-) DESPESAS FINANCEIRO/FATURAMENTOExames Médicos</v>
          </cell>
          <cell r="G1087" t="str">
            <v>Exames Médicos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21.0000000056</v>
          </cell>
          <cell r="N1087">
            <v>0</v>
          </cell>
          <cell r="O1087">
            <v>0</v>
          </cell>
          <cell r="P1087">
            <v>21.000000000499998</v>
          </cell>
          <cell r="Q1087">
            <v>90.999999988584875</v>
          </cell>
          <cell r="R1087">
            <v>0</v>
          </cell>
          <cell r="S1087">
            <v>0</v>
          </cell>
        </row>
        <row r="1088">
          <cell r="F1088" t="str">
            <v>(-) DESPESAS FINANCEIRO/FATURAMENTOPlano de Saúde</v>
          </cell>
          <cell r="G1088" t="str">
            <v>Plano de Saúde</v>
          </cell>
          <cell r="H1088">
            <v>2541.1066981638405</v>
          </cell>
          <cell r="I1088">
            <v>2585.0853587932083</v>
          </cell>
          <cell r="J1088">
            <v>2507.9971072111111</v>
          </cell>
          <cell r="K1088">
            <v>2458.3351401409482</v>
          </cell>
          <cell r="L1088">
            <v>2571.9124105231831</v>
          </cell>
          <cell r="M1088">
            <v>2533.0073892113101</v>
          </cell>
          <cell r="N1088">
            <v>2624.849137625572</v>
          </cell>
          <cell r="O1088">
            <v>2637.7505192753324</v>
          </cell>
          <cell r="P1088">
            <v>2603.7631811503215</v>
          </cell>
          <cell r="Q1088">
            <v>2233.732577394605</v>
          </cell>
          <cell r="R1088">
            <v>389.80261638346241</v>
          </cell>
          <cell r="S1088">
            <v>2143.3963793955995</v>
          </cell>
        </row>
        <row r="1089">
          <cell r="F1089" t="str">
            <v>(-) DESPESAS FINANCEIRO/FATURAMENTOSeguro de Vida em Grupo</v>
          </cell>
          <cell r="G1089" t="str">
            <v>Seguro de Vida em Grupo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</row>
        <row r="1090">
          <cell r="F1090" t="str">
            <v>(-) DESPESAS FINANCEIRO/FATURAMENTOPlano Odontológico</v>
          </cell>
          <cell r="G1090" t="str">
            <v>Plano Odontológico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</row>
        <row r="1091">
          <cell r="F1091" t="str">
            <v>(-) DESPESAS FINANCEIRO/FATURAMENTOFarmácia</v>
          </cell>
          <cell r="G1091" t="str">
            <v>Farmácia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</row>
        <row r="1092">
          <cell r="F1092" t="str">
            <v>(-) DESPESAS FINANCEIRO/FATURAMENTOAlimentação Funcionários</v>
          </cell>
          <cell r="G1092" t="str">
            <v>Alimentação Funcionários</v>
          </cell>
          <cell r="H1092">
            <v>3459.6000007055163</v>
          </cell>
          <cell r="I1092">
            <v>3610.4000004810441</v>
          </cell>
          <cell r="J1092">
            <v>3744.0000006526116</v>
          </cell>
          <cell r="K1092">
            <v>3779.9999993480224</v>
          </cell>
          <cell r="L1092">
            <v>3612.0000003389177</v>
          </cell>
          <cell r="M1092">
            <v>4199.9999989540165</v>
          </cell>
          <cell r="N1092">
            <v>3192.0000001797434</v>
          </cell>
          <cell r="O1092">
            <v>3191.9999998521262</v>
          </cell>
          <cell r="P1092">
            <v>3240.0000005279981</v>
          </cell>
          <cell r="Q1092">
            <v>3059.9999996950819</v>
          </cell>
          <cell r="R1092">
            <v>2925.6599994374178</v>
          </cell>
          <cell r="S1092">
            <v>2849.9900006659059</v>
          </cell>
        </row>
        <row r="1093">
          <cell r="F1093" t="str">
            <v>(-) DESPESAS FINANCEIRO/FATURAMENTOAlimentação Interna Funcionários</v>
          </cell>
          <cell r="G1093" t="str">
            <v>Alimentação Interna Funcionários</v>
          </cell>
          <cell r="H1093">
            <v>533.60000001057597</v>
          </cell>
          <cell r="I1093">
            <v>0</v>
          </cell>
          <cell r="J1093">
            <v>284.59999996580609</v>
          </cell>
          <cell r="K1093">
            <v>24.220000004934537</v>
          </cell>
          <cell r="L1093">
            <v>356.99999999060003</v>
          </cell>
          <cell r="M1093">
            <v>313.39999999999998</v>
          </cell>
          <cell r="N1093">
            <v>293.3</v>
          </cell>
          <cell r="O1093">
            <v>0</v>
          </cell>
          <cell r="P1093">
            <v>1162.550000003838</v>
          </cell>
          <cell r="Q1093">
            <v>603.19999999999993</v>
          </cell>
          <cell r="R1093">
            <v>161.6</v>
          </cell>
          <cell r="S1093">
            <v>508.5</v>
          </cell>
        </row>
        <row r="1094">
          <cell r="F1094" t="str">
            <v>(-) DESPESAS FINANCEIRO/FATURAMENTOMulta Termino Contratual</v>
          </cell>
          <cell r="G1094" t="str">
            <v>Multa Termino Contratual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</row>
        <row r="1095">
          <cell r="F1095" t="str">
            <v>(-) DESPESAS FINANCEIRO/FATURAMENTOMultas Trabalhistas</v>
          </cell>
          <cell r="G1095" t="str">
            <v>Multas Trabalhistas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</row>
        <row r="1096">
          <cell r="F1096" t="str">
            <v xml:space="preserve">(-) DESPESAS FINANCEIRO/FATURAMENTOFardamento </v>
          </cell>
          <cell r="G1096" t="str">
            <v xml:space="preserve">Fardamento </v>
          </cell>
          <cell r="H1096">
            <v>874.05999991733688</v>
          </cell>
          <cell r="I1096">
            <v>0</v>
          </cell>
          <cell r="J1096">
            <v>0</v>
          </cell>
          <cell r="K1096">
            <v>0</v>
          </cell>
          <cell r="L1096">
            <v>29.900000012466457</v>
          </cell>
          <cell r="M1096">
            <v>0</v>
          </cell>
          <cell r="N1096">
            <v>0</v>
          </cell>
          <cell r="O1096">
            <v>80.200000006958504</v>
          </cell>
          <cell r="P1096">
            <v>0</v>
          </cell>
          <cell r="Q1096">
            <v>0</v>
          </cell>
          <cell r="R1096">
            <v>29.899999992753415</v>
          </cell>
          <cell r="S1096">
            <v>0</v>
          </cell>
        </row>
        <row r="1097">
          <cell r="F1097" t="str">
            <v>(-) DESPESAS FINANCEIRO/FATURAMENTOBenefícios Assistenciais</v>
          </cell>
          <cell r="G1097" t="str">
            <v>Benefícios Assistenciais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</row>
        <row r="1098">
          <cell r="F1098" t="str">
            <v>(-) DESPESAS FINANCEIRO/FATURAMENTO(-) Despesas Especificas</v>
          </cell>
          <cell r="G1098" t="str">
            <v>(-) Despesas Especificas</v>
          </cell>
          <cell r="H1098">
            <v>2656.0000000044001</v>
          </cell>
          <cell r="I1098">
            <v>1852.9000000044</v>
          </cell>
          <cell r="J1098">
            <v>1966.0900000015999</v>
          </cell>
          <cell r="K1098">
            <v>1837.0000000016</v>
          </cell>
          <cell r="L1098">
            <v>1837.0000000016</v>
          </cell>
          <cell r="M1098">
            <v>1837.0000000016</v>
          </cell>
          <cell r="N1098">
            <v>1837.0000000016</v>
          </cell>
          <cell r="O1098">
            <v>1837.0000000016</v>
          </cell>
          <cell r="P1098">
            <v>1837.0000000016</v>
          </cell>
          <cell r="Q1098">
            <v>1017.0000000016</v>
          </cell>
          <cell r="R1098">
            <v>17.0000000016</v>
          </cell>
          <cell r="S1098">
            <v>0</v>
          </cell>
        </row>
        <row r="1099">
          <cell r="F1099" t="str">
            <v>(-) DESPESAS FINANCEIRO/FATURAMENTOEnergia Eletrica</v>
          </cell>
          <cell r="G1099" t="str">
            <v>Energia Eletrica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</row>
        <row r="1100">
          <cell r="F1100" t="str">
            <v>(-) DESPESAS FINANCEIRO/FATURAMENTOCustas Cartoriais</v>
          </cell>
          <cell r="G1100" t="str">
            <v>Custas Cartoriais</v>
          </cell>
          <cell r="H1100">
            <v>0</v>
          </cell>
          <cell r="I1100">
            <v>16.899999999999999</v>
          </cell>
          <cell r="J1100">
            <v>129.09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</row>
        <row r="1101">
          <cell r="F1101" t="str">
            <v>(-) DESPESAS FINANCEIRO/FATURAMENTOAluguel de Máquinas e Equipamentos</v>
          </cell>
          <cell r="G1101" t="str">
            <v>Aluguel de Máquinas e Equipamentos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</row>
        <row r="1102">
          <cell r="F1102" t="str">
            <v>(-) DESPESAS FINANCEIRO/FATURAMENTOCombustível Frota Leve</v>
          </cell>
          <cell r="G1102" t="str">
            <v>Combustível Frota Leve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</row>
        <row r="1103">
          <cell r="F1103" t="str">
            <v>(-) DESPESAS FINANCEIRO/FATURAMENTOLubrificantes Frota Leve</v>
          </cell>
          <cell r="G1103" t="str">
            <v>Lubrificantes Frota Leve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</row>
        <row r="1104">
          <cell r="F1104" t="str">
            <v>(-) DESPESAS FINANCEIRO/FATURAMENTOManutenção Frota Leve</v>
          </cell>
          <cell r="G1104" t="str">
            <v>Manutenção Frota Leve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</row>
        <row r="1105">
          <cell r="F1105" t="str">
            <v>(-) DESPESAS FINANCEIRO/FATURAMENTOSeguro Frota Leve</v>
          </cell>
          <cell r="G1105" t="str">
            <v>Seguro Frota Leve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</row>
        <row r="1106">
          <cell r="F1106" t="str">
            <v>(-) DESPESAS FINANCEIRO/FATURAMENTOSeguro Instalações</v>
          </cell>
          <cell r="G1106" t="str">
            <v>Seguro Instalações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</row>
        <row r="1107">
          <cell r="F1107" t="str">
            <v>(-) DESPESAS FINANCEIRO/FATURAMENTOSeguro Responsabilidade Civil</v>
          </cell>
          <cell r="G1107" t="str">
            <v>Seguro Responsabilidade Civil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</row>
        <row r="1108">
          <cell r="F1108" t="str">
            <v>(-) DESPESAS FINANCEIRO/FATURAMENTOAluguel de Imóveis</v>
          </cell>
          <cell r="G1108" t="str">
            <v>Aluguel de Imóveis</v>
          </cell>
          <cell r="H1108">
            <v>2640</v>
          </cell>
          <cell r="I1108">
            <v>1820</v>
          </cell>
          <cell r="J1108">
            <v>1820</v>
          </cell>
          <cell r="K1108">
            <v>1820</v>
          </cell>
          <cell r="L1108">
            <v>1820</v>
          </cell>
          <cell r="M1108">
            <v>1820</v>
          </cell>
          <cell r="N1108">
            <v>1820</v>
          </cell>
          <cell r="O1108">
            <v>1820</v>
          </cell>
          <cell r="P1108">
            <v>1820</v>
          </cell>
          <cell r="Q1108">
            <v>1000</v>
          </cell>
          <cell r="R1108">
            <v>0</v>
          </cell>
          <cell r="S1108">
            <v>0</v>
          </cell>
        </row>
        <row r="1109">
          <cell r="F1109" t="str">
            <v>(-) DESPESAS FINANCEIRO/FATURAMENTOTaxas Operacionais</v>
          </cell>
          <cell r="G1109" t="str">
            <v>Taxas Operacionais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</row>
        <row r="1110">
          <cell r="F1110" t="str">
            <v>(-) DESPESAS FINANCEIRO/FATURAMENTODoações</v>
          </cell>
          <cell r="G1110" t="str">
            <v>Doações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</row>
        <row r="1111">
          <cell r="F1111" t="str">
            <v>(-) DESPESAS FINANCEIRO/FATURAMENTOPremio por Concursos</v>
          </cell>
          <cell r="G1111" t="str">
            <v>Premio por Concursos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</row>
        <row r="1112">
          <cell r="F1112" t="str">
            <v>(-) DESPESAS FINANCEIRO/FATURAMENTOPublicações Legais</v>
          </cell>
          <cell r="G1112" t="str">
            <v>Publicações Legais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</row>
        <row r="1113">
          <cell r="F1113" t="str">
            <v>(-) DESPESAS FINANCEIRO/FATURAMENTOServiço Copa</v>
          </cell>
          <cell r="G1113" t="str">
            <v>Serviço Copa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</row>
        <row r="1114">
          <cell r="F1114" t="str">
            <v>(-) DESPESAS FINANCEIRO/FATURAMENTOContribuição Sindicatos e Associações</v>
          </cell>
          <cell r="G1114" t="str">
            <v>Contribuição Sindicatos e Associações</v>
          </cell>
          <cell r="H1114">
            <v>16.0000000044</v>
          </cell>
          <cell r="I1114">
            <v>16.0000000044</v>
          </cell>
          <cell r="J1114">
            <v>17.0000000016</v>
          </cell>
          <cell r="K1114">
            <v>17.0000000016</v>
          </cell>
          <cell r="L1114">
            <v>17.0000000016</v>
          </cell>
          <cell r="M1114">
            <v>17.0000000016</v>
          </cell>
          <cell r="N1114">
            <v>17.0000000016</v>
          </cell>
          <cell r="O1114">
            <v>17.0000000016</v>
          </cell>
          <cell r="P1114">
            <v>17.0000000016</v>
          </cell>
          <cell r="Q1114">
            <v>17.0000000016</v>
          </cell>
          <cell r="R1114">
            <v>17.0000000016</v>
          </cell>
          <cell r="S1114">
            <v>0</v>
          </cell>
        </row>
        <row r="1115">
          <cell r="F1115" t="str">
            <v>(-) DESPESAS FINANCEIRO/FATURAMENTODespesas com Certificação Digital</v>
          </cell>
          <cell r="G1115" t="str">
            <v>Despesas com Certificação Digital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</row>
        <row r="1116">
          <cell r="F1116" t="str">
            <v>(-) DESPESAS FINANCEIRO/FATURAMENTOCustas e Emolumentos</v>
          </cell>
          <cell r="G1116" t="str">
            <v>Custas e Emolumentos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</row>
        <row r="1117">
          <cell r="F1117" t="str">
            <v>(-) DESPESAS FINANCEIRO/FATURAMENTO(-) Despesas Gerais</v>
          </cell>
          <cell r="G1117" t="str">
            <v>(-) Despesas Gerais</v>
          </cell>
          <cell r="H1117">
            <v>15645.559999829957</v>
          </cell>
          <cell r="I1117">
            <v>23935.333332551101</v>
          </cell>
          <cell r="J1117">
            <v>21437.105853606015</v>
          </cell>
          <cell r="K1117">
            <v>27434.75000060023</v>
          </cell>
          <cell r="L1117">
            <v>29652.889256573668</v>
          </cell>
          <cell r="M1117">
            <v>18111.310000349225</v>
          </cell>
          <cell r="N1117">
            <v>28234.749691258898</v>
          </cell>
          <cell r="O1117">
            <v>17213.2617738023</v>
          </cell>
          <cell r="P1117">
            <v>25724.140793051931</v>
          </cell>
          <cell r="Q1117">
            <v>26017.08546688977</v>
          </cell>
          <cell r="R1117">
            <v>19502.105237780441</v>
          </cell>
          <cell r="S1117">
            <v>17868.174755724041</v>
          </cell>
        </row>
        <row r="1118">
          <cell r="F1118" t="str">
            <v>(-) DESPESAS FINANCEIRO/FATURAMENTO(-) Deslocamentos e Viagens</v>
          </cell>
          <cell r="G1118" t="str">
            <v>(-) Deslocamentos e Viagens</v>
          </cell>
          <cell r="H1118">
            <v>6066.2799996468275</v>
          </cell>
          <cell r="I1118">
            <v>20743.889998777468</v>
          </cell>
          <cell r="J1118">
            <v>8482.2599995606706</v>
          </cell>
          <cell r="K1118">
            <v>13554.769999512457</v>
          </cell>
          <cell r="L1118">
            <v>17271.61000146086</v>
          </cell>
          <cell r="M1118">
            <v>8757.0699997830707</v>
          </cell>
          <cell r="N1118">
            <v>9210.2000016387556</v>
          </cell>
          <cell r="O1118">
            <v>7523.6099993320031</v>
          </cell>
          <cell r="P1118">
            <v>13894.46000007323</v>
          </cell>
          <cell r="Q1118">
            <v>12931.640000711674</v>
          </cell>
          <cell r="R1118">
            <v>3068.0900002606359</v>
          </cell>
          <cell r="S1118">
            <v>2843.0300001589962</v>
          </cell>
        </row>
        <row r="1119">
          <cell r="F1119" t="str">
            <v xml:space="preserve">(-) DESPESAS FINANCEIRO/FATURAMENTOHospedagem </v>
          </cell>
          <cell r="G1119" t="str">
            <v xml:space="preserve">Hospedagem </v>
          </cell>
          <cell r="H1119">
            <v>1809.9999999819599</v>
          </cell>
          <cell r="I1119">
            <v>0</v>
          </cell>
          <cell r="J1119">
            <v>2952.9499997149014</v>
          </cell>
          <cell r="K1119">
            <v>561.00000001107969</v>
          </cell>
          <cell r="L1119">
            <v>487.10000008788819</v>
          </cell>
          <cell r="M1119">
            <v>506.10000035228319</v>
          </cell>
          <cell r="N1119">
            <v>1618.85</v>
          </cell>
          <cell r="O1119">
            <v>215</v>
          </cell>
          <cell r="P1119">
            <v>1412.95</v>
          </cell>
          <cell r="Q1119">
            <v>686.00000001679996</v>
          </cell>
          <cell r="R1119">
            <v>525</v>
          </cell>
          <cell r="S1119">
            <v>734.99999994648419</v>
          </cell>
        </row>
        <row r="1120">
          <cell r="F1120" t="str">
            <v xml:space="preserve">(-) DESPESAS FINANCEIRO/FATURAMENTOPassagens Aéreas </v>
          </cell>
          <cell r="G1120" t="str">
            <v xml:space="preserve">Passagens Aéreas </v>
          </cell>
          <cell r="H1120">
            <v>3632.3799996838479</v>
          </cell>
          <cell r="I1120">
            <v>19885.789998810898</v>
          </cell>
          <cell r="J1120">
            <v>4169.3599997876372</v>
          </cell>
          <cell r="K1120">
            <v>11591.369999533275</v>
          </cell>
          <cell r="L1120">
            <v>15864.710001378106</v>
          </cell>
          <cell r="M1120">
            <v>5867.8799993814591</v>
          </cell>
          <cell r="N1120">
            <v>7302.3500016236449</v>
          </cell>
          <cell r="O1120">
            <v>5958.1299993920829</v>
          </cell>
          <cell r="P1120">
            <v>10847.45000010984</v>
          </cell>
          <cell r="Q1120">
            <v>10278.310000700259</v>
          </cell>
          <cell r="R1120">
            <v>1714.0000001521942</v>
          </cell>
          <cell r="S1120">
            <v>1568.8600001786565</v>
          </cell>
        </row>
        <row r="1121">
          <cell r="F1121" t="str">
            <v xml:space="preserve">(-) DESPESAS FINANCEIRO/FATURAMENTOPassagens Rodoviárias </v>
          </cell>
          <cell r="G1121" t="str">
            <v xml:space="preserve">Passagens Rodoviárias </v>
          </cell>
          <cell r="H1121">
            <v>0</v>
          </cell>
          <cell r="I1121">
            <v>47.599999996640001</v>
          </cell>
          <cell r="J1121">
            <v>25.199999997919999</v>
          </cell>
          <cell r="K1121">
            <v>5.5999999971866679</v>
          </cell>
          <cell r="L1121">
            <v>5.5999999972400012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</row>
        <row r="1122">
          <cell r="F1122" t="str">
            <v>(-) DESPESAS FINANCEIRO/FATURAMENTOPassagens Marítimas</v>
          </cell>
          <cell r="G1122" t="str">
            <v>Passagens Marítimas</v>
          </cell>
          <cell r="H1122">
            <v>0</v>
          </cell>
          <cell r="I1122">
            <v>0</v>
          </cell>
          <cell r="J1122">
            <v>0</v>
          </cell>
          <cell r="K1122">
            <v>46.350000006929996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</row>
        <row r="1123">
          <cell r="F1123" t="str">
            <v>(-) DESPESAS FINANCEIRO/FATURAMENTODespesas com Táxi</v>
          </cell>
          <cell r="G1123" t="str">
            <v>Despesas com Táxi</v>
          </cell>
          <cell r="H1123">
            <v>0</v>
          </cell>
          <cell r="I1123">
            <v>0</v>
          </cell>
          <cell r="J1123">
            <v>90</v>
          </cell>
          <cell r="K1123">
            <v>437.00000000987006</v>
          </cell>
          <cell r="L1123">
            <v>92.800000014200009</v>
          </cell>
          <cell r="M1123">
            <v>197.55000000042</v>
          </cell>
          <cell r="N1123">
            <v>0</v>
          </cell>
          <cell r="O1123">
            <v>140.63999998783501</v>
          </cell>
          <cell r="P1123">
            <v>7.9999999546040002</v>
          </cell>
          <cell r="Q1123">
            <v>113.400000030933</v>
          </cell>
          <cell r="R1123">
            <v>151.04999999441</v>
          </cell>
          <cell r="S1123">
            <v>17.000000007177</v>
          </cell>
        </row>
        <row r="1124">
          <cell r="F1124" t="str">
            <v>(-) DESPESAS FINANCEIRO/FATURAMENTODespesas com Moto Taxi</v>
          </cell>
          <cell r="G1124" t="str">
            <v>Despesas com Moto Taxi</v>
          </cell>
          <cell r="H1124">
            <v>134.99999997818276</v>
          </cell>
          <cell r="I1124">
            <v>212.99999996992818</v>
          </cell>
          <cell r="J1124">
            <v>253.00000005973251</v>
          </cell>
          <cell r="K1124">
            <v>340.99999997292923</v>
          </cell>
          <cell r="L1124">
            <v>296.99999999762571</v>
          </cell>
          <cell r="M1124">
            <v>358.00000004932809</v>
          </cell>
          <cell r="N1124">
            <v>289.00000001511029</v>
          </cell>
          <cell r="O1124">
            <v>409.99999993992083</v>
          </cell>
          <cell r="P1124">
            <v>338.49999996339005</v>
          </cell>
          <cell r="Q1124">
            <v>250.9999999946148</v>
          </cell>
          <cell r="R1124">
            <v>413.0000001056157</v>
          </cell>
          <cell r="S1124">
            <v>275.00000003275591</v>
          </cell>
        </row>
        <row r="1125">
          <cell r="F1125" t="str">
            <v>(-) DESPESAS FINANCEIRO/FATURAMENTOAlimentação Viagens</v>
          </cell>
          <cell r="G1125" t="str">
            <v>Alimentação Viagens</v>
          </cell>
          <cell r="H1125">
            <v>0</v>
          </cell>
          <cell r="I1125">
            <v>0</v>
          </cell>
          <cell r="J1125">
            <v>85.75</v>
          </cell>
          <cell r="K1125">
            <v>37.449999992789998</v>
          </cell>
          <cell r="L1125">
            <v>26.39999997584</v>
          </cell>
          <cell r="M1125">
            <v>1110.539999988084</v>
          </cell>
          <cell r="N1125">
            <v>0</v>
          </cell>
          <cell r="O1125">
            <v>103.84000000076499</v>
          </cell>
          <cell r="P1125">
            <v>363.46000004056395</v>
          </cell>
          <cell r="Q1125">
            <v>469.92999993970801</v>
          </cell>
          <cell r="R1125">
            <v>142.04000000362001</v>
          </cell>
          <cell r="S1125">
            <v>229.16999999282299</v>
          </cell>
        </row>
        <row r="1126">
          <cell r="F1126" t="str">
            <v>(-) DESPESAS FINANCEIRO/FATURAMENTODiárias Viagens</v>
          </cell>
          <cell r="G1126" t="str">
            <v>Diárias Viagens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</row>
        <row r="1127">
          <cell r="F1127" t="str">
            <v>(-) DESPESAS FINANCEIRO/FATURAMENTOCombustível em Viagens</v>
          </cell>
          <cell r="G1127" t="str">
            <v>Combustível em Viagens</v>
          </cell>
          <cell r="H1127">
            <v>60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</row>
        <row r="1128">
          <cell r="F1128" t="str">
            <v>(-) DESPESAS FINANCEIRO/FATURAMENTOEstacionamento</v>
          </cell>
          <cell r="G1128" t="str">
            <v>Estacionamento</v>
          </cell>
          <cell r="H1128">
            <v>428.90000000283663</v>
          </cell>
          <cell r="I1128">
            <v>597.5</v>
          </cell>
          <cell r="J1128">
            <v>906.00000000047999</v>
          </cell>
          <cell r="K1128">
            <v>534.99999998839496</v>
          </cell>
          <cell r="L1128">
            <v>498.00000000995999</v>
          </cell>
          <cell r="M1128">
            <v>717.00000001149601</v>
          </cell>
          <cell r="N1128">
            <v>0</v>
          </cell>
          <cell r="O1128">
            <v>696.00000001139995</v>
          </cell>
          <cell r="P1128">
            <v>924.10000000483194</v>
          </cell>
          <cell r="Q1128">
            <v>1133.0000000293589</v>
          </cell>
          <cell r="R1128">
            <v>123.00000000479601</v>
          </cell>
          <cell r="S1128">
            <v>18.000000001099998</v>
          </cell>
        </row>
        <row r="1129">
          <cell r="F1129" t="str">
            <v>(-) DESPESAS FINANCEIRO/FATURAMENTOPedágio</v>
          </cell>
          <cell r="G1129" t="str">
            <v>Pedágio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</row>
        <row r="1130">
          <cell r="F1130" t="str">
            <v>(-) DESPESAS FINANCEIRO/FATURAMENTO(-) Telefonia e Telecomunicações</v>
          </cell>
          <cell r="G1130" t="str">
            <v>(-) Telefonia e Telecomunicações</v>
          </cell>
          <cell r="H1130">
            <v>2048.6899999718735</v>
          </cell>
          <cell r="I1130">
            <v>1438.9400004444715</v>
          </cell>
          <cell r="J1130">
            <v>2035.1399995861138</v>
          </cell>
          <cell r="K1130">
            <v>1531.6200008258111</v>
          </cell>
          <cell r="L1130">
            <v>2082.730000989538</v>
          </cell>
          <cell r="M1130">
            <v>3454.9600008126081</v>
          </cell>
          <cell r="N1130">
            <v>5598.4199992582753</v>
          </cell>
          <cell r="O1130">
            <v>3081.4400000472078</v>
          </cell>
          <cell r="P1130">
            <v>2386.1899998532517</v>
          </cell>
          <cell r="Q1130">
            <v>6249.560000591151</v>
          </cell>
          <cell r="R1130">
            <v>7116.9200007303225</v>
          </cell>
          <cell r="S1130">
            <v>2701.5399999953902</v>
          </cell>
        </row>
        <row r="1131">
          <cell r="F1131" t="str">
            <v>(-) DESPESAS FINANCEIRO/FATURAMENTOTelefonia Fixa</v>
          </cell>
          <cell r="G1131" t="str">
            <v>Telefonia Fixa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11.4</v>
          </cell>
        </row>
        <row r="1132">
          <cell r="F1132" t="str">
            <v>(-) DESPESAS FINANCEIRO/FATURAMENTOTelefonia Móvel</v>
          </cell>
          <cell r="G1132" t="str">
            <v>Telefonia Móvel</v>
          </cell>
          <cell r="H1132">
            <v>2048.6899999718735</v>
          </cell>
          <cell r="I1132">
            <v>1438.9400004444715</v>
          </cell>
          <cell r="J1132">
            <v>2035.1399995861138</v>
          </cell>
          <cell r="K1132">
            <v>1531.6200008258111</v>
          </cell>
          <cell r="L1132">
            <v>2082.730000989538</v>
          </cell>
          <cell r="M1132">
            <v>3454.9600008126081</v>
          </cell>
          <cell r="N1132">
            <v>5598.4199992582753</v>
          </cell>
          <cell r="O1132">
            <v>3081.4400000472078</v>
          </cell>
          <cell r="P1132">
            <v>2386.1899998532517</v>
          </cell>
          <cell r="Q1132">
            <v>6249.560000591151</v>
          </cell>
          <cell r="R1132">
            <v>7116.9200007303225</v>
          </cell>
          <cell r="S1132">
            <v>2690.1399999953901</v>
          </cell>
        </row>
        <row r="1133">
          <cell r="F1133" t="str">
            <v>(-) DESPESAS FINANCEIRO/FATURAMENTOInternet</v>
          </cell>
          <cell r="G1133" t="str">
            <v>Internet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</row>
        <row r="1134">
          <cell r="F1134" t="str">
            <v>(-) DESPESAS FINANCEIRO/FATURAMENTOServiço de Trasmissão em Audio e Video</v>
          </cell>
          <cell r="G1134" t="str">
            <v>Serviço de Trasmissão em Audio e Video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</row>
        <row r="1135">
          <cell r="F1135" t="str">
            <v>(-) DESPESAS FINANCEIRO/FATURAMENTOVoip</v>
          </cell>
          <cell r="G1135" t="str">
            <v>Voip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</row>
        <row r="1136">
          <cell r="F1136" t="str">
            <v>(-) DESPESAS FINANCEIRO/FATURAMENTO(-)Materias de Consumo</v>
          </cell>
          <cell r="G1136" t="str">
            <v>(-)Materias de Consumo</v>
          </cell>
          <cell r="H1136">
            <v>1325.5800002858898</v>
          </cell>
          <cell r="I1136">
            <v>1111.1733332974927</v>
          </cell>
          <cell r="J1136">
            <v>955.34585440800902</v>
          </cell>
          <cell r="K1136">
            <v>844.94000007201032</v>
          </cell>
          <cell r="L1136">
            <v>757.06925421343806</v>
          </cell>
          <cell r="M1136">
            <v>314.82999998933201</v>
          </cell>
          <cell r="N1136">
            <v>2031.1396902038878</v>
          </cell>
          <cell r="O1136">
            <v>301.61177449080736</v>
          </cell>
          <cell r="P1136">
            <v>2894.8107930492533</v>
          </cell>
          <cell r="Q1136">
            <v>733.47546557956298</v>
          </cell>
          <cell r="R1136">
            <v>755.79523700403445</v>
          </cell>
          <cell r="S1136">
            <v>469.17475562185672</v>
          </cell>
        </row>
        <row r="1137">
          <cell r="F1137" t="str">
            <v>(-) DESPESAS FINANCEIRO/FATURAMENTOMaterial de Consumo Informática</v>
          </cell>
          <cell r="G1137" t="str">
            <v>Material de Consumo Informática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</row>
        <row r="1138">
          <cell r="F1138" t="str">
            <v>(-) DESPESAS FINANCEIRO/FATURAMENTOAluguel Máquina Reprográfica</v>
          </cell>
          <cell r="G1138" t="str">
            <v>Aluguel Máquina Reprográfica</v>
          </cell>
          <cell r="H1138">
            <v>394.01000026816803</v>
          </cell>
          <cell r="I1138">
            <v>268.25999997340693</v>
          </cell>
          <cell r="J1138">
            <v>267.07999998134107</v>
          </cell>
          <cell r="K1138">
            <v>286.07000005923305</v>
          </cell>
          <cell r="L1138">
            <v>333.40999992882672</v>
          </cell>
          <cell r="M1138">
            <v>257.339999989332</v>
          </cell>
          <cell r="N1138">
            <v>191.550000021388</v>
          </cell>
          <cell r="O1138">
            <v>245.15999998750738</v>
          </cell>
          <cell r="P1138">
            <v>183.62000001821775</v>
          </cell>
          <cell r="Q1138">
            <v>228.58000007284411</v>
          </cell>
          <cell r="R1138">
            <v>262.16999992327851</v>
          </cell>
          <cell r="S1138">
            <v>247.06000003305667</v>
          </cell>
        </row>
        <row r="1139">
          <cell r="F1139" t="str">
            <v>(-) DESPESAS FINANCEIRO/FATURAMENTOMaterial de Consumo Máquina Reprografia</v>
          </cell>
          <cell r="G1139" t="str">
            <v>Material de Consumo Máquina Reprografia</v>
          </cell>
          <cell r="H1139">
            <v>572.18000001909775</v>
          </cell>
          <cell r="I1139">
            <v>519.2833333240859</v>
          </cell>
          <cell r="J1139">
            <v>560.47585442666798</v>
          </cell>
          <cell r="K1139">
            <v>241.78000000877731</v>
          </cell>
          <cell r="L1139">
            <v>343.23925428461143</v>
          </cell>
          <cell r="M1139">
            <v>0</v>
          </cell>
          <cell r="N1139">
            <v>502.55784824399996</v>
          </cell>
          <cell r="O1139">
            <v>0</v>
          </cell>
          <cell r="P1139">
            <v>266.89079303014432</v>
          </cell>
          <cell r="Q1139">
            <v>172.72999997917401</v>
          </cell>
          <cell r="R1139">
            <v>436.596502351156</v>
          </cell>
          <cell r="S1139">
            <v>103.5</v>
          </cell>
        </row>
        <row r="1140">
          <cell r="F1140" t="str">
            <v>(-) DESPESAS FINANCEIRO/FATURAMENTOMaterial de Expediente</v>
          </cell>
          <cell r="G1140" t="str">
            <v>Material de Expediente</v>
          </cell>
          <cell r="H1140">
            <v>172.38999999862401</v>
          </cell>
          <cell r="I1140">
            <v>132.52000000000001</v>
          </cell>
          <cell r="J1140">
            <v>127.79</v>
          </cell>
          <cell r="K1140">
            <v>77.95</v>
          </cell>
          <cell r="L1140">
            <v>80.42</v>
          </cell>
          <cell r="M1140">
            <v>57.49</v>
          </cell>
          <cell r="N1140">
            <v>1325.6799999999998</v>
          </cell>
          <cell r="O1140">
            <v>56.451774503300001</v>
          </cell>
          <cell r="P1140">
            <v>144.30000000089106</v>
          </cell>
          <cell r="Q1140">
            <v>55.48</v>
          </cell>
          <cell r="R1140">
            <v>40.628734729599998</v>
          </cell>
          <cell r="S1140">
            <v>8.5882868097999996</v>
          </cell>
        </row>
        <row r="1141">
          <cell r="F1141" t="str">
            <v>(-) DESPESAS FINANCEIRO/FATURAMENTOMaterial de Limpeza</v>
          </cell>
          <cell r="G1141" t="str">
            <v>Material de Limpeza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110.02646877900001</v>
          </cell>
        </row>
        <row r="1142">
          <cell r="F1142" t="str">
            <v>(-) DESPESAS FINANCEIRO/FATURAMENTOMaterial Gráfico e Repreográfico</v>
          </cell>
          <cell r="G1142" t="str">
            <v>Material Gráfico e Repreográfico</v>
          </cell>
          <cell r="H1142">
            <v>0</v>
          </cell>
          <cell r="I1142">
            <v>0</v>
          </cell>
          <cell r="J1142">
            <v>0</v>
          </cell>
          <cell r="K1142">
            <v>140.00000000399999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</row>
        <row r="1143">
          <cell r="F1143" t="str">
            <v>(-) DESPESAS FINANCEIRO/FATURAMENTOMateriais de Natureza Permanente</v>
          </cell>
          <cell r="G1143" t="str">
            <v>Materiais de Natureza Permanente</v>
          </cell>
          <cell r="H1143">
            <v>0</v>
          </cell>
          <cell r="I1143">
            <v>191.11</v>
          </cell>
          <cell r="J1143">
            <v>0</v>
          </cell>
          <cell r="K1143">
            <v>99.14</v>
          </cell>
          <cell r="L1143">
            <v>0</v>
          </cell>
          <cell r="M1143">
            <v>0</v>
          </cell>
          <cell r="N1143">
            <v>11.3518419385</v>
          </cell>
          <cell r="O1143">
            <v>0</v>
          </cell>
          <cell r="P1143">
            <v>2300</v>
          </cell>
          <cell r="Q1143">
            <v>276.68546552754486</v>
          </cell>
          <cell r="R1143">
            <v>16.399999999999999</v>
          </cell>
          <cell r="S1143">
            <v>0</v>
          </cell>
        </row>
        <row r="1144">
          <cell r="F1144" t="str">
            <v>(-) DESPESAS FINANCEIRO/FATURAMENTOCoffee Break</v>
          </cell>
          <cell r="G1144" t="str">
            <v>Coffee Break</v>
          </cell>
          <cell r="H1144">
            <v>187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</row>
        <row r="1145">
          <cell r="F1145" t="str">
            <v>(-) DESPESAS FINANCEIRO/FATURAMENTOMaterial EPI</v>
          </cell>
          <cell r="G1145" t="str">
            <v>Material EPI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</row>
        <row r="1146">
          <cell r="F1146" t="str">
            <v>(-) DESPESAS FINANCEIRO/FATURAMENTO(-) Serviços Técnicos Especializados</v>
          </cell>
          <cell r="G1146" t="str">
            <v>(-) Serviços Técnicos Especializados</v>
          </cell>
          <cell r="H1146">
            <v>4903.2200000044004</v>
          </cell>
          <cell r="I1146">
            <v>0</v>
          </cell>
          <cell r="J1146">
            <v>9740.75</v>
          </cell>
          <cell r="K1146">
            <v>8731.16</v>
          </cell>
          <cell r="L1146">
            <v>4207.22</v>
          </cell>
          <cell r="M1146">
            <v>4207.22</v>
          </cell>
          <cell r="N1146">
            <v>9975.85</v>
          </cell>
          <cell r="O1146">
            <v>4476.7</v>
          </cell>
          <cell r="P1146">
            <v>4707.22</v>
          </cell>
          <cell r="Q1146">
            <v>4356.1899999999996</v>
          </cell>
          <cell r="R1146">
            <v>8226.0300000000007</v>
          </cell>
          <cell r="S1146">
            <v>10433.26</v>
          </cell>
        </row>
        <row r="1147">
          <cell r="F1147" t="str">
            <v>(-) DESPESAS FINANCEIRO/FATURAMENTOComissões sobre Vendas</v>
          </cell>
          <cell r="G1147" t="str">
            <v>Comissões sobre Vendas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</row>
        <row r="1148">
          <cell r="F1148" t="str">
            <v>(-) DESPESAS FINANCEIRO/FATURAMENTOServiços de Segurança</v>
          </cell>
          <cell r="G1148" t="str">
            <v>Serviços de Segurança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</row>
        <row r="1149">
          <cell r="F1149" t="str">
            <v>(-) DESPESAS FINANCEIRO/FATURAMENTOServiços de Contabilidade</v>
          </cell>
          <cell r="G1149" t="str">
            <v>Serviços de Contabilidade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</row>
        <row r="1150">
          <cell r="F1150" t="str">
            <v>(-) DESPESAS FINANCEIRO/FATURAMENTOAssessoria Tributária</v>
          </cell>
          <cell r="G1150" t="str">
            <v>Assessoria Tributária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</row>
        <row r="1151">
          <cell r="F1151" t="str">
            <v>(-) DESPESAS FINANCEIRO/FATURAMENTOAuditoria Independente</v>
          </cell>
          <cell r="G1151" t="str">
            <v>Auditoria Independente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</row>
        <row r="1152">
          <cell r="F1152" t="str">
            <v>(-) DESPESAS FINANCEIRO/FATURAMENTOAdvocacia</v>
          </cell>
          <cell r="G1152" t="str">
            <v>Advocacia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</row>
        <row r="1153">
          <cell r="F1153" t="str">
            <v>(-) DESPESAS FINANCEIRO/FATURAMENTOAssessoria de Imprensa</v>
          </cell>
          <cell r="G1153" t="str">
            <v>Assessoria de Imprensa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</row>
        <row r="1154">
          <cell r="F1154" t="str">
            <v>(-) DESPESAS FINANCEIRO/FATURAMENTOAssessoria de Comunicação</v>
          </cell>
          <cell r="G1154" t="str">
            <v>Assessoria de Comunicação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</row>
        <row r="1155">
          <cell r="F1155" t="str">
            <v>(-) DESPESAS FINANCEIRO/FATURAMENTOAssessoria Criação e Publicidade</v>
          </cell>
          <cell r="G1155" t="str">
            <v>Assessoria Criação e Publicidade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</row>
        <row r="1156">
          <cell r="F1156" t="str">
            <v>(-) DESPESAS FINANCEIRO/FATURAMENTORecrutamento e Seleção</v>
          </cell>
          <cell r="G1156" t="str">
            <v>Recrutamento e Seleção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</row>
        <row r="1157">
          <cell r="F1157" t="str">
            <v>(-) DESPESAS FINANCEIRO/FATURAMENTOFerramentas de Pesquisa</v>
          </cell>
          <cell r="G1157" t="str">
            <v>Ferramentas de Pesquisa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</row>
        <row r="1158">
          <cell r="F1158" t="str">
            <v>(-) DESPESAS FINANCEIRO/FATURAMENTOAssessoria Empresarial</v>
          </cell>
          <cell r="G1158" t="str">
            <v>Assessoria Empresarial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</row>
        <row r="1159">
          <cell r="F1159" t="str">
            <v>(-) DESPESAS FINANCEIRO/FATURAMENTOServiço de Desembaraço Aduaneiro</v>
          </cell>
          <cell r="G1159" t="str">
            <v>Serviço de Desembaraço Aduaneiro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</row>
        <row r="1160">
          <cell r="F1160" t="str">
            <v>(-) DESPESAS FINANCEIRO/FATURAMENTOParticipação em Associações</v>
          </cell>
          <cell r="G1160" t="str">
            <v>Participação em Associações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</row>
        <row r="1161">
          <cell r="F1161" t="str">
            <v>(-) DESPESAS FINANCEIRO/FATURAMENTOComissão Empresa de Cobrança</v>
          </cell>
          <cell r="G1161" t="str">
            <v>Comissão Empresa de Cobrança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</row>
        <row r="1162">
          <cell r="F1162" t="str">
            <v>(-) DESPESAS FINANCEIRO/FATURAMENTOServiço Análise de Crédito</v>
          </cell>
          <cell r="G1162" t="str">
            <v>Serviço Análise de Crédito</v>
          </cell>
          <cell r="H1162">
            <v>4903.2200000044004</v>
          </cell>
          <cell r="I1162">
            <v>0</v>
          </cell>
          <cell r="J1162">
            <v>9740.75</v>
          </cell>
          <cell r="K1162">
            <v>8731.16</v>
          </cell>
          <cell r="L1162">
            <v>4207.22</v>
          </cell>
          <cell r="M1162">
            <v>4207.22</v>
          </cell>
          <cell r="N1162">
            <v>9975.85</v>
          </cell>
          <cell r="O1162">
            <v>4476.7</v>
          </cell>
          <cell r="P1162">
            <v>4207.22</v>
          </cell>
          <cell r="Q1162">
            <v>4356.1899999999996</v>
          </cell>
          <cell r="R1162">
            <v>8226.0300000000007</v>
          </cell>
          <cell r="S1162">
            <v>10433.26</v>
          </cell>
        </row>
        <row r="1163">
          <cell r="F1163" t="str">
            <v>(-) DESPESAS FINANCEIRO/FATURAMENTODesenvolvimento e Manutenção de Software</v>
          </cell>
          <cell r="G1163" t="str">
            <v>Desenvolvimento e Manutenção de Software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</row>
        <row r="1164">
          <cell r="F1164" t="str">
            <v>(-) DESPESAS FINANCEIRO/FATURAMENTOSuporte Técnico Software</v>
          </cell>
          <cell r="G1164" t="str">
            <v>Suporte Técnico Software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</row>
        <row r="1165">
          <cell r="F1165" t="str">
            <v>(-) DESPESAS FINANCEIRO/FATURAMENTOLicença para Uso de Software (Aluguel)</v>
          </cell>
          <cell r="G1165" t="str">
            <v>Licença para Uso de Software (Aluguel)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</row>
        <row r="1166">
          <cell r="F1166" t="str">
            <v>(-) DESPESAS FINANCEIRO/FATURAMENTOAssessoria em TI</v>
          </cell>
          <cell r="G1166" t="str">
            <v>Assessoria em TI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</row>
        <row r="1167">
          <cell r="F1167" t="str">
            <v>(-) DESPESAS FINANCEIRO/FATURAMENTOManutenção Suporte Técnico Software</v>
          </cell>
          <cell r="G1167" t="str">
            <v>Manutenção Suporte Técnico Software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500</v>
          </cell>
          <cell r="Q1167">
            <v>0</v>
          </cell>
          <cell r="R1167">
            <v>0</v>
          </cell>
          <cell r="S1167">
            <v>0</v>
          </cell>
        </row>
        <row r="1168">
          <cell r="F1168" t="str">
            <v>(-) DESPESAS FINANCEIRO/FATURAMENTO(-)Manutenção</v>
          </cell>
          <cell r="G1168" t="str">
            <v>(-)Manutenção</v>
          </cell>
          <cell r="H1168">
            <v>0</v>
          </cell>
          <cell r="I1168">
            <v>0</v>
          </cell>
          <cell r="J1168">
            <v>0</v>
          </cell>
          <cell r="K1168">
            <v>150</v>
          </cell>
          <cell r="L1168">
            <v>4825.6400000000003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</row>
        <row r="1169">
          <cell r="F1169" t="str">
            <v>(-) DESPESAS FINANCEIRO/FATURAMENTOMateriais de Manutenção e Reparos</v>
          </cell>
          <cell r="G1169" t="str">
            <v>Materiais de Manutenção e Reparos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</row>
        <row r="1170">
          <cell r="F1170" t="str">
            <v>(-) DESPESAS FINANCEIRO/FATURAMENTOManutenção Conservação Móveis e Utensílios</v>
          </cell>
          <cell r="G1170" t="str">
            <v>Manutenção Conservação Móveis e Utensílios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</row>
        <row r="1171">
          <cell r="F1171" t="str">
            <v>(-) DESPESAS FINANCEIRO/FATURAMENTOManutenção Conservação Máq. e Equipamentos</v>
          </cell>
          <cell r="G1171" t="str">
            <v>Manutenção Conservação Máq. e Equipamentos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</row>
        <row r="1172">
          <cell r="F1172" t="str">
            <v>(-) DESPESAS FINANCEIRO/FATURAMENTOManutenção de Equipamentos de Informática</v>
          </cell>
          <cell r="G1172" t="str">
            <v>Manutenção de Equipamentos de Informática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</row>
        <row r="1173">
          <cell r="F1173" t="str">
            <v>(-) DESPESAS FINANCEIRO/FATURAMENTOManutenção e Conservação Instalações</v>
          </cell>
          <cell r="G1173" t="str">
            <v>Manutenção e Conservação Instalações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4825.6400000000003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</row>
        <row r="1174">
          <cell r="F1174" t="str">
            <v>(-) DESPESAS FINANCEIRO/FATURAMENTOManutenção e Conservação Predial</v>
          </cell>
          <cell r="G1174" t="str">
            <v>Manutenção e Conservação Predial</v>
          </cell>
          <cell r="H1174">
            <v>0</v>
          </cell>
          <cell r="I1174">
            <v>0</v>
          </cell>
          <cell r="J1174">
            <v>0</v>
          </cell>
          <cell r="K1174">
            <v>150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</row>
        <row r="1175">
          <cell r="F1175" t="str">
            <v>(-) DESPESAS FINANCEIRO/FATURAMENTO(-)Outras Despesas Gerais</v>
          </cell>
          <cell r="G1175" t="str">
            <v>(-)Outras Despesas Gerais</v>
          </cell>
          <cell r="H1175">
            <v>1301.7899999209633</v>
          </cell>
          <cell r="I1175">
            <v>641.33000003166944</v>
          </cell>
          <cell r="J1175">
            <v>223.61000005122449</v>
          </cell>
          <cell r="K1175">
            <v>2622.2600001899514</v>
          </cell>
          <cell r="L1175">
            <v>508.61999990983333</v>
          </cell>
          <cell r="M1175">
            <v>1377.2299997642162</v>
          </cell>
          <cell r="N1175">
            <v>1419.1400001579825</v>
          </cell>
          <cell r="O1175">
            <v>1829.8999999322809</v>
          </cell>
          <cell r="P1175">
            <v>1841.460000076197</v>
          </cell>
          <cell r="Q1175">
            <v>1746.2200000073856</v>
          </cell>
          <cell r="R1175">
            <v>335.26999978544677</v>
          </cell>
          <cell r="S1175">
            <v>1421.1699999477969</v>
          </cell>
        </row>
        <row r="1176">
          <cell r="F1176" t="str">
            <v>(-) DESPESAS FINANCEIRO/FATURAMENTOAluguel de Veículos</v>
          </cell>
          <cell r="G1176" t="str">
            <v>Aluguel de Veículos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</row>
        <row r="1177">
          <cell r="F1177" t="str">
            <v>(-) DESPESAS FINANCEIRO/FATURAMENTOAssinatura Jornais, Revistas e Periódicos</v>
          </cell>
          <cell r="G1177" t="str">
            <v>Assinatura Jornais, Revistas e Periódicos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</row>
        <row r="1178">
          <cell r="F1178" t="str">
            <v>(-) DESPESAS FINANCEIRO/FATURAMENTOCombustível</v>
          </cell>
          <cell r="G1178" t="str">
            <v>Combustível</v>
          </cell>
          <cell r="H1178">
            <v>50.00000000352</v>
          </cell>
          <cell r="I1178">
            <v>0</v>
          </cell>
          <cell r="J1178">
            <v>0</v>
          </cell>
          <cell r="K1178">
            <v>153.50000001100798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</row>
        <row r="1179">
          <cell r="F1179" t="str">
            <v>(-) DESPESAS FINANCEIRO/FATURAMENTODespesa com Documentos</v>
          </cell>
          <cell r="G1179" t="str">
            <v>Despesa com Documentos</v>
          </cell>
          <cell r="H1179">
            <v>0</v>
          </cell>
          <cell r="I1179">
            <v>292.80000004783568</v>
          </cell>
          <cell r="J1179">
            <v>23.099999986039997</v>
          </cell>
          <cell r="K1179">
            <v>1332.600000158207</v>
          </cell>
          <cell r="L1179">
            <v>36.600000000473592</v>
          </cell>
          <cell r="M1179">
            <v>1108.8299999210319</v>
          </cell>
          <cell r="N1179">
            <v>742.90000006466903</v>
          </cell>
          <cell r="O1179">
            <v>1350.0399999418</v>
          </cell>
          <cell r="P1179">
            <v>1264.0599999762762</v>
          </cell>
          <cell r="Q1179">
            <v>1518.619999966578</v>
          </cell>
          <cell r="R1179">
            <v>0</v>
          </cell>
          <cell r="S1179">
            <v>1405.7999999465894</v>
          </cell>
        </row>
        <row r="1180">
          <cell r="F1180" t="str">
            <v>(-) DESPESAS FINANCEIRO/FATURAMENTODespesa com Processos Judiciais</v>
          </cell>
          <cell r="G1180" t="str">
            <v>Despesa com Processos Judiciais</v>
          </cell>
          <cell r="H1180">
            <v>548.23999999201305</v>
          </cell>
          <cell r="I1180">
            <v>0</v>
          </cell>
          <cell r="J1180">
            <v>0</v>
          </cell>
          <cell r="K1180">
            <v>798.5</v>
          </cell>
          <cell r="L1180">
            <v>0</v>
          </cell>
          <cell r="M1180">
            <v>0</v>
          </cell>
          <cell r="N1180">
            <v>182.04</v>
          </cell>
          <cell r="O1180">
            <v>0</v>
          </cell>
          <cell r="P1180">
            <v>211.2</v>
          </cell>
          <cell r="Q1180">
            <v>0</v>
          </cell>
          <cell r="R1180">
            <v>0</v>
          </cell>
          <cell r="S1180">
            <v>0</v>
          </cell>
        </row>
        <row r="1181">
          <cell r="F1181" t="str">
            <v>(-) DESPESAS FINANCEIRO/FATURAMENTOFrete Compra</v>
          </cell>
          <cell r="G1181" t="str">
            <v>Frete Compra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</row>
        <row r="1182">
          <cell r="F1182" t="str">
            <v>(-) DESPESAS FINANCEIRO/FATURAMENTOMão-de-Obra Terceirizada</v>
          </cell>
          <cell r="G1182" t="str">
            <v>Mão-de-Obra Terceirizada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</row>
        <row r="1183">
          <cell r="F1183" t="str">
            <v>(-) DESPESAS FINANCEIRO/FATURAMENTOServiço de Correios</v>
          </cell>
          <cell r="G1183" t="str">
            <v>Serviço de Correios</v>
          </cell>
          <cell r="H1183">
            <v>703.54999992543026</v>
          </cell>
          <cell r="I1183">
            <v>348.52999998383382</v>
          </cell>
          <cell r="J1183">
            <v>200.5100000651845</v>
          </cell>
          <cell r="K1183">
            <v>337.66000002073633</v>
          </cell>
          <cell r="L1183">
            <v>472.01999990935974</v>
          </cell>
          <cell r="M1183">
            <v>268.39999984318445</v>
          </cell>
          <cell r="N1183">
            <v>494.20000009331358</v>
          </cell>
          <cell r="O1183">
            <v>479.8599999904809</v>
          </cell>
          <cell r="P1183">
            <v>366.20000009992077</v>
          </cell>
          <cell r="Q1183">
            <v>227.60000004080749</v>
          </cell>
          <cell r="R1183">
            <v>322.26999981239913</v>
          </cell>
          <cell r="S1183">
            <v>15.370000001207481</v>
          </cell>
        </row>
        <row r="1184">
          <cell r="F1184" t="str">
            <v>(-) DESPESAS FINANCEIRO/FATURAMENTOÁgua</v>
          </cell>
          <cell r="G1184" t="str">
            <v>Água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12.99999997304762</v>
          </cell>
          <cell r="S1184">
            <v>0</v>
          </cell>
        </row>
        <row r="1185">
          <cell r="F1185" t="str">
            <v>(-) DESPESAS FINANCEIRO/FATURAMENTODespesas com Amortização de Software</v>
          </cell>
          <cell r="G1185" t="str">
            <v>Despesas com Amortização de Software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</row>
        <row r="1186">
          <cell r="F1186" t="str">
            <v>(-) DESPESAS FINANCEIRO/FATURAMENTOTaxas Operacionais</v>
          </cell>
          <cell r="G1186" t="str">
            <v>Taxas Operacionais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</row>
        <row r="1187">
          <cell r="F1187" t="str">
            <v>(-) DESPESAS FINANCEIRO/FATURAMENTOAluguel de Imóveis</v>
          </cell>
          <cell r="G1187" t="str">
            <v>Aluguel de Imóveis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</row>
        <row r="1188">
          <cell r="F1188" t="str">
            <v>(-) DESPESAS FINANCEIRO/FATURAMENTOSeguro Frota Leve</v>
          </cell>
          <cell r="G1188" t="str">
            <v>Seguro Frota Leve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</row>
        <row r="1189">
          <cell r="F1189" t="str">
            <v>(-) DESPESAS FINANCEIRO/FATURAMENTOPerdas de Estoque</v>
          </cell>
          <cell r="G1189" t="str">
            <v>Perdas de Estoque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</row>
        <row r="1190">
          <cell r="F1190" t="str">
            <v>(-) DESPESAS FINANCEIRO/FATURAMENTOAluguel de Máquinas e Equipamentos</v>
          </cell>
          <cell r="G1190" t="str">
            <v>Aluguel de Máquinas e Equipamentos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</row>
        <row r="1191">
          <cell r="F1191" t="str">
            <v>(-) DESPESAS FINANCEIRO/FATURAMENTOOutras Despesas Gerais</v>
          </cell>
          <cell r="G1191" t="str">
            <v>Outras Despesas Gerais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</row>
        <row r="1192">
          <cell r="F1192" t="str">
            <v>(-) DESPESAS CONTABILIDADE(-) DESPESAS CONTABILIDADE</v>
          </cell>
          <cell r="G1192" t="str">
            <v>(-) DESPESAS CONTABILIDADE</v>
          </cell>
          <cell r="H1192">
            <v>54294.396960889309</v>
          </cell>
          <cell r="I1192">
            <v>44680.312235054953</v>
          </cell>
          <cell r="J1192">
            <v>44354.99100890923</v>
          </cell>
          <cell r="K1192">
            <v>45969.523222069729</v>
          </cell>
          <cell r="L1192">
            <v>79414.455434503281</v>
          </cell>
          <cell r="M1192">
            <v>37924.050894927372</v>
          </cell>
          <cell r="N1192">
            <v>32879.477588491383</v>
          </cell>
          <cell r="O1192">
            <v>42368.200785685331</v>
          </cell>
          <cell r="P1192">
            <v>45646.297164557662</v>
          </cell>
          <cell r="Q1192">
            <v>40417.460732204221</v>
          </cell>
          <cell r="R1192">
            <v>42498.679047315862</v>
          </cell>
          <cell r="S1192">
            <v>92353.981482458403</v>
          </cell>
        </row>
        <row r="1193">
          <cell r="F1193" t="str">
            <v>(-) DESPESAS CONTABILIDADEDespesas com Pessoal</v>
          </cell>
          <cell r="G1193" t="str">
            <v>Despesas com Pessoal</v>
          </cell>
          <cell r="H1193">
            <v>25615.57816073058</v>
          </cell>
          <cell r="I1193">
            <v>27560.40097262448</v>
          </cell>
          <cell r="J1193">
            <v>27723.312208503736</v>
          </cell>
          <cell r="K1193">
            <v>27888.594421425616</v>
          </cell>
          <cell r="L1193">
            <v>32973.893679362518</v>
          </cell>
          <cell r="M1193">
            <v>26025.382094124041</v>
          </cell>
          <cell r="N1193">
            <v>28536.653368917556</v>
          </cell>
          <cell r="O1193">
            <v>28378.404362043744</v>
          </cell>
          <cell r="P1193">
            <v>24071.56369739919</v>
          </cell>
          <cell r="Q1193">
            <v>26839.628614533955</v>
          </cell>
          <cell r="R1193">
            <v>28844.974352860638</v>
          </cell>
          <cell r="S1193">
            <v>31908.097930150492</v>
          </cell>
        </row>
        <row r="1194">
          <cell r="F1194" t="str">
            <v>(-) DESPESAS CONTABILIDADESalários e Adicionais</v>
          </cell>
          <cell r="G1194" t="str">
            <v>Salários e Adicionais</v>
          </cell>
          <cell r="H1194">
            <v>15350</v>
          </cell>
          <cell r="I1194">
            <v>17911</v>
          </cell>
          <cell r="J1194">
            <v>18343</v>
          </cell>
          <cell r="K1194">
            <v>18127.867599999998</v>
          </cell>
          <cell r="L1194">
            <v>21316.904400000003</v>
          </cell>
          <cell r="M1194">
            <v>16407.470000000005</v>
          </cell>
          <cell r="N1194">
            <v>18549.914400000001</v>
          </cell>
          <cell r="O1194">
            <v>15079.3</v>
          </cell>
          <cell r="P1194">
            <v>13571.009999999998</v>
          </cell>
          <cell r="Q1194">
            <v>16784</v>
          </cell>
          <cell r="R1194">
            <v>18708.330000000002</v>
          </cell>
          <cell r="S1194">
            <v>17239.169999999998</v>
          </cell>
        </row>
        <row r="1195">
          <cell r="F1195" t="str">
            <v>(-) DESPESAS CONTABILIDADEEncargos Sociais</v>
          </cell>
          <cell r="G1195" t="str">
            <v>Encargos Sociais</v>
          </cell>
          <cell r="H1195">
            <v>6860.9699999999993</v>
          </cell>
          <cell r="I1195">
            <v>7402.99</v>
          </cell>
          <cell r="J1195">
            <v>7075.2799999999988</v>
          </cell>
          <cell r="K1195">
            <v>7712.7076000000015</v>
          </cell>
          <cell r="L1195">
            <v>9121.2776000000013</v>
          </cell>
          <cell r="M1195">
            <v>7040.7083999999995</v>
          </cell>
          <cell r="N1195">
            <v>7425.5144</v>
          </cell>
          <cell r="O1195">
            <v>10366.91</v>
          </cell>
          <cell r="P1195">
            <v>7287.2800000000007</v>
          </cell>
          <cell r="Q1195">
            <v>7012.2100000000009</v>
          </cell>
          <cell r="R1195">
            <v>8551.42</v>
          </cell>
          <cell r="S1195">
            <v>11234.630000000001</v>
          </cell>
        </row>
        <row r="1196">
          <cell r="F1196" t="str">
            <v>(-) DESPESAS CONTABILIDADEProvisão PPR Global</v>
          </cell>
          <cell r="G1196" t="str">
            <v>Provisão PPR Global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</row>
        <row r="1197">
          <cell r="F1197" t="str">
            <v>(-) DESPESAS CONTABILIDADEDesenvolvimento RH</v>
          </cell>
          <cell r="G1197" t="str">
            <v>Desenvolvimento RH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</row>
        <row r="1198">
          <cell r="F1198" t="str">
            <v>(-) DESPESAS CONTABILIDADEProvisão PPR Gestores</v>
          </cell>
          <cell r="G1198" t="str">
            <v>Provisão PPR Gestores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</row>
        <row r="1199">
          <cell r="F1199" t="str">
            <v>(-) DESPESAS CONTABILIDADEEducação Continuada</v>
          </cell>
          <cell r="G1199" t="str">
            <v>Educação Continuada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</row>
        <row r="1200">
          <cell r="F1200" t="str">
            <v>(-) DESPESAS CONTABILIDADEIdiomas</v>
          </cell>
          <cell r="G1200" t="str">
            <v>Idiomas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</row>
        <row r="1201">
          <cell r="F1201" t="str">
            <v>(-) DESPESAS CONTABILIDADEGinástica Laboral</v>
          </cell>
          <cell r="G1201" t="str">
            <v>Ginástica Laboral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</row>
        <row r="1202">
          <cell r="F1202" t="str">
            <v>(-) DESPESAS CONTABILIDADEEducação e Treinamento (Capacitação)</v>
          </cell>
          <cell r="G1202" t="str">
            <v>Educação e Treinamento (Capacitação)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</row>
        <row r="1203">
          <cell r="F1203" t="str">
            <v>(-) DESPESAS CONTABILIDADEAtividades Motivacionais</v>
          </cell>
          <cell r="G1203" t="str">
            <v>Atividades Motivacionais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</row>
        <row r="1204">
          <cell r="F1204" t="str">
            <v>(-) DESPESAS CONTABILIDADEOutras despesas de Pessoal</v>
          </cell>
          <cell r="G1204" t="str">
            <v>Outras despesas de Pessoal</v>
          </cell>
          <cell r="H1204">
            <v>3404.6081607305796</v>
          </cell>
          <cell r="I1204">
            <v>2246.4109726244833</v>
          </cell>
          <cell r="J1204">
            <v>2305.0322085037374</v>
          </cell>
          <cell r="K1204">
            <v>2048.0192214256185</v>
          </cell>
          <cell r="L1204">
            <v>2535.7116793625132</v>
          </cell>
          <cell r="M1204">
            <v>2577.2036941240362</v>
          </cell>
          <cell r="N1204">
            <v>2561.2245689175556</v>
          </cell>
          <cell r="O1204">
            <v>2932.1943620437446</v>
          </cell>
          <cell r="P1204">
            <v>3213.2736973991873</v>
          </cell>
          <cell r="Q1204">
            <v>3043.4186145339563</v>
          </cell>
          <cell r="R1204">
            <v>1585.2243528606382</v>
          </cell>
          <cell r="S1204">
            <v>3434.2979301504947</v>
          </cell>
        </row>
        <row r="1205">
          <cell r="F1205" t="str">
            <v>(-) DESPESAS CONTABILIDADEAjuda de Custo Alimentação</v>
          </cell>
          <cell r="G1205" t="str">
            <v>Ajuda de Custo Alimentação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</row>
        <row r="1206">
          <cell r="F1206" t="str">
            <v>(-) DESPESAS CONTABILIDADEAjuda de Custo Combustível</v>
          </cell>
          <cell r="G1206" t="str">
            <v>Ajuda de Custo Combustível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</row>
        <row r="1207">
          <cell r="F1207" t="str">
            <v>(-) DESPESAS CONTABILIDADEAjuda de Custo Moradia/Aluguel</v>
          </cell>
          <cell r="G1207" t="str">
            <v>Ajuda de Custo Moradia/Aluguel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</row>
        <row r="1208">
          <cell r="F1208" t="str">
            <v>(-) DESPESAS CONTABILIDADEExames Médicos</v>
          </cell>
          <cell r="G1208" t="str">
            <v>Exames Médicos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13.999999999533332</v>
          </cell>
          <cell r="N1208">
            <v>0</v>
          </cell>
          <cell r="O1208">
            <v>0</v>
          </cell>
          <cell r="P1208">
            <v>13.999999996133331</v>
          </cell>
          <cell r="Q1208">
            <v>6.9999999830834545</v>
          </cell>
          <cell r="R1208">
            <v>0</v>
          </cell>
          <cell r="S1208">
            <v>0</v>
          </cell>
        </row>
        <row r="1209">
          <cell r="F1209" t="str">
            <v>(-) DESPESAS CONTABILIDADEPlano de Saúde</v>
          </cell>
          <cell r="G1209" t="str">
            <v>Plano de Saúde</v>
          </cell>
          <cell r="H1209">
            <v>988.20816039704914</v>
          </cell>
          <cell r="I1209">
            <v>1005.3109728640254</v>
          </cell>
          <cell r="J1209">
            <v>975.33220835987663</v>
          </cell>
          <cell r="K1209">
            <v>956.01922116592436</v>
          </cell>
          <cell r="L1209">
            <v>1125.2116796038927</v>
          </cell>
          <cell r="M1209">
            <v>1266.503694605655</v>
          </cell>
          <cell r="N1209">
            <v>1312.424568812786</v>
          </cell>
          <cell r="O1209">
            <v>1241.2943620119211</v>
          </cell>
          <cell r="P1209">
            <v>1388.6736966135049</v>
          </cell>
          <cell r="Q1209">
            <v>1276.41861565406</v>
          </cell>
          <cell r="R1209">
            <v>222.74435221912137</v>
          </cell>
          <cell r="S1209">
            <v>1224.7979310831997</v>
          </cell>
        </row>
        <row r="1210">
          <cell r="F1210" t="str">
            <v>(-) DESPESAS CONTABILIDADESeguro de Vida em Grupo</v>
          </cell>
          <cell r="G1210" t="str">
            <v>Seguro de Vida em Grupo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</row>
        <row r="1211">
          <cell r="F1211" t="str">
            <v>(-) DESPESAS CONTABILIDADEPlano Odontológico</v>
          </cell>
          <cell r="G1211" t="str">
            <v>Plano Odontológico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</row>
        <row r="1212">
          <cell r="F1212" t="str">
            <v>(-) DESPESAS CONTABILIDADEFarmácia</v>
          </cell>
          <cell r="G1212" t="str">
            <v>Farmácia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</row>
        <row r="1213">
          <cell r="F1213" t="str">
            <v>(-) DESPESAS CONTABILIDADEAlimentação Funcionários</v>
          </cell>
          <cell r="G1213" t="str">
            <v>Alimentação Funcionários</v>
          </cell>
          <cell r="H1213">
            <v>1360.8000002533254</v>
          </cell>
          <cell r="I1213">
            <v>1106.5999997533579</v>
          </cell>
          <cell r="J1213">
            <v>1092.0000001271269</v>
          </cell>
          <cell r="K1213">
            <v>1092.0000002596944</v>
          </cell>
          <cell r="L1213">
            <v>1091.9999997367704</v>
          </cell>
          <cell r="M1213">
            <v>1159.1999995188478</v>
          </cell>
          <cell r="N1213">
            <v>1248.8000001047697</v>
          </cell>
          <cell r="O1213">
            <v>1260.0000000287823</v>
          </cell>
          <cell r="P1213">
            <v>1350.0000007937995</v>
          </cell>
          <cell r="Q1213">
            <v>1349.9999988968127</v>
          </cell>
          <cell r="R1213">
            <v>1350.0000006415569</v>
          </cell>
          <cell r="S1213">
            <v>1589.9999990672952</v>
          </cell>
        </row>
        <row r="1214">
          <cell r="F1214" t="str">
            <v>(-) DESPESAS CONTABILIDADEAlimentação Interna Funcionários</v>
          </cell>
          <cell r="G1214" t="str">
            <v>Alimentação Interna Funcionários</v>
          </cell>
          <cell r="H1214">
            <v>621.00000004900176</v>
          </cell>
          <cell r="I1214">
            <v>134.5000000071</v>
          </cell>
          <cell r="J1214">
            <v>237.70000001673395</v>
          </cell>
          <cell r="K1214">
            <v>0</v>
          </cell>
          <cell r="L1214">
            <v>318.50000002184998</v>
          </cell>
          <cell r="M1214">
            <v>137.5</v>
          </cell>
          <cell r="N1214">
            <v>0</v>
          </cell>
          <cell r="O1214">
            <v>296</v>
          </cell>
          <cell r="P1214">
            <v>460.59999999575001</v>
          </cell>
          <cell r="Q1214">
            <v>410</v>
          </cell>
          <cell r="R1214">
            <v>12.47999999996</v>
          </cell>
          <cell r="S1214">
            <v>619.5</v>
          </cell>
        </row>
        <row r="1215">
          <cell r="F1215" t="str">
            <v>(-) DESPESAS CONTABILIDADEMulta Termino Contratual</v>
          </cell>
          <cell r="G1215" t="str">
            <v>Multa Termino Contratual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</row>
        <row r="1216">
          <cell r="F1216" t="str">
            <v>(-) DESPESAS CONTABILIDADEMultas Trabalhistas</v>
          </cell>
          <cell r="G1216" t="str">
            <v>Multas Trabalhistas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</row>
        <row r="1217">
          <cell r="F1217" t="str">
            <v xml:space="preserve">(-) DESPESAS CONTABILIDADEFardamento </v>
          </cell>
          <cell r="G1217" t="str">
            <v xml:space="preserve">Fardamento </v>
          </cell>
          <cell r="H1217">
            <v>434.60000003120348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134.9000000030415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</row>
        <row r="1218">
          <cell r="F1218" t="str">
            <v>(-) DESPESAS CONTABILIDADEBenefícios Assistenciais</v>
          </cell>
          <cell r="G1218" t="str">
            <v>Benefícios Assistenciais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</row>
        <row r="1219">
          <cell r="F1219" t="str">
            <v>(-) DESPESAS CONTABILIDADE(-) Despesas Especificas</v>
          </cell>
          <cell r="G1219" t="str">
            <v>(-) Despesas Especificas</v>
          </cell>
          <cell r="H1219">
            <v>0</v>
          </cell>
          <cell r="I1219">
            <v>0</v>
          </cell>
          <cell r="J1219">
            <v>443</v>
          </cell>
          <cell r="K1219">
            <v>0</v>
          </cell>
          <cell r="L1219">
            <v>25893</v>
          </cell>
          <cell r="M1219">
            <v>0</v>
          </cell>
          <cell r="N1219">
            <v>0</v>
          </cell>
          <cell r="O1219">
            <v>277</v>
          </cell>
          <cell r="P1219">
            <v>0</v>
          </cell>
          <cell r="Q1219">
            <v>300</v>
          </cell>
          <cell r="R1219">
            <v>0</v>
          </cell>
          <cell r="S1219">
            <v>0</v>
          </cell>
        </row>
        <row r="1220">
          <cell r="F1220" t="str">
            <v>(-) DESPESAS CONTABILIDADEEnergia Eletrica</v>
          </cell>
          <cell r="G1220" t="str">
            <v>Energia Eletrica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</row>
        <row r="1221">
          <cell r="F1221" t="str">
            <v>(-) DESPESAS CONTABILIDADECustas Cartoriais</v>
          </cell>
          <cell r="G1221" t="str">
            <v>Custas Cartoriais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</row>
        <row r="1222">
          <cell r="F1222" t="str">
            <v>(-) DESPESAS CONTABILIDADEAluguel de Máquinas e Equipamentos</v>
          </cell>
          <cell r="G1222" t="str">
            <v>Aluguel de Máquinas e Equipamentos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</row>
        <row r="1223">
          <cell r="F1223" t="str">
            <v>(-) DESPESAS CONTABILIDADECombustível Frota Leve</v>
          </cell>
          <cell r="G1223" t="str">
            <v>Combustível Frota Leve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</row>
        <row r="1224">
          <cell r="F1224" t="str">
            <v>(-) DESPESAS CONTABILIDADELubrificantes Frota Leve</v>
          </cell>
          <cell r="G1224" t="str">
            <v>Lubrificantes Frota Leve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</row>
        <row r="1225">
          <cell r="F1225" t="str">
            <v>(-) DESPESAS CONTABILIDADEManutenção Frota Leve</v>
          </cell>
          <cell r="G1225" t="str">
            <v>Manutenção Frota Leve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</row>
        <row r="1226">
          <cell r="F1226" t="str">
            <v>(-) DESPESAS CONTABILIDADESeguro Frota Leve</v>
          </cell>
          <cell r="G1226" t="str">
            <v>Seguro Frota Leve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</row>
        <row r="1227">
          <cell r="F1227" t="str">
            <v>(-) DESPESAS CONTABILIDADESeguro Instalações</v>
          </cell>
          <cell r="G1227" t="str">
            <v>Seguro Instalações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</row>
        <row r="1228">
          <cell r="F1228" t="str">
            <v>(-) DESPESAS CONTABILIDADESeguro Responsabilidade Civil</v>
          </cell>
          <cell r="G1228" t="str">
            <v>Seguro Responsabilidade Civil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</row>
        <row r="1229">
          <cell r="F1229" t="str">
            <v>(-) DESPESAS CONTABILIDADEAluguel de Imóveis</v>
          </cell>
          <cell r="G1229" t="str">
            <v>Aluguel de Imóveis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</row>
        <row r="1230">
          <cell r="F1230" t="str">
            <v>(-) DESPESAS CONTABILIDADETaxas Operacionais</v>
          </cell>
          <cell r="G1230" t="str">
            <v>Taxas Operacionais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277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</row>
        <row r="1231">
          <cell r="F1231" t="str">
            <v>(-) DESPESAS CONTABILIDADEDoações</v>
          </cell>
          <cell r="G1231" t="str">
            <v>Doações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</row>
        <row r="1232">
          <cell r="F1232" t="str">
            <v>(-) DESPESAS CONTABILIDADEPremio por Concursos</v>
          </cell>
          <cell r="G1232" t="str">
            <v>Premio por Concursos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</row>
        <row r="1233">
          <cell r="F1233" t="str">
            <v>(-) DESPESAS CONTABILIDADEPublicações Legais</v>
          </cell>
          <cell r="G1233" t="str">
            <v>Publicações Legais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25893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</row>
        <row r="1234">
          <cell r="F1234" t="str">
            <v>(-) DESPESAS CONTABILIDADEServiço Copa</v>
          </cell>
          <cell r="G1234" t="str">
            <v>Serviço Copa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</row>
        <row r="1235">
          <cell r="F1235" t="str">
            <v>(-) DESPESAS CONTABILIDADEContribuição Sindicatos e Associações</v>
          </cell>
          <cell r="G1235" t="str">
            <v>Contribuição Sindicatos e Associações</v>
          </cell>
          <cell r="H1235">
            <v>0</v>
          </cell>
          <cell r="I1235">
            <v>0</v>
          </cell>
          <cell r="J1235">
            <v>443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</row>
        <row r="1236">
          <cell r="F1236" t="str">
            <v>(-) DESPESAS CONTABILIDADEDespesas com Certificação Digital</v>
          </cell>
          <cell r="G1236" t="str">
            <v>Despesas com Certificação Digital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300</v>
          </cell>
          <cell r="R1236">
            <v>0</v>
          </cell>
          <cell r="S1236">
            <v>0</v>
          </cell>
        </row>
        <row r="1237">
          <cell r="F1237" t="str">
            <v>(-) DESPESAS CONTABILIDADECustas e Emolumentos</v>
          </cell>
          <cell r="G1237" t="str">
            <v>Custas e Emolumentos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</row>
        <row r="1238">
          <cell r="F1238" t="str">
            <v>(-) DESPESAS CONTABILIDADE(-) Despesas Gerais</v>
          </cell>
          <cell r="G1238" t="str">
            <v>(-) Despesas Gerais</v>
          </cell>
          <cell r="H1238">
            <v>23242.160000158736</v>
          </cell>
          <cell r="I1238">
            <v>11667.83246243047</v>
          </cell>
          <cell r="J1238">
            <v>10736.600000405499</v>
          </cell>
          <cell r="K1238">
            <v>12628.850000644108</v>
          </cell>
          <cell r="L1238">
            <v>15095.482955140767</v>
          </cell>
          <cell r="M1238">
            <v>6604.0900008033304</v>
          </cell>
          <cell r="N1238">
            <v>10335.14432977716</v>
          </cell>
          <cell r="O1238">
            <v>9566.3199992373811</v>
          </cell>
          <cell r="P1238">
            <v>14794.623475074024</v>
          </cell>
          <cell r="Q1238">
            <v>10322.33488924361</v>
          </cell>
          <cell r="R1238">
            <v>9848.4043404635358</v>
          </cell>
          <cell r="S1238">
            <v>106128.0425243139</v>
          </cell>
        </row>
        <row r="1239">
          <cell r="F1239" t="str">
            <v>(-) DESPESAS CONTABILIDADE(-) Deslocamentos e Viagens</v>
          </cell>
          <cell r="G1239" t="str">
            <v>(-) Deslocamentos e Viagens</v>
          </cell>
          <cell r="H1239">
            <v>184.49999998389831</v>
          </cell>
          <cell r="I1239">
            <v>348.49999995921127</v>
          </cell>
          <cell r="J1239">
            <v>2573.7199999821282</v>
          </cell>
          <cell r="K1239">
            <v>0</v>
          </cell>
          <cell r="L1239">
            <v>262.99000003219572</v>
          </cell>
          <cell r="M1239">
            <v>11.000000004165564</v>
          </cell>
          <cell r="N1239">
            <v>287.00000004701468</v>
          </cell>
          <cell r="O1239">
            <v>294.2899999198936</v>
          </cell>
          <cell r="P1239">
            <v>29.49999994965826</v>
          </cell>
          <cell r="Q1239">
            <v>407.78000008414529</v>
          </cell>
          <cell r="R1239">
            <v>391.70999983436127</v>
          </cell>
          <cell r="S1239">
            <v>278.9900000724528</v>
          </cell>
        </row>
        <row r="1240">
          <cell r="F1240" t="str">
            <v xml:space="preserve">(-) DESPESAS CONTABILIDADEHospedagem </v>
          </cell>
          <cell r="G1240" t="str">
            <v xml:space="preserve">Hospedagem </v>
          </cell>
          <cell r="H1240">
            <v>170.99999995360002</v>
          </cell>
          <cell r="I1240">
            <v>343.5</v>
          </cell>
          <cell r="J1240">
            <v>2332.5</v>
          </cell>
          <cell r="K1240">
            <v>0</v>
          </cell>
          <cell r="L1240">
            <v>254.99000003774452</v>
          </cell>
          <cell r="M1240">
            <v>0</v>
          </cell>
          <cell r="N1240">
            <v>255.0000000289582</v>
          </cell>
          <cell r="O1240">
            <v>242.56999991989358</v>
          </cell>
          <cell r="P1240">
            <v>0</v>
          </cell>
          <cell r="Q1240">
            <v>258.00000008414531</v>
          </cell>
          <cell r="R1240">
            <v>254.99999982152249</v>
          </cell>
          <cell r="S1240">
            <v>254.99000006682317</v>
          </cell>
        </row>
        <row r="1241">
          <cell r="F1241" t="str">
            <v xml:space="preserve">(-) DESPESAS CONTABILIDADEPassagens Aéreas </v>
          </cell>
          <cell r="G1241" t="str">
            <v xml:space="preserve">Passagens Aéreas 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</row>
        <row r="1242">
          <cell r="F1242" t="str">
            <v xml:space="preserve">(-) DESPESAS CONTABILIDADEPassagens Rodoviárias </v>
          </cell>
          <cell r="G1242" t="str">
            <v xml:space="preserve">Passagens Rodoviárias </v>
          </cell>
          <cell r="H1242">
            <v>0</v>
          </cell>
          <cell r="I1242">
            <v>0</v>
          </cell>
          <cell r="J1242">
            <v>31.039999998955999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</row>
        <row r="1243">
          <cell r="F1243" t="str">
            <v>(-) DESPESAS CONTABILIDADEPassagens Marítimas</v>
          </cell>
          <cell r="G1243" t="str">
            <v>Passagens Marítimas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</row>
        <row r="1244">
          <cell r="F1244" t="str">
            <v>(-) DESPESAS CONTABILIDADEDespesas com Táxi</v>
          </cell>
          <cell r="G1244" t="str">
            <v>Despesas com Táxi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12.00000000078</v>
          </cell>
          <cell r="P1244">
            <v>0</v>
          </cell>
          <cell r="Q1244">
            <v>18.000000002087997</v>
          </cell>
          <cell r="R1244">
            <v>0</v>
          </cell>
          <cell r="S1244">
            <v>0</v>
          </cell>
        </row>
        <row r="1245">
          <cell r="F1245" t="str">
            <v>(-) DESPESAS CONTABILIDADEDespesas com Moto Taxi</v>
          </cell>
          <cell r="G1245" t="str">
            <v>Despesas com Moto Taxi</v>
          </cell>
          <cell r="H1245">
            <v>13.500000030298276</v>
          </cell>
          <cell r="I1245">
            <v>4.9999999592112818</v>
          </cell>
          <cell r="J1245">
            <v>14.99999998212852</v>
          </cell>
          <cell r="K1245">
            <v>0</v>
          </cell>
          <cell r="L1245">
            <v>7.9999999944511977</v>
          </cell>
          <cell r="M1245">
            <v>11.000000004165564</v>
          </cell>
          <cell r="N1245">
            <v>32.000000018056497</v>
          </cell>
          <cell r="O1245">
            <v>0</v>
          </cell>
          <cell r="P1245">
            <v>29.49999994965826</v>
          </cell>
          <cell r="Q1245">
            <v>34</v>
          </cell>
          <cell r="R1245">
            <v>20.000000012838775</v>
          </cell>
          <cell r="S1245">
            <v>24.000000005629605</v>
          </cell>
        </row>
        <row r="1246">
          <cell r="F1246" t="str">
            <v>(-) DESPESAS CONTABILIDADEAlimentação Viagens</v>
          </cell>
          <cell r="G1246" t="str">
            <v>Alimentação Viagens</v>
          </cell>
          <cell r="H1246">
            <v>0</v>
          </cell>
          <cell r="I1246">
            <v>0</v>
          </cell>
          <cell r="J1246">
            <v>71.179999994244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39.719999999220001</v>
          </cell>
          <cell r="P1246">
            <v>0</v>
          </cell>
          <cell r="Q1246">
            <v>97.779999997912</v>
          </cell>
          <cell r="R1246">
            <v>116.71</v>
          </cell>
          <cell r="S1246">
            <v>0</v>
          </cell>
        </row>
        <row r="1247">
          <cell r="F1247" t="str">
            <v>(-) DESPESAS CONTABILIDADEDiárias Viagens</v>
          </cell>
          <cell r="G1247" t="str">
            <v>Diárias Viagens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</row>
        <row r="1248">
          <cell r="F1248" t="str">
            <v>(-) DESPESAS CONTABILIDADECombustível em Viagens</v>
          </cell>
          <cell r="G1248" t="str">
            <v>Combustível em Viagens</v>
          </cell>
          <cell r="H1248">
            <v>0</v>
          </cell>
          <cell r="I1248">
            <v>0</v>
          </cell>
          <cell r="J1248">
            <v>124.00000000680001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</row>
        <row r="1249">
          <cell r="F1249" t="str">
            <v>(-) DESPESAS CONTABILIDADEEstacionamento</v>
          </cell>
          <cell r="G1249" t="str">
            <v>Estacionamento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</row>
        <row r="1250">
          <cell r="F1250" t="str">
            <v>(-) DESPESAS CONTABILIDADEPedágio</v>
          </cell>
          <cell r="G1250" t="str">
            <v>Pedágio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</row>
        <row r="1251">
          <cell r="F1251" t="str">
            <v>(-) DESPESAS CONTABILIDADE(-) Telefonia e Telecomunicações</v>
          </cell>
          <cell r="G1251" t="str">
            <v>(-) Telefonia e Telecomunicações</v>
          </cell>
          <cell r="H1251">
            <v>44.630000165507298</v>
          </cell>
          <cell r="I1251">
            <v>44.120000032474969</v>
          </cell>
          <cell r="J1251">
            <v>63.090000423369503</v>
          </cell>
          <cell r="K1251">
            <v>56.780000635030461</v>
          </cell>
          <cell r="L1251">
            <v>97.689999763747963</v>
          </cell>
          <cell r="M1251">
            <v>77.600000785346708</v>
          </cell>
          <cell r="N1251">
            <v>7.469999345717822</v>
          </cell>
          <cell r="O1251">
            <v>86.369999298604455</v>
          </cell>
          <cell r="P1251">
            <v>81.279999524376606</v>
          </cell>
          <cell r="Q1251">
            <v>108.79000014420485</v>
          </cell>
          <cell r="R1251">
            <v>150.0199993165738</v>
          </cell>
          <cell r="S1251">
            <v>127.64000024832302</v>
          </cell>
        </row>
        <row r="1252">
          <cell r="F1252" t="str">
            <v>(-) DESPESAS CONTABILIDADETelefonia Fixa</v>
          </cell>
          <cell r="G1252" t="str">
            <v>Telefonia Fixa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</row>
        <row r="1253">
          <cell r="F1253" t="str">
            <v>(-) DESPESAS CONTABILIDADETelefonia Móvel</v>
          </cell>
          <cell r="G1253" t="str">
            <v>Telefonia Móvel</v>
          </cell>
          <cell r="H1253">
            <v>44.630000165507298</v>
          </cell>
          <cell r="I1253">
            <v>44.120000032474969</v>
          </cell>
          <cell r="J1253">
            <v>63.090000423369503</v>
          </cell>
          <cell r="K1253">
            <v>56.780000635030461</v>
          </cell>
          <cell r="L1253">
            <v>97.689999763747963</v>
          </cell>
          <cell r="M1253">
            <v>77.600000785346708</v>
          </cell>
          <cell r="N1253">
            <v>7.469999345717822</v>
          </cell>
          <cell r="O1253">
            <v>86.369999298604455</v>
          </cell>
          <cell r="P1253">
            <v>81.279999524376606</v>
          </cell>
          <cell r="Q1253">
            <v>108.79000014420485</v>
          </cell>
          <cell r="R1253">
            <v>150.0199993165738</v>
          </cell>
          <cell r="S1253">
            <v>127.64000024832302</v>
          </cell>
        </row>
        <row r="1254">
          <cell r="F1254" t="str">
            <v>(-) DESPESAS CONTABILIDADEInternet</v>
          </cell>
          <cell r="G1254" t="str">
            <v>Internet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</row>
        <row r="1255">
          <cell r="F1255" t="str">
            <v>(-) DESPESAS CONTABILIDADEServiço de Trasmissão em Audio e Video</v>
          </cell>
          <cell r="G1255" t="str">
            <v>Serviço de Trasmissão em Audio e Video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</row>
        <row r="1256">
          <cell r="F1256" t="str">
            <v>(-) DESPESAS CONTABILIDADEVoip</v>
          </cell>
          <cell r="G1256" t="str">
            <v>Voip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</row>
        <row r="1257">
          <cell r="F1257" t="str">
            <v>(-) DESPESAS CONTABILIDADE(-)Materias de Consumo</v>
          </cell>
          <cell r="G1257" t="str">
            <v>(-)Materias de Consumo</v>
          </cell>
          <cell r="H1257">
            <v>31.240000000000002</v>
          </cell>
          <cell r="I1257">
            <v>182.82246247040001</v>
          </cell>
          <cell r="J1257">
            <v>135.79</v>
          </cell>
          <cell r="K1257">
            <v>260.07000000907692</v>
          </cell>
          <cell r="L1257">
            <v>122.80295534482123</v>
          </cell>
          <cell r="M1257">
            <v>241.02000001381822</v>
          </cell>
          <cell r="N1257">
            <v>681.89433034490003</v>
          </cell>
          <cell r="O1257">
            <v>4.95</v>
          </cell>
          <cell r="P1257">
            <v>237.8134758299</v>
          </cell>
          <cell r="Q1257">
            <v>72.074888980200001</v>
          </cell>
          <cell r="R1257">
            <v>32.204341312599993</v>
          </cell>
          <cell r="S1257">
            <v>160.91252399070436</v>
          </cell>
        </row>
        <row r="1258">
          <cell r="F1258" t="str">
            <v>(-) DESPESAS CONTABILIDADEMaterial de Consumo Informática</v>
          </cell>
          <cell r="G1258" t="str">
            <v>Material de Consumo Informática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</row>
        <row r="1259">
          <cell r="F1259" t="str">
            <v>(-) DESPESAS CONTABILIDADEAluguel Máquina Reprográfica</v>
          </cell>
          <cell r="G1259" t="str">
            <v>Aluguel Máquina Reprográfica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</row>
        <row r="1260">
          <cell r="F1260" t="str">
            <v>(-) DESPESAS CONTABILIDADEMaterial de Consumo Máquina Reprografia</v>
          </cell>
          <cell r="G1260" t="str">
            <v>Material de Consumo Máquina Reprografia</v>
          </cell>
          <cell r="H1260">
            <v>27.73</v>
          </cell>
          <cell r="I1260">
            <v>182.82246247040001</v>
          </cell>
          <cell r="J1260">
            <v>57.43</v>
          </cell>
          <cell r="K1260">
            <v>236.46000000907694</v>
          </cell>
          <cell r="L1260">
            <v>37.312955347100001</v>
          </cell>
          <cell r="M1260">
            <v>206.40000001381821</v>
          </cell>
          <cell r="N1260">
            <v>27.5311393104</v>
          </cell>
          <cell r="O1260">
            <v>0</v>
          </cell>
          <cell r="P1260">
            <v>162.53028479540001</v>
          </cell>
          <cell r="Q1260">
            <v>11.644336146900001</v>
          </cell>
          <cell r="R1260">
            <v>23.327239024599997</v>
          </cell>
          <cell r="S1260">
            <v>149.99999999130435</v>
          </cell>
        </row>
        <row r="1261">
          <cell r="F1261" t="str">
            <v>(-) DESPESAS CONTABILIDADEMaterial de Expediente</v>
          </cell>
          <cell r="G1261" t="str">
            <v>Material de Expediente</v>
          </cell>
          <cell r="H1261">
            <v>3.51</v>
          </cell>
          <cell r="I1261">
            <v>0</v>
          </cell>
          <cell r="J1261">
            <v>78.36</v>
          </cell>
          <cell r="K1261">
            <v>23.61</v>
          </cell>
          <cell r="L1261">
            <v>85.489999997721227</v>
          </cell>
          <cell r="M1261">
            <v>2.7</v>
          </cell>
          <cell r="N1261">
            <v>640.95000000000005</v>
          </cell>
          <cell r="O1261">
            <v>4.95</v>
          </cell>
          <cell r="P1261">
            <v>61.87</v>
          </cell>
          <cell r="Q1261">
            <v>44.52</v>
          </cell>
          <cell r="R1261">
            <v>8.8771022879999997</v>
          </cell>
          <cell r="S1261">
            <v>10.912523999400001</v>
          </cell>
        </row>
        <row r="1262">
          <cell r="F1262" t="str">
            <v>(-) DESPESAS CONTABILIDADEMaterial de Limpeza</v>
          </cell>
          <cell r="G1262" t="str">
            <v>Material de Limpeza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</row>
        <row r="1263">
          <cell r="F1263" t="str">
            <v>(-) DESPESAS CONTABILIDADEMaterial Gráfico e Repreográfico</v>
          </cell>
          <cell r="G1263" t="str">
            <v>Material Gráfico e Repreográfico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</row>
        <row r="1264">
          <cell r="F1264" t="str">
            <v>(-) DESPESAS CONTABILIDADEMateriais de Natureza Permanente</v>
          </cell>
          <cell r="G1264" t="str">
            <v>Materiais de Natureza Permanente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13.4131910345</v>
          </cell>
          <cell r="O1264">
            <v>0</v>
          </cell>
          <cell r="P1264">
            <v>13.4131910345</v>
          </cell>
          <cell r="Q1264">
            <v>15.910552833300001</v>
          </cell>
          <cell r="R1264">
            <v>0</v>
          </cell>
          <cell r="S1264">
            <v>0</v>
          </cell>
        </row>
        <row r="1265">
          <cell r="F1265" t="str">
            <v>(-) DESPESAS CONTABILIDADECoffee Break</v>
          </cell>
          <cell r="G1265" t="str">
            <v>Coffee Break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31.92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</row>
        <row r="1266">
          <cell r="F1266" t="str">
            <v>(-) DESPESAS CONTABILIDADEMaterial EPI</v>
          </cell>
          <cell r="G1266" t="str">
            <v>Material EPI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</row>
        <row r="1267">
          <cell r="F1267" t="str">
            <v>(-) DESPESAS CONTABILIDADE(-) Serviços Técnicos Especializados</v>
          </cell>
          <cell r="G1267" t="str">
            <v>(-) Serviços Técnicos Especializados</v>
          </cell>
          <cell r="H1267">
            <v>22922</v>
          </cell>
          <cell r="I1267">
            <v>10964</v>
          </cell>
          <cell r="J1267">
            <v>7964</v>
          </cell>
          <cell r="K1267">
            <v>12312</v>
          </cell>
          <cell r="L1267">
            <v>14612.000000000002</v>
          </cell>
          <cell r="M1267">
            <v>6274.47</v>
          </cell>
          <cell r="N1267">
            <v>9274.4700000000012</v>
          </cell>
          <cell r="O1267">
            <v>9056.35</v>
          </cell>
          <cell r="P1267">
            <v>12214.470000000001</v>
          </cell>
          <cell r="Q1267">
            <v>9274.4700000000012</v>
          </cell>
          <cell r="R1267">
            <v>9274.4700000000012</v>
          </cell>
          <cell r="S1267">
            <v>105548.94</v>
          </cell>
        </row>
        <row r="1268">
          <cell r="F1268" t="str">
            <v>(-) DESPESAS CONTABILIDADEComissões sobre Vendas</v>
          </cell>
          <cell r="G1268" t="str">
            <v>Comissões sobre Vendas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</row>
        <row r="1269">
          <cell r="F1269" t="str">
            <v>(-) DESPESAS CONTABILIDADEServiços de Segurança</v>
          </cell>
          <cell r="G1269" t="str">
            <v>Serviços de Segurança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</row>
        <row r="1270">
          <cell r="F1270" t="str">
            <v>(-) DESPESAS CONTABILIDADEServiços de Contabilidade</v>
          </cell>
          <cell r="G1270" t="str">
            <v>Serviços de Contabilidade</v>
          </cell>
          <cell r="H1270">
            <v>22922</v>
          </cell>
          <cell r="I1270">
            <v>10964</v>
          </cell>
          <cell r="J1270">
            <v>7964</v>
          </cell>
          <cell r="K1270">
            <v>12312</v>
          </cell>
          <cell r="L1270">
            <v>14612.000000000002</v>
          </cell>
          <cell r="M1270">
            <v>6274.47</v>
          </cell>
          <cell r="N1270">
            <v>9274.4700000000012</v>
          </cell>
          <cell r="O1270">
            <v>9056.35</v>
          </cell>
          <cell r="P1270">
            <v>12214.470000000001</v>
          </cell>
          <cell r="Q1270">
            <v>9274.4700000000012</v>
          </cell>
          <cell r="R1270">
            <v>9274.4700000000012</v>
          </cell>
          <cell r="S1270">
            <v>15548.94</v>
          </cell>
        </row>
        <row r="1271">
          <cell r="F1271" t="str">
            <v>(-) DESPESAS CONTABILIDADEAssessoria Tributária</v>
          </cell>
          <cell r="G1271" t="str">
            <v>Assessoria Tributária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90000</v>
          </cell>
        </row>
        <row r="1272">
          <cell r="F1272" t="str">
            <v>(-) DESPESAS CONTABILIDADEAuditoria Independente</v>
          </cell>
          <cell r="G1272" t="str">
            <v>Auditoria Independente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</row>
        <row r="1273">
          <cell r="F1273" t="str">
            <v>(-) DESPESAS CONTABILIDADEAdvocacia</v>
          </cell>
          <cell r="G1273" t="str">
            <v>Advocacia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</row>
        <row r="1274">
          <cell r="F1274" t="str">
            <v>(-) DESPESAS CONTABILIDADEAssessoria de Imprensa</v>
          </cell>
          <cell r="G1274" t="str">
            <v>Assessoria de Imprensa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</row>
        <row r="1275">
          <cell r="F1275" t="str">
            <v>(-) DESPESAS CONTABILIDADEAssessoria de Comunicação</v>
          </cell>
          <cell r="G1275" t="str">
            <v>Assessoria de Comunicação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</row>
        <row r="1276">
          <cell r="F1276" t="str">
            <v>(-) DESPESAS CONTABILIDADEAssessoria Criação e Publicidade</v>
          </cell>
          <cell r="G1276" t="str">
            <v>Assessoria Criação e Publicidade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</row>
        <row r="1277">
          <cell r="F1277" t="str">
            <v>(-) DESPESAS CONTABILIDADERecrutamento e Seleção</v>
          </cell>
          <cell r="G1277" t="str">
            <v>Recrutamento e Seleção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</row>
        <row r="1278">
          <cell r="F1278" t="str">
            <v>(-) DESPESAS CONTABILIDADEFerramentas de Pesquisa</v>
          </cell>
          <cell r="G1278" t="str">
            <v>Ferramentas de Pesquisa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</row>
        <row r="1279">
          <cell r="F1279" t="str">
            <v>(-) DESPESAS CONTABILIDADEAssessoria Empresarial</v>
          </cell>
          <cell r="G1279" t="str">
            <v>Assessoria Empresarial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</row>
        <row r="1280">
          <cell r="F1280" t="str">
            <v>(-) DESPESAS CONTABILIDADEServiço de Desembaraço Aduaneiro</v>
          </cell>
          <cell r="G1280" t="str">
            <v>Serviço de Desembaraço Aduaneiro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</row>
        <row r="1281">
          <cell r="F1281" t="str">
            <v>(-) DESPESAS CONTABILIDADEParticipação em Associações</v>
          </cell>
          <cell r="G1281" t="str">
            <v>Participação em Associações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</row>
        <row r="1282">
          <cell r="F1282" t="str">
            <v>(-) DESPESAS CONTABILIDADEComissão Empresa de Cobrança</v>
          </cell>
          <cell r="G1282" t="str">
            <v>Comissão Empresa de Cobrança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</row>
        <row r="1283">
          <cell r="F1283" t="str">
            <v>(-) DESPESAS CONTABILIDADEServiço Análise de Crédito</v>
          </cell>
          <cell r="G1283" t="str">
            <v>Serviço Análise de Crédito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</row>
        <row r="1284">
          <cell r="F1284" t="str">
            <v>(-) DESPESAS CONTABILIDADEDesenvolvimento e Manutenção de Software</v>
          </cell>
          <cell r="G1284" t="str">
            <v>Desenvolvimento e Manutenção de Software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</row>
        <row r="1285">
          <cell r="F1285" t="str">
            <v>(-) DESPESAS CONTABILIDADESuporte Técnico Software</v>
          </cell>
          <cell r="G1285" t="str">
            <v>Suporte Técnico Software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</row>
        <row r="1286">
          <cell r="F1286" t="str">
            <v>(-) DESPESAS CONTABILIDADELicença para Uso de Software (Aluguel)</v>
          </cell>
          <cell r="G1286" t="str">
            <v>Licença para Uso de Software (Aluguel)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</row>
        <row r="1287">
          <cell r="F1287" t="str">
            <v>(-) DESPESAS CONTABILIDADEAssessoria em TI</v>
          </cell>
          <cell r="G1287" t="str">
            <v>Assessoria em TI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</row>
        <row r="1288">
          <cell r="F1288" t="str">
            <v>(-) DESPESAS CONTABILIDADEManutenção Suporte Técnico Software</v>
          </cell>
          <cell r="G1288" t="str">
            <v>Manutenção Suporte Técnico Software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</row>
        <row r="1289">
          <cell r="F1289" t="str">
            <v>(-) DESPESAS CONTABILIDADE(-)Manutenção</v>
          </cell>
          <cell r="G1289" t="str">
            <v>(-)Manutenção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</row>
        <row r="1290">
          <cell r="F1290" t="str">
            <v>(-) DESPESAS CONTABILIDADEMateriais de Manutenção e Reparos</v>
          </cell>
          <cell r="G1290" t="str">
            <v>Materiais de Manutenção e Reparos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</row>
        <row r="1291">
          <cell r="F1291" t="str">
            <v>(-) DESPESAS CONTABILIDADEManutenção Conservação Móveis e Utensílios</v>
          </cell>
          <cell r="G1291" t="str">
            <v>Manutenção Conservação Móveis e Utensílios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</row>
        <row r="1292">
          <cell r="F1292" t="str">
            <v>(-) DESPESAS CONTABILIDADEManutenção Conservação Máq. e Equipamentos</v>
          </cell>
          <cell r="G1292" t="str">
            <v>Manutenção Conservação Máq. e Equipamentos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</row>
        <row r="1293">
          <cell r="F1293" t="str">
            <v>(-) DESPESAS CONTABILIDADEManutenção de Equipamentos de Informática</v>
          </cell>
          <cell r="G1293" t="str">
            <v>Manutenção de Equipamentos de Informática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</row>
        <row r="1294">
          <cell r="F1294" t="str">
            <v>(-) DESPESAS CONTABILIDADEManutenção e Conservação Instalações</v>
          </cell>
          <cell r="G1294" t="str">
            <v>Manutenção e Conservação Instalações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</row>
        <row r="1295">
          <cell r="F1295" t="str">
            <v>(-) DESPESAS CONTABILIDADEManutenção e Conservação Predial</v>
          </cell>
          <cell r="G1295" t="str">
            <v>Manutenção e Conservação Predial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</row>
        <row r="1296">
          <cell r="F1296" t="str">
            <v>(-) DESPESAS CONTABILIDADE(-)Outras Despesas Gerais</v>
          </cell>
          <cell r="G1296" t="str">
            <v>(-)Outras Despesas Gerais</v>
          </cell>
          <cell r="H1296">
            <v>59.790000009327699</v>
          </cell>
          <cell r="I1296">
            <v>128.38999996838442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84.310000039525562</v>
          </cell>
          <cell r="O1296">
            <v>124.36000001888407</v>
          </cell>
          <cell r="P1296">
            <v>2231.5599997700883</v>
          </cell>
          <cell r="Q1296">
            <v>459.22000003505912</v>
          </cell>
          <cell r="R1296">
            <v>0</v>
          </cell>
          <cell r="S1296">
            <v>11.560000002428572</v>
          </cell>
        </row>
        <row r="1297">
          <cell r="F1297" t="str">
            <v>(-) DESPESAS CONTABILIDADEAluguel de Veículos</v>
          </cell>
          <cell r="G1297" t="str">
            <v>Aluguel de Veículos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</row>
        <row r="1298">
          <cell r="F1298" t="str">
            <v>(-) DESPESAS CONTABILIDADEAssinatura Jornais, Revistas e Periódicos</v>
          </cell>
          <cell r="G1298" t="str">
            <v>Assinatura Jornais, Revistas e Periódicos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</row>
        <row r="1299">
          <cell r="F1299" t="str">
            <v>(-) DESPESAS CONTABILIDADECombustível</v>
          </cell>
          <cell r="G1299" t="str">
            <v>Combustível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</row>
        <row r="1300">
          <cell r="F1300" t="str">
            <v>(-) DESPESAS CONTABILIDADEDespesa com Documentos</v>
          </cell>
          <cell r="G1300" t="str">
            <v>Despesa com Documentos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2025.5299997777731</v>
          </cell>
          <cell r="Q1300">
            <v>26.399999995210415</v>
          </cell>
          <cell r="R1300">
            <v>0</v>
          </cell>
          <cell r="S1300">
            <v>0</v>
          </cell>
        </row>
        <row r="1301">
          <cell r="F1301" t="str">
            <v>(-) DESPESAS CONTABILIDADEDespesa com Processos Judiciais</v>
          </cell>
          <cell r="G1301" t="str">
            <v>Despesa com Processos Judiciais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</row>
        <row r="1302">
          <cell r="F1302" t="str">
            <v>(-) DESPESAS CONTABILIDADEFrete Compra</v>
          </cell>
          <cell r="G1302" t="str">
            <v>Frete Compra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</row>
        <row r="1303">
          <cell r="F1303" t="str">
            <v>(-) DESPESAS CONTABILIDADEMão-de-Obra Terceirizada</v>
          </cell>
          <cell r="G1303" t="str">
            <v>Mão-de-Obra Terceirizada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</row>
        <row r="1304">
          <cell r="F1304" t="str">
            <v>(-) DESPESAS CONTABILIDADEServiço de Correios</v>
          </cell>
          <cell r="G1304" t="str">
            <v>Serviço de Correios</v>
          </cell>
          <cell r="H1304">
            <v>59.790000009327699</v>
          </cell>
          <cell r="I1304">
            <v>128.38999996838442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84.310000039525562</v>
          </cell>
          <cell r="O1304">
            <v>124.36000001888407</v>
          </cell>
          <cell r="P1304">
            <v>206.02999999231537</v>
          </cell>
          <cell r="Q1304">
            <v>432.82000003984871</v>
          </cell>
          <cell r="R1304">
            <v>0</v>
          </cell>
          <cell r="S1304">
            <v>11.560000002428572</v>
          </cell>
        </row>
        <row r="1305">
          <cell r="F1305" t="str">
            <v>(-) DESPESAS CONTABILIDADEÁgua</v>
          </cell>
          <cell r="G1305" t="str">
            <v>Água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</row>
        <row r="1306">
          <cell r="F1306" t="str">
            <v>(-) DESPESAS CONTABILIDADEDespesas com Amortização de Software</v>
          </cell>
          <cell r="G1306" t="str">
            <v>Despesas com Amortização de Software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</row>
        <row r="1307">
          <cell r="F1307" t="str">
            <v>(-) DESPESAS CONTABILIDADETaxas Operacionais</v>
          </cell>
          <cell r="G1307" t="str">
            <v>Taxas Operacionais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</row>
        <row r="1308">
          <cell r="F1308" t="str">
            <v>(-) DESPESAS CONTABILIDADEAluguel de Imóveis</v>
          </cell>
          <cell r="G1308" t="str">
            <v>Aluguel de Imóveis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</row>
        <row r="1309">
          <cell r="F1309" t="str">
            <v>(-) DESPESAS CONTABILIDADESeguro Frota Leve</v>
          </cell>
          <cell r="G1309" t="str">
            <v>Seguro Frota Leve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</row>
        <row r="1310">
          <cell r="F1310" t="str">
            <v>(-) DESPESAS CONTABILIDADEPerdas de Estoque</v>
          </cell>
          <cell r="G1310" t="str">
            <v>Perdas de Estoque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</row>
        <row r="1311">
          <cell r="F1311" t="str">
            <v>(-) DESPESAS CONTABILIDADEAluguel de Máquinas e Equipamentos</v>
          </cell>
          <cell r="G1311" t="str">
            <v>Aluguel de Máquinas e Equipamentos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</row>
        <row r="1312">
          <cell r="F1312" t="str">
            <v>(-) DESPESAS CONTABILIDADEOutras Despesas Gerais</v>
          </cell>
          <cell r="G1312" t="str">
            <v>Outras Despesas Gerais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</row>
        <row r="1313">
          <cell r="F1313" t="str">
            <v>(-) DESPESAS CONTROLADORIA(-) DESPESAS CONTROLADORIA</v>
          </cell>
          <cell r="G1313" t="str">
            <v>(-) DESPESAS CONTROLADORIA</v>
          </cell>
          <cell r="H1313">
            <v>59685.195726026228</v>
          </cell>
          <cell r="I1313">
            <v>123527.64043765895</v>
          </cell>
          <cell r="J1313">
            <v>77630.783941375339</v>
          </cell>
          <cell r="K1313">
            <v>61249.615242033629</v>
          </cell>
          <cell r="L1313">
            <v>98343.252411276975</v>
          </cell>
          <cell r="M1313">
            <v>69742.040173322617</v>
          </cell>
          <cell r="N1313">
            <v>36438.014666911251</v>
          </cell>
          <cell r="O1313">
            <v>66032.616329439552</v>
          </cell>
          <cell r="P1313">
            <v>71838.399437745888</v>
          </cell>
          <cell r="Q1313">
            <v>81923.18826919909</v>
          </cell>
          <cell r="R1313">
            <v>115305.97646028205</v>
          </cell>
          <cell r="S1313">
            <v>213758.20005411404</v>
          </cell>
        </row>
        <row r="1314">
          <cell r="F1314" t="str">
            <v>(-) DESPESAS CONTROLADORIADespesas com Pessoal</v>
          </cell>
          <cell r="G1314" t="str">
            <v>Despesas com Pessoal</v>
          </cell>
          <cell r="H1314">
            <v>39180.613726531927</v>
          </cell>
          <cell r="I1314">
            <v>50620.11609260556</v>
          </cell>
          <cell r="J1314">
            <v>51442.29076278369</v>
          </cell>
          <cell r="K1314">
            <v>42941.91324238306</v>
          </cell>
          <cell r="L1314">
            <v>49386.080410461684</v>
          </cell>
          <cell r="M1314">
            <v>48581.604588315677</v>
          </cell>
          <cell r="N1314">
            <v>48732.730866444297</v>
          </cell>
          <cell r="O1314">
            <v>53181.323338810798</v>
          </cell>
          <cell r="P1314">
            <v>52145.994756831147</v>
          </cell>
          <cell r="Q1314">
            <v>51089.277922756904</v>
          </cell>
          <cell r="R1314">
            <v>43991.626528688976</v>
          </cell>
          <cell r="S1314">
            <v>44934.3968965854</v>
          </cell>
        </row>
        <row r="1315">
          <cell r="F1315" t="str">
            <v>(-) DESPESAS CONTROLADORIASalários e Adicionais</v>
          </cell>
          <cell r="G1315" t="str">
            <v>Salários e Adicionais</v>
          </cell>
          <cell r="H1315">
            <v>24332.81</v>
          </cell>
          <cell r="I1315">
            <v>31363.02</v>
          </cell>
          <cell r="J1315">
            <v>33156.080000000002</v>
          </cell>
          <cell r="K1315">
            <v>26013.804</v>
          </cell>
          <cell r="L1315">
            <v>32015.697200000002</v>
          </cell>
          <cell r="M1315">
            <v>31333.761200000008</v>
          </cell>
          <cell r="N1315">
            <v>31497.390400000004</v>
          </cell>
          <cell r="O1315">
            <v>31043.25</v>
          </cell>
          <cell r="P1315">
            <v>28074.31</v>
          </cell>
          <cell r="Q1315">
            <v>31715.94</v>
          </cell>
          <cell r="R1315">
            <v>29306.2</v>
          </cell>
          <cell r="S1315">
            <v>29304.9</v>
          </cell>
        </row>
        <row r="1316">
          <cell r="F1316" t="str">
            <v>(-) DESPESAS CONTROLADORIAEncargos Sociais</v>
          </cell>
          <cell r="G1316" t="str">
            <v>Encargos Sociais</v>
          </cell>
          <cell r="H1316">
            <v>11579.56</v>
          </cell>
          <cell r="I1316">
            <v>15395.419999999998</v>
          </cell>
          <cell r="J1316">
            <v>12833.880000000001</v>
          </cell>
          <cell r="K1316">
            <v>12853.870800000001</v>
          </cell>
          <cell r="L1316">
            <v>12321.070800000001</v>
          </cell>
          <cell r="M1316">
            <v>12328.126</v>
          </cell>
          <cell r="N1316">
            <v>12394.044400000001</v>
          </cell>
          <cell r="O1316">
            <v>17498.77</v>
          </cell>
          <cell r="P1316">
            <v>17792.189999999999</v>
          </cell>
          <cell r="Q1316">
            <v>13947.71</v>
          </cell>
          <cell r="R1316">
            <v>11700.689999999999</v>
          </cell>
          <cell r="S1316">
            <v>11679.399999999998</v>
          </cell>
        </row>
        <row r="1317">
          <cell r="F1317" t="str">
            <v>(-) DESPESAS CONTROLADORIAProvisão PPR Global</v>
          </cell>
          <cell r="G1317" t="str">
            <v>Provisão PPR Global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</row>
        <row r="1318">
          <cell r="F1318" t="str">
            <v>(-) DESPESAS CONTROLADORIADesenvolvimento RH</v>
          </cell>
          <cell r="G1318" t="str">
            <v>Desenvolvimento RH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</row>
        <row r="1319">
          <cell r="F1319" t="str">
            <v>(-) DESPESAS CONTROLADORIAProvisão PPR Gestores</v>
          </cell>
          <cell r="G1319" t="str">
            <v>Provisão PPR Gestores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</row>
        <row r="1320">
          <cell r="F1320" t="str">
            <v>(-) DESPESAS CONTROLADORIAEducação Continuada</v>
          </cell>
          <cell r="G1320" t="str">
            <v>Educação Continuada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</row>
        <row r="1321">
          <cell r="F1321" t="str">
            <v>(-) DESPESAS CONTROLADORIAIdiomas</v>
          </cell>
          <cell r="G1321" t="str">
            <v>Idiomas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</row>
        <row r="1322">
          <cell r="F1322" t="str">
            <v>(-) DESPESAS CONTROLADORIAGinástica Laboral</v>
          </cell>
          <cell r="G1322" t="str">
            <v>Ginástica Laboral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</row>
        <row r="1323">
          <cell r="F1323" t="str">
            <v>(-) DESPESAS CONTROLADORIAEducação e Treinamento (Capacitação)</v>
          </cell>
          <cell r="G1323" t="str">
            <v>Educação e Treinamento (Capacitação)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</row>
        <row r="1324">
          <cell r="F1324" t="str">
            <v>(-) DESPESAS CONTROLADORIAAtividades Motivacionais</v>
          </cell>
          <cell r="G1324" t="str">
            <v>Atividades Motivacionais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</row>
        <row r="1325">
          <cell r="F1325" t="str">
            <v>(-) DESPESAS CONTROLADORIAOutras despesas de Pessoal</v>
          </cell>
          <cell r="G1325" t="str">
            <v>Outras despesas de Pessoal</v>
          </cell>
          <cell r="H1325">
            <v>3268.2437265319231</v>
          </cell>
          <cell r="I1325">
            <v>3861.6760926055572</v>
          </cell>
          <cell r="J1325">
            <v>5452.3307627836821</v>
          </cell>
          <cell r="K1325">
            <v>4074.2384423830567</v>
          </cell>
          <cell r="L1325">
            <v>5049.3124104616782</v>
          </cell>
          <cell r="M1325">
            <v>4919.7173883156638</v>
          </cell>
          <cell r="N1325">
            <v>4841.2960664442944</v>
          </cell>
          <cell r="O1325">
            <v>4639.3033388107915</v>
          </cell>
          <cell r="P1325">
            <v>6279.4947568311491</v>
          </cell>
          <cell r="Q1325">
            <v>5425.6279227569112</v>
          </cell>
          <cell r="R1325">
            <v>2984.7365286889781</v>
          </cell>
          <cell r="S1325">
            <v>3950.0968965853949</v>
          </cell>
        </row>
        <row r="1326">
          <cell r="F1326" t="str">
            <v>(-) DESPESAS CONTROLADORIAAjuda de Custo Alimentação</v>
          </cell>
          <cell r="G1326" t="str">
            <v>Ajuda de Custo Alimentação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</row>
        <row r="1327">
          <cell r="F1327" t="str">
            <v>(-) DESPESAS CONTROLADORIAAjuda de Custo Combustível</v>
          </cell>
          <cell r="G1327" t="str">
            <v>Ajuda de Custo Combustível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</row>
        <row r="1328">
          <cell r="F1328" t="str">
            <v>(-) DESPESAS CONTROLADORIAAjuda de Custo Moradia/Aluguel</v>
          </cell>
          <cell r="G1328" t="str">
            <v>Ajuda de Custo Moradia/Aluguel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</row>
        <row r="1329">
          <cell r="F1329" t="str">
            <v>(-) DESPESAS CONTROLADORIAExames Médicos</v>
          </cell>
          <cell r="G1329" t="str">
            <v>Exames Médicos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13.999999999533332</v>
          </cell>
          <cell r="N1329">
            <v>0</v>
          </cell>
          <cell r="O1329">
            <v>0</v>
          </cell>
          <cell r="P1329">
            <v>13.999999996133331</v>
          </cell>
          <cell r="Q1329">
            <v>55.99999998976763</v>
          </cell>
          <cell r="R1329">
            <v>0</v>
          </cell>
          <cell r="S1329">
            <v>0</v>
          </cell>
        </row>
        <row r="1330">
          <cell r="F1330" t="str">
            <v>(-) DESPESAS CONTROLADORIAPlano de Saúde</v>
          </cell>
          <cell r="G1330" t="str">
            <v>Plano de Saúde</v>
          </cell>
          <cell r="H1330">
            <v>1835.2437264516627</v>
          </cell>
          <cell r="I1330">
            <v>1867.0060924617615</v>
          </cell>
          <cell r="J1330">
            <v>2229.3307619654324</v>
          </cell>
          <cell r="K1330">
            <v>1912.0384423318487</v>
          </cell>
          <cell r="L1330">
            <v>2571.9124105231831</v>
          </cell>
          <cell r="M1330">
            <v>2533.0073892113101</v>
          </cell>
          <cell r="N1330">
            <v>2460.7960665239739</v>
          </cell>
          <cell r="O1330">
            <v>2017.1033382693718</v>
          </cell>
          <cell r="P1330">
            <v>2256.5947569969458</v>
          </cell>
          <cell r="Q1330">
            <v>1914.62792348109</v>
          </cell>
          <cell r="R1330">
            <v>334.11652832868208</v>
          </cell>
          <cell r="S1330">
            <v>1837.1968966247996</v>
          </cell>
        </row>
        <row r="1331">
          <cell r="F1331" t="str">
            <v>(-) DESPESAS CONTROLADORIASeguro de Vida em Grupo</v>
          </cell>
          <cell r="G1331" t="str">
            <v>Seguro de Vida em Grupo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</row>
        <row r="1332">
          <cell r="F1332" t="str">
            <v>(-) DESPESAS CONTROLADORIAPlano Odontológico</v>
          </cell>
          <cell r="G1332" t="str">
            <v>Plano Odontológico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</row>
        <row r="1333">
          <cell r="F1333" t="str">
            <v>(-) DESPESAS CONTROLADORIAFarmácia</v>
          </cell>
          <cell r="G1333" t="str">
            <v>Farmácia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</row>
        <row r="1334">
          <cell r="F1334" t="str">
            <v>(-) DESPESAS CONTROLADORIAAlimentação Funcionários</v>
          </cell>
          <cell r="G1334" t="str">
            <v>Alimentação Funcionários</v>
          </cell>
          <cell r="H1334">
            <v>840.00000008464599</v>
          </cell>
          <cell r="I1334">
            <v>1885.0000001513065</v>
          </cell>
          <cell r="J1334">
            <v>2016.0000008182492</v>
          </cell>
          <cell r="K1334">
            <v>1954.4000000512078</v>
          </cell>
          <cell r="L1334">
            <v>1931.9999999374861</v>
          </cell>
          <cell r="M1334">
            <v>2183.9999990934812</v>
          </cell>
          <cell r="N1334">
            <v>2267.9999999554684</v>
          </cell>
          <cell r="O1334">
            <v>2195.2000005432415</v>
          </cell>
          <cell r="P1334">
            <v>2083.9999998380699</v>
          </cell>
          <cell r="Q1334">
            <v>2069.9999992329263</v>
          </cell>
          <cell r="R1334">
            <v>2424.0000003819955</v>
          </cell>
          <cell r="S1334">
            <v>2062.9999999605952</v>
          </cell>
        </row>
        <row r="1335">
          <cell r="F1335" t="str">
            <v>(-) DESPESAS CONTROLADORIAAlimentação Interna Funcionários</v>
          </cell>
          <cell r="G1335" t="str">
            <v>Alimentação Interna Funcionários</v>
          </cell>
          <cell r="H1335">
            <v>263.4000000087446</v>
          </cell>
          <cell r="I1335">
            <v>109.669999992489</v>
          </cell>
          <cell r="J1335">
            <v>1207</v>
          </cell>
          <cell r="K1335">
            <v>207.8</v>
          </cell>
          <cell r="L1335">
            <v>455.7</v>
          </cell>
          <cell r="M1335">
            <v>188.71000001134001</v>
          </cell>
          <cell r="N1335">
            <v>7.499999985851999</v>
          </cell>
          <cell r="O1335">
            <v>426.99999999817794</v>
          </cell>
          <cell r="P1335">
            <v>1924.9</v>
          </cell>
          <cell r="Q1335">
            <v>1170.5999999963799</v>
          </cell>
          <cell r="R1335">
            <v>136.92000000004001</v>
          </cell>
          <cell r="S1335">
            <v>49.9</v>
          </cell>
        </row>
        <row r="1336">
          <cell r="F1336" t="str">
            <v>(-) DESPESAS CONTROLADORIAMulta Termino Contratual</v>
          </cell>
          <cell r="G1336" t="str">
            <v>Multa Termino Contratual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</row>
        <row r="1337">
          <cell r="F1337" t="str">
            <v>(-) DESPESAS CONTROLADORIAMultas Trabalhistas</v>
          </cell>
          <cell r="G1337" t="str">
            <v>Multas Trabalhistas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</row>
        <row r="1338">
          <cell r="F1338" t="str">
            <v xml:space="preserve">(-) DESPESAS CONTROLADORIAFardamento </v>
          </cell>
          <cell r="G1338" t="str">
            <v xml:space="preserve">Fardamento </v>
          </cell>
          <cell r="H1338">
            <v>329.59999998686982</v>
          </cell>
          <cell r="I1338">
            <v>0</v>
          </cell>
          <cell r="J1338">
            <v>0</v>
          </cell>
          <cell r="K1338">
            <v>0</v>
          </cell>
          <cell r="L1338">
            <v>89.700000001009357</v>
          </cell>
          <cell r="M1338">
            <v>0</v>
          </cell>
          <cell r="N1338">
            <v>104.99999997900001</v>
          </cell>
          <cell r="O1338">
            <v>0</v>
          </cell>
          <cell r="P1338">
            <v>0</v>
          </cell>
          <cell r="Q1338">
            <v>214.40000005674739</v>
          </cell>
          <cell r="R1338">
            <v>89.699999978260237</v>
          </cell>
          <cell r="S1338">
            <v>0</v>
          </cell>
        </row>
        <row r="1339">
          <cell r="F1339" t="str">
            <v>(-) DESPESAS CONTROLADORIABenefícios Assistenciais</v>
          </cell>
          <cell r="G1339" t="str">
            <v>Benefícios Assistenciais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</row>
        <row r="1340">
          <cell r="F1340" t="str">
            <v>(-) DESPESAS CONTROLADORIA(-) Despesas Especificas</v>
          </cell>
          <cell r="G1340" t="str">
            <v>(-) Despesas Especificas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</row>
        <row r="1341">
          <cell r="F1341" t="str">
            <v>(-) DESPESAS CONTROLADORIAEnergia Eletrica</v>
          </cell>
          <cell r="G1341" t="str">
            <v>Energia Eletrica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</row>
        <row r="1342">
          <cell r="F1342" t="str">
            <v>(-) DESPESAS CONTROLADORIACustas Cartoriais</v>
          </cell>
          <cell r="G1342" t="str">
            <v>Custas Cartoriais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</row>
        <row r="1343">
          <cell r="F1343" t="str">
            <v>(-) DESPESAS CONTROLADORIAAluguel de Máquinas e Equipamentos</v>
          </cell>
          <cell r="G1343" t="str">
            <v>Aluguel de Máquinas e Equipamentos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</row>
        <row r="1344">
          <cell r="F1344" t="str">
            <v>(-) DESPESAS CONTROLADORIACombustível Frota Leve</v>
          </cell>
          <cell r="G1344" t="str">
            <v>Combustível Frota Leve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</row>
        <row r="1345">
          <cell r="F1345" t="str">
            <v>(-) DESPESAS CONTROLADORIALubrificantes Frota Leve</v>
          </cell>
          <cell r="G1345" t="str">
            <v>Lubrificantes Frota Leve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</row>
        <row r="1346">
          <cell r="F1346" t="str">
            <v>(-) DESPESAS CONTROLADORIAManutenção Frota Leve</v>
          </cell>
          <cell r="G1346" t="str">
            <v>Manutenção Frota Leve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</row>
        <row r="1347">
          <cell r="F1347" t="str">
            <v>(-) DESPESAS CONTROLADORIASeguro Frota Leve</v>
          </cell>
          <cell r="G1347" t="str">
            <v>Seguro Frota Leve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</row>
        <row r="1348">
          <cell r="F1348" t="str">
            <v>(-) DESPESAS CONTROLADORIASeguro Instalações</v>
          </cell>
          <cell r="G1348" t="str">
            <v>Seguro Instalações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</row>
        <row r="1349">
          <cell r="F1349" t="str">
            <v>(-) DESPESAS CONTROLADORIASeguro Responsabilidade Civil</v>
          </cell>
          <cell r="G1349" t="str">
            <v>Seguro Responsabilidade Civil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</row>
        <row r="1350">
          <cell r="F1350" t="str">
            <v>(-) DESPESAS CONTROLADORIAAluguel de Imóveis</v>
          </cell>
          <cell r="G1350" t="str">
            <v>Aluguel de Imóveis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</row>
        <row r="1351">
          <cell r="F1351" t="str">
            <v>(-) DESPESAS CONTROLADORIATaxas Operacionais</v>
          </cell>
          <cell r="G1351" t="str">
            <v>Taxas Operacionais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</row>
        <row r="1352">
          <cell r="F1352" t="str">
            <v>(-) DESPESAS CONTROLADORIADoações</v>
          </cell>
          <cell r="G1352" t="str">
            <v>Doações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</row>
        <row r="1353">
          <cell r="F1353" t="str">
            <v>(-) DESPESAS CONTROLADORIAPremio por Concursos</v>
          </cell>
          <cell r="G1353" t="str">
            <v>Premio por Concursos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</row>
        <row r="1354">
          <cell r="F1354" t="str">
            <v>(-) DESPESAS CONTROLADORIAPublicações Legais</v>
          </cell>
          <cell r="G1354" t="str">
            <v>Publicações Legais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</row>
        <row r="1355">
          <cell r="F1355" t="str">
            <v>(-) DESPESAS CONTROLADORIAServiço Copa</v>
          </cell>
          <cell r="G1355" t="str">
            <v>Serviço Copa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</row>
        <row r="1356">
          <cell r="F1356" t="str">
            <v>(-) DESPESAS CONTROLADORIAContribuição Sindicatos e Associações</v>
          </cell>
          <cell r="G1356" t="str">
            <v>Contribuição Sindicatos e Associações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</row>
        <row r="1357">
          <cell r="F1357" t="str">
            <v>(-) DESPESAS CONTROLADORIADespesas com Certificação Digital</v>
          </cell>
          <cell r="G1357" t="str">
            <v>Despesas com Certificação Digital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</row>
        <row r="1358">
          <cell r="F1358" t="str">
            <v>(-) DESPESAS CONTROLADORIACustas e Emolumentos</v>
          </cell>
          <cell r="G1358" t="str">
            <v>Custas e Emolumentos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</row>
        <row r="1359">
          <cell r="F1359" t="str">
            <v>(-) DESPESAS CONTROLADORIA(-) Despesas Gerais</v>
          </cell>
          <cell r="G1359" t="str">
            <v>(-) Despesas Gerais</v>
          </cell>
          <cell r="H1359">
            <v>7812.0999994943031</v>
          </cell>
          <cell r="I1359">
            <v>60032.752345053392</v>
          </cell>
          <cell r="J1359">
            <v>13308.05117859165</v>
          </cell>
          <cell r="K1359">
            <v>7605.3099996505707</v>
          </cell>
          <cell r="L1359">
            <v>38098.740000815298</v>
          </cell>
          <cell r="M1359">
            <v>10301.853585006933</v>
          </cell>
          <cell r="N1359">
            <v>6356.4612658639517</v>
          </cell>
          <cell r="O1359">
            <v>4816.7311388766793</v>
          </cell>
          <cell r="P1359">
            <v>5295.5022931343592</v>
          </cell>
          <cell r="Q1359">
            <v>25477.053362070761</v>
          </cell>
          <cell r="R1359">
            <v>63809.096760487591</v>
          </cell>
          <cell r="S1359">
            <v>260307.67551209443</v>
          </cell>
        </row>
        <row r="1360">
          <cell r="F1360" t="str">
            <v>(-) DESPESAS CONTROLADORIA(-) Deslocamentos e Viagens</v>
          </cell>
          <cell r="G1360" t="str">
            <v>(-) Deslocamentos e Viagens</v>
          </cell>
          <cell r="H1360">
            <v>2.0000000105034483</v>
          </cell>
          <cell r="I1360">
            <v>17.00000000689155</v>
          </cell>
          <cell r="J1360">
            <v>607.70000000799962</v>
          </cell>
          <cell r="K1360">
            <v>533.99999998999044</v>
          </cell>
          <cell r="L1360">
            <v>30.000000006341988</v>
          </cell>
          <cell r="M1360">
            <v>22.000000008331128</v>
          </cell>
          <cell r="N1360">
            <v>33.999999997038842</v>
          </cell>
          <cell r="O1360">
            <v>0</v>
          </cell>
          <cell r="P1360">
            <v>71.18999996139911</v>
          </cell>
          <cell r="Q1360">
            <v>13.000000049172982</v>
          </cell>
          <cell r="R1360">
            <v>3351.4999999227184</v>
          </cell>
          <cell r="S1360">
            <v>3744.2799997988577</v>
          </cell>
        </row>
        <row r="1361">
          <cell r="F1361" t="str">
            <v xml:space="preserve">(-) DESPESAS CONTROLADORIAHospedagem </v>
          </cell>
          <cell r="G1361" t="str">
            <v xml:space="preserve">Hospedagem </v>
          </cell>
          <cell r="H1361">
            <v>0</v>
          </cell>
          <cell r="I1361">
            <v>0</v>
          </cell>
          <cell r="J1361">
            <v>575.70000000000005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3351.4999999227184</v>
          </cell>
          <cell r="S1361">
            <v>3726.2799997988577</v>
          </cell>
        </row>
        <row r="1362">
          <cell r="F1362" t="str">
            <v xml:space="preserve">(-) DESPESAS CONTROLADORIAPassagens Aéreas </v>
          </cell>
          <cell r="G1362" t="str">
            <v xml:space="preserve">Passagens Aéreas 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</row>
        <row r="1363">
          <cell r="F1363" t="str">
            <v xml:space="preserve">(-) DESPESAS CONTROLADORIAPassagens Rodoviárias </v>
          </cell>
          <cell r="G1363" t="str">
            <v xml:space="preserve">Passagens Rodoviárias 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</row>
        <row r="1364">
          <cell r="F1364" t="str">
            <v>(-) DESPESAS CONTROLADORIAPassagens Marítimas</v>
          </cell>
          <cell r="G1364" t="str">
            <v>Passagens Marítimas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</row>
        <row r="1365">
          <cell r="F1365" t="str">
            <v>(-) DESPESAS CONTROLADORIADespesas com Táxi</v>
          </cell>
          <cell r="G1365" t="str">
            <v>Despesas com Táxi</v>
          </cell>
          <cell r="H1365">
            <v>0</v>
          </cell>
          <cell r="I1365">
            <v>0</v>
          </cell>
          <cell r="J1365">
            <v>0</v>
          </cell>
          <cell r="K1365">
            <v>509.99999999665715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</row>
        <row r="1366">
          <cell r="F1366" t="str">
            <v>(-) DESPESAS CONTROLADORIADespesas com Moto Taxi</v>
          </cell>
          <cell r="G1366" t="str">
            <v>Despesas com Moto Taxi</v>
          </cell>
          <cell r="H1366">
            <v>2.0000000105034483</v>
          </cell>
          <cell r="I1366">
            <v>17.00000000689155</v>
          </cell>
          <cell r="J1366">
            <v>32.000000007999589</v>
          </cell>
          <cell r="K1366">
            <v>23.999999993333333</v>
          </cell>
          <cell r="L1366">
            <v>30.000000006341988</v>
          </cell>
          <cell r="M1366">
            <v>22.000000008331128</v>
          </cell>
          <cell r="N1366">
            <v>33.999999997038842</v>
          </cell>
          <cell r="O1366">
            <v>0</v>
          </cell>
          <cell r="P1366">
            <v>31.9899999613991</v>
          </cell>
          <cell r="Q1366">
            <v>13.000000049172982</v>
          </cell>
          <cell r="R1366">
            <v>0</v>
          </cell>
          <cell r="S1366">
            <v>18</v>
          </cell>
        </row>
        <row r="1367">
          <cell r="F1367" t="str">
            <v>(-) DESPESAS CONTROLADORIAAlimentação Viagens</v>
          </cell>
          <cell r="G1367" t="str">
            <v>Alimentação Viagens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39.200000000000003</v>
          </cell>
          <cell r="Q1367">
            <v>0</v>
          </cell>
          <cell r="R1367">
            <v>0</v>
          </cell>
          <cell r="S1367">
            <v>0</v>
          </cell>
        </row>
        <row r="1368">
          <cell r="F1368" t="str">
            <v>(-) DESPESAS CONTROLADORIADiárias Viagens</v>
          </cell>
          <cell r="G1368" t="str">
            <v>Diárias Viagens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</row>
        <row r="1369">
          <cell r="F1369" t="str">
            <v>(-) DESPESAS CONTROLADORIACombustível em Viagens</v>
          </cell>
          <cell r="G1369" t="str">
            <v>Combustível em Viagens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</row>
        <row r="1370">
          <cell r="F1370" t="str">
            <v>(-) DESPESAS CONTROLADORIAEstacionamento</v>
          </cell>
          <cell r="G1370" t="str">
            <v>Estacionamento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</row>
        <row r="1371">
          <cell r="F1371" t="str">
            <v>(-) DESPESAS CONTROLADORIAPedágio</v>
          </cell>
          <cell r="G1371" t="str">
            <v>Pedágio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</row>
        <row r="1372">
          <cell r="F1372" t="str">
            <v>(-) DESPESAS CONTROLADORIA(-) Telefonia e Telecomunicações</v>
          </cell>
          <cell r="G1372" t="str">
            <v>(-) Telefonia e Telecomunicações</v>
          </cell>
          <cell r="H1372">
            <v>527.77999948379954</v>
          </cell>
          <cell r="I1372">
            <v>523.45000038019793</v>
          </cell>
          <cell r="J1372">
            <v>552.98000014172271</v>
          </cell>
          <cell r="K1372">
            <v>497.67999966058028</v>
          </cell>
          <cell r="L1372">
            <v>466.53000080077538</v>
          </cell>
          <cell r="M1372">
            <v>364.39999940020192</v>
          </cell>
          <cell r="N1372">
            <v>276.26999968796576</v>
          </cell>
          <cell r="O1372">
            <v>382.94999956036258</v>
          </cell>
          <cell r="P1372">
            <v>239.17000045003172</v>
          </cell>
          <cell r="Q1372">
            <v>311.54000056136749</v>
          </cell>
          <cell r="R1372">
            <v>419.83999966173394</v>
          </cell>
          <cell r="S1372">
            <v>360.55999943745758</v>
          </cell>
        </row>
        <row r="1373">
          <cell r="F1373" t="str">
            <v>(-) DESPESAS CONTROLADORIATelefonia Fixa</v>
          </cell>
          <cell r="G1373" t="str">
            <v>Telefonia Fixa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</row>
        <row r="1374">
          <cell r="F1374" t="str">
            <v>(-) DESPESAS CONTROLADORIATelefonia Móvel</v>
          </cell>
          <cell r="G1374" t="str">
            <v>Telefonia Móvel</v>
          </cell>
          <cell r="H1374">
            <v>527.77999948379954</v>
          </cell>
          <cell r="I1374">
            <v>523.45000038019793</v>
          </cell>
          <cell r="J1374">
            <v>552.98000014172271</v>
          </cell>
          <cell r="K1374">
            <v>497.67999966058028</v>
          </cell>
          <cell r="L1374">
            <v>466.53000080077538</v>
          </cell>
          <cell r="M1374">
            <v>364.39999940020192</v>
          </cell>
          <cell r="N1374">
            <v>276.26999968796576</v>
          </cell>
          <cell r="O1374">
            <v>382.94999956036258</v>
          </cell>
          <cell r="P1374">
            <v>239.17000045003172</v>
          </cell>
          <cell r="Q1374">
            <v>311.54000056136749</v>
          </cell>
          <cell r="R1374">
            <v>419.83999966173394</v>
          </cell>
          <cell r="S1374">
            <v>360.55999943745758</v>
          </cell>
        </row>
        <row r="1375">
          <cell r="F1375" t="str">
            <v>(-) DESPESAS CONTROLADORIAInternet</v>
          </cell>
          <cell r="G1375" t="str">
            <v>Internet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</row>
        <row r="1376">
          <cell r="F1376" t="str">
            <v>(-) DESPESAS CONTROLADORIAServiço de Trasmissão em Audio e Video</v>
          </cell>
          <cell r="G1376" t="str">
            <v>Serviço de Trasmissão em Audio e Video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</row>
        <row r="1377">
          <cell r="F1377" t="str">
            <v>(-) DESPESAS CONTROLADORIAVoip</v>
          </cell>
          <cell r="G1377" t="str">
            <v>Voip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</row>
        <row r="1378">
          <cell r="F1378" t="str">
            <v>(-) DESPESAS CONTROLADORIA(-)Materias de Consumo</v>
          </cell>
          <cell r="G1378" t="str">
            <v>(-)Materias de Consumo</v>
          </cell>
          <cell r="H1378">
            <v>356.7</v>
          </cell>
          <cell r="I1378">
            <v>305.46234466401404</v>
          </cell>
          <cell r="J1378">
            <v>329.52117844192804</v>
          </cell>
          <cell r="K1378">
            <v>223.91</v>
          </cell>
          <cell r="L1378">
            <v>581.6900000081763</v>
          </cell>
          <cell r="M1378">
            <v>147.31358559840001</v>
          </cell>
          <cell r="N1378">
            <v>1029.641266178947</v>
          </cell>
          <cell r="O1378">
            <v>83.781139316316484</v>
          </cell>
          <cell r="P1378">
            <v>624.64229259080628</v>
          </cell>
          <cell r="Q1378">
            <v>290.51336146022004</v>
          </cell>
          <cell r="R1378">
            <v>913.72676090313757</v>
          </cell>
          <cell r="S1378">
            <v>826.84551285813541</v>
          </cell>
        </row>
        <row r="1379">
          <cell r="F1379" t="str">
            <v>(-) DESPESAS CONTROLADORIAMaterial de Consumo Informática</v>
          </cell>
          <cell r="G1379" t="str">
            <v>Material de Consumo Informática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</row>
        <row r="1380">
          <cell r="F1380" t="str">
            <v>(-) DESPESAS CONTROLADORIAAluguel Máquina Reprográfica</v>
          </cell>
          <cell r="G1380" t="str">
            <v>Aluguel Máquina Reprográfica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275.87000000817631</v>
          </cell>
          <cell r="M1380">
            <v>0</v>
          </cell>
          <cell r="N1380">
            <v>116.99999997989704</v>
          </cell>
          <cell r="O1380">
            <v>15.76000000591649</v>
          </cell>
          <cell r="P1380">
            <v>210.75000001760623</v>
          </cell>
          <cell r="Q1380">
            <v>19.479999986420069</v>
          </cell>
          <cell r="R1380">
            <v>223.52999995153758</v>
          </cell>
          <cell r="S1380">
            <v>218.92000006923536</v>
          </cell>
        </row>
        <row r="1381">
          <cell r="F1381" t="str">
            <v>(-) DESPESAS CONTROLADORIAMaterial de Consumo Máquina Reprografia</v>
          </cell>
          <cell r="G1381" t="str">
            <v>Material de Consumo Máquina Reprografia</v>
          </cell>
          <cell r="H1381">
            <v>35.57</v>
          </cell>
          <cell r="I1381">
            <v>158.99234466401407</v>
          </cell>
          <cell r="J1381">
            <v>261.49017844192804</v>
          </cell>
          <cell r="K1381">
            <v>88.65</v>
          </cell>
          <cell r="L1381">
            <v>237.1</v>
          </cell>
          <cell r="M1381">
            <v>105.59358559840001</v>
          </cell>
          <cell r="N1381">
            <v>151.42126620720001</v>
          </cell>
          <cell r="O1381">
            <v>27.5311393104</v>
          </cell>
          <cell r="P1381">
            <v>242.06229257320001</v>
          </cell>
          <cell r="Q1381">
            <v>116.44336147380001</v>
          </cell>
          <cell r="R1381">
            <v>147.48920160400002</v>
          </cell>
          <cell r="S1381">
            <v>143.43669756330002</v>
          </cell>
        </row>
        <row r="1382">
          <cell r="F1382" t="str">
            <v>(-) DESPESAS CONTROLADORIAMaterial de Expediente</v>
          </cell>
          <cell r="G1382" t="str">
            <v>Material de Expediente</v>
          </cell>
          <cell r="H1382">
            <v>321.13</v>
          </cell>
          <cell r="I1382">
            <v>85.97</v>
          </cell>
          <cell r="J1382">
            <v>68.031000000000006</v>
          </cell>
          <cell r="K1382">
            <v>135.26</v>
          </cell>
          <cell r="L1382">
            <v>68.72</v>
          </cell>
          <cell r="M1382">
            <v>41.72</v>
          </cell>
          <cell r="N1382">
            <v>718.73</v>
          </cell>
          <cell r="O1382">
            <v>40.49</v>
          </cell>
          <cell r="P1382">
            <v>61.62</v>
          </cell>
          <cell r="Q1382">
            <v>64.59</v>
          </cell>
          <cell r="R1382">
            <v>122.70755934760001</v>
          </cell>
          <cell r="S1382">
            <v>114.48881522559999</v>
          </cell>
        </row>
        <row r="1383">
          <cell r="F1383" t="str">
            <v>(-) DESPESAS CONTROLADORIAMaterial de Limpeza</v>
          </cell>
          <cell r="G1383" t="str">
            <v>Material de Limpeza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</row>
        <row r="1384">
          <cell r="F1384" t="str">
            <v>(-) DESPESAS CONTROLADORIAMaterial Gráfico e Repreográfico</v>
          </cell>
          <cell r="G1384" t="str">
            <v>Material Gráfico e Repreográfico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22</v>
          </cell>
          <cell r="O1384">
            <v>0</v>
          </cell>
          <cell r="P1384">
            <v>0</v>
          </cell>
          <cell r="Q1384">
            <v>90</v>
          </cell>
          <cell r="R1384">
            <v>0</v>
          </cell>
          <cell r="S1384">
            <v>0</v>
          </cell>
        </row>
        <row r="1385">
          <cell r="F1385" t="str">
            <v>(-) DESPESAS CONTROLADORIAMateriais de Natureza Permanente</v>
          </cell>
          <cell r="G1385" t="str">
            <v>Materiais de Natureza Permanente</v>
          </cell>
          <cell r="H1385">
            <v>0</v>
          </cell>
          <cell r="I1385">
            <v>60.5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20.489999991849999</v>
          </cell>
          <cell r="O1385">
            <v>0</v>
          </cell>
          <cell r="P1385">
            <v>80.209999999999994</v>
          </cell>
          <cell r="Q1385">
            <v>0</v>
          </cell>
          <cell r="R1385">
            <v>420</v>
          </cell>
          <cell r="S1385">
            <v>350</v>
          </cell>
        </row>
        <row r="1386">
          <cell r="F1386" t="str">
            <v>(-) DESPESAS CONTROLADORIACoffee Break</v>
          </cell>
          <cell r="G1386" t="str">
            <v>Coffee Break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30</v>
          </cell>
          <cell r="Q1386">
            <v>0</v>
          </cell>
          <cell r="R1386">
            <v>0</v>
          </cell>
          <cell r="S1386">
            <v>0</v>
          </cell>
        </row>
        <row r="1387">
          <cell r="F1387" t="str">
            <v>(-) DESPESAS CONTROLADORIAMaterial EPI</v>
          </cell>
          <cell r="G1387" t="str">
            <v>Material EPI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</row>
        <row r="1388">
          <cell r="F1388" t="str">
            <v>(-) DESPESAS CONTROLADORIA(-) Serviços Técnicos Especializados</v>
          </cell>
          <cell r="G1388" t="str">
            <v>(-) Serviços Técnicos Especializados</v>
          </cell>
          <cell r="H1388">
            <v>6925.62</v>
          </cell>
          <cell r="I1388">
            <v>59156.810000000005</v>
          </cell>
          <cell r="J1388">
            <v>11817.849999999999</v>
          </cell>
          <cell r="K1388">
            <v>6255.12</v>
          </cell>
          <cell r="L1388">
            <v>36255.120000000003</v>
          </cell>
          <cell r="M1388">
            <v>9768.14</v>
          </cell>
          <cell r="N1388">
            <v>5016.55</v>
          </cell>
          <cell r="O1388">
            <v>4350</v>
          </cell>
          <cell r="P1388">
            <v>4350</v>
          </cell>
          <cell r="Q1388">
            <v>24862</v>
          </cell>
          <cell r="R1388">
            <v>59124.03</v>
          </cell>
          <cell r="S1388">
            <v>255375.99</v>
          </cell>
        </row>
        <row r="1389">
          <cell r="F1389" t="str">
            <v>(-) DESPESAS CONTROLADORIAComissões sobre Vendas</v>
          </cell>
          <cell r="G1389" t="str">
            <v>Comissões sobre Vendas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</row>
        <row r="1390">
          <cell r="F1390" t="str">
            <v>(-) DESPESAS CONTROLADORIAServiços de Segurança</v>
          </cell>
          <cell r="G1390" t="str">
            <v>Serviços de Segurança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</row>
        <row r="1391">
          <cell r="F1391" t="str">
            <v>(-) DESPESAS CONTROLADORIAServiços de Contabilidade</v>
          </cell>
          <cell r="G1391" t="str">
            <v>Serviços de Contabilidade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10377.76</v>
          </cell>
          <cell r="S1391">
            <v>0</v>
          </cell>
        </row>
        <row r="1392">
          <cell r="F1392" t="str">
            <v>(-) DESPESAS CONTROLADORIAAssessoria Tributária</v>
          </cell>
          <cell r="G1392" t="str">
            <v>Assessoria Tributária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18549.419999999998</v>
          </cell>
          <cell r="S1392">
            <v>19305.239999999998</v>
          </cell>
        </row>
        <row r="1393">
          <cell r="F1393" t="str">
            <v>(-) DESPESAS CONTROLADORIAAuditoria Independente</v>
          </cell>
          <cell r="G1393" t="str">
            <v>Auditoria Independente</v>
          </cell>
          <cell r="H1393">
            <v>1008</v>
          </cell>
          <cell r="I1393">
            <v>42901.69</v>
          </cell>
          <cell r="J1393">
            <v>562.73</v>
          </cell>
          <cell r="K1393">
            <v>0</v>
          </cell>
          <cell r="L1393">
            <v>25000</v>
          </cell>
          <cell r="M1393">
            <v>2399.9700000000003</v>
          </cell>
          <cell r="N1393">
            <v>666.55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133056</v>
          </cell>
        </row>
        <row r="1394">
          <cell r="F1394" t="str">
            <v>(-) DESPESAS CONTROLADORIAAdvocacia</v>
          </cell>
          <cell r="G1394" t="str">
            <v>Advocacia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</row>
        <row r="1395">
          <cell r="F1395" t="str">
            <v>(-) DESPESAS CONTROLADORIAAssessoria de Imprensa</v>
          </cell>
          <cell r="G1395" t="str">
            <v>Assessoria de Imprensa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</row>
        <row r="1396">
          <cell r="F1396" t="str">
            <v>(-) DESPESAS CONTROLADORIAAssessoria de Comunicação</v>
          </cell>
          <cell r="G1396" t="str">
            <v>Assessoria de Comunicação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</row>
        <row r="1397">
          <cell r="F1397" t="str">
            <v>(-) DESPESAS CONTROLADORIAAssessoria Criação e Publicidade</v>
          </cell>
          <cell r="G1397" t="str">
            <v>Assessoria Criação e Publicidade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</row>
        <row r="1398">
          <cell r="F1398" t="str">
            <v>(-) DESPESAS CONTROLADORIARecrutamento e Seleção</v>
          </cell>
          <cell r="G1398" t="str">
            <v>Recrutamento e Seleção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</row>
        <row r="1399">
          <cell r="F1399" t="str">
            <v>(-) DESPESAS CONTROLADORIAFerramentas de Pesquisa</v>
          </cell>
          <cell r="G1399" t="str">
            <v>Ferramentas de Pesquisa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</row>
        <row r="1400">
          <cell r="F1400" t="str">
            <v>(-) DESPESAS CONTROLADORIAAssessoria Empresarial</v>
          </cell>
          <cell r="G1400" t="str">
            <v>Assessoria Empresarial</v>
          </cell>
          <cell r="H1400">
            <v>4012.5</v>
          </cell>
          <cell r="I1400">
            <v>14000</v>
          </cell>
          <cell r="J1400">
            <v>9000</v>
          </cell>
          <cell r="K1400">
            <v>4000</v>
          </cell>
          <cell r="L1400">
            <v>9000</v>
          </cell>
          <cell r="M1400">
            <v>7018.17</v>
          </cell>
          <cell r="N1400">
            <v>4000</v>
          </cell>
          <cell r="O1400">
            <v>4000</v>
          </cell>
          <cell r="P1400">
            <v>4000</v>
          </cell>
          <cell r="Q1400">
            <v>24500</v>
          </cell>
          <cell r="R1400">
            <v>29834.85</v>
          </cell>
          <cell r="S1400">
            <v>102652.75</v>
          </cell>
        </row>
        <row r="1401">
          <cell r="F1401" t="str">
            <v>(-) DESPESAS CONTROLADORIAServiço de Desembaraço Aduaneiro</v>
          </cell>
          <cell r="G1401" t="str">
            <v>Serviço de Desembaraço Aduaneiro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</row>
        <row r="1402">
          <cell r="F1402" t="str">
            <v>(-) DESPESAS CONTROLADORIAParticipação em Associações</v>
          </cell>
          <cell r="G1402" t="str">
            <v>Participação em Associações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</row>
        <row r="1403">
          <cell r="F1403" t="str">
            <v>(-) DESPESAS CONTROLADORIAComissão Empresa de Cobrança</v>
          </cell>
          <cell r="G1403" t="str">
            <v>Comissão Empresa de Cobrança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</row>
        <row r="1404">
          <cell r="F1404" t="str">
            <v>(-) DESPESAS CONTROLADORIAServiço Análise de Crédito</v>
          </cell>
          <cell r="G1404" t="str">
            <v>Serviço Análise de Crédito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</row>
        <row r="1405">
          <cell r="F1405" t="str">
            <v>(-) DESPESAS CONTROLADORIADesenvolvimento e Manutenção de Software</v>
          </cell>
          <cell r="G1405" t="str">
            <v>Desenvolvimento e Manutenção de Software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</row>
        <row r="1406">
          <cell r="F1406" t="str">
            <v>(-) DESPESAS CONTROLADORIASuporte Técnico Software</v>
          </cell>
          <cell r="G1406" t="str">
            <v>Suporte Técnico Software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</row>
        <row r="1407">
          <cell r="F1407" t="str">
            <v>(-) DESPESAS CONTROLADORIALicença para Uso de Software (Aluguel)</v>
          </cell>
          <cell r="G1407" t="str">
            <v>Licença para Uso de Software (Aluguel)</v>
          </cell>
          <cell r="H1407">
            <v>1905.12</v>
          </cell>
          <cell r="I1407">
            <v>2255.12</v>
          </cell>
          <cell r="J1407">
            <v>2255.12</v>
          </cell>
          <cell r="K1407">
            <v>2255.12</v>
          </cell>
          <cell r="L1407">
            <v>2255.12</v>
          </cell>
          <cell r="M1407">
            <v>350</v>
          </cell>
          <cell r="N1407">
            <v>350</v>
          </cell>
          <cell r="O1407">
            <v>350</v>
          </cell>
          <cell r="P1407">
            <v>350</v>
          </cell>
          <cell r="Q1407">
            <v>362</v>
          </cell>
          <cell r="R1407">
            <v>362</v>
          </cell>
          <cell r="S1407">
            <v>362</v>
          </cell>
        </row>
        <row r="1408">
          <cell r="F1408" t="str">
            <v>(-) DESPESAS CONTROLADORIAAssessoria em TI</v>
          </cell>
          <cell r="G1408" t="str">
            <v>Assessoria em TI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</row>
        <row r="1409">
          <cell r="F1409" t="str">
            <v>(-) DESPESAS CONTROLADORIAManutenção Suporte Técnico Software</v>
          </cell>
          <cell r="G1409" t="str">
            <v>Manutenção Suporte Técnico Software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</row>
        <row r="1410">
          <cell r="F1410" t="str">
            <v>(-) DESPESAS CONTROLADORIA(-)Manutenção</v>
          </cell>
          <cell r="G1410" t="str">
            <v>(-)Manutenção</v>
          </cell>
          <cell r="H1410">
            <v>0</v>
          </cell>
          <cell r="I1410">
            <v>0</v>
          </cell>
          <cell r="J1410">
            <v>0</v>
          </cell>
          <cell r="K1410">
            <v>94.6</v>
          </cell>
          <cell r="L1410">
            <v>765.4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</row>
        <row r="1411">
          <cell r="F1411" t="str">
            <v>(-) DESPESAS CONTROLADORIAMateriais de Manutenção e Reparos</v>
          </cell>
          <cell r="G1411" t="str">
            <v>Materiais de Manutenção e Reparos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</row>
        <row r="1412">
          <cell r="F1412" t="str">
            <v>(-) DESPESAS CONTROLADORIAManutenção Conservação Móveis e Utensílios</v>
          </cell>
          <cell r="G1412" t="str">
            <v>Manutenção Conservação Móveis e Utensílios</v>
          </cell>
          <cell r="H1412">
            <v>0</v>
          </cell>
          <cell r="I1412">
            <v>0</v>
          </cell>
          <cell r="J1412">
            <v>0</v>
          </cell>
          <cell r="K1412">
            <v>94.6</v>
          </cell>
          <cell r="L1412">
            <v>765.4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</row>
        <row r="1413">
          <cell r="F1413" t="str">
            <v>(-) DESPESAS CONTROLADORIAManutenção Conservação Máq. e Equipamentos</v>
          </cell>
          <cell r="G1413" t="str">
            <v>Manutenção Conservação Máq. e Equipamentos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</row>
        <row r="1414">
          <cell r="F1414" t="str">
            <v>(-) DESPESAS CONTROLADORIAManutenção de Equipamentos de Informática</v>
          </cell>
          <cell r="G1414" t="str">
            <v>Manutenção de Equipamentos de Informática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</row>
        <row r="1415">
          <cell r="F1415" t="str">
            <v>(-) DESPESAS CONTROLADORIAManutenção e Conservação Instalações</v>
          </cell>
          <cell r="G1415" t="str">
            <v>Manutenção e Conservação Instalações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</row>
        <row r="1416">
          <cell r="F1416" t="str">
            <v>(-) DESPESAS CONTROLADORIAManutenção e Conservação Predial</v>
          </cell>
          <cell r="G1416" t="str">
            <v>Manutenção e Conservação Predial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</row>
        <row r="1417">
          <cell r="F1417" t="str">
            <v>(-) DESPESAS CONTROLADORIA(-)Outras Despesas Gerais</v>
          </cell>
          <cell r="G1417" t="str">
            <v>(-)Outras Despesas Gerais</v>
          </cell>
          <cell r="H1417">
            <v>0</v>
          </cell>
          <cell r="I1417">
            <v>30.03000000228489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10.500000132122171</v>
          </cell>
          <cell r="Q1417">
            <v>0</v>
          </cell>
          <cell r="R1417">
            <v>0</v>
          </cell>
          <cell r="S1417">
            <v>0</v>
          </cell>
        </row>
        <row r="1418">
          <cell r="F1418" t="str">
            <v>(-) DESPESAS CONTROLADORIAAluguel de Veículos</v>
          </cell>
          <cell r="G1418" t="str">
            <v>Aluguel de Veículos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</row>
        <row r="1419">
          <cell r="F1419" t="str">
            <v>(-) DESPESAS CONTROLADORIAAssinatura Jornais, Revistas e Periódicos</v>
          </cell>
          <cell r="G1419" t="str">
            <v>Assinatura Jornais, Revistas e Periódicos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</row>
        <row r="1420">
          <cell r="F1420" t="str">
            <v>(-) DESPESAS CONTROLADORIACombustível</v>
          </cell>
          <cell r="G1420" t="str">
            <v>Combustível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</row>
        <row r="1421">
          <cell r="F1421" t="str">
            <v>(-) DESPESAS CONTROLADORIADespesa com Documentos</v>
          </cell>
          <cell r="G1421" t="str">
            <v>Despesa com Documentos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10.500000132122171</v>
          </cell>
          <cell r="Q1421">
            <v>0</v>
          </cell>
          <cell r="R1421">
            <v>0</v>
          </cell>
          <cell r="S1421">
            <v>0</v>
          </cell>
        </row>
        <row r="1422">
          <cell r="F1422" t="str">
            <v>(-) DESPESAS CONTROLADORIADespesa com Processos Judiciais</v>
          </cell>
          <cell r="G1422" t="str">
            <v>Despesa com Processos Judiciais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</row>
        <row r="1423">
          <cell r="F1423" t="str">
            <v>(-) DESPESAS CONTROLADORIAFrete Compra</v>
          </cell>
          <cell r="G1423" t="str">
            <v>Frete Compra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</row>
        <row r="1424">
          <cell r="F1424" t="str">
            <v>(-) DESPESAS CONTROLADORIAMão-de-Obra Terceirizada</v>
          </cell>
          <cell r="G1424" t="str">
            <v>Mão-de-Obra Terceirizada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</row>
        <row r="1425">
          <cell r="F1425" t="str">
            <v>(-) DESPESAS CONTROLADORIAServiço de Correios</v>
          </cell>
          <cell r="G1425" t="str">
            <v>Serviço de Correios</v>
          </cell>
          <cell r="H1425">
            <v>0</v>
          </cell>
          <cell r="I1425">
            <v>30.03000000228489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</row>
        <row r="1426">
          <cell r="F1426" t="str">
            <v>(-) DESPESAS CONTROLADORIAÁgua</v>
          </cell>
          <cell r="G1426" t="str">
            <v>Água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</row>
        <row r="1427">
          <cell r="F1427" t="str">
            <v>(-) DESPESAS CONTROLADORIADespesas com Amortização de Software</v>
          </cell>
          <cell r="G1427" t="str">
            <v>Despesas com Amortização de Software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</row>
        <row r="1428">
          <cell r="F1428" t="str">
            <v>(-) DESPESAS CONTROLADORIATaxas Operacionais</v>
          </cell>
          <cell r="G1428" t="str">
            <v>Taxas Operacionais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</row>
        <row r="1429">
          <cell r="F1429" t="str">
            <v>(-) DESPESAS CONTROLADORIAAluguel de Imóveis</v>
          </cell>
          <cell r="G1429" t="str">
            <v>Aluguel de Imóveis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</row>
        <row r="1430">
          <cell r="F1430" t="str">
            <v>(-) DESPESAS CONTROLADORIASeguro Frota Leve</v>
          </cell>
          <cell r="G1430" t="str">
            <v>Seguro Frota Leve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</row>
        <row r="1431">
          <cell r="F1431" t="str">
            <v>(-) DESPESAS CONTROLADORIAPerdas de Estoque</v>
          </cell>
          <cell r="G1431" t="str">
            <v>Perdas de Estoque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</row>
        <row r="1432">
          <cell r="F1432" t="str">
            <v>(-) DESPESAS CONTROLADORIAAluguel de Máquinas e Equipamentos</v>
          </cell>
          <cell r="G1432" t="str">
            <v>Aluguel de Máquinas e Equipamentos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</row>
        <row r="1433">
          <cell r="F1433" t="str">
            <v>(-) DESPESAS CONTROLADORIAOutras Despesas Gerais</v>
          </cell>
          <cell r="G1433" t="str">
            <v>Outras Despesas Gerais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</row>
        <row r="1434">
          <cell r="F1434" t="str">
            <v>(-) DESPESAS TECNOLOGIA DA INFORMAÇÃO(-) DESPESAS TECNOLOGIA DA INFORMAÇÃO</v>
          </cell>
          <cell r="G1434" t="str">
            <v>(-) DESPESAS TECNOLOGIA DA INFORMAÇÃO</v>
          </cell>
          <cell r="H1434">
            <v>38934.355567136445</v>
          </cell>
          <cell r="I1434">
            <v>41707.135119956954</v>
          </cell>
          <cell r="J1434">
            <v>40869.469035021968</v>
          </cell>
          <cell r="K1434">
            <v>40361.260646689945</v>
          </cell>
          <cell r="L1434">
            <v>47378.928754294917</v>
          </cell>
          <cell r="M1434">
            <v>23051.126970954243</v>
          </cell>
          <cell r="N1434">
            <v>39429.576255919063</v>
          </cell>
          <cell r="O1434">
            <v>46784.463946955642</v>
          </cell>
          <cell r="P1434">
            <v>44968.005655835346</v>
          </cell>
          <cell r="Q1434">
            <v>47855.866573672698</v>
          </cell>
          <cell r="R1434">
            <v>44561.881446328494</v>
          </cell>
          <cell r="S1434">
            <v>12433.632878652788</v>
          </cell>
        </row>
        <row r="1435">
          <cell r="F1435" t="str">
            <v>(-) DESPESAS TECNOLOGIA DA INFORMAÇÃODespesas com Pessoal</v>
          </cell>
          <cell r="G1435" t="str">
            <v>Despesas com Pessoal</v>
          </cell>
          <cell r="H1435">
            <v>17522.115567023939</v>
          </cell>
          <cell r="I1435">
            <v>20057.885119978946</v>
          </cell>
          <cell r="J1435">
            <v>19107.489035387538</v>
          </cell>
          <cell r="K1435">
            <v>20445.830646961393</v>
          </cell>
          <cell r="L1435">
            <v>20535.888753837611</v>
          </cell>
          <cell r="M1435">
            <v>19451.476970954242</v>
          </cell>
          <cell r="N1435">
            <v>20486.852426404515</v>
          </cell>
          <cell r="O1435">
            <v>22319.310771200784</v>
          </cell>
          <cell r="P1435">
            <v>19903.075272056776</v>
          </cell>
          <cell r="Q1435">
            <v>21127.403962244825</v>
          </cell>
          <cell r="R1435">
            <v>19273.778263277669</v>
          </cell>
          <cell r="S1435">
            <v>22133.63818889614</v>
          </cell>
        </row>
        <row r="1436">
          <cell r="F1436" t="str">
            <v>(-) DESPESAS TECNOLOGIA DA INFORMAÇÃOSalários e Adicionais</v>
          </cell>
          <cell r="G1436" t="str">
            <v>Salários e Adicionais</v>
          </cell>
          <cell r="H1436">
            <v>10918.67</v>
          </cell>
          <cell r="I1436">
            <v>12442</v>
          </cell>
          <cell r="J1436">
            <v>12442</v>
          </cell>
          <cell r="K1436">
            <v>13295.4336</v>
          </cell>
          <cell r="L1436">
            <v>13296.949600000002</v>
          </cell>
          <cell r="M1436">
            <v>13293.8608</v>
          </cell>
          <cell r="N1436">
            <v>13257.821599999999</v>
          </cell>
          <cell r="O1436">
            <v>13359</v>
          </cell>
          <cell r="P1436">
            <v>11052.68</v>
          </cell>
          <cell r="Q1436">
            <v>13537.8</v>
          </cell>
          <cell r="R1436">
            <v>12629</v>
          </cell>
          <cell r="S1436">
            <v>14298.33</v>
          </cell>
        </row>
        <row r="1437">
          <cell r="F1437" t="str">
            <v>(-) DESPESAS TECNOLOGIA DA INFORMAÇÃOEncargos Sociais</v>
          </cell>
          <cell r="G1437" t="str">
            <v>Encargos Sociais</v>
          </cell>
          <cell r="H1437">
            <v>4595.78</v>
          </cell>
          <cell r="I1437">
            <v>5581.19</v>
          </cell>
          <cell r="J1437">
            <v>4821.49</v>
          </cell>
          <cell r="K1437">
            <v>5207.4720000000007</v>
          </cell>
          <cell r="L1437">
            <v>5207.7520000000004</v>
          </cell>
          <cell r="M1437">
            <v>5207.7384000000002</v>
          </cell>
          <cell r="N1437">
            <v>5207.7123999999994</v>
          </cell>
          <cell r="O1437">
            <v>7021.34</v>
          </cell>
          <cell r="P1437">
            <v>6691.4599999999991</v>
          </cell>
          <cell r="Q1437">
            <v>5349.43</v>
          </cell>
          <cell r="R1437">
            <v>5397.7199999999993</v>
          </cell>
          <cell r="S1437">
            <v>5602.6099999999988</v>
          </cell>
        </row>
        <row r="1438">
          <cell r="F1438" t="str">
            <v>(-) DESPESAS TECNOLOGIA DA INFORMAÇÃOProvisão PPR Global</v>
          </cell>
          <cell r="G1438" t="str">
            <v>Provisão PPR Global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</row>
        <row r="1439">
          <cell r="F1439" t="str">
            <v>(-) DESPESAS TECNOLOGIA DA INFORMAÇÃODesenvolvimento RH</v>
          </cell>
          <cell r="G1439" t="str">
            <v>Desenvolvimento RH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</row>
        <row r="1440">
          <cell r="F1440" t="str">
            <v>(-) DESPESAS TECNOLOGIA DA INFORMAÇÃOProvisão PPR Gestores</v>
          </cell>
          <cell r="G1440" t="str">
            <v>Provisão PPR Gestores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</row>
        <row r="1441">
          <cell r="F1441" t="str">
            <v>(-) DESPESAS TECNOLOGIA DA INFORMAÇÃOEducação Continuada</v>
          </cell>
          <cell r="G1441" t="str">
            <v>Educação Continuada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</row>
        <row r="1442">
          <cell r="F1442" t="str">
            <v>(-) DESPESAS TECNOLOGIA DA INFORMAÇÃOIdiomas</v>
          </cell>
          <cell r="G1442" t="str">
            <v>Idiomas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</row>
        <row r="1443">
          <cell r="F1443" t="str">
            <v>(-) DESPESAS TECNOLOGIA DA INFORMAÇÃOGinástica Laboral</v>
          </cell>
          <cell r="G1443" t="str">
            <v>Ginástica Laboral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</row>
        <row r="1444">
          <cell r="F1444" t="str">
            <v>(-) DESPESAS TECNOLOGIA DA INFORMAÇÃOEducação e Treinamento (Capacitação)</v>
          </cell>
          <cell r="G1444" t="str">
            <v>Educação e Treinamento (Capacitação)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</row>
        <row r="1445">
          <cell r="F1445" t="str">
            <v>(-) DESPESAS TECNOLOGIA DA INFORMAÇÃOAtividades Motivacionais</v>
          </cell>
          <cell r="G1445" t="str">
            <v>Atividades Motivacionais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</row>
        <row r="1446">
          <cell r="F1446" t="str">
            <v>(-) DESPESAS TECNOLOGIA DA INFORMAÇÃOOutras despesas de Pessoal</v>
          </cell>
          <cell r="G1446" t="str">
            <v>Outras despesas de Pessoal</v>
          </cell>
          <cell r="H1446">
            <v>2007.6655670239395</v>
          </cell>
          <cell r="I1446">
            <v>2034.6951199789464</v>
          </cell>
          <cell r="J1446">
            <v>1843.9990353875419</v>
          </cell>
          <cell r="K1446">
            <v>1942.9250469613914</v>
          </cell>
          <cell r="L1446">
            <v>2031.1871538376124</v>
          </cell>
          <cell r="M1446">
            <v>949.87777095424121</v>
          </cell>
          <cell r="N1446">
            <v>2021.3184264045144</v>
          </cell>
          <cell r="O1446">
            <v>1938.9707712007826</v>
          </cell>
          <cell r="P1446">
            <v>2158.9352720567772</v>
          </cell>
          <cell r="Q1446">
            <v>2240.1739622448254</v>
          </cell>
          <cell r="R1446">
            <v>1247.0582632776668</v>
          </cell>
          <cell r="S1446">
            <v>2232.6981888961436</v>
          </cell>
        </row>
        <row r="1447">
          <cell r="F1447" t="str">
            <v>(-) DESPESAS TECNOLOGIA DA INFORMAÇÃOAjuda de Custo Alimentação</v>
          </cell>
          <cell r="G1447" t="str">
            <v>Ajuda de Custo Alimentação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</row>
        <row r="1448">
          <cell r="F1448" t="str">
            <v>(-) DESPESAS TECNOLOGIA DA INFORMAÇÃOAjuda de Custo Combustível</v>
          </cell>
          <cell r="G1448" t="str">
            <v>Ajuda de Custo Combustível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</row>
        <row r="1449">
          <cell r="F1449" t="str">
            <v>(-) DESPESAS TECNOLOGIA DA INFORMAÇÃOAjuda de Custo Moradia/Aluguel</v>
          </cell>
          <cell r="G1449" t="str">
            <v>Ajuda de Custo Moradia/Aluguel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</row>
        <row r="1450">
          <cell r="F1450" t="str">
            <v>(-) DESPESAS TECNOLOGIA DA INFORMAÇÃOExames Médicos</v>
          </cell>
          <cell r="G1450" t="str">
            <v>Exames Médicos</v>
          </cell>
          <cell r="H1450">
            <v>0</v>
          </cell>
          <cell r="I1450">
            <v>7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32.00000000011007</v>
          </cell>
          <cell r="R1450">
            <v>0</v>
          </cell>
          <cell r="S1450">
            <v>0</v>
          </cell>
        </row>
        <row r="1451">
          <cell r="F1451" t="str">
            <v>(-) DESPESAS TECNOLOGIA DA INFORMAÇÃOPlano de Saúde</v>
          </cell>
          <cell r="G1451" t="str">
            <v>Plano de Saúde</v>
          </cell>
          <cell r="H1451">
            <v>847.03556605461358</v>
          </cell>
          <cell r="I1451">
            <v>861.69511959773604</v>
          </cell>
          <cell r="J1451">
            <v>835.99903573703716</v>
          </cell>
          <cell r="K1451">
            <v>819.4450467136495</v>
          </cell>
          <cell r="L1451">
            <v>964.46715394619366</v>
          </cell>
          <cell r="M1451">
            <v>949.87777095424121</v>
          </cell>
          <cell r="N1451">
            <v>984.31842660958955</v>
          </cell>
          <cell r="O1451">
            <v>930.97077150894074</v>
          </cell>
          <cell r="P1451">
            <v>1041.5052724601287</v>
          </cell>
          <cell r="Q1451">
            <v>957.31396174054498</v>
          </cell>
          <cell r="R1451">
            <v>167.05826416434104</v>
          </cell>
          <cell r="S1451">
            <v>1071.6981896977998</v>
          </cell>
        </row>
        <row r="1452">
          <cell r="F1452" t="str">
            <v>(-) DESPESAS TECNOLOGIA DA INFORMAÇÃOSeguro de Vida em Grupo</v>
          </cell>
          <cell r="G1452" t="str">
            <v>Seguro de Vida em Grupo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</row>
        <row r="1453">
          <cell r="F1453" t="str">
            <v>(-) DESPESAS TECNOLOGIA DA INFORMAÇÃOPlano Odontológico</v>
          </cell>
          <cell r="G1453" t="str">
            <v>Plano Odontológico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</row>
        <row r="1454">
          <cell r="F1454" t="str">
            <v>(-) DESPESAS TECNOLOGIA DA INFORMAÇÃOFarmácia</v>
          </cell>
          <cell r="G1454" t="str">
            <v>Farmácia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</row>
        <row r="1455">
          <cell r="F1455" t="str">
            <v>(-) DESPESAS TECNOLOGIA DA INFORMAÇÃOAlimentação Funcionários</v>
          </cell>
          <cell r="G1455" t="str">
            <v>Alimentação Funcionários</v>
          </cell>
          <cell r="H1455">
            <v>705.60000088449146</v>
          </cell>
          <cell r="I1455">
            <v>1017.0000004876284</v>
          </cell>
          <cell r="J1455">
            <v>1007.9999996505047</v>
          </cell>
          <cell r="K1455">
            <v>1008.0000002397179</v>
          </cell>
          <cell r="L1455">
            <v>1007.9999998914188</v>
          </cell>
          <cell r="M1455">
            <v>0</v>
          </cell>
          <cell r="N1455">
            <v>1007.9999997983948</v>
          </cell>
          <cell r="O1455">
            <v>1007.9999996918419</v>
          </cell>
          <cell r="P1455">
            <v>1079.9999996021993</v>
          </cell>
          <cell r="Q1455">
            <v>1080.00000050417</v>
          </cell>
          <cell r="R1455">
            <v>1079.9999991133257</v>
          </cell>
          <cell r="S1455">
            <v>1133.9999991983439</v>
          </cell>
        </row>
        <row r="1456">
          <cell r="F1456" t="str">
            <v>(-) DESPESAS TECNOLOGIA DA INFORMAÇÃOAlimentação Interna Funcionários</v>
          </cell>
          <cell r="G1456" t="str">
            <v>Alimentação Interna Funcionários</v>
          </cell>
          <cell r="H1456">
            <v>195.43</v>
          </cell>
          <cell r="I1456">
            <v>43.999999988411965</v>
          </cell>
          <cell r="J1456">
            <v>0</v>
          </cell>
          <cell r="K1456">
            <v>115.48000000802402</v>
          </cell>
          <cell r="L1456">
            <v>58.72</v>
          </cell>
          <cell r="M1456">
            <v>0</v>
          </cell>
          <cell r="N1456">
            <v>28.999999996529997</v>
          </cell>
          <cell r="O1456">
            <v>0</v>
          </cell>
          <cell r="P1456">
            <v>37.429999994449005</v>
          </cell>
          <cell r="Q1456">
            <v>170.86</v>
          </cell>
          <cell r="R1456">
            <v>0</v>
          </cell>
          <cell r="S1456">
            <v>27</v>
          </cell>
        </row>
        <row r="1457">
          <cell r="F1457" t="str">
            <v>(-) DESPESAS TECNOLOGIA DA INFORMAÇÃOMulta Termino Contratual</v>
          </cell>
          <cell r="G1457" t="str">
            <v>Multa Termino Contratual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</row>
        <row r="1458">
          <cell r="F1458" t="str">
            <v>(-) DESPESAS TECNOLOGIA DA INFORMAÇÃOMultas Trabalhistas</v>
          </cell>
          <cell r="G1458" t="str">
            <v>Multas Trabalhistas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</row>
        <row r="1459">
          <cell r="F1459" t="str">
            <v xml:space="preserve">(-) DESPESAS TECNOLOGIA DA INFORMAÇÃOFardamento </v>
          </cell>
          <cell r="G1459" t="str">
            <v xml:space="preserve">Fardamento </v>
          </cell>
          <cell r="H1459">
            <v>259.60000008483433</v>
          </cell>
          <cell r="I1459">
            <v>104.99999990517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</row>
        <row r="1460">
          <cell r="F1460" t="str">
            <v>(-) DESPESAS TECNOLOGIA DA INFORMAÇÃOBenefícios Assistenciais</v>
          </cell>
          <cell r="G1460" t="str">
            <v>Benefícios Assistenciais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</row>
        <row r="1461">
          <cell r="F1461" t="str">
            <v>(-) DESPESAS TECNOLOGIA DA INFORMAÇÃO(-) Despesas Especificas</v>
          </cell>
          <cell r="G1461" t="str">
            <v>(-) Despesas Especificas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</row>
        <row r="1462">
          <cell r="F1462" t="str">
            <v>(-) DESPESAS TECNOLOGIA DA INFORMAÇÃOEnergia Eletrica</v>
          </cell>
          <cell r="G1462" t="str">
            <v>Energia Eletrica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</row>
        <row r="1463">
          <cell r="F1463" t="str">
            <v>(-) DESPESAS TECNOLOGIA DA INFORMAÇÃOCustas Cartoriais</v>
          </cell>
          <cell r="G1463" t="str">
            <v>Custas Cartoriais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</row>
        <row r="1464">
          <cell r="F1464" t="str">
            <v>(-) DESPESAS TECNOLOGIA DA INFORMAÇÃOAluguel de Máquinas e Equipamentos</v>
          </cell>
          <cell r="G1464" t="str">
            <v>Aluguel de Máquinas e Equipamentos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</row>
        <row r="1465">
          <cell r="F1465" t="str">
            <v>(-) DESPESAS TECNOLOGIA DA INFORMAÇÃOCombustível Frota Leve</v>
          </cell>
          <cell r="G1465" t="str">
            <v>Combustível Frota Leve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</row>
        <row r="1466">
          <cell r="F1466" t="str">
            <v>(-) DESPESAS TECNOLOGIA DA INFORMAÇÃOLubrificantes Frota Leve</v>
          </cell>
          <cell r="G1466" t="str">
            <v>Lubrificantes Frota Leve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</row>
        <row r="1467">
          <cell r="F1467" t="str">
            <v>(-) DESPESAS TECNOLOGIA DA INFORMAÇÃOManutenção Frota Leve</v>
          </cell>
          <cell r="G1467" t="str">
            <v>Manutenção Frota Leve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</row>
        <row r="1468">
          <cell r="F1468" t="str">
            <v>(-) DESPESAS TECNOLOGIA DA INFORMAÇÃOSeguro Frota Leve</v>
          </cell>
          <cell r="G1468" t="str">
            <v>Seguro Frota Leve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</row>
        <row r="1469">
          <cell r="F1469" t="str">
            <v>(-) DESPESAS TECNOLOGIA DA INFORMAÇÃOSeguro Instalações</v>
          </cell>
          <cell r="G1469" t="str">
            <v>Seguro Instalações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</row>
        <row r="1470">
          <cell r="F1470" t="str">
            <v>(-) DESPESAS TECNOLOGIA DA INFORMAÇÃOSeguro Responsabilidade Civil</v>
          </cell>
          <cell r="G1470" t="str">
            <v>Seguro Responsabilidade Civil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</row>
        <row r="1471">
          <cell r="F1471" t="str">
            <v>(-) DESPESAS TECNOLOGIA DA INFORMAÇÃOAluguel de Imóveis</v>
          </cell>
          <cell r="G1471" t="str">
            <v>Aluguel de Imóveis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</row>
        <row r="1472">
          <cell r="F1472" t="str">
            <v>(-) DESPESAS TECNOLOGIA DA INFORMAÇÃOTaxas Operacionais</v>
          </cell>
          <cell r="G1472" t="str">
            <v>Taxas Operacionais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</row>
        <row r="1473">
          <cell r="F1473" t="str">
            <v>(-) DESPESAS TECNOLOGIA DA INFORMAÇÃODoações</v>
          </cell>
          <cell r="G1473" t="str">
            <v>Doações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</row>
        <row r="1474">
          <cell r="F1474" t="str">
            <v>(-) DESPESAS TECNOLOGIA DA INFORMAÇÃOPremio por Concursos</v>
          </cell>
          <cell r="G1474" t="str">
            <v>Premio por Concursos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</row>
        <row r="1475">
          <cell r="F1475" t="str">
            <v>(-) DESPESAS TECNOLOGIA DA INFORMAÇÃOPublicações Legais</v>
          </cell>
          <cell r="G1475" t="str">
            <v>Publicações Legais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</row>
        <row r="1476">
          <cell r="F1476" t="str">
            <v>(-) DESPESAS TECNOLOGIA DA INFORMAÇÃOServiço Copa</v>
          </cell>
          <cell r="G1476" t="str">
            <v>Serviço Copa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</row>
        <row r="1477">
          <cell r="F1477" t="str">
            <v>(-) DESPESAS TECNOLOGIA DA INFORMAÇÃOContribuição Sindicatos e Associações</v>
          </cell>
          <cell r="G1477" t="str">
            <v>Contribuição Sindicatos e Associações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</row>
        <row r="1478">
          <cell r="F1478" t="str">
            <v>(-) DESPESAS TECNOLOGIA DA INFORMAÇÃODespesas com Certificação Digital</v>
          </cell>
          <cell r="G1478" t="str">
            <v>Despesas com Certificação Digital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</row>
        <row r="1479">
          <cell r="F1479" t="str">
            <v>(-) DESPESAS TECNOLOGIA DA INFORMAÇÃOCustas e Emolumentos</v>
          </cell>
          <cell r="G1479" t="str">
            <v>Custas e Emolumentos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</row>
        <row r="1480">
          <cell r="F1480" t="str">
            <v>(-) DESPESAS TECNOLOGIA DA INFORMAÇÃO(-) Despesas Gerais</v>
          </cell>
          <cell r="G1480" t="str">
            <v>(-) Despesas Gerais</v>
          </cell>
          <cell r="H1480">
            <v>17896.780000112503</v>
          </cell>
          <cell r="I1480">
            <v>18089.609999978009</v>
          </cell>
          <cell r="J1480">
            <v>18203.269999634431</v>
          </cell>
          <cell r="K1480">
            <v>16357.189999728547</v>
          </cell>
          <cell r="L1480">
            <v>23285.080000457303</v>
          </cell>
          <cell r="M1480">
            <v>41.88</v>
          </cell>
          <cell r="N1480">
            <v>22706.762558048293</v>
          </cell>
          <cell r="O1480">
            <v>21610.698086410244</v>
          </cell>
          <cell r="P1480">
            <v>20460.783037776506</v>
          </cell>
          <cell r="Q1480">
            <v>24580.868620120145</v>
          </cell>
          <cell r="R1480">
            <v>22619.131124780899</v>
          </cell>
          <cell r="S1480">
            <v>21357.660900009345</v>
          </cell>
        </row>
        <row r="1481">
          <cell r="F1481" t="str">
            <v>(-) DESPESAS TECNOLOGIA DA INFORMAÇÃO(-) Deslocamentos e Viagens</v>
          </cell>
          <cell r="G1481" t="str">
            <v>(-) Deslocamentos e Viagens</v>
          </cell>
          <cell r="H1481">
            <v>34.000000016158623</v>
          </cell>
          <cell r="I1481">
            <v>12.010000017356242</v>
          </cell>
          <cell r="J1481">
            <v>20.000000047652641</v>
          </cell>
          <cell r="K1481">
            <v>38.000000011664909</v>
          </cell>
          <cell r="L1481">
            <v>23.999999983353597</v>
          </cell>
          <cell r="M1481">
            <v>0</v>
          </cell>
          <cell r="N1481">
            <v>20.000000042435314</v>
          </cell>
          <cell r="O1481">
            <v>1139.630000057942</v>
          </cell>
          <cell r="P1481">
            <v>16.000000036397697</v>
          </cell>
          <cell r="Q1481">
            <v>14.000000005277716</v>
          </cell>
          <cell r="R1481">
            <v>317.90999997155552</v>
          </cell>
          <cell r="S1481">
            <v>0</v>
          </cell>
        </row>
        <row r="1482">
          <cell r="F1482" t="str">
            <v xml:space="preserve">(-) DESPESAS TECNOLOGIA DA INFORMAÇÃOHospedagem </v>
          </cell>
          <cell r="G1482" t="str">
            <v xml:space="preserve">Hospedagem </v>
          </cell>
          <cell r="H1482">
            <v>0</v>
          </cell>
          <cell r="I1482">
            <v>0</v>
          </cell>
          <cell r="J1482">
            <v>0</v>
          </cell>
          <cell r="K1482">
            <v>30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</row>
        <row r="1483">
          <cell r="F1483" t="str">
            <v xml:space="preserve">(-) DESPESAS TECNOLOGIA DA INFORMAÇÃOPassagens Aéreas </v>
          </cell>
          <cell r="G1483" t="str">
            <v xml:space="preserve">Passagens Aéreas 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</row>
        <row r="1484">
          <cell r="F1484" t="str">
            <v xml:space="preserve">(-) DESPESAS TECNOLOGIA DA INFORMAÇÃOPassagens Rodoviárias </v>
          </cell>
          <cell r="G1484" t="str">
            <v xml:space="preserve">Passagens Rodoviárias 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33.030000001700003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</row>
        <row r="1485">
          <cell r="F1485" t="str">
            <v>(-) DESPESAS TECNOLOGIA DA INFORMAÇÃOPassagens Marítimas</v>
          </cell>
          <cell r="G1485" t="str">
            <v>Passagens Marítimas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79.999999993680007</v>
          </cell>
          <cell r="S1485">
            <v>0</v>
          </cell>
        </row>
        <row r="1486">
          <cell r="F1486" t="str">
            <v>(-) DESPESAS TECNOLOGIA DA INFORMAÇÃODespesas com Táxi</v>
          </cell>
          <cell r="G1486" t="str">
            <v>Despesas com Táxi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948.00000001920421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</row>
        <row r="1487">
          <cell r="F1487" t="str">
            <v>(-) DESPESAS TECNOLOGIA DA INFORMAÇÃODespesas com Moto Taxi</v>
          </cell>
          <cell r="G1487" t="str">
            <v>Despesas com Moto Taxi</v>
          </cell>
          <cell r="H1487">
            <v>34.000000016158623</v>
          </cell>
          <cell r="I1487">
            <v>12.010000017356242</v>
          </cell>
          <cell r="J1487">
            <v>20.000000047652641</v>
          </cell>
          <cell r="K1487">
            <v>8.0000000116649073</v>
          </cell>
          <cell r="L1487">
            <v>23.999999983353597</v>
          </cell>
          <cell r="M1487">
            <v>0</v>
          </cell>
          <cell r="N1487">
            <v>20.000000042435314</v>
          </cell>
          <cell r="O1487">
            <v>24.000000057941705</v>
          </cell>
          <cell r="P1487">
            <v>16.000000036397697</v>
          </cell>
          <cell r="Q1487">
            <v>14.000000005277716</v>
          </cell>
          <cell r="R1487">
            <v>7.9999999715555088</v>
          </cell>
          <cell r="S1487">
            <v>0</v>
          </cell>
        </row>
        <row r="1488">
          <cell r="F1488" t="str">
            <v>(-) DESPESAS TECNOLOGIA DA INFORMAÇÃOAlimentação Viagens</v>
          </cell>
          <cell r="G1488" t="str">
            <v>Alimentação Viagens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34.599999994958004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</row>
        <row r="1489">
          <cell r="F1489" t="str">
            <v>(-) DESPESAS TECNOLOGIA DA INFORMAÇÃODiárias Viagens</v>
          </cell>
          <cell r="G1489" t="str">
            <v>Diárias Viagens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</row>
        <row r="1490">
          <cell r="F1490" t="str">
            <v>(-) DESPESAS TECNOLOGIA DA INFORMAÇÃOCombustível em Viagens</v>
          </cell>
          <cell r="G1490" t="str">
            <v>Combustível em Viagens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99.999999984138014</v>
          </cell>
          <cell r="P1490">
            <v>0</v>
          </cell>
          <cell r="Q1490">
            <v>0</v>
          </cell>
          <cell r="R1490">
            <v>229.91000000631999</v>
          </cell>
          <cell r="S1490">
            <v>0</v>
          </cell>
        </row>
        <row r="1491">
          <cell r="F1491" t="str">
            <v>(-) DESPESAS TECNOLOGIA DA INFORMAÇÃOEstacionamento</v>
          </cell>
          <cell r="G1491" t="str">
            <v>Estacionamento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</row>
        <row r="1492">
          <cell r="F1492" t="str">
            <v>(-) DESPESAS TECNOLOGIA DA INFORMAÇÃOPedágio</v>
          </cell>
          <cell r="G1492" t="str">
            <v>Pedágio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</row>
        <row r="1493">
          <cell r="F1493" t="str">
            <v>(-) DESPESAS TECNOLOGIA DA INFORMAÇÃO(-) Telefonia e Telecomunicações</v>
          </cell>
          <cell r="G1493" t="str">
            <v>(-) Telefonia e Telecomunicações</v>
          </cell>
          <cell r="H1493">
            <v>6347.9300000502644</v>
          </cell>
          <cell r="I1493">
            <v>8336.3399999606554</v>
          </cell>
          <cell r="J1493">
            <v>8809.5699995867762</v>
          </cell>
          <cell r="K1493">
            <v>5426.8199996792619</v>
          </cell>
          <cell r="L1493">
            <v>13403.980000454259</v>
          </cell>
          <cell r="M1493">
            <v>0</v>
          </cell>
          <cell r="N1493">
            <v>9348.149999429399</v>
          </cell>
          <cell r="O1493">
            <v>9903.620001245703</v>
          </cell>
          <cell r="P1493">
            <v>9731.5900008159224</v>
          </cell>
          <cell r="Q1493">
            <v>10580.27999919357</v>
          </cell>
          <cell r="R1493">
            <v>10723.499999815143</v>
          </cell>
          <cell r="S1493">
            <v>10333.000000126347</v>
          </cell>
        </row>
        <row r="1494">
          <cell r="F1494" t="str">
            <v>(-) DESPESAS TECNOLOGIA DA INFORMAÇÃOTelefonia Fixa</v>
          </cell>
          <cell r="G1494" t="str">
            <v>Telefonia Fixa</v>
          </cell>
          <cell r="H1494">
            <v>1301.8600000073079</v>
          </cell>
          <cell r="I1494">
            <v>1177.789999999186</v>
          </cell>
          <cell r="J1494">
            <v>1488.2900000215991</v>
          </cell>
          <cell r="K1494">
            <v>1777.6099999779001</v>
          </cell>
          <cell r="L1494">
            <v>1532.2299999986501</v>
          </cell>
          <cell r="M1494">
            <v>0</v>
          </cell>
          <cell r="N1494">
            <v>1427.7200000139132</v>
          </cell>
          <cell r="O1494">
            <v>1531.5400000179541</v>
          </cell>
          <cell r="P1494">
            <v>1715.2300000237042</v>
          </cell>
          <cell r="Q1494">
            <v>1839.6499999941641</v>
          </cell>
          <cell r="R1494">
            <v>1442.8800000065439</v>
          </cell>
          <cell r="S1494">
            <v>1474.3999999965749</v>
          </cell>
        </row>
        <row r="1495">
          <cell r="F1495" t="str">
            <v>(-) DESPESAS TECNOLOGIA DA INFORMAÇÃOTelefonia Móvel</v>
          </cell>
          <cell r="G1495" t="str">
            <v>Telefonia Móvel</v>
          </cell>
          <cell r="H1495">
            <v>352.93000005026471</v>
          </cell>
          <cell r="I1495">
            <v>429.25999997720703</v>
          </cell>
          <cell r="J1495">
            <v>578.89999958677549</v>
          </cell>
          <cell r="K1495">
            <v>270.46999967926172</v>
          </cell>
          <cell r="L1495">
            <v>359.40999963039883</v>
          </cell>
          <cell r="M1495">
            <v>0</v>
          </cell>
          <cell r="N1495">
            <v>146.91999954589829</v>
          </cell>
          <cell r="O1495">
            <v>373.92000077520993</v>
          </cell>
          <cell r="P1495">
            <v>296.75000030945228</v>
          </cell>
          <cell r="Q1495">
            <v>687.66999928724204</v>
          </cell>
          <cell r="R1495">
            <v>396.2299994267255</v>
          </cell>
          <cell r="S1495">
            <v>398.19999951009231</v>
          </cell>
        </row>
        <row r="1496">
          <cell r="F1496" t="str">
            <v>(-) DESPESAS TECNOLOGIA DA INFORMAÇÃOInternet</v>
          </cell>
          <cell r="G1496" t="str">
            <v>Internet</v>
          </cell>
          <cell r="H1496">
            <v>3391.1899999926923</v>
          </cell>
          <cell r="I1496">
            <v>5427.3399999842622</v>
          </cell>
          <cell r="J1496">
            <v>5440.4299999784016</v>
          </cell>
          <cell r="K1496">
            <v>2076.7900000221002</v>
          </cell>
          <cell r="L1496">
            <v>9596.2900008252109</v>
          </cell>
          <cell r="M1496">
            <v>0</v>
          </cell>
          <cell r="N1496">
            <v>5636.599999869587</v>
          </cell>
          <cell r="O1496">
            <v>5981.2900004523744</v>
          </cell>
          <cell r="P1496">
            <v>5702.8700005128685</v>
          </cell>
          <cell r="Q1496">
            <v>6199.059999912165</v>
          </cell>
          <cell r="R1496">
            <v>7030.4900003818739</v>
          </cell>
          <cell r="S1496">
            <v>6606.5000006196806</v>
          </cell>
        </row>
        <row r="1497">
          <cell r="F1497" t="str">
            <v>(-) DESPESAS TECNOLOGIA DA INFORMAÇÃOServiço de Trasmissão em Audio e Video</v>
          </cell>
          <cell r="G1497" t="str">
            <v>Serviço de Trasmissão em Audio e Video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158.01</v>
          </cell>
          <cell r="O1497">
            <v>162.97000000016399</v>
          </cell>
          <cell r="P1497">
            <v>162.83999996989803</v>
          </cell>
          <cell r="Q1497">
            <v>0</v>
          </cell>
          <cell r="R1497">
            <v>0</v>
          </cell>
          <cell r="S1497">
            <v>0</v>
          </cell>
        </row>
        <row r="1498">
          <cell r="F1498" t="str">
            <v>(-) DESPESAS TECNOLOGIA DA INFORMAÇÃOVoip</v>
          </cell>
          <cell r="G1498" t="str">
            <v>Voip</v>
          </cell>
          <cell r="H1498">
            <v>1301.95</v>
          </cell>
          <cell r="I1498">
            <v>1301.95</v>
          </cell>
          <cell r="J1498">
            <v>1301.95</v>
          </cell>
          <cell r="K1498">
            <v>1301.95</v>
          </cell>
          <cell r="L1498">
            <v>1916.0500000000002</v>
          </cell>
          <cell r="M1498">
            <v>0</v>
          </cell>
          <cell r="N1498">
            <v>1978.9</v>
          </cell>
          <cell r="O1498">
            <v>1853.9</v>
          </cell>
          <cell r="P1498">
            <v>1853.9</v>
          </cell>
          <cell r="Q1498">
            <v>1853.9</v>
          </cell>
          <cell r="R1498">
            <v>1853.9</v>
          </cell>
          <cell r="S1498">
            <v>1853.9</v>
          </cell>
        </row>
        <row r="1499">
          <cell r="F1499" t="str">
            <v>(-) DESPESAS TECNOLOGIA DA INFORMAÇÃO(-)Materias de Consumo</v>
          </cell>
          <cell r="G1499" t="str">
            <v>(-)Materias de Consumo</v>
          </cell>
          <cell r="H1499">
            <v>122.55000000706011</v>
          </cell>
          <cell r="I1499">
            <v>241.29999999999535</v>
          </cell>
          <cell r="J1499">
            <v>94.76</v>
          </cell>
          <cell r="K1499">
            <v>331.820000048628</v>
          </cell>
          <cell r="L1499">
            <v>514.27000001968997</v>
          </cell>
          <cell r="M1499">
            <v>41.88</v>
          </cell>
          <cell r="N1499">
            <v>929.17255857645659</v>
          </cell>
          <cell r="O1499">
            <v>4.4680851066000002</v>
          </cell>
          <cell r="P1499">
            <v>207.49303692418715</v>
          </cell>
          <cell r="Q1499">
            <v>3125.4686209213</v>
          </cell>
          <cell r="R1499">
            <v>1094.0411249941999</v>
          </cell>
          <cell r="S1499">
            <v>6.5508998830000005</v>
          </cell>
        </row>
        <row r="1500">
          <cell r="F1500" t="str">
            <v>(-) DESPESAS TECNOLOGIA DA INFORMAÇÃOMaterial de Consumo Informática</v>
          </cell>
          <cell r="G1500" t="str">
            <v>Material de Consumo Informática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274.7</v>
          </cell>
          <cell r="S1500">
            <v>0</v>
          </cell>
        </row>
        <row r="1501">
          <cell r="F1501" t="str">
            <v>(-) DESPESAS TECNOLOGIA DA INFORMAÇÃOAluguel Máquina Reprográfica</v>
          </cell>
          <cell r="G1501" t="str">
            <v>Aluguel Máquina Reprográfica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107.07000002006464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</row>
        <row r="1502">
          <cell r="F1502" t="str">
            <v>(-) DESPESAS TECNOLOGIA DA INFORMAÇÃOMaterial de Consumo Máquina Reprografia</v>
          </cell>
          <cell r="G1502" t="str">
            <v>Material de Consumo Máquina Reprografia</v>
          </cell>
          <cell r="H1502">
            <v>26.620000007060106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</row>
        <row r="1503">
          <cell r="F1503" t="str">
            <v>(-) DESPESAS TECNOLOGIA DA INFORMAÇÃOMaterial de Expediente</v>
          </cell>
          <cell r="G1503" t="str">
            <v>Material de Expediente</v>
          </cell>
          <cell r="H1503">
            <v>95.93</v>
          </cell>
          <cell r="I1503">
            <v>40.18</v>
          </cell>
          <cell r="J1503">
            <v>94.76</v>
          </cell>
          <cell r="K1503">
            <v>248.30000003373601</v>
          </cell>
          <cell r="L1503">
            <v>39.020000000000003</v>
          </cell>
          <cell r="M1503">
            <v>30.53</v>
          </cell>
          <cell r="N1503">
            <v>611.23255858810001</v>
          </cell>
          <cell r="O1503">
            <v>4.4680851066000002</v>
          </cell>
          <cell r="P1503">
            <v>153.59303692418715</v>
          </cell>
          <cell r="Q1503">
            <v>67.778620921299989</v>
          </cell>
          <cell r="R1503">
            <v>39.341124994200001</v>
          </cell>
          <cell r="S1503">
            <v>6.5508998830000005</v>
          </cell>
        </row>
        <row r="1504">
          <cell r="F1504" t="str">
            <v>(-) DESPESAS TECNOLOGIA DA INFORMAÇÃOMaterial de Limpeza</v>
          </cell>
          <cell r="G1504" t="str">
            <v>Material de Limpeza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</row>
        <row r="1505">
          <cell r="F1505" t="str">
            <v>(-) DESPESAS TECNOLOGIA DA INFORMAÇÃOMaterial Gráfico e Repreográfico</v>
          </cell>
          <cell r="G1505" t="str">
            <v>Material Gráfico e Repreográfico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</row>
        <row r="1506">
          <cell r="F1506" t="str">
            <v>(-) DESPESAS TECNOLOGIA DA INFORMAÇÃOMateriais de Natureza Permanente</v>
          </cell>
          <cell r="G1506" t="str">
            <v>Materiais de Natureza Permanente</v>
          </cell>
          <cell r="H1506">
            <v>0</v>
          </cell>
          <cell r="I1506">
            <v>201.11999999999534</v>
          </cell>
          <cell r="J1506">
            <v>0</v>
          </cell>
          <cell r="K1506">
            <v>83.520000014892005</v>
          </cell>
          <cell r="L1506">
            <v>475.25000001968999</v>
          </cell>
          <cell r="M1506">
            <v>11.35</v>
          </cell>
          <cell r="N1506">
            <v>210.86999996829201</v>
          </cell>
          <cell r="O1506">
            <v>0</v>
          </cell>
          <cell r="P1506">
            <v>53.9</v>
          </cell>
          <cell r="Q1506">
            <v>3057.69</v>
          </cell>
          <cell r="R1506">
            <v>780</v>
          </cell>
          <cell r="S1506">
            <v>0</v>
          </cell>
        </row>
        <row r="1507">
          <cell r="F1507" t="str">
            <v>(-) DESPESAS TECNOLOGIA DA INFORMAÇÃOCoffee Break</v>
          </cell>
          <cell r="G1507" t="str">
            <v>Coffee Break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</row>
        <row r="1508">
          <cell r="F1508" t="str">
            <v>(-) DESPESAS TECNOLOGIA DA INFORMAÇÃOMaterial EPI</v>
          </cell>
          <cell r="G1508" t="str">
            <v>Material EPI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</row>
        <row r="1509">
          <cell r="F1509" t="str">
            <v>(-) DESPESAS TECNOLOGIA DA INFORMAÇÃO(-) Serviços Técnicos Especializados</v>
          </cell>
          <cell r="G1509" t="str">
            <v>(-) Serviços Técnicos Especializados</v>
          </cell>
          <cell r="H1509">
            <v>8311.64</v>
          </cell>
          <cell r="I1509">
            <v>8864.9600000000009</v>
          </cell>
          <cell r="J1509">
            <v>8113.4400000000005</v>
          </cell>
          <cell r="K1509">
            <v>8946.66</v>
          </cell>
          <cell r="L1509">
            <v>8892.83</v>
          </cell>
          <cell r="M1509">
            <v>0</v>
          </cell>
          <cell r="N1509">
            <v>11434.44</v>
          </cell>
          <cell r="O1509">
            <v>9603.9800000000014</v>
          </cell>
          <cell r="P1509">
            <v>10266.73</v>
          </cell>
          <cell r="Q1509">
            <v>10801.119999999999</v>
          </cell>
          <cell r="R1509">
            <v>10185.080000000002</v>
          </cell>
          <cell r="S1509">
            <v>10681.11</v>
          </cell>
        </row>
        <row r="1510">
          <cell r="F1510" t="str">
            <v>(-) DESPESAS TECNOLOGIA DA INFORMAÇÃOComissões sobre Vendas</v>
          </cell>
          <cell r="G1510" t="str">
            <v>Comissões sobre Vendas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</row>
        <row r="1511">
          <cell r="F1511" t="str">
            <v>(-) DESPESAS TECNOLOGIA DA INFORMAÇÃOServiços de Segurança</v>
          </cell>
          <cell r="G1511" t="str">
            <v>Serviços de Segurança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</row>
        <row r="1512">
          <cell r="F1512" t="str">
            <v>(-) DESPESAS TECNOLOGIA DA INFORMAÇÃOServiços de Contabilidade</v>
          </cell>
          <cell r="G1512" t="str">
            <v>Serviços de Contabilidade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</row>
        <row r="1513">
          <cell r="F1513" t="str">
            <v>(-) DESPESAS TECNOLOGIA DA INFORMAÇÃOAssessoria Tributária</v>
          </cell>
          <cell r="G1513" t="str">
            <v>Assessoria Tributária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</row>
        <row r="1514">
          <cell r="F1514" t="str">
            <v>(-) DESPESAS TECNOLOGIA DA INFORMAÇÃOAuditoria Independente</v>
          </cell>
          <cell r="G1514" t="str">
            <v>Auditoria Independente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</row>
        <row r="1515">
          <cell r="F1515" t="str">
            <v>(-) DESPESAS TECNOLOGIA DA INFORMAÇÃOAdvocacia</v>
          </cell>
          <cell r="G1515" t="str">
            <v>Advocacia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</row>
        <row r="1516">
          <cell r="F1516" t="str">
            <v>(-) DESPESAS TECNOLOGIA DA INFORMAÇÃOAssessoria de Imprensa</v>
          </cell>
          <cell r="G1516" t="str">
            <v>Assessoria de Imprensa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</row>
        <row r="1517">
          <cell r="F1517" t="str">
            <v>(-) DESPESAS TECNOLOGIA DA INFORMAÇÃOAssessoria de Comunicação</v>
          </cell>
          <cell r="G1517" t="str">
            <v>Assessoria de Comunicação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</row>
        <row r="1518">
          <cell r="F1518" t="str">
            <v>(-) DESPESAS TECNOLOGIA DA INFORMAÇÃOAssessoria Criação e Publicidade</v>
          </cell>
          <cell r="G1518" t="str">
            <v>Assessoria Criação e Publicidade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</row>
        <row r="1519">
          <cell r="F1519" t="str">
            <v>(-) DESPESAS TECNOLOGIA DA INFORMAÇÃORecrutamento e Seleção</v>
          </cell>
          <cell r="G1519" t="str">
            <v>Recrutamento e Seleção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</row>
        <row r="1520">
          <cell r="F1520" t="str">
            <v>(-) DESPESAS TECNOLOGIA DA INFORMAÇÃOFerramentas de Pesquisa</v>
          </cell>
          <cell r="G1520" t="str">
            <v>Ferramentas de Pesquisa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</row>
        <row r="1521">
          <cell r="F1521" t="str">
            <v>(-) DESPESAS TECNOLOGIA DA INFORMAÇÃOAssessoria Empresarial</v>
          </cell>
          <cell r="G1521" t="str">
            <v>Assessoria Empresarial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</row>
        <row r="1522">
          <cell r="F1522" t="str">
            <v>(-) DESPESAS TECNOLOGIA DA INFORMAÇÃOServiço de Desembaraço Aduaneiro</v>
          </cell>
          <cell r="G1522" t="str">
            <v>Serviço de Desembaraço Aduaneiro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</row>
        <row r="1523">
          <cell r="F1523" t="str">
            <v>(-) DESPESAS TECNOLOGIA DA INFORMAÇÃOParticipação em Associações</v>
          </cell>
          <cell r="G1523" t="str">
            <v>Participação em Associações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</row>
        <row r="1524">
          <cell r="F1524" t="str">
            <v>(-) DESPESAS TECNOLOGIA DA INFORMAÇÃOComissão Empresa de Cobrança</v>
          </cell>
          <cell r="G1524" t="str">
            <v>Comissão Empresa de Cobrança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</row>
        <row r="1525">
          <cell r="F1525" t="str">
            <v>(-) DESPESAS TECNOLOGIA DA INFORMAÇÃOServiço Análise de Crédito</v>
          </cell>
          <cell r="G1525" t="str">
            <v>Serviço Análise de Crédito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</row>
        <row r="1526">
          <cell r="F1526" t="str">
            <v>(-) DESPESAS TECNOLOGIA DA INFORMAÇÃODesenvolvimento e Manutenção de Software</v>
          </cell>
          <cell r="G1526" t="str">
            <v>Desenvolvimento e Manutenção de Software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30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</row>
        <row r="1527">
          <cell r="F1527" t="str">
            <v>(-) DESPESAS TECNOLOGIA DA INFORMAÇÃOSuporte Técnico Software</v>
          </cell>
          <cell r="G1527" t="str">
            <v>Suporte Técnico Software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2338.36</v>
          </cell>
          <cell r="O1527">
            <v>448.2</v>
          </cell>
          <cell r="P1527">
            <v>1200</v>
          </cell>
          <cell r="Q1527">
            <v>1320</v>
          </cell>
          <cell r="R1527">
            <v>100</v>
          </cell>
          <cell r="S1527">
            <v>1200</v>
          </cell>
        </row>
        <row r="1528">
          <cell r="F1528" t="str">
            <v>(-) DESPESAS TECNOLOGIA DA INFORMAÇÃOLicença para Uso de Software (Aluguel)</v>
          </cell>
          <cell r="G1528" t="str">
            <v>Licença para Uso de Software (Aluguel)</v>
          </cell>
          <cell r="H1528">
            <v>8111.64</v>
          </cell>
          <cell r="I1528">
            <v>8864.9600000000009</v>
          </cell>
          <cell r="J1528">
            <v>8113.4400000000005</v>
          </cell>
          <cell r="K1528">
            <v>8946.66</v>
          </cell>
          <cell r="L1528">
            <v>8892.83</v>
          </cell>
          <cell r="M1528">
            <v>0</v>
          </cell>
          <cell r="N1528">
            <v>9066.08</v>
          </cell>
          <cell r="O1528">
            <v>9155.7800000000007</v>
          </cell>
          <cell r="P1528">
            <v>9066.73</v>
          </cell>
          <cell r="Q1528">
            <v>9481.119999999999</v>
          </cell>
          <cell r="R1528">
            <v>10085.080000000002</v>
          </cell>
          <cell r="S1528">
            <v>9481.11</v>
          </cell>
        </row>
        <row r="1529">
          <cell r="F1529" t="str">
            <v>(-) DESPESAS TECNOLOGIA DA INFORMAÇÃOAssessoria em TI</v>
          </cell>
          <cell r="G1529" t="str">
            <v>Assessoria em TI</v>
          </cell>
          <cell r="H1529">
            <v>200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</row>
        <row r="1530">
          <cell r="F1530" t="str">
            <v>(-) DESPESAS TECNOLOGIA DA INFORMAÇÃOManutenção Suporte Técnico Software</v>
          </cell>
          <cell r="G1530" t="str">
            <v>Manutenção Suporte Técnico Software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</row>
        <row r="1531">
          <cell r="F1531" t="str">
            <v>(-) DESPESAS TECNOLOGIA DA INFORMAÇÃO(-)Manutenção</v>
          </cell>
          <cell r="G1531" t="str">
            <v>(-)Manutenção</v>
          </cell>
          <cell r="H1531">
            <v>3071.38</v>
          </cell>
          <cell r="I1531">
            <v>635</v>
          </cell>
          <cell r="J1531">
            <v>1165.5</v>
          </cell>
          <cell r="K1531">
            <v>1499.71</v>
          </cell>
          <cell r="L1531">
            <v>450</v>
          </cell>
          <cell r="M1531">
            <v>0</v>
          </cell>
          <cell r="N1531">
            <v>975</v>
          </cell>
          <cell r="O1531">
            <v>959</v>
          </cell>
          <cell r="P1531">
            <v>238.97</v>
          </cell>
          <cell r="Q1531">
            <v>60</v>
          </cell>
          <cell r="R1531">
            <v>298.60000000000002</v>
          </cell>
          <cell r="S1531">
            <v>337</v>
          </cell>
        </row>
        <row r="1532">
          <cell r="F1532" t="str">
            <v>(-) DESPESAS TECNOLOGIA DA INFORMAÇÃOMateriais de Manutenção e Reparos</v>
          </cell>
          <cell r="G1532" t="str">
            <v>Materiais de Manutenção e Reparos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</row>
        <row r="1533">
          <cell r="F1533" t="str">
            <v>(-) DESPESAS TECNOLOGIA DA INFORMAÇÃOManutenção Conservação Móveis e Utensílios</v>
          </cell>
          <cell r="G1533" t="str">
            <v>Manutenção Conservação Móveis e Utensílios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</row>
        <row r="1534">
          <cell r="F1534" t="str">
            <v>(-) DESPESAS TECNOLOGIA DA INFORMAÇÃOManutenção Conservação Máq. e Equipamentos</v>
          </cell>
          <cell r="G1534" t="str">
            <v>Manutenção Conservação Máq. e Equipamentos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</row>
        <row r="1535">
          <cell r="F1535" t="str">
            <v>(-) DESPESAS TECNOLOGIA DA INFORMAÇÃOManutenção de Equipamentos de Informática</v>
          </cell>
          <cell r="G1535" t="str">
            <v>Manutenção de Equipamentos de Informática</v>
          </cell>
          <cell r="H1535">
            <v>3071.38</v>
          </cell>
          <cell r="I1535">
            <v>635</v>
          </cell>
          <cell r="J1535">
            <v>1165.5</v>
          </cell>
          <cell r="K1535">
            <v>1499.71</v>
          </cell>
          <cell r="L1535">
            <v>450</v>
          </cell>
          <cell r="M1535">
            <v>0</v>
          </cell>
          <cell r="N1535">
            <v>975</v>
          </cell>
          <cell r="O1535">
            <v>959</v>
          </cell>
          <cell r="P1535">
            <v>238.97</v>
          </cell>
          <cell r="Q1535">
            <v>60</v>
          </cell>
          <cell r="R1535">
            <v>298.60000000000002</v>
          </cell>
          <cell r="S1535">
            <v>337</v>
          </cell>
        </row>
        <row r="1536">
          <cell r="F1536" t="str">
            <v>(-) DESPESAS TECNOLOGIA DA INFORMAÇÃOManutenção e Conservação Instalações</v>
          </cell>
          <cell r="G1536" t="str">
            <v>Manutenção e Conservação Instalações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</row>
        <row r="1537">
          <cell r="F1537" t="str">
            <v>(-) DESPESAS TECNOLOGIA DA INFORMAÇÃOManutenção e Conservação Predial</v>
          </cell>
          <cell r="G1537" t="str">
            <v>Manutenção e Conservação Predial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</row>
        <row r="1538">
          <cell r="F1538" t="str">
            <v>(-) DESPESAS TECNOLOGIA DA INFORMAÇÃO(-)Outras Despesas Gerais</v>
          </cell>
          <cell r="G1538" t="str">
            <v>(-)Outras Despesas Gerais</v>
          </cell>
          <cell r="H1538">
            <v>9.2800000390201216</v>
          </cell>
          <cell r="I1538">
            <v>0</v>
          </cell>
          <cell r="J1538">
            <v>0</v>
          </cell>
          <cell r="K1538">
            <v>114.17999998899201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</row>
        <row r="1539">
          <cell r="F1539" t="str">
            <v>(-) DESPESAS TECNOLOGIA DA INFORMAÇÃOAluguel de Veículos</v>
          </cell>
          <cell r="G1539" t="str">
            <v>Aluguel de Veículos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</row>
        <row r="1540">
          <cell r="F1540" t="str">
            <v>(-) DESPESAS TECNOLOGIA DA INFORMAÇÃOAssinatura Jornais, Revistas e Periódicos</v>
          </cell>
          <cell r="G1540" t="str">
            <v>Assinatura Jornais, Revistas e Periódicos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</row>
        <row r="1541">
          <cell r="F1541" t="str">
            <v>(-) DESPESAS TECNOLOGIA DA INFORMAÇÃOCombustível</v>
          </cell>
          <cell r="G1541" t="str">
            <v>Combustível</v>
          </cell>
          <cell r="H1541">
            <v>0</v>
          </cell>
          <cell r="I1541">
            <v>0</v>
          </cell>
          <cell r="J1541">
            <v>0</v>
          </cell>
          <cell r="K1541">
            <v>114.17999998899201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</row>
        <row r="1542">
          <cell r="F1542" t="str">
            <v>(-) DESPESAS TECNOLOGIA DA INFORMAÇÃODespesa com Documentos</v>
          </cell>
          <cell r="G1542" t="str">
            <v>Despesa com Documentos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</row>
        <row r="1543">
          <cell r="F1543" t="str">
            <v>(-) DESPESAS TECNOLOGIA DA INFORMAÇÃODespesa com Processos Judiciais</v>
          </cell>
          <cell r="G1543" t="str">
            <v>Despesa com Processos Judiciais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</row>
        <row r="1544">
          <cell r="F1544" t="str">
            <v>(-) DESPESAS TECNOLOGIA DA INFORMAÇÃOFrete Compra</v>
          </cell>
          <cell r="G1544" t="str">
            <v>Frete Compra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</row>
        <row r="1545">
          <cell r="F1545" t="str">
            <v>(-) DESPESAS TECNOLOGIA DA INFORMAÇÃOMão-de-Obra Terceirizada</v>
          </cell>
          <cell r="G1545" t="str">
            <v>Mão-de-Obra Terceirizada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</row>
        <row r="1546">
          <cell r="F1546" t="str">
            <v>(-) DESPESAS TECNOLOGIA DA INFORMAÇÃOServiço de Correios</v>
          </cell>
          <cell r="G1546" t="str">
            <v>Serviço de Correios</v>
          </cell>
          <cell r="H1546">
            <v>9.2800000390201216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</row>
        <row r="1547">
          <cell r="F1547" t="str">
            <v>(-) DESPESAS TECNOLOGIA DA INFORMAÇÃOÁgua</v>
          </cell>
          <cell r="G1547" t="str">
            <v>Água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</row>
        <row r="1548">
          <cell r="F1548" t="str">
            <v>(-) DESPESAS TECNOLOGIA DA INFORMAÇÃODespesas com Amortização de Software</v>
          </cell>
          <cell r="G1548" t="str">
            <v>Despesas com Amortização de Software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</row>
        <row r="1549">
          <cell r="F1549" t="str">
            <v>(-) DESPESAS TECNOLOGIA DA INFORMAÇÃOTaxas Operacionais</v>
          </cell>
          <cell r="G1549" t="str">
            <v>Taxas Operacionais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</row>
        <row r="1550">
          <cell r="F1550" t="str">
            <v>(-) DESPESAS TECNOLOGIA DA INFORMAÇÃOAluguel de Imóveis</v>
          </cell>
          <cell r="G1550" t="str">
            <v>Aluguel de Imóveis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</row>
        <row r="1551">
          <cell r="F1551" t="str">
            <v>(-) DESPESAS TECNOLOGIA DA INFORMAÇÃOSeguro Frota Leve</v>
          </cell>
          <cell r="G1551" t="str">
            <v>Seguro Frota Leve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</row>
        <row r="1552">
          <cell r="F1552" t="str">
            <v>(-) DESPESAS TECNOLOGIA DA INFORMAÇÃOPerdas de Estoque</v>
          </cell>
          <cell r="G1552" t="str">
            <v>Perdas de Estoque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</row>
        <row r="1553">
          <cell r="F1553" t="str">
            <v>(-) DESPESAS TECNOLOGIA DA INFORMAÇÃOAluguel de Máquinas e Equipamentos</v>
          </cell>
          <cell r="G1553" t="str">
            <v>Aluguel de Máquinas e Equipamentos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</row>
        <row r="1554">
          <cell r="F1554" t="str">
            <v>(-) DESPESAS TECNOLOGIA DA INFORMAÇÃOOutras Despesas Gerais</v>
          </cell>
          <cell r="G1554" t="str">
            <v>Outras Despesas Gerais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</row>
        <row r="1555">
          <cell r="F1555" t="str">
            <v>(-) DESPESAS RECURSOS HUMANOS(-) DESPESAS RECURSOS HUMANOS</v>
          </cell>
          <cell r="G1555" t="str">
            <v>(-) DESPESAS RECURSOS HUMANOS</v>
          </cell>
          <cell r="H1555">
            <v>61482.368537571536</v>
          </cell>
          <cell r="I1555">
            <v>81918.676698167284</v>
          </cell>
          <cell r="J1555">
            <v>73359.780753675543</v>
          </cell>
          <cell r="K1555">
            <v>67687.965118701424</v>
          </cell>
          <cell r="L1555">
            <v>78484.462648444198</v>
          </cell>
          <cell r="M1555">
            <v>79201.394595924823</v>
          </cell>
          <cell r="N1555">
            <v>64528.571960883564</v>
          </cell>
          <cell r="O1555">
            <v>83392.553449088227</v>
          </cell>
          <cell r="P1555">
            <v>92170.531441174287</v>
          </cell>
          <cell r="Q1555">
            <v>77949.819775180105</v>
          </cell>
          <cell r="R1555">
            <v>105303.5607156708</v>
          </cell>
          <cell r="S1555">
            <v>243704.54886665239</v>
          </cell>
        </row>
        <row r="1556">
          <cell r="F1556" t="str">
            <v>(-) DESPESAS RECURSOS HUMANOSDespesas com Pessoal</v>
          </cell>
          <cell r="G1556" t="str">
            <v>Despesas com Pessoal</v>
          </cell>
          <cell r="H1556">
            <v>46832.938537457077</v>
          </cell>
          <cell r="I1556">
            <v>65621.004385677079</v>
          </cell>
          <cell r="J1556">
            <v>57060.174899756857</v>
          </cell>
          <cell r="K1556">
            <v>52792.505117883549</v>
          </cell>
          <cell r="L1556">
            <v>55930.825782498439</v>
          </cell>
          <cell r="M1556">
            <v>60724.471379355586</v>
          </cell>
          <cell r="N1556">
            <v>59791.41165245029</v>
          </cell>
          <cell r="O1556">
            <v>65751.569748029404</v>
          </cell>
          <cell r="P1556">
            <v>60140.746332573646</v>
          </cell>
          <cell r="Q1556">
            <v>60502.795595687785</v>
          </cell>
          <cell r="R1556">
            <v>48024.793484492882</v>
          </cell>
          <cell r="S1556">
            <v>149136.20715513092</v>
          </cell>
        </row>
        <row r="1557">
          <cell r="F1557" t="str">
            <v>(-) DESPESAS RECURSOS HUMANOSSalários e Adicionais</v>
          </cell>
          <cell r="G1557" t="str">
            <v>Salários e Adicionais</v>
          </cell>
          <cell r="H1557">
            <v>15166</v>
          </cell>
          <cell r="I1557">
            <v>17668.400000000001</v>
          </cell>
          <cell r="J1557">
            <v>19652.400000000001</v>
          </cell>
          <cell r="K1557">
            <v>24166.564400000003</v>
          </cell>
          <cell r="L1557">
            <v>25775.9012</v>
          </cell>
          <cell r="M1557">
            <v>25801.815600000002</v>
          </cell>
          <cell r="N1557">
            <v>28705.4264</v>
          </cell>
          <cell r="O1557">
            <v>24535.07</v>
          </cell>
          <cell r="P1557">
            <v>26553.38</v>
          </cell>
          <cell r="Q1557">
            <v>24643.73</v>
          </cell>
          <cell r="R1557">
            <v>25696.400000000001</v>
          </cell>
          <cell r="S1557">
            <v>28625.73</v>
          </cell>
        </row>
        <row r="1558">
          <cell r="F1558" t="str">
            <v>(-) DESPESAS RECURSOS HUMANOSEncargos Sociais</v>
          </cell>
          <cell r="G1558" t="str">
            <v>Encargos Sociais</v>
          </cell>
          <cell r="H1558">
            <v>7917.2199999999993</v>
          </cell>
          <cell r="I1558">
            <v>12000.849999999999</v>
          </cell>
          <cell r="J1558">
            <v>9674.8599999999988</v>
          </cell>
          <cell r="K1558">
            <v>10429.114800000001</v>
          </cell>
          <cell r="L1558">
            <v>10368.144800000002</v>
          </cell>
          <cell r="M1558">
            <v>12125.8532</v>
          </cell>
          <cell r="N1558">
            <v>11664.368399999999</v>
          </cell>
          <cell r="O1558">
            <v>15339.810000000001</v>
          </cell>
          <cell r="P1558">
            <v>15305.2</v>
          </cell>
          <cell r="Q1558">
            <v>11479.27</v>
          </cell>
          <cell r="R1558">
            <v>11415.24</v>
          </cell>
          <cell r="S1558">
            <v>11225.51</v>
          </cell>
        </row>
        <row r="1559">
          <cell r="F1559" t="str">
            <v>(-) DESPESAS RECURSOS HUMANOSProvisão PPR Global</v>
          </cell>
          <cell r="G1559" t="str">
            <v>Provisão PPR Global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</row>
        <row r="1560">
          <cell r="F1560" t="str">
            <v>(-) DESPESAS RECURSOS HUMANOSDesenvolvimento RH</v>
          </cell>
          <cell r="G1560" t="str">
            <v>Desenvolvimento RH</v>
          </cell>
          <cell r="H1560">
            <v>18460.919999999998</v>
          </cell>
          <cell r="I1560">
            <v>30731.75</v>
          </cell>
          <cell r="J1560">
            <v>22590.079999999998</v>
          </cell>
          <cell r="K1560">
            <v>14830.61</v>
          </cell>
          <cell r="L1560">
            <v>15917.11</v>
          </cell>
          <cell r="M1560">
            <v>19167.359999999997</v>
          </cell>
          <cell r="N1560">
            <v>15612.98</v>
          </cell>
          <cell r="O1560">
            <v>21357.78</v>
          </cell>
          <cell r="P1560">
            <v>13574.73</v>
          </cell>
          <cell r="Q1560">
            <v>19832.719999999998</v>
          </cell>
          <cell r="R1560">
            <v>7671.6799999999994</v>
          </cell>
          <cell r="S1560">
            <v>78223.710000000006</v>
          </cell>
        </row>
        <row r="1561">
          <cell r="F1561" t="str">
            <v>(-) DESPESAS RECURSOS HUMANOSProvisão PPR Gestores</v>
          </cell>
          <cell r="G1561" t="str">
            <v>Provisão PPR Gestores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</row>
        <row r="1562">
          <cell r="F1562" t="str">
            <v>(-) DESPESAS RECURSOS HUMANOSEducação Continuada</v>
          </cell>
          <cell r="G1562" t="str">
            <v>Educação Continuada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</row>
        <row r="1563">
          <cell r="F1563" t="str">
            <v>(-) DESPESAS RECURSOS HUMANOSIdiomas</v>
          </cell>
          <cell r="G1563" t="str">
            <v>Idiomas</v>
          </cell>
          <cell r="H1563">
            <v>1800</v>
          </cell>
          <cell r="I1563">
            <v>1800</v>
          </cell>
          <cell r="J1563">
            <v>1800</v>
          </cell>
          <cell r="K1563">
            <v>1800</v>
          </cell>
          <cell r="L1563">
            <v>1800</v>
          </cell>
          <cell r="M1563">
            <v>1800</v>
          </cell>
          <cell r="N1563">
            <v>1125.5999999999999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</row>
        <row r="1564">
          <cell r="F1564" t="str">
            <v>(-) DESPESAS RECURSOS HUMANOSGinástica Laboral</v>
          </cell>
          <cell r="G1564" t="str">
            <v>Ginástica Laboral</v>
          </cell>
          <cell r="H1564">
            <v>1500</v>
          </cell>
          <cell r="I1564">
            <v>1500</v>
          </cell>
          <cell r="J1564">
            <v>1500</v>
          </cell>
          <cell r="K1564">
            <v>1500</v>
          </cell>
          <cell r="L1564">
            <v>1500</v>
          </cell>
          <cell r="M1564">
            <v>1500</v>
          </cell>
          <cell r="N1564">
            <v>1500</v>
          </cell>
          <cell r="O1564">
            <v>1500</v>
          </cell>
          <cell r="P1564">
            <v>1500</v>
          </cell>
          <cell r="Q1564">
            <v>1500</v>
          </cell>
          <cell r="R1564">
            <v>1500</v>
          </cell>
          <cell r="S1564">
            <v>1500</v>
          </cell>
        </row>
        <row r="1565">
          <cell r="F1565" t="str">
            <v>(-) DESPESAS RECURSOS HUMANOSEducação e Treinamento (Capacitação)</v>
          </cell>
          <cell r="G1565" t="str">
            <v>Educação e Treinamento (Capacitação)</v>
          </cell>
          <cell r="H1565">
            <v>13758.07</v>
          </cell>
          <cell r="I1565">
            <v>21617.15</v>
          </cell>
          <cell r="J1565">
            <v>14822.279999999999</v>
          </cell>
          <cell r="K1565">
            <v>10733.4</v>
          </cell>
          <cell r="L1565">
            <v>3754.8499999999995</v>
          </cell>
          <cell r="M1565">
            <v>13775.24</v>
          </cell>
          <cell r="N1565">
            <v>10697.88</v>
          </cell>
          <cell r="O1565">
            <v>16723.289999999997</v>
          </cell>
          <cell r="P1565">
            <v>9276.41</v>
          </cell>
          <cell r="Q1565">
            <v>11765.22</v>
          </cell>
          <cell r="R1565">
            <v>5396.4599999999991</v>
          </cell>
          <cell r="S1565">
            <v>19245.48</v>
          </cell>
        </row>
        <row r="1566">
          <cell r="F1566" t="str">
            <v>(-) DESPESAS RECURSOS HUMANOSAtividades Motivacionais</v>
          </cell>
          <cell r="G1566" t="str">
            <v>Atividades Motivacionais</v>
          </cell>
          <cell r="H1566">
            <v>1402.85</v>
          </cell>
          <cell r="I1566">
            <v>5814.5999999999995</v>
          </cell>
          <cell r="J1566">
            <v>4467.7999999999993</v>
          </cell>
          <cell r="K1566">
            <v>797.21</v>
          </cell>
          <cell r="L1566">
            <v>8862.26</v>
          </cell>
          <cell r="M1566">
            <v>2092.12</v>
          </cell>
          <cell r="N1566">
            <v>2289.5000000000005</v>
          </cell>
          <cell r="O1566">
            <v>3134.49</v>
          </cell>
          <cell r="P1566">
            <v>2798.32</v>
          </cell>
          <cell r="Q1566">
            <v>6567.4999999999982</v>
          </cell>
          <cell r="R1566">
            <v>775.22</v>
          </cell>
          <cell r="S1566">
            <v>57478.23</v>
          </cell>
        </row>
        <row r="1567">
          <cell r="F1567" t="str">
            <v>(-) DESPESAS RECURSOS HUMANOSOutras despesas de Pessoal</v>
          </cell>
          <cell r="G1567" t="str">
            <v>Outras despesas de Pessoal</v>
          </cell>
          <cell r="H1567">
            <v>5288.798537457079</v>
          </cell>
          <cell r="I1567">
            <v>5220.0043856770772</v>
          </cell>
          <cell r="J1567">
            <v>5142.8348997568582</v>
          </cell>
          <cell r="K1567">
            <v>3366.2159178835404</v>
          </cell>
          <cell r="L1567">
            <v>3869.6697824984381</v>
          </cell>
          <cell r="M1567">
            <v>3629.4425793555874</v>
          </cell>
          <cell r="N1567">
            <v>3808.63685245029</v>
          </cell>
          <cell r="O1567">
            <v>4518.9097480293949</v>
          </cell>
          <cell r="P1567">
            <v>4707.4363325736467</v>
          </cell>
          <cell r="Q1567">
            <v>4547.0755956877811</v>
          </cell>
          <cell r="R1567">
            <v>3241.4734844928789</v>
          </cell>
          <cell r="S1567">
            <v>31061.257155130901</v>
          </cell>
        </row>
        <row r="1568">
          <cell r="F1568" t="str">
            <v>(-) DESPESAS RECURSOS HUMANOSAjuda de Custo Alimentação</v>
          </cell>
          <cell r="G1568" t="str">
            <v>Ajuda de Custo Alimentação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</row>
        <row r="1569">
          <cell r="F1569" t="str">
            <v>(-) DESPESAS RECURSOS HUMANOSAjuda de Custo Combustível</v>
          </cell>
          <cell r="G1569" t="str">
            <v>Ajuda de Custo Combustível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</row>
        <row r="1570">
          <cell r="F1570" t="str">
            <v>(-) DESPESAS RECURSOS HUMANOSAjuda de Custo Moradia/Aluguel</v>
          </cell>
          <cell r="G1570" t="str">
            <v>Ajuda de Custo Moradia/Aluguel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700</v>
          </cell>
          <cell r="P1570">
            <v>700</v>
          </cell>
          <cell r="Q1570">
            <v>700</v>
          </cell>
          <cell r="R1570">
            <v>700</v>
          </cell>
          <cell r="S1570">
            <v>700</v>
          </cell>
        </row>
        <row r="1571">
          <cell r="F1571" t="str">
            <v>(-) DESPESAS RECURSOS HUMANOSExames Médicos</v>
          </cell>
          <cell r="G1571" t="str">
            <v>Exames Médicos</v>
          </cell>
          <cell r="H1571">
            <v>0</v>
          </cell>
          <cell r="I1571">
            <v>0</v>
          </cell>
          <cell r="J1571">
            <v>101.54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15.009999995877999</v>
          </cell>
          <cell r="Q1571">
            <v>63.000000014551084</v>
          </cell>
          <cell r="R1571">
            <v>0</v>
          </cell>
          <cell r="S1571">
            <v>0</v>
          </cell>
        </row>
        <row r="1572">
          <cell r="F1572" t="str">
            <v>(-) DESPESAS RECURSOS HUMANOSPlano de Saúde</v>
          </cell>
          <cell r="G1572" t="str">
            <v>Plano de Saúde</v>
          </cell>
          <cell r="H1572">
            <v>1552.8985377667914</v>
          </cell>
          <cell r="I1572">
            <v>1579.7743859291829</v>
          </cell>
          <cell r="J1572">
            <v>1532.6648988512347</v>
          </cell>
          <cell r="K1572">
            <v>1502.315918975024</v>
          </cell>
          <cell r="L1572">
            <v>1768.1897822346884</v>
          </cell>
          <cell r="M1572">
            <v>1741.4425800827757</v>
          </cell>
          <cell r="N1572">
            <v>1968.6368532191791</v>
          </cell>
          <cell r="O1572">
            <v>1706.7797477663914</v>
          </cell>
          <cell r="P1572">
            <v>1909.4263328435693</v>
          </cell>
          <cell r="Q1572">
            <v>1755.0755965243325</v>
          </cell>
          <cell r="R1572">
            <v>306.27348430129189</v>
          </cell>
          <cell r="S1572">
            <v>1684.0971552393996</v>
          </cell>
        </row>
        <row r="1573">
          <cell r="F1573" t="str">
            <v>(-) DESPESAS RECURSOS HUMANOSSeguro de Vida em Grupo</v>
          </cell>
          <cell r="G1573" t="str">
            <v>Seguro de Vida em Grupo</v>
          </cell>
          <cell r="H1573">
            <v>1744.63</v>
          </cell>
          <cell r="I1573">
            <v>1744.63</v>
          </cell>
          <cell r="J1573">
            <v>1744.63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</row>
        <row r="1574">
          <cell r="F1574" t="str">
            <v>(-) DESPESAS RECURSOS HUMANOSPlano Odontológico</v>
          </cell>
          <cell r="G1574" t="str">
            <v>Plano Odontológico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</row>
        <row r="1575">
          <cell r="F1575" t="str">
            <v>(-) DESPESAS RECURSOS HUMANOSFarmácia</v>
          </cell>
          <cell r="G1575" t="str">
            <v>Farmácia</v>
          </cell>
          <cell r="H1575">
            <v>38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</row>
        <row r="1576">
          <cell r="F1576" t="str">
            <v>(-) DESPESAS RECURSOS HUMANOSAlimentação Funcionários</v>
          </cell>
          <cell r="G1576" t="str">
            <v>Alimentação Funcionários</v>
          </cell>
          <cell r="H1576">
            <v>1297.9999997711368</v>
          </cell>
          <cell r="I1576">
            <v>1778.5999997464407</v>
          </cell>
          <cell r="J1576">
            <v>1764.0000009056232</v>
          </cell>
          <cell r="K1576">
            <v>1763.9999988685865</v>
          </cell>
          <cell r="L1576">
            <v>1764.000000246783</v>
          </cell>
          <cell r="M1576">
            <v>1763.9999992678117</v>
          </cell>
          <cell r="N1576">
            <v>1763.9999992381106</v>
          </cell>
          <cell r="O1576">
            <v>1848.0000002630034</v>
          </cell>
          <cell r="P1576">
            <v>1889.999999734199</v>
          </cell>
          <cell r="Q1576">
            <v>1889.9999991488976</v>
          </cell>
          <cell r="R1576">
            <v>1974.0000001982198</v>
          </cell>
          <cell r="S1576">
            <v>28425.659999891501</v>
          </cell>
        </row>
        <row r="1577">
          <cell r="F1577" t="str">
            <v>(-) DESPESAS RECURSOS HUMANOSAlimentação Interna Funcionários</v>
          </cell>
          <cell r="G1577" t="str">
            <v>Alimentação Interna Funcionários</v>
          </cell>
          <cell r="H1577">
            <v>240.8200000059405</v>
          </cell>
          <cell r="I1577">
            <v>117.00000000145339</v>
          </cell>
          <cell r="J1577">
            <v>0</v>
          </cell>
          <cell r="K1577">
            <v>0</v>
          </cell>
          <cell r="L1577">
            <v>307.58000000449999</v>
          </cell>
          <cell r="M1577">
            <v>124.000000005</v>
          </cell>
          <cell r="N1577">
            <v>41</v>
          </cell>
          <cell r="O1577">
            <v>213.3</v>
          </cell>
          <cell r="P1577">
            <v>193</v>
          </cell>
          <cell r="Q1577">
            <v>139</v>
          </cell>
          <cell r="R1577">
            <v>22</v>
          </cell>
          <cell r="S1577">
            <v>251.5</v>
          </cell>
        </row>
        <row r="1578">
          <cell r="F1578" t="str">
            <v>(-) DESPESAS RECURSOS HUMANOSMulta Termino Contratual</v>
          </cell>
          <cell r="G1578" t="str">
            <v>Multa Termino Contratual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</row>
        <row r="1579">
          <cell r="F1579" t="str">
            <v>(-) DESPESAS RECURSOS HUMANOSMultas Trabalhistas</v>
          </cell>
          <cell r="G1579" t="str">
            <v>Multas Trabalhistas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</row>
        <row r="1580">
          <cell r="F1580" t="str">
            <v xml:space="preserve">(-) DESPESAS RECURSOS HUMANOSFardamento </v>
          </cell>
          <cell r="G1580" t="str">
            <v xml:space="preserve">Fardamento </v>
          </cell>
          <cell r="H1580">
            <v>414.44999991321026</v>
          </cell>
          <cell r="I1580">
            <v>0</v>
          </cell>
          <cell r="J1580">
            <v>0</v>
          </cell>
          <cell r="K1580">
            <v>99.900000039929637</v>
          </cell>
          <cell r="L1580">
            <v>29.900000012466457</v>
          </cell>
          <cell r="M1580">
            <v>0</v>
          </cell>
          <cell r="N1580">
            <v>34.999999992999996</v>
          </cell>
          <cell r="O1580">
            <v>50.83</v>
          </cell>
          <cell r="P1580">
            <v>0</v>
          </cell>
          <cell r="Q1580">
            <v>0</v>
          </cell>
          <cell r="R1580">
            <v>239.19999999336736</v>
          </cell>
          <cell r="S1580">
            <v>0</v>
          </cell>
        </row>
        <row r="1581">
          <cell r="F1581" t="str">
            <v>(-) DESPESAS RECURSOS HUMANOSBenefícios Assistenciais</v>
          </cell>
          <cell r="G1581" t="str">
            <v>Benefícios Assistenciais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</row>
        <row r="1582">
          <cell r="F1582" t="str">
            <v>(-) DESPESAS RECURSOS HUMANOS(-) Despesas Especificas</v>
          </cell>
          <cell r="G1582" t="str">
            <v>(-) Despesas Especificas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840</v>
          </cell>
          <cell r="Q1582">
            <v>0</v>
          </cell>
          <cell r="R1582">
            <v>300</v>
          </cell>
          <cell r="S1582">
            <v>0</v>
          </cell>
        </row>
        <row r="1583">
          <cell r="F1583" t="str">
            <v>(-) DESPESAS RECURSOS HUMANOSEnergia Eletrica</v>
          </cell>
          <cell r="G1583" t="str">
            <v>Energia Eletrica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</row>
        <row r="1584">
          <cell r="F1584" t="str">
            <v>(-) DESPESAS RECURSOS HUMANOSCustas Cartoriais</v>
          </cell>
          <cell r="G1584" t="str">
            <v>Custas Cartoriais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840</v>
          </cell>
          <cell r="Q1584">
            <v>0</v>
          </cell>
          <cell r="R1584">
            <v>0</v>
          </cell>
          <cell r="S1584">
            <v>0</v>
          </cell>
        </row>
        <row r="1585">
          <cell r="F1585" t="str">
            <v>(-) DESPESAS RECURSOS HUMANOSAluguel de Máquinas e Equipamentos</v>
          </cell>
          <cell r="G1585" t="str">
            <v>Aluguel de Máquinas e Equipamentos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</row>
        <row r="1586">
          <cell r="F1586" t="str">
            <v>(-) DESPESAS RECURSOS HUMANOSCombustível Frota Leve</v>
          </cell>
          <cell r="G1586" t="str">
            <v>Combustível Frota Leve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</row>
        <row r="1587">
          <cell r="F1587" t="str">
            <v>(-) DESPESAS RECURSOS HUMANOSLubrificantes Frota Leve</v>
          </cell>
          <cell r="G1587" t="str">
            <v>Lubrificantes Frota Leve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</row>
        <row r="1588">
          <cell r="F1588" t="str">
            <v>(-) DESPESAS RECURSOS HUMANOSManutenção Frota Leve</v>
          </cell>
          <cell r="G1588" t="str">
            <v>Manutenção Frota Leve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</row>
        <row r="1589">
          <cell r="F1589" t="str">
            <v>(-) DESPESAS RECURSOS HUMANOSSeguro Frota Leve</v>
          </cell>
          <cell r="G1589" t="str">
            <v>Seguro Frota Leve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</row>
        <row r="1590">
          <cell r="F1590" t="str">
            <v>(-) DESPESAS RECURSOS HUMANOSSeguro Instalações</v>
          </cell>
          <cell r="G1590" t="str">
            <v>Seguro Instalações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</row>
        <row r="1591">
          <cell r="F1591" t="str">
            <v>(-) DESPESAS RECURSOS HUMANOSSeguro Responsabilidade Civil</v>
          </cell>
          <cell r="G1591" t="str">
            <v>Seguro Responsabilidade Civil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</row>
        <row r="1592">
          <cell r="F1592" t="str">
            <v>(-) DESPESAS RECURSOS HUMANOSAluguel de Imóveis</v>
          </cell>
          <cell r="G1592" t="str">
            <v>Aluguel de Imóveis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</row>
        <row r="1593">
          <cell r="F1593" t="str">
            <v>(-) DESPESAS RECURSOS HUMANOSTaxas Operacionais</v>
          </cell>
          <cell r="G1593" t="str">
            <v>Taxas Operacionais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</row>
        <row r="1594">
          <cell r="F1594" t="str">
            <v>(-) DESPESAS RECURSOS HUMANOSDoações</v>
          </cell>
          <cell r="G1594" t="str">
            <v>Doações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</row>
        <row r="1595">
          <cell r="F1595" t="str">
            <v>(-) DESPESAS RECURSOS HUMANOSPremio por Concursos</v>
          </cell>
          <cell r="G1595" t="str">
            <v>Premio por Concursos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</row>
        <row r="1596">
          <cell r="F1596" t="str">
            <v>(-) DESPESAS RECURSOS HUMANOSPublicações Legais</v>
          </cell>
          <cell r="G1596" t="str">
            <v>Publicações Legais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</row>
        <row r="1597">
          <cell r="F1597" t="str">
            <v>(-) DESPESAS RECURSOS HUMANOSServiço Copa</v>
          </cell>
          <cell r="G1597" t="str">
            <v>Serviço Copa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</row>
        <row r="1598">
          <cell r="F1598" t="str">
            <v>(-) DESPESAS RECURSOS HUMANOSContribuição Sindicatos e Associações</v>
          </cell>
          <cell r="G1598" t="str">
            <v>Contribuição Sindicatos e Associações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</row>
        <row r="1599">
          <cell r="F1599" t="str">
            <v>(-) DESPESAS RECURSOS HUMANOSDespesas com Certificação Digital</v>
          </cell>
          <cell r="G1599" t="str">
            <v>Despesas com Certificação Digital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300</v>
          </cell>
          <cell r="S1599">
            <v>0</v>
          </cell>
        </row>
        <row r="1600">
          <cell r="F1600" t="str">
            <v>(-) DESPESAS RECURSOS HUMANOSCustas e Emolumentos</v>
          </cell>
          <cell r="G1600" t="str">
            <v>Custas e Emolumentos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</row>
        <row r="1601">
          <cell r="F1601" t="str">
            <v>(-) DESPESAS RECURSOS HUMANOS(-) Despesas Gerais</v>
          </cell>
          <cell r="G1601" t="str">
            <v>(-) Despesas Gerais</v>
          </cell>
          <cell r="H1601">
            <v>7857.2400001144542</v>
          </cell>
          <cell r="I1601">
            <v>9380.4023124901978</v>
          </cell>
          <cell r="J1601">
            <v>9113.07585391869</v>
          </cell>
          <cell r="K1601">
            <v>7533.960000817875</v>
          </cell>
          <cell r="L1601">
            <v>15192.586865945761</v>
          </cell>
          <cell r="M1601">
            <v>11050.833216569248</v>
          </cell>
          <cell r="N1601">
            <v>12499.41184257605</v>
          </cell>
          <cell r="O1601">
            <v>11691.659999962503</v>
          </cell>
          <cell r="P1601">
            <v>21511.271586151659</v>
          </cell>
          <cell r="Q1601">
            <v>12930.269999539563</v>
          </cell>
          <cell r="R1601">
            <v>32027.350000312264</v>
          </cell>
          <cell r="S1601">
            <v>51084.449936063327</v>
          </cell>
        </row>
        <row r="1602">
          <cell r="F1602" t="str">
            <v>(-) DESPESAS RECURSOS HUMANOS(-) Deslocamentos e Viagens</v>
          </cell>
          <cell r="G1602" t="str">
            <v>(-) Deslocamentos e Viagens</v>
          </cell>
          <cell r="H1602">
            <v>55.999999969296553</v>
          </cell>
          <cell r="I1602">
            <v>29.700000003353857</v>
          </cell>
          <cell r="J1602">
            <v>950.32999965955059</v>
          </cell>
          <cell r="K1602">
            <v>984.80000049292801</v>
          </cell>
          <cell r="L1602">
            <v>2121.3099999159917</v>
          </cell>
          <cell r="M1602">
            <v>5517.7899997120794</v>
          </cell>
          <cell r="N1602">
            <v>2457.8500002030023</v>
          </cell>
          <cell r="O1602">
            <v>2762.5399999883803</v>
          </cell>
          <cell r="P1602">
            <v>2728.3600004289406</v>
          </cell>
          <cell r="Q1602">
            <v>1849.8700000521894</v>
          </cell>
          <cell r="R1602">
            <v>406.97000002081802</v>
          </cell>
          <cell r="S1602">
            <v>1446.6000000617967</v>
          </cell>
        </row>
        <row r="1603">
          <cell r="F1603" t="str">
            <v xml:space="preserve">(-) DESPESAS RECURSOS HUMANOSHospedagem </v>
          </cell>
          <cell r="G1603" t="str">
            <v xml:space="preserve">Hospedagem </v>
          </cell>
          <cell r="H1603">
            <v>0</v>
          </cell>
          <cell r="I1603">
            <v>0</v>
          </cell>
          <cell r="J1603">
            <v>69.9999999984</v>
          </cell>
          <cell r="K1603">
            <v>149</v>
          </cell>
          <cell r="L1603">
            <v>607.99999982476152</v>
          </cell>
          <cell r="M1603">
            <v>1003.3499996900636</v>
          </cell>
          <cell r="N1603">
            <v>2305.8500001795337</v>
          </cell>
          <cell r="O1603">
            <v>1969.9099999526832</v>
          </cell>
          <cell r="P1603">
            <v>0</v>
          </cell>
          <cell r="Q1603">
            <v>1089.0000000118216</v>
          </cell>
          <cell r="R1603">
            <v>169.50000007820498</v>
          </cell>
          <cell r="S1603">
            <v>1023.0100000605771</v>
          </cell>
        </row>
        <row r="1604">
          <cell r="F1604" t="str">
            <v xml:space="preserve">(-) DESPESAS RECURSOS HUMANOSPassagens Aéreas </v>
          </cell>
          <cell r="G1604" t="str">
            <v xml:space="preserve">Passagens Aéreas </v>
          </cell>
          <cell r="H1604">
            <v>0</v>
          </cell>
          <cell r="I1604">
            <v>0</v>
          </cell>
          <cell r="J1604">
            <v>485.56999969274921</v>
          </cell>
          <cell r="K1604">
            <v>678.80000049295802</v>
          </cell>
          <cell r="L1604">
            <v>1179.4200000839239</v>
          </cell>
          <cell r="M1604">
            <v>4031.4600000194523</v>
          </cell>
          <cell r="N1604">
            <v>0</v>
          </cell>
          <cell r="O1604">
            <v>0</v>
          </cell>
          <cell r="P1604">
            <v>2037.740000388374</v>
          </cell>
          <cell r="Q1604">
            <v>0</v>
          </cell>
          <cell r="R1604">
            <v>0</v>
          </cell>
          <cell r="S1604">
            <v>0</v>
          </cell>
        </row>
        <row r="1605">
          <cell r="F1605" t="str">
            <v xml:space="preserve">(-) DESPESAS RECURSOS HUMANOSPassagens Rodoviárias </v>
          </cell>
          <cell r="G1605" t="str">
            <v xml:space="preserve">Passagens Rodoviárias 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</row>
        <row r="1606">
          <cell r="F1606" t="str">
            <v>(-) DESPESAS RECURSOS HUMANOSPassagens Marítimas</v>
          </cell>
          <cell r="G1606" t="str">
            <v>Passagens Marítimas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</row>
        <row r="1607">
          <cell r="F1607" t="str">
            <v>(-) DESPESAS RECURSOS HUMANOSDespesas com Táxi</v>
          </cell>
          <cell r="G1607" t="str">
            <v>Despesas com Táxi</v>
          </cell>
          <cell r="H1607">
            <v>0</v>
          </cell>
          <cell r="I1607">
            <v>0</v>
          </cell>
          <cell r="J1607">
            <v>89.999999992499994</v>
          </cell>
          <cell r="K1607">
            <v>15.000000015342858</v>
          </cell>
          <cell r="L1607">
            <v>29.999999997</v>
          </cell>
          <cell r="M1607">
            <v>140.00000000623336</v>
          </cell>
          <cell r="N1607">
            <v>0</v>
          </cell>
          <cell r="O1607">
            <v>484.60000000366159</v>
          </cell>
          <cell r="P1607">
            <v>49.60000000878</v>
          </cell>
          <cell r="Q1607">
            <v>368.04999999508698</v>
          </cell>
          <cell r="R1607">
            <v>0</v>
          </cell>
          <cell r="S1607">
            <v>100.99999995618276</v>
          </cell>
        </row>
        <row r="1608">
          <cell r="F1608" t="str">
            <v>(-) DESPESAS RECURSOS HUMANOSDespesas com Moto Taxi</v>
          </cell>
          <cell r="G1608" t="str">
            <v>Despesas com Moto Taxi</v>
          </cell>
          <cell r="H1608">
            <v>55.999999969296553</v>
          </cell>
          <cell r="I1608">
            <v>29.700000003353857</v>
          </cell>
          <cell r="J1608">
            <v>68.999999974301375</v>
          </cell>
          <cell r="K1608">
            <v>141.99999998462715</v>
          </cell>
          <cell r="L1608">
            <v>83.000000010306181</v>
          </cell>
          <cell r="M1608">
            <v>74.999999996328839</v>
          </cell>
          <cell r="N1608">
            <v>152.00000002346837</v>
          </cell>
          <cell r="O1608">
            <v>153.00000003975339</v>
          </cell>
          <cell r="P1608">
            <v>232.00000004056668</v>
          </cell>
          <cell r="Q1608">
            <v>128.00000003286769</v>
          </cell>
          <cell r="R1608">
            <v>145.99999994261304</v>
          </cell>
          <cell r="S1608">
            <v>192.00000004503684</v>
          </cell>
        </row>
        <row r="1609">
          <cell r="F1609" t="str">
            <v>(-) DESPESAS RECURSOS HUMANOSAlimentação Viagens</v>
          </cell>
          <cell r="G1609" t="str">
            <v>Alimentação Viagens</v>
          </cell>
          <cell r="H1609">
            <v>0</v>
          </cell>
          <cell r="I1609">
            <v>0</v>
          </cell>
          <cell r="J1609">
            <v>235.76000000159999</v>
          </cell>
          <cell r="K1609">
            <v>0</v>
          </cell>
          <cell r="L1609">
            <v>220.89</v>
          </cell>
          <cell r="M1609">
            <v>167.18</v>
          </cell>
          <cell r="N1609">
            <v>0</v>
          </cell>
          <cell r="O1609">
            <v>155.02999999228197</v>
          </cell>
          <cell r="P1609">
            <v>314.91999999121998</v>
          </cell>
          <cell r="Q1609">
            <v>128.81999999465302</v>
          </cell>
          <cell r="R1609">
            <v>0</v>
          </cell>
          <cell r="S1609">
            <v>0</v>
          </cell>
        </row>
        <row r="1610">
          <cell r="F1610" t="str">
            <v>(-) DESPESAS RECURSOS HUMANOSDiárias Viagens</v>
          </cell>
          <cell r="G1610" t="str">
            <v>Diárias Viagens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</row>
        <row r="1611">
          <cell r="F1611" t="str">
            <v>(-) DESPESAS RECURSOS HUMANOSCombustível em Viagens</v>
          </cell>
          <cell r="G1611" t="str">
            <v>Combustível em Viagens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100.8</v>
          </cell>
          <cell r="N1611">
            <v>0</v>
          </cell>
          <cell r="O1611">
            <v>0</v>
          </cell>
          <cell r="P1611">
            <v>94.1</v>
          </cell>
          <cell r="Q1611">
            <v>0</v>
          </cell>
          <cell r="R1611">
            <v>91.47</v>
          </cell>
          <cell r="S1611">
            <v>130.59</v>
          </cell>
        </row>
        <row r="1612">
          <cell r="F1612" t="str">
            <v>(-) DESPESAS RECURSOS HUMANOSEstacionamento</v>
          </cell>
          <cell r="G1612" t="str">
            <v>Estacionamento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136.00000001775999</v>
          </cell>
          <cell r="R1612">
            <v>0</v>
          </cell>
          <cell r="S1612">
            <v>0</v>
          </cell>
        </row>
        <row r="1613">
          <cell r="F1613" t="str">
            <v>(-) DESPESAS RECURSOS HUMANOSPedágio</v>
          </cell>
          <cell r="G1613" t="str">
            <v>Pedágio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</row>
        <row r="1614">
          <cell r="F1614" t="str">
            <v>(-) DESPESAS RECURSOS HUMANOS(-) Telefonia e Telecomunicações</v>
          </cell>
          <cell r="G1614" t="str">
            <v>(-) Telefonia e Telecomunicações</v>
          </cell>
          <cell r="H1614">
            <v>615.56000013177186</v>
          </cell>
          <cell r="I1614">
            <v>583.28000017876695</v>
          </cell>
          <cell r="J1614">
            <v>615.86999983321414</v>
          </cell>
          <cell r="K1614">
            <v>560.72000033385325</v>
          </cell>
          <cell r="L1614">
            <v>753.72999991439212</v>
          </cell>
          <cell r="M1614">
            <v>578.85000041438707</v>
          </cell>
          <cell r="N1614">
            <v>278.2300004440466</v>
          </cell>
          <cell r="O1614">
            <v>567.7499999504472</v>
          </cell>
          <cell r="P1614">
            <v>571.94999963895953</v>
          </cell>
          <cell r="Q1614">
            <v>620.88999939672874</v>
          </cell>
          <cell r="R1614">
            <v>718.42000053185245</v>
          </cell>
          <cell r="S1614">
            <v>713.59999908589509</v>
          </cell>
        </row>
        <row r="1615">
          <cell r="F1615" t="str">
            <v>(-) DESPESAS RECURSOS HUMANOSTelefonia Fixa</v>
          </cell>
          <cell r="G1615" t="str">
            <v>Telefonia Fixa</v>
          </cell>
          <cell r="H1615">
            <v>0</v>
          </cell>
          <cell r="I1615">
            <v>0</v>
          </cell>
          <cell r="J1615">
            <v>0</v>
          </cell>
          <cell r="K1615">
            <v>6.44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</row>
        <row r="1616">
          <cell r="F1616" t="str">
            <v>(-) DESPESAS RECURSOS HUMANOSTelefonia Móvel</v>
          </cell>
          <cell r="G1616" t="str">
            <v>Telefonia Móvel</v>
          </cell>
          <cell r="H1616">
            <v>615.56000013177186</v>
          </cell>
          <cell r="I1616">
            <v>583.28000017876695</v>
          </cell>
          <cell r="J1616">
            <v>615.86999983321414</v>
          </cell>
          <cell r="K1616">
            <v>554.2800003338532</v>
          </cell>
          <cell r="L1616">
            <v>753.72999991439212</v>
          </cell>
          <cell r="M1616">
            <v>578.85000041438707</v>
          </cell>
          <cell r="N1616">
            <v>278.2300004440466</v>
          </cell>
          <cell r="O1616">
            <v>567.7499999504472</v>
          </cell>
          <cell r="P1616">
            <v>571.94999963895953</v>
          </cell>
          <cell r="Q1616">
            <v>620.88999939672874</v>
          </cell>
          <cell r="R1616">
            <v>718.42000053185245</v>
          </cell>
          <cell r="S1616">
            <v>713.59999908589509</v>
          </cell>
        </row>
        <row r="1617">
          <cell r="F1617" t="str">
            <v>(-) DESPESAS RECURSOS HUMANOSInternet</v>
          </cell>
          <cell r="G1617" t="str">
            <v>Internet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</row>
        <row r="1618">
          <cell r="F1618" t="str">
            <v>(-) DESPESAS RECURSOS HUMANOSServiço de Trasmissão em Audio e Video</v>
          </cell>
          <cell r="G1618" t="str">
            <v>Serviço de Trasmissão em Audio e Video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</row>
        <row r="1619">
          <cell r="F1619" t="str">
            <v>(-) DESPESAS RECURSOS HUMANOSVoip</v>
          </cell>
          <cell r="G1619" t="str">
            <v>Voip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</row>
        <row r="1620">
          <cell r="F1620" t="str">
            <v>(-) DESPESAS RECURSOS HUMANOS(-)Materias de Consumo</v>
          </cell>
          <cell r="G1620" t="str">
            <v>(-)Materias de Consumo</v>
          </cell>
          <cell r="H1620">
            <v>1060.29</v>
          </cell>
          <cell r="I1620">
            <v>177.142312312</v>
          </cell>
          <cell r="J1620">
            <v>3277.0258543920004</v>
          </cell>
          <cell r="K1620">
            <v>478.92000000692303</v>
          </cell>
          <cell r="L1620">
            <v>2359.9568661324292</v>
          </cell>
          <cell r="M1620">
            <v>974.19321644278182</v>
          </cell>
          <cell r="N1620">
            <v>3593.3318419290003</v>
          </cell>
          <cell r="O1620">
            <v>1259.2800000360901</v>
          </cell>
          <cell r="P1620">
            <v>660.8415860675027</v>
          </cell>
          <cell r="Q1620">
            <v>2168.1399999987966</v>
          </cell>
          <cell r="R1620">
            <v>2138.729999999</v>
          </cell>
          <cell r="S1620">
            <v>2075.0099369142954</v>
          </cell>
        </row>
        <row r="1621">
          <cell r="F1621" t="str">
            <v>(-) DESPESAS RECURSOS HUMANOSMaterial de Consumo Informática</v>
          </cell>
          <cell r="G1621" t="str">
            <v>Material de Consumo Informática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640</v>
          </cell>
          <cell r="S1621">
            <v>0</v>
          </cell>
        </row>
        <row r="1622">
          <cell r="F1622" t="str">
            <v>(-) DESPESAS RECURSOS HUMANOSAluguel Máquina Reprográfica</v>
          </cell>
          <cell r="G1622" t="str">
            <v>Aluguel Máquina Reprográfica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</row>
        <row r="1623">
          <cell r="F1623" t="str">
            <v>(-) DESPESAS RECURSOS HUMANOSMaterial de Consumo Máquina Reprografia</v>
          </cell>
          <cell r="G1623" t="str">
            <v>Material de Consumo Máquina Reprografia</v>
          </cell>
          <cell r="H1623">
            <v>0</v>
          </cell>
          <cell r="I1623">
            <v>114.112312312</v>
          </cell>
          <cell r="J1623">
            <v>659.05585439200001</v>
          </cell>
          <cell r="K1623">
            <v>190.81000000692308</v>
          </cell>
          <cell r="L1623">
            <v>303.6868661484076</v>
          </cell>
          <cell r="M1623">
            <v>260.00000001018185</v>
          </cell>
          <cell r="N1623">
            <v>299.99999998000004</v>
          </cell>
          <cell r="O1623">
            <v>160.00000001699999</v>
          </cell>
          <cell r="P1623">
            <v>343.72158606959999</v>
          </cell>
          <cell r="Q1623">
            <v>300</v>
          </cell>
          <cell r="R1623">
            <v>379.99999999900001</v>
          </cell>
          <cell r="S1623">
            <v>310.00000001269558</v>
          </cell>
        </row>
        <row r="1624">
          <cell r="F1624" t="str">
            <v>(-) DESPESAS RECURSOS HUMANOSMaterial de Expediente</v>
          </cell>
          <cell r="G1624" t="str">
            <v>Material de Expediente</v>
          </cell>
          <cell r="H1624">
            <v>90.09</v>
          </cell>
          <cell r="I1624">
            <v>63.03</v>
          </cell>
          <cell r="J1624">
            <v>407.72</v>
          </cell>
          <cell r="K1624">
            <v>13.23</v>
          </cell>
          <cell r="L1624">
            <v>68.72</v>
          </cell>
          <cell r="M1624">
            <v>24.193216432599996</v>
          </cell>
          <cell r="N1624">
            <v>748.88</v>
          </cell>
          <cell r="O1624">
            <v>371.28000000208999</v>
          </cell>
          <cell r="P1624">
            <v>317.11999999790265</v>
          </cell>
          <cell r="Q1624">
            <v>277.13999999704703</v>
          </cell>
          <cell r="R1624">
            <v>350</v>
          </cell>
          <cell r="S1624">
            <v>221.50993690159999</v>
          </cell>
        </row>
        <row r="1625">
          <cell r="F1625" t="str">
            <v>(-) DESPESAS RECURSOS HUMANOSMaterial de Limpeza</v>
          </cell>
          <cell r="G1625" t="str">
            <v>Material de Limpeza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</row>
        <row r="1626">
          <cell r="F1626" t="str">
            <v>(-) DESPESAS RECURSOS HUMANOSMaterial Gráfico e Repreográfico</v>
          </cell>
          <cell r="G1626" t="str">
            <v>Material Gráfico e Repreográfico</v>
          </cell>
          <cell r="H1626">
            <v>970.2</v>
          </cell>
          <cell r="I1626">
            <v>0</v>
          </cell>
          <cell r="J1626">
            <v>2210.2500000000005</v>
          </cell>
          <cell r="K1626">
            <v>274.88</v>
          </cell>
          <cell r="L1626">
            <v>1919.3</v>
          </cell>
          <cell r="M1626">
            <v>690</v>
          </cell>
          <cell r="N1626">
            <v>2037.5</v>
          </cell>
          <cell r="O1626">
            <v>690</v>
          </cell>
          <cell r="P1626">
            <v>0</v>
          </cell>
          <cell r="Q1626">
            <v>1558.1</v>
          </cell>
          <cell r="R1626">
            <v>690</v>
          </cell>
          <cell r="S1626">
            <v>1250</v>
          </cell>
        </row>
        <row r="1627">
          <cell r="F1627" t="str">
            <v>(-) DESPESAS RECURSOS HUMANOSMateriais de Natureza Permanente</v>
          </cell>
          <cell r="G1627" t="str">
            <v>Materiais de Natureza Permanente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11.3518419444</v>
          </cell>
          <cell r="O1627">
            <v>38.000000017000005</v>
          </cell>
          <cell r="P1627">
            <v>0</v>
          </cell>
          <cell r="Q1627">
            <v>32.900000001750001</v>
          </cell>
          <cell r="R1627">
            <v>78.73</v>
          </cell>
          <cell r="S1627">
            <v>293.5</v>
          </cell>
        </row>
        <row r="1628">
          <cell r="F1628" t="str">
            <v>(-) DESPESAS RECURSOS HUMANOSCoffee Break</v>
          </cell>
          <cell r="G1628" t="str">
            <v>Coffee Break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8.4999999840216791</v>
          </cell>
          <cell r="M1628">
            <v>0</v>
          </cell>
          <cell r="N1628">
            <v>369.0000000046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</row>
        <row r="1629">
          <cell r="F1629" t="str">
            <v>(-) DESPESAS RECURSOS HUMANOSMaterial EPI</v>
          </cell>
          <cell r="G1629" t="str">
            <v>Material EPI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59.75</v>
          </cell>
          <cell r="M1629">
            <v>0</v>
          </cell>
          <cell r="N1629">
            <v>126.6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</row>
        <row r="1630">
          <cell r="F1630" t="str">
            <v>(-) DESPESAS RECURSOS HUMANOS(-) Serviços Técnicos Especializados</v>
          </cell>
          <cell r="G1630" t="str">
            <v>(-) Serviços Técnicos Especializados</v>
          </cell>
          <cell r="H1630">
            <v>5941.6</v>
          </cell>
          <cell r="I1630">
            <v>5736.8</v>
          </cell>
          <cell r="J1630">
            <v>1436.8</v>
          </cell>
          <cell r="K1630">
            <v>2636.8</v>
          </cell>
          <cell r="L1630">
            <v>7056.8</v>
          </cell>
          <cell r="M1630">
            <v>3980</v>
          </cell>
          <cell r="N1630">
            <v>3370</v>
          </cell>
          <cell r="O1630">
            <v>3801.68</v>
          </cell>
          <cell r="P1630">
            <v>14662.2</v>
          </cell>
          <cell r="Q1630">
            <v>4925.3899999999994</v>
          </cell>
          <cell r="R1630">
            <v>25640.34</v>
          </cell>
          <cell r="S1630">
            <v>44028.78</v>
          </cell>
        </row>
        <row r="1631">
          <cell r="F1631" t="str">
            <v>(-) DESPESAS RECURSOS HUMANOSComissões sobre Vendas</v>
          </cell>
          <cell r="G1631" t="str">
            <v>Comissões sobre Vendas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</row>
        <row r="1632">
          <cell r="F1632" t="str">
            <v>(-) DESPESAS RECURSOS HUMANOSServiços de Segurança</v>
          </cell>
          <cell r="G1632" t="str">
            <v>Serviços de Segurança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</row>
        <row r="1633">
          <cell r="F1633" t="str">
            <v>(-) DESPESAS RECURSOS HUMANOSServiços de Contabilidade</v>
          </cell>
          <cell r="G1633" t="str">
            <v>Serviços de Contabilidade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</row>
        <row r="1634">
          <cell r="F1634" t="str">
            <v>(-) DESPESAS RECURSOS HUMANOSAssessoria Tributária</v>
          </cell>
          <cell r="G1634" t="str">
            <v>Assessoria Tributária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</row>
        <row r="1635">
          <cell r="F1635" t="str">
            <v>(-) DESPESAS RECURSOS HUMANOSAuditoria Independente</v>
          </cell>
          <cell r="G1635" t="str">
            <v>Auditoria Independente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</row>
        <row r="1636">
          <cell r="F1636" t="str">
            <v>(-) DESPESAS RECURSOS HUMANOSAdvocacia</v>
          </cell>
          <cell r="G1636" t="str">
            <v>Advocacia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</row>
        <row r="1637">
          <cell r="F1637" t="str">
            <v>(-) DESPESAS RECURSOS HUMANOSAssessoria de Imprensa</v>
          </cell>
          <cell r="G1637" t="str">
            <v>Assessoria de Imprensa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</row>
        <row r="1638">
          <cell r="F1638" t="str">
            <v>(-) DESPESAS RECURSOS HUMANOSAssessoria de Comunicação</v>
          </cell>
          <cell r="G1638" t="str">
            <v>Assessoria de Comunicação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</row>
        <row r="1639">
          <cell r="F1639" t="str">
            <v>(-) DESPESAS RECURSOS HUMANOSAssessoria Criação e Publicidade</v>
          </cell>
          <cell r="G1639" t="str">
            <v>Assessoria Criação e Publicidade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</row>
        <row r="1640">
          <cell r="F1640" t="str">
            <v>(-) DESPESAS RECURSOS HUMANOSRecrutamento e Seleção</v>
          </cell>
          <cell r="G1640" t="str">
            <v>Recrutamento e Seleção</v>
          </cell>
          <cell r="H1640">
            <v>4550</v>
          </cell>
          <cell r="I1640">
            <v>1100</v>
          </cell>
          <cell r="J1640">
            <v>800</v>
          </cell>
          <cell r="K1640">
            <v>0</v>
          </cell>
          <cell r="L1640">
            <v>2420</v>
          </cell>
          <cell r="M1640">
            <v>3980</v>
          </cell>
          <cell r="N1640">
            <v>2370</v>
          </cell>
          <cell r="O1640">
            <v>3801.68</v>
          </cell>
          <cell r="P1640">
            <v>3681.01</v>
          </cell>
          <cell r="Q1640">
            <v>3482.6899999999996</v>
          </cell>
          <cell r="R1640">
            <v>2961.4200000000005</v>
          </cell>
          <cell r="S1640">
            <v>13372.920000000002</v>
          </cell>
        </row>
        <row r="1641">
          <cell r="F1641" t="str">
            <v>(-) DESPESAS RECURSOS HUMANOSFerramentas de Pesquisa</v>
          </cell>
          <cell r="G1641" t="str">
            <v>Ferramentas de Pesquisa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21000</v>
          </cell>
          <cell r="S1641">
            <v>0</v>
          </cell>
        </row>
        <row r="1642">
          <cell r="F1642" t="str">
            <v>(-) DESPESAS RECURSOS HUMANOSAssessoria Empresarial</v>
          </cell>
          <cell r="G1642" t="str">
            <v>Assessoria Empresarial</v>
          </cell>
          <cell r="H1642">
            <v>0</v>
          </cell>
          <cell r="I1642">
            <v>4000</v>
          </cell>
          <cell r="J1642">
            <v>0</v>
          </cell>
          <cell r="K1642">
            <v>2000</v>
          </cell>
          <cell r="L1642">
            <v>4000</v>
          </cell>
          <cell r="M1642">
            <v>0</v>
          </cell>
          <cell r="N1642">
            <v>0</v>
          </cell>
          <cell r="O1642">
            <v>0</v>
          </cell>
          <cell r="P1642">
            <v>8741.19</v>
          </cell>
          <cell r="Q1642">
            <v>322.7</v>
          </cell>
          <cell r="R1642">
            <v>558.91999999999996</v>
          </cell>
          <cell r="S1642">
            <v>29535.86</v>
          </cell>
        </row>
        <row r="1643">
          <cell r="F1643" t="str">
            <v>(-) DESPESAS RECURSOS HUMANOSServiço de Desembaraço Aduaneiro</v>
          </cell>
          <cell r="G1643" t="str">
            <v>Serviço de Desembaraço Aduaneiro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</row>
        <row r="1644">
          <cell r="F1644" t="str">
            <v>(-) DESPESAS RECURSOS HUMANOSParticipação em Associações</v>
          </cell>
          <cell r="G1644" t="str">
            <v>Participação em Associações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1000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</row>
        <row r="1645">
          <cell r="F1645" t="str">
            <v>(-) DESPESAS RECURSOS HUMANOSComissão Empresa de Cobrança</v>
          </cell>
          <cell r="G1645" t="str">
            <v>Comissão Empresa de Cobrança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</row>
        <row r="1646">
          <cell r="F1646" t="str">
            <v>(-) DESPESAS RECURSOS HUMANOSServiço Análise de Crédito</v>
          </cell>
          <cell r="G1646" t="str">
            <v>Serviço Análise de Crédito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</row>
        <row r="1647">
          <cell r="F1647" t="str">
            <v>(-) DESPESAS RECURSOS HUMANOSDesenvolvimento e Manutenção de Software</v>
          </cell>
          <cell r="G1647" t="str">
            <v>Desenvolvimento e Manutenção de Software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</row>
        <row r="1648">
          <cell r="F1648" t="str">
            <v>(-) DESPESAS RECURSOS HUMANOSSuporte Técnico Software</v>
          </cell>
          <cell r="G1648" t="str">
            <v>Suporte Técnico Software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</row>
        <row r="1649">
          <cell r="F1649" t="str">
            <v>(-) DESPESAS RECURSOS HUMANOSLicença para Uso de Software (Aluguel)</v>
          </cell>
          <cell r="G1649" t="str">
            <v>Licença para Uso de Software (Aluguel)</v>
          </cell>
          <cell r="H1649">
            <v>1391.6</v>
          </cell>
          <cell r="I1649">
            <v>636.79999999999995</v>
          </cell>
          <cell r="J1649">
            <v>636.79999999999995</v>
          </cell>
          <cell r="K1649">
            <v>636.79999999999995</v>
          </cell>
          <cell r="L1649">
            <v>636.79999999999995</v>
          </cell>
          <cell r="M1649">
            <v>0</v>
          </cell>
          <cell r="N1649">
            <v>0</v>
          </cell>
          <cell r="O1649">
            <v>0</v>
          </cell>
          <cell r="P1649">
            <v>2240</v>
          </cell>
          <cell r="Q1649">
            <v>1120</v>
          </cell>
          <cell r="R1649">
            <v>1120</v>
          </cell>
          <cell r="S1649">
            <v>1120</v>
          </cell>
        </row>
        <row r="1650">
          <cell r="F1650" t="str">
            <v>(-) DESPESAS RECURSOS HUMANOSAssessoria em TI</v>
          </cell>
          <cell r="G1650" t="str">
            <v>Assessoria em TI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</row>
        <row r="1651">
          <cell r="F1651" t="str">
            <v>(-) DESPESAS RECURSOS HUMANOSManutenção Suporte Técnico Software</v>
          </cell>
          <cell r="G1651" t="str">
            <v>Manutenção Suporte Técnico Software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</row>
        <row r="1652">
          <cell r="F1652" t="str">
            <v>(-) DESPESAS RECURSOS HUMANOS(-)Manutenção</v>
          </cell>
          <cell r="G1652" t="str">
            <v>(-)Manutenção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119.2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</row>
        <row r="1653">
          <cell r="F1653" t="str">
            <v>(-) DESPESAS RECURSOS HUMANOSMateriais de Manutenção e Reparos</v>
          </cell>
          <cell r="G1653" t="str">
            <v>Materiais de Manutenção e Reparos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</row>
        <row r="1654">
          <cell r="F1654" t="str">
            <v>(-) DESPESAS RECURSOS HUMANOSManutenção Conservação Móveis e Utensílios</v>
          </cell>
          <cell r="G1654" t="str">
            <v>Manutenção Conservação Móveis e Utensílios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</row>
        <row r="1655">
          <cell r="F1655" t="str">
            <v>(-) DESPESAS RECURSOS HUMANOSManutenção Conservação Máq. e Equipamentos</v>
          </cell>
          <cell r="G1655" t="str">
            <v>Manutenção Conservação Máq. e Equipamentos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</row>
        <row r="1656">
          <cell r="F1656" t="str">
            <v>(-) DESPESAS RECURSOS HUMANOSManutenção de Equipamentos de Informática</v>
          </cell>
          <cell r="G1656" t="str">
            <v>Manutenção de Equipamentos de Informática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</row>
        <row r="1657">
          <cell r="F1657" t="str">
            <v>(-) DESPESAS RECURSOS HUMANOSManutenção e Conservação Instalações</v>
          </cell>
          <cell r="G1657" t="str">
            <v>Manutenção e Conservação Instalações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119.2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</row>
        <row r="1658">
          <cell r="F1658" t="str">
            <v>(-) DESPESAS RECURSOS HUMANOSManutenção e Conservação Predial</v>
          </cell>
          <cell r="G1658" t="str">
            <v>Manutenção e Conservação Predial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</row>
        <row r="1659">
          <cell r="F1659" t="str">
            <v>(-) DESPESAS RECURSOS HUMANOS(-)Outras Despesas Gerais</v>
          </cell>
          <cell r="G1659" t="str">
            <v>(-)Outras Despesas Gerais</v>
          </cell>
          <cell r="H1659">
            <v>183.79000001338454</v>
          </cell>
          <cell r="I1659">
            <v>2853.4799999960765</v>
          </cell>
          <cell r="J1659">
            <v>2833.0500000339243</v>
          </cell>
          <cell r="K1659">
            <v>2872.719999984171</v>
          </cell>
          <cell r="L1659">
            <v>2900.7899999829474</v>
          </cell>
          <cell r="M1659">
            <v>0</v>
          </cell>
          <cell r="N1659">
            <v>2800</v>
          </cell>
          <cell r="O1659">
            <v>3181.2099999875836</v>
          </cell>
          <cell r="P1659">
            <v>2887.9200000162573</v>
          </cell>
          <cell r="Q1659">
            <v>3365.9800000918499</v>
          </cell>
          <cell r="R1659">
            <v>3122.8899997605959</v>
          </cell>
          <cell r="S1659">
            <v>2820.4600000013411</v>
          </cell>
        </row>
        <row r="1660">
          <cell r="F1660" t="str">
            <v>(-) DESPESAS RECURSOS HUMANOSAluguel de Veículos</v>
          </cell>
          <cell r="G1660" t="str">
            <v>Aluguel de Veículos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</row>
        <row r="1661">
          <cell r="F1661" t="str">
            <v>(-) DESPESAS RECURSOS HUMANOSAssinatura Jornais, Revistas e Periódicos</v>
          </cell>
          <cell r="G1661" t="str">
            <v>Assinatura Jornais, Revistas e Periódicos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</row>
        <row r="1662">
          <cell r="F1662" t="str">
            <v>(-) DESPESAS RECURSOS HUMANOSCombustível</v>
          </cell>
          <cell r="G1662" t="str">
            <v>Combustível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</row>
        <row r="1663">
          <cell r="F1663" t="str">
            <v>(-) DESPESAS RECURSOS HUMANOSDespesa com Documentos</v>
          </cell>
          <cell r="G1663" t="str">
            <v>Despesa com Documentos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50.700000000684042</v>
          </cell>
          <cell r="R1663">
            <v>0</v>
          </cell>
          <cell r="S1663">
            <v>0</v>
          </cell>
        </row>
        <row r="1664">
          <cell r="F1664" t="str">
            <v>(-) DESPESAS RECURSOS HUMANOSDespesa com Processos Judiciais</v>
          </cell>
          <cell r="G1664" t="str">
            <v>Despesa com Processos Judiciais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</row>
        <row r="1665">
          <cell r="F1665" t="str">
            <v>(-) DESPESAS RECURSOS HUMANOSFrete Compra</v>
          </cell>
          <cell r="G1665" t="str">
            <v>Frete Compra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</row>
        <row r="1666">
          <cell r="F1666" t="str">
            <v>(-) DESPESAS RECURSOS HUMANOSMão-de-Obra Terceirizada</v>
          </cell>
          <cell r="G1666" t="str">
            <v>Mão-de-Obra Terceirizada</v>
          </cell>
          <cell r="H1666">
            <v>81</v>
          </cell>
          <cell r="I1666">
            <v>2800</v>
          </cell>
          <cell r="J1666">
            <v>2800</v>
          </cell>
          <cell r="K1666">
            <v>2800</v>
          </cell>
          <cell r="L1666">
            <v>2800</v>
          </cell>
          <cell r="M1666">
            <v>0</v>
          </cell>
          <cell r="N1666">
            <v>2800</v>
          </cell>
          <cell r="O1666">
            <v>2800</v>
          </cell>
          <cell r="P1666">
            <v>2800</v>
          </cell>
          <cell r="Q1666">
            <v>2800</v>
          </cell>
          <cell r="R1666">
            <v>2800</v>
          </cell>
          <cell r="S1666">
            <v>2800</v>
          </cell>
        </row>
        <row r="1667">
          <cell r="F1667" t="str">
            <v>(-) DESPESAS RECURSOS HUMANOSServiço de Correios</v>
          </cell>
          <cell r="G1667" t="str">
            <v>Serviço de Correios</v>
          </cell>
          <cell r="H1667">
            <v>102.79000001338453</v>
          </cell>
          <cell r="I1667">
            <v>53.479999996076522</v>
          </cell>
          <cell r="J1667">
            <v>33.050000033924142</v>
          </cell>
          <cell r="K1667">
            <v>72.719999984170869</v>
          </cell>
          <cell r="L1667">
            <v>100.78999998294751</v>
          </cell>
          <cell r="M1667">
            <v>0</v>
          </cell>
          <cell r="N1667">
            <v>0</v>
          </cell>
          <cell r="O1667">
            <v>381.20999998758344</v>
          </cell>
          <cell r="P1667">
            <v>76.920000005818537</v>
          </cell>
          <cell r="Q1667">
            <v>504.28000009995446</v>
          </cell>
          <cell r="R1667">
            <v>322.88999976059603</v>
          </cell>
          <cell r="S1667">
            <v>20.460000001341189</v>
          </cell>
        </row>
        <row r="1668">
          <cell r="F1668" t="str">
            <v>(-) DESPESAS RECURSOS HUMANOSÁgua</v>
          </cell>
          <cell r="G1668" t="str">
            <v>Água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11.000000010438821</v>
          </cell>
          <cell r="Q1668">
            <v>10.999999991211185</v>
          </cell>
          <cell r="R1668">
            <v>0</v>
          </cell>
          <cell r="S1668">
            <v>0</v>
          </cell>
        </row>
        <row r="1669">
          <cell r="F1669" t="str">
            <v>(-) DESPESAS RECURSOS HUMANOSDespesas com Amortização de Software</v>
          </cell>
          <cell r="G1669" t="str">
            <v>Despesas com Amortização de Software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</row>
        <row r="1670">
          <cell r="F1670" t="str">
            <v>(-) DESPESAS RECURSOS HUMANOSTaxas Operacionais</v>
          </cell>
          <cell r="G1670" t="str">
            <v>Taxas Operacionais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</row>
        <row r="1671">
          <cell r="F1671" t="str">
            <v>(-) DESPESAS RECURSOS HUMANOSAluguel de Imóveis</v>
          </cell>
          <cell r="G1671" t="str">
            <v>Aluguel de Imóveis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</row>
        <row r="1672">
          <cell r="F1672" t="str">
            <v>(-) DESPESAS RECURSOS HUMANOSSeguro Frota Leve</v>
          </cell>
          <cell r="G1672" t="str">
            <v>Seguro Frota Leve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</row>
        <row r="1673">
          <cell r="F1673" t="str">
            <v>(-) DESPESAS RECURSOS HUMANOSPerdas de Estoque</v>
          </cell>
          <cell r="G1673" t="str">
            <v>Perdas de Estoque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</row>
        <row r="1674">
          <cell r="F1674" t="str">
            <v>(-) DESPESAS RECURSOS HUMANOSAluguel de Máquinas e Equipamentos</v>
          </cell>
          <cell r="G1674" t="str">
            <v>Aluguel de Máquinas e Equipamentos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</row>
        <row r="1675">
          <cell r="F1675" t="str">
            <v>(-) DESPESAS RECURSOS HUMANOSOutras Despesas Gerais</v>
          </cell>
          <cell r="G1675" t="str">
            <v>Outras Despesas Gerais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</row>
        <row r="1676">
          <cell r="F1676" t="str">
            <v>(-) DESPESAS ADMINISTRATIVO(-) DESPESAS ADMINISTRATIVO</v>
          </cell>
          <cell r="G1676" t="str">
            <v>(-) DESPESAS ADMINISTRATIVO</v>
          </cell>
          <cell r="H1676">
            <v>115204.27904556376</v>
          </cell>
          <cell r="I1676">
            <v>87708.370961960813</v>
          </cell>
          <cell r="J1676">
            <v>98196.569546145678</v>
          </cell>
          <cell r="K1676">
            <v>115824.07678479339</v>
          </cell>
          <cell r="L1676">
            <v>118411.16502746</v>
          </cell>
          <cell r="M1676">
            <v>108972.72883145278</v>
          </cell>
          <cell r="N1676">
            <v>98377.529465156011</v>
          </cell>
          <cell r="O1676">
            <v>95064.816455540116</v>
          </cell>
          <cell r="P1676">
            <v>87925.013244675531</v>
          </cell>
          <cell r="Q1676">
            <v>99810.665951428149</v>
          </cell>
          <cell r="R1676">
            <v>73498.471732849343</v>
          </cell>
          <cell r="S1676">
            <v>100254.62813017378</v>
          </cell>
        </row>
        <row r="1677">
          <cell r="F1677" t="str">
            <v>(-) DESPESAS ADMINISTRATIVODespesas com Pessoal</v>
          </cell>
          <cell r="G1677" t="str">
            <v>Despesas com Pessoal</v>
          </cell>
          <cell r="H1677">
            <v>35954.379293680344</v>
          </cell>
          <cell r="I1677">
            <v>35777.431212770767</v>
          </cell>
          <cell r="J1677">
            <v>32947.72979760723</v>
          </cell>
          <cell r="K1677">
            <v>35138.297037426964</v>
          </cell>
          <cell r="L1677">
            <v>37390.572088869805</v>
          </cell>
          <cell r="M1677">
            <v>33402.969083291769</v>
          </cell>
          <cell r="N1677">
            <v>35282.575705635172</v>
          </cell>
          <cell r="O1677">
            <v>40938.861291310277</v>
          </cell>
          <cell r="P1677">
            <v>35592.711090790923</v>
          </cell>
          <cell r="Q1677">
            <v>41329.795845429224</v>
          </cell>
          <cell r="R1677">
            <v>36927.653057063268</v>
          </cell>
          <cell r="S1677">
            <v>39873.823792080679</v>
          </cell>
        </row>
        <row r="1678">
          <cell r="F1678" t="str">
            <v>(-) DESPESAS ADMINISTRATIVOSalários e Adicionais</v>
          </cell>
          <cell r="G1678" t="str">
            <v>Salários e Adicionais</v>
          </cell>
          <cell r="H1678">
            <v>19643.830000000002</v>
          </cell>
          <cell r="I1678">
            <v>19684.7</v>
          </cell>
          <cell r="J1678">
            <v>17887.59</v>
          </cell>
          <cell r="K1678">
            <v>20183.436800000003</v>
          </cell>
          <cell r="L1678">
            <v>20592.239600000001</v>
          </cell>
          <cell r="M1678">
            <v>16376.0888</v>
          </cell>
          <cell r="N1678">
            <v>18474.0108</v>
          </cell>
          <cell r="O1678">
            <v>21248.37</v>
          </cell>
          <cell r="P1678">
            <v>17374.080000000002</v>
          </cell>
          <cell r="Q1678">
            <v>23167.05</v>
          </cell>
          <cell r="R1678">
            <v>22593.17</v>
          </cell>
          <cell r="S1678">
            <v>22491.33</v>
          </cell>
        </row>
        <row r="1679">
          <cell r="F1679" t="str">
            <v>(-) DESPESAS ADMINISTRATIVOEncargos Sociais</v>
          </cell>
          <cell r="G1679" t="str">
            <v>Encargos Sociais</v>
          </cell>
          <cell r="H1679">
            <v>7471.1800000000012</v>
          </cell>
          <cell r="I1679">
            <v>9064.9299999999985</v>
          </cell>
          <cell r="J1679">
            <v>8610.8100000000013</v>
          </cell>
          <cell r="K1679">
            <v>8511.7284</v>
          </cell>
          <cell r="L1679">
            <v>8722.3084000000017</v>
          </cell>
          <cell r="M1679">
            <v>9247.4691999999995</v>
          </cell>
          <cell r="N1679">
            <v>8737.4912000000004</v>
          </cell>
          <cell r="O1679">
            <v>12269.369999999999</v>
          </cell>
          <cell r="P1679">
            <v>9746.5600000000013</v>
          </cell>
          <cell r="Q1679">
            <v>9684.89</v>
          </cell>
          <cell r="R1679">
            <v>9283.1500000000015</v>
          </cell>
          <cell r="S1679">
            <v>9331.7100000000009</v>
          </cell>
        </row>
        <row r="1680">
          <cell r="F1680" t="str">
            <v>(-) DESPESAS ADMINISTRATIVOProvisão PPR Global</v>
          </cell>
          <cell r="G1680" t="str">
            <v>Provisão PPR Global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</row>
        <row r="1681">
          <cell r="F1681" t="str">
            <v>(-) DESPESAS ADMINISTRATIVODesenvolvimento RH</v>
          </cell>
          <cell r="G1681" t="str">
            <v>Desenvolvimento RH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</row>
        <row r="1682">
          <cell r="F1682" t="str">
            <v>(-) DESPESAS ADMINISTRATIVOProvisão PPR Gestores</v>
          </cell>
          <cell r="G1682" t="str">
            <v>Provisão PPR Gestores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</row>
        <row r="1683">
          <cell r="F1683" t="str">
            <v>(-) DESPESAS ADMINISTRATIVOEducação Continuada</v>
          </cell>
          <cell r="G1683" t="str">
            <v>Educação Continuada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</row>
        <row r="1684">
          <cell r="F1684" t="str">
            <v>(-) DESPESAS ADMINISTRATIVOIdiomas</v>
          </cell>
          <cell r="G1684" t="str">
            <v>Idiomas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</row>
        <row r="1685">
          <cell r="F1685" t="str">
            <v>(-) DESPESAS ADMINISTRATIVOGinástica Laboral</v>
          </cell>
          <cell r="G1685" t="str">
            <v>Ginástica Laboral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</row>
        <row r="1686">
          <cell r="F1686" t="str">
            <v>(-) DESPESAS ADMINISTRATIVOEducação e Treinamento (Capacitação)</v>
          </cell>
          <cell r="G1686" t="str">
            <v>Educação e Treinamento (Capacitação)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</row>
        <row r="1687">
          <cell r="F1687" t="str">
            <v>(-) DESPESAS ADMINISTRATIVOAtividades Motivacionais</v>
          </cell>
          <cell r="G1687" t="str">
            <v>Atividades Motivacionais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</row>
        <row r="1688">
          <cell r="F1688" t="str">
            <v>(-) DESPESAS ADMINISTRATIVOOutras despesas de Pessoal</v>
          </cell>
          <cell r="G1688" t="str">
            <v>Outras despesas de Pessoal</v>
          </cell>
          <cell r="H1688">
            <v>8839.36929368034</v>
          </cell>
          <cell r="I1688">
            <v>7027.8012127707689</v>
          </cell>
          <cell r="J1688">
            <v>6449.3297976072281</v>
          </cell>
          <cell r="K1688">
            <v>6443.1318374269631</v>
          </cell>
          <cell r="L1688">
            <v>8076.0240888697999</v>
          </cell>
          <cell r="M1688">
            <v>7779.4110832917704</v>
          </cell>
          <cell r="N1688">
            <v>8071.0737056351736</v>
          </cell>
          <cell r="O1688">
            <v>7421.121291310279</v>
          </cell>
          <cell r="P1688">
            <v>8472.0710907909233</v>
          </cell>
          <cell r="Q1688">
            <v>8477.8558454292252</v>
          </cell>
          <cell r="R1688">
            <v>5051.3330570632661</v>
          </cell>
          <cell r="S1688">
            <v>8050.7837920806796</v>
          </cell>
        </row>
        <row r="1689">
          <cell r="F1689" t="str">
            <v>(-) DESPESAS ADMINISTRATIVOAjuda de Custo Alimentação</v>
          </cell>
          <cell r="G1689" t="str">
            <v>Ajuda de Custo Alimentação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</row>
        <row r="1690">
          <cell r="F1690" t="str">
            <v>(-) DESPESAS ADMINISTRATIVOAjuda de Custo Combustível</v>
          </cell>
          <cell r="G1690" t="str">
            <v>Ajuda de Custo Combustível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</row>
        <row r="1691">
          <cell r="F1691" t="str">
            <v>(-) DESPESAS ADMINISTRATIVOAjuda de Custo Moradia/Aluguel</v>
          </cell>
          <cell r="G1691" t="str">
            <v>Ajuda de Custo Moradia/Aluguel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</row>
        <row r="1692">
          <cell r="F1692" t="str">
            <v>(-) DESPESAS ADMINISTRATIVOExames Médicos</v>
          </cell>
          <cell r="G1692" t="str">
            <v>Exames Médicos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165.00000000513336</v>
          </cell>
          <cell r="N1692">
            <v>2.3999999999849999</v>
          </cell>
          <cell r="O1692">
            <v>0</v>
          </cell>
          <cell r="P1692">
            <v>49.989999994755323</v>
          </cell>
          <cell r="Q1692">
            <v>98.00000001336835</v>
          </cell>
          <cell r="R1692">
            <v>45.000000030728003</v>
          </cell>
          <cell r="S1692">
            <v>0</v>
          </cell>
        </row>
        <row r="1693">
          <cell r="F1693" t="str">
            <v>(-) DESPESAS ADMINISTRATIVOPlano de Saúde</v>
          </cell>
          <cell r="G1693" t="str">
            <v>Plano de Saúde</v>
          </cell>
          <cell r="H1693">
            <v>2682.2792925062763</v>
          </cell>
          <cell r="I1693">
            <v>2728.7012120594977</v>
          </cell>
          <cell r="J1693">
            <v>3065.3297977024695</v>
          </cell>
          <cell r="K1693">
            <v>3004.6318379500481</v>
          </cell>
          <cell r="L1693">
            <v>3697.1240901270758</v>
          </cell>
          <cell r="M1693">
            <v>3799.5110838169649</v>
          </cell>
          <cell r="N1693">
            <v>3937.2737064383582</v>
          </cell>
          <cell r="O1693">
            <v>3568.7212907842732</v>
          </cell>
          <cell r="P1693">
            <v>4166.0210898405148</v>
          </cell>
          <cell r="Q1693">
            <v>3829.2558469621799</v>
          </cell>
          <cell r="R1693">
            <v>668.23305665736416</v>
          </cell>
          <cell r="S1693">
            <v>3674.3937932495992</v>
          </cell>
        </row>
        <row r="1694">
          <cell r="F1694" t="str">
            <v>(-) DESPESAS ADMINISTRATIVOSeguro de Vida em Grupo</v>
          </cell>
          <cell r="G1694" t="str">
            <v>Seguro de Vida em Grupo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</row>
        <row r="1695">
          <cell r="F1695" t="str">
            <v>(-) DESPESAS ADMINISTRATIVOPlano Odontológico</v>
          </cell>
          <cell r="G1695" t="str">
            <v>Plano Odontológico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</row>
        <row r="1696">
          <cell r="F1696" t="str">
            <v>(-) DESPESAS ADMINISTRATIVOFarmácia</v>
          </cell>
          <cell r="G1696" t="str">
            <v>Farmácia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236.89000000733199</v>
          </cell>
        </row>
        <row r="1697">
          <cell r="F1697" t="str">
            <v>(-) DESPESAS ADMINISTRATIVOAlimentação Funcionários</v>
          </cell>
          <cell r="G1697" t="str">
            <v>Alimentação Funcionários</v>
          </cell>
          <cell r="H1697">
            <v>4368.8000014417603</v>
          </cell>
          <cell r="I1697">
            <v>3206.6000007139046</v>
          </cell>
          <cell r="J1697">
            <v>3191.9999999047582</v>
          </cell>
          <cell r="K1697">
            <v>3348.7999994522661</v>
          </cell>
          <cell r="L1697">
            <v>3527.9999987463657</v>
          </cell>
          <cell r="M1697">
            <v>3644.3999994696719</v>
          </cell>
          <cell r="N1697">
            <v>4026.3999992178301</v>
          </cell>
          <cell r="O1697">
            <v>3696.0000005260067</v>
          </cell>
          <cell r="P1697">
            <v>3808.00000095634</v>
          </cell>
          <cell r="Q1697">
            <v>4103.999998449046</v>
          </cell>
          <cell r="R1697">
            <v>4182.000000377494</v>
          </cell>
          <cell r="S1697">
            <v>3989.9999988209483</v>
          </cell>
        </row>
        <row r="1698">
          <cell r="F1698" t="str">
            <v>(-) DESPESAS ADMINISTRATIVOAlimentação Interna Funcionários</v>
          </cell>
          <cell r="G1698" t="str">
            <v>Alimentação Interna Funcionários</v>
          </cell>
          <cell r="H1698">
            <v>1108.8299999441351</v>
          </cell>
          <cell r="I1698">
            <v>125.49999999736664</v>
          </cell>
          <cell r="J1698">
            <v>192</v>
          </cell>
          <cell r="K1698">
            <v>0</v>
          </cell>
          <cell r="L1698">
            <v>305.19999999534997</v>
          </cell>
          <cell r="M1698">
            <v>170.5</v>
          </cell>
          <cell r="N1698">
            <v>0</v>
          </cell>
          <cell r="O1698">
            <v>156.4</v>
          </cell>
          <cell r="P1698">
            <v>448.05999999931203</v>
          </cell>
          <cell r="Q1698">
            <v>108.00000000065</v>
          </cell>
          <cell r="R1698">
            <v>156.09999999767999</v>
          </cell>
          <cell r="S1698">
            <v>149.50000000279999</v>
          </cell>
        </row>
        <row r="1699">
          <cell r="F1699" t="str">
            <v>(-) DESPESAS ADMINISTRATIVOMulta Termino Contratual</v>
          </cell>
          <cell r="G1699" t="str">
            <v>Multa Termino Contratual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</row>
        <row r="1700">
          <cell r="F1700" t="str">
            <v>(-) DESPESAS ADMINISTRATIVOMultas Trabalhistas</v>
          </cell>
          <cell r="G1700" t="str">
            <v>Multas Trabalhistas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</row>
        <row r="1701">
          <cell r="F1701" t="str">
            <v xml:space="preserve">(-) DESPESAS ADMINISTRATIVOFardamento </v>
          </cell>
          <cell r="G1701" t="str">
            <v xml:space="preserve">Fardamento </v>
          </cell>
          <cell r="H1701">
            <v>679.45999978816894</v>
          </cell>
          <cell r="I1701">
            <v>967</v>
          </cell>
          <cell r="J1701">
            <v>0</v>
          </cell>
          <cell r="K1701">
            <v>89.700000024648688</v>
          </cell>
          <cell r="L1701">
            <v>545.70000000100936</v>
          </cell>
          <cell r="M1701">
            <v>0</v>
          </cell>
          <cell r="N1701">
            <v>104.99999997900001</v>
          </cell>
          <cell r="O1701">
            <v>0</v>
          </cell>
          <cell r="P1701">
            <v>0</v>
          </cell>
          <cell r="Q1701">
            <v>338.60000000398145</v>
          </cell>
          <cell r="R1701">
            <v>0</v>
          </cell>
          <cell r="S1701">
            <v>0</v>
          </cell>
        </row>
        <row r="1702">
          <cell r="F1702" t="str">
            <v>(-) DESPESAS ADMINISTRATIVOBenefícios Assistenciais</v>
          </cell>
          <cell r="G1702" t="str">
            <v>Benefícios Assistenciais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</row>
        <row r="1703">
          <cell r="F1703" t="str">
            <v>(-) DESPESAS ADMINISTRATIVO(-) Despesas Especificas</v>
          </cell>
          <cell r="G1703" t="str">
            <v>(-) Despesas Especificas</v>
          </cell>
          <cell r="H1703">
            <v>9992.2300017354828</v>
          </cell>
          <cell r="I1703">
            <v>9843.8799988459032</v>
          </cell>
          <cell r="J1703">
            <v>12054.939998381447</v>
          </cell>
          <cell r="K1703">
            <v>11442.749997905255</v>
          </cell>
          <cell r="L1703">
            <v>12237.080001515076</v>
          </cell>
          <cell r="M1703">
            <v>13308.839997681616</v>
          </cell>
          <cell r="N1703">
            <v>11546.558394596723</v>
          </cell>
          <cell r="O1703">
            <v>8075.3299984586856</v>
          </cell>
          <cell r="P1703">
            <v>9644.5199988027071</v>
          </cell>
          <cell r="Q1703">
            <v>17850.289999160628</v>
          </cell>
          <cell r="R1703">
            <v>2546.0861220669003</v>
          </cell>
          <cell r="S1703">
            <v>53099.190432310526</v>
          </cell>
        </row>
        <row r="1704">
          <cell r="F1704" t="str">
            <v>(-) DESPESAS ADMINISTRATIVOEnergia Eletrica</v>
          </cell>
          <cell r="G1704" t="str">
            <v>Energia Eletrica</v>
          </cell>
          <cell r="H1704">
            <v>5373.9900017484651</v>
          </cell>
          <cell r="I1704">
            <v>4965.6299988503042</v>
          </cell>
          <cell r="J1704">
            <v>4969.5499983899881</v>
          </cell>
          <cell r="K1704">
            <v>5293.7699979068557</v>
          </cell>
          <cell r="L1704">
            <v>6106.8100015166765</v>
          </cell>
          <cell r="M1704">
            <v>6859.6899976832174</v>
          </cell>
          <cell r="N1704">
            <v>6423.4300020549235</v>
          </cell>
          <cell r="O1704">
            <v>5622.5699984602852</v>
          </cell>
          <cell r="P1704">
            <v>5728.9499988043071</v>
          </cell>
          <cell r="Q1704">
            <v>12007.119999162231</v>
          </cell>
          <cell r="R1704">
            <v>0</v>
          </cell>
          <cell r="S1704">
            <v>6604.7700001853254</v>
          </cell>
        </row>
        <row r="1705">
          <cell r="F1705" t="str">
            <v>(-) DESPESAS ADMINISTRATIVOCustas Cartoriais</v>
          </cell>
          <cell r="G1705" t="str">
            <v>Custas Cartoriais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</row>
        <row r="1706">
          <cell r="F1706" t="str">
            <v>(-) DESPESAS ADMINISTRATIVOAluguel de Máquinas e Equipamentos</v>
          </cell>
          <cell r="G1706" t="str">
            <v>Aluguel de Máquinas e Equipamentos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</row>
        <row r="1707">
          <cell r="F1707" t="str">
            <v>(-) DESPESAS ADMINISTRATIVOCombustível Frota Leve</v>
          </cell>
          <cell r="G1707" t="str">
            <v>Combustível Frota Leve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</row>
        <row r="1708">
          <cell r="F1708" t="str">
            <v>(-) DESPESAS ADMINISTRATIVOLubrificantes Frota Leve</v>
          </cell>
          <cell r="G1708" t="str">
            <v>Lubrificantes Frota Leve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</row>
        <row r="1709">
          <cell r="F1709" t="str">
            <v>(-) DESPESAS ADMINISTRATIVOManutenção Frota Leve</v>
          </cell>
          <cell r="G1709" t="str">
            <v>Manutenção Frota Leve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</row>
        <row r="1710">
          <cell r="F1710" t="str">
            <v>(-) DESPESAS ADMINISTRATIVOSeguro Frota Leve</v>
          </cell>
          <cell r="G1710" t="str">
            <v>Seguro Frota Leve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</row>
        <row r="1711">
          <cell r="F1711" t="str">
            <v>(-) DESPESAS ADMINISTRATIVOSeguro Instalações</v>
          </cell>
          <cell r="G1711" t="str">
            <v>Seguro Instalações</v>
          </cell>
          <cell r="H1711">
            <v>2420.11</v>
          </cell>
          <cell r="I1711">
            <v>2420.11</v>
          </cell>
          <cell r="J1711">
            <v>2420.11</v>
          </cell>
          <cell r="K1711">
            <v>2420.11</v>
          </cell>
          <cell r="L1711">
            <v>2420.11</v>
          </cell>
          <cell r="M1711">
            <v>2420.11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</row>
        <row r="1712">
          <cell r="F1712" t="str">
            <v>(-) DESPESAS ADMINISTRATIVOSeguro Responsabilidade Civil</v>
          </cell>
          <cell r="G1712" t="str">
            <v>Seguro Responsabilidade Civil</v>
          </cell>
          <cell r="H1712">
            <v>0</v>
          </cell>
          <cell r="I1712">
            <v>1820.9</v>
          </cell>
          <cell r="J1712">
            <v>1820.91</v>
          </cell>
          <cell r="K1712">
            <v>1820.91</v>
          </cell>
          <cell r="L1712">
            <v>1820.91</v>
          </cell>
          <cell r="M1712">
            <v>1820.91</v>
          </cell>
          <cell r="N1712">
            <v>1820.91</v>
          </cell>
          <cell r="O1712">
            <v>1820.91</v>
          </cell>
          <cell r="P1712">
            <v>1820.91</v>
          </cell>
          <cell r="Q1712">
            <v>1820.91</v>
          </cell>
          <cell r="R1712">
            <v>1820.91</v>
          </cell>
          <cell r="S1712">
            <v>1820.91</v>
          </cell>
        </row>
        <row r="1713">
          <cell r="F1713" t="str">
            <v>(-) DESPESAS ADMINISTRATIVOAluguel de Imóveis</v>
          </cell>
          <cell r="G1713" t="str">
            <v>Aluguel de Imóveis</v>
          </cell>
          <cell r="H1713">
            <v>450</v>
          </cell>
          <cell r="I1713">
            <v>0</v>
          </cell>
          <cell r="J1713">
            <v>0</v>
          </cell>
          <cell r="K1713">
            <v>0</v>
          </cell>
          <cell r="L1713">
            <v>500</v>
          </cell>
          <cell r="M1713">
            <v>1000</v>
          </cell>
          <cell r="N1713">
            <v>500</v>
          </cell>
          <cell r="O1713">
            <v>500</v>
          </cell>
          <cell r="P1713">
            <v>500</v>
          </cell>
          <cell r="Q1713">
            <v>500</v>
          </cell>
          <cell r="R1713">
            <v>0</v>
          </cell>
          <cell r="S1713">
            <v>0</v>
          </cell>
        </row>
        <row r="1714">
          <cell r="F1714" t="str">
            <v>(-) DESPESAS ADMINISTRATIVOTaxas Operacionais</v>
          </cell>
          <cell r="G1714" t="str">
            <v>Taxas Operacionais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1794</v>
          </cell>
          <cell r="O1714">
            <v>0</v>
          </cell>
          <cell r="P1714">
            <v>0</v>
          </cell>
          <cell r="Q1714">
            <v>2119.66</v>
          </cell>
          <cell r="R1714">
            <v>0</v>
          </cell>
          <cell r="S1714">
            <v>17746.5</v>
          </cell>
        </row>
        <row r="1715">
          <cell r="F1715" t="str">
            <v>(-) DESPESAS ADMINISTRATIVODoações</v>
          </cell>
          <cell r="G1715" t="str">
            <v>Doações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21148.33</v>
          </cell>
        </row>
        <row r="1716">
          <cell r="F1716" t="str">
            <v>(-) DESPESAS ADMINISTRATIVOPremio por Concursos</v>
          </cell>
          <cell r="G1716" t="str">
            <v>Premio por Concursos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</row>
        <row r="1717">
          <cell r="F1717" t="str">
            <v>(-) DESPESAS ADMINISTRATIVOPublicações Legais</v>
          </cell>
          <cell r="G1717" t="str">
            <v>Publicações Legais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</row>
        <row r="1718">
          <cell r="F1718" t="str">
            <v>(-) DESPESAS ADMINISTRATIVOServiço Copa</v>
          </cell>
          <cell r="G1718" t="str">
            <v>Serviço Copa</v>
          </cell>
          <cell r="H1718">
            <v>1532.1299999958169</v>
          </cell>
          <cell r="I1718">
            <v>529.24</v>
          </cell>
          <cell r="J1718">
            <v>902.36999999305999</v>
          </cell>
          <cell r="K1718">
            <v>1183.96</v>
          </cell>
          <cell r="L1718">
            <v>665.25</v>
          </cell>
          <cell r="M1718">
            <v>484.13</v>
          </cell>
          <cell r="N1718">
            <v>284.2183925434</v>
          </cell>
          <cell r="O1718">
            <v>16.850000000000001</v>
          </cell>
          <cell r="P1718">
            <v>870.66</v>
          </cell>
          <cell r="Q1718">
            <v>678.6</v>
          </cell>
          <cell r="R1718">
            <v>0</v>
          </cell>
          <cell r="S1718">
            <v>567.18043212520001</v>
          </cell>
        </row>
        <row r="1719">
          <cell r="F1719" t="str">
            <v>(-) DESPESAS ADMINISTRATIVOContribuição Sindicatos e Associações</v>
          </cell>
          <cell r="G1719" t="str">
            <v>Contribuição Sindicatos e Associações</v>
          </cell>
          <cell r="H1719">
            <v>215.99999999120001</v>
          </cell>
          <cell r="I1719">
            <v>107.99999999560001</v>
          </cell>
          <cell r="J1719">
            <v>1941.9999999984</v>
          </cell>
          <cell r="K1719">
            <v>723.99999999839997</v>
          </cell>
          <cell r="L1719">
            <v>723.99999999839997</v>
          </cell>
          <cell r="M1719">
            <v>723.99999999839997</v>
          </cell>
          <cell r="N1719">
            <v>723.99999999839997</v>
          </cell>
          <cell r="O1719">
            <v>114.9999999984</v>
          </cell>
          <cell r="P1719">
            <v>723.99999999839997</v>
          </cell>
          <cell r="Q1719">
            <v>723.99999999839997</v>
          </cell>
          <cell r="R1719">
            <v>725.17612206690001</v>
          </cell>
          <cell r="S1719">
            <v>5211.5</v>
          </cell>
        </row>
        <row r="1720">
          <cell r="F1720" t="str">
            <v>(-) DESPESAS ADMINISTRATIVODespesas com Certificação Digital</v>
          </cell>
          <cell r="G1720" t="str">
            <v>Despesas com Certificação Digital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</row>
        <row r="1721">
          <cell r="F1721" t="str">
            <v>(-) DESPESAS ADMINISTRATIVOCustas e Emolumentos</v>
          </cell>
          <cell r="G1721" t="str">
            <v>Custas e Emolumentos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</row>
        <row r="1722">
          <cell r="F1722" t="str">
            <v>(-) DESPESAS ADMINISTRATIVO(-) Despesas Gerais</v>
          </cell>
          <cell r="G1722" t="str">
            <v>(-) Despesas Gerais</v>
          </cell>
          <cell r="H1722">
            <v>67091.330000147937</v>
          </cell>
          <cell r="I1722">
            <v>39898.300000344141</v>
          </cell>
          <cell r="J1722">
            <v>50950.95000015699</v>
          </cell>
          <cell r="K1722">
            <v>67108.679999461165</v>
          </cell>
          <cell r="L1722">
            <v>66646.803187075129</v>
          </cell>
          <cell r="M1722">
            <v>60122.300000479408</v>
          </cell>
          <cell r="N1722">
            <v>50900.012568011916</v>
          </cell>
          <cell r="O1722">
            <v>43810.959999297193</v>
          </cell>
          <cell r="P1722">
            <v>39979.913502297626</v>
          </cell>
          <cell r="Q1722">
            <v>38439.343361695355</v>
          </cell>
          <cell r="R1722">
            <v>32278.387842897333</v>
          </cell>
          <cell r="S1722">
            <v>34165.467327824743</v>
          </cell>
        </row>
        <row r="1723">
          <cell r="F1723" t="str">
            <v>(-) DESPESAS ADMINISTRATIVO(-) Deslocamentos e Viagens</v>
          </cell>
          <cell r="G1723" t="str">
            <v>(-) Deslocamentos e Viagens</v>
          </cell>
          <cell r="H1723">
            <v>6.0000000315103446</v>
          </cell>
          <cell r="I1723">
            <v>25.600000005837828</v>
          </cell>
          <cell r="J1723">
            <v>12.009999960910418</v>
          </cell>
          <cell r="K1723">
            <v>20.400000010203794</v>
          </cell>
          <cell r="L1723">
            <v>1227.4800003684477</v>
          </cell>
          <cell r="M1723">
            <v>1030.5600002394374</v>
          </cell>
          <cell r="N1723">
            <v>346.00000000180393</v>
          </cell>
          <cell r="O1723">
            <v>156.14999992116989</v>
          </cell>
          <cell r="P1723">
            <v>26.500000011200001</v>
          </cell>
          <cell r="Q1723">
            <v>0</v>
          </cell>
          <cell r="R1723">
            <v>0</v>
          </cell>
          <cell r="S1723">
            <v>0</v>
          </cell>
        </row>
        <row r="1724">
          <cell r="F1724" t="str">
            <v xml:space="preserve">(-) DESPESAS ADMINISTRATIVOHospedagem </v>
          </cell>
          <cell r="G1724" t="str">
            <v xml:space="preserve">Hospedagem 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322</v>
          </cell>
          <cell r="O1724">
            <v>134.14999999014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</row>
        <row r="1725">
          <cell r="F1725" t="str">
            <v xml:space="preserve">(-) DESPESAS ADMINISTRATIVOPassagens Aéreas </v>
          </cell>
          <cell r="G1725" t="str">
            <v xml:space="preserve">Passagens Aéreas 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1158.880000376274</v>
          </cell>
          <cell r="M1725">
            <v>999.56000021591638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</row>
        <row r="1726">
          <cell r="F1726" t="str">
            <v xml:space="preserve">(-) DESPESAS ADMINISTRATIVOPassagens Rodoviárias </v>
          </cell>
          <cell r="G1726" t="str">
            <v xml:space="preserve">Passagens Rodoviárias </v>
          </cell>
          <cell r="H1726">
            <v>0</v>
          </cell>
          <cell r="I1726">
            <v>19.599999997759998</v>
          </cell>
          <cell r="J1726">
            <v>0</v>
          </cell>
          <cell r="K1726">
            <v>0</v>
          </cell>
          <cell r="L1726">
            <v>5.5999999989200004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</row>
        <row r="1727">
          <cell r="F1727" t="str">
            <v>(-) DESPESAS ADMINISTRATIVOPassagens Marítimas</v>
          </cell>
          <cell r="G1727" t="str">
            <v>Passagens Marítimas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</row>
        <row r="1728">
          <cell r="F1728" t="str">
            <v>(-) DESPESAS ADMINISTRATIVODespesas com Táxi</v>
          </cell>
          <cell r="G1728" t="str">
            <v>Despesas com Táxi</v>
          </cell>
          <cell r="H1728">
            <v>0</v>
          </cell>
          <cell r="I1728">
            <v>0</v>
          </cell>
          <cell r="J1728">
            <v>0</v>
          </cell>
          <cell r="K1728">
            <v>12.000000001443793</v>
          </cell>
          <cell r="L1728">
            <v>29.999999997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</row>
        <row r="1729">
          <cell r="F1729" t="str">
            <v>(-) DESPESAS ADMINISTRATIVODespesas com Moto Taxi</v>
          </cell>
          <cell r="G1729" t="str">
            <v>Despesas com Moto Taxi</v>
          </cell>
          <cell r="H1729">
            <v>6.0000000315103446</v>
          </cell>
          <cell r="I1729">
            <v>6.0000000080778317</v>
          </cell>
          <cell r="J1729">
            <v>12.009999960910418</v>
          </cell>
          <cell r="K1729">
            <v>0</v>
          </cell>
          <cell r="L1729">
            <v>23.999999983353597</v>
          </cell>
          <cell r="M1729">
            <v>16.000000027440816</v>
          </cell>
          <cell r="N1729">
            <v>0</v>
          </cell>
          <cell r="O1729">
            <v>21.999999931029897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</row>
        <row r="1730">
          <cell r="F1730" t="str">
            <v>(-) DESPESAS ADMINISTRATIVOAlimentação Viagens</v>
          </cell>
          <cell r="G1730" t="str">
            <v>Alimentação Viagens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</row>
        <row r="1731">
          <cell r="F1731" t="str">
            <v>(-) DESPESAS ADMINISTRATIVODiárias Viagens</v>
          </cell>
          <cell r="G1731" t="str">
            <v>Diárias Viagens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</row>
        <row r="1732">
          <cell r="F1732" t="str">
            <v>(-) DESPESAS ADMINISTRATIVOCombustível em Viagens</v>
          </cell>
          <cell r="G1732" t="str">
            <v>Combustível em Viagens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</row>
        <row r="1733">
          <cell r="F1733" t="str">
            <v>(-) DESPESAS ADMINISTRATIVOEstacionamento</v>
          </cell>
          <cell r="G1733" t="str">
            <v>Estacionamento</v>
          </cell>
          <cell r="H1733">
            <v>0</v>
          </cell>
          <cell r="I1733">
            <v>0</v>
          </cell>
          <cell r="J1733">
            <v>0</v>
          </cell>
          <cell r="K1733">
            <v>8.4000000087600011</v>
          </cell>
          <cell r="L1733">
            <v>9.0000000128999993</v>
          </cell>
          <cell r="M1733">
            <v>14.999999996080119</v>
          </cell>
          <cell r="N1733">
            <v>24.000000001803951</v>
          </cell>
          <cell r="O1733">
            <v>0</v>
          </cell>
          <cell r="P1733">
            <v>26.500000011200001</v>
          </cell>
          <cell r="Q1733">
            <v>0</v>
          </cell>
          <cell r="R1733">
            <v>0</v>
          </cell>
          <cell r="S1733">
            <v>0</v>
          </cell>
        </row>
        <row r="1734">
          <cell r="F1734" t="str">
            <v>(-) DESPESAS ADMINISTRATIVOPedágio</v>
          </cell>
          <cell r="G1734" t="str">
            <v>Pedágio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</row>
        <row r="1735">
          <cell r="F1735" t="str">
            <v>(-) DESPESAS ADMINISTRATIVO(-) Telefonia e Telecomunicações</v>
          </cell>
          <cell r="G1735" t="str">
            <v>(-) Telefonia e Telecomunicações</v>
          </cell>
          <cell r="H1735">
            <v>1205.1800001155821</v>
          </cell>
          <cell r="I1735">
            <v>1206.3100003399391</v>
          </cell>
          <cell r="J1735">
            <v>1272.3400001960772</v>
          </cell>
          <cell r="K1735">
            <v>1227.8999994399178</v>
          </cell>
          <cell r="L1735">
            <v>1235.0700001019193</v>
          </cell>
          <cell r="M1735">
            <v>686.68000033217527</v>
          </cell>
          <cell r="N1735">
            <v>472.75000051737402</v>
          </cell>
          <cell r="O1735">
            <v>552.95999936518626</v>
          </cell>
          <cell r="P1735">
            <v>864.95999962213011</v>
          </cell>
          <cell r="Q1735">
            <v>1054.8900001582238</v>
          </cell>
          <cell r="R1735">
            <v>931.98999981693737</v>
          </cell>
          <cell r="S1735">
            <v>4322.0699995270998</v>
          </cell>
        </row>
        <row r="1736">
          <cell r="F1736" t="str">
            <v>(-) DESPESAS ADMINISTRATIVOTelefonia Fixa</v>
          </cell>
          <cell r="G1736" t="str">
            <v>Telefonia Fixa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</row>
        <row r="1737">
          <cell r="F1737" t="str">
            <v>(-) DESPESAS ADMINISTRATIVOTelefonia Móvel</v>
          </cell>
          <cell r="G1737" t="str">
            <v>Telefonia Móvel</v>
          </cell>
          <cell r="H1737">
            <v>1205.1800001155821</v>
          </cell>
          <cell r="I1737">
            <v>1206.3100003399391</v>
          </cell>
          <cell r="J1737">
            <v>1272.3400001960772</v>
          </cell>
          <cell r="K1737">
            <v>1227.8999994399178</v>
          </cell>
          <cell r="L1737">
            <v>1235.0700001019193</v>
          </cell>
          <cell r="M1737">
            <v>686.68000033217527</v>
          </cell>
          <cell r="N1737">
            <v>472.75000051737402</v>
          </cell>
          <cell r="O1737">
            <v>552.95999936518626</v>
          </cell>
          <cell r="P1737">
            <v>864.95999962213011</v>
          </cell>
          <cell r="Q1737">
            <v>1054.8900001582238</v>
          </cell>
          <cell r="R1737">
            <v>931.98999981693737</v>
          </cell>
          <cell r="S1737">
            <v>4322.0699995270998</v>
          </cell>
        </row>
        <row r="1738">
          <cell r="F1738" t="str">
            <v>(-) DESPESAS ADMINISTRATIVOInternet</v>
          </cell>
          <cell r="G1738" t="str">
            <v>Internet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</row>
        <row r="1739">
          <cell r="F1739" t="str">
            <v>(-) DESPESAS ADMINISTRATIVOServiço de Trasmissão em Audio e Video</v>
          </cell>
          <cell r="G1739" t="str">
            <v>Serviço de Trasmissão em Audio e Video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</row>
        <row r="1740">
          <cell r="F1740" t="str">
            <v>(-) DESPESAS ADMINISTRATIVOVoip</v>
          </cell>
          <cell r="G1740" t="str">
            <v>Voip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</row>
        <row r="1741">
          <cell r="F1741" t="str">
            <v>(-) DESPESAS ADMINISTRATIVO(-)Materias de Consumo</v>
          </cell>
          <cell r="G1741" t="str">
            <v>(-)Materias de Consumo</v>
          </cell>
          <cell r="H1741">
            <v>3707.5299999928416</v>
          </cell>
          <cell r="I1741">
            <v>3090.9100000064</v>
          </cell>
          <cell r="J1741">
            <v>1400.9599999999998</v>
          </cell>
          <cell r="K1741">
            <v>2547.9400000040328</v>
          </cell>
          <cell r="L1741">
            <v>2092.5331866047695</v>
          </cell>
          <cell r="M1741">
            <v>1721.9299999285502</v>
          </cell>
          <cell r="N1741">
            <v>2495.7125676135506</v>
          </cell>
          <cell r="O1741">
            <v>702.28999995941626</v>
          </cell>
          <cell r="P1741">
            <v>6733.8835026643001</v>
          </cell>
          <cell r="Q1741">
            <v>508.36336155559104</v>
          </cell>
          <cell r="R1741">
            <v>337.96784308040003</v>
          </cell>
          <cell r="S1741">
            <v>1767.7673282936144</v>
          </cell>
        </row>
        <row r="1742">
          <cell r="F1742" t="str">
            <v>(-) DESPESAS ADMINISTRATIVOMaterial de Consumo Informática</v>
          </cell>
          <cell r="G1742" t="str">
            <v>Material de Consumo Informática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</row>
        <row r="1743">
          <cell r="F1743" t="str">
            <v>(-) DESPESAS ADMINISTRATIVOAluguel Máquina Reprográfica</v>
          </cell>
          <cell r="G1743" t="str">
            <v>Aluguel Máquina Reprográfica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190.70999999726999</v>
          </cell>
          <cell r="N1743">
            <v>152.12999996335031</v>
          </cell>
          <cell r="O1743">
            <v>165.85999995941617</v>
          </cell>
          <cell r="P1743">
            <v>0</v>
          </cell>
          <cell r="Q1743">
            <v>174.66000008213584</v>
          </cell>
          <cell r="R1743">
            <v>0</v>
          </cell>
          <cell r="S1743">
            <v>0</v>
          </cell>
        </row>
        <row r="1744">
          <cell r="F1744" t="str">
            <v>(-) DESPESAS ADMINISTRATIVOMaterial de Consumo Máquina Reprografia</v>
          </cell>
          <cell r="G1744" t="str">
            <v>Material de Consumo Máquina Reprografia</v>
          </cell>
          <cell r="H1744">
            <v>159.74999999284211</v>
          </cell>
          <cell r="I1744">
            <v>0</v>
          </cell>
          <cell r="J1744">
            <v>0</v>
          </cell>
          <cell r="K1744">
            <v>82.460000021222683</v>
          </cell>
          <cell r="L1744">
            <v>50.929999978980987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</row>
        <row r="1745">
          <cell r="F1745" t="str">
            <v>(-) DESPESAS ADMINISTRATIVOMaterial de Expediente</v>
          </cell>
          <cell r="G1745" t="str">
            <v>Material de Expediente</v>
          </cell>
          <cell r="H1745">
            <v>167.96</v>
          </cell>
          <cell r="I1745">
            <v>205.40000000484</v>
          </cell>
          <cell r="J1745">
            <v>80.67</v>
          </cell>
          <cell r="K1745">
            <v>137.96</v>
          </cell>
          <cell r="L1745">
            <v>157.83068662578879</v>
          </cell>
          <cell r="M1745">
            <v>122.95</v>
          </cell>
          <cell r="N1745">
            <v>145.79748262940001</v>
          </cell>
          <cell r="O1745">
            <v>30.84</v>
          </cell>
          <cell r="P1745">
            <v>152.61000000000001</v>
          </cell>
          <cell r="Q1745">
            <v>83.26</v>
          </cell>
          <cell r="R1745">
            <v>160.2772702922</v>
          </cell>
          <cell r="S1745">
            <v>95</v>
          </cell>
        </row>
        <row r="1746">
          <cell r="F1746" t="str">
            <v>(-) DESPESAS ADMINISTRATIVOMaterial de Limpeza</v>
          </cell>
          <cell r="G1746" t="str">
            <v>Material de Limpeza</v>
          </cell>
          <cell r="H1746">
            <v>2492.2199999999998</v>
          </cell>
          <cell r="I1746">
            <v>2842.73</v>
          </cell>
          <cell r="J1746">
            <v>1201.9699999999998</v>
          </cell>
          <cell r="K1746">
            <v>1705.91</v>
          </cell>
          <cell r="L1746">
            <v>1656.1599999999999</v>
          </cell>
          <cell r="M1746">
            <v>1372.3699999661601</v>
          </cell>
          <cell r="N1746">
            <v>1793.2538350208001</v>
          </cell>
          <cell r="O1746">
            <v>460.59000000000003</v>
          </cell>
          <cell r="P1746">
            <v>5108.2735026643004</v>
          </cell>
          <cell r="Q1746">
            <v>116.44336147380001</v>
          </cell>
          <cell r="R1746">
            <v>0</v>
          </cell>
          <cell r="S1746">
            <v>0</v>
          </cell>
        </row>
        <row r="1747">
          <cell r="F1747" t="str">
            <v>(-) DESPESAS ADMINISTRATIVOMaterial Gráfico e Repreográfico</v>
          </cell>
          <cell r="G1747" t="str">
            <v>Material Gráfico e Repreográfico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1065.9995399224999</v>
          </cell>
        </row>
        <row r="1748">
          <cell r="F1748" t="str">
            <v>(-) DESPESAS ADMINISTRATIVOMateriais de Natureza Permanente</v>
          </cell>
          <cell r="G1748" t="str">
            <v>Materiais de Natureza Permanente</v>
          </cell>
          <cell r="H1748">
            <v>827.6</v>
          </cell>
          <cell r="I1748">
            <v>42.780000001560005</v>
          </cell>
          <cell r="J1748">
            <v>118.32</v>
          </cell>
          <cell r="K1748">
            <v>316.9999999828101</v>
          </cell>
          <cell r="L1748">
            <v>135.19999999999999</v>
          </cell>
          <cell r="M1748">
            <v>35.899999965120003</v>
          </cell>
          <cell r="N1748">
            <v>388.2</v>
          </cell>
          <cell r="O1748">
            <v>45</v>
          </cell>
          <cell r="P1748">
            <v>1385</v>
          </cell>
          <cell r="Q1748">
            <v>89.999999999655159</v>
          </cell>
          <cell r="R1748">
            <v>0</v>
          </cell>
          <cell r="S1748">
            <v>352.40000001211428</v>
          </cell>
        </row>
        <row r="1749">
          <cell r="F1749" t="str">
            <v>(-) DESPESAS ADMINISTRATIVOCoffee Break</v>
          </cell>
          <cell r="G1749" t="str">
            <v>Coffee Break</v>
          </cell>
          <cell r="H1749">
            <v>60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</row>
        <row r="1750">
          <cell r="F1750" t="str">
            <v>(-) DESPESAS ADMINISTRATIVOMaterial EPI</v>
          </cell>
          <cell r="G1750" t="str">
            <v>Material EPI</v>
          </cell>
          <cell r="H1750">
            <v>0</v>
          </cell>
          <cell r="I1750">
            <v>0</v>
          </cell>
          <cell r="J1750">
            <v>0</v>
          </cell>
          <cell r="K1750">
            <v>304.61</v>
          </cell>
          <cell r="L1750">
            <v>92.412499999999994</v>
          </cell>
          <cell r="M1750">
            <v>0</v>
          </cell>
          <cell r="N1750">
            <v>16.331250000000001</v>
          </cell>
          <cell r="O1750">
            <v>0</v>
          </cell>
          <cell r="P1750">
            <v>88</v>
          </cell>
          <cell r="Q1750">
            <v>44</v>
          </cell>
          <cell r="R1750">
            <v>177.6905727882</v>
          </cell>
          <cell r="S1750">
            <v>254.367788359</v>
          </cell>
        </row>
        <row r="1751">
          <cell r="F1751" t="str">
            <v>(-) DESPESAS ADMINISTRATIVO(-) Serviços Técnicos Especializados</v>
          </cell>
          <cell r="G1751" t="str">
            <v>(-) Serviços Técnicos Especializados</v>
          </cell>
          <cell r="H1751">
            <v>61781.620000007999</v>
          </cell>
          <cell r="I1751">
            <v>35024.479999999996</v>
          </cell>
          <cell r="J1751">
            <v>47277.059999885954</v>
          </cell>
          <cell r="K1751">
            <v>61346.780000000006</v>
          </cell>
          <cell r="L1751">
            <v>61949.639999999992</v>
          </cell>
          <cell r="M1751">
            <v>54628.63</v>
          </cell>
          <cell r="N1751">
            <v>45847.220000000008</v>
          </cell>
          <cell r="O1751">
            <v>41287.94000000001</v>
          </cell>
          <cell r="P1751">
            <v>31688.32</v>
          </cell>
          <cell r="Q1751">
            <v>31022.400000000001</v>
          </cell>
          <cell r="R1751">
            <v>31008.429999999997</v>
          </cell>
          <cell r="S1751">
            <v>26549.519999999997</v>
          </cell>
        </row>
        <row r="1752">
          <cell r="F1752" t="str">
            <v>(-) DESPESAS ADMINISTRATIVOComissões sobre Vendas</v>
          </cell>
          <cell r="G1752" t="str">
            <v>Comissões sobre Vendas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</row>
        <row r="1753">
          <cell r="F1753" t="str">
            <v>(-) DESPESAS ADMINISTRATIVOServiços de Segurança</v>
          </cell>
          <cell r="G1753" t="str">
            <v>Serviços de Segurança</v>
          </cell>
          <cell r="H1753">
            <v>120</v>
          </cell>
          <cell r="I1753">
            <v>110</v>
          </cell>
          <cell r="J1753">
            <v>110</v>
          </cell>
          <cell r="K1753">
            <v>110</v>
          </cell>
          <cell r="L1753">
            <v>110</v>
          </cell>
          <cell r="M1753">
            <v>110</v>
          </cell>
          <cell r="N1753">
            <v>110</v>
          </cell>
          <cell r="O1753">
            <v>110</v>
          </cell>
          <cell r="P1753">
            <v>110</v>
          </cell>
          <cell r="Q1753">
            <v>110</v>
          </cell>
          <cell r="R1753">
            <v>110</v>
          </cell>
          <cell r="S1753">
            <v>110</v>
          </cell>
        </row>
        <row r="1754">
          <cell r="F1754" t="str">
            <v>(-) DESPESAS ADMINISTRATIVOServiços de Contabilidade</v>
          </cell>
          <cell r="G1754" t="str">
            <v>Serviços de Contabilidade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</row>
        <row r="1755">
          <cell r="F1755" t="str">
            <v>(-) DESPESAS ADMINISTRATIVOAssessoria Tributária</v>
          </cell>
          <cell r="G1755" t="str">
            <v>Assessoria Tributária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</row>
        <row r="1756">
          <cell r="F1756" t="str">
            <v>(-) DESPESAS ADMINISTRATIVOAuditoria Independente</v>
          </cell>
          <cell r="G1756" t="str">
            <v>Auditoria Independente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</row>
        <row r="1757">
          <cell r="F1757" t="str">
            <v>(-) DESPESAS ADMINISTRATIVOAdvocacia</v>
          </cell>
          <cell r="G1757" t="str">
            <v>Advocacia</v>
          </cell>
          <cell r="H1757">
            <v>61311.620000007999</v>
          </cell>
          <cell r="I1757">
            <v>20682.579999999998</v>
          </cell>
          <cell r="J1757">
            <v>45743.869999885952</v>
          </cell>
          <cell r="K1757">
            <v>56967.210000000006</v>
          </cell>
          <cell r="L1757">
            <v>61839.639999999992</v>
          </cell>
          <cell r="M1757">
            <v>54518.63</v>
          </cell>
          <cell r="N1757">
            <v>44101.030000000006</v>
          </cell>
          <cell r="O1757">
            <v>39541.750000000007</v>
          </cell>
          <cell r="P1757">
            <v>29942.13</v>
          </cell>
          <cell r="Q1757">
            <v>29276.210000000003</v>
          </cell>
          <cell r="R1757">
            <v>29262.239999999998</v>
          </cell>
          <cell r="S1757">
            <v>24803.329999999998</v>
          </cell>
        </row>
        <row r="1758">
          <cell r="F1758" t="str">
            <v>(-) DESPESAS ADMINISTRATIVOAssessoria de Imprensa</v>
          </cell>
          <cell r="G1758" t="str">
            <v>Assessoria de Imprensa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</row>
        <row r="1759">
          <cell r="F1759" t="str">
            <v>(-) DESPESAS ADMINISTRATIVOAssessoria de Comunicação</v>
          </cell>
          <cell r="G1759" t="str">
            <v>Assessoria de Comunicação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</row>
        <row r="1760">
          <cell r="F1760" t="str">
            <v>(-) DESPESAS ADMINISTRATIVOAssessoria Criação e Publicidade</v>
          </cell>
          <cell r="G1760" t="str">
            <v>Assessoria Criação e Publicidade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</row>
        <row r="1761">
          <cell r="F1761" t="str">
            <v>(-) DESPESAS ADMINISTRATIVORecrutamento e Seleção</v>
          </cell>
          <cell r="G1761" t="str">
            <v>Recrutamento e Seleção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</row>
        <row r="1762">
          <cell r="F1762" t="str">
            <v>(-) DESPESAS ADMINISTRATIVOFerramentas de Pesquisa</v>
          </cell>
          <cell r="G1762" t="str">
            <v>Ferramentas de Pesquisa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</row>
        <row r="1763">
          <cell r="F1763" t="str">
            <v>(-) DESPESAS ADMINISTRATIVOAssessoria Empresarial</v>
          </cell>
          <cell r="G1763" t="str">
            <v>Assessoria Empresarial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</row>
        <row r="1764">
          <cell r="F1764" t="str">
            <v>(-) DESPESAS ADMINISTRATIVOServiço de Desembaraço Aduaneiro</v>
          </cell>
          <cell r="G1764" t="str">
            <v>Serviço de Desembaraço Aduaneiro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</row>
        <row r="1765">
          <cell r="F1765" t="str">
            <v>(-) DESPESAS ADMINISTRATIVOParticipação em Associações</v>
          </cell>
          <cell r="G1765" t="str">
            <v>Participação em Associações</v>
          </cell>
          <cell r="H1765">
            <v>0</v>
          </cell>
          <cell r="I1765">
            <v>14231.9</v>
          </cell>
          <cell r="J1765">
            <v>1423.19</v>
          </cell>
          <cell r="K1765">
            <v>4269.57</v>
          </cell>
          <cell r="L1765">
            <v>0</v>
          </cell>
          <cell r="M1765">
            <v>0</v>
          </cell>
          <cell r="N1765">
            <v>1636.19</v>
          </cell>
          <cell r="O1765">
            <v>1636.19</v>
          </cell>
          <cell r="P1765">
            <v>1636.19</v>
          </cell>
          <cell r="Q1765">
            <v>1636.19</v>
          </cell>
          <cell r="R1765">
            <v>1636.19</v>
          </cell>
          <cell r="S1765">
            <v>1636.19</v>
          </cell>
        </row>
        <row r="1766">
          <cell r="F1766" t="str">
            <v>(-) DESPESAS ADMINISTRATIVOComissão Empresa de Cobrança</v>
          </cell>
          <cell r="G1766" t="str">
            <v>Comissão Empresa de Cobrança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</row>
        <row r="1767">
          <cell r="F1767" t="str">
            <v>(-) DESPESAS ADMINISTRATIVOServiço Análise de Crédito</v>
          </cell>
          <cell r="G1767" t="str">
            <v>Serviço Análise de Crédito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</row>
        <row r="1768">
          <cell r="F1768" t="str">
            <v>(-) DESPESAS ADMINISTRATIVODesenvolvimento e Manutenção de Software</v>
          </cell>
          <cell r="G1768" t="str">
            <v>Desenvolvimento e Manutenção de Software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</row>
        <row r="1769">
          <cell r="F1769" t="str">
            <v>(-) DESPESAS ADMINISTRATIVOSuporte Técnico Software</v>
          </cell>
          <cell r="G1769" t="str">
            <v>Suporte Técnico Software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</row>
        <row r="1770">
          <cell r="F1770" t="str">
            <v>(-) DESPESAS ADMINISTRATIVOLicença para Uso de Software (Aluguel)</v>
          </cell>
          <cell r="G1770" t="str">
            <v>Licença para Uso de Software (Aluguel)</v>
          </cell>
          <cell r="H1770">
            <v>350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</row>
        <row r="1771">
          <cell r="F1771" t="str">
            <v>(-) DESPESAS ADMINISTRATIVOAssessoria em TI</v>
          </cell>
          <cell r="G1771" t="str">
            <v>Assessoria em TI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</row>
        <row r="1772">
          <cell r="F1772" t="str">
            <v>(-) DESPESAS ADMINISTRATIVOManutenção Suporte Técnico Software</v>
          </cell>
          <cell r="G1772" t="str">
            <v>Manutenção Suporte Técnico Software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</row>
        <row r="1773">
          <cell r="F1773" t="str">
            <v>(-) DESPESAS ADMINISTRATIVO(-)Manutenção</v>
          </cell>
          <cell r="G1773" t="str">
            <v>(-)Manutenção</v>
          </cell>
          <cell r="H1773">
            <v>0</v>
          </cell>
          <cell r="I1773">
            <v>90</v>
          </cell>
          <cell r="J1773">
            <v>0</v>
          </cell>
          <cell r="K1773">
            <v>950.000000075</v>
          </cell>
          <cell r="L1773">
            <v>0</v>
          </cell>
          <cell r="M1773">
            <v>205.5</v>
          </cell>
          <cell r="N1773">
            <v>970</v>
          </cell>
          <cell r="O1773">
            <v>560</v>
          </cell>
          <cell r="P1773">
            <v>0</v>
          </cell>
          <cell r="Q1773">
            <v>0</v>
          </cell>
          <cell r="R1773">
            <v>0</v>
          </cell>
          <cell r="S1773">
            <v>1147.8499999999999</v>
          </cell>
        </row>
        <row r="1774">
          <cell r="F1774" t="str">
            <v>(-) DESPESAS ADMINISTRATIVOMateriais de Manutenção e Reparos</v>
          </cell>
          <cell r="G1774" t="str">
            <v>Materiais de Manutenção e Reparos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20.5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</row>
        <row r="1775">
          <cell r="F1775" t="str">
            <v>(-) DESPESAS ADMINISTRATIVOManutenção Conservação Móveis e Utensílios</v>
          </cell>
          <cell r="G1775" t="str">
            <v>Manutenção Conservação Móveis e Utensílios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185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</row>
        <row r="1776">
          <cell r="F1776" t="str">
            <v>(-) DESPESAS ADMINISTRATIVOManutenção Conservação Máq. e Equipamentos</v>
          </cell>
          <cell r="G1776" t="str">
            <v>Manutenção Conservação Máq. e Equipamentos</v>
          </cell>
          <cell r="H1776">
            <v>0</v>
          </cell>
          <cell r="I1776">
            <v>90</v>
          </cell>
          <cell r="J1776">
            <v>0</v>
          </cell>
          <cell r="K1776">
            <v>950.000000075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307.85000000000002</v>
          </cell>
        </row>
        <row r="1777">
          <cell r="F1777" t="str">
            <v>(-) DESPESAS ADMINISTRATIVOManutenção de Equipamentos de Informática</v>
          </cell>
          <cell r="G1777" t="str">
            <v>Manutenção de Equipamentos de Informática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</row>
        <row r="1778">
          <cell r="F1778" t="str">
            <v>(-) DESPESAS ADMINISTRATIVOManutenção e Conservação Instalações</v>
          </cell>
          <cell r="G1778" t="str">
            <v>Manutenção e Conservação Instalações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840</v>
          </cell>
        </row>
        <row r="1779">
          <cell r="F1779" t="str">
            <v>(-) DESPESAS ADMINISTRATIVOManutenção e Conservação Predial</v>
          </cell>
          <cell r="G1779" t="str">
            <v>Manutenção e Conservação Predial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970</v>
          </cell>
          <cell r="O1779">
            <v>560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</row>
        <row r="1780">
          <cell r="F1780" t="str">
            <v>(-) DESPESAS ADMINISTRATIVO(-)Outras Despesas Gerais</v>
          </cell>
          <cell r="G1780" t="str">
            <v>(-)Outras Despesas Gerais</v>
          </cell>
          <cell r="H1780">
            <v>391</v>
          </cell>
          <cell r="I1780">
            <v>460.99999999196785</v>
          </cell>
          <cell r="J1780">
            <v>988.58000011405204</v>
          </cell>
          <cell r="K1780">
            <v>1015.6599999319999</v>
          </cell>
          <cell r="L1780">
            <v>142.08000000000001</v>
          </cell>
          <cell r="M1780">
            <v>1848.9999999792508</v>
          </cell>
          <cell r="N1780">
            <v>768.32999987917606</v>
          </cell>
          <cell r="O1780">
            <v>551.62000005140408</v>
          </cell>
          <cell r="P1780">
            <v>666.25</v>
          </cell>
          <cell r="Q1780">
            <v>5853.6899999815387</v>
          </cell>
          <cell r="R1780">
            <v>0</v>
          </cell>
          <cell r="S1780">
            <v>378.26000000403246</v>
          </cell>
        </row>
        <row r="1781">
          <cell r="F1781" t="str">
            <v>(-) DESPESAS ADMINISTRATIVOAluguel de Veículos</v>
          </cell>
          <cell r="G1781" t="str">
            <v>Aluguel de Veículos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</row>
        <row r="1782">
          <cell r="F1782" t="str">
            <v>(-) DESPESAS ADMINISTRATIVOAssinatura Jornais, Revistas e Periódicos</v>
          </cell>
          <cell r="G1782" t="str">
            <v>Assinatura Jornais, Revistas e Periódicos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</row>
        <row r="1783">
          <cell r="F1783" t="str">
            <v>(-) DESPESAS ADMINISTRATIVOCombustível</v>
          </cell>
          <cell r="G1783" t="str">
            <v>Combustível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</row>
        <row r="1784">
          <cell r="F1784" t="str">
            <v>(-) DESPESAS ADMINISTRATIVODespesa com Documentos</v>
          </cell>
          <cell r="G1784" t="str">
            <v>Despesa com Documentos</v>
          </cell>
          <cell r="H1784">
            <v>391</v>
          </cell>
          <cell r="I1784">
            <v>447.00000000691381</v>
          </cell>
          <cell r="J1784">
            <v>943.59</v>
          </cell>
          <cell r="K1784">
            <v>577.66</v>
          </cell>
          <cell r="L1784">
            <v>142.08000000000001</v>
          </cell>
          <cell r="M1784">
            <v>1848.9999999792508</v>
          </cell>
          <cell r="N1784">
            <v>442.94999998174092</v>
          </cell>
          <cell r="O1784">
            <v>261.619999988904</v>
          </cell>
          <cell r="P1784">
            <v>666.25</v>
          </cell>
          <cell r="Q1784">
            <v>5484.69</v>
          </cell>
          <cell r="R1784">
            <v>0</v>
          </cell>
          <cell r="S1784">
            <v>348.26000000541245</v>
          </cell>
        </row>
        <row r="1785">
          <cell r="F1785" t="str">
            <v>(-) DESPESAS ADMINISTRATIVODespesa com Processos Judiciais</v>
          </cell>
          <cell r="G1785" t="str">
            <v>Despesa com Processos Judiciais</v>
          </cell>
          <cell r="H1785">
            <v>0</v>
          </cell>
          <cell r="I1785">
            <v>0</v>
          </cell>
          <cell r="J1785">
            <v>44.990000114052002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</row>
        <row r="1786">
          <cell r="F1786" t="str">
            <v>(-) DESPESAS ADMINISTRATIVOFrete Compra</v>
          </cell>
          <cell r="G1786" t="str">
            <v>Frete Compra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29.999999998620002</v>
          </cell>
        </row>
        <row r="1787">
          <cell r="F1787" t="str">
            <v>(-) DESPESAS ADMINISTRATIVOMão-de-Obra Terceirizada</v>
          </cell>
          <cell r="G1787" t="str">
            <v>Mão-de-Obra Terceirizada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</row>
        <row r="1788">
          <cell r="F1788" t="str">
            <v>(-) DESPESAS ADMINISTRATIVOServiço de Correios</v>
          </cell>
          <cell r="G1788" t="str">
            <v>Serviço de Correios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4.8799999890738963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</row>
        <row r="1789">
          <cell r="F1789" t="str">
            <v>(-) DESPESAS ADMINISTRATIVOÁgua</v>
          </cell>
          <cell r="G1789" t="str">
            <v>Água</v>
          </cell>
          <cell r="H1789">
            <v>0</v>
          </cell>
          <cell r="I1789">
            <v>13.999999985054053</v>
          </cell>
          <cell r="J1789">
            <v>0</v>
          </cell>
          <cell r="K1789">
            <v>437.99999993199998</v>
          </cell>
          <cell r="L1789">
            <v>0</v>
          </cell>
          <cell r="M1789">
            <v>0</v>
          </cell>
          <cell r="N1789">
            <v>320.49999990836125</v>
          </cell>
          <cell r="O1789">
            <v>290.00000006250002</v>
          </cell>
          <cell r="P1789">
            <v>0</v>
          </cell>
          <cell r="Q1789">
            <v>368.99999998153885</v>
          </cell>
          <cell r="R1789">
            <v>0</v>
          </cell>
          <cell r="S1789">
            <v>0</v>
          </cell>
        </row>
        <row r="1790">
          <cell r="F1790" t="str">
            <v>(-) DESPESAS ADMINISTRATIVODespesas com Amortização de Software</v>
          </cell>
          <cell r="G1790" t="str">
            <v>Despesas com Amortização de Software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0</v>
          </cell>
        </row>
        <row r="1791">
          <cell r="F1791" t="str">
            <v>(-) DESPESAS ADMINISTRATIVOTaxas Operacionais</v>
          </cell>
          <cell r="G1791" t="str">
            <v>Taxas Operacionais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</row>
        <row r="1792">
          <cell r="F1792" t="str">
            <v>(-) DESPESAS ADMINISTRATIVOAluguel de Imóveis</v>
          </cell>
          <cell r="G1792" t="str">
            <v>Aluguel de Imóveis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</row>
        <row r="1793">
          <cell r="F1793" t="str">
            <v>(-) DESPESAS ADMINISTRATIVOSeguro Frota Leve</v>
          </cell>
          <cell r="G1793" t="str">
            <v>Seguro Frota Leve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</row>
        <row r="1794">
          <cell r="F1794" t="str">
            <v>(-) DESPESAS ADMINISTRATIVOPerdas de Estoque</v>
          </cell>
          <cell r="G1794" t="str">
            <v>Perdas de Estoque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</row>
        <row r="1795">
          <cell r="F1795" t="str">
            <v>(-) DESPESAS ADMINISTRATIVOAluguel de Máquinas e Equipamentos</v>
          </cell>
          <cell r="G1795" t="str">
            <v>Aluguel de Máquinas e Equipamentos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</row>
        <row r="1796">
          <cell r="F1796" t="str">
            <v>(-) DESPESAS ADMINISTRATIVOOutras Despesas Gerais</v>
          </cell>
          <cell r="G1796" t="str">
            <v>Outras Despesas Gerais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</row>
        <row r="1797">
          <cell r="F1797" t="str">
            <v>(-) DESPESAS GESTÃO DE PROJETOS(-) DESPESAS GESTÃO DE PROJETOS</v>
          </cell>
          <cell r="G1797" t="str">
            <v>(-) DESPESAS GESTÃO DE PROJETOS</v>
          </cell>
          <cell r="H1797">
            <v>57400.269372271956</v>
          </cell>
          <cell r="I1797">
            <v>22437.695666360385</v>
          </cell>
          <cell r="J1797">
            <v>21094.822262846872</v>
          </cell>
          <cell r="K1797">
            <v>21191.023272891925</v>
          </cell>
          <cell r="L1797">
            <v>21977.983667175249</v>
          </cell>
          <cell r="M1797">
            <v>20946.563846103141</v>
          </cell>
          <cell r="N1797">
            <v>11954.014044537047</v>
          </cell>
          <cell r="O1797">
            <v>21993.63329336515</v>
          </cell>
          <cell r="P1797">
            <v>21607.360703254843</v>
          </cell>
          <cell r="Q1797">
            <v>20214.368737488603</v>
          </cell>
          <cell r="R1797">
            <v>21988.696271765304</v>
          </cell>
          <cell r="S1797">
            <v>-18289.128831910635</v>
          </cell>
        </row>
        <row r="1798">
          <cell r="F1798" t="str">
            <v>(-) DESPESAS GESTÃO DE PROJETOSDespesas com Pessoal</v>
          </cell>
          <cell r="G1798" t="str">
            <v>Despesas com Pessoal</v>
          </cell>
          <cell r="H1798">
            <v>11897.602972091694</v>
          </cell>
          <cell r="I1798">
            <v>17490.05926650282</v>
          </cell>
          <cell r="J1798">
            <v>16263.365863416073</v>
          </cell>
          <cell r="K1798">
            <v>16640.986872401212</v>
          </cell>
          <cell r="L1798">
            <v>17482.264103283011</v>
          </cell>
          <cell r="M1798">
            <v>16560.687447058299</v>
          </cell>
          <cell r="N1798">
            <v>16364.972684690872</v>
          </cell>
          <cell r="O1798">
            <v>18505.837181246778</v>
          </cell>
          <cell r="P1798">
            <v>15390.316848236893</v>
          </cell>
          <cell r="Q1798">
            <v>17272.879308104213</v>
          </cell>
          <cell r="R1798">
            <v>16774.042176785479</v>
          </cell>
          <cell r="S1798">
            <v>13334.928966075433</v>
          </cell>
        </row>
        <row r="1799">
          <cell r="F1799" t="str">
            <v>(-) DESPESAS GESTÃO DE PROJETOSSalários e Adicionais</v>
          </cell>
          <cell r="G1799" t="str">
            <v>Salários e Adicionais</v>
          </cell>
          <cell r="H1799">
            <v>7099.8</v>
          </cell>
          <cell r="I1799">
            <v>11015</v>
          </cell>
          <cell r="J1799">
            <v>11015</v>
          </cell>
          <cell r="K1799">
            <v>11088.638400000002</v>
          </cell>
          <cell r="L1799">
            <v>11822.318400000002</v>
          </cell>
          <cell r="M1799">
            <v>11034.398400000002</v>
          </cell>
          <cell r="N1799">
            <v>10786.587200000002</v>
          </cell>
          <cell r="O1799">
            <v>11072</v>
          </cell>
          <cell r="P1799">
            <v>7996.02</v>
          </cell>
          <cell r="Q1799">
            <v>11556</v>
          </cell>
          <cell r="R1799">
            <v>11556</v>
          </cell>
          <cell r="S1799">
            <v>7491.33</v>
          </cell>
        </row>
        <row r="1800">
          <cell r="F1800" t="str">
            <v>(-) DESPESAS GESTÃO DE PROJETOSEncargos Sociais</v>
          </cell>
          <cell r="G1800" t="str">
            <v>Encargos Sociais</v>
          </cell>
          <cell r="H1800">
            <v>3645.2400000000007</v>
          </cell>
          <cell r="I1800">
            <v>5110.38</v>
          </cell>
          <cell r="J1800">
            <v>3963.7000000000007</v>
          </cell>
          <cell r="K1800">
            <v>4281.4776000000011</v>
          </cell>
          <cell r="L1800">
            <v>4396.9676000000009</v>
          </cell>
          <cell r="M1800">
            <v>4291.0372000000007</v>
          </cell>
          <cell r="N1800">
            <v>4299.1732000000011</v>
          </cell>
          <cell r="O1800">
            <v>6182.2000000000007</v>
          </cell>
          <cell r="P1800">
            <v>5925.96</v>
          </cell>
          <cell r="Q1800">
            <v>4441.67</v>
          </cell>
          <cell r="R1800">
            <v>4441.67</v>
          </cell>
          <cell r="S1800">
            <v>4601.2</v>
          </cell>
        </row>
        <row r="1801">
          <cell r="F1801" t="str">
            <v>(-) DESPESAS GESTÃO DE PROJETOSProvisão PPR Global</v>
          </cell>
          <cell r="G1801" t="str">
            <v>Provisão PPR Global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</row>
        <row r="1802">
          <cell r="F1802" t="str">
            <v>(-) DESPESAS GESTÃO DE PROJETOSDesenvolvimento RH</v>
          </cell>
          <cell r="G1802" t="str">
            <v>Desenvolvimento RH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</row>
        <row r="1803">
          <cell r="F1803" t="str">
            <v>(-) DESPESAS GESTÃO DE PROJETOSProvisão PPR Gestores</v>
          </cell>
          <cell r="G1803" t="str">
            <v>Provisão PPR Gestores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</row>
        <row r="1804">
          <cell r="F1804" t="str">
            <v>(-) DESPESAS GESTÃO DE PROJETOSEducação Continuada</v>
          </cell>
          <cell r="G1804" t="str">
            <v>Educação Continuada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</row>
        <row r="1805">
          <cell r="F1805" t="str">
            <v>(-) DESPESAS GESTÃO DE PROJETOSIdiomas</v>
          </cell>
          <cell r="G1805" t="str">
            <v>Idiomas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</row>
        <row r="1806">
          <cell r="F1806" t="str">
            <v>(-) DESPESAS GESTÃO DE PROJETOSGinástica Laboral</v>
          </cell>
          <cell r="G1806" t="str">
            <v>Ginástica Laboral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</row>
        <row r="1807">
          <cell r="F1807" t="str">
            <v>(-) DESPESAS GESTÃO DE PROJETOSEducação e Treinamento (Capacitação)</v>
          </cell>
          <cell r="G1807" t="str">
            <v>Educação e Treinamento (Capacitação)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</row>
        <row r="1808">
          <cell r="F1808" t="str">
            <v>(-) DESPESAS GESTÃO DE PROJETOSAtividades Motivacionais</v>
          </cell>
          <cell r="G1808" t="str">
            <v>Atividades Motivacionais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</row>
        <row r="1809">
          <cell r="F1809" t="str">
            <v>(-) DESPESAS GESTÃO DE PROJETOSOutras despesas de Pessoal</v>
          </cell>
          <cell r="G1809" t="str">
            <v>Outras despesas de Pessoal</v>
          </cell>
          <cell r="H1809">
            <v>1152.5629720916936</v>
          </cell>
          <cell r="I1809">
            <v>1364.6792665028197</v>
          </cell>
          <cell r="J1809">
            <v>1284.6658634160722</v>
          </cell>
          <cell r="K1809">
            <v>1270.8708724012101</v>
          </cell>
          <cell r="L1809">
            <v>1262.9781032830067</v>
          </cell>
          <cell r="M1809">
            <v>1235.2518470582982</v>
          </cell>
          <cell r="N1809">
            <v>1279.2122846908701</v>
          </cell>
          <cell r="O1809">
            <v>1251.6371812467785</v>
          </cell>
          <cell r="P1809">
            <v>1468.3368482368935</v>
          </cell>
          <cell r="Q1809">
            <v>1275.2093081042126</v>
          </cell>
          <cell r="R1809">
            <v>776.37217678547927</v>
          </cell>
          <cell r="S1809">
            <v>1242.3989660754337</v>
          </cell>
        </row>
        <row r="1810">
          <cell r="F1810" t="str">
            <v>(-) DESPESAS GESTÃO DE PROJETOSAjuda de Custo Alimentação</v>
          </cell>
          <cell r="G1810" t="str">
            <v>Ajuda de Custo Alimentação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</row>
        <row r="1811">
          <cell r="F1811" t="str">
            <v>(-) DESPESAS GESTÃO DE PROJETOSAjuda de Custo Combustível</v>
          </cell>
          <cell r="G1811" t="str">
            <v>Ajuda de Custo Combustível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</row>
        <row r="1812">
          <cell r="F1812" t="str">
            <v>(-) DESPESAS GESTÃO DE PROJETOSAjuda de Custo Moradia/Aluguel</v>
          </cell>
          <cell r="G1812" t="str">
            <v>Ajuda de Custo Moradia/Aluguel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</row>
        <row r="1813">
          <cell r="F1813" t="str">
            <v>(-) DESPESAS GESTÃO DE PROJETOSExames Médicos</v>
          </cell>
          <cell r="G1813" t="str">
            <v>Exames Médicos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0</v>
          </cell>
          <cell r="M1813">
            <v>13.999999999533332</v>
          </cell>
          <cell r="N1813">
            <v>0</v>
          </cell>
          <cell r="O1813">
            <v>0</v>
          </cell>
          <cell r="P1813">
            <v>13.999999996133331</v>
          </cell>
          <cell r="Q1813">
            <v>6.9999999830834545</v>
          </cell>
          <cell r="R1813">
            <v>0</v>
          </cell>
          <cell r="S1813">
            <v>0</v>
          </cell>
        </row>
        <row r="1814">
          <cell r="F1814" t="str">
            <v>(-) DESPESAS GESTÃO DE PROJETOSPlano de Saúde</v>
          </cell>
          <cell r="G1814" t="str">
            <v>Plano de Saúde</v>
          </cell>
          <cell r="H1814">
            <v>705.86297171217791</v>
          </cell>
          <cell r="I1814">
            <v>718.07926633144677</v>
          </cell>
          <cell r="J1814">
            <v>696.66586311419769</v>
          </cell>
          <cell r="K1814">
            <v>682.87087226137464</v>
          </cell>
          <cell r="L1814">
            <v>642.97810263079577</v>
          </cell>
          <cell r="M1814">
            <v>633.25184730282751</v>
          </cell>
          <cell r="N1814">
            <v>656.212284406393</v>
          </cell>
          <cell r="O1814">
            <v>620.64718100596053</v>
          </cell>
          <cell r="P1814">
            <v>694.33684830675247</v>
          </cell>
          <cell r="Q1814">
            <v>638.20930782702999</v>
          </cell>
          <cell r="R1814">
            <v>111.37217610956068</v>
          </cell>
          <cell r="S1814">
            <v>612.39896554159986</v>
          </cell>
        </row>
        <row r="1815">
          <cell r="F1815" t="str">
            <v>(-) DESPESAS GESTÃO DE PROJETOSSeguro de Vida em Grupo</v>
          </cell>
          <cell r="G1815" t="str">
            <v>Seguro de Vida em Grupo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</row>
        <row r="1816">
          <cell r="F1816" t="str">
            <v>(-) DESPESAS GESTÃO DE PROJETOSPlano Odontológico</v>
          </cell>
          <cell r="G1816" t="str">
            <v>Plano Odontológico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</row>
        <row r="1817">
          <cell r="F1817" t="str">
            <v>(-) DESPESAS GESTÃO DE PROJETOSFarmácia</v>
          </cell>
          <cell r="G1817" t="str">
            <v>Farmácia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</row>
        <row r="1818">
          <cell r="F1818" t="str">
            <v>(-) DESPESAS GESTÃO DE PROJETOSAlimentação Funcionários</v>
          </cell>
          <cell r="G1818" t="str">
            <v>Alimentação Funcionários</v>
          </cell>
          <cell r="H1818">
            <v>252.00000031588985</v>
          </cell>
          <cell r="I1818">
            <v>602.60000015141088</v>
          </cell>
          <cell r="J1818">
            <v>588.00000030187448</v>
          </cell>
          <cell r="K1818">
            <v>588.00000013983549</v>
          </cell>
          <cell r="L1818">
            <v>588.000000664661</v>
          </cell>
          <cell r="M1818">
            <v>587.99999975593732</v>
          </cell>
          <cell r="N1818">
            <v>588.00000029147691</v>
          </cell>
          <cell r="O1818">
            <v>588.00000023422103</v>
          </cell>
          <cell r="P1818">
            <v>629.99999991139964</v>
          </cell>
          <cell r="Q1818">
            <v>630.00000029409921</v>
          </cell>
          <cell r="R1818">
            <v>630.00000064937331</v>
          </cell>
          <cell r="S1818">
            <v>630.00000053383394</v>
          </cell>
        </row>
        <row r="1819">
          <cell r="F1819" t="str">
            <v>(-) DESPESAS GESTÃO DE PROJETOSAlimentação Interna Funcionários</v>
          </cell>
          <cell r="G1819" t="str">
            <v>Alimentação Interna Funcionários</v>
          </cell>
          <cell r="H1819">
            <v>0</v>
          </cell>
          <cell r="I1819">
            <v>44.000000019961959</v>
          </cell>
          <cell r="J1819">
            <v>0</v>
          </cell>
          <cell r="K1819">
            <v>0</v>
          </cell>
          <cell r="L1819">
            <v>31.999999987549998</v>
          </cell>
          <cell r="M1819">
            <v>0</v>
          </cell>
          <cell r="N1819">
            <v>0</v>
          </cell>
          <cell r="O1819">
            <v>42.990000006597</v>
          </cell>
          <cell r="P1819">
            <v>130.00000002260799</v>
          </cell>
          <cell r="Q1819">
            <v>0</v>
          </cell>
          <cell r="R1819">
            <v>0</v>
          </cell>
          <cell r="S1819">
            <v>0</v>
          </cell>
        </row>
        <row r="1820">
          <cell r="F1820" t="str">
            <v>(-) DESPESAS GESTÃO DE PROJETOSMulta Termino Contratual</v>
          </cell>
          <cell r="G1820" t="str">
            <v>Multa Termino Contratual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</row>
        <row r="1821">
          <cell r="F1821" t="str">
            <v>(-) DESPESAS GESTÃO DE PROJETOSMultas Trabalhistas</v>
          </cell>
          <cell r="G1821" t="str">
            <v>Multas Trabalhistas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</row>
        <row r="1822">
          <cell r="F1822" t="str">
            <v xml:space="preserve">(-) DESPESAS GESTÃO DE PROJETOSFardamento </v>
          </cell>
          <cell r="G1822" t="str">
            <v xml:space="preserve">Fardamento </v>
          </cell>
          <cell r="H1822">
            <v>194.70000006362574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34.999999992999996</v>
          </cell>
          <cell r="O1822">
            <v>0</v>
          </cell>
          <cell r="P1822">
            <v>0</v>
          </cell>
          <cell r="Q1822">
            <v>0</v>
          </cell>
          <cell r="R1822">
            <v>35.000000026545329</v>
          </cell>
          <cell r="S1822">
            <v>0</v>
          </cell>
        </row>
        <row r="1823">
          <cell r="F1823" t="str">
            <v>(-) DESPESAS GESTÃO DE PROJETOSBenefícios Assistenciais</v>
          </cell>
          <cell r="G1823" t="str">
            <v>Benefícios Assistenciais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</row>
        <row r="1824">
          <cell r="F1824" t="str">
            <v>(-) DESPESAS GESTÃO DE PROJETOS(-) Despesas Especificas</v>
          </cell>
          <cell r="G1824" t="str">
            <v>(-) Despesas Especificas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</row>
        <row r="1825">
          <cell r="F1825" t="str">
            <v>(-) DESPESAS GESTÃO DE PROJETOSEnergia Eletrica</v>
          </cell>
          <cell r="G1825" t="str">
            <v>Energia Eletrica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</row>
        <row r="1826">
          <cell r="F1826" t="str">
            <v>(-) DESPESAS GESTÃO DE PROJETOSCustas Cartoriais</v>
          </cell>
          <cell r="G1826" t="str">
            <v>Custas Cartoriais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</row>
        <row r="1827">
          <cell r="F1827" t="str">
            <v>(-) DESPESAS GESTÃO DE PROJETOSAluguel de Máquinas e Equipamentos</v>
          </cell>
          <cell r="G1827" t="str">
            <v>Aluguel de Máquinas e Equipamentos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</row>
        <row r="1828">
          <cell r="F1828" t="str">
            <v>(-) DESPESAS GESTÃO DE PROJETOSCombustível Frota Leve</v>
          </cell>
          <cell r="G1828" t="str">
            <v>Combustível Frota Leve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</row>
        <row r="1829">
          <cell r="F1829" t="str">
            <v>(-) DESPESAS GESTÃO DE PROJETOSLubrificantes Frota Leve</v>
          </cell>
          <cell r="G1829" t="str">
            <v>Lubrificantes Frota Leve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</row>
        <row r="1830">
          <cell r="F1830" t="str">
            <v>(-) DESPESAS GESTÃO DE PROJETOSManutenção Frota Leve</v>
          </cell>
          <cell r="G1830" t="str">
            <v>Manutenção Frota Leve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</row>
        <row r="1831">
          <cell r="F1831" t="str">
            <v>(-) DESPESAS GESTÃO DE PROJETOSSeguro Frota Leve</v>
          </cell>
          <cell r="G1831" t="str">
            <v>Seguro Frota Leve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</row>
        <row r="1832">
          <cell r="F1832" t="str">
            <v>(-) DESPESAS GESTÃO DE PROJETOSSeguro Instalações</v>
          </cell>
          <cell r="G1832" t="str">
            <v>Seguro Instalações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</row>
        <row r="1833">
          <cell r="F1833" t="str">
            <v>(-) DESPESAS GESTÃO DE PROJETOSSeguro Responsabilidade Civil</v>
          </cell>
          <cell r="G1833" t="str">
            <v>Seguro Responsabilidade Civil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</row>
        <row r="1834">
          <cell r="F1834" t="str">
            <v>(-) DESPESAS GESTÃO DE PROJETOSAluguel de Imóveis</v>
          </cell>
          <cell r="G1834" t="str">
            <v>Aluguel de Imóveis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</row>
        <row r="1835">
          <cell r="F1835" t="str">
            <v>(-) DESPESAS GESTÃO DE PROJETOSTaxas Operacionais</v>
          </cell>
          <cell r="G1835" t="str">
            <v>Taxas Operacionais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</row>
        <row r="1836">
          <cell r="F1836" t="str">
            <v>(-) DESPESAS GESTÃO DE PROJETOSDoações</v>
          </cell>
          <cell r="G1836" t="str">
            <v>Doações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</row>
        <row r="1837">
          <cell r="F1837" t="str">
            <v>(-) DESPESAS GESTÃO DE PROJETOSPremio por Concursos</v>
          </cell>
          <cell r="G1837" t="str">
            <v>Premio por Concursos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</row>
        <row r="1838">
          <cell r="F1838" t="str">
            <v>(-) DESPESAS GESTÃO DE PROJETOSPublicações Legais</v>
          </cell>
          <cell r="G1838" t="str">
            <v>Publicações Legais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</row>
        <row r="1839">
          <cell r="F1839" t="str">
            <v>(-) DESPESAS GESTÃO DE PROJETOSServiço Copa</v>
          </cell>
          <cell r="G1839" t="str">
            <v>Serviço Copa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</row>
        <row r="1840">
          <cell r="F1840" t="str">
            <v>(-) DESPESAS GESTÃO DE PROJETOSContribuição Sindicatos e Associações</v>
          </cell>
          <cell r="G1840" t="str">
            <v>Contribuição Sindicatos e Associações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</row>
        <row r="1841">
          <cell r="F1841" t="str">
            <v>(-) DESPESAS GESTÃO DE PROJETOSDespesas com Certificação Digital</v>
          </cell>
          <cell r="G1841" t="str">
            <v>Despesas com Certificação Digital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</row>
        <row r="1842">
          <cell r="F1842" t="str">
            <v>(-) DESPESAS GESTÃO DE PROJETOSCustas e Emolumentos</v>
          </cell>
          <cell r="G1842" t="str">
            <v>Custas e Emolumentos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</row>
        <row r="1843">
          <cell r="F1843" t="str">
            <v>(-) DESPESAS GESTÃO DE PROJETOS(-) Despesas Gerais</v>
          </cell>
          <cell r="G1843" t="str">
            <v>(-) Despesas Gerais</v>
          </cell>
          <cell r="H1843">
            <v>41474.17000018026</v>
          </cell>
          <cell r="I1843">
            <v>846.67999985756433</v>
          </cell>
          <cell r="J1843">
            <v>730.49999943080206</v>
          </cell>
          <cell r="K1843">
            <v>449.08000049071495</v>
          </cell>
          <cell r="L1843">
            <v>394.76316389224019</v>
          </cell>
          <cell r="M1843">
            <v>284.91999904483873</v>
          </cell>
          <cell r="N1843">
            <v>900.34113901842613</v>
          </cell>
          <cell r="O1843">
            <v>327.67000064851999</v>
          </cell>
          <cell r="P1843">
            <v>810.68799565186748</v>
          </cell>
          <cell r="Q1843">
            <v>693.04000010717516</v>
          </cell>
          <cell r="R1843">
            <v>2192.4912025605131</v>
          </cell>
          <cell r="S1843">
            <v>2158.7862570253305</v>
          </cell>
        </row>
        <row r="1844">
          <cell r="F1844" t="str">
            <v>(-) DESPESAS GESTÃO DE PROJETOS(-) Deslocamentos e Viagens</v>
          </cell>
          <cell r="G1844" t="str">
            <v>(-) Deslocamentos e Viagens</v>
          </cell>
          <cell r="H1844">
            <v>22.00000003433793</v>
          </cell>
          <cell r="I1844">
            <v>191.49999992841936</v>
          </cell>
          <cell r="J1844">
            <v>34.99000002921769</v>
          </cell>
          <cell r="K1844">
            <v>17.999999941993565</v>
          </cell>
          <cell r="L1844">
            <v>0</v>
          </cell>
          <cell r="M1844">
            <v>0</v>
          </cell>
          <cell r="N1844">
            <v>68.000000032926494</v>
          </cell>
          <cell r="O1844">
            <v>19.999999998</v>
          </cell>
          <cell r="P1844">
            <v>14.010000065648311</v>
          </cell>
          <cell r="Q1844">
            <v>13.000000012593595</v>
          </cell>
          <cell r="R1844">
            <v>47.49999986948184</v>
          </cell>
          <cell r="S1844">
            <v>1075.9400000037531</v>
          </cell>
        </row>
        <row r="1845">
          <cell r="F1845" t="str">
            <v xml:space="preserve">(-) DESPESAS GESTÃO DE PROJETOSHospedagem </v>
          </cell>
          <cell r="G1845" t="str">
            <v xml:space="preserve">Hospedagem 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</row>
        <row r="1846">
          <cell r="F1846" t="str">
            <v xml:space="preserve">(-) DESPESAS GESTÃO DE PROJETOSPassagens Aéreas </v>
          </cell>
          <cell r="G1846" t="str">
            <v xml:space="preserve">Passagens Aéreas </v>
          </cell>
          <cell r="H1846">
            <v>0</v>
          </cell>
          <cell r="I1846">
            <v>142.49999997652941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28.5</v>
          </cell>
          <cell r="S1846">
            <v>662.9</v>
          </cell>
        </row>
        <row r="1847">
          <cell r="F1847" t="str">
            <v xml:space="preserve">(-) DESPESAS GESTÃO DE PROJETOSPassagens Rodoviárias </v>
          </cell>
          <cell r="G1847" t="str">
            <v xml:space="preserve">Passagens Rodoviárias 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</row>
        <row r="1848">
          <cell r="F1848" t="str">
            <v>(-) DESPESAS GESTÃO DE PROJETOSPassagens Marítimas</v>
          </cell>
          <cell r="G1848" t="str">
            <v>Passagens Marítimas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</row>
        <row r="1849">
          <cell r="F1849" t="str">
            <v>(-) DESPESAS GESTÃO DE PROJETOSDespesas com Táxi</v>
          </cell>
          <cell r="G1849" t="str">
            <v>Despesas com Táxi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49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292.99999998432804</v>
          </cell>
        </row>
        <row r="1850">
          <cell r="F1850" t="str">
            <v>(-) DESPESAS GESTÃO DE PROJETOSDespesas com Moto Taxi</v>
          </cell>
          <cell r="G1850" t="str">
            <v>Despesas com Moto Taxi</v>
          </cell>
          <cell r="H1850">
            <v>22.00000003433793</v>
          </cell>
          <cell r="I1850">
            <v>48.999999951889947</v>
          </cell>
          <cell r="J1850">
            <v>34.99000002921769</v>
          </cell>
          <cell r="K1850">
            <v>17.999999941993565</v>
          </cell>
          <cell r="L1850">
            <v>0</v>
          </cell>
          <cell r="M1850">
            <v>0</v>
          </cell>
          <cell r="N1850">
            <v>19.000000032926486</v>
          </cell>
          <cell r="O1850">
            <v>19.999999998</v>
          </cell>
          <cell r="P1850">
            <v>14.010000065648311</v>
          </cell>
          <cell r="Q1850">
            <v>13.000000012593595</v>
          </cell>
          <cell r="R1850">
            <v>18.999999869481837</v>
          </cell>
          <cell r="S1850">
            <v>16.000000003753073</v>
          </cell>
        </row>
        <row r="1851">
          <cell r="F1851" t="str">
            <v>(-) DESPESAS GESTÃO DE PROJETOSAlimentação Viagens</v>
          </cell>
          <cell r="G1851" t="str">
            <v>Alimentação Viagens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104.04000001567201</v>
          </cell>
        </row>
        <row r="1852">
          <cell r="F1852" t="str">
            <v>(-) DESPESAS GESTÃO DE PROJETOSDiárias Viagens</v>
          </cell>
          <cell r="G1852" t="str">
            <v>Diárias Viagens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</row>
        <row r="1853">
          <cell r="F1853" t="str">
            <v>(-) DESPESAS GESTÃO DE PROJETOSCombustível em Viagens</v>
          </cell>
          <cell r="G1853" t="str">
            <v>Combustível em Viagens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</row>
        <row r="1854">
          <cell r="F1854" t="str">
            <v>(-) DESPESAS GESTÃO DE PROJETOSEstacionamento</v>
          </cell>
          <cell r="G1854" t="str">
            <v>Estacionamento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</row>
        <row r="1855">
          <cell r="F1855" t="str">
            <v>(-) DESPESAS GESTÃO DE PROJETOSPedágio</v>
          </cell>
          <cell r="G1855" t="str">
            <v>Pedágio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</row>
        <row r="1856">
          <cell r="F1856" t="str">
            <v>(-) DESPESAS GESTÃO DE PROJETOS(-) Telefonia e Telecomunicações</v>
          </cell>
          <cell r="G1856" t="str">
            <v>(-) Telefonia e Telecomunicações</v>
          </cell>
          <cell r="H1856">
            <v>305.8900002526338</v>
          </cell>
          <cell r="I1856">
            <v>317.51999991287192</v>
          </cell>
          <cell r="J1856">
            <v>349.16999944481574</v>
          </cell>
          <cell r="K1856">
            <v>314.25000053656737</v>
          </cell>
          <cell r="L1856">
            <v>341.90999965604021</v>
          </cell>
          <cell r="M1856">
            <v>273.04999904483873</v>
          </cell>
          <cell r="N1856">
            <v>148.15999963226739</v>
          </cell>
          <cell r="O1856">
            <v>307.67000065051997</v>
          </cell>
          <cell r="P1856">
            <v>210.1599999094291</v>
          </cell>
          <cell r="Q1856">
            <v>320.6800000516655</v>
          </cell>
          <cell r="R1856">
            <v>391.07000005081505</v>
          </cell>
          <cell r="S1856">
            <v>263.25000065597806</v>
          </cell>
        </row>
        <row r="1857">
          <cell r="F1857" t="str">
            <v>(-) DESPESAS GESTÃO DE PROJETOSTelefonia Fixa</v>
          </cell>
          <cell r="G1857" t="str">
            <v>Telefonia Fixa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</row>
        <row r="1858">
          <cell r="F1858" t="str">
            <v>(-) DESPESAS GESTÃO DE PROJETOSTelefonia Móvel</v>
          </cell>
          <cell r="G1858" t="str">
            <v>Telefonia Móvel</v>
          </cell>
          <cell r="H1858">
            <v>305.8900002526338</v>
          </cell>
          <cell r="I1858">
            <v>317.51999991287192</v>
          </cell>
          <cell r="J1858">
            <v>349.16999944481574</v>
          </cell>
          <cell r="K1858">
            <v>314.25000053656737</v>
          </cell>
          <cell r="L1858">
            <v>341.90999965604021</v>
          </cell>
          <cell r="M1858">
            <v>273.04999904483873</v>
          </cell>
          <cell r="N1858">
            <v>148.15999963226739</v>
          </cell>
          <cell r="O1858">
            <v>307.67000065051997</v>
          </cell>
          <cell r="P1858">
            <v>210.1599999094291</v>
          </cell>
          <cell r="Q1858">
            <v>320.6800000516655</v>
          </cell>
          <cell r="R1858">
            <v>391.07000005081505</v>
          </cell>
          <cell r="S1858">
            <v>263.25000065597806</v>
          </cell>
        </row>
        <row r="1859">
          <cell r="F1859" t="str">
            <v>(-) DESPESAS GESTÃO DE PROJETOSInternet</v>
          </cell>
          <cell r="G1859" t="str">
            <v>Internet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</row>
        <row r="1860">
          <cell r="F1860" t="str">
            <v>(-) DESPESAS GESTÃO DE PROJETOSServiço de Trasmissão em Audio e Video</v>
          </cell>
          <cell r="G1860" t="str">
            <v>Serviço de Trasmissão em Audio e Video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</row>
        <row r="1861">
          <cell r="F1861" t="str">
            <v>(-) DESPESAS GESTÃO DE PROJETOSVoip</v>
          </cell>
          <cell r="G1861" t="str">
            <v>Voip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</row>
        <row r="1862">
          <cell r="F1862" t="str">
            <v>(-) DESPESAS GESTÃO DE PROJETOS(-)Materias de Consumo</v>
          </cell>
          <cell r="G1862" t="str">
            <v>(-)Materias de Consumo</v>
          </cell>
          <cell r="H1862">
            <v>811.71999999999991</v>
          </cell>
          <cell r="I1862">
            <v>337.66000001627299</v>
          </cell>
          <cell r="J1862">
            <v>331.57999995435893</v>
          </cell>
          <cell r="K1862">
            <v>25.05</v>
          </cell>
          <cell r="L1862">
            <v>52.853164236200001</v>
          </cell>
          <cell r="M1862">
            <v>11.870000000000001</v>
          </cell>
          <cell r="N1862">
            <v>631.53113931040002</v>
          </cell>
          <cell r="O1862">
            <v>0</v>
          </cell>
          <cell r="P1862">
            <v>70.717995647999999</v>
          </cell>
          <cell r="Q1862">
            <v>1.6</v>
          </cell>
          <cell r="R1862">
            <v>215.7012026486</v>
          </cell>
          <cell r="S1862">
            <v>44.516256361100005</v>
          </cell>
        </row>
        <row r="1863">
          <cell r="F1863" t="str">
            <v>(-) DESPESAS GESTÃO DE PROJETOSMaterial de Consumo Informática</v>
          </cell>
          <cell r="G1863" t="str">
            <v>Material de Consumo Informática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</row>
        <row r="1864">
          <cell r="F1864" t="str">
            <v>(-) DESPESAS GESTÃO DE PROJETOSAluguel Máquina Reprográfica</v>
          </cell>
          <cell r="G1864" t="str">
            <v>Aluguel Máquina Reprográfica</v>
          </cell>
          <cell r="H1864">
            <v>0</v>
          </cell>
          <cell r="I1864">
            <v>155.76000001627301</v>
          </cell>
          <cell r="J1864">
            <v>188.35999995435893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</row>
        <row r="1865">
          <cell r="F1865" t="str">
            <v>(-) DESPESAS GESTÃO DE PROJETOSMaterial de Consumo Máquina Reprografia</v>
          </cell>
          <cell r="G1865" t="str">
            <v>Material de Consumo Máquina Reprografia</v>
          </cell>
          <cell r="H1865">
            <v>23.72</v>
          </cell>
          <cell r="I1865">
            <v>26.15</v>
          </cell>
          <cell r="J1865">
            <v>89.64</v>
          </cell>
          <cell r="K1865">
            <v>11.08</v>
          </cell>
          <cell r="L1865">
            <v>25.903164236199999</v>
          </cell>
          <cell r="M1865">
            <v>3.45</v>
          </cell>
          <cell r="N1865">
            <v>27.5311393104</v>
          </cell>
          <cell r="O1865">
            <v>0</v>
          </cell>
          <cell r="P1865">
            <v>60.537995647999999</v>
          </cell>
          <cell r="Q1865">
            <v>0</v>
          </cell>
          <cell r="R1865">
            <v>0</v>
          </cell>
          <cell r="S1865">
            <v>0</v>
          </cell>
        </row>
        <row r="1866">
          <cell r="F1866" t="str">
            <v>(-) DESPESAS GESTÃO DE PROJETOSMaterial de Expediente</v>
          </cell>
          <cell r="G1866" t="str">
            <v>Material de Expediente</v>
          </cell>
          <cell r="H1866">
            <v>10.4</v>
          </cell>
          <cell r="I1866">
            <v>155.75</v>
          </cell>
          <cell r="J1866">
            <v>53.58</v>
          </cell>
          <cell r="K1866">
            <v>13.97</v>
          </cell>
          <cell r="L1866">
            <v>26.95</v>
          </cell>
          <cell r="M1866">
            <v>8.42</v>
          </cell>
          <cell r="N1866">
            <v>604</v>
          </cell>
          <cell r="O1866">
            <v>0</v>
          </cell>
          <cell r="P1866">
            <v>10.18</v>
          </cell>
          <cell r="Q1866">
            <v>1.6</v>
          </cell>
          <cell r="R1866">
            <v>25.901202648599998</v>
          </cell>
          <cell r="S1866">
            <v>44.516256361100005</v>
          </cell>
        </row>
        <row r="1867">
          <cell r="F1867" t="str">
            <v>(-) DESPESAS GESTÃO DE PROJETOSMaterial de Limpeza</v>
          </cell>
          <cell r="G1867" t="str">
            <v>Material de Limpeza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</row>
        <row r="1868">
          <cell r="F1868" t="str">
            <v>(-) DESPESAS GESTÃO DE PROJETOSMaterial Gráfico e Repreográfico</v>
          </cell>
          <cell r="G1868" t="str">
            <v>Material Gráfico e Repreográfico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</row>
        <row r="1869">
          <cell r="F1869" t="str">
            <v>(-) DESPESAS GESTÃO DE PROJETOSMateriais de Natureza Permanente</v>
          </cell>
          <cell r="G1869" t="str">
            <v>Materiais de Natureza Permanente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189.8</v>
          </cell>
          <cell r="S1869">
            <v>0</v>
          </cell>
        </row>
        <row r="1870">
          <cell r="F1870" t="str">
            <v>(-) DESPESAS GESTÃO DE PROJETOSCoffee Break</v>
          </cell>
          <cell r="G1870" t="str">
            <v>Coffee Break</v>
          </cell>
          <cell r="H1870">
            <v>777.59999999999991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</row>
        <row r="1871">
          <cell r="F1871" t="str">
            <v>(-) DESPESAS GESTÃO DE PROJETOSMaterial EPI</v>
          </cell>
          <cell r="G1871" t="str">
            <v>Material EPI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</row>
        <row r="1872">
          <cell r="F1872" t="str">
            <v>(-) DESPESAS GESTÃO DE PROJETOS(-) Serviços Técnicos Especializados</v>
          </cell>
          <cell r="G1872" t="str">
            <v>(-) Serviços Técnicos Especializados</v>
          </cell>
          <cell r="H1872">
            <v>40000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199.9</v>
          </cell>
          <cell r="Q1872">
            <v>199.9</v>
          </cell>
          <cell r="R1872">
            <v>1492</v>
          </cell>
          <cell r="S1872">
            <v>774.8</v>
          </cell>
        </row>
        <row r="1873">
          <cell r="F1873" t="str">
            <v>(-) DESPESAS GESTÃO DE PROJETOSComissões sobre Vendas</v>
          </cell>
          <cell r="G1873" t="str">
            <v>Comissões sobre Vendas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</row>
        <row r="1874">
          <cell r="F1874" t="str">
            <v>(-) DESPESAS GESTÃO DE PROJETOSServiços de Segurança</v>
          </cell>
          <cell r="G1874" t="str">
            <v>Serviços de Segurança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</row>
        <row r="1875">
          <cell r="F1875" t="str">
            <v>(-) DESPESAS GESTÃO DE PROJETOSServiços de Contabilidade</v>
          </cell>
          <cell r="G1875" t="str">
            <v>Serviços de Contabilidade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</row>
        <row r="1876">
          <cell r="F1876" t="str">
            <v>(-) DESPESAS GESTÃO DE PROJETOSAssessoria Tributária</v>
          </cell>
          <cell r="G1876" t="str">
            <v>Assessoria Tributária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</row>
        <row r="1877">
          <cell r="F1877" t="str">
            <v>(-) DESPESAS GESTÃO DE PROJETOSAuditoria Independente</v>
          </cell>
          <cell r="G1877" t="str">
            <v>Auditoria Independente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</row>
        <row r="1878">
          <cell r="F1878" t="str">
            <v>(-) DESPESAS GESTÃO DE PROJETOSAdvocacia</v>
          </cell>
          <cell r="G1878" t="str">
            <v>Advocacia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</row>
        <row r="1879">
          <cell r="F1879" t="str">
            <v>(-) DESPESAS GESTÃO DE PROJETOSAssessoria de Imprensa</v>
          </cell>
          <cell r="G1879" t="str">
            <v>Assessoria de Imprensa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</row>
        <row r="1880">
          <cell r="F1880" t="str">
            <v>(-) DESPESAS GESTÃO DE PROJETOSAssessoria de Comunicação</v>
          </cell>
          <cell r="G1880" t="str">
            <v>Assessoria de Comunicação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</row>
        <row r="1881">
          <cell r="F1881" t="str">
            <v>(-) DESPESAS GESTÃO DE PROJETOSAssessoria Criação e Publicidade</v>
          </cell>
          <cell r="G1881" t="str">
            <v>Assessoria Criação e Publicidade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</row>
        <row r="1882">
          <cell r="F1882" t="str">
            <v>(-) DESPESAS GESTÃO DE PROJETOSRecrutamento e Seleção</v>
          </cell>
          <cell r="G1882" t="str">
            <v>Recrutamento e Seleção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</row>
        <row r="1883">
          <cell r="F1883" t="str">
            <v>(-) DESPESAS GESTÃO DE PROJETOSFerramentas de Pesquisa</v>
          </cell>
          <cell r="G1883" t="str">
            <v>Ferramentas de Pesquisa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</row>
        <row r="1884">
          <cell r="F1884" t="str">
            <v>(-) DESPESAS GESTÃO DE PROJETOSAssessoria Empresarial</v>
          </cell>
          <cell r="G1884" t="str">
            <v>Assessoria Empresarial</v>
          </cell>
          <cell r="H1884">
            <v>40000</v>
          </cell>
          <cell r="I1884">
            <v>0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</row>
        <row r="1885">
          <cell r="F1885" t="str">
            <v>(-) DESPESAS GESTÃO DE PROJETOSServiço de Desembaraço Aduaneiro</v>
          </cell>
          <cell r="G1885" t="str">
            <v>Serviço de Desembaraço Aduaneiro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</row>
        <row r="1886">
          <cell r="F1886" t="str">
            <v>(-) DESPESAS GESTÃO DE PROJETOSParticipação em Associações</v>
          </cell>
          <cell r="G1886" t="str">
            <v>Participação em Associações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</row>
        <row r="1887">
          <cell r="F1887" t="str">
            <v>(-) DESPESAS GESTÃO DE PROJETOSComissão Empresa de Cobrança</v>
          </cell>
          <cell r="G1887" t="str">
            <v>Comissão Empresa de Cobrança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</row>
        <row r="1888">
          <cell r="F1888" t="str">
            <v>(-) DESPESAS GESTÃO DE PROJETOSServiço Análise de Crédito</v>
          </cell>
          <cell r="G1888" t="str">
            <v>Serviço Análise de Crédito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</row>
        <row r="1889">
          <cell r="F1889" t="str">
            <v>(-) DESPESAS GESTÃO DE PROJETOSDesenvolvimento e Manutenção de Software</v>
          </cell>
          <cell r="G1889" t="str">
            <v>Desenvolvimento e Manutenção de Software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</row>
        <row r="1890">
          <cell r="F1890" t="str">
            <v>(-) DESPESAS GESTÃO DE PROJETOSSuporte Técnico Software</v>
          </cell>
          <cell r="G1890" t="str">
            <v>Suporte Técnico Software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</row>
        <row r="1891">
          <cell r="F1891" t="str">
            <v>(-) DESPESAS GESTÃO DE PROJETOSLicença para Uso de Software (Aluguel)</v>
          </cell>
          <cell r="G1891" t="str">
            <v>Licença para Uso de Software (Aluguel)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</row>
        <row r="1892">
          <cell r="F1892" t="str">
            <v>(-) DESPESAS GESTÃO DE PROJETOSAssessoria em TI</v>
          </cell>
          <cell r="G1892" t="str">
            <v>Assessoria em TI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199.9</v>
          </cell>
          <cell r="Q1892">
            <v>199.9</v>
          </cell>
          <cell r="R1892">
            <v>1492</v>
          </cell>
          <cell r="S1892">
            <v>774.8</v>
          </cell>
        </row>
        <row r="1893">
          <cell r="F1893" t="str">
            <v>(-) DESPESAS GESTÃO DE PROJETOSManutenção Suporte Técnico Software</v>
          </cell>
          <cell r="G1893" t="str">
            <v>Manutenção Suporte Técnico Software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</row>
        <row r="1894">
          <cell r="F1894" t="str">
            <v>(-) DESPESAS GESTÃO DE PROJETOS(-)Manutenção</v>
          </cell>
          <cell r="G1894" t="str">
            <v>(-)Manutenção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</row>
        <row r="1895">
          <cell r="F1895" t="str">
            <v>(-) DESPESAS GESTÃO DE PROJETOSMateriais de Manutenção e Reparos</v>
          </cell>
          <cell r="G1895" t="str">
            <v>Materiais de Manutenção e Reparos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</row>
        <row r="1896">
          <cell r="F1896" t="str">
            <v>(-) DESPESAS GESTÃO DE PROJETOSManutenção Conservação Móveis e Utensílios</v>
          </cell>
          <cell r="G1896" t="str">
            <v>Manutenção Conservação Móveis e Utensílios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</row>
        <row r="1897">
          <cell r="F1897" t="str">
            <v>(-) DESPESAS GESTÃO DE PROJETOSManutenção Conservação Máq. e Equipamentos</v>
          </cell>
          <cell r="G1897" t="str">
            <v>Manutenção Conservação Máq. e Equipamentos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</row>
        <row r="1898">
          <cell r="F1898" t="str">
            <v>(-) DESPESAS GESTÃO DE PROJETOSManutenção de Equipamentos de Informática</v>
          </cell>
          <cell r="G1898" t="str">
            <v>Manutenção de Equipamentos de Informática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</row>
        <row r="1899">
          <cell r="F1899" t="str">
            <v>(-) DESPESAS GESTÃO DE PROJETOSManutenção e Conservação Instalações</v>
          </cell>
          <cell r="G1899" t="str">
            <v>Manutenção e Conservação Instalações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</row>
        <row r="1900">
          <cell r="F1900" t="str">
            <v>(-) DESPESAS GESTÃO DE PROJETOSManutenção e Conservação Predial</v>
          </cell>
          <cell r="G1900" t="str">
            <v>Manutenção e Conservação Predial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</row>
        <row r="1901">
          <cell r="F1901" t="str">
            <v>(-) DESPESAS GESTÃO DE PROJETOS(-)Outras Despesas Gerais</v>
          </cell>
          <cell r="G1901" t="str">
            <v>(-)Outras Despesas Gerais</v>
          </cell>
          <cell r="H1901">
            <v>334.55999989328603</v>
          </cell>
          <cell r="I1901">
            <v>0</v>
          </cell>
          <cell r="J1901">
            <v>14.760000002409672</v>
          </cell>
          <cell r="K1901">
            <v>91.780000012154034</v>
          </cell>
          <cell r="L1901">
            <v>0</v>
          </cell>
          <cell r="M1901">
            <v>0</v>
          </cell>
          <cell r="N1901">
            <v>52.650000042832175</v>
          </cell>
          <cell r="O1901">
            <v>0</v>
          </cell>
          <cell r="P1901">
            <v>315.90000002879003</v>
          </cell>
          <cell r="Q1901">
            <v>157.86000004291603</v>
          </cell>
          <cell r="R1901">
            <v>46.219999991616199</v>
          </cell>
          <cell r="S1901">
            <v>0.28000000449936335</v>
          </cell>
        </row>
        <row r="1902">
          <cell r="F1902" t="str">
            <v>(-) DESPESAS GESTÃO DE PROJETOSAluguel de Veículos</v>
          </cell>
          <cell r="G1902" t="str">
            <v>Aluguel de Veículos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</row>
        <row r="1903">
          <cell r="F1903" t="str">
            <v>(-) DESPESAS GESTÃO DE PROJETOSAssinatura Jornais, Revistas e Periódicos</v>
          </cell>
          <cell r="G1903" t="str">
            <v>Assinatura Jornais, Revistas e Periódicos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</row>
        <row r="1904">
          <cell r="F1904" t="str">
            <v>(-) DESPESAS GESTÃO DE PROJETOSCombustível</v>
          </cell>
          <cell r="G1904" t="str">
            <v>Combustível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</row>
        <row r="1905">
          <cell r="F1905" t="str">
            <v>(-) DESPESAS GESTÃO DE PROJETOSDespesa com Documentos</v>
          </cell>
          <cell r="G1905" t="str">
            <v>Despesa com Documentos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</row>
        <row r="1906">
          <cell r="F1906" t="str">
            <v>(-) DESPESAS GESTÃO DE PROJETOSDespesa com Processos Judiciais</v>
          </cell>
          <cell r="G1906" t="str">
            <v>Despesa com Processos Judiciais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</row>
        <row r="1907">
          <cell r="F1907" t="str">
            <v>(-) DESPESAS GESTÃO DE PROJETOSFrete Compra</v>
          </cell>
          <cell r="G1907" t="str">
            <v>Frete Compra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</row>
        <row r="1908">
          <cell r="F1908" t="str">
            <v>(-) DESPESAS GESTÃO DE PROJETOSMão-de-Obra Terceirizada</v>
          </cell>
          <cell r="G1908" t="str">
            <v>Mão-de-Obra Terceirizada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</row>
        <row r="1909">
          <cell r="F1909" t="str">
            <v>(-) DESPESAS GESTÃO DE PROJETOSServiço de Correios</v>
          </cell>
          <cell r="G1909" t="str">
            <v>Serviço de Correios</v>
          </cell>
          <cell r="H1909">
            <v>334.55999989328603</v>
          </cell>
          <cell r="I1909">
            <v>0</v>
          </cell>
          <cell r="J1909">
            <v>14.760000002409672</v>
          </cell>
          <cell r="K1909">
            <v>91.780000012154034</v>
          </cell>
          <cell r="L1909">
            <v>0</v>
          </cell>
          <cell r="M1909">
            <v>0</v>
          </cell>
          <cell r="N1909">
            <v>52.650000042832175</v>
          </cell>
          <cell r="O1909">
            <v>0</v>
          </cell>
          <cell r="P1909">
            <v>315.90000002879003</v>
          </cell>
          <cell r="Q1909">
            <v>157.86000004291603</v>
          </cell>
          <cell r="R1909">
            <v>46.219999991616199</v>
          </cell>
          <cell r="S1909">
            <v>0.28000000449936335</v>
          </cell>
        </row>
        <row r="1910">
          <cell r="F1910" t="str">
            <v>(-) DESPESAS GESTÃO DE PROJETOSÁgua</v>
          </cell>
          <cell r="G1910" t="str">
            <v>Água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</row>
        <row r="1911">
          <cell r="F1911" t="str">
            <v>(-) DESPESAS GESTÃO DE PROJETOSDespesas com Amortização de Software</v>
          </cell>
          <cell r="G1911" t="str">
            <v>Despesas com Amortização de Software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</row>
        <row r="1912">
          <cell r="F1912" t="str">
            <v>(-) DESPESAS GESTÃO DE PROJETOSTaxas Operacionais</v>
          </cell>
          <cell r="G1912" t="str">
            <v>Taxas Operacionais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</row>
        <row r="1913">
          <cell r="F1913" t="str">
            <v>(-) DESPESAS GESTÃO DE PROJETOSAluguel de Imóveis</v>
          </cell>
          <cell r="G1913" t="str">
            <v>Aluguel de Imóveis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</row>
        <row r="1914">
          <cell r="F1914" t="str">
            <v>(-) DESPESAS GESTÃO DE PROJETOSSeguro Frota Leve</v>
          </cell>
          <cell r="G1914" t="str">
            <v>Seguro Frota Leve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</row>
        <row r="1915">
          <cell r="F1915" t="str">
            <v>(-) DESPESAS GESTÃO DE PROJETOSPerdas de Estoque</v>
          </cell>
          <cell r="G1915" t="str">
            <v>Perdas de Estoque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</row>
        <row r="1916">
          <cell r="F1916" t="str">
            <v>(-) DESPESAS GESTÃO DE PROJETOSAluguel de Máquinas e Equipamentos</v>
          </cell>
          <cell r="G1916" t="str">
            <v>Aluguel de Máquinas e Equipamentos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</row>
        <row r="1917">
          <cell r="F1917" t="str">
            <v>(-) DESPESAS GESTÃO DE PROJETOSOutras Despesas Gerais</v>
          </cell>
          <cell r="G1917" t="str">
            <v>Outras Despesas Gerais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</row>
        <row r="1918">
          <cell r="F1918" t="str">
            <v>(-) DESPESAS PLANEJAMENTO FINANCEIRO(-) DESPESAS PLANEJAMENTO FINANCEIRO</v>
          </cell>
          <cell r="G1918" t="str">
            <v>(-) DESPESAS PLANEJAMENTO FINANCEIRO</v>
          </cell>
          <cell r="H1918">
            <v>26372.036001588222</v>
          </cell>
          <cell r="I1918">
            <v>29278.606000246218</v>
          </cell>
          <cell r="J1918">
            <v>27954.176001444397</v>
          </cell>
          <cell r="K1918">
            <v>37812.263198258872</v>
          </cell>
          <cell r="L1918">
            <v>40176.396625299494</v>
          </cell>
          <cell r="M1918">
            <v>10210.057284966579</v>
          </cell>
          <cell r="N1918">
            <v>2658.0830868517955</v>
          </cell>
          <cell r="O1918">
            <v>15931.309725274346</v>
          </cell>
          <cell r="P1918">
            <v>51686.065036651744</v>
          </cell>
          <cell r="Q1918">
            <v>14086.431777396016</v>
          </cell>
          <cell r="R1918">
            <v>14502.843973311547</v>
          </cell>
          <cell r="S1918">
            <v>-20747.770402308022</v>
          </cell>
        </row>
        <row r="1919">
          <cell r="F1919" t="str">
            <v>(-) DESPESAS PLANEJAMENTO FINANCEIRODespesas com Pessoal</v>
          </cell>
          <cell r="G1919" t="str">
            <v>Despesas com Pessoal</v>
          </cell>
          <cell r="H1919">
            <v>20518.380001405952</v>
          </cell>
          <cell r="I1919">
            <v>21041.290001722875</v>
          </cell>
          <cell r="J1919">
            <v>20795.450000154651</v>
          </cell>
          <cell r="K1919">
            <v>29650.167198588919</v>
          </cell>
          <cell r="L1919">
            <v>32018.620625149608</v>
          </cell>
          <cell r="M1919">
            <v>7294.8412866914459</v>
          </cell>
          <cell r="N1919">
            <v>12873.959212794916</v>
          </cell>
          <cell r="O1919">
            <v>13747.285383556171</v>
          </cell>
          <cell r="P1919">
            <v>13138.792637642264</v>
          </cell>
          <cell r="Q1919">
            <v>12932.896979438212</v>
          </cell>
          <cell r="R1919">
            <v>12528.409130546122</v>
          </cell>
          <cell r="S1919">
            <v>12686.62922453751</v>
          </cell>
        </row>
        <row r="1920">
          <cell r="F1920" t="str">
            <v>(-) DESPESAS PLANEJAMENTO FINANCEIROSalários e Adicionais</v>
          </cell>
          <cell r="G1920" t="str">
            <v>Salários e Adicionais</v>
          </cell>
          <cell r="H1920">
            <v>13921.53</v>
          </cell>
          <cell r="I1920">
            <v>14455.53</v>
          </cell>
          <cell r="J1920">
            <v>14448.64</v>
          </cell>
          <cell r="K1920">
            <v>20359.090000000004</v>
          </cell>
          <cell r="L1920">
            <v>21801.880799999999</v>
          </cell>
          <cell r="M1920">
            <v>2425.7551999999996</v>
          </cell>
          <cell r="N1920">
            <v>8496.1936000000023</v>
          </cell>
          <cell r="O1920">
            <v>8532.4699999999993</v>
          </cell>
          <cell r="P1920">
            <v>8462.09</v>
          </cell>
          <cell r="Q1920">
            <v>8664.1200000000008</v>
          </cell>
          <cell r="R1920">
            <v>8666.6299999999992</v>
          </cell>
          <cell r="S1920">
            <v>8393.33</v>
          </cell>
        </row>
        <row r="1921">
          <cell r="F1921" t="str">
            <v>(-) DESPESAS PLANEJAMENTO FINANCEIROEncargos Sociais</v>
          </cell>
          <cell r="G1921" t="str">
            <v>Encargos Sociais</v>
          </cell>
          <cell r="H1921">
            <v>5844.05</v>
          </cell>
          <cell r="I1921">
            <v>5983.16</v>
          </cell>
          <cell r="J1921">
            <v>5820.41</v>
          </cell>
          <cell r="K1921">
            <v>8703.0772000000015</v>
          </cell>
          <cell r="L1921">
            <v>8625.0171999999984</v>
          </cell>
          <cell r="M1921">
            <v>3638.1472000000003</v>
          </cell>
          <cell r="N1921">
            <v>3297.6064000000001</v>
          </cell>
          <cell r="O1921">
            <v>4329.33</v>
          </cell>
          <cell r="P1921">
            <v>3705.9499999999994</v>
          </cell>
          <cell r="Q1921">
            <v>3326.12</v>
          </cell>
          <cell r="R1921">
            <v>3328.2499999999995</v>
          </cell>
          <cell r="S1921">
            <v>3370.5</v>
          </cell>
        </row>
        <row r="1922">
          <cell r="F1922" t="str">
            <v>(-) DESPESAS PLANEJAMENTO FINANCEIROProvisão PPR Global</v>
          </cell>
          <cell r="G1922" t="str">
            <v>Provisão PPR Global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</row>
        <row r="1923">
          <cell r="F1923" t="str">
            <v>(-) DESPESAS PLANEJAMENTO FINANCEIRODesenvolvimento RH</v>
          </cell>
          <cell r="G1923" t="str">
            <v>Desenvolvimento RH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</row>
        <row r="1924">
          <cell r="F1924" t="str">
            <v>(-) DESPESAS PLANEJAMENTO FINANCEIROProvisão PPR Gestores</v>
          </cell>
          <cell r="G1924" t="str">
            <v>Provisão PPR Gestores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</row>
        <row r="1925">
          <cell r="F1925" t="str">
            <v>(-) DESPESAS PLANEJAMENTO FINANCEIROEducação Continuada</v>
          </cell>
          <cell r="G1925" t="str">
            <v>Educação Continuada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</row>
        <row r="1926">
          <cell r="F1926" t="str">
            <v>(-) DESPESAS PLANEJAMENTO FINANCEIROIdiomas</v>
          </cell>
          <cell r="G1926" t="str">
            <v>Idiomas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</row>
        <row r="1927">
          <cell r="F1927" t="str">
            <v>(-) DESPESAS PLANEJAMENTO FINANCEIROGinástica Laboral</v>
          </cell>
          <cell r="G1927" t="str">
            <v>Ginástica Laboral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</row>
        <row r="1928">
          <cell r="F1928" t="str">
            <v>(-) DESPESAS PLANEJAMENTO FINANCEIROEducação e Treinamento (Capacitação)</v>
          </cell>
          <cell r="G1928" t="str">
            <v>Educação e Treinamento (Capacitação)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</row>
        <row r="1929">
          <cell r="F1929" t="str">
            <v>(-) DESPESAS PLANEJAMENTO FINANCEIROAtividades Motivacionais</v>
          </cell>
          <cell r="G1929" t="str">
            <v>Atividades Motivacionais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</row>
        <row r="1930">
          <cell r="F1930" t="str">
            <v>(-) DESPESAS PLANEJAMENTO FINANCEIROOutras despesas de Pessoal</v>
          </cell>
          <cell r="G1930" t="str">
            <v>Outras despesas de Pessoal</v>
          </cell>
          <cell r="H1930">
            <v>752.80000140595155</v>
          </cell>
          <cell r="I1930">
            <v>602.60000172287096</v>
          </cell>
          <cell r="J1930">
            <v>526.40000015465023</v>
          </cell>
          <cell r="K1930">
            <v>587.99999858891545</v>
          </cell>
          <cell r="L1930">
            <v>1591.722625149609</v>
          </cell>
          <cell r="M1930">
            <v>1230.9388866914455</v>
          </cell>
          <cell r="N1930">
            <v>1080.1592127949127</v>
          </cell>
          <cell r="O1930">
            <v>885.4853835561712</v>
          </cell>
          <cell r="P1930">
            <v>970.75263764226406</v>
          </cell>
          <cell r="Q1930">
            <v>942.65697943821033</v>
          </cell>
          <cell r="R1930">
            <v>533.52913054612281</v>
          </cell>
          <cell r="S1930">
            <v>922.79922453750987</v>
          </cell>
        </row>
        <row r="1931">
          <cell r="F1931" t="str">
            <v>(-) DESPESAS PLANEJAMENTO FINANCEIROAjuda de Custo Alimentação</v>
          </cell>
          <cell r="G1931" t="str">
            <v>Ajuda de Custo Alimentação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</row>
        <row r="1932">
          <cell r="F1932" t="str">
            <v>(-) DESPESAS PLANEJAMENTO FINANCEIROAjuda de Custo Combustível</v>
          </cell>
          <cell r="G1932" t="str">
            <v>Ajuda de Custo Combustível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</row>
        <row r="1933">
          <cell r="F1933" t="str">
            <v>(-) DESPESAS PLANEJAMENTO FINANCEIROAjuda de Custo Moradia/Aluguel</v>
          </cell>
          <cell r="G1933" t="str">
            <v>Ajuda de Custo Moradia/Aluguel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</row>
        <row r="1934">
          <cell r="F1934" t="str">
            <v>(-) DESPESAS PLANEJAMENTO FINANCEIROExames Médicos</v>
          </cell>
          <cell r="G1934" t="str">
            <v>Exames Médicos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14.000000091266907</v>
          </cell>
          <cell r="R1934">
            <v>0</v>
          </cell>
          <cell r="S1934">
            <v>0</v>
          </cell>
        </row>
        <row r="1935">
          <cell r="F1935" t="str">
            <v>(-) DESPESAS PLANEJAMENTO FINANCEIROPlano de Saúde</v>
          </cell>
          <cell r="G1935" t="str">
            <v>Plano de Saúde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803.72262828849466</v>
          </cell>
          <cell r="M1935">
            <v>474.93888547712061</v>
          </cell>
          <cell r="N1935">
            <v>492.15921330479478</v>
          </cell>
          <cell r="O1935">
            <v>465.48538575447037</v>
          </cell>
          <cell r="P1935">
            <v>520.75263623006435</v>
          </cell>
          <cell r="Q1935">
            <v>478.65698087027249</v>
          </cell>
          <cell r="R1935">
            <v>83.52913208217052</v>
          </cell>
          <cell r="S1935">
            <v>459.2992241561999</v>
          </cell>
        </row>
        <row r="1936">
          <cell r="F1936" t="str">
            <v>(-) DESPESAS PLANEJAMENTO FINANCEIROSeguro de Vida em Grupo</v>
          </cell>
          <cell r="G1936" t="str">
            <v>Seguro de Vida em Grupo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</row>
        <row r="1937">
          <cell r="F1937" t="str">
            <v>(-) DESPESAS PLANEJAMENTO FINANCEIROPlano Odontológico</v>
          </cell>
          <cell r="G1937" t="str">
            <v>Plano Odontológico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</row>
        <row r="1938">
          <cell r="F1938" t="str">
            <v>(-) DESPESAS PLANEJAMENTO FINANCEIROFarmácia</v>
          </cell>
          <cell r="G1938" t="str">
            <v>Farmácia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</row>
        <row r="1939">
          <cell r="F1939" t="str">
            <v>(-) DESPESAS PLANEJAMENTO FINANCEIROAlimentação Funcionários</v>
          </cell>
          <cell r="G1939" t="str">
            <v>Alimentação Funcionários</v>
          </cell>
          <cell r="H1939">
            <v>588.00000122123618</v>
          </cell>
          <cell r="I1939">
            <v>602.60000172287096</v>
          </cell>
          <cell r="J1939">
            <v>526.40000015465023</v>
          </cell>
          <cell r="K1939">
            <v>587.99999858891545</v>
          </cell>
          <cell r="L1939">
            <v>755.99999686096419</v>
          </cell>
          <cell r="M1939">
            <v>756.00000121432504</v>
          </cell>
          <cell r="N1939">
            <v>587.99999949011794</v>
          </cell>
          <cell r="O1939">
            <v>419.99999780170083</v>
          </cell>
          <cell r="P1939">
            <v>450.00000141219977</v>
          </cell>
          <cell r="Q1939">
            <v>449.9999984766709</v>
          </cell>
          <cell r="R1939">
            <v>449.99999846395235</v>
          </cell>
          <cell r="S1939">
            <v>450.00000038131003</v>
          </cell>
        </row>
        <row r="1940">
          <cell r="F1940" t="str">
            <v>(-) DESPESAS PLANEJAMENTO FINANCEIROAlimentação Interna Funcionários</v>
          </cell>
          <cell r="G1940" t="str">
            <v>Alimentação Interna Funcionários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32.000000000149996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13.5</v>
          </cell>
        </row>
        <row r="1941">
          <cell r="F1941" t="str">
            <v>(-) DESPESAS PLANEJAMENTO FINANCEIROMulta Termino Contratual</v>
          </cell>
          <cell r="G1941" t="str">
            <v>Multa Termino Contratual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</row>
        <row r="1942">
          <cell r="F1942" t="str">
            <v>(-) DESPESAS PLANEJAMENTO FINANCEIROMultas Trabalhistas</v>
          </cell>
          <cell r="G1942" t="str">
            <v>Multas Trabalhistas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</row>
        <row r="1943">
          <cell r="F1943" t="str">
            <v xml:space="preserve">(-) DESPESAS PLANEJAMENTO FINANCEIROFardamento </v>
          </cell>
          <cell r="G1943" t="str">
            <v xml:space="preserve">Fardamento </v>
          </cell>
          <cell r="H1943">
            <v>164.8000001847154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</row>
        <row r="1944">
          <cell r="F1944" t="str">
            <v>(-) DESPESAS PLANEJAMENTO FINANCEIROBenefícios Assistenciais</v>
          </cell>
          <cell r="G1944" t="str">
            <v>Benefícios Assistenciais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</row>
        <row r="1945">
          <cell r="F1945" t="str">
            <v>(-) DESPESAS PLANEJAMENTO FINANCEIRO(-) Despesas Especificas</v>
          </cell>
          <cell r="G1945" t="str">
            <v>(-) Despesas Especificas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0</v>
          </cell>
        </row>
        <row r="1946">
          <cell r="F1946" t="str">
            <v>(-) DESPESAS PLANEJAMENTO FINANCEIROEnergia Eletrica</v>
          </cell>
          <cell r="G1946" t="str">
            <v>Energia Eletrica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</row>
        <row r="1947">
          <cell r="F1947" t="str">
            <v>(-) DESPESAS PLANEJAMENTO FINANCEIROCustas Cartoriais</v>
          </cell>
          <cell r="G1947" t="str">
            <v>Custas Cartoriais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</row>
        <row r="1948">
          <cell r="F1948" t="str">
            <v>(-) DESPESAS PLANEJAMENTO FINANCEIROAluguel de Máquinas e Equipamentos</v>
          </cell>
          <cell r="G1948" t="str">
            <v>Aluguel de Máquinas e Equipamentos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</row>
        <row r="1949">
          <cell r="F1949" t="str">
            <v>(-) DESPESAS PLANEJAMENTO FINANCEIROCombustível Frota Leve</v>
          </cell>
          <cell r="G1949" t="str">
            <v>Combustível Frota Leve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</row>
        <row r="1950">
          <cell r="F1950" t="str">
            <v>(-) DESPESAS PLANEJAMENTO FINANCEIROLubrificantes Frota Leve</v>
          </cell>
          <cell r="G1950" t="str">
            <v>Lubrificantes Frota Leve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</row>
        <row r="1951">
          <cell r="F1951" t="str">
            <v>(-) DESPESAS PLANEJAMENTO FINANCEIROManutenção Frota Leve</v>
          </cell>
          <cell r="G1951" t="str">
            <v>Manutenção Frota Leve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</row>
        <row r="1952">
          <cell r="F1952" t="str">
            <v>(-) DESPESAS PLANEJAMENTO FINANCEIROSeguro Frota Leve</v>
          </cell>
          <cell r="G1952" t="str">
            <v>Seguro Frota Leve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</row>
        <row r="1953">
          <cell r="F1953" t="str">
            <v>(-) DESPESAS PLANEJAMENTO FINANCEIROSeguro Instalações</v>
          </cell>
          <cell r="G1953" t="str">
            <v>Seguro Instalações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</row>
        <row r="1954">
          <cell r="F1954" t="str">
            <v>(-) DESPESAS PLANEJAMENTO FINANCEIROSeguro Responsabilidade Civil</v>
          </cell>
          <cell r="G1954" t="str">
            <v>Seguro Responsabilidade Civil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0</v>
          </cell>
        </row>
        <row r="1955">
          <cell r="F1955" t="str">
            <v>(-) DESPESAS PLANEJAMENTO FINANCEIROAluguel de Imóveis</v>
          </cell>
          <cell r="G1955" t="str">
            <v>Aluguel de Imóveis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</row>
        <row r="1956">
          <cell r="F1956" t="str">
            <v>(-) DESPESAS PLANEJAMENTO FINANCEIROTaxas Operacionais</v>
          </cell>
          <cell r="G1956" t="str">
            <v>Taxas Operacionais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</row>
        <row r="1957">
          <cell r="F1957" t="str">
            <v>(-) DESPESAS PLANEJAMENTO FINANCEIRODoações</v>
          </cell>
          <cell r="G1957" t="str">
            <v>Doações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</row>
        <row r="1958">
          <cell r="F1958" t="str">
            <v>(-) DESPESAS PLANEJAMENTO FINANCEIROPremio por Concursos</v>
          </cell>
          <cell r="G1958" t="str">
            <v>Premio por Concursos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</row>
        <row r="1959">
          <cell r="F1959" t="str">
            <v>(-) DESPESAS PLANEJAMENTO FINANCEIROPublicações Legais</v>
          </cell>
          <cell r="G1959" t="str">
            <v>Publicações Legais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</row>
        <row r="1960">
          <cell r="F1960" t="str">
            <v>(-) DESPESAS PLANEJAMENTO FINANCEIROServiço Copa</v>
          </cell>
          <cell r="G1960" t="str">
            <v>Serviço Copa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</row>
        <row r="1961">
          <cell r="F1961" t="str">
            <v>(-) DESPESAS PLANEJAMENTO FINANCEIROContribuição Sindicatos e Associações</v>
          </cell>
          <cell r="G1961" t="str">
            <v>Contribuição Sindicatos e Associações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</row>
        <row r="1962">
          <cell r="F1962" t="str">
            <v>(-) DESPESAS PLANEJAMENTO FINANCEIRODespesas com Certificação Digital</v>
          </cell>
          <cell r="G1962" t="str">
            <v>Despesas com Certificação Digital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</row>
        <row r="1963">
          <cell r="F1963" t="str">
            <v>(-) DESPESAS PLANEJAMENTO FINANCEIROCustas e Emolumentos</v>
          </cell>
          <cell r="G1963" t="str">
            <v>Custas e Emolumentos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</row>
        <row r="1964">
          <cell r="F1964" t="str">
            <v>(-) DESPESAS PLANEJAMENTO FINANCEIRO(-) Despesas Gerais</v>
          </cell>
          <cell r="G1964" t="str">
            <v>(-) Despesas Gerais</v>
          </cell>
          <cell r="H1964">
            <v>93.160000182271347</v>
          </cell>
          <cell r="I1964">
            <v>2465.9399985233417</v>
          </cell>
          <cell r="J1964">
            <v>1389.7900012897467</v>
          </cell>
          <cell r="K1964">
            <v>114.00999966995721</v>
          </cell>
          <cell r="L1964">
            <v>110.50000014988642</v>
          </cell>
          <cell r="M1964">
            <v>69.969998275134344</v>
          </cell>
          <cell r="N1964">
            <v>65.335570572182093</v>
          </cell>
          <cell r="O1964">
            <v>382.37175752911344</v>
          </cell>
          <cell r="P1964">
            <v>34418.150000818059</v>
          </cell>
          <cell r="Q1964">
            <v>145.53</v>
          </cell>
          <cell r="R1964">
            <v>149.5000019528706</v>
          </cell>
          <cell r="S1964">
            <v>29.287654028368003</v>
          </cell>
        </row>
        <row r="1965">
          <cell r="F1965" t="str">
            <v>(-) DESPESAS PLANEJAMENTO FINANCEIRO(-) Deslocamentos e Viagens</v>
          </cell>
          <cell r="G1965" t="str">
            <v>(-) Deslocamentos e Viagens</v>
          </cell>
          <cell r="H1965">
            <v>0</v>
          </cell>
          <cell r="I1965">
            <v>57</v>
          </cell>
          <cell r="J1965">
            <v>1295.0899999831165</v>
          </cell>
          <cell r="K1965">
            <v>0</v>
          </cell>
          <cell r="L1965">
            <v>4.0000000515255998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16</v>
          </cell>
          <cell r="R1965">
            <v>0</v>
          </cell>
          <cell r="S1965">
            <v>0</v>
          </cell>
        </row>
        <row r="1966">
          <cell r="F1966" t="str">
            <v xml:space="preserve">(-) DESPESAS PLANEJAMENTO FINANCEIROHospedagem </v>
          </cell>
          <cell r="G1966" t="str">
            <v xml:space="preserve">Hospedagem 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</row>
        <row r="1967">
          <cell r="F1967" t="str">
            <v xml:space="preserve">(-) DESPESAS PLANEJAMENTO FINANCEIROPassagens Aéreas </v>
          </cell>
          <cell r="G1967" t="str">
            <v xml:space="preserve">Passagens Aéreas </v>
          </cell>
          <cell r="H1967">
            <v>0</v>
          </cell>
          <cell r="I1967">
            <v>57</v>
          </cell>
          <cell r="J1967">
            <v>1295.0899999831165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</row>
        <row r="1968">
          <cell r="F1968" t="str">
            <v xml:space="preserve">(-) DESPESAS PLANEJAMENTO FINANCEIROPassagens Rodoviárias </v>
          </cell>
          <cell r="G1968" t="str">
            <v xml:space="preserve">Passagens Rodoviárias 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</row>
        <row r="1969">
          <cell r="F1969" t="str">
            <v>(-) DESPESAS PLANEJAMENTO FINANCEIROPassagens Marítimas</v>
          </cell>
          <cell r="G1969" t="str">
            <v>Passagens Marítimas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</row>
        <row r="1970">
          <cell r="F1970" t="str">
            <v>(-) DESPESAS PLANEJAMENTO FINANCEIRODespesas com Táxi</v>
          </cell>
          <cell r="G1970" t="str">
            <v>Despesas com Táxi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</row>
        <row r="1971">
          <cell r="F1971" t="str">
            <v>(-) DESPESAS PLANEJAMENTO FINANCEIRODespesas com Moto Taxi</v>
          </cell>
          <cell r="G1971" t="str">
            <v>Despesas com Moto Taxi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>
            <v>4.0000000515255998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16</v>
          </cell>
          <cell r="R1971">
            <v>0</v>
          </cell>
          <cell r="S1971">
            <v>0</v>
          </cell>
        </row>
        <row r="1972">
          <cell r="F1972" t="str">
            <v>(-) DESPESAS PLANEJAMENTO FINANCEIROAlimentação Viagens</v>
          </cell>
          <cell r="G1972" t="str">
            <v>Alimentação Viagens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</row>
        <row r="1973">
          <cell r="F1973" t="str">
            <v>(-) DESPESAS PLANEJAMENTO FINANCEIRODiárias Viagens</v>
          </cell>
          <cell r="G1973" t="str">
            <v>Diárias Viagens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</row>
        <row r="1974">
          <cell r="F1974" t="str">
            <v>(-) DESPESAS PLANEJAMENTO FINANCEIROCombustível em Viagens</v>
          </cell>
          <cell r="G1974" t="str">
            <v>Combustível em Viagens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</row>
        <row r="1975">
          <cell r="F1975" t="str">
            <v>(-) DESPESAS PLANEJAMENTO FINANCEIROEstacionamento</v>
          </cell>
          <cell r="G1975" t="str">
            <v>Estacionamento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</row>
        <row r="1976">
          <cell r="F1976" t="str">
            <v>(-) DESPESAS PLANEJAMENTO FINANCEIROPedágio</v>
          </cell>
          <cell r="G1976" t="str">
            <v>Pedágio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</row>
        <row r="1977">
          <cell r="F1977" t="str">
            <v>(-) DESPESAS PLANEJAMENTO FINANCEIRO(-) Telefonia e Telecomunicações</v>
          </cell>
          <cell r="G1977" t="str">
            <v>(-) Telefonia e Telecomunicações</v>
          </cell>
          <cell r="H1977">
            <v>92.960000183946519</v>
          </cell>
          <cell r="I1977">
            <v>93.029998523341703</v>
          </cell>
          <cell r="J1977">
            <v>94.700001306630256</v>
          </cell>
          <cell r="K1977">
            <v>85.229999669957209</v>
          </cell>
          <cell r="L1977">
            <v>91.120000098360819</v>
          </cell>
          <cell r="M1977">
            <v>64.59999827513434</v>
          </cell>
          <cell r="N1977">
            <v>7.4700009462528216</v>
          </cell>
          <cell r="O1977">
            <v>79.850002116544488</v>
          </cell>
          <cell r="P1977">
            <v>124.9700008364583</v>
          </cell>
          <cell r="Q1977">
            <v>0</v>
          </cell>
          <cell r="R1977">
            <v>146.6600019528706</v>
          </cell>
          <cell r="S1977">
            <v>26.610002699868001</v>
          </cell>
        </row>
        <row r="1978">
          <cell r="F1978" t="str">
            <v>(-) DESPESAS PLANEJAMENTO FINANCEIROTelefonia Fixa</v>
          </cell>
          <cell r="G1978" t="str">
            <v>Telefonia Fixa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</row>
        <row r="1979">
          <cell r="F1979" t="str">
            <v>(-) DESPESAS PLANEJAMENTO FINANCEIROTelefonia Móvel</v>
          </cell>
          <cell r="G1979" t="str">
            <v>Telefonia Móvel</v>
          </cell>
          <cell r="H1979">
            <v>92.960000183946519</v>
          </cell>
          <cell r="I1979">
            <v>93.029998523341703</v>
          </cell>
          <cell r="J1979">
            <v>94.700001306630256</v>
          </cell>
          <cell r="K1979">
            <v>85.229999669957209</v>
          </cell>
          <cell r="L1979">
            <v>91.120000098360819</v>
          </cell>
          <cell r="M1979">
            <v>64.59999827513434</v>
          </cell>
          <cell r="N1979">
            <v>7.4700009462528216</v>
          </cell>
          <cell r="O1979">
            <v>79.850002116544488</v>
          </cell>
          <cell r="P1979">
            <v>124.9700008364583</v>
          </cell>
          <cell r="Q1979">
            <v>0</v>
          </cell>
          <cell r="R1979">
            <v>146.6600019528706</v>
          </cell>
          <cell r="S1979">
            <v>26.610002699868001</v>
          </cell>
        </row>
        <row r="1980">
          <cell r="F1980" t="str">
            <v>(-) DESPESAS PLANEJAMENTO FINANCEIROInternet</v>
          </cell>
          <cell r="G1980" t="str">
            <v>Internet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</row>
        <row r="1981">
          <cell r="F1981" t="str">
            <v>(-) DESPESAS PLANEJAMENTO FINANCEIROServiço de Trasmissão em Audio e Video</v>
          </cell>
          <cell r="G1981" t="str">
            <v>Serviço de Trasmissão em Audio e Video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</row>
        <row r="1982">
          <cell r="F1982" t="str">
            <v>(-) DESPESAS PLANEJAMENTO FINANCEIROVoip</v>
          </cell>
          <cell r="G1982" t="str">
            <v>Voip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</row>
        <row r="1983">
          <cell r="F1983" t="str">
            <v>(-) DESPESAS PLANEJAMENTO FINANCEIRO(-)Materias de Consumo</v>
          </cell>
          <cell r="G1983" t="str">
            <v>(-)Materias de Consumo</v>
          </cell>
          <cell r="H1983">
            <v>0</v>
          </cell>
          <cell r="I1983">
            <v>5.31</v>
          </cell>
          <cell r="J1983">
            <v>0</v>
          </cell>
          <cell r="K1983">
            <v>28.78</v>
          </cell>
          <cell r="L1983">
            <v>15.38</v>
          </cell>
          <cell r="M1983">
            <v>5.37</v>
          </cell>
          <cell r="N1983">
            <v>13.7655696552</v>
          </cell>
          <cell r="O1983">
            <v>302.52175541256895</v>
          </cell>
          <cell r="P1983">
            <v>3</v>
          </cell>
          <cell r="Q1983">
            <v>129.53</v>
          </cell>
          <cell r="R1983">
            <v>2.84</v>
          </cell>
          <cell r="S1983">
            <v>2.6776513284999997</v>
          </cell>
        </row>
        <row r="1984">
          <cell r="F1984" t="str">
            <v>(-) DESPESAS PLANEJAMENTO FINANCEIROMaterial de Consumo Informática</v>
          </cell>
          <cell r="G1984" t="str">
            <v>Material de Consumo Informática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</row>
        <row r="1985">
          <cell r="F1985" t="str">
            <v>(-) DESPESAS PLANEJAMENTO FINANCEIROAluguel Máquina Reprográfica</v>
          </cell>
          <cell r="G1985" t="str">
            <v>Aluguel Máquina Reprográfica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</row>
        <row r="1986">
          <cell r="F1986" t="str">
            <v>(-) DESPESAS PLANEJAMENTO FINANCEIROMaterial de Consumo Máquina Reprografia</v>
          </cell>
          <cell r="G1986" t="str">
            <v>Material de Consumo Máquina Reprografia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23.88</v>
          </cell>
          <cell r="R1986">
            <v>0</v>
          </cell>
          <cell r="S1986">
            <v>0</v>
          </cell>
        </row>
        <row r="1987">
          <cell r="F1987" t="str">
            <v>(-) DESPESAS PLANEJAMENTO FINANCEIROMaterial de Expediente</v>
          </cell>
          <cell r="G1987" t="str">
            <v>Material de Expediente</v>
          </cell>
          <cell r="H1987">
            <v>0</v>
          </cell>
          <cell r="I1987">
            <v>5.31</v>
          </cell>
          <cell r="J1987">
            <v>0</v>
          </cell>
          <cell r="K1987">
            <v>28.78</v>
          </cell>
          <cell r="L1987">
            <v>15.38</v>
          </cell>
          <cell r="M1987">
            <v>5.37</v>
          </cell>
          <cell r="N1987">
            <v>13.7655696552</v>
          </cell>
          <cell r="O1987">
            <v>2.5217553282000003</v>
          </cell>
          <cell r="P1987">
            <v>3</v>
          </cell>
          <cell r="Q1987">
            <v>2.65</v>
          </cell>
          <cell r="R1987">
            <v>2.84</v>
          </cell>
          <cell r="S1987">
            <v>2.6776513284999997</v>
          </cell>
        </row>
        <row r="1988">
          <cell r="F1988" t="str">
            <v>(-) DESPESAS PLANEJAMENTO FINANCEIROMaterial de Limpeza</v>
          </cell>
          <cell r="G1988" t="str">
            <v>Material de Limpeza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</row>
        <row r="1989">
          <cell r="F1989" t="str">
            <v>(-) DESPESAS PLANEJAMENTO FINANCEIROMaterial Gráfico e Repreográfico</v>
          </cell>
          <cell r="G1989" t="str">
            <v>Material Gráfico e Repreográfico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103</v>
          </cell>
          <cell r="R1989">
            <v>0</v>
          </cell>
          <cell r="S1989">
            <v>0</v>
          </cell>
        </row>
        <row r="1990">
          <cell r="F1990" t="str">
            <v>(-) DESPESAS PLANEJAMENTO FINANCEIROMateriais de Natureza Permanente</v>
          </cell>
          <cell r="G1990" t="str">
            <v>Materiais de Natureza Permanente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</row>
        <row r="1991">
          <cell r="F1991" t="str">
            <v>(-) DESPESAS PLANEJAMENTO FINANCEIROCoffee Break</v>
          </cell>
          <cell r="G1991" t="str">
            <v>Coffee Break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300.00000008436893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</row>
        <row r="1992">
          <cell r="F1992" t="str">
            <v>(-) DESPESAS PLANEJAMENTO FINANCEIROMaterial EPI</v>
          </cell>
          <cell r="G1992" t="str">
            <v>Material EPI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</row>
        <row r="1993">
          <cell r="F1993" t="str">
            <v>(-) DESPESAS PLANEJAMENTO FINANCEIRO(-) Serviços Técnicos Especializados</v>
          </cell>
          <cell r="G1993" t="str">
            <v>(-) Serviços Técnicos Especializados</v>
          </cell>
          <cell r="H1993">
            <v>0</v>
          </cell>
          <cell r="I1993">
            <v>2310.6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34279.180000000008</v>
          </cell>
          <cell r="Q1993">
            <v>0</v>
          </cell>
          <cell r="R1993">
            <v>0</v>
          </cell>
          <cell r="S1993">
            <v>0</v>
          </cell>
        </row>
        <row r="1994">
          <cell r="F1994" t="str">
            <v>(-) DESPESAS PLANEJAMENTO FINANCEIROComissões sobre Vendas</v>
          </cell>
          <cell r="G1994" t="str">
            <v>Comissões sobre Vendas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</row>
        <row r="1995">
          <cell r="F1995" t="str">
            <v>(-) DESPESAS PLANEJAMENTO FINANCEIROServiços de Segurança</v>
          </cell>
          <cell r="G1995" t="str">
            <v>Serviços de Segurança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</row>
        <row r="1996">
          <cell r="F1996" t="str">
            <v>(-) DESPESAS PLANEJAMENTO FINANCEIROServiços de Contabilidade</v>
          </cell>
          <cell r="G1996" t="str">
            <v>Serviços de Contabilidade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</row>
        <row r="1997">
          <cell r="F1997" t="str">
            <v>(-) DESPESAS PLANEJAMENTO FINANCEIROAssessoria Tributária</v>
          </cell>
          <cell r="G1997" t="str">
            <v>Assessoria Tributária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</row>
        <row r="1998">
          <cell r="F1998" t="str">
            <v>(-) DESPESAS PLANEJAMENTO FINANCEIROAuditoria Independente</v>
          </cell>
          <cell r="G1998" t="str">
            <v>Auditoria Independente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</row>
        <row r="1999">
          <cell r="F1999" t="str">
            <v>(-) DESPESAS PLANEJAMENTO FINANCEIROAdvocacia</v>
          </cell>
          <cell r="G1999" t="str">
            <v>Advocacia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</row>
        <row r="2000">
          <cell r="F2000" t="str">
            <v>(-) DESPESAS PLANEJAMENTO FINANCEIROAssessoria de Imprensa</v>
          </cell>
          <cell r="G2000" t="str">
            <v>Assessoria de Imprensa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</row>
        <row r="2001">
          <cell r="F2001" t="str">
            <v>(-) DESPESAS PLANEJAMENTO FINANCEIROAssessoria de Comunicação</v>
          </cell>
          <cell r="G2001" t="str">
            <v>Assessoria de Comunicação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</row>
        <row r="2002">
          <cell r="F2002" t="str">
            <v>(-) DESPESAS PLANEJAMENTO FINANCEIROAssessoria Criação e Publicidade</v>
          </cell>
          <cell r="G2002" t="str">
            <v>Assessoria Criação e Publicidade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</row>
        <row r="2003">
          <cell r="F2003" t="str">
            <v>(-) DESPESAS PLANEJAMENTO FINANCEIRORecrutamento e Seleção</v>
          </cell>
          <cell r="G2003" t="str">
            <v>Recrutamento e Seleção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</row>
        <row r="2004">
          <cell r="F2004" t="str">
            <v>(-) DESPESAS PLANEJAMENTO FINANCEIROFerramentas de Pesquisa</v>
          </cell>
          <cell r="G2004" t="str">
            <v>Ferramentas de Pesquisa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</row>
        <row r="2005">
          <cell r="F2005" t="str">
            <v>(-) DESPESAS PLANEJAMENTO FINANCEIROAssessoria Empresarial</v>
          </cell>
          <cell r="G2005" t="str">
            <v>Assessoria Empresarial</v>
          </cell>
          <cell r="H2005">
            <v>0</v>
          </cell>
          <cell r="I2005">
            <v>2310.6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34279.180000000008</v>
          </cell>
          <cell r="Q2005">
            <v>0</v>
          </cell>
          <cell r="R2005">
            <v>0</v>
          </cell>
          <cell r="S2005">
            <v>0</v>
          </cell>
        </row>
        <row r="2006">
          <cell r="F2006" t="str">
            <v>(-) DESPESAS PLANEJAMENTO FINANCEIROServiço de Desembaraço Aduaneiro</v>
          </cell>
          <cell r="G2006" t="str">
            <v>Serviço de Desembaraço Aduaneiro</v>
          </cell>
          <cell r="H2006">
            <v>0</v>
          </cell>
          <cell r="I2006">
            <v>0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</row>
        <row r="2007">
          <cell r="F2007" t="str">
            <v>(-) DESPESAS PLANEJAMENTO FINANCEIROParticipação em Associações</v>
          </cell>
          <cell r="G2007" t="str">
            <v>Participação em Associações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</row>
        <row r="2008">
          <cell r="F2008" t="str">
            <v>(-) DESPESAS PLANEJAMENTO FINANCEIROComissão Empresa de Cobrança</v>
          </cell>
          <cell r="G2008" t="str">
            <v>Comissão Empresa de Cobrança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</row>
        <row r="2009">
          <cell r="F2009" t="str">
            <v>(-) DESPESAS PLANEJAMENTO FINANCEIROServiço Análise de Crédito</v>
          </cell>
          <cell r="G2009" t="str">
            <v>Serviço Análise de Crédito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</row>
        <row r="2010">
          <cell r="F2010" t="str">
            <v>(-) DESPESAS PLANEJAMENTO FINANCEIRODesenvolvimento e Manutenção de Software</v>
          </cell>
          <cell r="G2010" t="str">
            <v>Desenvolvimento e Manutenção de Software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</row>
        <row r="2011">
          <cell r="F2011" t="str">
            <v>(-) DESPESAS PLANEJAMENTO FINANCEIROSuporte Técnico Software</v>
          </cell>
          <cell r="G2011" t="str">
            <v>Suporte Técnico Software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</row>
        <row r="2012">
          <cell r="F2012" t="str">
            <v>(-) DESPESAS PLANEJAMENTO FINANCEIROLicença para Uso de Software (Aluguel)</v>
          </cell>
          <cell r="G2012" t="str">
            <v>Licença para Uso de Software (Aluguel)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</row>
        <row r="2013">
          <cell r="F2013" t="str">
            <v>(-) DESPESAS PLANEJAMENTO FINANCEIROAssessoria em TI</v>
          </cell>
          <cell r="G2013" t="str">
            <v>Assessoria em TI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</row>
        <row r="2014">
          <cell r="F2014" t="str">
            <v>(-) DESPESAS PLANEJAMENTO FINANCEIROManutenção Suporte Técnico Software</v>
          </cell>
          <cell r="G2014" t="str">
            <v>Manutenção Suporte Técnico Software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</row>
        <row r="2015">
          <cell r="F2015" t="str">
            <v>(-) DESPESAS PLANEJAMENTO FINANCEIRO(-)Manutenção</v>
          </cell>
          <cell r="G2015" t="str">
            <v>(-)Manutenção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</row>
        <row r="2016">
          <cell r="F2016" t="str">
            <v>(-) DESPESAS PLANEJAMENTO FINANCEIROMateriais de Manutenção e Reparos</v>
          </cell>
          <cell r="G2016" t="str">
            <v>Materiais de Manutenção e Reparos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</row>
        <row r="2017">
          <cell r="F2017" t="str">
            <v>(-) DESPESAS PLANEJAMENTO FINANCEIROManutenção Conservação Móveis e Utensílios</v>
          </cell>
          <cell r="G2017" t="str">
            <v>Manutenção Conservação Móveis e Utensílios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</row>
        <row r="2018">
          <cell r="F2018" t="str">
            <v>(-) DESPESAS PLANEJAMENTO FINANCEIROManutenção Conservação Máq. e Equipamentos</v>
          </cell>
          <cell r="G2018" t="str">
            <v>Manutenção Conservação Máq. e Equipamentos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</row>
        <row r="2019">
          <cell r="F2019" t="str">
            <v>(-) DESPESAS PLANEJAMENTO FINANCEIROManutenção de Equipamentos de Informática</v>
          </cell>
          <cell r="G2019" t="str">
            <v>Manutenção de Equipamentos de Informática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</row>
        <row r="2020">
          <cell r="F2020" t="str">
            <v>(-) DESPESAS PLANEJAMENTO FINANCEIROManutenção e Conservação Instalações</v>
          </cell>
          <cell r="G2020" t="str">
            <v>Manutenção e Conservação Instalações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</row>
        <row r="2021">
          <cell r="F2021" t="str">
            <v>(-) DESPESAS PLANEJAMENTO FINANCEIROManutenção e Conservação Predial</v>
          </cell>
          <cell r="G2021" t="str">
            <v>Manutenção e Conservação Predial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</row>
        <row r="2022">
          <cell r="F2022" t="str">
            <v>(-) DESPESAS PLANEJAMENTO FINANCEIRO(-)Outras Despesas Gerais</v>
          </cell>
          <cell r="G2022" t="str">
            <v>(-)Outras Despesas Gerais</v>
          </cell>
          <cell r="H2022">
            <v>0.19999999832483392</v>
          </cell>
          <cell r="I2022">
            <v>0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44.099999970729264</v>
          </cell>
          <cell r="O2022">
            <v>0</v>
          </cell>
          <cell r="P2022">
            <v>10.999999981588822</v>
          </cell>
          <cell r="Q2022">
            <v>0</v>
          </cell>
          <cell r="R2022">
            <v>0</v>
          </cell>
          <cell r="S2022">
            <v>0</v>
          </cell>
        </row>
        <row r="2023">
          <cell r="F2023" t="str">
            <v>(-) DESPESAS PLANEJAMENTO FINANCEIROAluguel de Veículos</v>
          </cell>
          <cell r="G2023" t="str">
            <v>Aluguel de Veículos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</row>
        <row r="2024">
          <cell r="F2024" t="str">
            <v>(-) DESPESAS PLANEJAMENTO FINANCEIROAssinatura Jornais, Revistas e Periódicos</v>
          </cell>
          <cell r="G2024" t="str">
            <v>Assinatura Jornais, Revistas e Periódicos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</row>
        <row r="2025">
          <cell r="F2025" t="str">
            <v>(-) DESPESAS PLANEJAMENTO FINANCEIROCombustível</v>
          </cell>
          <cell r="G2025" t="str">
            <v>Combustível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</row>
        <row r="2026">
          <cell r="F2026" t="str">
            <v>(-) DESPESAS PLANEJAMENTO FINANCEIRODespesa com Documentos</v>
          </cell>
          <cell r="G2026" t="str">
            <v>Despesa com Documentos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</row>
        <row r="2027">
          <cell r="F2027" t="str">
            <v>(-) DESPESAS PLANEJAMENTO FINANCEIRODespesa com Processos Judiciais</v>
          </cell>
          <cell r="G2027" t="str">
            <v>Despesa com Processos Judiciais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</row>
        <row r="2028">
          <cell r="F2028" t="str">
            <v>(-) DESPESAS PLANEJAMENTO FINANCEIROFrete Compra</v>
          </cell>
          <cell r="G2028" t="str">
            <v>Frete Compra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</row>
        <row r="2029">
          <cell r="F2029" t="str">
            <v>(-) DESPESAS PLANEJAMENTO FINANCEIROMão-de-Obra Terceirizada</v>
          </cell>
          <cell r="G2029" t="str">
            <v>Mão-de-Obra Terceirizada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</row>
        <row r="2030">
          <cell r="F2030" t="str">
            <v>(-) DESPESAS PLANEJAMENTO FINANCEIROServiço de Correios</v>
          </cell>
          <cell r="G2030" t="str">
            <v>Serviço de Correios</v>
          </cell>
          <cell r="H2030">
            <v>0.19999999832483392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</row>
        <row r="2031">
          <cell r="F2031" t="str">
            <v>(-) DESPESAS PLANEJAMENTO FINANCEIROÁgua</v>
          </cell>
          <cell r="G2031" t="str">
            <v>Água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44.099999970729264</v>
          </cell>
          <cell r="O2031">
            <v>0</v>
          </cell>
          <cell r="P2031">
            <v>10.999999981588822</v>
          </cell>
          <cell r="Q2031">
            <v>0</v>
          </cell>
          <cell r="R2031">
            <v>0</v>
          </cell>
          <cell r="S2031">
            <v>0</v>
          </cell>
        </row>
        <row r="2032">
          <cell r="F2032" t="str">
            <v>(-) DESPESAS PLANEJAMENTO FINANCEIRODespesas com Amortização de Software</v>
          </cell>
          <cell r="G2032" t="str">
            <v>Despesas com Amortização de Software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</row>
        <row r="2033">
          <cell r="F2033" t="str">
            <v>(-) DESPESAS PLANEJAMENTO FINANCEIROTaxas Operacionais</v>
          </cell>
          <cell r="G2033" t="str">
            <v>Taxas Operacionais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</row>
        <row r="2034">
          <cell r="F2034" t="str">
            <v>(-) DESPESAS PLANEJAMENTO FINANCEIROAluguel de Imóveis</v>
          </cell>
          <cell r="G2034" t="str">
            <v>Aluguel de Imóveis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</row>
        <row r="2035">
          <cell r="F2035" t="str">
            <v>(-) DESPESAS PLANEJAMENTO FINANCEIROSeguro Frota Leve</v>
          </cell>
          <cell r="G2035" t="str">
            <v>Seguro Frota Leve</v>
          </cell>
          <cell r="H2035">
            <v>0</v>
          </cell>
          <cell r="I2035">
            <v>0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</row>
        <row r="2036">
          <cell r="F2036" t="str">
            <v>(-) DESPESAS PLANEJAMENTO FINANCEIROPerdas de Estoque</v>
          </cell>
          <cell r="G2036" t="str">
            <v>Perdas de Estoque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</row>
        <row r="2037">
          <cell r="F2037" t="str">
            <v>(-) DESPESAS PLANEJAMENTO FINANCEIROAluguel de Máquinas e Equipamentos</v>
          </cell>
          <cell r="G2037" t="str">
            <v>Aluguel de Máquinas e Equipamentos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</row>
        <row r="2038">
          <cell r="F2038" t="str">
            <v>(-) DESPESAS PLANEJAMENTO FINANCEIROOutras Despesas Gerais</v>
          </cell>
          <cell r="G2038" t="str">
            <v>Outras Despesas Gerais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</row>
        <row r="2039">
          <cell r="F2039" t="str">
            <v>(-) DESPESAS DIREÇÃO(-) DESPESAS DIREÇÃO</v>
          </cell>
          <cell r="G2039" t="str">
            <v>(-) DESPESAS DIREÇÃO</v>
          </cell>
          <cell r="H2039">
            <v>662796.22297298245</v>
          </cell>
          <cell r="I2039">
            <v>612969.84926838859</v>
          </cell>
          <cell r="J2039">
            <v>544315.22903568821</v>
          </cell>
          <cell r="K2039">
            <v>659483.37664867553</v>
          </cell>
          <cell r="L2039">
            <v>588101.04875619872</v>
          </cell>
          <cell r="M2039">
            <v>650075.29937287781</v>
          </cell>
          <cell r="N2039">
            <v>-39416.384919819116</v>
          </cell>
          <cell r="O2039">
            <v>606663.89256574935</v>
          </cell>
          <cell r="P2039">
            <v>629790.7385838948</v>
          </cell>
          <cell r="Q2039">
            <v>568385.5462876315</v>
          </cell>
          <cell r="R2039">
            <v>564914.25069618318</v>
          </cell>
          <cell r="S2039">
            <v>-1298817.4818115728</v>
          </cell>
        </row>
        <row r="2040">
          <cell r="F2040" t="str">
            <v>(-) DESPESAS DIREÇÃODespesas com Pessoal</v>
          </cell>
          <cell r="G2040" t="str">
            <v>Despesas com Pessoal</v>
          </cell>
          <cell r="H2040">
            <v>616283.93297193036</v>
          </cell>
          <cell r="I2040">
            <v>549371.56926576677</v>
          </cell>
          <cell r="J2040">
            <v>522056.76903517148</v>
          </cell>
          <cell r="K2040">
            <v>578222.70664679154</v>
          </cell>
          <cell r="L2040">
            <v>546679.34875372623</v>
          </cell>
          <cell r="M2040">
            <v>577270.17937087326</v>
          </cell>
          <cell r="N2040">
            <v>-80717.079972725885</v>
          </cell>
          <cell r="O2040">
            <v>521300.28256732679</v>
          </cell>
          <cell r="P2040">
            <v>493794.74948426674</v>
          </cell>
          <cell r="Q2040">
            <v>325015.94628921396</v>
          </cell>
          <cell r="R2040">
            <v>495610.99130732741</v>
          </cell>
          <cell r="S2040">
            <v>-1415378.6818110959</v>
          </cell>
        </row>
        <row r="2041">
          <cell r="F2041" t="str">
            <v>(-) DESPESAS DIREÇÃOSalários e Adicionais</v>
          </cell>
          <cell r="G2041" t="str">
            <v>Salários e Adicionais</v>
          </cell>
          <cell r="H2041">
            <v>243497.33000000002</v>
          </cell>
          <cell r="I2041">
            <v>278773</v>
          </cell>
          <cell r="J2041">
            <v>250600</v>
          </cell>
          <cell r="K2041">
            <v>283524.30160000001</v>
          </cell>
          <cell r="L2041">
            <v>252424.30160000001</v>
          </cell>
          <cell r="M2041">
            <v>283524.30160000001</v>
          </cell>
          <cell r="N2041">
            <v>292426.59160000004</v>
          </cell>
          <cell r="O2041">
            <v>292666</v>
          </cell>
          <cell r="P2041">
            <v>291656.55</v>
          </cell>
          <cell r="Q2041">
            <v>291656.55</v>
          </cell>
          <cell r="R2041">
            <v>291656.55</v>
          </cell>
          <cell r="S2041">
            <v>291656.55</v>
          </cell>
        </row>
        <row r="2042">
          <cell r="F2042" t="str">
            <v>(-) DESPESAS DIREÇÃOEncargos Sociais</v>
          </cell>
          <cell r="G2042" t="str">
            <v>Encargos Sociais</v>
          </cell>
          <cell r="H2042">
            <v>113568.28999999998</v>
          </cell>
          <cell r="I2042">
            <v>12052.24</v>
          </cell>
          <cell r="J2042">
            <v>12052.28</v>
          </cell>
          <cell r="K2042">
            <v>13016.430000000002</v>
          </cell>
          <cell r="L2042">
            <v>13016.430000000002</v>
          </cell>
          <cell r="M2042">
            <v>13016.450000000003</v>
          </cell>
          <cell r="N2042">
            <v>13016.430000000002</v>
          </cell>
          <cell r="O2042">
            <v>30887.560000000005</v>
          </cell>
          <cell r="P2042">
            <v>28337.180000000008</v>
          </cell>
          <cell r="Q2042">
            <v>28337.130000000005</v>
          </cell>
          <cell r="R2042">
            <v>28337.130000000005</v>
          </cell>
          <cell r="S2042">
            <v>30618.399999999994</v>
          </cell>
        </row>
        <row r="2043">
          <cell r="F2043" t="str">
            <v>(-) DESPESAS DIREÇÃOProvisão PPR Global</v>
          </cell>
          <cell r="G2043" t="str">
            <v>Provisão PPR Global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</row>
        <row r="2044">
          <cell r="F2044" t="str">
            <v>(-) DESPESAS DIREÇÃODesenvolvimento RH</v>
          </cell>
          <cell r="G2044" t="str">
            <v>Desenvolvimento RH</v>
          </cell>
          <cell r="H2044">
            <v>256912.01</v>
          </cell>
          <cell r="I2044">
            <v>256912.01</v>
          </cell>
          <cell r="J2044">
            <v>256912.01</v>
          </cell>
          <cell r="K2044">
            <v>277464.96000000002</v>
          </cell>
          <cell r="L2044">
            <v>277464.96000000002</v>
          </cell>
          <cell r="M2044">
            <v>277464.96000000002</v>
          </cell>
          <cell r="N2044">
            <v>-388372.05</v>
          </cell>
          <cell r="O2044">
            <v>195229.15</v>
          </cell>
          <cell r="P2044">
            <v>161162.98000000004</v>
          </cell>
          <cell r="Q2044">
            <v>-3244.1499999999651</v>
          </cell>
          <cell r="R2044">
            <v>172342.43000000002</v>
          </cell>
          <cell r="S2044">
            <v>-1740249.27</v>
          </cell>
        </row>
        <row r="2045">
          <cell r="F2045" t="str">
            <v>(-) DESPESAS DIREÇÃOProvisão PPR Gestores</v>
          </cell>
          <cell r="G2045" t="str">
            <v>Provisão PPR Gestores</v>
          </cell>
          <cell r="H2045">
            <v>256912.01</v>
          </cell>
          <cell r="I2045">
            <v>256912.01</v>
          </cell>
          <cell r="J2045">
            <v>256912.01</v>
          </cell>
          <cell r="K2045">
            <v>277464.96000000002</v>
          </cell>
          <cell r="L2045">
            <v>277464.96000000002</v>
          </cell>
          <cell r="M2045">
            <v>277464.96000000002</v>
          </cell>
          <cell r="N2045">
            <v>-388372.05</v>
          </cell>
          <cell r="O2045">
            <v>195229.15</v>
          </cell>
          <cell r="P2045">
            <v>161162.98000000004</v>
          </cell>
          <cell r="Q2045">
            <v>-3244.1499999999651</v>
          </cell>
          <cell r="R2045">
            <v>172342.43000000002</v>
          </cell>
          <cell r="S2045">
            <v>-1740249.27</v>
          </cell>
        </row>
        <row r="2046">
          <cell r="F2046" t="str">
            <v>(-) DESPESAS DIREÇÃOEducação Continuada</v>
          </cell>
          <cell r="G2046" t="str">
            <v>Educação Continuada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</row>
        <row r="2047">
          <cell r="F2047" t="str">
            <v>(-) DESPESAS DIREÇÃOIdiomas</v>
          </cell>
          <cell r="G2047" t="str">
            <v>Idiomas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</row>
        <row r="2048">
          <cell r="F2048" t="str">
            <v>(-) DESPESAS DIREÇÃOGinástica Laboral</v>
          </cell>
          <cell r="G2048" t="str">
            <v>Ginástica Laboral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</row>
        <row r="2049">
          <cell r="F2049" t="str">
            <v>(-) DESPESAS DIREÇÃOEducação e Treinamento (Capacitação)</v>
          </cell>
          <cell r="G2049" t="str">
            <v>Educação e Treinamento (Capacitação)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</row>
        <row r="2050">
          <cell r="F2050" t="str">
            <v>(-) DESPESAS DIREÇÃOAtividades Motivacionais</v>
          </cell>
          <cell r="G2050" t="str">
            <v>Atividades Motivacionais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</row>
        <row r="2051">
          <cell r="F2051" t="str">
            <v>(-) DESPESAS DIREÇÃOOutras despesas de Pessoal</v>
          </cell>
          <cell r="G2051" t="str">
            <v>Outras despesas de Pessoal</v>
          </cell>
          <cell r="H2051">
            <v>2306.3029719303026</v>
          </cell>
          <cell r="I2051">
            <v>1634.3192657667339</v>
          </cell>
          <cell r="J2051">
            <v>2492.4790351714291</v>
          </cell>
          <cell r="K2051">
            <v>4217.0150467915455</v>
          </cell>
          <cell r="L2051">
            <v>3773.6571537262203</v>
          </cell>
          <cell r="M2051">
            <v>3264.4677708731688</v>
          </cell>
          <cell r="N2051">
            <v>2211.948427274071</v>
          </cell>
          <cell r="O2051">
            <v>2517.5725673268175</v>
          </cell>
          <cell r="P2051">
            <v>12638.039484266705</v>
          </cell>
          <cell r="Q2051">
            <v>8266.4162892139466</v>
          </cell>
          <cell r="R2051">
            <v>3274.88130732741</v>
          </cell>
          <cell r="S2051">
            <v>2595.6381889042168</v>
          </cell>
        </row>
        <row r="2052">
          <cell r="F2052" t="str">
            <v>(-) DESPESAS DIREÇÃOAjuda de Custo Alimentação</v>
          </cell>
          <cell r="G2052" t="str">
            <v>Ajuda de Custo Alimentação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</row>
        <row r="2053">
          <cell r="F2053" t="str">
            <v>(-) DESPESAS DIREÇÃOAjuda de Custo Combustível</v>
          </cell>
          <cell r="G2053" t="str">
            <v>Ajuda de Custo Combustível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</row>
        <row r="2054">
          <cell r="F2054" t="str">
            <v>(-) DESPESAS DIREÇÃOAjuda de Custo Moradia/Aluguel</v>
          </cell>
          <cell r="G2054" t="str">
            <v>Ajuda de Custo Moradia/Aluguel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</row>
        <row r="2055">
          <cell r="F2055" t="str">
            <v>(-) DESPESAS DIREÇÃOExames Médicos</v>
          </cell>
          <cell r="G2055" t="str">
            <v>Exames Médicos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6.9999999830834545</v>
          </cell>
          <cell r="R2055">
            <v>0</v>
          </cell>
          <cell r="S2055">
            <v>0</v>
          </cell>
        </row>
        <row r="2056">
          <cell r="F2056" t="str">
            <v>(-) DESPESAS DIREÇÃOPlano de Saúde</v>
          </cell>
          <cell r="G2056" t="str">
            <v>Plano de Saúde</v>
          </cell>
          <cell r="H2056">
            <v>705.86297171217791</v>
          </cell>
          <cell r="I2056">
            <v>718.07926633144677</v>
          </cell>
          <cell r="J2056">
            <v>835.99903573703716</v>
          </cell>
          <cell r="K2056">
            <v>819.4450467136495</v>
          </cell>
          <cell r="L2056">
            <v>964.46715394619366</v>
          </cell>
          <cell r="M2056">
            <v>949.87777095424121</v>
          </cell>
          <cell r="N2056">
            <v>984.31842660958955</v>
          </cell>
          <cell r="O2056">
            <v>1086.132566760431</v>
          </cell>
          <cell r="P2056">
            <v>1215.0894845368168</v>
          </cell>
          <cell r="Q2056">
            <v>1116.8662886973025</v>
          </cell>
          <cell r="R2056">
            <v>194.9013081917312</v>
          </cell>
          <cell r="S2056">
            <v>1071.6981896977998</v>
          </cell>
        </row>
        <row r="2057">
          <cell r="F2057" t="str">
            <v>(-) DESPESAS DIREÇÃOSeguro de Vida em Grupo</v>
          </cell>
          <cell r="G2057" t="str">
            <v>Seguro de Vida em Grupo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</row>
        <row r="2058">
          <cell r="F2058" t="str">
            <v>(-) DESPESAS DIREÇÃOPlano Odontológico</v>
          </cell>
          <cell r="G2058" t="str">
            <v>Plano Odontológico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</row>
        <row r="2059">
          <cell r="F2059" t="str">
            <v>(-) DESPESAS DIREÇÃOFarmácia</v>
          </cell>
          <cell r="G2059" t="str">
            <v>Farmácia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</row>
        <row r="2060">
          <cell r="F2060" t="str">
            <v>(-) DESPESAS DIREÇÃOAlimentação Funcionários</v>
          </cell>
          <cell r="G2060" t="str">
            <v>Alimentação Funcionários</v>
          </cell>
          <cell r="H2060">
            <v>672.0000003582129</v>
          </cell>
          <cell r="I2060">
            <v>630.59999943087018</v>
          </cell>
          <cell r="J2060">
            <v>498.99999943439218</v>
          </cell>
          <cell r="K2060">
            <v>1522.170000039953</v>
          </cell>
          <cell r="L2060">
            <v>2015.9999997828377</v>
          </cell>
          <cell r="M2060">
            <v>167.99999993026776</v>
          </cell>
          <cell r="N2060">
            <v>968.54000064686329</v>
          </cell>
          <cell r="O2060">
            <v>840.00000057116154</v>
          </cell>
          <cell r="P2060">
            <v>1286.5499997469453</v>
          </cell>
          <cell r="Q2060">
            <v>1601.00000050417</v>
          </cell>
          <cell r="R2060">
            <v>1269.9999991133257</v>
          </cell>
          <cell r="S2060">
            <v>1136.019999206417</v>
          </cell>
        </row>
        <row r="2061">
          <cell r="F2061" t="str">
            <v>(-) DESPESAS DIREÇÃOAlimentação Interna Funcionários</v>
          </cell>
          <cell r="G2061" t="str">
            <v>Alimentação Interna Funcionários</v>
          </cell>
          <cell r="H2061">
            <v>479.03</v>
          </cell>
          <cell r="I2061">
            <v>285.640000004417</v>
          </cell>
          <cell r="J2061">
            <v>1157.48</v>
          </cell>
          <cell r="K2061">
            <v>1235.8999999959615</v>
          </cell>
          <cell r="L2061">
            <v>758.19</v>
          </cell>
          <cell r="M2061">
            <v>2146.5899999886597</v>
          </cell>
          <cell r="N2061">
            <v>259.09000001761797</v>
          </cell>
          <cell r="O2061">
            <v>591.43999999522498</v>
          </cell>
          <cell r="P2061">
            <v>10136.399999982943</v>
          </cell>
          <cell r="Q2061">
            <v>5436.5500000029688</v>
          </cell>
          <cell r="R2061">
            <v>1690.3799999999999</v>
          </cell>
          <cell r="S2061">
            <v>387.91999999999996</v>
          </cell>
        </row>
        <row r="2062">
          <cell r="F2062" t="str">
            <v>(-) DESPESAS DIREÇÃOMulta Termino Contratual</v>
          </cell>
          <cell r="G2062" t="str">
            <v>Multa Termino Contratual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</row>
        <row r="2063">
          <cell r="F2063" t="str">
            <v>(-) DESPESAS DIREÇÃOMultas Trabalhistas</v>
          </cell>
          <cell r="G2063" t="str">
            <v>Multas Trabalhistas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</row>
        <row r="2064">
          <cell r="F2064" t="str">
            <v xml:space="preserve">(-) DESPESAS DIREÇÃOFardamento </v>
          </cell>
          <cell r="G2064" t="str">
            <v xml:space="preserve">Fardamento </v>
          </cell>
          <cell r="H2064">
            <v>449.40999985991192</v>
          </cell>
          <cell r="I2064">
            <v>0</v>
          </cell>
          <cell r="J2064">
            <v>0</v>
          </cell>
          <cell r="K2064">
            <v>639.50000004198171</v>
          </cell>
          <cell r="L2064">
            <v>34.999999997188922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105.00000002642123</v>
          </cell>
          <cell r="R2064">
            <v>119.60000002235365</v>
          </cell>
          <cell r="S2064">
            <v>0</v>
          </cell>
        </row>
        <row r="2065">
          <cell r="F2065" t="str">
            <v>(-) DESPESAS DIREÇÃOBenefícios Assistenciais</v>
          </cell>
          <cell r="G2065" t="str">
            <v>Benefícios Assistenciais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</row>
        <row r="2066">
          <cell r="F2066" t="str">
            <v>(-) DESPESAS DIREÇÃO(-) Despesas Gerais</v>
          </cell>
          <cell r="G2066" t="str">
            <v>(-) Despesas Gerais</v>
          </cell>
          <cell r="H2066">
            <v>46512.290001052046</v>
          </cell>
          <cell r="I2066">
            <v>63598.280002621788</v>
          </cell>
          <cell r="J2066">
            <v>22258.460000516734</v>
          </cell>
          <cell r="K2066">
            <v>81260.670001883977</v>
          </cell>
          <cell r="L2066">
            <v>41421.700002472498</v>
          </cell>
          <cell r="M2066">
            <v>72805.120002004522</v>
          </cell>
          <cell r="N2066">
            <v>41300.695052906769</v>
          </cell>
          <cell r="O2066">
            <v>85363.609998422573</v>
          </cell>
          <cell r="P2066">
            <v>135995.98909962806</v>
          </cell>
          <cell r="Q2066">
            <v>243369.59999841757</v>
          </cell>
          <cell r="R2066">
            <v>69303.259388855731</v>
          </cell>
          <cell r="S2066">
            <v>116561.19999952309</v>
          </cell>
        </row>
        <row r="2067">
          <cell r="F2067" t="str">
            <v>(-) DESPESAS DIREÇÃO(-) Deslocamentos e Viagens</v>
          </cell>
          <cell r="G2067" t="str">
            <v>(-) Deslocamentos e Viagens</v>
          </cell>
          <cell r="H2067">
            <v>34046.790000608416</v>
          </cell>
          <cell r="I2067">
            <v>29673.14000084384</v>
          </cell>
          <cell r="J2067">
            <v>15335.209999610919</v>
          </cell>
          <cell r="K2067">
            <v>44121.859999432825</v>
          </cell>
          <cell r="L2067">
            <v>31019.769999596414</v>
          </cell>
          <cell r="M2067">
            <v>57185.909998646799</v>
          </cell>
          <cell r="N2067">
            <v>23946.200000027216</v>
          </cell>
          <cell r="O2067">
            <v>37534.240000650396</v>
          </cell>
          <cell r="P2067">
            <v>56171.68999872046</v>
          </cell>
          <cell r="Q2067">
            <v>51003.549999778726</v>
          </cell>
          <cell r="R2067">
            <v>54599.509999981281</v>
          </cell>
          <cell r="S2067">
            <v>36830.730000254152</v>
          </cell>
        </row>
        <row r="2068">
          <cell r="F2068" t="str">
            <v xml:space="preserve">(-) DESPESAS DIREÇÃOHospedagem </v>
          </cell>
          <cell r="G2068" t="str">
            <v xml:space="preserve">Hospedagem </v>
          </cell>
          <cell r="H2068">
            <v>12718.330000366821</v>
          </cell>
          <cell r="I2068">
            <v>2985.4500001134188</v>
          </cell>
          <cell r="J2068">
            <v>8235.0300001770047</v>
          </cell>
          <cell r="K2068">
            <v>7490.2500003734322</v>
          </cell>
          <cell r="L2068">
            <v>11296.829999636631</v>
          </cell>
          <cell r="M2068">
            <v>7169.7199997813859</v>
          </cell>
          <cell r="N2068">
            <v>8194.4000000941778</v>
          </cell>
          <cell r="O2068">
            <v>6830.4099999865921</v>
          </cell>
          <cell r="P2068">
            <v>3779.0799995958628</v>
          </cell>
          <cell r="Q2068">
            <v>9886.7400000868965</v>
          </cell>
          <cell r="R2068">
            <v>4244.9899999040645</v>
          </cell>
          <cell r="S2068">
            <v>9636.55000042543</v>
          </cell>
        </row>
        <row r="2069">
          <cell r="F2069" t="str">
            <v xml:space="preserve">(-) DESPESAS DIREÇÃOPassagens Aéreas </v>
          </cell>
          <cell r="G2069" t="str">
            <v xml:space="preserve">Passagens Aéreas </v>
          </cell>
          <cell r="H2069">
            <v>1061.7700004108756</v>
          </cell>
          <cell r="I2069">
            <v>8203.3800009691677</v>
          </cell>
          <cell r="J2069">
            <v>1832.8799994412534</v>
          </cell>
          <cell r="K2069">
            <v>10652.829999776468</v>
          </cell>
          <cell r="L2069">
            <v>11468.21000021611</v>
          </cell>
          <cell r="M2069">
            <v>28816.989997848057</v>
          </cell>
          <cell r="N2069">
            <v>353.50000002708839</v>
          </cell>
          <cell r="O2069">
            <v>11487.870000914732</v>
          </cell>
          <cell r="P2069">
            <v>19816.599998809968</v>
          </cell>
          <cell r="Q2069">
            <v>27308.010000189021</v>
          </cell>
          <cell r="R2069">
            <v>24425.279999932151</v>
          </cell>
          <cell r="S2069">
            <v>21533.339999793941</v>
          </cell>
        </row>
        <row r="2070">
          <cell r="F2070" t="str">
            <v xml:space="preserve">(-) DESPESAS DIREÇÃOPassagens Rodoviárias </v>
          </cell>
          <cell r="G2070" t="str">
            <v xml:space="preserve">Passagens Rodoviárias </v>
          </cell>
          <cell r="H2070">
            <v>0</v>
          </cell>
          <cell r="I2070">
            <v>5.6000000056000001</v>
          </cell>
          <cell r="J2070">
            <v>0</v>
          </cell>
          <cell r="K2070">
            <v>61.199999853513347</v>
          </cell>
          <cell r="L2070">
            <v>282.30999997036997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</row>
        <row r="2071">
          <cell r="F2071" t="str">
            <v>(-) DESPESAS DIREÇÃOPassagens Marítimas</v>
          </cell>
          <cell r="G2071" t="str">
            <v>Passagens Marítimas</v>
          </cell>
          <cell r="H2071">
            <v>0</v>
          </cell>
          <cell r="I2071">
            <v>324.27000006628703</v>
          </cell>
          <cell r="J2071">
            <v>42.399999965279996</v>
          </cell>
          <cell r="K2071">
            <v>216.90000054621601</v>
          </cell>
          <cell r="L2071">
            <v>372.19999996864004</v>
          </cell>
          <cell r="M2071">
            <v>358.60000007869394</v>
          </cell>
          <cell r="N2071">
            <v>0</v>
          </cell>
          <cell r="O2071">
            <v>83.600000136982999</v>
          </cell>
          <cell r="P2071">
            <v>0</v>
          </cell>
          <cell r="Q2071">
            <v>231.45000003501303</v>
          </cell>
          <cell r="R2071">
            <v>3.9499999902000003</v>
          </cell>
          <cell r="S2071">
            <v>0</v>
          </cell>
        </row>
        <row r="2072">
          <cell r="F2072" t="str">
            <v>(-) DESPESAS DIREÇÃODespesas com Táxi</v>
          </cell>
          <cell r="G2072" t="str">
            <v>Despesas com Táxi</v>
          </cell>
          <cell r="H2072">
            <v>2860.0099997351872</v>
          </cell>
          <cell r="I2072">
            <v>1663.6100000301603</v>
          </cell>
          <cell r="J2072">
            <v>3082.1799999198192</v>
          </cell>
          <cell r="K2072">
            <v>3417.4600004749382</v>
          </cell>
          <cell r="L2072">
            <v>2778.2999999727949</v>
          </cell>
          <cell r="M2072">
            <v>3905.8800003081078</v>
          </cell>
          <cell r="N2072">
            <v>1568.4499997892658</v>
          </cell>
          <cell r="O2072">
            <v>3634.4000000404403</v>
          </cell>
          <cell r="P2072">
            <v>7366.4100000299431</v>
          </cell>
          <cell r="Q2072">
            <v>2608.4899996629019</v>
          </cell>
          <cell r="R2072">
            <v>6519.7100000616565</v>
          </cell>
          <cell r="S2072">
            <v>2015.7700000190312</v>
          </cell>
        </row>
        <row r="2073">
          <cell r="F2073" t="str">
            <v>(-) DESPESAS DIREÇÃODespesas com Moto Taxi</v>
          </cell>
          <cell r="G2073" t="str">
            <v>Despesas com Moto Taxi</v>
          </cell>
          <cell r="H2073">
            <v>492.50000002867421</v>
          </cell>
          <cell r="I2073">
            <v>702.49999994911218</v>
          </cell>
          <cell r="J2073">
            <v>675.00000000316459</v>
          </cell>
          <cell r="K2073">
            <v>800.00000003140428</v>
          </cell>
          <cell r="L2073">
            <v>583.99999992073742</v>
          </cell>
          <cell r="M2073">
            <v>682.00000004676383</v>
          </cell>
          <cell r="N2073">
            <v>711.99999996751842</v>
          </cell>
          <cell r="O2073">
            <v>844.99999996019437</v>
          </cell>
          <cell r="P2073">
            <v>710.99999996724966</v>
          </cell>
          <cell r="Q2073">
            <v>641.99999993634492</v>
          </cell>
          <cell r="R2073">
            <v>1111.9600003025075</v>
          </cell>
          <cell r="S2073">
            <v>735.00000001365663</v>
          </cell>
        </row>
        <row r="2074">
          <cell r="F2074" t="str">
            <v>(-) DESPESAS DIREÇÃOAlimentação Viagens</v>
          </cell>
          <cell r="G2074" t="str">
            <v>Alimentação Viagens</v>
          </cell>
          <cell r="H2074">
            <v>16028.030000189434</v>
          </cell>
          <cell r="I2074">
            <v>12235.250000070046</v>
          </cell>
          <cell r="J2074">
            <v>1160.0099999853699</v>
          </cell>
          <cell r="K2074">
            <v>18361.85999846851</v>
          </cell>
          <cell r="L2074">
            <v>3162.2200000480912</v>
          </cell>
          <cell r="M2074">
            <v>13683.640000337133</v>
          </cell>
          <cell r="N2074">
            <v>8562.960000238234</v>
          </cell>
          <cell r="O2074">
            <v>11161.369999578947</v>
          </cell>
          <cell r="P2074">
            <v>20973.300000137602</v>
          </cell>
          <cell r="Q2074">
            <v>8597.6499998775125</v>
          </cell>
          <cell r="R2074">
            <v>14157.329999606114</v>
          </cell>
          <cell r="S2074">
            <v>1741.0099999211361</v>
          </cell>
        </row>
        <row r="2075">
          <cell r="F2075" t="str">
            <v>(-) DESPESAS DIREÇÃODiárias Viagens</v>
          </cell>
          <cell r="G2075" t="str">
            <v>Diárias Viagens</v>
          </cell>
          <cell r="H2075">
            <v>0</v>
          </cell>
          <cell r="I2075">
            <v>0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</row>
        <row r="2076">
          <cell r="F2076" t="str">
            <v>(-) DESPESAS DIREÇÃOCombustível em Viagens</v>
          </cell>
          <cell r="G2076" t="str">
            <v>Combustível em Viagens</v>
          </cell>
          <cell r="H2076">
            <v>847.14999992641788</v>
          </cell>
          <cell r="I2076">
            <v>2973.5799997039039</v>
          </cell>
          <cell r="J2076">
            <v>0</v>
          </cell>
          <cell r="K2076">
            <v>3121.3599999083417</v>
          </cell>
          <cell r="L2076">
            <v>639.579999973692</v>
          </cell>
          <cell r="M2076">
            <v>2176.8200001338118</v>
          </cell>
          <cell r="N2076">
            <v>2321.0199999874349</v>
          </cell>
          <cell r="O2076">
            <v>2863.7800001508731</v>
          </cell>
          <cell r="P2076">
            <v>2794.2000001771453</v>
          </cell>
          <cell r="Q2076">
            <v>1273.0599999708429</v>
          </cell>
          <cell r="R2076">
            <v>2109.2400001867527</v>
          </cell>
          <cell r="S2076">
            <v>316.78000001898005</v>
          </cell>
        </row>
        <row r="2077">
          <cell r="F2077" t="str">
            <v>(-) DESPESAS DIREÇÃOEstacionamento</v>
          </cell>
          <cell r="G2077" t="str">
            <v>Estacionamento</v>
          </cell>
          <cell r="H2077">
            <v>38.999999951006231</v>
          </cell>
          <cell r="I2077">
            <v>573.49999993868187</v>
          </cell>
          <cell r="J2077">
            <v>173.65000006069403</v>
          </cell>
          <cell r="K2077">
            <v>0</v>
          </cell>
          <cell r="L2077">
            <v>185.49999998760001</v>
          </cell>
          <cell r="M2077">
            <v>237.000000006969</v>
          </cell>
          <cell r="N2077">
            <v>51.800000000706042</v>
          </cell>
          <cell r="O2077">
            <v>500.30999990566602</v>
          </cell>
          <cell r="P2077">
            <v>731.10000000268394</v>
          </cell>
          <cell r="Q2077">
            <v>366.85000007681492</v>
          </cell>
          <cell r="R2077">
            <v>1996.0499999967519</v>
          </cell>
          <cell r="S2077">
            <v>165.00000000737299</v>
          </cell>
        </row>
        <row r="2078">
          <cell r="F2078" t="str">
            <v>(-) DESPESAS DIREÇÃOPedágio</v>
          </cell>
          <cell r="G2078" t="str">
            <v>Pedágio</v>
          </cell>
          <cell r="H2078">
            <v>0</v>
          </cell>
          <cell r="I2078">
            <v>5.9999999974630001</v>
          </cell>
          <cell r="J2078">
            <v>134.060000058333</v>
          </cell>
          <cell r="K2078">
            <v>0</v>
          </cell>
          <cell r="L2078">
            <v>250.61999990174601</v>
          </cell>
          <cell r="M2078">
            <v>155.26000010588399</v>
          </cell>
          <cell r="N2078">
            <v>2182.0699999227959</v>
          </cell>
          <cell r="O2078">
            <v>127.49999997597202</v>
          </cell>
          <cell r="P2078">
            <v>0</v>
          </cell>
          <cell r="Q2078">
            <v>89.299999943372995</v>
          </cell>
          <cell r="R2078">
            <v>31.000000001082004</v>
          </cell>
          <cell r="S2078">
            <v>687.28000005460194</v>
          </cell>
        </row>
        <row r="2079">
          <cell r="F2079" t="str">
            <v>(-) DESPESAS DIREÇÃO(-) Telefonia e Telecomunicações</v>
          </cell>
          <cell r="G2079" t="str">
            <v>(-) Telefonia e Telecomunicações</v>
          </cell>
          <cell r="H2079">
            <v>4552.3500004760954</v>
          </cell>
          <cell r="I2079">
            <v>4561.0599999299893</v>
          </cell>
          <cell r="J2079">
            <v>4061.9699997428456</v>
          </cell>
          <cell r="K2079">
            <v>3991.6799998551678</v>
          </cell>
          <cell r="L2079">
            <v>5943.6900000799915</v>
          </cell>
          <cell r="M2079">
            <v>9795.0600012242176</v>
          </cell>
          <cell r="N2079">
            <v>8708.5699990977137</v>
          </cell>
          <cell r="O2079">
            <v>7537.7899994616391</v>
          </cell>
          <cell r="P2079">
            <v>6689.2000003115127</v>
          </cell>
          <cell r="Q2079">
            <v>10343.049999209212</v>
          </cell>
          <cell r="R2079">
            <v>6836.0200000055383</v>
          </cell>
          <cell r="S2079">
            <v>5344.8800000761958</v>
          </cell>
        </row>
        <row r="2080">
          <cell r="F2080" t="str">
            <v>(-) DESPESAS DIREÇÃOTelefonia Fixa</v>
          </cell>
          <cell r="G2080" t="str">
            <v>Telefonia Fixa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</row>
        <row r="2081">
          <cell r="F2081" t="str">
            <v>(-) DESPESAS DIREÇÃOTelefonia Móvel</v>
          </cell>
          <cell r="G2081" t="str">
            <v>Telefonia Móvel</v>
          </cell>
          <cell r="H2081">
            <v>4552.3500004760954</v>
          </cell>
          <cell r="I2081">
            <v>4561.0599999299893</v>
          </cell>
          <cell r="J2081">
            <v>4061.9699997428456</v>
          </cell>
          <cell r="K2081">
            <v>3935.3599998551676</v>
          </cell>
          <cell r="L2081">
            <v>5943.6900000799915</v>
          </cell>
          <cell r="M2081">
            <v>9795.0600012242176</v>
          </cell>
          <cell r="N2081">
            <v>8651.669999097714</v>
          </cell>
          <cell r="O2081">
            <v>7463.2899994618028</v>
          </cell>
          <cell r="P2081">
            <v>6619.1000002551627</v>
          </cell>
          <cell r="Q2081">
            <v>10343.049999209212</v>
          </cell>
          <cell r="R2081">
            <v>6694.3200000055385</v>
          </cell>
          <cell r="S2081">
            <v>5344.8800000761958</v>
          </cell>
        </row>
        <row r="2082">
          <cell r="F2082" t="str">
            <v>(-) DESPESAS DIREÇÃOInternet</v>
          </cell>
          <cell r="G2082" t="str">
            <v>Internet</v>
          </cell>
          <cell r="H2082">
            <v>0</v>
          </cell>
          <cell r="I2082">
            <v>0</v>
          </cell>
          <cell r="J2082">
            <v>0</v>
          </cell>
          <cell r="K2082">
            <v>56.32</v>
          </cell>
          <cell r="L2082">
            <v>0</v>
          </cell>
          <cell r="M2082">
            <v>0</v>
          </cell>
          <cell r="N2082">
            <v>56.9</v>
          </cell>
          <cell r="O2082">
            <v>74.499999999836007</v>
          </cell>
          <cell r="P2082">
            <v>70.100000056350012</v>
          </cell>
          <cell r="Q2082">
            <v>0</v>
          </cell>
          <cell r="R2082">
            <v>56.9</v>
          </cell>
          <cell r="S2082">
            <v>0</v>
          </cell>
        </row>
        <row r="2083">
          <cell r="F2083" t="str">
            <v>(-) DESPESAS DIREÇÃOServiço de Trasmissão em Audio e Video</v>
          </cell>
          <cell r="G2083" t="str">
            <v>Serviço de Trasmissão em Audio e Video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84.8</v>
          </cell>
          <cell r="S2083">
            <v>0</v>
          </cell>
        </row>
        <row r="2084">
          <cell r="F2084" t="str">
            <v>(-) DESPESAS DIREÇÃOVoip</v>
          </cell>
          <cell r="G2084" t="str">
            <v>Voip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</row>
        <row r="2085">
          <cell r="F2085" t="str">
            <v>(-) DESPESAS DIREÇÃO(-)Materias de Consumo</v>
          </cell>
          <cell r="G2085" t="str">
            <v>(-)Materias de Consumo</v>
          </cell>
          <cell r="H2085">
            <v>137.37</v>
          </cell>
          <cell r="I2085">
            <v>28.199999998439999</v>
          </cell>
          <cell r="J2085">
            <v>691.66</v>
          </cell>
          <cell r="K2085">
            <v>1003.2600000695099</v>
          </cell>
          <cell r="L2085">
            <v>935.7399999835593</v>
          </cell>
          <cell r="M2085">
            <v>493.81000003589799</v>
          </cell>
          <cell r="N2085">
            <v>2740.6350542176729</v>
          </cell>
          <cell r="O2085">
            <v>2635.2999999446311</v>
          </cell>
          <cell r="P2085">
            <v>3240.8991008203743</v>
          </cell>
          <cell r="Q2085">
            <v>1175.1200000067088</v>
          </cell>
          <cell r="R2085">
            <v>1737.9693869325681</v>
          </cell>
          <cell r="S2085">
            <v>10034.53999998984</v>
          </cell>
        </row>
        <row r="2086">
          <cell r="F2086" t="str">
            <v>(-) DESPESAS DIREÇÃOMaterial de Consumo Informática</v>
          </cell>
          <cell r="G2086" t="str">
            <v>Material de Consumo Informática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412.9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</row>
        <row r="2087">
          <cell r="F2087" t="str">
            <v>(-) DESPESAS DIREÇÃOAluguel Máquina Reprográfica</v>
          </cell>
          <cell r="G2087" t="str">
            <v>Aluguel Máquina Reprográfica</v>
          </cell>
          <cell r="H2087">
            <v>0</v>
          </cell>
          <cell r="I2087">
            <v>0</v>
          </cell>
          <cell r="J2087">
            <v>0</v>
          </cell>
          <cell r="K2087">
            <v>190.13000003960096</v>
          </cell>
          <cell r="L2087">
            <v>297.43999998727082</v>
          </cell>
          <cell r="M2087">
            <v>88.230000009996004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</row>
        <row r="2088">
          <cell r="F2088" t="str">
            <v>(-) DESPESAS DIREÇÃOMaterial de Consumo Máquina Reprografia</v>
          </cell>
          <cell r="G2088" t="str">
            <v>Material de Consumo Máquina Reprografia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640</v>
          </cell>
          <cell r="S2088">
            <v>0</v>
          </cell>
        </row>
        <row r="2089">
          <cell r="F2089" t="str">
            <v>(-) DESPESAS DIREÇÃOMaterial de Expediente</v>
          </cell>
          <cell r="G2089" t="str">
            <v>Material de Expediente</v>
          </cell>
          <cell r="H2089">
            <v>0</v>
          </cell>
          <cell r="I2089">
            <v>28.199999998439999</v>
          </cell>
          <cell r="J2089">
            <v>0</v>
          </cell>
          <cell r="K2089">
            <v>393.890000002222</v>
          </cell>
          <cell r="L2089">
            <v>44.9</v>
          </cell>
          <cell r="M2089">
            <v>204.07999999192</v>
          </cell>
          <cell r="N2089">
            <v>908.1450541905499</v>
          </cell>
          <cell r="O2089">
            <v>215.3</v>
          </cell>
          <cell r="P2089">
            <v>735.15910085091411</v>
          </cell>
          <cell r="Q2089">
            <v>389.48</v>
          </cell>
          <cell r="R2089">
            <v>56.019386893999993</v>
          </cell>
          <cell r="S2089">
            <v>0</v>
          </cell>
        </row>
        <row r="2090">
          <cell r="F2090" t="str">
            <v>(-) DESPESAS DIREÇÃOMaterial de Limpeza</v>
          </cell>
          <cell r="G2090" t="str">
            <v>Material de Limpeza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</row>
        <row r="2091">
          <cell r="F2091" t="str">
            <v>(-) DESPESAS DIREÇÃOMaterial Gráfico e Repreográfico</v>
          </cell>
          <cell r="G2091" t="str">
            <v>Material Gráfico e Repreográfico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0.19000000001499998</v>
          </cell>
          <cell r="O2091">
            <v>0</v>
          </cell>
          <cell r="P2091">
            <v>0</v>
          </cell>
          <cell r="Q2091">
            <v>538.59999999999991</v>
          </cell>
          <cell r="R2091">
            <v>0</v>
          </cell>
          <cell r="S2091">
            <v>78</v>
          </cell>
        </row>
        <row r="2092">
          <cell r="F2092" t="str">
            <v>(-) DESPESAS DIREÇÃOMateriais de Natureza Permanente</v>
          </cell>
          <cell r="G2092" t="str">
            <v>Materiais de Natureza Permanente</v>
          </cell>
          <cell r="H2092">
            <v>137.37</v>
          </cell>
          <cell r="I2092">
            <v>0</v>
          </cell>
          <cell r="J2092">
            <v>0</v>
          </cell>
          <cell r="K2092">
            <v>86.929999996075921</v>
          </cell>
          <cell r="L2092">
            <v>0</v>
          </cell>
          <cell r="M2092">
            <v>25.000000004461981</v>
          </cell>
          <cell r="N2092">
            <v>0</v>
          </cell>
          <cell r="O2092">
            <v>474.99999999900001</v>
          </cell>
          <cell r="P2092">
            <v>1764.99</v>
          </cell>
          <cell r="Q2092">
            <v>0</v>
          </cell>
          <cell r="R2092">
            <v>460</v>
          </cell>
          <cell r="S2092">
            <v>2231.64</v>
          </cell>
        </row>
        <row r="2093">
          <cell r="F2093" t="str">
            <v>(-) DESPESAS DIREÇÃOCoffee Break</v>
          </cell>
          <cell r="G2093" t="str">
            <v>Coffee Break</v>
          </cell>
          <cell r="H2093">
            <v>0</v>
          </cell>
          <cell r="I2093">
            <v>0</v>
          </cell>
          <cell r="J2093">
            <v>691.66</v>
          </cell>
          <cell r="K2093">
            <v>332.31000003161103</v>
          </cell>
          <cell r="L2093">
            <v>593.39999999628844</v>
          </cell>
          <cell r="M2093">
            <v>176.50000002951998</v>
          </cell>
          <cell r="N2093">
            <v>1419.400000027108</v>
          </cell>
          <cell r="O2093">
            <v>1944.9999999456311</v>
          </cell>
          <cell r="P2093">
            <v>740.74999996945996</v>
          </cell>
          <cell r="Q2093">
            <v>247.04000000670896</v>
          </cell>
          <cell r="R2093">
            <v>581.95000003856808</v>
          </cell>
          <cell r="S2093">
            <v>7724.8999999898397</v>
          </cell>
        </row>
        <row r="2094">
          <cell r="F2094" t="str">
            <v>(-) DESPESAS DIREÇÃOMaterial EPI</v>
          </cell>
          <cell r="G2094" t="str">
            <v>Material EPI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</row>
        <row r="2095">
          <cell r="F2095" t="str">
            <v>(-) DESPESAS DIREÇÃO(-) Serviços Técnicos Especializados</v>
          </cell>
          <cell r="G2095" t="str">
            <v>(-) Serviços Técnicos Especializados</v>
          </cell>
          <cell r="H2095">
            <v>0</v>
          </cell>
          <cell r="I2095">
            <v>0</v>
          </cell>
          <cell r="J2095">
            <v>31.37</v>
          </cell>
          <cell r="K2095">
            <v>3460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37684.39</v>
          </cell>
          <cell r="Q2095">
            <v>8385</v>
          </cell>
          <cell r="R2095">
            <v>60</v>
          </cell>
          <cell r="S2095">
            <v>0</v>
          </cell>
        </row>
        <row r="2096">
          <cell r="F2096" t="str">
            <v>(-) DESPESAS DIREÇÃOComissões sobre Vendas</v>
          </cell>
          <cell r="G2096" t="str">
            <v>Comissões sobre Vendas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</row>
        <row r="2097">
          <cell r="F2097" t="str">
            <v>(-) DESPESAS DIREÇÃOServiços de Segurança</v>
          </cell>
          <cell r="G2097" t="str">
            <v>Serviços de Segurança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</row>
        <row r="2098">
          <cell r="F2098" t="str">
            <v>(-) DESPESAS DIREÇÃOServiços de Contabilidade</v>
          </cell>
          <cell r="G2098" t="str">
            <v>Serviços de Contabilidade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</row>
        <row r="2099">
          <cell r="F2099" t="str">
            <v>(-) DESPESAS DIREÇÃOAssessoria Tributária</v>
          </cell>
          <cell r="G2099" t="str">
            <v>Assessoria Tributária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</row>
        <row r="2100">
          <cell r="F2100" t="str">
            <v>(-) DESPESAS DIREÇÃOAuditoria Independente</v>
          </cell>
          <cell r="G2100" t="str">
            <v>Auditoria Independente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</row>
        <row r="2101">
          <cell r="F2101" t="str">
            <v>(-) DESPESAS DIREÇÃOAdvocacia</v>
          </cell>
          <cell r="G2101" t="str">
            <v>Advocacia</v>
          </cell>
          <cell r="H2101">
            <v>0</v>
          </cell>
          <cell r="I2101">
            <v>0</v>
          </cell>
          <cell r="J2101">
            <v>31.37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</row>
        <row r="2102">
          <cell r="F2102" t="str">
            <v>(-) DESPESAS DIREÇÃOAssessoria de Imprensa</v>
          </cell>
          <cell r="G2102" t="str">
            <v>Assessoria de Imprensa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</row>
        <row r="2103">
          <cell r="F2103" t="str">
            <v>(-) DESPESAS DIREÇÃOAssessoria de Comunicação</v>
          </cell>
          <cell r="G2103" t="str">
            <v>Assessoria de Comunicação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</row>
        <row r="2104">
          <cell r="F2104" t="str">
            <v>(-) DESPESAS DIREÇÃOAssessoria Criação e Publicidade</v>
          </cell>
          <cell r="G2104" t="str">
            <v>Assessoria Criação e Publicidade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</row>
        <row r="2105">
          <cell r="F2105" t="str">
            <v>(-) DESPESAS DIREÇÃORecrutamento e Seleção</v>
          </cell>
          <cell r="G2105" t="str">
            <v>Recrutamento e Seleção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</row>
        <row r="2106">
          <cell r="F2106" t="str">
            <v>(-) DESPESAS DIREÇÃOFerramentas de Pesquisa</v>
          </cell>
          <cell r="G2106" t="str">
            <v>Ferramentas de Pesquisa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</row>
        <row r="2107">
          <cell r="F2107" t="str">
            <v>(-) DESPESAS DIREÇÃOAssessoria Empresarial</v>
          </cell>
          <cell r="G2107" t="str">
            <v>Assessoria Empresarial</v>
          </cell>
          <cell r="H2107">
            <v>0</v>
          </cell>
          <cell r="I2107">
            <v>0</v>
          </cell>
          <cell r="J2107">
            <v>0</v>
          </cell>
          <cell r="K2107">
            <v>3460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37684.39</v>
          </cell>
          <cell r="Q2107">
            <v>8385</v>
          </cell>
          <cell r="R2107">
            <v>60</v>
          </cell>
          <cell r="S2107">
            <v>0</v>
          </cell>
        </row>
        <row r="2108">
          <cell r="F2108" t="str">
            <v>(-) DESPESAS DIREÇÃOServiço de Desembaraço Aduaneiro</v>
          </cell>
          <cell r="G2108" t="str">
            <v>Serviço de Desembaraço Aduaneiro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</row>
        <row r="2109">
          <cell r="F2109" t="str">
            <v>(-) DESPESAS DIREÇÃOParticipação em Associações</v>
          </cell>
          <cell r="G2109" t="str">
            <v>Participação em Associações</v>
          </cell>
          <cell r="H2109">
            <v>0</v>
          </cell>
          <cell r="I2109">
            <v>0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</row>
        <row r="2110">
          <cell r="F2110" t="str">
            <v>(-) DESPESAS DIREÇÃOComissão Empresa de Cobrança</v>
          </cell>
          <cell r="G2110" t="str">
            <v>Comissão Empresa de Cobrança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</row>
        <row r="2111">
          <cell r="F2111" t="str">
            <v>(-) DESPESAS DIREÇÃOServiço Análise de Crédito</v>
          </cell>
          <cell r="G2111" t="str">
            <v>Serviço Análise de Crédito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</row>
        <row r="2112">
          <cell r="F2112" t="str">
            <v>(-) DESPESAS DIREÇÃODesenvolvimento e Manutenção de Software</v>
          </cell>
          <cell r="G2112" t="str">
            <v>Desenvolvimento e Manutenção de Software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</row>
        <row r="2113">
          <cell r="F2113" t="str">
            <v>(-) DESPESAS DIREÇÃOSuporte Técnico Software</v>
          </cell>
          <cell r="G2113" t="str">
            <v>Suporte Técnico Software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</row>
        <row r="2114">
          <cell r="F2114" t="str">
            <v>(-) DESPESAS DIREÇÃOLicença para Uso de Software (Aluguel)</v>
          </cell>
          <cell r="G2114" t="str">
            <v>Licença para Uso de Software (Aluguel)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</row>
        <row r="2115">
          <cell r="F2115" t="str">
            <v>(-) DESPESAS DIREÇÃOAssessoria em TI</v>
          </cell>
          <cell r="G2115" t="str">
            <v>Assessoria em TI</v>
          </cell>
          <cell r="H2115">
            <v>0</v>
          </cell>
          <cell r="I2115">
            <v>0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</row>
        <row r="2116">
          <cell r="F2116" t="str">
            <v>(-) DESPESAS DIREÇÃOManutenção Suporte Técnico Software</v>
          </cell>
          <cell r="G2116" t="str">
            <v>Manutenção Suporte Técnico Software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</row>
        <row r="2117">
          <cell r="F2117" t="str">
            <v>(-) DESPESAS DIREÇÃO(-)Manutenção</v>
          </cell>
          <cell r="G2117" t="str">
            <v>(-)Manutenção</v>
          </cell>
          <cell r="H2117">
            <v>5000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50000</v>
          </cell>
        </row>
        <row r="2118">
          <cell r="F2118" t="str">
            <v>(-) DESPESAS DIREÇÃOMateriais de Manutenção e Reparos</v>
          </cell>
          <cell r="G2118" t="str">
            <v>Materiais de Manutenção e Reparos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</row>
        <row r="2119">
          <cell r="F2119" t="str">
            <v>(-) DESPESAS DIREÇÃOManutenção Conservação Móveis e Utensílios</v>
          </cell>
          <cell r="G2119" t="str">
            <v>Manutenção Conservação Móveis e Utensílios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</row>
        <row r="2120">
          <cell r="F2120" t="str">
            <v>(-) DESPESAS DIREÇÃOManutenção Conservação Máq. e Equipamentos</v>
          </cell>
          <cell r="G2120" t="str">
            <v>Manutenção Conservação Máq. e Equipamentos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</row>
        <row r="2121">
          <cell r="F2121" t="str">
            <v>(-) DESPESAS DIREÇÃOManutenção de Equipamentos de Informática</v>
          </cell>
          <cell r="G2121" t="str">
            <v>Manutenção de Equipamentos de Informática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</row>
        <row r="2122">
          <cell r="F2122" t="str">
            <v>(-) DESPESAS DIREÇÃOManutenção e Conservação Instalações</v>
          </cell>
          <cell r="G2122" t="str">
            <v>Manutenção e Conservação Instalações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50000</v>
          </cell>
        </row>
        <row r="2123">
          <cell r="F2123" t="str">
            <v>(-) DESPESAS DIREÇÃOManutenção e Conservação Predial</v>
          </cell>
          <cell r="G2123" t="str">
            <v>Manutenção e Conservação Predial</v>
          </cell>
          <cell r="H2123">
            <v>5000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</row>
        <row r="2124">
          <cell r="F2124" t="str">
            <v>(-) DESPESAS DIREÇÃO(-)Outras Despesas Gerais</v>
          </cell>
          <cell r="G2124" t="str">
            <v>(-)Outras Despesas Gerais</v>
          </cell>
          <cell r="H2124">
            <v>2775.7799999675367</v>
          </cell>
          <cell r="I2124">
            <v>29335.880001849517</v>
          </cell>
          <cell r="J2124">
            <v>2138.2500011629704</v>
          </cell>
          <cell r="K2124">
            <v>28683.870002526481</v>
          </cell>
          <cell r="L2124">
            <v>3522.5000028125269</v>
          </cell>
          <cell r="M2124">
            <v>5330.3400020976187</v>
          </cell>
          <cell r="N2124">
            <v>5905.2899995641619</v>
          </cell>
          <cell r="O2124">
            <v>37656.279998365906</v>
          </cell>
          <cell r="P2124">
            <v>32209.809999775713</v>
          </cell>
          <cell r="Q2124">
            <v>172462.87999942293</v>
          </cell>
          <cell r="R2124">
            <v>6069.7600019363435</v>
          </cell>
          <cell r="S2124">
            <v>14351.049999202893</v>
          </cell>
        </row>
        <row r="2125">
          <cell r="F2125" t="str">
            <v>(-) DESPESAS DIREÇÃOAluguel de Veículos</v>
          </cell>
          <cell r="G2125" t="str">
            <v>Aluguel de Veículos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230.12</v>
          </cell>
          <cell r="O2125">
            <v>0</v>
          </cell>
          <cell r="P2125">
            <v>0</v>
          </cell>
          <cell r="Q2125">
            <v>811.88</v>
          </cell>
          <cell r="R2125">
            <v>264.3</v>
          </cell>
          <cell r="S2125">
            <v>0</v>
          </cell>
        </row>
        <row r="2126">
          <cell r="F2126" t="str">
            <v>(-) DESPESAS DIREÇÃOAssinatura Jornais, Revistas e Periódicos</v>
          </cell>
          <cell r="G2126" t="str">
            <v>Assinatura Jornais, Revistas e Periódicos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56.9</v>
          </cell>
          <cell r="O2126">
            <v>0</v>
          </cell>
          <cell r="P2126">
            <v>0</v>
          </cell>
          <cell r="Q2126">
            <v>0</v>
          </cell>
          <cell r="R2126">
            <v>19.68</v>
          </cell>
          <cell r="S2126">
            <v>0</v>
          </cell>
        </row>
        <row r="2127">
          <cell r="F2127" t="str">
            <v>(-) DESPESAS DIREÇÃOCombustível</v>
          </cell>
          <cell r="G2127" t="str">
            <v>Combustível</v>
          </cell>
          <cell r="H2127">
            <v>1470.4099999450511</v>
          </cell>
          <cell r="I2127">
            <v>3367.3100018887117</v>
          </cell>
          <cell r="J2127">
            <v>2057.6000011223969</v>
          </cell>
          <cell r="K2127">
            <v>5310.6300026089202</v>
          </cell>
          <cell r="L2127">
            <v>2779.1700028114155</v>
          </cell>
          <cell r="M2127">
            <v>3427.03000213626</v>
          </cell>
          <cell r="N2127">
            <v>2819.299999475641</v>
          </cell>
          <cell r="O2127">
            <v>30640.899998249944</v>
          </cell>
          <cell r="P2127">
            <v>25013.559999836143</v>
          </cell>
          <cell r="Q2127">
            <v>3103.049999420396</v>
          </cell>
          <cell r="R2127">
            <v>5075.0300021348021</v>
          </cell>
          <cell r="S2127">
            <v>1394.4799991732921</v>
          </cell>
        </row>
        <row r="2128">
          <cell r="F2128" t="str">
            <v>(-) DESPESAS DIREÇÃODespesa com Documentos</v>
          </cell>
          <cell r="G2128" t="str">
            <v>Despesa com Documentos</v>
          </cell>
          <cell r="H2128">
            <v>104</v>
          </cell>
          <cell r="I2128">
            <v>301.60000002273443</v>
          </cell>
          <cell r="J2128">
            <v>0</v>
          </cell>
          <cell r="K2128">
            <v>2024.5099999090662</v>
          </cell>
          <cell r="L2128">
            <v>30</v>
          </cell>
          <cell r="M2128">
            <v>661.72000010607303</v>
          </cell>
          <cell r="N2128">
            <v>535.41000002230874</v>
          </cell>
          <cell r="O2128">
            <v>868.00000006929599</v>
          </cell>
          <cell r="P2128">
            <v>425.84999992221367</v>
          </cell>
          <cell r="Q2128">
            <v>509.35000003735712</v>
          </cell>
          <cell r="R2128">
            <v>113.44</v>
          </cell>
          <cell r="S2128">
            <v>248.20000002879794</v>
          </cell>
        </row>
        <row r="2129">
          <cell r="F2129" t="str">
            <v>(-) DESPESAS DIREÇÃODespesa com Processos Judiciais</v>
          </cell>
          <cell r="G2129" t="str">
            <v>Despesa com Processos Judiciais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</row>
        <row r="2130">
          <cell r="F2130" t="str">
            <v>(-) DESPESAS DIREÇÃOFrete Compra</v>
          </cell>
          <cell r="G2130" t="str">
            <v>Frete Compra</v>
          </cell>
          <cell r="H2130">
            <v>0</v>
          </cell>
          <cell r="I2130">
            <v>0</v>
          </cell>
          <cell r="J2130">
            <v>0</v>
          </cell>
          <cell r="K2130">
            <v>72.03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</row>
        <row r="2131">
          <cell r="F2131" t="str">
            <v>(-) DESPESAS DIREÇÃOMão-de-Obra Terceirizada</v>
          </cell>
          <cell r="G2131" t="str">
            <v>Mão-de-Obra Terceirizada</v>
          </cell>
          <cell r="H2131">
            <v>0</v>
          </cell>
          <cell r="I2131">
            <v>0</v>
          </cell>
          <cell r="J2131">
            <v>0</v>
          </cell>
          <cell r="K2131">
            <v>19850</v>
          </cell>
          <cell r="L2131">
            <v>0</v>
          </cell>
          <cell r="M2131">
            <v>0</v>
          </cell>
          <cell r="N2131">
            <v>0</v>
          </cell>
          <cell r="O2131">
            <v>5596</v>
          </cell>
          <cell r="P2131">
            <v>4092.8</v>
          </cell>
          <cell r="Q2131">
            <v>40</v>
          </cell>
          <cell r="R2131">
            <v>0</v>
          </cell>
          <cell r="S2131">
            <v>0</v>
          </cell>
        </row>
        <row r="2132">
          <cell r="F2132" t="str">
            <v>(-) DESPESAS DIREÇÃOServiço de Correios</v>
          </cell>
          <cell r="G2132" t="str">
            <v>Serviço de Correios</v>
          </cell>
          <cell r="H2132">
            <v>66.110000021775434</v>
          </cell>
          <cell r="I2132">
            <v>253.88999994562735</v>
          </cell>
          <cell r="J2132">
            <v>80.650000040573701</v>
          </cell>
          <cell r="K2132">
            <v>275.20000002912792</v>
          </cell>
          <cell r="L2132">
            <v>73.359999979110711</v>
          </cell>
          <cell r="M2132">
            <v>151.61999985528658</v>
          </cell>
          <cell r="N2132">
            <v>339.4500000516519</v>
          </cell>
          <cell r="O2132">
            <v>56.700000046666567</v>
          </cell>
          <cell r="P2132">
            <v>108.65999998738511</v>
          </cell>
          <cell r="Q2132">
            <v>75.679999962941224</v>
          </cell>
          <cell r="R2132">
            <v>109.2799999425886</v>
          </cell>
          <cell r="S2132">
            <v>8.3700000008033957</v>
          </cell>
        </row>
        <row r="2133">
          <cell r="F2133" t="str">
            <v>(-) DESPESAS DIREÇÃOÁgua</v>
          </cell>
          <cell r="G2133" t="str">
            <v>Água</v>
          </cell>
          <cell r="H2133">
            <v>0</v>
          </cell>
          <cell r="I2133">
            <v>318.99999999244591</v>
          </cell>
          <cell r="J2133">
            <v>0</v>
          </cell>
          <cell r="K2133">
            <v>246.50000000600002</v>
          </cell>
          <cell r="L2133">
            <v>348.00000002199999</v>
          </cell>
          <cell r="M2133">
            <v>0</v>
          </cell>
          <cell r="N2133">
            <v>217.50000001455953</v>
          </cell>
          <cell r="O2133">
            <v>0</v>
          </cell>
          <cell r="P2133">
            <v>266.50000002997234</v>
          </cell>
          <cell r="Q2133">
            <v>0</v>
          </cell>
          <cell r="R2133">
            <v>427.99999985895244</v>
          </cell>
          <cell r="S2133">
            <v>0</v>
          </cell>
        </row>
        <row r="2134">
          <cell r="F2134" t="str">
            <v>(-) DESPESAS DIREÇÃODespesas com Amortização de Software</v>
          </cell>
          <cell r="G2134" t="str">
            <v>Despesas com Amortização de Software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</row>
        <row r="2135">
          <cell r="F2135" t="str">
            <v>(-) DESPESAS DIREÇÃOTaxas Operacionais</v>
          </cell>
          <cell r="G2135" t="str">
            <v>Taxas Operacionais</v>
          </cell>
          <cell r="H2135">
            <v>625.26000000070997</v>
          </cell>
          <cell r="I2135">
            <v>356.78</v>
          </cell>
          <cell r="J2135">
            <v>0</v>
          </cell>
          <cell r="K2135">
            <v>844.99999997636996</v>
          </cell>
          <cell r="L2135">
            <v>291.97000000000003</v>
          </cell>
          <cell r="M2135">
            <v>1089.9699999999998</v>
          </cell>
          <cell r="N2135">
            <v>1706.6100000000001</v>
          </cell>
          <cell r="O2135">
            <v>494.68</v>
          </cell>
          <cell r="P2135">
            <v>2302.44</v>
          </cell>
          <cell r="Q2135">
            <v>422.92000000224999</v>
          </cell>
          <cell r="R2135">
            <v>60.03</v>
          </cell>
          <cell r="S2135">
            <v>0</v>
          </cell>
        </row>
        <row r="2136">
          <cell r="F2136" t="str">
            <v>(-) DESPESAS DIREÇÃOAluguel de Imóveis</v>
          </cell>
          <cell r="G2136" t="str">
            <v>Aluguel de Imóveis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12700</v>
          </cell>
        </row>
        <row r="2137">
          <cell r="F2137" t="str">
            <v>(-) DESPESAS DIREÇÃOSeguro Frota Leve</v>
          </cell>
          <cell r="G2137" t="str">
            <v>Seguro Frota Leve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167500</v>
          </cell>
          <cell r="R2137">
            <v>0</v>
          </cell>
          <cell r="S2137">
            <v>0</v>
          </cell>
        </row>
        <row r="2138">
          <cell r="F2138" t="str">
            <v>(-) DESPESAS DIREÇÃOPerdas de Estoque</v>
          </cell>
          <cell r="G2138" t="str">
            <v>Perdas de Estoque</v>
          </cell>
          <cell r="H2138">
            <v>0</v>
          </cell>
          <cell r="I2138">
            <v>0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</row>
        <row r="2139">
          <cell r="F2139" t="str">
            <v>(-) DESPESAS DIREÇÃOAluguel de Máquinas e Equipamentos</v>
          </cell>
          <cell r="G2139" t="str">
            <v>Aluguel de Máquinas e Equipamentos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</row>
        <row r="2140">
          <cell r="F2140" t="str">
            <v>(-) DESPESAS DIREÇÃOOutras Despesas Gerais</v>
          </cell>
          <cell r="G2140" t="str">
            <v>Outras Despesas Gerais</v>
          </cell>
          <cell r="H2140">
            <v>510</v>
          </cell>
          <cell r="I2140">
            <v>24737.3</v>
          </cell>
          <cell r="J2140">
            <v>0</v>
          </cell>
          <cell r="K2140">
            <v>59.999999997000003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</row>
        <row r="2141">
          <cell r="F2141" t="str">
            <v>(-) DESPESAS CONSELHO DE ADMINISTRAÇÃO(-) DESPESAS CONSELHO DE ADMINISTRAÇÃO</v>
          </cell>
          <cell r="G2141" t="str">
            <v>(-) DESPESAS CONSELHO DE ADMINISTRAÇÃO</v>
          </cell>
          <cell r="H2141">
            <v>2166.9200002672374</v>
          </cell>
          <cell r="I2141">
            <v>43891.790000122339</v>
          </cell>
          <cell r="J2141">
            <v>8234.740000214646</v>
          </cell>
          <cell r="K2141">
            <v>19097.10000136447</v>
          </cell>
          <cell r="L2141">
            <v>17214.040000568144</v>
          </cell>
          <cell r="M2141">
            <v>34248.320000191197</v>
          </cell>
          <cell r="N2141">
            <v>23468.510000450726</v>
          </cell>
          <cell r="O2141">
            <v>24404.810000918023</v>
          </cell>
          <cell r="P2141">
            <v>58010.939999220995</v>
          </cell>
          <cell r="Q2141">
            <v>10121.819999793952</v>
          </cell>
          <cell r="R2141">
            <v>20409.709999707309</v>
          </cell>
          <cell r="S2141">
            <v>26708.009998656562</v>
          </cell>
        </row>
        <row r="2142">
          <cell r="F2142" t="str">
            <v>(-) DESPESAS CONSELHO DE ADMINISTRAÇÃODespesas com Pessoal</v>
          </cell>
          <cell r="G2142" t="str">
            <v>Despesas com Pessoal</v>
          </cell>
          <cell r="H2142">
            <v>0</v>
          </cell>
          <cell r="I2142">
            <v>31800</v>
          </cell>
          <cell r="J2142">
            <v>0</v>
          </cell>
          <cell r="K2142">
            <v>15900</v>
          </cell>
          <cell r="L2142">
            <v>0</v>
          </cell>
          <cell r="M2142">
            <v>25352.18</v>
          </cell>
          <cell r="N2142">
            <v>16967.650000009093</v>
          </cell>
          <cell r="O2142">
            <v>15900</v>
          </cell>
          <cell r="P2142">
            <v>43350</v>
          </cell>
          <cell r="Q2142">
            <v>0</v>
          </cell>
          <cell r="R2142">
            <v>15587</v>
          </cell>
          <cell r="S2142">
            <v>0</v>
          </cell>
        </row>
        <row r="2143">
          <cell r="F2143" t="str">
            <v>(-) DESPESAS CONSELHO DE ADMINISTRAÇÃOHonorários</v>
          </cell>
          <cell r="G2143" t="str">
            <v>Honorários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</row>
        <row r="2144">
          <cell r="F2144" t="str">
            <v>(-) DESPESAS CONSELHO DE ADMINISTRAÇÃOEncargos Sociais</v>
          </cell>
          <cell r="G2144" t="str">
            <v>Encargos Sociais</v>
          </cell>
          <cell r="H2144">
            <v>0</v>
          </cell>
          <cell r="I2144">
            <v>0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</row>
        <row r="2145">
          <cell r="F2145" t="str">
            <v>(-) DESPESAS CONSELHO DE ADMINISTRAÇÃOProvisão PPR Global</v>
          </cell>
          <cell r="G2145" t="str">
            <v>Provisão PPR Global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</row>
        <row r="2146">
          <cell r="F2146" t="str">
            <v>(-) DESPESAS CONSELHO DE ADMINISTRAÇÃOSalários e Adicionais</v>
          </cell>
          <cell r="G2146" t="str">
            <v>Salários e Adicionais</v>
          </cell>
          <cell r="H2146">
            <v>0</v>
          </cell>
          <cell r="I2146">
            <v>31800</v>
          </cell>
          <cell r="J2146">
            <v>0</v>
          </cell>
          <cell r="K2146">
            <v>15900</v>
          </cell>
          <cell r="L2146">
            <v>0</v>
          </cell>
          <cell r="M2146">
            <v>25352.18</v>
          </cell>
          <cell r="N2146">
            <v>15900</v>
          </cell>
          <cell r="O2146">
            <v>15900</v>
          </cell>
          <cell r="P2146">
            <v>42700</v>
          </cell>
          <cell r="Q2146">
            <v>0</v>
          </cell>
          <cell r="R2146">
            <v>15587</v>
          </cell>
          <cell r="S2146">
            <v>0</v>
          </cell>
        </row>
        <row r="2147">
          <cell r="F2147" t="str">
            <v>(-) DESPESAS CONSELHO DE ADMINISTRAÇÃODesenvolvimento RH</v>
          </cell>
          <cell r="G2147" t="str">
            <v>Desenvolvimento RH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</row>
        <row r="2148">
          <cell r="F2148" t="str">
            <v>(-) DESPESAS CONSELHO DE ADMINISTRAÇÃOProvisão PPR Gestores</v>
          </cell>
          <cell r="G2148" t="str">
            <v>Provisão PPR Gestores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</row>
        <row r="2149">
          <cell r="F2149" t="str">
            <v>(-) DESPESAS CONSELHO DE ADMINISTRAÇÃOEducação Continuada</v>
          </cell>
          <cell r="G2149" t="str">
            <v>Educação Continuada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</row>
        <row r="2150">
          <cell r="F2150" t="str">
            <v>(-) DESPESAS CONSELHO DE ADMINISTRAÇÃOIdiomas</v>
          </cell>
          <cell r="G2150" t="str">
            <v>Idiomas</v>
          </cell>
          <cell r="H2150">
            <v>0</v>
          </cell>
          <cell r="I2150">
            <v>0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</row>
        <row r="2151">
          <cell r="F2151" t="str">
            <v>(-) DESPESAS CONSELHO DE ADMINISTRAÇÃOGinástica Laboral</v>
          </cell>
          <cell r="G2151" t="str">
            <v>Ginástica Laboral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</row>
        <row r="2152">
          <cell r="F2152" t="str">
            <v>(-) DESPESAS CONSELHO DE ADMINISTRAÇÃOEducação e Treinamento (Capacitação)</v>
          </cell>
          <cell r="G2152" t="str">
            <v>Educação e Treinamento (Capacitação)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</row>
        <row r="2153">
          <cell r="F2153" t="str">
            <v>(-) DESPESAS CONSELHO DE ADMINISTRAÇÃOAtividades Motivacionais</v>
          </cell>
          <cell r="G2153" t="str">
            <v>Atividades Motivacionais</v>
          </cell>
          <cell r="H2153">
            <v>0</v>
          </cell>
          <cell r="I2153">
            <v>0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</row>
        <row r="2154">
          <cell r="F2154" t="str">
            <v>(-) DESPESAS CONSELHO DE ADMINISTRAÇÃOOutras despesas de Pessoal</v>
          </cell>
          <cell r="G2154" t="str">
            <v>Outras despesas de Pessoal</v>
          </cell>
          <cell r="H2154">
            <v>0</v>
          </cell>
          <cell r="I2154">
            <v>0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N2154">
            <v>1067.6500000090923</v>
          </cell>
          <cell r="O2154">
            <v>0</v>
          </cell>
          <cell r="P2154">
            <v>650</v>
          </cell>
          <cell r="Q2154">
            <v>0</v>
          </cell>
          <cell r="R2154">
            <v>0</v>
          </cell>
          <cell r="S2154">
            <v>0</v>
          </cell>
        </row>
        <row r="2155">
          <cell r="F2155" t="str">
            <v>(-) DESPESAS CONSELHO DE ADMINISTRAÇÃOAjuda de Custo Alimentação</v>
          </cell>
          <cell r="G2155" t="str">
            <v>Ajuda de Custo Alimentação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</row>
        <row r="2156">
          <cell r="F2156" t="str">
            <v>(-) DESPESAS CONSELHO DE ADMINISTRAÇÃOAjuda de Custo Combustível</v>
          </cell>
          <cell r="G2156" t="str">
            <v>Ajuda de Custo Combustível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</row>
        <row r="2157">
          <cell r="F2157" t="str">
            <v>(-) DESPESAS CONSELHO DE ADMINISTRAÇÃOAjuda de Custo Moradia/Aluguel</v>
          </cell>
          <cell r="G2157" t="str">
            <v>Ajuda de Custo Moradia/Aluguel</v>
          </cell>
          <cell r="H2157">
            <v>0</v>
          </cell>
          <cell r="I2157">
            <v>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</row>
        <row r="2158">
          <cell r="F2158" t="str">
            <v>(-) DESPESAS CONSELHO DE ADMINISTRAÇÃOExames Médicos</v>
          </cell>
          <cell r="G2158" t="str">
            <v>Exames Médicos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</row>
        <row r="2159">
          <cell r="F2159" t="str">
            <v>(-) DESPESAS CONSELHO DE ADMINISTRAÇÃOPlano de Saúde</v>
          </cell>
          <cell r="G2159" t="str">
            <v>Plano de Saúde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</row>
        <row r="2160">
          <cell r="F2160" t="str">
            <v>(-) DESPESAS CONSELHO DE ADMINISTRAÇÃOSeguro de Vida em Grupo</v>
          </cell>
          <cell r="G2160" t="str">
            <v>Seguro de Vida em Grupo</v>
          </cell>
          <cell r="H2160">
            <v>0</v>
          </cell>
          <cell r="I2160">
            <v>0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</row>
        <row r="2161">
          <cell r="F2161" t="str">
            <v>(-) DESPESAS CONSELHO DE ADMINISTRAÇÃOPlano Odontológico</v>
          </cell>
          <cell r="G2161" t="str">
            <v>Plano Odontológico</v>
          </cell>
          <cell r="H2161">
            <v>0</v>
          </cell>
          <cell r="I2161">
            <v>0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</row>
        <row r="2162">
          <cell r="F2162" t="str">
            <v>(-) DESPESAS CONSELHO DE ADMINISTRAÇÃOFarmácia</v>
          </cell>
          <cell r="G2162" t="str">
            <v>Farmácia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</row>
        <row r="2163">
          <cell r="F2163" t="str">
            <v>(-) DESPESAS CONSELHO DE ADMINISTRAÇÃOAlimentação Funcionários</v>
          </cell>
          <cell r="G2163" t="str">
            <v>Alimentação Funcionários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1067.6500000090923</v>
          </cell>
          <cell r="O2163">
            <v>0</v>
          </cell>
          <cell r="P2163">
            <v>650</v>
          </cell>
          <cell r="Q2163">
            <v>0</v>
          </cell>
          <cell r="R2163">
            <v>0</v>
          </cell>
          <cell r="S2163">
            <v>0</v>
          </cell>
        </row>
        <row r="2164">
          <cell r="F2164" t="str">
            <v>(-) DESPESAS CONSELHO DE ADMINISTRAÇÃOAlimentação Interna Funcionários</v>
          </cell>
          <cell r="G2164" t="str">
            <v>Alimentação Interna Funcionários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</row>
        <row r="2165">
          <cell r="F2165" t="str">
            <v>(-) DESPESAS CONSELHO DE ADMINISTRAÇÃOMulta Termino Contratual</v>
          </cell>
          <cell r="G2165" t="str">
            <v>Multa Termino Contratual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</row>
        <row r="2166">
          <cell r="F2166" t="str">
            <v>(-) DESPESAS CONSELHO DE ADMINISTRAÇÃOMultas Trabalhistas</v>
          </cell>
          <cell r="G2166" t="str">
            <v>Multas Trabalhistas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</row>
        <row r="2167">
          <cell r="F2167" t="str">
            <v xml:space="preserve">(-) DESPESAS CONSELHO DE ADMINISTRAÇÃOFardamento </v>
          </cell>
          <cell r="G2167" t="str">
            <v xml:space="preserve">Fardamento 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</row>
        <row r="2168">
          <cell r="F2168" t="str">
            <v>(-) DESPESAS CONSELHO DE ADMINISTRAÇÃOBenefícios Assistenciais</v>
          </cell>
          <cell r="G2168" t="str">
            <v>Benefícios Assistenciais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</row>
        <row r="2169">
          <cell r="F2169" t="str">
            <v>(-) DESPESAS CONSELHO DE ADMINISTRAÇÃO(-) Despesas Gerais</v>
          </cell>
          <cell r="G2169" t="str">
            <v>(-) Despesas Gerais</v>
          </cell>
          <cell r="H2169">
            <v>2166.9200002672374</v>
          </cell>
          <cell r="I2169">
            <v>12091.790000122337</v>
          </cell>
          <cell r="J2169">
            <v>8234.740000214646</v>
          </cell>
          <cell r="K2169">
            <v>3197.1000013644712</v>
          </cell>
          <cell r="L2169">
            <v>17214.040000568144</v>
          </cell>
          <cell r="M2169">
            <v>8896.1400001911989</v>
          </cell>
          <cell r="N2169">
            <v>6500.860000441633</v>
          </cell>
          <cell r="O2169">
            <v>8504.8100009180234</v>
          </cell>
          <cell r="P2169">
            <v>14660.939999220996</v>
          </cell>
          <cell r="Q2169">
            <v>10121.819999793952</v>
          </cell>
          <cell r="R2169">
            <v>4822.7099997073101</v>
          </cell>
          <cell r="S2169">
            <v>26708.009998656562</v>
          </cell>
        </row>
        <row r="2170">
          <cell r="F2170" t="str">
            <v>(-) DESPESAS CONSELHO DE ADMINISTRAÇÃO(-) Deslocamentos e Viagens</v>
          </cell>
          <cell r="G2170" t="str">
            <v>(-) Deslocamentos e Viagens</v>
          </cell>
          <cell r="H2170">
            <v>743.00000004631215</v>
          </cell>
          <cell r="I2170">
            <v>11802.040000172867</v>
          </cell>
          <cell r="J2170">
            <v>7521.7900001450325</v>
          </cell>
          <cell r="K2170">
            <v>2906.4400008953776</v>
          </cell>
          <cell r="L2170">
            <v>16819.960000369556</v>
          </cell>
          <cell r="M2170">
            <v>7965.8900009063191</v>
          </cell>
          <cell r="N2170">
            <v>5388.829999880194</v>
          </cell>
          <cell r="O2170">
            <v>7465.8000011071026</v>
          </cell>
          <cell r="P2170">
            <v>14428.789999792207</v>
          </cell>
          <cell r="Q2170">
            <v>9908.2300001046133</v>
          </cell>
          <cell r="R2170">
            <v>4529.8200002354679</v>
          </cell>
          <cell r="S2170">
            <v>20702.619999200313</v>
          </cell>
        </row>
        <row r="2171">
          <cell r="F2171" t="str">
            <v xml:space="preserve">(-) DESPESAS CONSELHO DE ADMINISTRAÇÃOHospedagem </v>
          </cell>
          <cell r="G2171" t="str">
            <v xml:space="preserve">Hospedagem </v>
          </cell>
          <cell r="H2171">
            <v>0</v>
          </cell>
          <cell r="I2171">
            <v>2185</v>
          </cell>
          <cell r="J2171">
            <v>1074.1000000225786</v>
          </cell>
          <cell r="K2171">
            <v>0</v>
          </cell>
          <cell r="L2171">
            <v>0</v>
          </cell>
          <cell r="M2171">
            <v>6713.2500007268918</v>
          </cell>
          <cell r="N2171">
            <v>2824.47</v>
          </cell>
          <cell r="O2171">
            <v>209.52000004569337</v>
          </cell>
          <cell r="P2171">
            <v>2076.7999995884734</v>
          </cell>
          <cell r="Q2171">
            <v>2412.2000000675935</v>
          </cell>
          <cell r="R2171">
            <v>1870.6500001636509</v>
          </cell>
          <cell r="S2171">
            <v>4677.4999998140011</v>
          </cell>
        </row>
        <row r="2172">
          <cell r="F2172" t="str">
            <v xml:space="preserve">(-) DESPESAS CONSELHO DE ADMINISTRAÇÃOPassagens Aéreas </v>
          </cell>
          <cell r="G2172" t="str">
            <v xml:space="preserve">Passagens Aéreas </v>
          </cell>
          <cell r="H2172">
            <v>0</v>
          </cell>
          <cell r="I2172">
            <v>9395.2000001699271</v>
          </cell>
          <cell r="J2172">
            <v>6447.690000122454</v>
          </cell>
          <cell r="K2172">
            <v>2163.9000008738763</v>
          </cell>
          <cell r="L2172">
            <v>16708.080000369555</v>
          </cell>
          <cell r="M2172">
            <v>1023.140000180017</v>
          </cell>
          <cell r="N2172">
            <v>2564.3599998801947</v>
          </cell>
          <cell r="O2172">
            <v>7256.2800010614092</v>
          </cell>
          <cell r="P2172">
            <v>12351.990000203734</v>
          </cell>
          <cell r="Q2172">
            <v>7496.0300000370207</v>
          </cell>
          <cell r="R2172">
            <v>2409.6700000746469</v>
          </cell>
          <cell r="S2172">
            <v>15728.119999532135</v>
          </cell>
        </row>
        <row r="2173">
          <cell r="F2173" t="str">
            <v xml:space="preserve">(-) DESPESAS CONSELHO DE ADMINISTRAÇÃOPassagens Rodoviárias </v>
          </cell>
          <cell r="G2173" t="str">
            <v xml:space="preserve">Passagens Rodoviárias 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</row>
        <row r="2174">
          <cell r="F2174" t="str">
            <v>(-) DESPESAS CONSELHO DE ADMINISTRAÇÃOPassagens Marítimas</v>
          </cell>
          <cell r="G2174" t="str">
            <v>Passagens Marítimas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</row>
        <row r="2175">
          <cell r="F2175" t="str">
            <v>(-) DESPESAS CONSELHO DE ADMINISTRAÇÃODespesas com Táxi</v>
          </cell>
          <cell r="G2175" t="str">
            <v>Despesas com Táxi</v>
          </cell>
          <cell r="H2175">
            <v>413</v>
          </cell>
          <cell r="I2175">
            <v>141.8400000029396</v>
          </cell>
          <cell r="J2175">
            <v>0</v>
          </cell>
          <cell r="K2175">
            <v>0</v>
          </cell>
          <cell r="L2175">
            <v>0</v>
          </cell>
          <cell r="M2175">
            <v>120.00000001682132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170.00000000478002</v>
          </cell>
          <cell r="S2175">
            <v>296.99999985417799</v>
          </cell>
        </row>
        <row r="2176">
          <cell r="F2176" t="str">
            <v>(-) DESPESAS CONSELHO DE ADMINISTRAÇÃODespesas com Moto Taxi</v>
          </cell>
          <cell r="G2176" t="str">
            <v>Despesas com Moto Taxi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</row>
        <row r="2177">
          <cell r="F2177" t="str">
            <v>(-) DESPESAS CONSELHO DE ADMINISTRAÇÃOAlimentação Viagens</v>
          </cell>
          <cell r="G2177" t="str">
            <v>Alimentação Viagens</v>
          </cell>
          <cell r="H2177">
            <v>300.00000004979591</v>
          </cell>
          <cell r="I2177">
            <v>0</v>
          </cell>
          <cell r="J2177">
            <v>0</v>
          </cell>
          <cell r="K2177">
            <v>730.54000000986105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</row>
        <row r="2178">
          <cell r="F2178" t="str">
            <v>(-) DESPESAS CONSELHO DE ADMINISTRAÇÃODiárias Viagens</v>
          </cell>
          <cell r="G2178" t="str">
            <v>Diárias Viagens</v>
          </cell>
          <cell r="H2178">
            <v>0</v>
          </cell>
          <cell r="I2178">
            <v>0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</row>
        <row r="2179">
          <cell r="F2179" t="str">
            <v>(-) DESPESAS CONSELHO DE ADMINISTRAÇÃOCombustível em Viagens</v>
          </cell>
          <cell r="G2179" t="str">
            <v>Combustível em Viagens</v>
          </cell>
          <cell r="H2179">
            <v>0</v>
          </cell>
          <cell r="I2179">
            <v>0</v>
          </cell>
          <cell r="J2179">
            <v>0</v>
          </cell>
          <cell r="K2179">
            <v>0</v>
          </cell>
          <cell r="L2179">
            <v>111.88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</row>
        <row r="2180">
          <cell r="F2180" t="str">
            <v>(-) DESPESAS CONSELHO DE ADMINISTRAÇÃOEstacionamento</v>
          </cell>
          <cell r="G2180" t="str">
            <v>Estacionamento</v>
          </cell>
          <cell r="H2180">
            <v>29.999999996516149</v>
          </cell>
          <cell r="I2180">
            <v>80</v>
          </cell>
          <cell r="J2180">
            <v>0</v>
          </cell>
          <cell r="K2180">
            <v>12.000000011639999</v>
          </cell>
          <cell r="L2180">
            <v>0</v>
          </cell>
          <cell r="M2180">
            <v>109.49999998258987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79.499999992389007</v>
          </cell>
          <cell r="S2180">
            <v>0</v>
          </cell>
        </row>
        <row r="2181">
          <cell r="F2181" t="str">
            <v>(-) DESPESAS CONSELHO DE ADMINISTRAÇÃOPedágio</v>
          </cell>
          <cell r="G2181" t="str">
            <v>Pedágio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</row>
        <row r="2182">
          <cell r="F2182" t="str">
            <v>(-) DESPESAS CONSELHO DE ADMINISTRAÇÃO(-) Telefonia e Telecomunicações</v>
          </cell>
          <cell r="G2182" t="str">
            <v>(-) Telefonia e Telecomunicações</v>
          </cell>
          <cell r="H2182">
            <v>1319.6000002209248</v>
          </cell>
          <cell r="I2182">
            <v>289.74999994947007</v>
          </cell>
          <cell r="J2182">
            <v>322.95000006961277</v>
          </cell>
          <cell r="K2182">
            <v>290.66000046909357</v>
          </cell>
          <cell r="L2182">
            <v>251.66000019907423</v>
          </cell>
          <cell r="M2182">
            <v>930.24999928488057</v>
          </cell>
          <cell r="N2182">
            <v>852.25000059329102</v>
          </cell>
          <cell r="O2182">
            <v>1039.009999810921</v>
          </cell>
          <cell r="P2182">
            <v>232.14999942878893</v>
          </cell>
          <cell r="Q2182">
            <v>213.58999968933833</v>
          </cell>
          <cell r="R2182">
            <v>292.88999947184203</v>
          </cell>
          <cell r="S2182">
            <v>386.46999945625032</v>
          </cell>
        </row>
        <row r="2183">
          <cell r="F2183" t="str">
            <v>(-) DESPESAS CONSELHO DE ADMINISTRAÇÃOTelefonia Fixa</v>
          </cell>
          <cell r="G2183" t="str">
            <v>Telefonia Fixa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</row>
        <row r="2184">
          <cell r="F2184" t="str">
            <v>(-) DESPESAS CONSELHO DE ADMINISTRAÇÃOTelefonia Móvel</v>
          </cell>
          <cell r="G2184" t="str">
            <v>Telefonia Móvel</v>
          </cell>
          <cell r="H2184">
            <v>1319.6000002209248</v>
          </cell>
          <cell r="I2184">
            <v>289.74999994947007</v>
          </cell>
          <cell r="J2184">
            <v>322.95000006961277</v>
          </cell>
          <cell r="K2184">
            <v>290.66000046909357</v>
          </cell>
          <cell r="L2184">
            <v>251.66000019907423</v>
          </cell>
          <cell r="M2184">
            <v>930.24999928488057</v>
          </cell>
          <cell r="N2184">
            <v>852.25000059329102</v>
          </cell>
          <cell r="O2184">
            <v>1039.009999810921</v>
          </cell>
          <cell r="P2184">
            <v>232.14999942878893</v>
          </cell>
          <cell r="Q2184">
            <v>213.58999968933833</v>
          </cell>
          <cell r="R2184">
            <v>292.88999947184203</v>
          </cell>
          <cell r="S2184">
            <v>386.46999945625032</v>
          </cell>
        </row>
        <row r="2185">
          <cell r="F2185" t="str">
            <v>(-) DESPESAS CONSELHO DE ADMINISTRAÇÃOInternet</v>
          </cell>
          <cell r="G2185" t="str">
            <v>Internet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</row>
        <row r="2186">
          <cell r="F2186" t="str">
            <v>(-) DESPESAS CONSELHO DE ADMINISTRAÇÃOServiço de Trasmissão em Audio e Video</v>
          </cell>
          <cell r="G2186" t="str">
            <v>Serviço de Trasmissão em Audio e Video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</row>
        <row r="2187">
          <cell r="F2187" t="str">
            <v>(-) DESPESAS CONSELHO DE ADMINISTRAÇÃOVoip</v>
          </cell>
          <cell r="G2187" t="str">
            <v>Voip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</row>
        <row r="2188">
          <cell r="F2188" t="str">
            <v>(-) DESPESAS CONSELHO DE ADMINISTRAÇÃO(-)Materias de Consumo</v>
          </cell>
          <cell r="G2188" t="str">
            <v>(-)Materias de Consumo</v>
          </cell>
          <cell r="H2188">
            <v>0</v>
          </cell>
          <cell r="I2188">
            <v>0</v>
          </cell>
          <cell r="J2188">
            <v>0</v>
          </cell>
          <cell r="K2188">
            <v>0</v>
          </cell>
          <cell r="L2188">
            <v>11.22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</row>
        <row r="2189">
          <cell r="F2189" t="str">
            <v>(-) DESPESAS CONSELHO DE ADMINISTRAÇÃOMaterial de Consumo Informática</v>
          </cell>
          <cell r="G2189" t="str">
            <v>Material de Consumo Informática</v>
          </cell>
          <cell r="H2189">
            <v>0</v>
          </cell>
          <cell r="I2189">
            <v>0</v>
          </cell>
          <cell r="J2189">
            <v>0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</row>
        <row r="2190">
          <cell r="F2190" t="str">
            <v>(-) DESPESAS CONSELHO DE ADMINISTRAÇÃOAluguel Máquina Reprográfica</v>
          </cell>
          <cell r="G2190" t="str">
            <v>Aluguel Máquina Reprográfica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</row>
        <row r="2191">
          <cell r="F2191" t="str">
            <v>(-) DESPESAS CONSELHO DE ADMINISTRAÇÃOMaterial de Consumo Máquina Reprografia</v>
          </cell>
          <cell r="G2191" t="str">
            <v>Material de Consumo Máquina Reprografia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>
            <v>11.22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</row>
        <row r="2192">
          <cell r="F2192" t="str">
            <v>(-) DESPESAS CONSELHO DE ADMINISTRAÇÃOMaterial de Expediente</v>
          </cell>
          <cell r="G2192" t="str">
            <v>Material de Expediente</v>
          </cell>
          <cell r="H2192">
            <v>0</v>
          </cell>
          <cell r="I2192">
            <v>0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</row>
        <row r="2193">
          <cell r="F2193" t="str">
            <v>(-) DESPESAS CONSELHO DE ADMINISTRAÇÃOMaterial de Limpeza</v>
          </cell>
          <cell r="G2193" t="str">
            <v>Material de Limpeza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</row>
        <row r="2194">
          <cell r="F2194" t="str">
            <v>(-) DESPESAS CONSELHO DE ADMINISTRAÇÃOMaterial Gráfico e Repreográfico</v>
          </cell>
          <cell r="G2194" t="str">
            <v>Material Gráfico e Repreográfico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</row>
        <row r="2195">
          <cell r="F2195" t="str">
            <v>(-) DESPESAS CONSELHO DE ADMINISTRAÇÃOMateriais de Natureza Permanente</v>
          </cell>
          <cell r="G2195" t="str">
            <v>Materiais de Natureza Permanente</v>
          </cell>
          <cell r="H2195">
            <v>0</v>
          </cell>
          <cell r="I2195">
            <v>0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</row>
        <row r="2196">
          <cell r="F2196" t="str">
            <v>(-) DESPESAS CONSELHO DE ADMINISTRAÇÃOCoffee Break</v>
          </cell>
          <cell r="G2196" t="str">
            <v>Coffee Break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</row>
        <row r="2197">
          <cell r="F2197" t="str">
            <v>(-) DESPESAS CONSELHO DE ADMINISTRAÇÃOMaterial EPI</v>
          </cell>
          <cell r="G2197" t="str">
            <v>Material EPI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0</v>
          </cell>
        </row>
        <row r="2198">
          <cell r="F2198" t="str">
            <v>(-) DESPESAS CONSELHO DE ADMINISTRAÇÃO(-) Serviços Técnicos Especializados</v>
          </cell>
          <cell r="G2198" t="str">
            <v>(-) Serviços Técnicos Especializados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</row>
        <row r="2199">
          <cell r="F2199" t="str">
            <v>(-) DESPESAS CONSELHO DE ADMINISTRAÇÃOComissões sobre Vendas</v>
          </cell>
          <cell r="G2199" t="str">
            <v>Comissões sobre Vendas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</row>
        <row r="2200">
          <cell r="F2200" t="str">
            <v>(-) DESPESAS CONSELHO DE ADMINISTRAÇÃOServiços de Segurança</v>
          </cell>
          <cell r="G2200" t="str">
            <v>Serviços de Segurança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</row>
        <row r="2201">
          <cell r="F2201" t="str">
            <v>(-) DESPESAS CONSELHO DE ADMINISTRAÇÃOServiços de Contabilidade</v>
          </cell>
          <cell r="G2201" t="str">
            <v>Serviços de Contabilidade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</row>
        <row r="2202">
          <cell r="F2202" t="str">
            <v>(-) DESPESAS CONSELHO DE ADMINISTRAÇÃOAssessoria Tributária</v>
          </cell>
          <cell r="G2202" t="str">
            <v>Assessoria Tributária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</row>
        <row r="2203">
          <cell r="F2203" t="str">
            <v>(-) DESPESAS CONSELHO DE ADMINISTRAÇÃOAuditoria Independente</v>
          </cell>
          <cell r="G2203" t="str">
            <v>Auditoria Independente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</row>
        <row r="2204">
          <cell r="F2204" t="str">
            <v>(-) DESPESAS CONSELHO DE ADMINISTRAÇÃOAdvocacia</v>
          </cell>
          <cell r="G2204" t="str">
            <v>Advocacia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</row>
        <row r="2205">
          <cell r="F2205" t="str">
            <v>(-) DESPESAS CONSELHO DE ADMINISTRAÇÃOAssessoria de Imprensa</v>
          </cell>
          <cell r="G2205" t="str">
            <v>Assessoria de Imprensa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</row>
        <row r="2206">
          <cell r="F2206" t="str">
            <v>(-) DESPESAS CONSELHO DE ADMINISTRAÇÃOAssessoria de Comunicação</v>
          </cell>
          <cell r="G2206" t="str">
            <v>Assessoria de Comunicação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</row>
        <row r="2207">
          <cell r="F2207" t="str">
            <v>(-) DESPESAS CONSELHO DE ADMINISTRAÇÃOAssessoria Criação e Publicidade</v>
          </cell>
          <cell r="G2207" t="str">
            <v>Assessoria Criação e Publicidade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</row>
        <row r="2208">
          <cell r="F2208" t="str">
            <v>(-) DESPESAS CONSELHO DE ADMINISTRAÇÃORecrutamento e Seleção</v>
          </cell>
          <cell r="G2208" t="str">
            <v>Recrutamento e Seleção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</row>
        <row r="2209">
          <cell r="F2209" t="str">
            <v>(-) DESPESAS CONSELHO DE ADMINISTRAÇÃOFerramentas de Pesquisa</v>
          </cell>
          <cell r="G2209" t="str">
            <v>Ferramentas de Pesquisa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</row>
        <row r="2210">
          <cell r="F2210" t="str">
            <v>(-) DESPESAS CONSELHO DE ADMINISTRAÇÃOAssessoria Empresarial</v>
          </cell>
          <cell r="G2210" t="str">
            <v>Assessoria Empresarial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  <cell r="R2210">
            <v>0</v>
          </cell>
          <cell r="S2210">
            <v>0</v>
          </cell>
        </row>
        <row r="2211">
          <cell r="F2211" t="str">
            <v>(-) DESPESAS CONSELHO DE ADMINISTRAÇÃOServiço de Desembaraço Aduaneiro</v>
          </cell>
          <cell r="G2211" t="str">
            <v>Serviço de Desembaraço Aduaneiro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</row>
        <row r="2212">
          <cell r="F2212" t="str">
            <v>(-) DESPESAS CONSELHO DE ADMINISTRAÇÃOParticipação em Associações</v>
          </cell>
          <cell r="G2212" t="str">
            <v>Participação em Associações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</row>
        <row r="2213">
          <cell r="F2213" t="str">
            <v>(-) DESPESAS CONSELHO DE ADMINISTRAÇÃOComissão Empresa de Cobrança</v>
          </cell>
          <cell r="G2213" t="str">
            <v>Comissão Empresa de Cobrança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</row>
        <row r="2214">
          <cell r="F2214" t="str">
            <v>(-) DESPESAS CONSELHO DE ADMINISTRAÇÃOServiço Análise de Crédito</v>
          </cell>
          <cell r="G2214" t="str">
            <v>Serviço Análise de Crédito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</row>
        <row r="2215">
          <cell r="F2215" t="str">
            <v>(-) DESPESAS CONSELHO DE ADMINISTRAÇÃODesenvolvimento e Manutenção de Software</v>
          </cell>
          <cell r="G2215" t="str">
            <v>Desenvolvimento e Manutenção de Software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</row>
        <row r="2216">
          <cell r="F2216" t="str">
            <v>(-) DESPESAS CONSELHO DE ADMINISTRAÇÃOSuporte Técnico Software</v>
          </cell>
          <cell r="G2216" t="str">
            <v>Suporte Técnico Software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</row>
        <row r="2217">
          <cell r="F2217" t="str">
            <v>(-) DESPESAS CONSELHO DE ADMINISTRAÇÃOLicença para Uso de Software (Aluguel)</v>
          </cell>
          <cell r="G2217" t="str">
            <v>Licença para Uso de Software (Aluguel)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</row>
        <row r="2218">
          <cell r="F2218" t="str">
            <v>(-) DESPESAS CONSELHO DE ADMINISTRAÇÃOAssessoria em TI</v>
          </cell>
          <cell r="G2218" t="str">
            <v>Assessoria em TI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</row>
        <row r="2219">
          <cell r="F2219" t="str">
            <v>(-) DESPESAS CONSELHO DE ADMINISTRAÇÃOManutenção Suporte Técnico Software</v>
          </cell>
          <cell r="G2219" t="str">
            <v>Manutenção Suporte Técnico Software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</row>
        <row r="2220">
          <cell r="F2220" t="str">
            <v>(-) DESPESAS CONSELHO DE ADMINISTRAÇÃO(-)Manutenção</v>
          </cell>
          <cell r="G2220" t="str">
            <v>(-)Manutenção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</row>
        <row r="2221">
          <cell r="F2221" t="str">
            <v>(-) DESPESAS CONSELHO DE ADMINISTRAÇÃOMateriais de Manutenção e Reparos</v>
          </cell>
          <cell r="G2221" t="str">
            <v>Materiais de Manutenção e Reparos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</row>
        <row r="2222">
          <cell r="F2222" t="str">
            <v>(-) DESPESAS CONSELHO DE ADMINISTRAÇÃOManutenção Conservação Móveis e Utensílios</v>
          </cell>
          <cell r="G2222" t="str">
            <v>Manutenção Conservação Móveis e Utensílios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</row>
        <row r="2223">
          <cell r="F2223" t="str">
            <v>(-) DESPESAS CONSELHO DE ADMINISTRAÇÃOManutenção Conservação Máq. e Equipamentos</v>
          </cell>
          <cell r="G2223" t="str">
            <v>Manutenção Conservação Máq. e Equipamentos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</row>
        <row r="2224">
          <cell r="F2224" t="str">
            <v>(-) DESPESAS CONSELHO DE ADMINISTRAÇÃOManutenção de Equipamentos de Informática</v>
          </cell>
          <cell r="G2224" t="str">
            <v>Manutenção de Equipamentos de Informática</v>
          </cell>
          <cell r="H2224">
            <v>0</v>
          </cell>
          <cell r="I2224">
            <v>0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</row>
        <row r="2225">
          <cell r="F2225" t="str">
            <v>(-) DESPESAS CONSELHO DE ADMINISTRAÇÃOManutenção e Conservação Instalações</v>
          </cell>
          <cell r="G2225" t="str">
            <v>Manutenção e Conservação Instalações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</row>
        <row r="2226">
          <cell r="F2226" t="str">
            <v>(-) DESPESAS CONSELHO DE ADMINISTRAÇÃOManutenção e Conservação Predial</v>
          </cell>
          <cell r="G2226" t="str">
            <v>Manutenção e Conservação Predial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</row>
        <row r="2227">
          <cell r="F2227" t="str">
            <v>(-) DESPESAS CONSELHO DE ADMINISTRAÇÃO(-)Outras Despesas Gerais</v>
          </cell>
          <cell r="G2227" t="str">
            <v>(-)Outras Despesas Gerais</v>
          </cell>
          <cell r="H2227">
            <v>104.32</v>
          </cell>
          <cell r="I2227">
            <v>0</v>
          </cell>
          <cell r="J2227">
            <v>390</v>
          </cell>
          <cell r="K2227">
            <v>0</v>
          </cell>
          <cell r="L2227">
            <v>131.1999999995144</v>
          </cell>
          <cell r="M2227">
            <v>0</v>
          </cell>
          <cell r="N2227">
            <v>259.77999996814799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5618.9199999999992</v>
          </cell>
        </row>
        <row r="2228">
          <cell r="F2228" t="str">
            <v>(-) DESPESAS CONSELHO DE ADMINISTRAÇÃOAluguel de Veículos</v>
          </cell>
          <cell r="G2228" t="str">
            <v>Aluguel de Veículos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</row>
        <row r="2229">
          <cell r="F2229" t="str">
            <v>(-) DESPESAS CONSELHO DE ADMINISTRAÇÃOAssinatura Jornais, Revistas e Periódicos</v>
          </cell>
          <cell r="G2229" t="str">
            <v>Assinatura Jornais, Revistas e Periódicos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</row>
        <row r="2230">
          <cell r="F2230" t="str">
            <v>(-) DESPESAS CONSELHO DE ADMINISTRAÇÃOCombustível</v>
          </cell>
          <cell r="G2230" t="str">
            <v>Combustível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</row>
        <row r="2231">
          <cell r="F2231" t="str">
            <v>(-) DESPESAS CONSELHO DE ADMINISTRAÇÃODespesa com Documentos</v>
          </cell>
          <cell r="G2231" t="str">
            <v>Despesa com Documentos</v>
          </cell>
          <cell r="H2231">
            <v>104.32</v>
          </cell>
          <cell r="I2231">
            <v>0</v>
          </cell>
          <cell r="J2231">
            <v>390</v>
          </cell>
          <cell r="K2231">
            <v>0</v>
          </cell>
          <cell r="L2231">
            <v>131.1999999995144</v>
          </cell>
          <cell r="M2231">
            <v>0</v>
          </cell>
          <cell r="N2231">
            <v>259.77999996814799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5618.9199999999992</v>
          </cell>
        </row>
        <row r="2232">
          <cell r="F2232" t="str">
            <v>(-) DESPESAS CONSELHO DE ADMINISTRAÇÃODespesa com Processos Judiciais</v>
          </cell>
          <cell r="G2232" t="str">
            <v>Despesa com Processos Judiciais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</row>
        <row r="2233">
          <cell r="F2233" t="str">
            <v>(-) DESPESAS CONSELHO DE ADMINISTRAÇÃOFrete Compra</v>
          </cell>
          <cell r="G2233" t="str">
            <v>Frete Compra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</row>
        <row r="2234">
          <cell r="F2234" t="str">
            <v>(-) DESPESAS CONSELHO DE ADMINISTRAÇÃOMão-de-Obra Terceirizada</v>
          </cell>
          <cell r="G2234" t="str">
            <v>Mão-de-Obra Terceirizada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</row>
        <row r="2235">
          <cell r="F2235" t="str">
            <v>(-) DESPESAS CONSELHO DE ADMINISTRAÇÃOServiço de Correios</v>
          </cell>
          <cell r="G2235" t="str">
            <v>Serviço de Correios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</row>
        <row r="2236">
          <cell r="F2236" t="str">
            <v>(-) DESPESAS CONSELHO DE ADMINISTRAÇÃOÁgua</v>
          </cell>
          <cell r="G2236" t="str">
            <v>Água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</row>
        <row r="2237">
          <cell r="F2237" t="str">
            <v>(-) DESPESAS CONSELHO DE ADMINISTRAÇÃODespesas com Amortização de Software</v>
          </cell>
          <cell r="G2237" t="str">
            <v>Despesas com Amortização de Software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</row>
        <row r="2238">
          <cell r="F2238" t="str">
            <v>(-) DESPESAS CONSELHO DE ADMINISTRAÇÃOTaxas Operacionais</v>
          </cell>
          <cell r="G2238" t="str">
            <v>Taxas Operacionais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</row>
        <row r="2239">
          <cell r="F2239" t="str">
            <v>(-) DESPESAS CONSELHO DE ADMINISTRAÇÃOAluguel de Imóveis</v>
          </cell>
          <cell r="G2239" t="str">
            <v>Aluguel de Imóveis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</row>
        <row r="2240">
          <cell r="F2240" t="str">
            <v>(-) DESPESAS CONSELHO DE ADMINISTRAÇÃOSeguro Frota Leve</v>
          </cell>
          <cell r="G2240" t="str">
            <v>Seguro Frota Leve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</row>
        <row r="2241">
          <cell r="F2241" t="str">
            <v>(-) DESPESAS CONSELHO DE ADMINISTRAÇÃOPerdas de Estoque</v>
          </cell>
          <cell r="G2241" t="str">
            <v>Perdas de Estoque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</row>
        <row r="2242">
          <cell r="F2242" t="str">
            <v>(-) DESPESAS CONSELHO DE ADMINISTRAÇÃOAluguel de Máquinas e Equipamentos</v>
          </cell>
          <cell r="G2242" t="str">
            <v>Aluguel de Máquinas e Equipamentos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</row>
        <row r="2243">
          <cell r="F2243" t="str">
            <v>(-) DESPESAS CONSELHO DE ADMINISTRAÇÃOOutras Despesas Gerais</v>
          </cell>
          <cell r="G2243" t="str">
            <v>Outras Despesas Gerais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</row>
        <row r="2244">
          <cell r="F2244" t="str">
            <v>(-) DESPESAS MANUTENÇÃO DE INSTALAÇÕES(-) DESPESAS MANUTENÇÃO DE INSTALAÇÕES</v>
          </cell>
          <cell r="G2244" t="str">
            <v>(-) DESPESAS MANUTENÇÃO DE INSTALAÇÕES</v>
          </cell>
          <cell r="H2244">
            <v>32545.030753873136</v>
          </cell>
          <cell r="I2244">
            <v>30234.496826805589</v>
          </cell>
          <cell r="J2244">
            <v>34810.838553778849</v>
          </cell>
          <cell r="K2244">
            <v>50182.657042836785</v>
          </cell>
          <cell r="L2244">
            <v>75154.548053836843</v>
          </cell>
          <cell r="M2244">
            <v>49397.0236193655</v>
          </cell>
          <cell r="N2244">
            <v>51863.518368223682</v>
          </cell>
          <cell r="O2244">
            <v>30487.099795471098</v>
          </cell>
          <cell r="P2244">
            <v>47426.608556274849</v>
          </cell>
          <cell r="Q2244">
            <v>44827.30097190864</v>
          </cell>
          <cell r="R2244">
            <v>66704.260764407896</v>
          </cell>
          <cell r="S2244">
            <v>11785.810174447222</v>
          </cell>
        </row>
        <row r="2245">
          <cell r="F2245" t="str">
            <v>(-) DESPESAS MANUTENÇÃO DE INSTALAÇÕESDespesas com Pessoal</v>
          </cell>
          <cell r="G2245" t="str">
            <v>Despesas com Pessoal</v>
          </cell>
          <cell r="H2245">
            <v>19358.010754299059</v>
          </cell>
          <cell r="I2245">
            <v>17020.216826274809</v>
          </cell>
          <cell r="J2245">
            <v>20492.348553955671</v>
          </cell>
          <cell r="K2245">
            <v>20707.608595132398</v>
          </cell>
          <cell r="L2245">
            <v>24598.268056123736</v>
          </cell>
          <cell r="M2245">
            <v>22309.033618656591</v>
          </cell>
          <cell r="N2245">
            <v>28929.07111155575</v>
          </cell>
          <cell r="O2245">
            <v>24753.047952880625</v>
          </cell>
          <cell r="P2245">
            <v>20896.552121040262</v>
          </cell>
          <cell r="Q2245">
            <v>26408.993268614031</v>
          </cell>
          <cell r="R2245">
            <v>24965.720440693789</v>
          </cell>
          <cell r="S2245">
            <v>23776.477413513916</v>
          </cell>
        </row>
        <row r="2246">
          <cell r="F2246" t="str">
            <v>(-) DESPESAS MANUTENÇÃO DE INSTALAÇÕESSalários e Adicionais</v>
          </cell>
          <cell r="G2246" t="str">
            <v>Salários e Adicionais</v>
          </cell>
          <cell r="H2246">
            <v>12050.1</v>
          </cell>
          <cell r="I2246">
            <v>9147.5400000000009</v>
          </cell>
          <cell r="J2246">
            <v>12028.46</v>
          </cell>
          <cell r="K2246">
            <v>12348.813599999998</v>
          </cell>
          <cell r="L2246">
            <v>15694.391200000002</v>
          </cell>
          <cell r="M2246">
            <v>12092.897999999999</v>
          </cell>
          <cell r="N2246">
            <v>17724.637200000001</v>
          </cell>
          <cell r="O2246">
            <v>13091.46</v>
          </cell>
          <cell r="P2246">
            <v>10852.38</v>
          </cell>
          <cell r="Q2246">
            <v>15306.18</v>
          </cell>
          <cell r="R2246">
            <v>16319.93</v>
          </cell>
          <cell r="S2246">
            <v>14114.34</v>
          </cell>
        </row>
        <row r="2247">
          <cell r="F2247" t="str">
            <v>(-) DESPESAS MANUTENÇÃO DE INSTALAÇÕESEncargos Sociais</v>
          </cell>
          <cell r="G2247" t="str">
            <v>Encargos Sociais</v>
          </cell>
          <cell r="H2247">
            <v>4889.5</v>
          </cell>
          <cell r="I2247">
            <v>5211.6500000000005</v>
          </cell>
          <cell r="J2247">
            <v>5937.8899999999994</v>
          </cell>
          <cell r="K2247">
            <v>6048.2015999999994</v>
          </cell>
          <cell r="L2247">
            <v>6030.731600000001</v>
          </cell>
          <cell r="M2247">
            <v>6912.9059999999999</v>
          </cell>
          <cell r="N2247">
            <v>7939.3032000000003</v>
          </cell>
          <cell r="O2247">
            <v>8525.2199999999993</v>
          </cell>
          <cell r="P2247">
            <v>6630.33</v>
          </cell>
          <cell r="Q2247">
            <v>6540.1900000000005</v>
          </cell>
          <cell r="R2247">
            <v>6679.8599999999988</v>
          </cell>
          <cell r="S2247">
            <v>6422.64</v>
          </cell>
        </row>
        <row r="2248">
          <cell r="F2248" t="str">
            <v>(-) DESPESAS MANUTENÇÃO DE INSTALAÇÕESProvisão PPR Global</v>
          </cell>
          <cell r="G2248" t="str">
            <v>Provisão PPR Global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</row>
        <row r="2249">
          <cell r="F2249" t="str">
            <v>(-) DESPESAS MANUTENÇÃO DE INSTALAÇÕESDesenvolvimento RH</v>
          </cell>
          <cell r="G2249" t="str">
            <v>Desenvolvimento RH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</row>
        <row r="2250">
          <cell r="F2250" t="str">
            <v>(-) DESPESAS MANUTENÇÃO DE INSTALAÇÕESProvisão PPR Gestores</v>
          </cell>
          <cell r="G2250" t="str">
            <v>Provisão PPR Gestores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</row>
        <row r="2251">
          <cell r="F2251" t="str">
            <v>(-) DESPESAS MANUTENÇÃO DE INSTALAÇÕESEducação Continuada</v>
          </cell>
          <cell r="G2251" t="str">
            <v>Educação Continuada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</row>
        <row r="2252">
          <cell r="F2252" t="str">
            <v>(-) DESPESAS MANUTENÇÃO DE INSTALAÇÕESIdiomas</v>
          </cell>
          <cell r="G2252" t="str">
            <v>Idiomas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</row>
        <row r="2253">
          <cell r="F2253" t="str">
            <v>(-) DESPESAS MANUTENÇÃO DE INSTALAÇÕESGinástica Laboral</v>
          </cell>
          <cell r="G2253" t="str">
            <v>Ginástica Laboral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</row>
        <row r="2254">
          <cell r="F2254" t="str">
            <v>(-) DESPESAS MANUTENÇÃO DE INSTALAÇÕESEducação e Treinamento (Capacitação)</v>
          </cell>
          <cell r="G2254" t="str">
            <v>Educação e Treinamento (Capacitação)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</row>
        <row r="2255">
          <cell r="F2255" t="str">
            <v>(-) DESPESAS MANUTENÇÃO DE INSTALAÇÕESAtividades Motivacionais</v>
          </cell>
          <cell r="G2255" t="str">
            <v>Atividades Motivacionais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</row>
        <row r="2256">
          <cell r="F2256" t="str">
            <v>(-) DESPESAS MANUTENÇÃO DE INSTALAÇÕESOutras despesas de Pessoal</v>
          </cell>
          <cell r="G2256" t="str">
            <v>Outras despesas de Pessoal</v>
          </cell>
          <cell r="H2256">
            <v>2418.4107542990614</v>
          </cell>
          <cell r="I2256">
            <v>2661.0268262748086</v>
          </cell>
          <cell r="J2256">
            <v>2525.9985539556719</v>
          </cell>
          <cell r="K2256">
            <v>2310.5933951323987</v>
          </cell>
          <cell r="L2256">
            <v>2873.1452561237311</v>
          </cell>
          <cell r="M2256">
            <v>3303.22961865659</v>
          </cell>
          <cell r="N2256">
            <v>3265.1307115557493</v>
          </cell>
          <cell r="O2256">
            <v>3136.3679528806242</v>
          </cell>
          <cell r="P2256">
            <v>3413.842121040263</v>
          </cell>
          <cell r="Q2256">
            <v>4562.6232686140302</v>
          </cell>
          <cell r="R2256">
            <v>1965.9304406937899</v>
          </cell>
          <cell r="S2256">
            <v>3239.4974135139159</v>
          </cell>
        </row>
        <row r="2257">
          <cell r="F2257" t="str">
            <v>(-) DESPESAS MANUTENÇÃO DE INSTALAÇÕESAjuda de Custo Alimentação</v>
          </cell>
          <cell r="G2257" t="str">
            <v>Ajuda de Custo Alimentação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</row>
        <row r="2258">
          <cell r="F2258" t="str">
            <v>(-) DESPESAS MANUTENÇÃO DE INSTALAÇÕESAjuda de Custo Combustível</v>
          </cell>
          <cell r="G2258" t="str">
            <v>Ajuda de Custo Combustível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</row>
        <row r="2259">
          <cell r="F2259" t="str">
            <v>(-) DESPESAS MANUTENÇÃO DE INSTALAÇÕESAjuda de Custo Moradia/Aluguel</v>
          </cell>
          <cell r="G2259" t="str">
            <v>Ajuda de Custo Moradia/Aluguel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</row>
        <row r="2260">
          <cell r="F2260" t="str">
            <v>(-) DESPESAS MANUTENÇÃO DE INSTALAÇÕESExames Médicos</v>
          </cell>
          <cell r="G2260" t="str">
            <v>Exames Médicos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0</v>
          </cell>
          <cell r="M2260">
            <v>27.999999999066663</v>
          </cell>
          <cell r="N2260">
            <v>77.599999999514992</v>
          </cell>
          <cell r="O2260">
            <v>0</v>
          </cell>
          <cell r="P2260">
            <v>58.00000000938266</v>
          </cell>
          <cell r="Q2260">
            <v>42.00000002360072</v>
          </cell>
          <cell r="R2260">
            <v>0</v>
          </cell>
          <cell r="S2260">
            <v>0</v>
          </cell>
        </row>
        <row r="2261">
          <cell r="F2261" t="str">
            <v>(-) DESPESAS MANUTENÇÃO DE INSTALAÇÕESPlano de Saúde</v>
          </cell>
          <cell r="G2261" t="str">
            <v>Plano de Saúde</v>
          </cell>
          <cell r="H2261">
            <v>1129.3807547394847</v>
          </cell>
          <cell r="I2261">
            <v>1148.9268261303148</v>
          </cell>
          <cell r="J2261">
            <v>1253.9985536055558</v>
          </cell>
          <cell r="K2261">
            <v>1092.5933956181993</v>
          </cell>
          <cell r="L2261">
            <v>1607.4452565769893</v>
          </cell>
          <cell r="M2261">
            <v>1583.1296182570688</v>
          </cell>
          <cell r="N2261">
            <v>1640.5307110159824</v>
          </cell>
          <cell r="O2261">
            <v>1551.6179525149014</v>
          </cell>
          <cell r="P2261">
            <v>1735.8421207668812</v>
          </cell>
          <cell r="Q2261">
            <v>1595.523269567575</v>
          </cell>
          <cell r="R2261">
            <v>278.4304402739017</v>
          </cell>
          <cell r="S2261">
            <v>1530.9974138539997</v>
          </cell>
        </row>
        <row r="2262">
          <cell r="F2262" t="str">
            <v>(-) DESPESAS MANUTENÇÃO DE INSTALAÇÕESSeguro de Vida em Grupo</v>
          </cell>
          <cell r="G2262" t="str">
            <v>Seguro de Vida em Grupo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</row>
        <row r="2263">
          <cell r="F2263" t="str">
            <v>(-) DESPESAS MANUTENÇÃO DE INSTALAÇÕESPlano Odontológico</v>
          </cell>
          <cell r="G2263" t="str">
            <v>Plano Odontológico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</row>
        <row r="2264">
          <cell r="F2264" t="str">
            <v>(-) DESPESAS MANUTENÇÃO DE INSTALAÇÕESFarmácia</v>
          </cell>
          <cell r="G2264" t="str">
            <v>Farmácia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</row>
        <row r="2265">
          <cell r="F2265" t="str">
            <v>(-) DESPESAS MANUTENÇÃO DE INSTALAÇÕESAlimentação Funcionários</v>
          </cell>
          <cell r="G2265" t="str">
            <v>Alimentação Funcionários</v>
          </cell>
          <cell r="H2265">
            <v>979.99999961459366</v>
          </cell>
          <cell r="I2265">
            <v>1274.6000001444938</v>
          </cell>
          <cell r="J2265">
            <v>1074.0000003501164</v>
          </cell>
          <cell r="K2265">
            <v>1217.9999995141993</v>
          </cell>
          <cell r="L2265">
            <v>1175.999999582122</v>
          </cell>
          <cell r="M2265">
            <v>1489.6000004004545</v>
          </cell>
          <cell r="N2265">
            <v>1512.0000005157519</v>
          </cell>
          <cell r="O2265">
            <v>1512.0000003657228</v>
          </cell>
          <cell r="P2265">
            <v>1620.000000263999</v>
          </cell>
          <cell r="Q2265">
            <v>1619.9999990228553</v>
          </cell>
          <cell r="R2265">
            <v>1620.0000004198882</v>
          </cell>
          <cell r="S2265">
            <v>1619.9999996627159</v>
          </cell>
        </row>
        <row r="2266">
          <cell r="F2266" t="str">
            <v>(-) DESPESAS MANUTENÇÃO DE INSTALAÇÕESAlimentação Interna Funcionários</v>
          </cell>
          <cell r="G2266" t="str">
            <v>Alimentação Interna Funcionários</v>
          </cell>
          <cell r="H2266">
            <v>114.1</v>
          </cell>
          <cell r="I2266">
            <v>237.5</v>
          </cell>
          <cell r="J2266">
            <v>198</v>
          </cell>
          <cell r="K2266">
            <v>0</v>
          </cell>
          <cell r="L2266">
            <v>0</v>
          </cell>
          <cell r="M2266">
            <v>202.5</v>
          </cell>
          <cell r="N2266">
            <v>0</v>
          </cell>
          <cell r="O2266">
            <v>72.75</v>
          </cell>
          <cell r="P2266">
            <v>0</v>
          </cell>
          <cell r="Q2266">
            <v>1305.0999999999999</v>
          </cell>
          <cell r="R2266">
            <v>67.5</v>
          </cell>
          <cell r="S2266">
            <v>88.499999997200007</v>
          </cell>
        </row>
        <row r="2267">
          <cell r="F2267" t="str">
            <v>(-) DESPESAS MANUTENÇÃO DE INSTALAÇÕESMulta Termino Contratual</v>
          </cell>
          <cell r="G2267" t="str">
            <v>Multa Termino Contratual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</row>
        <row r="2268">
          <cell r="F2268" t="str">
            <v>(-) DESPESAS MANUTENÇÃO DE INSTALAÇÕESMultas Trabalhistas</v>
          </cell>
          <cell r="G2268" t="str">
            <v>Multas Trabalhistas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</row>
        <row r="2269">
          <cell r="F2269" t="str">
            <v xml:space="preserve">(-) DESPESAS MANUTENÇÃO DE INSTALAÇÕESFardamento </v>
          </cell>
          <cell r="G2269" t="str">
            <v xml:space="preserve">Fardamento </v>
          </cell>
          <cell r="H2269">
            <v>194.92999994498322</v>
          </cell>
          <cell r="I2269">
            <v>0</v>
          </cell>
          <cell r="J2269">
            <v>0</v>
          </cell>
          <cell r="K2269">
            <v>0</v>
          </cell>
          <cell r="L2269">
            <v>89.699999964619366</v>
          </cell>
          <cell r="M2269">
            <v>0</v>
          </cell>
          <cell r="N2269">
            <v>35.000000024499997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</row>
        <row r="2270">
          <cell r="F2270" t="str">
            <v>(-) DESPESAS MANUTENÇÃO DE INSTALAÇÕESBenefícios Assistenciais</v>
          </cell>
          <cell r="G2270" t="str">
            <v>Benefícios Assistenciais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</row>
        <row r="2271">
          <cell r="F2271" t="str">
            <v>(-) DESPESAS MANUTENÇÃO DE INSTALAÇÕES(-) Despesas Especificas</v>
          </cell>
          <cell r="G2271" t="str">
            <v>(-) Despesas Especificas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</row>
        <row r="2272">
          <cell r="F2272" t="str">
            <v>(-) DESPESAS MANUTENÇÃO DE INSTALAÇÕESEnergia Eletrica</v>
          </cell>
          <cell r="G2272" t="str">
            <v>Energia Eletrica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</row>
        <row r="2273">
          <cell r="F2273" t="str">
            <v>(-) DESPESAS MANUTENÇÃO DE INSTALAÇÕESCustas Cartoriais</v>
          </cell>
          <cell r="G2273" t="str">
            <v>Custas Cartoriais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</row>
        <row r="2274">
          <cell r="F2274" t="str">
            <v>(-) DESPESAS MANUTENÇÃO DE INSTALAÇÕESAluguel de Máquinas e Equipamentos</v>
          </cell>
          <cell r="G2274" t="str">
            <v>Aluguel de Máquinas e Equipamentos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</row>
        <row r="2275">
          <cell r="F2275" t="str">
            <v>(-) DESPESAS MANUTENÇÃO DE INSTALAÇÕESCombustível Frota Leve</v>
          </cell>
          <cell r="G2275" t="str">
            <v>Combustível Frota Leve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</row>
        <row r="2276">
          <cell r="F2276" t="str">
            <v>(-) DESPESAS MANUTENÇÃO DE INSTALAÇÕESLubrificantes Frota Leve</v>
          </cell>
          <cell r="G2276" t="str">
            <v>Lubrificantes Frota Leve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</row>
        <row r="2277">
          <cell r="F2277" t="str">
            <v>(-) DESPESAS MANUTENÇÃO DE INSTALAÇÕESManutenção Frota Leve</v>
          </cell>
          <cell r="G2277" t="str">
            <v>Manutenção Frota Leve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</row>
        <row r="2278">
          <cell r="F2278" t="str">
            <v>(-) DESPESAS MANUTENÇÃO DE INSTALAÇÕESSeguro Frota Leve</v>
          </cell>
          <cell r="G2278" t="str">
            <v>Seguro Frota Leve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</row>
        <row r="2279">
          <cell r="F2279" t="str">
            <v>(-) DESPESAS MANUTENÇÃO DE INSTALAÇÕESSeguro Instalações</v>
          </cell>
          <cell r="G2279" t="str">
            <v>Seguro Instalações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</row>
        <row r="2280">
          <cell r="F2280" t="str">
            <v>(-) DESPESAS MANUTENÇÃO DE INSTALAÇÕESSeguro Responsabilidade Civil</v>
          </cell>
          <cell r="G2280" t="str">
            <v>Seguro Responsabilidade Civil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</row>
        <row r="2281">
          <cell r="F2281" t="str">
            <v>(-) DESPESAS MANUTENÇÃO DE INSTALAÇÕESAluguel de Imóveis</v>
          </cell>
          <cell r="G2281" t="str">
            <v>Aluguel de Imóveis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</row>
        <row r="2282">
          <cell r="F2282" t="str">
            <v>(-) DESPESAS MANUTENÇÃO DE INSTALAÇÕESTaxas Operacionais</v>
          </cell>
          <cell r="G2282" t="str">
            <v>Taxas Operacionais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</row>
        <row r="2283">
          <cell r="F2283" t="str">
            <v>(-) DESPESAS MANUTENÇÃO DE INSTALAÇÕESDoações</v>
          </cell>
          <cell r="G2283" t="str">
            <v>Doações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</row>
        <row r="2284">
          <cell r="F2284" t="str">
            <v>(-) DESPESAS MANUTENÇÃO DE INSTALAÇÕESPremio por Concursos</v>
          </cell>
          <cell r="G2284" t="str">
            <v>Premio por Concursos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</row>
        <row r="2285">
          <cell r="F2285" t="str">
            <v>(-) DESPESAS MANUTENÇÃO DE INSTALAÇÕESPublicações Legais</v>
          </cell>
          <cell r="G2285" t="str">
            <v>Publicações Legais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</row>
        <row r="2286">
          <cell r="F2286" t="str">
            <v>(-) DESPESAS MANUTENÇÃO DE INSTALAÇÕESServiço Copa</v>
          </cell>
          <cell r="G2286" t="str">
            <v>Serviço Copa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</row>
        <row r="2287">
          <cell r="F2287" t="str">
            <v>(-) DESPESAS MANUTENÇÃO DE INSTALAÇÕESContribuição Sindicatos e Associações</v>
          </cell>
          <cell r="G2287" t="str">
            <v>Contribuição Sindicatos e Associações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</row>
        <row r="2288">
          <cell r="F2288" t="str">
            <v>(-) DESPESAS MANUTENÇÃO DE INSTALAÇÕESDespesas com Certificação Digital</v>
          </cell>
          <cell r="G2288" t="str">
            <v>Despesas com Certificação Digital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</row>
        <row r="2289">
          <cell r="F2289" t="str">
            <v>(-) DESPESAS MANUTENÇÃO DE INSTALAÇÕESCustas e Emolumentos</v>
          </cell>
          <cell r="G2289" t="str">
            <v>Custas e Emolumentos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</row>
        <row r="2290">
          <cell r="F2290" t="str">
            <v>(-) DESPESAS MANUTENÇÃO DE INSTALAÇÕES(-) Despesas Gerais</v>
          </cell>
          <cell r="G2290" t="str">
            <v>(-) Despesas Gerais</v>
          </cell>
          <cell r="H2290">
            <v>11309.429999574078</v>
          </cell>
          <cell r="I2290">
            <v>11514.250000530779</v>
          </cell>
          <cell r="J2290">
            <v>12632.259999823178</v>
          </cell>
          <cell r="K2290">
            <v>27714.898447704381</v>
          </cell>
          <cell r="L2290">
            <v>48572.359997713109</v>
          </cell>
          <cell r="M2290">
            <v>25096.26000070891</v>
          </cell>
          <cell r="N2290">
            <v>22985.885347392854</v>
          </cell>
          <cell r="O2290">
            <v>3824.8699994932426</v>
          </cell>
          <cell r="P2290">
            <v>24114.650000605001</v>
          </cell>
          <cell r="Q2290">
            <v>16713.756614784947</v>
          </cell>
          <cell r="R2290">
            <v>40109.235476610585</v>
          </cell>
          <cell r="S2290">
            <v>8425.4167376762962</v>
          </cell>
        </row>
        <row r="2291">
          <cell r="F2291" t="str">
            <v>(-) DESPESAS MANUTENÇÃO DE INSTALAÇÕES(-) Deslocamentos e Viagens</v>
          </cell>
          <cell r="G2291" t="str">
            <v>(-) Deslocamentos e Viagens</v>
          </cell>
          <cell r="H2291">
            <v>50.999999943037928</v>
          </cell>
          <cell r="I2291">
            <v>40.990000127199899</v>
          </cell>
          <cell r="J2291">
            <v>43.999999976624622</v>
          </cell>
          <cell r="K2291">
            <v>500.00000000798229</v>
          </cell>
          <cell r="L2291">
            <v>721.28999849223135</v>
          </cell>
          <cell r="M2291">
            <v>35.999999885341843</v>
          </cell>
          <cell r="N2291">
            <v>529.99999980645964</v>
          </cell>
          <cell r="O2291">
            <v>44.000000008559795</v>
          </cell>
          <cell r="P2291">
            <v>67.99999998069022</v>
          </cell>
          <cell r="Q2291">
            <v>35.999999952028418</v>
          </cell>
          <cell r="R2291">
            <v>4.0000000697277542</v>
          </cell>
          <cell r="S2291">
            <v>429.94999976798863</v>
          </cell>
        </row>
        <row r="2292">
          <cell r="F2292" t="str">
            <v xml:space="preserve">(-) DESPESAS MANUTENÇÃO DE INSTALAÇÕESHospedagem </v>
          </cell>
          <cell r="G2292" t="str">
            <v xml:space="preserve">Hospedagem </v>
          </cell>
          <cell r="H2292">
            <v>0</v>
          </cell>
          <cell r="I2292">
            <v>0</v>
          </cell>
          <cell r="J2292">
            <v>0</v>
          </cell>
          <cell r="K2292">
            <v>487.99999992693495</v>
          </cell>
          <cell r="L2292">
            <v>0</v>
          </cell>
          <cell r="M2292">
            <v>0</v>
          </cell>
          <cell r="N2292">
            <v>503.99999990081369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401.94999988842073</v>
          </cell>
        </row>
        <row r="2293">
          <cell r="F2293" t="str">
            <v xml:space="preserve">(-) DESPESAS MANUTENÇÃO DE INSTALAÇÕESPassagens Aéreas </v>
          </cell>
          <cell r="G2293" t="str">
            <v xml:space="preserve">Passagens Aéreas 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551.78999851442654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</row>
        <row r="2294">
          <cell r="F2294" t="str">
            <v xml:space="preserve">(-) DESPESAS MANUTENÇÃO DE INSTALAÇÕESPassagens Rodoviárias </v>
          </cell>
          <cell r="G2294" t="str">
            <v xml:space="preserve">Passagens Rodoviárias 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</row>
        <row r="2295">
          <cell r="F2295" t="str">
            <v>(-) DESPESAS MANUTENÇÃO DE INSTALAÇÕESPassagens Marítimas</v>
          </cell>
          <cell r="G2295" t="str">
            <v>Passagens Marítimas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</row>
        <row r="2296">
          <cell r="F2296" t="str">
            <v>(-) DESPESAS MANUTENÇÃO DE INSTALAÇÕESDespesas com Táxi</v>
          </cell>
          <cell r="G2296" t="str">
            <v>Despesas com Táxi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137.5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</row>
        <row r="2297">
          <cell r="F2297" t="str">
            <v>(-) DESPESAS MANUTENÇÃO DE INSTALAÇÕESDespesas com Moto Taxi</v>
          </cell>
          <cell r="G2297" t="str">
            <v>Despesas com Moto Taxi</v>
          </cell>
          <cell r="H2297">
            <v>50.999999943037928</v>
          </cell>
          <cell r="I2297">
            <v>40.990000127199899</v>
          </cell>
          <cell r="J2297">
            <v>43.999999976624622</v>
          </cell>
          <cell r="K2297">
            <v>12.000000081047363</v>
          </cell>
          <cell r="L2297">
            <v>31.999999977804791</v>
          </cell>
          <cell r="M2297">
            <v>35.999999885341843</v>
          </cell>
          <cell r="N2297">
            <v>25.999999905645907</v>
          </cell>
          <cell r="O2297">
            <v>44.000000008559795</v>
          </cell>
          <cell r="P2297">
            <v>67.99999998069022</v>
          </cell>
          <cell r="Q2297">
            <v>35.999999952028418</v>
          </cell>
          <cell r="R2297">
            <v>4.0000000697277542</v>
          </cell>
          <cell r="S2297">
            <v>27.999999879567874</v>
          </cell>
        </row>
        <row r="2298">
          <cell r="F2298" t="str">
            <v>(-) DESPESAS MANUTENÇÃO DE INSTALAÇÕESAlimentação Viagens</v>
          </cell>
          <cell r="G2298" t="str">
            <v>Alimentação Viagens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</row>
        <row r="2299">
          <cell r="F2299" t="str">
            <v>(-) DESPESAS MANUTENÇÃO DE INSTALAÇÕESDiárias Viagens</v>
          </cell>
          <cell r="G2299" t="str">
            <v>Diárias Viagens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</row>
        <row r="2300">
          <cell r="F2300" t="str">
            <v>(-) DESPESAS MANUTENÇÃO DE INSTALAÇÕESCombustível em Viagens</v>
          </cell>
          <cell r="G2300" t="str">
            <v>Combustível em Viagens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</row>
        <row r="2301">
          <cell r="F2301" t="str">
            <v>(-) DESPESAS MANUTENÇÃO DE INSTALAÇÕESEstacionamento</v>
          </cell>
          <cell r="G2301" t="str">
            <v>Estacionamento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</row>
        <row r="2302">
          <cell r="F2302" t="str">
            <v>(-) DESPESAS MANUTENÇÃO DE INSTALAÇÕESPedágio</v>
          </cell>
          <cell r="G2302" t="str">
            <v>Pedágio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</row>
        <row r="2303">
          <cell r="F2303" t="str">
            <v>(-) DESPESAS MANUTENÇÃO DE INSTALAÇÕES(-) Telefonia e Telecomunicações</v>
          </cell>
          <cell r="G2303" t="str">
            <v>(-) Telefonia e Telecomunicações</v>
          </cell>
          <cell r="H2303">
            <v>154.25999963104056</v>
          </cell>
          <cell r="I2303">
            <v>153.92000040357993</v>
          </cell>
          <cell r="J2303">
            <v>188.95999984655376</v>
          </cell>
          <cell r="K2303">
            <v>170.05999942489771</v>
          </cell>
          <cell r="L2303">
            <v>151.6999992208666</v>
          </cell>
          <cell r="M2303">
            <v>79.510000823563018</v>
          </cell>
          <cell r="N2303">
            <v>15.270000198788095</v>
          </cell>
          <cell r="O2303">
            <v>85.209999500682954</v>
          </cell>
          <cell r="P2303">
            <v>53.320000649655782</v>
          </cell>
          <cell r="Q2303">
            <v>139.4300007286181</v>
          </cell>
          <cell r="R2303">
            <v>181.52000004479316</v>
          </cell>
          <cell r="S2303">
            <v>121.12999956431941</v>
          </cell>
        </row>
        <row r="2304">
          <cell r="F2304" t="str">
            <v>(-) DESPESAS MANUTENÇÃO DE INSTALAÇÕESTelefonia Fixa</v>
          </cell>
          <cell r="G2304" t="str">
            <v>Telefonia Fixa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</row>
        <row r="2305">
          <cell r="F2305" t="str">
            <v>(-) DESPESAS MANUTENÇÃO DE INSTALAÇÕESTelefonia Móvel</v>
          </cell>
          <cell r="G2305" t="str">
            <v>Telefonia Móvel</v>
          </cell>
          <cell r="H2305">
            <v>154.25999963104056</v>
          </cell>
          <cell r="I2305">
            <v>153.92000040357993</v>
          </cell>
          <cell r="J2305">
            <v>188.95999984655376</v>
          </cell>
          <cell r="K2305">
            <v>170.05999942489771</v>
          </cell>
          <cell r="L2305">
            <v>151.6999992208666</v>
          </cell>
          <cell r="M2305">
            <v>79.510000823563018</v>
          </cell>
          <cell r="N2305">
            <v>15.270000198788095</v>
          </cell>
          <cell r="O2305">
            <v>85.209999500682954</v>
          </cell>
          <cell r="P2305">
            <v>53.320000649655782</v>
          </cell>
          <cell r="Q2305">
            <v>139.4300007286181</v>
          </cell>
          <cell r="R2305">
            <v>181.52000004479316</v>
          </cell>
          <cell r="S2305">
            <v>121.12999956431941</v>
          </cell>
        </row>
        <row r="2306">
          <cell r="F2306" t="str">
            <v>(-) DESPESAS MANUTENÇÃO DE INSTALAÇÕESInternet</v>
          </cell>
          <cell r="G2306" t="str">
            <v>Internet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</row>
        <row r="2307">
          <cell r="F2307" t="str">
            <v>(-) DESPESAS MANUTENÇÃO DE INSTALAÇÕESServiço de Trasmissão em Audio e Video</v>
          </cell>
          <cell r="G2307" t="str">
            <v>Serviço de Trasmissão em Audio e Video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</row>
        <row r="2308">
          <cell r="F2308" t="str">
            <v>(-) DESPESAS MANUTENÇÃO DE INSTALAÇÕESVoip</v>
          </cell>
          <cell r="G2308" t="str">
            <v>Voip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</row>
        <row r="2309">
          <cell r="F2309" t="str">
            <v>(-) DESPESAS MANUTENÇÃO DE INSTALAÇÕES(-)Materias de Consumo</v>
          </cell>
          <cell r="G2309" t="str">
            <v>(-)Materias de Consumo</v>
          </cell>
          <cell r="H2309">
            <v>0</v>
          </cell>
          <cell r="I2309">
            <v>0</v>
          </cell>
          <cell r="J2309">
            <v>0</v>
          </cell>
          <cell r="K2309">
            <v>15.499999995600001</v>
          </cell>
          <cell r="L2309">
            <v>0</v>
          </cell>
          <cell r="M2309">
            <v>0</v>
          </cell>
          <cell r="N2309">
            <v>615.70534740480002</v>
          </cell>
          <cell r="O2309">
            <v>4.9999999839999996</v>
          </cell>
          <cell r="P2309">
            <v>212.84999997465559</v>
          </cell>
          <cell r="Q2309">
            <v>74.655185533299999</v>
          </cell>
          <cell r="R2309">
            <v>331.05547581429403</v>
          </cell>
          <cell r="S2309">
            <v>217.40673834398572</v>
          </cell>
        </row>
        <row r="2310">
          <cell r="F2310" t="str">
            <v>(-) DESPESAS MANUTENÇÃO DE INSTALAÇÕESMaterial de Consumo Informática</v>
          </cell>
          <cell r="G2310" t="str">
            <v>Material de Consumo Informática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</row>
        <row r="2311">
          <cell r="F2311" t="str">
            <v>(-) DESPESAS MANUTENÇÃO DE INSTALAÇÕESAluguel Máquina Reprográfica</v>
          </cell>
          <cell r="G2311" t="str">
            <v>Aluguel Máquina Reprográfica</v>
          </cell>
          <cell r="H2311">
            <v>0</v>
          </cell>
          <cell r="I2311">
            <v>0</v>
          </cell>
          <cell r="J2311">
            <v>0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</row>
        <row r="2312">
          <cell r="F2312" t="str">
            <v>(-) DESPESAS MANUTENÇÃO DE INSTALAÇÕESMaterial de Consumo Máquina Reprografia</v>
          </cell>
          <cell r="G2312" t="str">
            <v>Material de Consumo Máquina Reprografia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102.02999997465558</v>
          </cell>
          <cell r="Q2312">
            <v>0</v>
          </cell>
          <cell r="R2312">
            <v>208.32387736109402</v>
          </cell>
          <cell r="S2312">
            <v>11.203790951999999</v>
          </cell>
        </row>
        <row r="2313">
          <cell r="F2313" t="str">
            <v>(-) DESPESAS MANUTENÇÃO DE INSTALAÇÕESMaterial de Expediente</v>
          </cell>
          <cell r="G2313" t="str">
            <v>Material de Expediente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615.70534740480002</v>
          </cell>
          <cell r="O2313">
            <v>0</v>
          </cell>
          <cell r="P2313">
            <v>110.82000000000001</v>
          </cell>
          <cell r="Q2313">
            <v>13.8551855333</v>
          </cell>
          <cell r="R2313">
            <v>35.131598453199999</v>
          </cell>
          <cell r="S2313">
            <v>32.016960066400003</v>
          </cell>
        </row>
        <row r="2314">
          <cell r="F2314" t="str">
            <v>(-) DESPESAS MANUTENÇÃO DE INSTALAÇÕESMaterial de Limpeza</v>
          </cell>
          <cell r="G2314" t="str">
            <v>Material de Limpeza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94.185987329200003</v>
          </cell>
        </row>
        <row r="2315">
          <cell r="F2315" t="str">
            <v>(-) DESPESAS MANUTENÇÃO DE INSTALAÇÕESMaterial Gráfico e Repreográfico</v>
          </cell>
          <cell r="G2315" t="str">
            <v>Material Gráfico e Repreográfico</v>
          </cell>
          <cell r="H2315">
            <v>0</v>
          </cell>
          <cell r="I2315">
            <v>0</v>
          </cell>
          <cell r="J2315">
            <v>0</v>
          </cell>
          <cell r="K2315">
            <v>15.499999995600001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60.800000000000004</v>
          </cell>
          <cell r="R2315">
            <v>0</v>
          </cell>
          <cell r="S2315">
            <v>0</v>
          </cell>
        </row>
        <row r="2316">
          <cell r="F2316" t="str">
            <v>(-) DESPESAS MANUTENÇÃO DE INSTALAÇÕESMateriais de Natureza Permanente</v>
          </cell>
          <cell r="G2316" t="str">
            <v>Materiais de Natureza Permanente</v>
          </cell>
          <cell r="H2316">
            <v>0</v>
          </cell>
          <cell r="I2316">
            <v>0</v>
          </cell>
          <cell r="J2316">
            <v>0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4.9999999839999996</v>
          </cell>
          <cell r="P2316">
            <v>0</v>
          </cell>
          <cell r="Q2316">
            <v>0</v>
          </cell>
          <cell r="R2316">
            <v>87.6</v>
          </cell>
          <cell r="S2316">
            <v>79.999999996385725</v>
          </cell>
        </row>
        <row r="2317">
          <cell r="F2317" t="str">
            <v>(-) DESPESAS MANUTENÇÃO DE INSTALAÇÕESCoffee Break</v>
          </cell>
          <cell r="G2317" t="str">
            <v>Coffee Break</v>
          </cell>
          <cell r="H2317">
            <v>0</v>
          </cell>
          <cell r="I2317">
            <v>0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</row>
        <row r="2318">
          <cell r="F2318" t="str">
            <v>(-) DESPESAS MANUTENÇÃO DE INSTALAÇÕESMaterial EPI</v>
          </cell>
          <cell r="G2318" t="str">
            <v>Material EPI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</row>
        <row r="2319">
          <cell r="F2319" t="str">
            <v>(-) DESPESAS MANUTENÇÃO DE INSTALAÇÕES(-) Serviços Técnicos Especializados</v>
          </cell>
          <cell r="G2319" t="str">
            <v>(-) Serviços Técnicos Especializados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</row>
        <row r="2320">
          <cell r="F2320" t="str">
            <v>(-) DESPESAS MANUTENÇÃO DE INSTALAÇÕESComissões sobre Vendas</v>
          </cell>
          <cell r="G2320" t="str">
            <v>Comissões sobre Vendas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</row>
        <row r="2321">
          <cell r="F2321" t="str">
            <v>(-) DESPESAS MANUTENÇÃO DE INSTALAÇÕESServiços de Segurança</v>
          </cell>
          <cell r="G2321" t="str">
            <v>Serviços de Segurança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</row>
        <row r="2322">
          <cell r="F2322" t="str">
            <v>(-) DESPESAS MANUTENÇÃO DE INSTALAÇÕESServiços de Contabilidade</v>
          </cell>
          <cell r="G2322" t="str">
            <v>Serviços de Contabilidade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</row>
        <row r="2323">
          <cell r="F2323" t="str">
            <v>(-) DESPESAS MANUTENÇÃO DE INSTALAÇÕESAssessoria Tributária</v>
          </cell>
          <cell r="G2323" t="str">
            <v>Assessoria Tributária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</row>
        <row r="2324">
          <cell r="F2324" t="str">
            <v>(-) DESPESAS MANUTENÇÃO DE INSTALAÇÕESAuditoria Independente</v>
          </cell>
          <cell r="G2324" t="str">
            <v>Auditoria Independente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</row>
        <row r="2325">
          <cell r="F2325" t="str">
            <v>(-) DESPESAS MANUTENÇÃO DE INSTALAÇÕESAdvocacia</v>
          </cell>
          <cell r="G2325" t="str">
            <v>Advocacia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</row>
        <row r="2326">
          <cell r="F2326" t="str">
            <v>(-) DESPESAS MANUTENÇÃO DE INSTALAÇÕESAssessoria de Imprensa</v>
          </cell>
          <cell r="G2326" t="str">
            <v>Assessoria de Imprensa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</row>
        <row r="2327">
          <cell r="F2327" t="str">
            <v>(-) DESPESAS MANUTENÇÃO DE INSTALAÇÕESAssessoria de Comunicação</v>
          </cell>
          <cell r="G2327" t="str">
            <v>Assessoria de Comunicação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</row>
        <row r="2328">
          <cell r="F2328" t="str">
            <v>(-) DESPESAS MANUTENÇÃO DE INSTALAÇÕESAssessoria Criação e Publicidade</v>
          </cell>
          <cell r="G2328" t="str">
            <v>Assessoria Criação e Publicidade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</row>
        <row r="2329">
          <cell r="F2329" t="str">
            <v>(-) DESPESAS MANUTENÇÃO DE INSTALAÇÕESRecrutamento e Seleção</v>
          </cell>
          <cell r="G2329" t="str">
            <v>Recrutamento e Seleção</v>
          </cell>
          <cell r="H2329">
            <v>0</v>
          </cell>
          <cell r="I2329">
            <v>0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</row>
        <row r="2330">
          <cell r="F2330" t="str">
            <v>(-) DESPESAS MANUTENÇÃO DE INSTALAÇÕESFerramentas de Pesquisa</v>
          </cell>
          <cell r="G2330" t="str">
            <v>Ferramentas de Pesquisa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</row>
        <row r="2331">
          <cell r="F2331" t="str">
            <v>(-) DESPESAS MANUTENÇÃO DE INSTALAÇÕESAssessoria Empresarial</v>
          </cell>
          <cell r="G2331" t="str">
            <v>Assessoria Empresarial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</row>
        <row r="2332">
          <cell r="F2332" t="str">
            <v>(-) DESPESAS MANUTENÇÃO DE INSTALAÇÕESServiço de Desembaraço Aduaneiro</v>
          </cell>
          <cell r="G2332" t="str">
            <v>Serviço de Desembaraço Aduaneiro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</row>
        <row r="2333">
          <cell r="F2333" t="str">
            <v>(-) DESPESAS MANUTENÇÃO DE INSTALAÇÕESParticipação em Associações</v>
          </cell>
          <cell r="G2333" t="str">
            <v>Participação em Associações</v>
          </cell>
          <cell r="H2333">
            <v>0</v>
          </cell>
          <cell r="I2333">
            <v>0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</row>
        <row r="2334">
          <cell r="F2334" t="str">
            <v>(-) DESPESAS MANUTENÇÃO DE INSTALAÇÕESComissão Empresa de Cobrança</v>
          </cell>
          <cell r="G2334" t="str">
            <v>Comissão Empresa de Cobrança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</row>
        <row r="2335">
          <cell r="F2335" t="str">
            <v>(-) DESPESAS MANUTENÇÃO DE INSTALAÇÕESServiço Análise de Crédito</v>
          </cell>
          <cell r="G2335" t="str">
            <v>Serviço Análise de Crédito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</row>
        <row r="2336">
          <cell r="F2336" t="str">
            <v>(-) DESPESAS MANUTENÇÃO DE INSTALAÇÕESDesenvolvimento e Manutenção de Software</v>
          </cell>
          <cell r="G2336" t="str">
            <v>Desenvolvimento e Manutenção de Software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</row>
        <row r="2337">
          <cell r="F2337" t="str">
            <v>(-) DESPESAS MANUTENÇÃO DE INSTALAÇÕESSuporte Técnico Software</v>
          </cell>
          <cell r="G2337" t="str">
            <v>Suporte Técnico Software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</row>
        <row r="2338">
          <cell r="F2338" t="str">
            <v>(-) DESPESAS MANUTENÇÃO DE INSTALAÇÕESLicença para Uso de Software (Aluguel)</v>
          </cell>
          <cell r="G2338" t="str">
            <v>Licença para Uso de Software (Aluguel)</v>
          </cell>
          <cell r="H2338">
            <v>0</v>
          </cell>
          <cell r="I2338">
            <v>0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</row>
        <row r="2339">
          <cell r="F2339" t="str">
            <v>(-) DESPESAS MANUTENÇÃO DE INSTALAÇÕESAssessoria em TI</v>
          </cell>
          <cell r="G2339" t="str">
            <v>Assessoria em TI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</row>
        <row r="2340">
          <cell r="F2340" t="str">
            <v>(-) DESPESAS MANUTENÇÃO DE INSTALAÇÕESManutenção Suporte Técnico Software</v>
          </cell>
          <cell r="G2340" t="str">
            <v>Manutenção Suporte Técnico Software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</row>
        <row r="2341">
          <cell r="F2341" t="str">
            <v>(-) DESPESAS MANUTENÇÃO DE INSTALAÇÕES(-)Manutenção</v>
          </cell>
          <cell r="G2341" t="str">
            <v>(-)Manutenção</v>
          </cell>
          <cell r="H2341">
            <v>11104.17</v>
          </cell>
          <cell r="I2341">
            <v>11319.34</v>
          </cell>
          <cell r="J2341">
            <v>12240.019999999999</v>
          </cell>
          <cell r="K2341">
            <v>27029.338448275903</v>
          </cell>
          <cell r="L2341">
            <v>47699.37000000001</v>
          </cell>
          <cell r="M2341">
            <v>24980.750000000004</v>
          </cell>
          <cell r="N2341">
            <v>21824.909999982807</v>
          </cell>
          <cell r="O2341">
            <v>3690.66</v>
          </cell>
          <cell r="P2341">
            <v>23780.48</v>
          </cell>
          <cell r="Q2341">
            <v>16254.321428571</v>
          </cell>
          <cell r="R2341">
            <v>39520.040000000008</v>
          </cell>
          <cell r="S2341">
            <v>7595.4900000000016</v>
          </cell>
        </row>
        <row r="2342">
          <cell r="F2342" t="str">
            <v>(-) DESPESAS MANUTENÇÃO DE INSTALAÇÕESMateriais de Manutenção e Reparos</v>
          </cell>
          <cell r="G2342" t="str">
            <v>Materiais de Manutenção e Reparos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75.571428570999998</v>
          </cell>
          <cell r="R2342">
            <v>14.9</v>
          </cell>
          <cell r="S2342">
            <v>0</v>
          </cell>
        </row>
        <row r="2343">
          <cell r="F2343" t="str">
            <v>(-) DESPESAS MANUTENÇÃO DE INSTALAÇÕESManutenção Conservação Móveis e Utensílios</v>
          </cell>
          <cell r="G2343" t="str">
            <v>Manutenção Conservação Móveis e Utensílios</v>
          </cell>
          <cell r="H2343">
            <v>403</v>
          </cell>
          <cell r="I2343">
            <v>0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</row>
        <row r="2344">
          <cell r="F2344" t="str">
            <v>(-) DESPESAS MANUTENÇÃO DE INSTALAÇÕESManutenção Conservação Máq. e Equipamentos</v>
          </cell>
          <cell r="G2344" t="str">
            <v>Manutenção Conservação Máq. e Equipamentos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</row>
        <row r="2345">
          <cell r="F2345" t="str">
            <v>(-) DESPESAS MANUTENÇÃO DE INSTALAÇÕESManutenção de Equipamentos de Informática</v>
          </cell>
          <cell r="G2345" t="str">
            <v>Manutenção de Equipamentos de Informática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</row>
        <row r="2346">
          <cell r="F2346" t="str">
            <v>(-) DESPESAS MANUTENÇÃO DE INSTALAÇÕESManutenção e Conservação Instalações</v>
          </cell>
          <cell r="G2346" t="str">
            <v>Manutenção e Conservação Instalações</v>
          </cell>
          <cell r="H2346">
            <v>10701.17</v>
          </cell>
          <cell r="I2346">
            <v>11319.34</v>
          </cell>
          <cell r="J2346">
            <v>12240.019999999999</v>
          </cell>
          <cell r="K2346">
            <v>27029.338448275903</v>
          </cell>
          <cell r="L2346">
            <v>47699.37000000001</v>
          </cell>
          <cell r="M2346">
            <v>24963.750000000004</v>
          </cell>
          <cell r="N2346">
            <v>21824.909999982807</v>
          </cell>
          <cell r="O2346">
            <v>3690.66</v>
          </cell>
          <cell r="P2346">
            <v>23765.48</v>
          </cell>
          <cell r="Q2346">
            <v>16178.75</v>
          </cell>
          <cell r="R2346">
            <v>39505.140000000007</v>
          </cell>
          <cell r="S2346">
            <v>7578.4900000000016</v>
          </cell>
        </row>
        <row r="2347">
          <cell r="F2347" t="str">
            <v>(-) DESPESAS MANUTENÇÃO DE INSTALAÇÕESManutenção e Conservação Predial</v>
          </cell>
          <cell r="G2347" t="str">
            <v>Manutenção e Conservação Predial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  <cell r="M2347">
            <v>17</v>
          </cell>
          <cell r="N2347">
            <v>0</v>
          </cell>
          <cell r="O2347">
            <v>0</v>
          </cell>
          <cell r="P2347">
            <v>15</v>
          </cell>
          <cell r="Q2347">
            <v>0</v>
          </cell>
          <cell r="R2347">
            <v>0</v>
          </cell>
          <cell r="S2347">
            <v>17</v>
          </cell>
        </row>
        <row r="2348">
          <cell r="F2348" t="str">
            <v>(-) DESPESAS MANUTENÇÃO DE INSTALAÇÕES(-)Outras Despesas Gerais</v>
          </cell>
          <cell r="G2348" t="str">
            <v>(-)Outras Despesas Gerais</v>
          </cell>
          <cell r="H2348">
            <v>0</v>
          </cell>
          <cell r="I2348">
            <v>0</v>
          </cell>
          <cell r="J2348">
            <v>159.27999999999997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209.35</v>
          </cell>
          <cell r="R2348">
            <v>72.62000068175999</v>
          </cell>
          <cell r="S2348">
            <v>61.44</v>
          </cell>
        </row>
        <row r="2349">
          <cell r="F2349" t="str">
            <v>(-) DESPESAS MANUTENÇÃO DE INSTALAÇÕESAluguel de Veículos</v>
          </cell>
          <cell r="G2349" t="str">
            <v>Aluguel de Veículos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</row>
        <row r="2350">
          <cell r="F2350" t="str">
            <v>(-) DESPESAS MANUTENÇÃO DE INSTALAÇÕESAssinatura Jornais, Revistas e Periódicos</v>
          </cell>
          <cell r="G2350" t="str">
            <v>Assinatura Jornais, Revistas e Periódicos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</row>
        <row r="2351">
          <cell r="F2351" t="str">
            <v>(-) DESPESAS MANUTENÇÃO DE INSTALAÇÕESCombustível</v>
          </cell>
          <cell r="G2351" t="str">
            <v>Combustível</v>
          </cell>
          <cell r="H2351">
            <v>0</v>
          </cell>
          <cell r="I2351">
            <v>0</v>
          </cell>
          <cell r="J2351">
            <v>159.27999999999997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72.62000068175999</v>
          </cell>
          <cell r="S2351">
            <v>0</v>
          </cell>
        </row>
        <row r="2352">
          <cell r="F2352" t="str">
            <v>(-) DESPESAS MANUTENÇÃO DE INSTALAÇÕESDespesa com Documentos</v>
          </cell>
          <cell r="G2352" t="str">
            <v>Despesa com Documentos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</row>
        <row r="2353">
          <cell r="F2353" t="str">
            <v>(-) DESPESAS MANUTENÇÃO DE INSTALAÇÕESDespesa com Processos Judiciais</v>
          </cell>
          <cell r="G2353" t="str">
            <v>Despesa com Processos Judiciais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</row>
        <row r="2354">
          <cell r="F2354" t="str">
            <v>(-) DESPESAS MANUTENÇÃO DE INSTALAÇÕESFrete Compra</v>
          </cell>
          <cell r="G2354" t="str">
            <v>Frete Compra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209.35</v>
          </cell>
          <cell r="R2354">
            <v>0</v>
          </cell>
          <cell r="S2354">
            <v>61.44</v>
          </cell>
        </row>
        <row r="2355">
          <cell r="F2355" t="str">
            <v>(-) DESPESAS MANUTENÇÃO DE INSTALAÇÕESMão-de-Obra Terceirizada</v>
          </cell>
          <cell r="G2355" t="str">
            <v>Mão-de-Obra Terceirizada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</row>
        <row r="2356">
          <cell r="F2356" t="str">
            <v>(-) DESPESAS MANUTENÇÃO DE INSTALAÇÕESServiço de Correios</v>
          </cell>
          <cell r="G2356" t="str">
            <v>Serviço de Correios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</row>
        <row r="2357">
          <cell r="F2357" t="str">
            <v>(-) DESPESAS MANUTENÇÃO DE INSTALAÇÕESÁgua</v>
          </cell>
          <cell r="G2357" t="str">
            <v>Água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</row>
        <row r="2358">
          <cell r="F2358" t="str">
            <v>(-) DESPESAS MANUTENÇÃO DE INSTALAÇÕESDespesas com Amortização de Software</v>
          </cell>
          <cell r="G2358" t="str">
            <v>Despesas com Amortização de Software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</row>
        <row r="2359">
          <cell r="F2359" t="str">
            <v>(-) DESPESAS MANUTENÇÃO DE INSTALAÇÕESTaxas Operacionais</v>
          </cell>
          <cell r="G2359" t="str">
            <v>Taxas Operacionais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</row>
        <row r="2360">
          <cell r="F2360" t="str">
            <v>(-) DESPESAS MANUTENÇÃO DE INSTALAÇÕESAluguel de Imóveis</v>
          </cell>
          <cell r="G2360" t="str">
            <v>Aluguel de Imóveis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</row>
        <row r="2361">
          <cell r="F2361" t="str">
            <v>(-) DESPESAS MANUTENÇÃO DE INSTALAÇÕESSeguro Frota Leve</v>
          </cell>
          <cell r="G2361" t="str">
            <v>Seguro Frota Leve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</row>
        <row r="2362">
          <cell r="F2362" t="str">
            <v>(-) DESPESAS MANUTENÇÃO DE INSTALAÇÕESPerdas de Estoque</v>
          </cell>
          <cell r="G2362" t="str">
            <v>Perdas de Estoque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</row>
        <row r="2363">
          <cell r="F2363" t="str">
            <v>(-) DESPESAS MANUTENÇÃO DE INSTALAÇÕESAluguel de Máquinas e Equipamentos</v>
          </cell>
          <cell r="G2363" t="str">
            <v>Aluguel de Máquinas e Equipamentos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</row>
        <row r="2364">
          <cell r="F2364" t="str">
            <v>(-) DESPESAS MANUTENÇÃO DE INSTALAÇÕESOutras Despesas Gerais</v>
          </cell>
          <cell r="G2364" t="str">
            <v>Outras Despesas Gerais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</row>
        <row r="2365">
          <cell r="F2365" t="str">
            <v>(-) DESPESAS JURÍDICO(-) DESPESAS JURÍDICO</v>
          </cell>
          <cell r="G2365" t="str">
            <v>(-) DESPESAS JURÍDICO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</row>
        <row r="2366">
          <cell r="F2366" t="str">
            <v>(-) DESPESAS JURÍDICODespesas com Pessoal</v>
          </cell>
          <cell r="G2366" t="str">
            <v>Despesas com Pessoal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</row>
        <row r="2367">
          <cell r="F2367" t="str">
            <v>(-) DESPESAS JURÍDICOSalários e Adicionais</v>
          </cell>
          <cell r="G2367" t="str">
            <v>Salários e Adicionais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</row>
        <row r="2368">
          <cell r="F2368" t="str">
            <v>(-) DESPESAS JURÍDICOEncargos Sociais</v>
          </cell>
          <cell r="G2368" t="str">
            <v>Encargos Sociais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</row>
        <row r="2369">
          <cell r="F2369" t="str">
            <v>(-) DESPESAS JURÍDICOProvisão PPR Global</v>
          </cell>
          <cell r="G2369" t="str">
            <v>Provisão PPR Global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</row>
        <row r="2370">
          <cell r="F2370" t="str">
            <v>(-) DESPESAS JURÍDICODesenvolvimento RH</v>
          </cell>
          <cell r="G2370" t="str">
            <v>Desenvolvimento RH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</row>
        <row r="2371">
          <cell r="F2371" t="str">
            <v>(-) DESPESAS JURÍDICOProvisão PPR Gestores</v>
          </cell>
          <cell r="G2371" t="str">
            <v>Provisão PPR Gestores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</row>
        <row r="2372">
          <cell r="F2372" t="str">
            <v>(-) DESPESAS JURÍDICOEducação Continuada</v>
          </cell>
          <cell r="G2372" t="str">
            <v>Educação Continuada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</row>
        <row r="2373">
          <cell r="F2373" t="str">
            <v>(-) DESPESAS JURÍDICOIdiomas</v>
          </cell>
          <cell r="G2373" t="str">
            <v>Idiomas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</row>
        <row r="2374">
          <cell r="F2374" t="str">
            <v>(-) DESPESAS JURÍDICOGinástica Laboral</v>
          </cell>
          <cell r="G2374" t="str">
            <v>Ginástica Laboral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</row>
        <row r="2375">
          <cell r="F2375" t="str">
            <v>(-) DESPESAS JURÍDICOEducação e Treinamento (Capacitação)</v>
          </cell>
          <cell r="G2375" t="str">
            <v>Educação e Treinamento (Capacitação)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</row>
        <row r="2376">
          <cell r="F2376" t="str">
            <v>(-) DESPESAS JURÍDICOAtividades Motivacionais</v>
          </cell>
          <cell r="G2376" t="str">
            <v>Atividades Motivacionais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</row>
        <row r="2377">
          <cell r="F2377" t="str">
            <v>(-) DESPESAS JURÍDICOOutras despesas de Pessoal</v>
          </cell>
          <cell r="G2377" t="str">
            <v>Outras despesas de Pessoal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</row>
        <row r="2378">
          <cell r="F2378" t="str">
            <v>(-) DESPESAS JURÍDICOAjuda de Custo Alimentação</v>
          </cell>
          <cell r="G2378" t="str">
            <v>Ajuda de Custo Alimentação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</row>
        <row r="2379">
          <cell r="F2379" t="str">
            <v>(-) DESPESAS JURÍDICOAjuda de Custo Combustível</v>
          </cell>
          <cell r="G2379" t="str">
            <v>Ajuda de Custo Combustível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</row>
        <row r="2380">
          <cell r="F2380" t="str">
            <v>(-) DESPESAS JURÍDICOAjuda de Custo Moradia/Aluguel</v>
          </cell>
          <cell r="G2380" t="str">
            <v>Ajuda de Custo Moradia/Aluguel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</row>
        <row r="2381">
          <cell r="F2381" t="str">
            <v>(-) DESPESAS JURÍDICOExames Médicos</v>
          </cell>
          <cell r="G2381" t="str">
            <v>Exames Médicos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</row>
        <row r="2382">
          <cell r="F2382" t="str">
            <v>(-) DESPESAS JURÍDICOPlano de Saúde</v>
          </cell>
          <cell r="G2382" t="str">
            <v>Plano de Saúde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</row>
        <row r="2383">
          <cell r="F2383" t="str">
            <v>(-) DESPESAS JURÍDICOSeguro de Vida em Grupo</v>
          </cell>
          <cell r="G2383" t="str">
            <v>Seguro de Vida em Grupo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</row>
        <row r="2384">
          <cell r="F2384" t="str">
            <v>(-) DESPESAS JURÍDICOPlano Odontológico</v>
          </cell>
          <cell r="G2384" t="str">
            <v>Plano Odontológico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</row>
        <row r="2385">
          <cell r="F2385" t="str">
            <v>(-) DESPESAS JURÍDICOFarmácia</v>
          </cell>
          <cell r="G2385" t="str">
            <v>Farmácia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</row>
        <row r="2386">
          <cell r="F2386" t="str">
            <v>(-) DESPESAS JURÍDICOAlimentação Funcionários</v>
          </cell>
          <cell r="G2386" t="str">
            <v>Alimentação Funcionários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</row>
        <row r="2387">
          <cell r="F2387" t="str">
            <v>(-) DESPESAS JURÍDICOAlimentação Interna Funcionários</v>
          </cell>
          <cell r="G2387" t="str">
            <v>Alimentação Interna Funcionários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</row>
        <row r="2388">
          <cell r="F2388" t="str">
            <v>(-) DESPESAS JURÍDICOMulta Termino Contratual</v>
          </cell>
          <cell r="G2388" t="str">
            <v>Multa Termino Contratual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</row>
        <row r="2389">
          <cell r="F2389" t="str">
            <v>(-) DESPESAS JURÍDICOMultas Trabalhistas</v>
          </cell>
          <cell r="G2389" t="str">
            <v>Multas Trabalhistas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</row>
        <row r="2390">
          <cell r="F2390" t="str">
            <v xml:space="preserve">(-) DESPESAS JURÍDICOFardamento </v>
          </cell>
          <cell r="G2390" t="str">
            <v xml:space="preserve">Fardamento 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</row>
        <row r="2391">
          <cell r="F2391" t="str">
            <v>(-) DESPESAS JURÍDICOBenefícios Assistenciais</v>
          </cell>
          <cell r="G2391" t="str">
            <v>Benefícios Assistenciais</v>
          </cell>
          <cell r="H2391">
            <v>0</v>
          </cell>
          <cell r="I2391">
            <v>0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</row>
        <row r="2392">
          <cell r="F2392" t="str">
            <v>(-) DESPESAS JURÍDICO(-) Despesas Especificas</v>
          </cell>
          <cell r="G2392" t="str">
            <v>(-) Despesas Especificas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</row>
        <row r="2393">
          <cell r="F2393" t="str">
            <v>(-) DESPESAS JURÍDICOEnergia Eletrica</v>
          </cell>
          <cell r="G2393" t="str">
            <v>Energia Eletrica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</row>
        <row r="2394">
          <cell r="F2394" t="str">
            <v>(-) DESPESAS JURÍDICOCustas Cartoriais</v>
          </cell>
          <cell r="G2394" t="str">
            <v>Custas Cartoriais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</row>
        <row r="2395">
          <cell r="F2395" t="str">
            <v>(-) DESPESAS JURÍDICOAluguel de Máquinas e Equipamentos</v>
          </cell>
          <cell r="G2395" t="str">
            <v>Aluguel de Máquinas e Equipamentos</v>
          </cell>
          <cell r="H2395">
            <v>0</v>
          </cell>
          <cell r="I2395">
            <v>0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</row>
        <row r="2396">
          <cell r="F2396" t="str">
            <v>(-) DESPESAS JURÍDICOCombustível Frota Leve</v>
          </cell>
          <cell r="G2396" t="str">
            <v>Combustível Frota Leve</v>
          </cell>
          <cell r="H2396">
            <v>0</v>
          </cell>
          <cell r="I2396">
            <v>0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</row>
        <row r="2397">
          <cell r="F2397" t="str">
            <v>(-) DESPESAS JURÍDICOLubrificantes Frota Leve</v>
          </cell>
          <cell r="G2397" t="str">
            <v>Lubrificantes Frota Leve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</row>
        <row r="2398">
          <cell r="F2398" t="str">
            <v>(-) DESPESAS JURÍDICOManutenção Frota Leve</v>
          </cell>
          <cell r="G2398" t="str">
            <v>Manutenção Frota Leve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</row>
        <row r="2399">
          <cell r="F2399" t="str">
            <v>(-) DESPESAS JURÍDICOSeguro Frota Leve</v>
          </cell>
          <cell r="G2399" t="str">
            <v>Seguro Frota Leve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</row>
        <row r="2400">
          <cell r="F2400" t="str">
            <v>(-) DESPESAS JURÍDICOSeguro Instalações</v>
          </cell>
          <cell r="G2400" t="str">
            <v>Seguro Instalações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</row>
        <row r="2401">
          <cell r="F2401" t="str">
            <v>(-) DESPESAS JURÍDICOSeguro Responsabilidade Civil</v>
          </cell>
          <cell r="G2401" t="str">
            <v>Seguro Responsabilidade Civil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</row>
        <row r="2402">
          <cell r="F2402" t="str">
            <v>(-) DESPESAS JURÍDICOAluguel de Imóveis</v>
          </cell>
          <cell r="G2402" t="str">
            <v>Aluguel de Imóveis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</row>
        <row r="2403">
          <cell r="F2403" t="str">
            <v>(-) DESPESAS JURÍDICOTaxas Operacionais</v>
          </cell>
          <cell r="G2403" t="str">
            <v>Taxas Operacionais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</row>
        <row r="2404">
          <cell r="F2404" t="str">
            <v>(-) DESPESAS JURÍDICODoações</v>
          </cell>
          <cell r="G2404" t="str">
            <v>Doações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</row>
        <row r="2405">
          <cell r="F2405" t="str">
            <v>(-) DESPESAS JURÍDICOPremio por Concursos</v>
          </cell>
          <cell r="G2405" t="str">
            <v>Premio por Concursos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</row>
        <row r="2406">
          <cell r="F2406" t="str">
            <v>(-) DESPESAS JURÍDICOPublicações Legais</v>
          </cell>
          <cell r="G2406" t="str">
            <v>Publicações Legais</v>
          </cell>
          <cell r="H2406">
            <v>0</v>
          </cell>
          <cell r="I2406">
            <v>0</v>
          </cell>
          <cell r="J2406">
            <v>0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</row>
        <row r="2407">
          <cell r="F2407" t="str">
            <v>(-) DESPESAS JURÍDICOServiço Copa</v>
          </cell>
          <cell r="G2407" t="str">
            <v>Serviço Copa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</row>
        <row r="2408">
          <cell r="F2408" t="str">
            <v>(-) DESPESAS JURÍDICOContribuição Sindicatos e Associações</v>
          </cell>
          <cell r="G2408" t="str">
            <v>Contribuição Sindicatos e Associações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</row>
        <row r="2409">
          <cell r="F2409" t="str">
            <v>(-) DESPESAS JURÍDICODespesas com Certificação Digital</v>
          </cell>
          <cell r="G2409" t="str">
            <v>Despesas com Certificação Digital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</row>
        <row r="2410">
          <cell r="F2410" t="str">
            <v>(-) DESPESAS JURÍDICOCustas e Emolumentos</v>
          </cell>
          <cell r="G2410" t="str">
            <v>Custas e Emolumentos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</row>
        <row r="2411">
          <cell r="F2411" t="str">
            <v>(-) DESPESAS JURÍDICO(-) Despesas Gerais</v>
          </cell>
          <cell r="G2411" t="str">
            <v>(-) Despesas Gerais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</row>
        <row r="2412">
          <cell r="F2412" t="str">
            <v>(-) DESPESAS JURÍDICO(-) Deslocamentos e Viagens</v>
          </cell>
          <cell r="G2412" t="str">
            <v>(-) Deslocamentos e Viagens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</row>
        <row r="2413">
          <cell r="F2413" t="str">
            <v xml:space="preserve">(-) DESPESAS JURÍDICOHospedagem </v>
          </cell>
          <cell r="G2413" t="str">
            <v xml:space="preserve">Hospedagem 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</row>
        <row r="2414">
          <cell r="F2414" t="str">
            <v xml:space="preserve">(-) DESPESAS JURÍDICOPassagens Aéreas </v>
          </cell>
          <cell r="G2414" t="str">
            <v xml:space="preserve">Passagens Aéreas 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</row>
        <row r="2415">
          <cell r="F2415" t="str">
            <v xml:space="preserve">(-) DESPESAS JURÍDICOPassagens Rodoviárias </v>
          </cell>
          <cell r="G2415" t="str">
            <v xml:space="preserve">Passagens Rodoviárias 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</row>
        <row r="2416">
          <cell r="F2416" t="str">
            <v>(-) DESPESAS JURÍDICOPassagens Marítimas</v>
          </cell>
          <cell r="G2416" t="str">
            <v>Passagens Marítimas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</row>
        <row r="2417">
          <cell r="F2417" t="str">
            <v>(-) DESPESAS JURÍDICODespesas com Táxi</v>
          </cell>
          <cell r="G2417" t="str">
            <v>Despesas com Táxi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</row>
        <row r="2418">
          <cell r="F2418" t="str">
            <v>(-) DESPESAS JURÍDICODespesas com Moto Taxi</v>
          </cell>
          <cell r="G2418" t="str">
            <v>Despesas com Moto Taxi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</row>
        <row r="2419">
          <cell r="F2419" t="str">
            <v>(-) DESPESAS JURÍDICOAlimentação Viagens</v>
          </cell>
          <cell r="G2419" t="str">
            <v>Alimentação Viagens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</row>
        <row r="2420">
          <cell r="F2420" t="str">
            <v>(-) DESPESAS JURÍDICODiárias Viagens</v>
          </cell>
          <cell r="G2420" t="str">
            <v>Diárias Viagens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</row>
        <row r="2421">
          <cell r="F2421" t="str">
            <v>(-) DESPESAS JURÍDICOCombustível em Viagens</v>
          </cell>
          <cell r="G2421" t="str">
            <v>Combustível em Viagens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</row>
        <row r="2422">
          <cell r="F2422" t="str">
            <v>(-) DESPESAS JURÍDICOEstacionamento</v>
          </cell>
          <cell r="G2422" t="str">
            <v>Estacionamento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</row>
        <row r="2423">
          <cell r="F2423" t="str">
            <v>(-) DESPESAS JURÍDICOPedágio</v>
          </cell>
          <cell r="G2423" t="str">
            <v>Pedágio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</row>
        <row r="2424">
          <cell r="F2424" t="str">
            <v>(-) DESPESAS JURÍDICO(-) Telefonia e Telecomunicações</v>
          </cell>
          <cell r="G2424" t="str">
            <v>(-) Telefonia e Telecomunicações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</row>
        <row r="2425">
          <cell r="F2425" t="str">
            <v>(-) DESPESAS JURÍDICOTelefonia Fixa</v>
          </cell>
          <cell r="G2425" t="str">
            <v>Telefonia Fixa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</row>
        <row r="2426">
          <cell r="F2426" t="str">
            <v>(-) DESPESAS JURÍDICOTelefonia Móvel</v>
          </cell>
          <cell r="G2426" t="str">
            <v>Telefonia Móvel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</row>
        <row r="2427">
          <cell r="F2427" t="str">
            <v>(-) DESPESAS JURÍDICOInternet</v>
          </cell>
          <cell r="G2427" t="str">
            <v>Internet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</row>
        <row r="2428">
          <cell r="F2428" t="str">
            <v>(-) DESPESAS JURÍDICOServiço de Trasmissão em Audio e Video</v>
          </cell>
          <cell r="G2428" t="str">
            <v>Serviço de Trasmissão em Audio e Video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</row>
        <row r="2429">
          <cell r="F2429" t="str">
            <v>(-) DESPESAS JURÍDICOVoip</v>
          </cell>
          <cell r="G2429" t="str">
            <v>Voip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</row>
        <row r="2430">
          <cell r="F2430" t="str">
            <v>(-) DESPESAS JURÍDICO(-)Materias de Consumo</v>
          </cell>
          <cell r="G2430" t="str">
            <v>(-)Materias de Consumo</v>
          </cell>
          <cell r="H2430">
            <v>0</v>
          </cell>
          <cell r="I2430">
            <v>0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</row>
        <row r="2431">
          <cell r="F2431" t="str">
            <v>(-) DESPESAS JURÍDICOMaterial de Consumo Informática</v>
          </cell>
          <cell r="G2431" t="str">
            <v>Material de Consumo Informática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0</v>
          </cell>
        </row>
        <row r="2432">
          <cell r="F2432" t="str">
            <v>(-) DESPESAS JURÍDICOAluguel Máquina Reprográfica</v>
          </cell>
          <cell r="G2432" t="str">
            <v>Aluguel Máquina Reprográfica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</row>
        <row r="2433">
          <cell r="F2433" t="str">
            <v>(-) DESPESAS JURÍDICOMaterial de Consumo Máquina Reprografia</v>
          </cell>
          <cell r="G2433" t="str">
            <v>Material de Consumo Máquina Reprografia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</row>
        <row r="2434">
          <cell r="F2434" t="str">
            <v>(-) DESPESAS JURÍDICOMaterial de Expediente</v>
          </cell>
          <cell r="G2434" t="str">
            <v>Material de Expediente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</row>
        <row r="2435">
          <cell r="F2435" t="str">
            <v>(-) DESPESAS JURÍDICOMaterial de Limpeza</v>
          </cell>
          <cell r="G2435" t="str">
            <v>Material de Limpeza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</row>
        <row r="2436">
          <cell r="F2436" t="str">
            <v>(-) DESPESAS JURÍDICOMaterial Gráfico e Repreográfico</v>
          </cell>
          <cell r="G2436" t="str">
            <v>Material Gráfico e Repreográfico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</row>
        <row r="2437">
          <cell r="F2437" t="str">
            <v>(-) DESPESAS JURÍDICOMateriais de Natureza Permanente</v>
          </cell>
          <cell r="G2437" t="str">
            <v>Materiais de Natureza Permanente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</row>
        <row r="2438">
          <cell r="F2438" t="str">
            <v>(-) DESPESAS JURÍDICOCoffee Break</v>
          </cell>
          <cell r="G2438" t="str">
            <v>Coffee Break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</row>
        <row r="2439">
          <cell r="F2439" t="str">
            <v>(-) DESPESAS JURÍDICOMaterial EPI</v>
          </cell>
          <cell r="G2439" t="str">
            <v>Material EPI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</row>
        <row r="2440">
          <cell r="F2440" t="str">
            <v>(-) DESPESAS JURÍDICO(-) Serviços Técnicos Especializados</v>
          </cell>
          <cell r="G2440" t="str">
            <v>(-) Serviços Técnicos Especializados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</row>
        <row r="2441">
          <cell r="F2441" t="str">
            <v>(-) DESPESAS JURÍDICOComissões sobre Vendas</v>
          </cell>
          <cell r="G2441" t="str">
            <v>Comissões sobre Vendas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</row>
        <row r="2442">
          <cell r="F2442" t="str">
            <v>(-) DESPESAS JURÍDICOServiços de Segurança</v>
          </cell>
          <cell r="G2442" t="str">
            <v>Serviços de Segurança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</row>
        <row r="2443">
          <cell r="F2443" t="str">
            <v>(-) DESPESAS JURÍDICOServiços de Contabilidade</v>
          </cell>
          <cell r="G2443" t="str">
            <v>Serviços de Contabilidade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</row>
        <row r="2444">
          <cell r="F2444" t="str">
            <v>(-) DESPESAS JURÍDICOAssessoria Tributária</v>
          </cell>
          <cell r="G2444" t="str">
            <v>Assessoria Tributária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</row>
        <row r="2445">
          <cell r="F2445" t="str">
            <v>(-) DESPESAS JURÍDICOAuditoria Independente</v>
          </cell>
          <cell r="G2445" t="str">
            <v>Auditoria Independente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</row>
        <row r="2446">
          <cell r="F2446" t="str">
            <v>(-) DESPESAS JURÍDICOAdvocacia</v>
          </cell>
          <cell r="G2446" t="str">
            <v>Advocacia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</row>
        <row r="2447">
          <cell r="F2447" t="str">
            <v>(-) DESPESAS JURÍDICOAssessoria de Imprensa</v>
          </cell>
          <cell r="G2447" t="str">
            <v>Assessoria de Imprensa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</row>
        <row r="2448">
          <cell r="F2448" t="str">
            <v>(-) DESPESAS JURÍDICOAssessoria de Comunicação</v>
          </cell>
          <cell r="G2448" t="str">
            <v>Assessoria de Comunicação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</row>
        <row r="2449">
          <cell r="F2449" t="str">
            <v>(-) DESPESAS JURÍDICOAssessoria Criação e Publicidade</v>
          </cell>
          <cell r="G2449" t="str">
            <v>Assessoria Criação e Publicidade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</row>
        <row r="2450">
          <cell r="F2450" t="str">
            <v>(-) DESPESAS JURÍDICORecrutamento e Seleção</v>
          </cell>
          <cell r="G2450" t="str">
            <v>Recrutamento e Seleção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</row>
        <row r="2451">
          <cell r="F2451" t="str">
            <v>(-) DESPESAS JURÍDICOFerramentas de Pesquisa</v>
          </cell>
          <cell r="G2451" t="str">
            <v>Ferramentas de Pesquisa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</row>
        <row r="2452">
          <cell r="F2452" t="str">
            <v>(-) DESPESAS JURÍDICOAssessoria Empresarial</v>
          </cell>
          <cell r="G2452" t="str">
            <v>Assessoria Empresarial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</row>
        <row r="2453">
          <cell r="F2453" t="str">
            <v>(-) DESPESAS JURÍDICOServiço de Desembaraço Aduaneiro</v>
          </cell>
          <cell r="G2453" t="str">
            <v>Serviço de Desembaraço Aduaneiro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</row>
        <row r="2454">
          <cell r="F2454" t="str">
            <v>(-) DESPESAS JURÍDICOParticipação em Associações</v>
          </cell>
          <cell r="G2454" t="str">
            <v>Participação em Associações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</row>
        <row r="2455">
          <cell r="F2455" t="str">
            <v>(-) DESPESAS JURÍDICOComissão Empresa de Cobrança</v>
          </cell>
          <cell r="G2455" t="str">
            <v>Comissão Empresa de Cobrança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</row>
        <row r="2456">
          <cell r="F2456" t="str">
            <v>(-) DESPESAS JURÍDICOServiço Análise de Crédito</v>
          </cell>
          <cell r="G2456" t="str">
            <v>Serviço Análise de Crédito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</row>
        <row r="2457">
          <cell r="F2457" t="str">
            <v>(-) DESPESAS JURÍDICODesenvolvimento e Manutenção de Software</v>
          </cell>
          <cell r="G2457" t="str">
            <v>Desenvolvimento e Manutenção de Software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</row>
        <row r="2458">
          <cell r="F2458" t="str">
            <v>(-) DESPESAS JURÍDICOSuporte Técnico Software</v>
          </cell>
          <cell r="G2458" t="str">
            <v>Suporte Técnico Software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</row>
        <row r="2459">
          <cell r="F2459" t="str">
            <v>(-) DESPESAS JURÍDICOLicença para Uso de Software (Aluguel)</v>
          </cell>
          <cell r="G2459" t="str">
            <v>Licença para Uso de Software (Aluguel)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</row>
        <row r="2460">
          <cell r="F2460" t="str">
            <v>(-) DESPESAS JURÍDICOAssessoria em TI</v>
          </cell>
          <cell r="G2460" t="str">
            <v>Assessoria em TI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</row>
        <row r="2461">
          <cell r="F2461" t="str">
            <v>(-) DESPESAS JURÍDICOManutenção Suporte Técnico Software</v>
          </cell>
          <cell r="G2461" t="str">
            <v>Manutenção Suporte Técnico Software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</row>
        <row r="2462">
          <cell r="F2462" t="str">
            <v>(-) DESPESAS JURÍDICO(-)Manutenção</v>
          </cell>
          <cell r="G2462" t="str">
            <v>(-)Manutenção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</row>
        <row r="2463">
          <cell r="F2463" t="str">
            <v>(-) DESPESAS JURÍDICOMateriais de Manutenção e Reparos</v>
          </cell>
          <cell r="G2463" t="str">
            <v>Materiais de Manutenção e Reparos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</row>
        <row r="2464">
          <cell r="F2464" t="str">
            <v>(-) DESPESAS JURÍDICOManutenção Conservação Móveis e Utensílios</v>
          </cell>
          <cell r="G2464" t="str">
            <v>Manutenção Conservação Móveis e Utensílios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</row>
        <row r="2465">
          <cell r="F2465" t="str">
            <v>(-) DESPESAS JURÍDICOManutenção Conservação Máq. e Equipamentos</v>
          </cell>
          <cell r="G2465" t="str">
            <v>Manutenção Conservação Máq. e Equipamentos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</row>
        <row r="2466">
          <cell r="F2466" t="str">
            <v>(-) DESPESAS JURÍDICOManutenção de Equipamentos de Informática</v>
          </cell>
          <cell r="G2466" t="str">
            <v>Manutenção de Equipamentos de Informática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</row>
        <row r="2467">
          <cell r="F2467" t="str">
            <v>(-) DESPESAS JURÍDICOManutenção e Conservação Instalações</v>
          </cell>
          <cell r="G2467" t="str">
            <v>Manutenção e Conservação Instalações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</row>
        <row r="2468">
          <cell r="F2468" t="str">
            <v>(-) DESPESAS JURÍDICOManutenção e Conservação Predial</v>
          </cell>
          <cell r="G2468" t="str">
            <v>Manutenção e Conservação Predial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</row>
        <row r="2469">
          <cell r="F2469" t="str">
            <v>(-) DESPESAS JURÍDICO(-)Outras Despesas Gerais</v>
          </cell>
          <cell r="G2469" t="str">
            <v>(-)Outras Despesas Gerais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</row>
        <row r="2470">
          <cell r="F2470" t="str">
            <v>(-) DESPESAS JURÍDICOAluguel de Veículos</v>
          </cell>
          <cell r="G2470" t="str">
            <v>Aluguel de Veículos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</row>
        <row r="2471">
          <cell r="F2471" t="str">
            <v>(-) DESPESAS JURÍDICOAssinatura Jornais, Revistas e Periódicos</v>
          </cell>
          <cell r="G2471" t="str">
            <v>Assinatura Jornais, Revistas e Periódicos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</row>
        <row r="2472">
          <cell r="F2472" t="str">
            <v>(-) DESPESAS JURÍDICOCombustível</v>
          </cell>
          <cell r="G2472" t="str">
            <v>Combustível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</row>
        <row r="2473">
          <cell r="F2473" t="str">
            <v>(-) DESPESAS JURÍDICODespesa com Documentos</v>
          </cell>
          <cell r="G2473" t="str">
            <v>Despesa com Documentos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</row>
        <row r="2474">
          <cell r="F2474" t="str">
            <v>(-) DESPESAS JURÍDICODespesa com Processos Judiciais</v>
          </cell>
          <cell r="G2474" t="str">
            <v>Despesa com Processos Judiciais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</row>
        <row r="2475">
          <cell r="F2475" t="str">
            <v>(-) DESPESAS JURÍDICOFrete Compra</v>
          </cell>
          <cell r="G2475" t="str">
            <v>Frete Compra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</row>
        <row r="2476">
          <cell r="F2476" t="str">
            <v>(-) DESPESAS JURÍDICOMão-de-Obra Terceirizada</v>
          </cell>
          <cell r="G2476" t="str">
            <v>Mão-de-Obra Terceirizada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</row>
        <row r="2477">
          <cell r="F2477" t="str">
            <v>(-) DESPESAS JURÍDICOServiço de Correios</v>
          </cell>
          <cell r="G2477" t="str">
            <v>Serviço de Correios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</row>
        <row r="2478">
          <cell r="F2478" t="str">
            <v>(-) DESPESAS JURÍDICOÁgua</v>
          </cell>
          <cell r="G2478" t="str">
            <v>Água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</row>
        <row r="2479">
          <cell r="F2479" t="str">
            <v>(-) DESPESAS JURÍDICODespesas com Amortização de Software</v>
          </cell>
          <cell r="G2479" t="str">
            <v>Despesas com Amortização de Software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</row>
        <row r="2480">
          <cell r="F2480" t="str">
            <v>(-) DESPESAS JURÍDICOTaxas Operacionais</v>
          </cell>
          <cell r="G2480" t="str">
            <v>Taxas Operacionais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</row>
        <row r="2481">
          <cell r="F2481" t="str">
            <v>(-) DESPESAS JURÍDICOAluguel de Imóveis</v>
          </cell>
          <cell r="G2481" t="str">
            <v>Aluguel de Imóveis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</row>
        <row r="2482">
          <cell r="F2482" t="str">
            <v>(-) DESPESAS JURÍDICOSeguro Frota Leve</v>
          </cell>
          <cell r="G2482" t="str">
            <v>Seguro Frota Leve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</row>
        <row r="2483">
          <cell r="F2483" t="str">
            <v>(-) DESPESAS JURÍDICOPerdas de Estoque</v>
          </cell>
          <cell r="G2483" t="str">
            <v>Perdas de Estoque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</row>
        <row r="2484">
          <cell r="F2484" t="str">
            <v>(-) DESPESAS JURÍDICOAluguel de Máquinas e Equipamentos</v>
          </cell>
          <cell r="G2484" t="str">
            <v>Aluguel de Máquinas e Equipamentos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</row>
        <row r="2485">
          <cell r="F2485" t="str">
            <v>(-) DESPESAS JURÍDICOOutras Despesas Gerais</v>
          </cell>
          <cell r="G2485" t="str">
            <v>Outras Despesas Gerais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</row>
        <row r="2486">
          <cell r="F2486" t="str">
            <v>(-) DESPESAS JURÍDICO(-) DESPESAS OPERACIONAIS COMERCIAIS</v>
          </cell>
          <cell r="G2486" t="str">
            <v>(-) DESPESAS OPERACIONAIS COMERCIAIS</v>
          </cell>
          <cell r="H2486">
            <v>1007344.9530564115</v>
          </cell>
          <cell r="I2486">
            <v>1226568.0452788039</v>
          </cell>
          <cell r="J2486">
            <v>1131791.0476891012</v>
          </cell>
          <cell r="K2486">
            <v>1432595.3810793338</v>
          </cell>
          <cell r="L2486">
            <v>1561699.1351979603</v>
          </cell>
          <cell r="M2486">
            <v>1476264.2264889486</v>
          </cell>
          <cell r="N2486">
            <v>1010831.7092172266</v>
          </cell>
          <cell r="O2486">
            <v>977197.05489528994</v>
          </cell>
          <cell r="P2486">
            <v>978578.87980014482</v>
          </cell>
          <cell r="Q2486">
            <v>1594079.3399478088</v>
          </cell>
          <cell r="R2486">
            <v>1392308.8390507961</v>
          </cell>
          <cell r="S2486">
            <v>2138349.7510437309</v>
          </cell>
        </row>
        <row r="2487">
          <cell r="F2487" t="str">
            <v>(-) DESPESAS COMERCIAL FARMA(-) DESPESAS COMERCIAL FARMA</v>
          </cell>
          <cell r="G2487" t="str">
            <v>(-) DESPESAS COMERCIAL FARMA</v>
          </cell>
          <cell r="H2487">
            <v>758996.35075483366</v>
          </cell>
          <cell r="I2487">
            <v>907817.75151335273</v>
          </cell>
          <cell r="J2487">
            <v>815058.51140953403</v>
          </cell>
          <cell r="K2487">
            <v>996089.60359656997</v>
          </cell>
          <cell r="L2487">
            <v>1112036.294693419</v>
          </cell>
          <cell r="M2487">
            <v>1147318.1379735817</v>
          </cell>
          <cell r="N2487">
            <v>637575.09951692668</v>
          </cell>
          <cell r="O2487">
            <v>672000.37852416839</v>
          </cell>
          <cell r="P2487">
            <v>662329.07485277485</v>
          </cell>
          <cell r="Q2487">
            <v>1118519.328477944</v>
          </cell>
          <cell r="R2487">
            <v>936013.29665192775</v>
          </cell>
          <cell r="S2487">
            <v>1631997.7339795758</v>
          </cell>
        </row>
        <row r="2488">
          <cell r="F2488" t="str">
            <v>(-) DESPESAS COMERCIAL FARMADespesas com Pessoal</v>
          </cell>
          <cell r="G2488" t="str">
            <v>Despesas com Pessoal</v>
          </cell>
          <cell r="H2488">
            <v>37007.710756171509</v>
          </cell>
          <cell r="I2488">
            <v>39422.396826127646</v>
          </cell>
          <cell r="J2488">
            <v>38799.235379648868</v>
          </cell>
          <cell r="K2488">
            <v>42443.882195779006</v>
          </cell>
          <cell r="L2488">
            <v>45354.228332488994</v>
          </cell>
          <cell r="M2488">
            <v>43798.089856519931</v>
          </cell>
          <cell r="N2488">
            <v>56523.58443955009</v>
          </cell>
          <cell r="O2488">
            <v>52144.62435938519</v>
          </cell>
          <cell r="P2488">
            <v>41123.472119700564</v>
          </cell>
          <cell r="Q2488">
            <v>27359.387926706986</v>
          </cell>
          <cell r="R2488">
            <v>52716.44652861599</v>
          </cell>
          <cell r="S2488">
            <v>-86973.283103148249</v>
          </cell>
        </row>
        <row r="2489">
          <cell r="F2489" t="str">
            <v>(-) DESPESAS COMERCIAL FARMASalários e Adicionais</v>
          </cell>
          <cell r="G2489" t="str">
            <v>Salários e Adicionais</v>
          </cell>
          <cell r="H2489">
            <v>14134.33</v>
          </cell>
          <cell r="I2489">
            <v>15891</v>
          </cell>
          <cell r="J2489">
            <v>16881.669999999998</v>
          </cell>
          <cell r="K2489">
            <v>19106.531200000001</v>
          </cell>
          <cell r="L2489">
            <v>14671.759999999998</v>
          </cell>
          <cell r="M2489">
            <v>19365.891200000002</v>
          </cell>
          <cell r="N2489">
            <v>20181.331200000001</v>
          </cell>
          <cell r="O2489">
            <v>18720</v>
          </cell>
          <cell r="P2489">
            <v>21730.47</v>
          </cell>
          <cell r="Q2489">
            <v>23076.93</v>
          </cell>
          <cell r="R2489">
            <v>24426.400000000001</v>
          </cell>
          <cell r="S2489">
            <v>23116.57</v>
          </cell>
        </row>
        <row r="2490">
          <cell r="F2490" t="str">
            <v>(-) DESPESAS COMERCIAL FARMAEncargos Sociais</v>
          </cell>
          <cell r="G2490" t="str">
            <v>Encargos Sociais</v>
          </cell>
          <cell r="H2490">
            <v>6665.69</v>
          </cell>
          <cell r="I2490">
            <v>8618.8900000000012</v>
          </cell>
          <cell r="J2490">
            <v>7066.42</v>
          </cell>
          <cell r="K2490">
            <v>7562.0775999999987</v>
          </cell>
          <cell r="L2490">
            <v>7939.3175999999976</v>
          </cell>
          <cell r="M2490">
            <v>8806.0020000000004</v>
          </cell>
          <cell r="N2490">
            <v>8354.0756000000001</v>
          </cell>
          <cell r="O2490">
            <v>10027.14</v>
          </cell>
          <cell r="P2490">
            <v>12053.64</v>
          </cell>
          <cell r="Q2490">
            <v>14791.539999999997</v>
          </cell>
          <cell r="R2490">
            <v>10136.349999999999</v>
          </cell>
          <cell r="S2490">
            <v>9925.34</v>
          </cell>
        </row>
        <row r="2491">
          <cell r="F2491" t="str">
            <v>(-) DESPESAS COMERCIAL FARMAProvisão PPR Global</v>
          </cell>
          <cell r="G2491" t="str">
            <v>Provisão PPR Global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</row>
        <row r="2492">
          <cell r="F2492" t="str">
            <v>(-) DESPESAS COMERCIAL FARMADesenvolvimento RH</v>
          </cell>
          <cell r="G2492" t="str">
            <v>Desenvolvimento RH</v>
          </cell>
          <cell r="H2492">
            <v>12392.48</v>
          </cell>
          <cell r="I2492">
            <v>12392.48</v>
          </cell>
          <cell r="J2492">
            <v>12392.480000000003</v>
          </cell>
          <cell r="K2492">
            <v>12392.48</v>
          </cell>
          <cell r="L2492">
            <v>19697.150000000001</v>
          </cell>
          <cell r="M2492">
            <v>12392.48</v>
          </cell>
          <cell r="N2492">
            <v>24810.3</v>
          </cell>
          <cell r="O2492">
            <v>20590.189999999999</v>
          </cell>
          <cell r="P2492">
            <v>3517.619999999999</v>
          </cell>
          <cell r="Q2492">
            <v>-14406.91</v>
          </cell>
          <cell r="R2492">
            <v>15164.98</v>
          </cell>
          <cell r="S2492">
            <v>-124031.06</v>
          </cell>
        </row>
        <row r="2493">
          <cell r="F2493" t="str">
            <v>(-) DESPESAS COMERCIAL FARMAProvisão PPR Gestores</v>
          </cell>
          <cell r="G2493" t="str">
            <v>Provisão PPR Gestores</v>
          </cell>
          <cell r="H2493">
            <v>12392.48</v>
          </cell>
          <cell r="I2493">
            <v>12392.48</v>
          </cell>
          <cell r="J2493">
            <v>12392.480000000003</v>
          </cell>
          <cell r="K2493">
            <v>12392.48</v>
          </cell>
          <cell r="L2493">
            <v>19697.150000000001</v>
          </cell>
          <cell r="M2493">
            <v>12392.48</v>
          </cell>
          <cell r="N2493">
            <v>24810.3</v>
          </cell>
          <cell r="O2493">
            <v>20590.189999999999</v>
          </cell>
          <cell r="P2493">
            <v>3517.619999999999</v>
          </cell>
          <cell r="Q2493">
            <v>-14406.91</v>
          </cell>
          <cell r="R2493">
            <v>15164.98</v>
          </cell>
          <cell r="S2493">
            <v>-124031.06</v>
          </cell>
        </row>
        <row r="2494">
          <cell r="F2494" t="str">
            <v>(-) DESPESAS COMERCIAL FARMAEducação Continuada</v>
          </cell>
          <cell r="G2494" t="str">
            <v>Educação Continuada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</row>
        <row r="2495">
          <cell r="F2495" t="str">
            <v>(-) DESPESAS COMERCIAL FARMAIdiomas</v>
          </cell>
          <cell r="G2495" t="str">
            <v>Idiomas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</row>
        <row r="2496">
          <cell r="F2496" t="str">
            <v>(-) DESPESAS COMERCIAL FARMAGinástica Laboral</v>
          </cell>
          <cell r="G2496" t="str">
            <v>Ginástica Laboral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</row>
        <row r="2497">
          <cell r="F2497" t="str">
            <v>(-) DESPESAS COMERCIAL FARMAEducação e Treinamento (Capacitação)</v>
          </cell>
          <cell r="G2497" t="str">
            <v>Educação e Treinamento (Capacitação)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</row>
        <row r="2498">
          <cell r="F2498" t="str">
            <v>(-) DESPESAS COMERCIAL FARMAAtividades Motivacionais</v>
          </cell>
          <cell r="G2498" t="str">
            <v>Atividades Motivacionais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</row>
        <row r="2499">
          <cell r="F2499" t="str">
            <v>(-) DESPESAS COMERCIAL FARMAOutras despesas de Pessoal</v>
          </cell>
          <cell r="G2499" t="str">
            <v>Outras despesas de Pessoal</v>
          </cell>
          <cell r="H2499">
            <v>3815.2107561715084</v>
          </cell>
          <cell r="I2499">
            <v>2520.0268261276542</v>
          </cell>
          <cell r="J2499">
            <v>2458.6653796488699</v>
          </cell>
          <cell r="K2499">
            <v>3382.7933957790069</v>
          </cell>
          <cell r="L2499">
            <v>3046.0007324889939</v>
          </cell>
          <cell r="M2499">
            <v>3233.7166565199309</v>
          </cell>
          <cell r="N2499">
            <v>3177.8776395500881</v>
          </cell>
          <cell r="O2499">
            <v>2807.2943593851869</v>
          </cell>
          <cell r="P2499">
            <v>3821.7421197005688</v>
          </cell>
          <cell r="Q2499">
            <v>3897.8279267069838</v>
          </cell>
          <cell r="R2499">
            <v>2988.7165286159948</v>
          </cell>
          <cell r="S2499">
            <v>4015.8668968517422</v>
          </cell>
        </row>
        <row r="2500">
          <cell r="F2500" t="str">
            <v>(-) DESPESAS COMERCIAL FARMAAjuda de Custo Alimentação</v>
          </cell>
          <cell r="G2500" t="str">
            <v>Ajuda de Custo Alimentação</v>
          </cell>
          <cell r="H2500">
            <v>0</v>
          </cell>
          <cell r="I2500">
            <v>0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</row>
        <row r="2501">
          <cell r="F2501" t="str">
            <v>(-) DESPESAS COMERCIAL FARMAAjuda de Custo Combustível</v>
          </cell>
          <cell r="G2501" t="str">
            <v>Ajuda de Custo Combustível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</row>
        <row r="2502">
          <cell r="F2502" t="str">
            <v>(-) DESPESAS COMERCIAL FARMAAjuda de Custo Moradia/Aluguel</v>
          </cell>
          <cell r="G2502" t="str">
            <v>Ajuda de Custo Moradia/Aluguel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</row>
        <row r="2503">
          <cell r="F2503" t="str">
            <v>(-) DESPESAS COMERCIAL FARMAExames Médicos</v>
          </cell>
          <cell r="G2503" t="str">
            <v>Exames Médicos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21.000000009975</v>
          </cell>
          <cell r="N2503">
            <v>0</v>
          </cell>
          <cell r="O2503">
            <v>0</v>
          </cell>
          <cell r="P2503">
            <v>110.90000001388098</v>
          </cell>
          <cell r="Q2503">
            <v>40.000000013897086</v>
          </cell>
          <cell r="R2503">
            <v>0</v>
          </cell>
          <cell r="S2503">
            <v>0</v>
          </cell>
        </row>
        <row r="2504">
          <cell r="F2504" t="str">
            <v>(-) DESPESAS COMERCIAL FARMAPlano de Saúde</v>
          </cell>
          <cell r="G2504" t="str">
            <v>Plano de Saúde</v>
          </cell>
          <cell r="H2504">
            <v>1129.3807547394847</v>
          </cell>
          <cell r="I2504">
            <v>1148.9268261303148</v>
          </cell>
          <cell r="J2504">
            <v>1114.6653809827162</v>
          </cell>
          <cell r="K2504">
            <v>1092.5933956181993</v>
          </cell>
          <cell r="L2504">
            <v>1446.7007309192904</v>
          </cell>
          <cell r="M2504">
            <v>1424.8166564313619</v>
          </cell>
          <cell r="N2504">
            <v>1476.4776399143843</v>
          </cell>
          <cell r="O2504">
            <v>1241.2943620119211</v>
          </cell>
          <cell r="P2504">
            <v>1735.8421207668812</v>
          </cell>
          <cell r="Q2504">
            <v>1914.62792348109</v>
          </cell>
          <cell r="R2504">
            <v>334.11652832868208</v>
          </cell>
          <cell r="S2504">
            <v>1837.1968966247996</v>
          </cell>
        </row>
        <row r="2505">
          <cell r="F2505" t="str">
            <v>(-) DESPESAS COMERCIAL FARMASeguro de Vida em Grupo</v>
          </cell>
          <cell r="G2505" t="str">
            <v>Seguro de Vida em Grupo</v>
          </cell>
          <cell r="H2505">
            <v>0</v>
          </cell>
          <cell r="I2505">
            <v>0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</row>
        <row r="2506">
          <cell r="F2506" t="str">
            <v>(-) DESPESAS COMERCIAL FARMAPlano Odontológico</v>
          </cell>
          <cell r="G2506" t="str">
            <v>Plano Odontológico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</row>
        <row r="2507">
          <cell r="F2507" t="str">
            <v>(-) DESPESAS COMERCIAL FARMAFarmácia</v>
          </cell>
          <cell r="G2507" t="str">
            <v>Farmácia</v>
          </cell>
          <cell r="H2507">
            <v>0</v>
          </cell>
          <cell r="I2507">
            <v>0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89.70000001631999</v>
          </cell>
          <cell r="S2507">
            <v>0</v>
          </cell>
        </row>
        <row r="2508">
          <cell r="F2508" t="str">
            <v>(-) DESPESAS COMERCIAL FARMAAlimentação Funcionários</v>
          </cell>
          <cell r="G2508" t="str">
            <v>Alimentação Funcionários</v>
          </cell>
          <cell r="H2508">
            <v>1248.8000013050228</v>
          </cell>
          <cell r="I2508">
            <v>1358.6000000113395</v>
          </cell>
          <cell r="J2508">
            <v>1343.9999986661537</v>
          </cell>
          <cell r="K2508">
            <v>1844.0000002091383</v>
          </cell>
          <cell r="L2508">
            <v>1344.0000015697035</v>
          </cell>
          <cell r="M2508">
            <v>1506.4000000798437</v>
          </cell>
          <cell r="N2508">
            <v>1511.9999996357037</v>
          </cell>
          <cell r="O2508">
            <v>1511.9999973732661</v>
          </cell>
          <cell r="P2508">
            <v>1439.9999989198063</v>
          </cell>
          <cell r="Q2508">
            <v>1800.0000032119972</v>
          </cell>
          <cell r="R2508">
            <v>2154.0000003106725</v>
          </cell>
          <cell r="S2508">
            <v>2178.6700002269426</v>
          </cell>
        </row>
        <row r="2509">
          <cell r="F2509" t="str">
            <v>(-) DESPESAS COMERCIAL FARMAAlimentação Interna Funcionários</v>
          </cell>
          <cell r="G2509" t="str">
            <v>Alimentação Interna Funcionários</v>
          </cell>
          <cell r="H2509">
            <v>1047.400000018805</v>
          </cell>
          <cell r="I2509">
            <v>12.499999986000001</v>
          </cell>
          <cell r="J2509">
            <v>0</v>
          </cell>
          <cell r="K2509">
            <v>386.39999999197596</v>
          </cell>
          <cell r="L2509">
            <v>255.3</v>
          </cell>
          <cell r="M2509">
            <v>281.49999999875001</v>
          </cell>
          <cell r="N2509">
            <v>189.4</v>
          </cell>
          <cell r="O2509">
            <v>54</v>
          </cell>
          <cell r="P2509">
            <v>535</v>
          </cell>
          <cell r="Q2509">
            <v>143.19999999999999</v>
          </cell>
          <cell r="R2509">
            <v>375.9</v>
          </cell>
          <cell r="S2509">
            <v>0</v>
          </cell>
        </row>
        <row r="2510">
          <cell r="F2510" t="str">
            <v>(-) DESPESAS COMERCIAL FARMAMulta Termino Contratual</v>
          </cell>
          <cell r="G2510" t="str">
            <v>Multa Termino Contratual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</row>
        <row r="2511">
          <cell r="F2511" t="str">
            <v>(-) DESPESAS COMERCIAL FARMAMultas Trabalhistas</v>
          </cell>
          <cell r="G2511" t="str">
            <v>Multas Trabalhistas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</row>
        <row r="2512">
          <cell r="F2512" t="str">
            <v xml:space="preserve">(-) DESPESAS COMERCIAL FARMAFardamento </v>
          </cell>
          <cell r="G2512" t="str">
            <v xml:space="preserve">Fardamento </v>
          </cell>
          <cell r="H2512">
            <v>389.63000010819536</v>
          </cell>
          <cell r="I2512">
            <v>0</v>
          </cell>
          <cell r="J2512">
            <v>0</v>
          </cell>
          <cell r="K2512">
            <v>59.799999959693316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34.999999960319997</v>
          </cell>
          <cell r="S2512">
            <v>0</v>
          </cell>
        </row>
        <row r="2513">
          <cell r="F2513" t="str">
            <v>(-) DESPESAS COMERCIAL FARMABenefícios Assistenciais</v>
          </cell>
          <cell r="G2513" t="str">
            <v>Benefícios Assistenciais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</row>
        <row r="2514">
          <cell r="F2514" t="str">
            <v>(-) DESPESAS COMERCIAL FARMA(-) Despesas Especificas</v>
          </cell>
          <cell r="G2514" t="str">
            <v>(-) Despesas Especificas</v>
          </cell>
          <cell r="H2514">
            <v>693767.06999950705</v>
          </cell>
          <cell r="I2514">
            <v>838948.96999999904</v>
          </cell>
          <cell r="J2514">
            <v>685977.22000001359</v>
          </cell>
          <cell r="K2514">
            <v>927696.08000000112</v>
          </cell>
          <cell r="L2514">
            <v>1054452.6600000274</v>
          </cell>
          <cell r="M2514">
            <v>1082473.2600000002</v>
          </cell>
          <cell r="N2514">
            <v>555514.63000000804</v>
          </cell>
          <cell r="O2514">
            <v>520073.03000017593</v>
          </cell>
          <cell r="P2514">
            <v>570578.91999998968</v>
          </cell>
          <cell r="Q2514">
            <v>1041454.2199999671</v>
          </cell>
          <cell r="R2514">
            <v>851758.35999939695</v>
          </cell>
          <cell r="S2514">
            <v>1544156.6900000002</v>
          </cell>
        </row>
        <row r="2515">
          <cell r="F2515" t="str">
            <v>(-) DESPESAS COMERCIAL FARMAMaterial Gráfico Divulgação de Produtos</v>
          </cell>
          <cell r="G2515" t="str">
            <v>Material Gráfico Divulgação de Produtos</v>
          </cell>
          <cell r="H2515">
            <v>9200</v>
          </cell>
          <cell r="I2515">
            <v>0</v>
          </cell>
          <cell r="J2515">
            <v>12484</v>
          </cell>
          <cell r="K2515">
            <v>19500</v>
          </cell>
          <cell r="L2515">
            <v>15378.25</v>
          </cell>
          <cell r="M2515">
            <v>0</v>
          </cell>
          <cell r="N2515">
            <v>14960</v>
          </cell>
          <cell r="O2515">
            <v>0</v>
          </cell>
          <cell r="P2515">
            <v>0</v>
          </cell>
          <cell r="Q2515">
            <v>6406.9999999999991</v>
          </cell>
          <cell r="R2515">
            <v>9910</v>
          </cell>
          <cell r="S2515">
            <v>1800</v>
          </cell>
        </row>
        <row r="2516">
          <cell r="F2516" t="str">
            <v>(-) DESPESAS COMERCIAL FARMAPremiação Campanha de Representantes</v>
          </cell>
          <cell r="G2516" t="str">
            <v>Premiação Campanha de Representantes</v>
          </cell>
          <cell r="H2516">
            <v>0</v>
          </cell>
          <cell r="I2516">
            <v>0</v>
          </cell>
          <cell r="J2516">
            <v>0</v>
          </cell>
          <cell r="K2516">
            <v>2480.4699999999998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86617.529999996361</v>
          </cell>
          <cell r="Q2516">
            <v>0</v>
          </cell>
          <cell r="R2516">
            <v>0</v>
          </cell>
          <cell r="S2516">
            <v>120844.55999999998</v>
          </cell>
        </row>
        <row r="2517">
          <cell r="F2517" t="str">
            <v>(-) DESPESAS COMERCIAL FARMAPremiação Campanha de Clientes</v>
          </cell>
          <cell r="G2517" t="str">
            <v>Premiação Campanha de Clientes</v>
          </cell>
          <cell r="H2517">
            <v>8143.9199994999999</v>
          </cell>
          <cell r="I2517">
            <v>6698</v>
          </cell>
          <cell r="J2517">
            <v>0</v>
          </cell>
          <cell r="K2517">
            <v>0</v>
          </cell>
          <cell r="L2517">
            <v>0</v>
          </cell>
          <cell r="M2517">
            <v>5671.1</v>
          </cell>
          <cell r="N2517">
            <v>13034.49</v>
          </cell>
          <cell r="O2517">
            <v>0</v>
          </cell>
          <cell r="P2517">
            <v>7087</v>
          </cell>
          <cell r="Q2517">
            <v>21823.68</v>
          </cell>
          <cell r="R2517">
            <v>45926.75</v>
          </cell>
          <cell r="S2517">
            <v>11816.029999999999</v>
          </cell>
        </row>
        <row r="2518">
          <cell r="F2518" t="str">
            <v>(-) DESPESAS COMERCIAL FARMABrindes Comerciais</v>
          </cell>
          <cell r="G2518" t="str">
            <v>Brindes Comerciais</v>
          </cell>
          <cell r="H2518">
            <v>862.17</v>
          </cell>
          <cell r="I2518">
            <v>10860.88</v>
          </cell>
          <cell r="J2518">
            <v>6255.46</v>
          </cell>
          <cell r="K2518">
            <v>26247.19</v>
          </cell>
          <cell r="L2518">
            <v>50324.78</v>
          </cell>
          <cell r="M2518">
            <v>20326.810000000001</v>
          </cell>
          <cell r="N2518">
            <v>19820.11</v>
          </cell>
          <cell r="O2518">
            <v>26276.86</v>
          </cell>
          <cell r="P2518">
            <v>8889.3799999999992</v>
          </cell>
          <cell r="Q2518">
            <v>5751.51</v>
          </cell>
          <cell r="R2518">
            <v>27447.31</v>
          </cell>
          <cell r="S2518">
            <v>95263.43</v>
          </cell>
        </row>
        <row r="2519">
          <cell r="F2519" t="str">
            <v>(-) DESPESAS COMERCIAL FARMAPropaganda e Merchandise</v>
          </cell>
          <cell r="G2519" t="str">
            <v>Propaganda e Merchandise</v>
          </cell>
          <cell r="H2519">
            <v>42293.859999999993</v>
          </cell>
          <cell r="I2519">
            <v>105877.44</v>
          </cell>
          <cell r="J2519">
            <v>43329.079999999994</v>
          </cell>
          <cell r="K2519">
            <v>91406.61</v>
          </cell>
          <cell r="L2519">
            <v>42523.21</v>
          </cell>
          <cell r="M2519">
            <v>23620.080000000002</v>
          </cell>
          <cell r="N2519">
            <v>119685.23</v>
          </cell>
          <cell r="O2519">
            <v>73017.040000175999</v>
          </cell>
          <cell r="P2519">
            <v>47978.330000007751</v>
          </cell>
          <cell r="Q2519">
            <v>138134.98000000001</v>
          </cell>
          <cell r="R2519">
            <v>56609.85</v>
          </cell>
          <cell r="S2519">
            <v>494277.16000000003</v>
          </cell>
        </row>
        <row r="2520">
          <cell r="F2520" t="str">
            <v>(-) DESPESAS COMERCIAL FARMATreinamento de PDV</v>
          </cell>
          <cell r="G2520" t="str">
            <v>Treinamento de PDV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</row>
        <row r="2521">
          <cell r="F2521" t="str">
            <v>(-) DESPESAS COMERCIAL FARMAAluguel Espaço Feira de Negócios</v>
          </cell>
          <cell r="G2521" t="str">
            <v>Aluguel Espaço Feira de Negócios</v>
          </cell>
          <cell r="H2521">
            <v>12973.33</v>
          </cell>
          <cell r="I2521">
            <v>12973.33</v>
          </cell>
          <cell r="J2521">
            <v>12973.33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28000</v>
          </cell>
          <cell r="S2521">
            <v>0</v>
          </cell>
        </row>
        <row r="2522">
          <cell r="F2522" t="str">
            <v>(-) DESPESAS COMERCIAL FARMADespesas Relacionamento Cliente/Fornecedor</v>
          </cell>
          <cell r="G2522" t="str">
            <v>Despesas Relacionamento Cliente/Fornecedor</v>
          </cell>
          <cell r="H2522">
            <v>2998.7500000067703</v>
          </cell>
          <cell r="I2522">
            <v>1138.03999999896</v>
          </cell>
          <cell r="J2522">
            <v>8320.110000013814</v>
          </cell>
          <cell r="K2522">
            <v>1482.0100000008001</v>
          </cell>
          <cell r="L2522">
            <v>1662.2800000275261</v>
          </cell>
          <cell r="M2522">
            <v>1434.9799999999998</v>
          </cell>
          <cell r="N2522">
            <v>2328.8000000079528</v>
          </cell>
          <cell r="O2522">
            <v>1995.66</v>
          </cell>
          <cell r="P2522">
            <v>2725.2099999841098</v>
          </cell>
          <cell r="Q2522">
            <v>26145.099999964852</v>
          </cell>
          <cell r="R2522">
            <v>38472.01999939698</v>
          </cell>
          <cell r="S2522">
            <v>19460.369999999995</v>
          </cell>
        </row>
        <row r="2523">
          <cell r="F2523" t="str">
            <v>(-) DESPESAS COMERCIAL FARMAPromotores de Vendas</v>
          </cell>
          <cell r="G2523" t="str">
            <v>Promotores de Vendas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</row>
        <row r="2524">
          <cell r="F2524" t="str">
            <v>(-) DESPESAS COMERCIAL FARMABonificações</v>
          </cell>
          <cell r="G2524" t="str">
            <v>Bonificações</v>
          </cell>
          <cell r="H2524">
            <v>35759.65</v>
          </cell>
          <cell r="I2524">
            <v>87547.8</v>
          </cell>
          <cell r="J2524">
            <v>36905.99</v>
          </cell>
          <cell r="K2524">
            <v>83683.69</v>
          </cell>
          <cell r="L2524">
            <v>22401</v>
          </cell>
          <cell r="M2524">
            <v>30138.53</v>
          </cell>
          <cell r="N2524">
            <v>76122.81</v>
          </cell>
          <cell r="O2524">
            <v>53344.05</v>
          </cell>
          <cell r="P2524">
            <v>72224.95</v>
          </cell>
          <cell r="Q2524">
            <v>103701.86</v>
          </cell>
          <cell r="R2524">
            <v>21695.03</v>
          </cell>
          <cell r="S2524">
            <v>95575.64</v>
          </cell>
        </row>
        <row r="2525">
          <cell r="F2525" t="str">
            <v>(-) DESPESAS COMERCIAL FARMAMulta Licitações</v>
          </cell>
          <cell r="G2525" t="str">
            <v>Multa Licitações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</row>
        <row r="2526">
          <cell r="F2526" t="str">
            <v>(-) DESPESAS COMERCIAL FARMAParticipação em Feira de Negócios</v>
          </cell>
          <cell r="G2526" t="str">
            <v>Participação em Feira de Negócios</v>
          </cell>
          <cell r="H2526">
            <v>31410.5</v>
          </cell>
          <cell r="I2526">
            <v>22144</v>
          </cell>
          <cell r="J2526">
            <v>46241.16</v>
          </cell>
          <cell r="K2526">
            <v>30072.32</v>
          </cell>
          <cell r="L2526">
            <v>62401.53</v>
          </cell>
          <cell r="M2526">
            <v>23350</v>
          </cell>
          <cell r="N2526">
            <v>0</v>
          </cell>
          <cell r="O2526">
            <v>636</v>
          </cell>
          <cell r="P2526">
            <v>83598</v>
          </cell>
          <cell r="Q2526">
            <v>84338</v>
          </cell>
          <cell r="R2526">
            <v>0</v>
          </cell>
          <cell r="S2526">
            <v>0</v>
          </cell>
        </row>
        <row r="2527">
          <cell r="F2527" t="str">
            <v>(-) DESPESAS COMERCIAL FARMADespesas com PCLD</v>
          </cell>
          <cell r="G2527" t="str">
            <v>Despesas com PCLD</v>
          </cell>
          <cell r="H2527">
            <v>22485.89000000013</v>
          </cell>
          <cell r="I2527">
            <v>75553</v>
          </cell>
          <cell r="J2527">
            <v>10768.379999999888</v>
          </cell>
          <cell r="K2527">
            <v>185936.29000000004</v>
          </cell>
          <cell r="L2527">
            <v>338866.53</v>
          </cell>
          <cell r="M2527">
            <v>500410.92000000039</v>
          </cell>
          <cell r="N2527">
            <v>-350134.17999999993</v>
          </cell>
          <cell r="O2527">
            <v>-255028.41999999993</v>
          </cell>
          <cell r="P2527">
            <v>-255166.95999999839</v>
          </cell>
          <cell r="Q2527">
            <v>-15878.07999999769</v>
          </cell>
          <cell r="R2527">
            <v>-18059</v>
          </cell>
          <cell r="S2527">
            <v>26844</v>
          </cell>
        </row>
        <row r="2528">
          <cell r="F2528" t="str">
            <v>(-) DESPESAS COMERCIAL FARMAIndenização Consumidor</v>
          </cell>
          <cell r="G2528" t="str">
            <v>Indenização Consumidor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</row>
        <row r="2529">
          <cell r="F2529" t="str">
            <v>(-) DESPESAS COMERCIAL FARMARescisão Representante</v>
          </cell>
          <cell r="G2529" t="str">
            <v>Rescisão Representante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40694.800000000003</v>
          </cell>
        </row>
        <row r="2530">
          <cell r="F2530" t="str">
            <v>(-) DESPESAS COMERCIAL FARMAConvenção de Vendas</v>
          </cell>
          <cell r="G2530" t="str">
            <v>Convenção de Vendas</v>
          </cell>
          <cell r="H2530">
            <v>73083.17</v>
          </cell>
          <cell r="I2530">
            <v>1431</v>
          </cell>
          <cell r="J2530">
            <v>4496</v>
          </cell>
          <cell r="K2530">
            <v>7643.2799999999988</v>
          </cell>
          <cell r="L2530">
            <v>0</v>
          </cell>
          <cell r="M2530">
            <v>0</v>
          </cell>
          <cell r="N2530">
            <v>149</v>
          </cell>
          <cell r="O2530">
            <v>481.6</v>
          </cell>
          <cell r="P2530">
            <v>0</v>
          </cell>
          <cell r="Q2530">
            <v>1610</v>
          </cell>
          <cell r="R2530">
            <v>0</v>
          </cell>
          <cell r="S2530">
            <v>12514.05</v>
          </cell>
        </row>
        <row r="2531">
          <cell r="F2531" t="str">
            <v>(-) DESPESAS COMERCIAL FARMAComissões sobre vendas</v>
          </cell>
          <cell r="G2531" t="str">
            <v>Comissões sobre vendas</v>
          </cell>
          <cell r="H2531">
            <v>412095.48000000021</v>
          </cell>
          <cell r="I2531">
            <v>416037.96000000008</v>
          </cell>
          <cell r="J2531">
            <v>470704.56999999995</v>
          </cell>
          <cell r="K2531">
            <v>412303.82000000012</v>
          </cell>
          <cell r="L2531">
            <v>378864.75999999989</v>
          </cell>
          <cell r="M2531">
            <v>391788.21999999991</v>
          </cell>
          <cell r="N2531">
            <v>482780.06</v>
          </cell>
          <cell r="O2531">
            <v>486454.2699999999</v>
          </cell>
          <cell r="P2531">
            <v>386975.58999999991</v>
          </cell>
          <cell r="Q2531">
            <v>432085.71</v>
          </cell>
          <cell r="R2531">
            <v>435790.05</v>
          </cell>
          <cell r="S2531">
            <v>417921.11000000004</v>
          </cell>
        </row>
        <row r="2532">
          <cell r="F2532" t="str">
            <v>(-) DESPESAS COMERCIAL FARMADespesa com Visita de Clientes</v>
          </cell>
          <cell r="G2532" t="str">
            <v>Despesa com Visita de Clientes</v>
          </cell>
          <cell r="H2532">
            <v>1593.07</v>
          </cell>
          <cell r="I2532">
            <v>826.3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</row>
        <row r="2533">
          <cell r="F2533" t="str">
            <v>(-) DESPESAS COMERCIAL FARMACampanha Lançamento de Produtos</v>
          </cell>
          <cell r="G2533" t="str">
            <v>Campanha Lançamento de Produtos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</row>
        <row r="2534">
          <cell r="F2534" t="str">
            <v>(-) DESPESAS COMERCIAL FARMARegistro/Manutenção de Domínio</v>
          </cell>
          <cell r="G2534" t="str">
            <v>Registro/Manutenção de Domínio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</row>
        <row r="2535">
          <cell r="F2535" t="str">
            <v>(-) DESPESAS COMERCIAL FARMADoações</v>
          </cell>
          <cell r="G2535" t="str">
            <v>Doações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</row>
        <row r="2536">
          <cell r="F2536" t="str">
            <v>(-) DESPESAS COMERCIAL FARMAServiço Copa</v>
          </cell>
          <cell r="G2536" t="str">
            <v>Serviço Copa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</row>
        <row r="2537">
          <cell r="F2537" t="str">
            <v>(-) DESPESAS COMERCIAL FARMAEnergia Elétrica</v>
          </cell>
          <cell r="G2537" t="str">
            <v>Energia Elétrica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</row>
        <row r="2538">
          <cell r="F2538" t="str">
            <v>(-) DESPESAS COMERCIAL FARMADescontos Concedidos Operacional</v>
          </cell>
          <cell r="G2538" t="str">
            <v>Descontos Concedidos Operacional</v>
          </cell>
          <cell r="H2538">
            <v>40867.279999999999</v>
          </cell>
          <cell r="I2538">
            <v>97861.220000000016</v>
          </cell>
          <cell r="J2538">
            <v>33499.140000000007</v>
          </cell>
          <cell r="K2538">
            <v>66940.399999999994</v>
          </cell>
          <cell r="L2538">
            <v>142030.32</v>
          </cell>
          <cell r="M2538">
            <v>85732.62</v>
          </cell>
          <cell r="N2538">
            <v>176768.31</v>
          </cell>
          <cell r="O2538">
            <v>132895.97</v>
          </cell>
          <cell r="P2538">
            <v>129649.89</v>
          </cell>
          <cell r="Q2538">
            <v>237334.46</v>
          </cell>
          <cell r="R2538">
            <v>205966.35</v>
          </cell>
          <cell r="S2538">
            <v>207145.53999999998</v>
          </cell>
        </row>
        <row r="2539">
          <cell r="F2539" t="str">
            <v>(-) DESPESAS COMERCIAL FARMA(-) Despesas Gerais</v>
          </cell>
          <cell r="G2539" t="str">
            <v>(-) Despesas Gerais</v>
          </cell>
          <cell r="H2539">
            <v>28221.569999155163</v>
          </cell>
          <cell r="I2539">
            <v>29446.384687226069</v>
          </cell>
          <cell r="J2539">
            <v>90282.056029871615</v>
          </cell>
          <cell r="K2539">
            <v>25949.641400789791</v>
          </cell>
          <cell r="L2539">
            <v>12229.406360902651</v>
          </cell>
          <cell r="M2539">
            <v>21046.788117061551</v>
          </cell>
          <cell r="N2539">
            <v>25536.885077368534</v>
          </cell>
          <cell r="O2539">
            <v>99782.724164607207</v>
          </cell>
          <cell r="P2539">
            <v>50626.682733084628</v>
          </cell>
          <cell r="Q2539">
            <v>49705.720551269893</v>
          </cell>
          <cell r="R2539">
            <v>31538.490123914846</v>
          </cell>
          <cell r="S2539">
            <v>174814.32708272396</v>
          </cell>
        </row>
        <row r="2540">
          <cell r="F2540" t="str">
            <v>(-) DESPESAS COMERCIAL FARMA(-) Deslocamentos e Viagens</v>
          </cell>
          <cell r="G2540" t="str">
            <v>(-) Deslocamentos e Viagens</v>
          </cell>
          <cell r="H2540">
            <v>16161.009999458005</v>
          </cell>
          <cell r="I2540">
            <v>16927.379998133234</v>
          </cell>
          <cell r="J2540">
            <v>77386.250000681568</v>
          </cell>
          <cell r="K2540">
            <v>18415.850001119921</v>
          </cell>
          <cell r="L2540">
            <v>8081.0200018566929</v>
          </cell>
          <cell r="M2540">
            <v>9362.1400008450946</v>
          </cell>
          <cell r="N2540">
            <v>7745.1999993453928</v>
          </cell>
          <cell r="O2540">
            <v>38405.364164289786</v>
          </cell>
          <cell r="P2540">
            <v>18201.100000255556</v>
          </cell>
          <cell r="Q2540">
            <v>17526.129999037519</v>
          </cell>
          <cell r="R2540">
            <v>9104.4581848496291</v>
          </cell>
          <cell r="S2540">
            <v>9790.1810022410809</v>
          </cell>
        </row>
        <row r="2541">
          <cell r="F2541" t="str">
            <v xml:space="preserve">(-) DESPESAS COMERCIAL FARMAHospedagem </v>
          </cell>
          <cell r="G2541" t="str">
            <v xml:space="preserve">Hospedagem </v>
          </cell>
          <cell r="H2541">
            <v>5565.7999994671327</v>
          </cell>
          <cell r="I2541">
            <v>959.00000008790391</v>
          </cell>
          <cell r="J2541">
            <v>32638.35999987648</v>
          </cell>
          <cell r="K2541">
            <v>4800.0099999361801</v>
          </cell>
          <cell r="L2541">
            <v>5707.1000006062222</v>
          </cell>
          <cell r="M2541">
            <v>333.51000000614999</v>
          </cell>
          <cell r="N2541">
            <v>4511.719999879032</v>
          </cell>
          <cell r="O2541">
            <v>13806.404161373632</v>
          </cell>
          <cell r="P2541">
            <v>7546.0800000121171</v>
          </cell>
          <cell r="Q2541">
            <v>8606.1600000774233</v>
          </cell>
          <cell r="R2541">
            <v>7409.2981848006875</v>
          </cell>
          <cell r="S2541">
            <v>6523.6110026782117</v>
          </cell>
        </row>
        <row r="2542">
          <cell r="F2542" t="str">
            <v xml:space="preserve">(-) DESPESAS COMERCIAL FARMAPassagens Aéreas </v>
          </cell>
          <cell r="G2542" t="str">
            <v xml:space="preserve">Passagens Aéreas </v>
          </cell>
          <cell r="H2542">
            <v>10580.21000000112</v>
          </cell>
          <cell r="I2542">
            <v>15929.379998055292</v>
          </cell>
          <cell r="J2542">
            <v>43378.330000810274</v>
          </cell>
          <cell r="K2542">
            <v>13258.520001167386</v>
          </cell>
          <cell r="L2542">
            <v>2128.4200012407923</v>
          </cell>
          <cell r="M2542">
            <v>9028.6300008389444</v>
          </cell>
          <cell r="N2542">
            <v>2998.3099994697714</v>
          </cell>
          <cell r="O2542">
            <v>23934.640002956468</v>
          </cell>
          <cell r="P2542">
            <v>10199.620000221839</v>
          </cell>
          <cell r="Q2542">
            <v>8608.9699989400815</v>
          </cell>
          <cell r="R2542">
            <v>1561.1600000540445</v>
          </cell>
          <cell r="S2542">
            <v>2751.3499994739154</v>
          </cell>
        </row>
        <row r="2543">
          <cell r="F2543" t="str">
            <v xml:space="preserve">(-) DESPESAS COMERCIAL FARMAPassagens Rodoviárias </v>
          </cell>
          <cell r="G2543" t="str">
            <v xml:space="preserve">Passagens Rodoviárias 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</row>
        <row r="2544">
          <cell r="F2544" t="str">
            <v>(-) DESPESAS COMERCIAL FARMAPassagens Marítimas</v>
          </cell>
          <cell r="G2544" t="str">
            <v>Passagens Marítimas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</row>
        <row r="2545">
          <cell r="F2545" t="str">
            <v>(-) DESPESAS COMERCIAL FARMADespesas com Táxi</v>
          </cell>
          <cell r="G2545" t="str">
            <v>Despesas com Táxi</v>
          </cell>
          <cell r="H2545">
            <v>14.999999989752586</v>
          </cell>
          <cell r="I2545">
            <v>0</v>
          </cell>
          <cell r="J2545">
            <v>562.00000002295099</v>
          </cell>
          <cell r="K2545">
            <v>151.00000001910701</v>
          </cell>
          <cell r="L2545">
            <v>217.50000001239999</v>
          </cell>
          <cell r="M2545">
            <v>0</v>
          </cell>
          <cell r="N2545">
            <v>0</v>
          </cell>
          <cell r="O2545">
            <v>524.39999998284009</v>
          </cell>
          <cell r="P2545">
            <v>321.00000002536001</v>
          </cell>
          <cell r="Q2545">
            <v>294.00000001916038</v>
          </cell>
          <cell r="R2545">
            <v>25</v>
          </cell>
          <cell r="S2545">
            <v>143.00000009389703</v>
          </cell>
        </row>
        <row r="2546">
          <cell r="F2546" t="str">
            <v>(-) DESPESAS COMERCIAL FARMADespesas com Moto Taxi</v>
          </cell>
          <cell r="G2546" t="str">
            <v>Despesas com Moto Taxi</v>
          </cell>
          <cell r="H2546">
            <v>0</v>
          </cell>
          <cell r="I2546">
            <v>38.999999990040202</v>
          </cell>
          <cell r="J2546">
            <v>10.999999994816768</v>
          </cell>
          <cell r="K2546">
            <v>8.0000000047403592</v>
          </cell>
          <cell r="L2546">
            <v>27.999999997277783</v>
          </cell>
          <cell r="M2546">
            <v>0</v>
          </cell>
          <cell r="N2546">
            <v>22.999999996589153</v>
          </cell>
          <cell r="O2546">
            <v>11.999999998683636</v>
          </cell>
          <cell r="P2546">
            <v>0</v>
          </cell>
          <cell r="Q2546">
            <v>17.000000000856421</v>
          </cell>
          <cell r="R2546">
            <v>108.99999999489694</v>
          </cell>
          <cell r="S2546">
            <v>0</v>
          </cell>
        </row>
        <row r="2547">
          <cell r="F2547" t="str">
            <v>(-) DESPESAS COMERCIAL FARMAAlimentação Viagens</v>
          </cell>
          <cell r="G2547" t="str">
            <v>Alimentação Viagens</v>
          </cell>
          <cell r="H2547">
            <v>0</v>
          </cell>
          <cell r="I2547">
            <v>0</v>
          </cell>
          <cell r="J2547">
            <v>796.55999997704896</v>
          </cell>
          <cell r="K2547">
            <v>198.319999992508</v>
          </cell>
          <cell r="L2547">
            <v>0</v>
          </cell>
          <cell r="M2547">
            <v>0</v>
          </cell>
          <cell r="N2547">
            <v>212.17</v>
          </cell>
          <cell r="O2547">
            <v>127.91999997815999</v>
          </cell>
          <cell r="P2547">
            <v>134.39999999624001</v>
          </cell>
          <cell r="Q2547">
            <v>0</v>
          </cell>
          <cell r="R2547">
            <v>0</v>
          </cell>
          <cell r="S2547">
            <v>115.770000005361</v>
          </cell>
        </row>
        <row r="2548">
          <cell r="F2548" t="str">
            <v>(-) DESPESAS COMERCIAL FARMADiárias Viagens</v>
          </cell>
          <cell r="G2548" t="str">
            <v>Diárias Viagens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</row>
        <row r="2549">
          <cell r="F2549" t="str">
            <v>(-) DESPESAS COMERCIAL FARMACombustível em Viagens</v>
          </cell>
          <cell r="G2549" t="str">
            <v>Combustível em Viagens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256.44999998969701</v>
          </cell>
        </row>
        <row r="2550">
          <cell r="F2550" t="str">
            <v>(-) DESPESAS COMERCIAL FARMAEstacionamento</v>
          </cell>
          <cell r="G2550" t="str">
            <v>Estacionamento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</row>
        <row r="2551">
          <cell r="F2551" t="str">
            <v>(-) DESPESAS COMERCIAL FARMAPedágio</v>
          </cell>
          <cell r="G2551" t="str">
            <v>Pedágio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</row>
        <row r="2552">
          <cell r="F2552" t="str">
            <v>(-) DESPESAS COMERCIAL FARMA(-) Telefonia e Telecomunicações</v>
          </cell>
          <cell r="G2552" t="str">
            <v>(-) Telefonia e Telecomunicações</v>
          </cell>
          <cell r="H2552">
            <v>727.26999978142544</v>
          </cell>
          <cell r="I2552">
            <v>719.9999998573096</v>
          </cell>
          <cell r="J2552">
            <v>709.59999970081935</v>
          </cell>
          <cell r="K2552">
            <v>638.63999999051043</v>
          </cell>
          <cell r="L2552">
            <v>716.52999985628037</v>
          </cell>
          <cell r="M2552">
            <v>738.53999959646592</v>
          </cell>
          <cell r="N2552">
            <v>511.23000069527006</v>
          </cell>
          <cell r="O2552">
            <v>534.70999976711846</v>
          </cell>
          <cell r="P2552">
            <v>434.88999963915307</v>
          </cell>
          <cell r="Q2552">
            <v>660.5299996331571</v>
          </cell>
          <cell r="R2552">
            <v>540.28999989104568</v>
          </cell>
          <cell r="S2552">
            <v>513.60999969058571</v>
          </cell>
        </row>
        <row r="2553">
          <cell r="F2553" t="str">
            <v>(-) DESPESAS COMERCIAL FARMATelefonia Fixa</v>
          </cell>
          <cell r="G2553" t="str">
            <v>Telefonia Fixa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</row>
        <row r="2554">
          <cell r="F2554" t="str">
            <v>(-) DESPESAS COMERCIAL FARMATelefonia Móvel</v>
          </cell>
          <cell r="G2554" t="str">
            <v>Telefonia Móvel</v>
          </cell>
          <cell r="H2554">
            <v>727.26999978142544</v>
          </cell>
          <cell r="I2554">
            <v>719.9999998573096</v>
          </cell>
          <cell r="J2554">
            <v>709.59999970081935</v>
          </cell>
          <cell r="K2554">
            <v>638.63999999051043</v>
          </cell>
          <cell r="L2554">
            <v>716.52999985628037</v>
          </cell>
          <cell r="M2554">
            <v>738.53999959646592</v>
          </cell>
          <cell r="N2554">
            <v>511.23000069527006</v>
          </cell>
          <cell r="O2554">
            <v>534.70999976711846</v>
          </cell>
          <cell r="P2554">
            <v>434.88999963915307</v>
          </cell>
          <cell r="Q2554">
            <v>660.5299996331571</v>
          </cell>
          <cell r="R2554">
            <v>540.28999989104568</v>
          </cell>
          <cell r="S2554">
            <v>513.60999969058571</v>
          </cell>
        </row>
        <row r="2555">
          <cell r="F2555" t="str">
            <v>(-) DESPESAS COMERCIAL FARMAInternet</v>
          </cell>
          <cell r="G2555" t="str">
            <v>Internet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</row>
        <row r="2556">
          <cell r="F2556" t="str">
            <v>(-) DESPESAS COMERCIAL FARMAServiço de Trasmissão em Audio e Video</v>
          </cell>
          <cell r="G2556" t="str">
            <v>Serviço de Trasmissão em Audio e Video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</row>
        <row r="2557">
          <cell r="F2557" t="str">
            <v>(-) DESPESAS COMERCIAL FARMAVoip</v>
          </cell>
          <cell r="G2557" t="str">
            <v>Voip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</row>
        <row r="2558">
          <cell r="F2558" t="str">
            <v>(-) DESPESAS COMERCIAL FARMA(-)Materias de Consumo</v>
          </cell>
          <cell r="G2558" t="str">
            <v>(-)Materias de Consumo</v>
          </cell>
          <cell r="H2558">
            <v>1498.1999998919082</v>
          </cell>
          <cell r="I2558">
            <v>1345.844689294868</v>
          </cell>
          <cell r="J2558">
            <v>1681.9560302396751</v>
          </cell>
          <cell r="K2558">
            <v>814.71139943992875</v>
          </cell>
          <cell r="L2558">
            <v>850.01635896152607</v>
          </cell>
          <cell r="M2558">
            <v>530.03811714929998</v>
          </cell>
          <cell r="N2558">
            <v>1558.6150769277601</v>
          </cell>
          <cell r="O2558">
            <v>475.13000005175996</v>
          </cell>
          <cell r="P2558">
            <v>992.38273276627194</v>
          </cell>
          <cell r="Q2558">
            <v>826.94055277267762</v>
          </cell>
          <cell r="R2558">
            <v>754.12193845374998</v>
          </cell>
          <cell r="S2558">
            <v>812.62395519992992</v>
          </cell>
        </row>
        <row r="2559">
          <cell r="F2559" t="str">
            <v>(-) DESPESAS COMERCIAL FARMAMaterial de Consumo Informática</v>
          </cell>
          <cell r="G2559" t="str">
            <v>Material de Consumo Informática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</row>
        <row r="2560">
          <cell r="F2560" t="str">
            <v>(-) DESPESAS COMERCIAL FARMAAluguel Máquina Reprográfica</v>
          </cell>
          <cell r="G2560" t="str">
            <v>Aluguel Máquina Reprográfica</v>
          </cell>
          <cell r="H2560">
            <v>550.99999986334808</v>
          </cell>
          <cell r="I2560">
            <v>390.41999998005798</v>
          </cell>
          <cell r="J2560">
            <v>342.77000001367503</v>
          </cell>
          <cell r="K2560">
            <v>415.84999996088101</v>
          </cell>
          <cell r="L2560">
            <v>455.72000010132598</v>
          </cell>
          <cell r="M2560">
            <v>444.81811714929995</v>
          </cell>
          <cell r="N2560">
            <v>305.84999993496001</v>
          </cell>
          <cell r="O2560">
            <v>404.99000005175998</v>
          </cell>
          <cell r="P2560">
            <v>779.9799999970719</v>
          </cell>
          <cell r="Q2560">
            <v>355.44999993839997</v>
          </cell>
          <cell r="R2560">
            <v>437.04000005145599</v>
          </cell>
          <cell r="S2560">
            <v>369.61999991732404</v>
          </cell>
        </row>
        <row r="2561">
          <cell r="F2561" t="str">
            <v>(-) DESPESAS COMERCIAL FARMAMaterial de Consumo Máquina Reprografia</v>
          </cell>
          <cell r="G2561" t="str">
            <v>Material de Consumo Máquina Reprografia</v>
          </cell>
          <cell r="H2561">
            <v>0</v>
          </cell>
          <cell r="I2561">
            <v>138.72468932439998</v>
          </cell>
          <cell r="J2561">
            <v>225.59603022600001</v>
          </cell>
          <cell r="K2561">
            <v>188.38139951989999</v>
          </cell>
          <cell r="L2561">
            <v>199.516358857</v>
          </cell>
          <cell r="M2561">
            <v>0</v>
          </cell>
          <cell r="N2561">
            <v>275.31139310399999</v>
          </cell>
          <cell r="O2561">
            <v>48.33</v>
          </cell>
          <cell r="P2561">
            <v>0</v>
          </cell>
          <cell r="Q2561">
            <v>324.73000000132771</v>
          </cell>
          <cell r="R2561">
            <v>199.40436541159997</v>
          </cell>
          <cell r="S2561">
            <v>220.67381960489999</v>
          </cell>
        </row>
        <row r="2562">
          <cell r="F2562" t="str">
            <v>(-) DESPESAS COMERCIAL FARMAMaterial de Expediente</v>
          </cell>
          <cell r="G2562" t="str">
            <v>Material de Expediente</v>
          </cell>
          <cell r="H2562">
            <v>122.22</v>
          </cell>
          <cell r="I2562">
            <v>125.83</v>
          </cell>
          <cell r="J2562">
            <v>310.88</v>
          </cell>
          <cell r="K2562">
            <v>91.999999980086756</v>
          </cell>
          <cell r="L2562">
            <v>194.78000000319997</v>
          </cell>
          <cell r="M2562">
            <v>85.22</v>
          </cell>
          <cell r="N2562">
            <v>655.35</v>
          </cell>
          <cell r="O2562">
            <v>21.81</v>
          </cell>
          <cell r="P2562">
            <v>107.96</v>
          </cell>
          <cell r="Q2562">
            <v>90.2</v>
          </cell>
          <cell r="R2562">
            <v>57.677573019299999</v>
          </cell>
          <cell r="S2562">
            <v>0</v>
          </cell>
        </row>
        <row r="2563">
          <cell r="F2563" t="str">
            <v>(-) DESPESAS COMERCIAL FARMAMaterial de Limpeza</v>
          </cell>
          <cell r="G2563" t="str">
            <v>Material de Limpeza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58.570135663200006</v>
          </cell>
        </row>
        <row r="2564">
          <cell r="F2564" t="str">
            <v>(-) DESPESAS COMERCIAL FARMAMaterial Gráfico e Repreográfico</v>
          </cell>
          <cell r="G2564" t="str">
            <v>Material Gráfico e Repreográfico</v>
          </cell>
          <cell r="H2564">
            <v>170.03</v>
          </cell>
          <cell r="I2564">
            <v>0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</row>
        <row r="2565">
          <cell r="F2565" t="str">
            <v>(-) DESPESAS COMERCIAL FARMAMateriais de Natureza Permanente</v>
          </cell>
          <cell r="G2565" t="str">
            <v>Materiais de Natureza Permanente</v>
          </cell>
          <cell r="H2565">
            <v>0</v>
          </cell>
          <cell r="I2565">
            <v>553.47</v>
          </cell>
          <cell r="J2565">
            <v>61.4</v>
          </cell>
          <cell r="K2565">
            <v>0</v>
          </cell>
          <cell r="L2565">
            <v>0</v>
          </cell>
          <cell r="M2565">
            <v>0</v>
          </cell>
          <cell r="N2565">
            <v>322.10368388879999</v>
          </cell>
          <cell r="O2565">
            <v>0</v>
          </cell>
          <cell r="P2565">
            <v>104.44273276920001</v>
          </cell>
          <cell r="Q2565">
            <v>15.910552833300001</v>
          </cell>
          <cell r="R2565">
            <v>0</v>
          </cell>
          <cell r="S2565">
            <v>9.9999999907500001</v>
          </cell>
        </row>
        <row r="2566">
          <cell r="F2566" t="str">
            <v>(-) DESPESAS COMERCIAL FARMACoffee Break</v>
          </cell>
          <cell r="G2566" t="str">
            <v>Coffee Break</v>
          </cell>
          <cell r="H2566">
            <v>654.95000002856</v>
          </cell>
          <cell r="I2566">
            <v>137.39999999041001</v>
          </cell>
          <cell r="J2566">
            <v>741.31000000000006</v>
          </cell>
          <cell r="K2566">
            <v>118.47999997906101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40.649999999649992</v>
          </cell>
          <cell r="R2566">
            <v>59.999999971394011</v>
          </cell>
          <cell r="S2566">
            <v>153.76000002375599</v>
          </cell>
        </row>
        <row r="2567">
          <cell r="F2567" t="str">
            <v>(-) DESPESAS COMERCIAL FARMAMaterial EPI</v>
          </cell>
          <cell r="G2567" t="str">
            <v>Material EPI</v>
          </cell>
          <cell r="H2567">
            <v>0</v>
          </cell>
          <cell r="I2567">
            <v>0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</row>
        <row r="2568">
          <cell r="F2568" t="str">
            <v>(-) DESPESAS COMERCIAL FARMA(-) Serviços Técnicos Especializados</v>
          </cell>
          <cell r="G2568" t="str">
            <v>(-) Serviços Técnicos Especializados</v>
          </cell>
          <cell r="H2568">
            <v>3737.629999740001</v>
          </cell>
          <cell r="I2568">
            <v>1137.6300000000001</v>
          </cell>
          <cell r="J2568">
            <v>8738.7299992398912</v>
          </cell>
          <cell r="K2568">
            <v>3855.9300002808004</v>
          </cell>
          <cell r="L2568">
            <v>2476.6200002891101</v>
          </cell>
          <cell r="M2568">
            <v>2710.3799997112801</v>
          </cell>
          <cell r="N2568">
            <v>5812.820000340882</v>
          </cell>
          <cell r="O2568">
            <v>55231.310000292884</v>
          </cell>
          <cell r="P2568">
            <v>30580.740000292888</v>
          </cell>
          <cell r="Q2568">
            <v>29626.550000295851</v>
          </cell>
          <cell r="R2568">
            <v>16118.640000292889</v>
          </cell>
          <cell r="S2568">
            <v>163686.91000058581</v>
          </cell>
        </row>
        <row r="2569">
          <cell r="F2569" t="str">
            <v>(-) DESPESAS COMERCIAL FARMAComissões sobre Vendas</v>
          </cell>
          <cell r="G2569" t="str">
            <v>Comissões sobre Vendas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0</v>
          </cell>
        </row>
        <row r="2570">
          <cell r="F2570" t="str">
            <v>(-) DESPESAS COMERCIAL FARMAServiços de Segurança</v>
          </cell>
          <cell r="G2570" t="str">
            <v>Serviços de Segurança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</row>
        <row r="2571">
          <cell r="F2571" t="str">
            <v>(-) DESPESAS COMERCIAL FARMAServiços de Contabilidade</v>
          </cell>
          <cell r="G2571" t="str">
            <v>Serviços de Contabilidade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</row>
        <row r="2572">
          <cell r="F2572" t="str">
            <v>(-) DESPESAS COMERCIAL FARMAAssessoria Tributária</v>
          </cell>
          <cell r="G2572" t="str">
            <v>Assessoria Tributária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</row>
        <row r="2573">
          <cell r="F2573" t="str">
            <v>(-) DESPESAS COMERCIAL FARMAAuditoria Independente</v>
          </cell>
          <cell r="G2573" t="str">
            <v>Auditoria Independente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</row>
        <row r="2574">
          <cell r="F2574" t="str">
            <v>(-) DESPESAS COMERCIAL FARMAAdvocacia</v>
          </cell>
          <cell r="G2574" t="str">
            <v>Advocacia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</row>
        <row r="2575">
          <cell r="F2575" t="str">
            <v>(-) DESPESAS COMERCIAL FARMAAssessoria de Imprensa</v>
          </cell>
          <cell r="G2575" t="str">
            <v>Assessoria de Imprensa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</row>
        <row r="2576">
          <cell r="F2576" t="str">
            <v>(-) DESPESAS COMERCIAL FARMAAssessoria de Comunicação</v>
          </cell>
          <cell r="G2576" t="str">
            <v>Assessoria de Comunicação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</row>
        <row r="2577">
          <cell r="F2577" t="str">
            <v>(-) DESPESAS COMERCIAL FARMAAssessoria Criação e Publicidade</v>
          </cell>
          <cell r="G2577" t="str">
            <v>Assessoria Criação e Publicidade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</row>
        <row r="2578">
          <cell r="F2578" t="str">
            <v>(-) DESPESAS COMERCIAL FARMARecrutamento e Seleção</v>
          </cell>
          <cell r="G2578" t="str">
            <v>Recrutamento e Seleção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</row>
        <row r="2579">
          <cell r="F2579" t="str">
            <v>(-) DESPESAS COMERCIAL FARMAFerramentas de Pesquisa</v>
          </cell>
          <cell r="G2579" t="str">
            <v>Ferramentas de Pesquisa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</row>
        <row r="2580">
          <cell r="F2580" t="str">
            <v>(-) DESPESAS COMERCIAL FARMAAssessoria Empresarial</v>
          </cell>
          <cell r="G2580" t="str">
            <v>Assessoria Empresarial</v>
          </cell>
          <cell r="H2580">
            <v>2599.9999997400009</v>
          </cell>
          <cell r="I2580">
            <v>0</v>
          </cell>
          <cell r="J2580">
            <v>7601.0999992398911</v>
          </cell>
          <cell r="K2580">
            <v>2718.3000002808003</v>
          </cell>
          <cell r="L2580">
            <v>2476.6200002891101</v>
          </cell>
          <cell r="M2580">
            <v>2710.3799997112801</v>
          </cell>
          <cell r="N2580">
            <v>3401.0400003408822</v>
          </cell>
          <cell r="O2580">
            <v>2597.4000002928901</v>
          </cell>
          <cell r="P2580">
            <v>2597.4000002928901</v>
          </cell>
          <cell r="Q2580">
            <v>2672.8500002958531</v>
          </cell>
          <cell r="R2580">
            <v>2597.4000002928901</v>
          </cell>
          <cell r="S2580">
            <v>134672.44000058578</v>
          </cell>
        </row>
        <row r="2581">
          <cell r="F2581" t="str">
            <v>(-) DESPESAS COMERCIAL FARMAServiço de Desembaraço Aduaneiro</v>
          </cell>
          <cell r="G2581" t="str">
            <v>Serviço de Desembaraço Aduaneiro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</row>
        <row r="2582">
          <cell r="F2582" t="str">
            <v>(-) DESPESAS COMERCIAL FARMAParticipação em Associações</v>
          </cell>
          <cell r="G2582" t="str">
            <v>Participação em Associações</v>
          </cell>
          <cell r="H2582">
            <v>1137.6300000000001</v>
          </cell>
          <cell r="I2582">
            <v>1137.6300000000001</v>
          </cell>
          <cell r="J2582">
            <v>1137.6300000000001</v>
          </cell>
          <cell r="K2582">
            <v>1137.6300000000001</v>
          </cell>
          <cell r="L2582">
            <v>0</v>
          </cell>
          <cell r="M2582">
            <v>0</v>
          </cell>
          <cell r="N2582">
            <v>2411.7800000000002</v>
          </cell>
          <cell r="O2582">
            <v>1205.8900000000001</v>
          </cell>
          <cell r="P2582">
            <v>1205.8900000000001</v>
          </cell>
          <cell r="Q2582">
            <v>1205.8900000000001</v>
          </cell>
          <cell r="R2582">
            <v>1205.8900000000001</v>
          </cell>
          <cell r="S2582">
            <v>1205.8900000000001</v>
          </cell>
        </row>
        <row r="2583">
          <cell r="F2583" t="str">
            <v>(-) DESPESAS COMERCIAL FARMAComissão Empresa de Cobrança</v>
          </cell>
          <cell r="G2583" t="str">
            <v>Comissão Empresa de Cobrança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</row>
        <row r="2584">
          <cell r="F2584" t="str">
            <v>(-) DESPESAS COMERCIAL FARMAServiço Análise de Crédito</v>
          </cell>
          <cell r="G2584" t="str">
            <v>Serviço Análise de Crédito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</row>
        <row r="2585">
          <cell r="F2585" t="str">
            <v>(-) DESPESAS COMERCIAL FARMADesenvolvimento e Manutenção de Software</v>
          </cell>
          <cell r="G2585" t="str">
            <v>Desenvolvimento e Manutenção de Software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</row>
        <row r="2586">
          <cell r="F2586" t="str">
            <v>(-) DESPESAS COMERCIAL FARMASuporte Técnico Software</v>
          </cell>
          <cell r="G2586" t="str">
            <v>Suporte Técnico Software</v>
          </cell>
          <cell r="H2586">
            <v>0</v>
          </cell>
          <cell r="I2586">
            <v>0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</row>
        <row r="2587">
          <cell r="F2587" t="str">
            <v>(-) DESPESAS COMERCIAL FARMALicença para Uso de Software (Aluguel)</v>
          </cell>
          <cell r="G2587" t="str">
            <v>Licença para Uso de Software (Aluguel)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51428.02</v>
          </cell>
          <cell r="P2587">
            <v>26777.449999999997</v>
          </cell>
          <cell r="Q2587">
            <v>25747.809999999998</v>
          </cell>
          <cell r="R2587">
            <v>12315.35</v>
          </cell>
          <cell r="S2587">
            <v>27808.580000000005</v>
          </cell>
        </row>
        <row r="2588">
          <cell r="F2588" t="str">
            <v>(-) DESPESAS COMERCIAL FARMAAssessoria em TI</v>
          </cell>
          <cell r="G2588" t="str">
            <v>Assessoria em TI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</row>
        <row r="2589">
          <cell r="F2589" t="str">
            <v>(-) DESPESAS COMERCIAL FARMAManutenção Suporte Técnico Software</v>
          </cell>
          <cell r="G2589" t="str">
            <v>Manutenção Suporte Técnico Software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</row>
        <row r="2590">
          <cell r="F2590" t="str">
            <v>(-) DESPESAS COMERCIAL FARMA(-)Manutenção</v>
          </cell>
          <cell r="G2590" t="str">
            <v>(-)Manutenção</v>
          </cell>
          <cell r="H2590">
            <v>0</v>
          </cell>
          <cell r="I2590">
            <v>0</v>
          </cell>
          <cell r="J2590">
            <v>0</v>
          </cell>
          <cell r="K2590">
            <v>149.99999991900003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</row>
        <row r="2591">
          <cell r="F2591" t="str">
            <v>(-) DESPESAS COMERCIAL FARMAMateriais de Manutenção e Reparos</v>
          </cell>
          <cell r="G2591" t="str">
            <v>Materiais de Manutenção e Reparos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</row>
        <row r="2592">
          <cell r="F2592" t="str">
            <v>(-) DESPESAS COMERCIAL FARMAManutenção Conservação Móveis e Utensílios</v>
          </cell>
          <cell r="G2592" t="str">
            <v>Manutenção Conservação Móveis e Utensílios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</row>
        <row r="2593">
          <cell r="F2593" t="str">
            <v>(-) DESPESAS COMERCIAL FARMAManutenção Conservação Máq. e Equipamentos</v>
          </cell>
          <cell r="G2593" t="str">
            <v>Manutenção Conservação Máq. e Equipamentos</v>
          </cell>
          <cell r="H2593">
            <v>0</v>
          </cell>
          <cell r="I2593">
            <v>0</v>
          </cell>
          <cell r="J2593">
            <v>0</v>
          </cell>
          <cell r="K2593">
            <v>149.99999991900003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</row>
        <row r="2594">
          <cell r="F2594" t="str">
            <v>(-) DESPESAS COMERCIAL FARMAManutenção de Equipamentos de Informática</v>
          </cell>
          <cell r="G2594" t="str">
            <v>Manutenção de Equipamentos de Informática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</row>
        <row r="2595">
          <cell r="F2595" t="str">
            <v>(-) DESPESAS COMERCIAL FARMAManutenção e Conservação Instalações</v>
          </cell>
          <cell r="G2595" t="str">
            <v>Manutenção e Conservação Instalações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</row>
        <row r="2596">
          <cell r="F2596" t="str">
            <v>(-) DESPESAS COMERCIAL FARMAManutenção e Conservação Predial</v>
          </cell>
          <cell r="G2596" t="str">
            <v>Manutenção e Conservação Predial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</row>
        <row r="2597">
          <cell r="F2597" t="str">
            <v>(-) DESPESAS COMERCIAL FARMA(-)Outras Despesas Gerais</v>
          </cell>
          <cell r="G2597" t="str">
            <v>(-)Outras Despesas Gerais</v>
          </cell>
          <cell r="H2597">
            <v>6097.4600002838206</v>
          </cell>
          <cell r="I2597">
            <v>9315.5299999406543</v>
          </cell>
          <cell r="J2597">
            <v>1765.5200000096615</v>
          </cell>
          <cell r="K2597">
            <v>2074.5100000396269</v>
          </cell>
          <cell r="L2597">
            <v>105.21999993904117</v>
          </cell>
          <cell r="M2597">
            <v>7705.6899997594119</v>
          </cell>
          <cell r="N2597">
            <v>9909.0200000592304</v>
          </cell>
          <cell r="O2597">
            <v>5136.2100002056641</v>
          </cell>
          <cell r="P2597">
            <v>417.57000013075287</v>
          </cell>
          <cell r="Q2597">
            <v>1065.5699995306873</v>
          </cell>
          <cell r="R2597">
            <v>5020.9800004275303</v>
          </cell>
          <cell r="S2597">
            <v>11.002125006549477</v>
          </cell>
        </row>
        <row r="2598">
          <cell r="F2598" t="str">
            <v>(-) DESPESAS COMERCIAL FARMAAluguel de Veículos</v>
          </cell>
          <cell r="G2598" t="str">
            <v>Aluguel de Veículos</v>
          </cell>
          <cell r="H2598">
            <v>3385.1800000000003</v>
          </cell>
          <cell r="I2598">
            <v>8223.11</v>
          </cell>
          <cell r="J2598">
            <v>0</v>
          </cell>
          <cell r="K2598">
            <v>1765.79</v>
          </cell>
          <cell r="L2598">
            <v>0</v>
          </cell>
          <cell r="M2598">
            <v>1391.18</v>
          </cell>
          <cell r="N2598">
            <v>1391.18</v>
          </cell>
          <cell r="O2598">
            <v>1726.32</v>
          </cell>
          <cell r="P2598">
            <v>0</v>
          </cell>
          <cell r="Q2598">
            <v>-708.47</v>
          </cell>
          <cell r="R2598">
            <v>823.55</v>
          </cell>
          <cell r="S2598">
            <v>-7.1178749999999997</v>
          </cell>
        </row>
        <row r="2599">
          <cell r="F2599" t="str">
            <v>(-) DESPESAS COMERCIAL FARMAAssinatura Jornais, Revistas e Periódicos</v>
          </cell>
          <cell r="G2599" t="str">
            <v>Assinatura Jornais, Revistas e Periódicos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</row>
        <row r="2600">
          <cell r="F2600" t="str">
            <v>(-) DESPESAS COMERCIAL FARMACombustível</v>
          </cell>
          <cell r="G2600" t="str">
            <v>Combustível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</row>
        <row r="2601">
          <cell r="F2601" t="str">
            <v>(-) DESPESAS COMERCIAL FARMADespesa com Documentos</v>
          </cell>
          <cell r="G2601" t="str">
            <v>Despesa com Documentos</v>
          </cell>
          <cell r="H2601">
            <v>0</v>
          </cell>
          <cell r="I2601">
            <v>0</v>
          </cell>
          <cell r="J2601">
            <v>0</v>
          </cell>
          <cell r="K2601">
            <v>19.800000163548003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</row>
        <row r="2602">
          <cell r="F2602" t="str">
            <v>(-) DESPESAS COMERCIAL FARMADespesa com Processos Judiciais</v>
          </cell>
          <cell r="G2602" t="str">
            <v>Despesa com Processos Judiciais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2172</v>
          </cell>
          <cell r="S2602">
            <v>0</v>
          </cell>
        </row>
        <row r="2603">
          <cell r="F2603" t="str">
            <v>(-) DESPESAS COMERCIAL FARMAFrete Compra</v>
          </cell>
          <cell r="G2603" t="str">
            <v>Frete Compra</v>
          </cell>
          <cell r="H2603">
            <v>849.79000001600002</v>
          </cell>
          <cell r="I2603">
            <v>0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1125.2</v>
          </cell>
          <cell r="O2603">
            <v>1014.3</v>
          </cell>
          <cell r="P2603">
            <v>0</v>
          </cell>
          <cell r="Q2603">
            <v>448.93</v>
          </cell>
          <cell r="R2603">
            <v>421.2</v>
          </cell>
          <cell r="S2603">
            <v>240.33</v>
          </cell>
        </row>
        <row r="2604">
          <cell r="F2604" t="str">
            <v>(-) DESPESAS COMERCIAL FARMAMão-de-Obra Terceirizada</v>
          </cell>
          <cell r="G2604" t="str">
            <v>Mão-de-Obra Terceirizada</v>
          </cell>
          <cell r="H2604">
            <v>0</v>
          </cell>
          <cell r="I2604">
            <v>0</v>
          </cell>
          <cell r="J2604">
            <v>0</v>
          </cell>
          <cell r="K2604">
            <v>80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</row>
        <row r="2605">
          <cell r="F2605" t="str">
            <v>(-) DESPESAS COMERCIAL FARMAServiço de Correios</v>
          </cell>
          <cell r="G2605" t="str">
            <v>Serviço de Correios</v>
          </cell>
          <cell r="H2605">
            <v>1862.4900002678207</v>
          </cell>
          <cell r="I2605">
            <v>1092.419999940653</v>
          </cell>
          <cell r="J2605">
            <v>1410.8800000096614</v>
          </cell>
          <cell r="K2605">
            <v>208.91999987607872</v>
          </cell>
          <cell r="L2605">
            <v>105.21999993904117</v>
          </cell>
          <cell r="M2605">
            <v>6314.5099997594116</v>
          </cell>
          <cell r="N2605">
            <v>7392.6400000592303</v>
          </cell>
          <cell r="O2605">
            <v>2395.5900002056642</v>
          </cell>
          <cell r="P2605">
            <v>387.57000017425287</v>
          </cell>
          <cell r="Q2605">
            <v>1602.6099995306872</v>
          </cell>
          <cell r="R2605">
            <v>1836.7300003845751</v>
          </cell>
          <cell r="S2605">
            <v>55.290000006549434</v>
          </cell>
        </row>
        <row r="2606">
          <cell r="F2606" t="str">
            <v>(-) DESPESAS COMERCIAL FARMAÁgua</v>
          </cell>
          <cell r="G2606" t="str">
            <v>Água</v>
          </cell>
          <cell r="H2606">
            <v>0</v>
          </cell>
          <cell r="I2606">
            <v>0</v>
          </cell>
          <cell r="J2606">
            <v>145.51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29.999999956500002</v>
          </cell>
          <cell r="Q2606">
            <v>0</v>
          </cell>
          <cell r="R2606">
            <v>45.000000042955818</v>
          </cell>
          <cell r="S2606">
            <v>0</v>
          </cell>
        </row>
        <row r="2607">
          <cell r="F2607" t="str">
            <v>(-) DESPESAS COMERCIAL FARMADespesas com Amortização de Software</v>
          </cell>
          <cell r="G2607" t="str">
            <v>Despesas com Amortização de Software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</row>
        <row r="2608">
          <cell r="F2608" t="str">
            <v>(-) DESPESAS COMERCIAL FARMATaxas Operacionais</v>
          </cell>
          <cell r="G2608" t="str">
            <v>Taxas Operacionais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</row>
        <row r="2609">
          <cell r="F2609" t="str">
            <v>(-) DESPESAS COMERCIAL FARMAAluguel de Imóveis</v>
          </cell>
          <cell r="G2609" t="str">
            <v>Aluguel de Imóveis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-277.5</v>
          </cell>
          <cell r="R2609">
            <v>-277.5</v>
          </cell>
          <cell r="S2609">
            <v>-277.5</v>
          </cell>
        </row>
        <row r="2610">
          <cell r="F2610" t="str">
            <v>(-) DESPESAS COMERCIAL FARMASeguro Frota Leve</v>
          </cell>
          <cell r="G2610" t="str">
            <v>Seguro Frota Leve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</row>
        <row r="2611">
          <cell r="F2611" t="str">
            <v>(-) DESPESAS COMERCIAL FARMAPerdas de Estoque</v>
          </cell>
          <cell r="G2611" t="str">
            <v>Perdas de Estoque</v>
          </cell>
          <cell r="H2611">
            <v>0</v>
          </cell>
          <cell r="I2611">
            <v>0</v>
          </cell>
          <cell r="J2611">
            <v>209.13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</row>
        <row r="2612">
          <cell r="F2612" t="str">
            <v>(-) DESPESAS COMERCIAL FARMAAluguel de Máquinas e Equipamentos</v>
          </cell>
          <cell r="G2612" t="str">
            <v>Aluguel de Máquinas e Equipamentos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</row>
        <row r="2613">
          <cell r="F2613" t="str">
            <v>(-) DESPESAS COMERCIAL FARMAOutras Despesas Gerais</v>
          </cell>
          <cell r="G2613" t="str">
            <v>Outras Despesas Gerais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</row>
        <row r="2614">
          <cell r="F2614" t="str">
            <v>(-) DESPESAS COMERCIAL HOSPITALAR/LICITAÇÕES(-) DESPESAS COMERCIAL HOSPITALAR/LICITAÇÕES</v>
          </cell>
          <cell r="G2614" t="str">
            <v>(-) DESPESAS COMERCIAL HOSPITALAR/LICITAÇÕES</v>
          </cell>
          <cell r="H2614">
            <v>27456.187783774829</v>
          </cell>
          <cell r="I2614">
            <v>24660.817559498359</v>
          </cell>
          <cell r="J2614">
            <v>24994.659516720974</v>
          </cell>
          <cell r="K2614">
            <v>165680.84545240959</v>
          </cell>
          <cell r="L2614">
            <v>129096.68557760181</v>
          </cell>
          <cell r="M2614">
            <v>20031.408280361426</v>
          </cell>
          <cell r="N2614">
            <v>63215.609079180147</v>
          </cell>
          <cell r="O2614">
            <v>39689.026298911762</v>
          </cell>
          <cell r="P2614">
            <v>52317.255210888863</v>
          </cell>
          <cell r="Q2614">
            <v>176537.27081996883</v>
          </cell>
          <cell r="R2614">
            <v>141869.97352797948</v>
          </cell>
          <cell r="S2614">
            <v>369706.79540116608</v>
          </cell>
        </row>
        <row r="2615">
          <cell r="F2615" t="str">
            <v>(-) DESPESAS COMERCIAL HOSPITALAR/LICITAÇÕESDespesas com Pessoal</v>
          </cell>
          <cell r="G2615" t="str">
            <v>Despesas com Pessoal</v>
          </cell>
          <cell r="H2615">
            <v>10533.387783228512</v>
          </cell>
          <cell r="I2615">
            <v>12876.877559649005</v>
          </cell>
          <cell r="J2615">
            <v>8938.3795169519017</v>
          </cell>
          <cell r="K2615">
            <v>12939.50412334551</v>
          </cell>
          <cell r="L2615">
            <v>13046.955577650986</v>
          </cell>
          <cell r="M2615">
            <v>12176.669685629169</v>
          </cell>
          <cell r="N2615">
            <v>13050.920813193803</v>
          </cell>
          <cell r="O2615">
            <v>13846.855384878892</v>
          </cell>
          <cell r="P2615">
            <v>16911.042636008144</v>
          </cell>
          <cell r="Q2615">
            <v>14551.426982161352</v>
          </cell>
          <cell r="R2615">
            <v>14135.359132588004</v>
          </cell>
          <cell r="S2615">
            <v>14511.079224421903</v>
          </cell>
        </row>
        <row r="2616">
          <cell r="F2616" t="str">
            <v>(-) DESPESAS COMERCIAL HOSPITALAR/LICITAÇÕESSalários e Adicionais</v>
          </cell>
          <cell r="G2616" t="str">
            <v>Salários e Adicionais</v>
          </cell>
          <cell r="H2616">
            <v>6489.33</v>
          </cell>
          <cell r="I2616">
            <v>8095</v>
          </cell>
          <cell r="J2616">
            <v>4695</v>
          </cell>
          <cell r="K2616">
            <v>8637.7567999999992</v>
          </cell>
          <cell r="L2616">
            <v>8633.1671999999999</v>
          </cell>
          <cell r="M2616">
            <v>7754.0519999999997</v>
          </cell>
          <cell r="N2616">
            <v>8637.7567999999992</v>
          </cell>
          <cell r="O2616">
            <v>8661</v>
          </cell>
          <cell r="P2616">
            <v>10175.76</v>
          </cell>
          <cell r="Q2616">
            <v>9738</v>
          </cell>
          <cell r="R2616">
            <v>9738</v>
          </cell>
          <cell r="S2616">
            <v>9738</v>
          </cell>
        </row>
        <row r="2617">
          <cell r="F2617" t="str">
            <v>(-) DESPESAS COMERCIAL HOSPITALAR/LICITAÇÕESEncargos Sociais</v>
          </cell>
          <cell r="G2617" t="str">
            <v>Encargos Sociais</v>
          </cell>
          <cell r="H2617">
            <v>2906.78</v>
          </cell>
          <cell r="I2617">
            <v>3832.4300000000003</v>
          </cell>
          <cell r="J2617">
            <v>3321.38</v>
          </cell>
          <cell r="K2617">
            <v>3388.0247999999997</v>
          </cell>
          <cell r="L2617">
            <v>3388.0548000000003</v>
          </cell>
          <cell r="M2617">
            <v>3436.6788000000006</v>
          </cell>
          <cell r="N2617">
            <v>3388.0048000000002</v>
          </cell>
          <cell r="O2617">
            <v>4216.3700000000008</v>
          </cell>
          <cell r="P2617">
            <v>5667.5300000000007</v>
          </cell>
          <cell r="Q2617">
            <v>3773.7699999999995</v>
          </cell>
          <cell r="R2617">
            <v>3773.83</v>
          </cell>
          <cell r="S2617">
            <v>3773.7799999999997</v>
          </cell>
        </row>
        <row r="2618">
          <cell r="F2618" t="str">
            <v>(-) DESPESAS COMERCIAL HOSPITALAR/LICITAÇÕESProvisão PPR Global</v>
          </cell>
          <cell r="G2618" t="str">
            <v>Provisão PPR Global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</row>
        <row r="2619">
          <cell r="F2619" t="str">
            <v>(-) DESPESAS COMERCIAL HOSPITALAR/LICITAÇÕESDesenvolvimento RH</v>
          </cell>
          <cell r="G2619" t="str">
            <v>Desenvolvimento RH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</row>
        <row r="2620">
          <cell r="F2620" t="str">
            <v>(-) DESPESAS COMERCIAL HOSPITALAR/LICITAÇÕESProvisão PPR Gestores</v>
          </cell>
          <cell r="G2620" t="str">
            <v>Provisão PPR Gestores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</row>
        <row r="2621">
          <cell r="F2621" t="str">
            <v>(-) DESPESAS COMERCIAL HOSPITALAR/LICITAÇÕESEducação Continuada</v>
          </cell>
          <cell r="G2621" t="str">
            <v>Educação Continuada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</row>
        <row r="2622">
          <cell r="F2622" t="str">
            <v>(-) DESPESAS COMERCIAL HOSPITALAR/LICITAÇÕESIdiomas</v>
          </cell>
          <cell r="G2622" t="str">
            <v>Idiomas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</row>
        <row r="2623">
          <cell r="F2623" t="str">
            <v>(-) DESPESAS COMERCIAL HOSPITALAR/LICITAÇÕESGinástica Laboral</v>
          </cell>
          <cell r="G2623" t="str">
            <v>Ginástica Laboral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</row>
        <row r="2624">
          <cell r="F2624" t="str">
            <v>(-) DESPESAS COMERCIAL HOSPITALAR/LICITAÇÕESEducação e Treinamento (Capacitação)</v>
          </cell>
          <cell r="G2624" t="str">
            <v>Educação e Treinamento (Capacitação)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</row>
        <row r="2625">
          <cell r="F2625" t="str">
            <v>(-) DESPESAS COMERCIAL HOSPITALAR/LICITAÇÕESAtividades Motivacionais</v>
          </cell>
          <cell r="G2625" t="str">
            <v>Atividades Motivacionais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</row>
        <row r="2626">
          <cell r="F2626" t="str">
            <v>(-) DESPESAS COMERCIAL HOSPITALAR/LICITAÇÕESOutras despesas de Pessoal</v>
          </cell>
          <cell r="G2626" t="str">
            <v>Outras despesas de Pessoal</v>
          </cell>
          <cell r="H2626">
            <v>1137.2777832285126</v>
          </cell>
          <cell r="I2626">
            <v>949.44755964900457</v>
          </cell>
          <cell r="J2626">
            <v>921.99951695190123</v>
          </cell>
          <cell r="K2626">
            <v>913.72252334551172</v>
          </cell>
          <cell r="L2626">
            <v>1025.7335776509856</v>
          </cell>
          <cell r="M2626">
            <v>985.93888562916823</v>
          </cell>
          <cell r="N2626">
            <v>1025.1592131938037</v>
          </cell>
          <cell r="O2626">
            <v>969.48538487889232</v>
          </cell>
          <cell r="P2626">
            <v>1067.7526360081442</v>
          </cell>
          <cell r="Q2626">
            <v>1039.6569821613525</v>
          </cell>
          <cell r="R2626">
            <v>623.52913258800368</v>
          </cell>
          <cell r="S2626">
            <v>999.29922442190389</v>
          </cell>
        </row>
        <row r="2627">
          <cell r="F2627" t="str">
            <v>(-) DESPESAS COMERCIAL HOSPITALAR/LICITAÇÕESAjuda de Custo Alimentação</v>
          </cell>
          <cell r="G2627" t="str">
            <v>Ajuda de Custo Alimentação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</row>
        <row r="2628">
          <cell r="F2628" t="str">
            <v>(-) DESPESAS COMERCIAL HOSPITALAR/LICITAÇÕESAjuda de Custo Combustível</v>
          </cell>
          <cell r="G2628" t="str">
            <v>Ajuda de Custo Combustível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</row>
        <row r="2629">
          <cell r="F2629" t="str">
            <v>(-) DESPESAS COMERCIAL HOSPITALAR/LICITAÇÕESAjuda de Custo Moradia/Aluguel</v>
          </cell>
          <cell r="G2629" t="str">
            <v>Ajuda de Custo Moradia/Aluguel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</row>
        <row r="2630">
          <cell r="F2630" t="str">
            <v>(-) DESPESAS COMERCIAL HOSPITALAR/LICITAÇÕESExames Médicos</v>
          </cell>
          <cell r="G2630" t="str">
            <v>Exames Médicos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0</v>
          </cell>
          <cell r="M2630">
            <v>7.0000000033250007</v>
          </cell>
          <cell r="N2630">
            <v>0</v>
          </cell>
          <cell r="O2630">
            <v>0</v>
          </cell>
          <cell r="P2630">
            <v>7.0000000039124988</v>
          </cell>
          <cell r="Q2630">
            <v>21.000000000600973</v>
          </cell>
          <cell r="R2630">
            <v>0</v>
          </cell>
          <cell r="S2630">
            <v>0</v>
          </cell>
        </row>
        <row r="2631">
          <cell r="F2631" t="str">
            <v>(-) DESPESAS COMERCIAL HOSPITALAR/LICITAÇÕESPlano de Saúde</v>
          </cell>
          <cell r="G2631" t="str">
            <v>Plano de Saúde</v>
          </cell>
          <cell r="H2631">
            <v>423.51778302730679</v>
          </cell>
          <cell r="I2631">
            <v>430.84755979886802</v>
          </cell>
          <cell r="J2631">
            <v>417.99951786851858</v>
          </cell>
          <cell r="K2631">
            <v>409.72252335682475</v>
          </cell>
          <cell r="L2631">
            <v>482.23357697309683</v>
          </cell>
          <cell r="M2631">
            <v>474.93888547712061</v>
          </cell>
          <cell r="N2631">
            <v>492.15921330479478</v>
          </cell>
          <cell r="O2631">
            <v>465.48538575447037</v>
          </cell>
          <cell r="P2631">
            <v>520.75263623006435</v>
          </cell>
          <cell r="Q2631">
            <v>478.65698087027249</v>
          </cell>
          <cell r="R2631">
            <v>83.52913208217052</v>
          </cell>
          <cell r="S2631">
            <v>459.2992241561999</v>
          </cell>
        </row>
        <row r="2632">
          <cell r="F2632" t="str">
            <v>(-) DESPESAS COMERCIAL HOSPITALAR/LICITAÇÕESSeguro de Vida em Grupo</v>
          </cell>
          <cell r="G2632" t="str">
            <v>Seguro de Vida em Grupo</v>
          </cell>
          <cell r="H2632">
            <v>0</v>
          </cell>
          <cell r="I2632">
            <v>0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0</v>
          </cell>
        </row>
        <row r="2633">
          <cell r="F2633" t="str">
            <v>(-) DESPESAS COMERCIAL HOSPITALAR/LICITAÇÕESPlano Odontológico</v>
          </cell>
          <cell r="G2633" t="str">
            <v>Plano Odontológico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</row>
        <row r="2634">
          <cell r="F2634" t="str">
            <v>(-) DESPESAS COMERCIAL HOSPITALAR/LICITAÇÕESFarmácia</v>
          </cell>
          <cell r="G2634" t="str">
            <v>Farmácia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</row>
        <row r="2635">
          <cell r="F2635" t="str">
            <v>(-) DESPESAS COMERCIAL HOSPITALAR/LICITAÇÕESAlimentação Funcionários</v>
          </cell>
          <cell r="G2635" t="str">
            <v>Alimentação Funcionários</v>
          </cell>
          <cell r="H2635">
            <v>504.00000017836078</v>
          </cell>
          <cell r="I2635">
            <v>518.59999985013656</v>
          </cell>
          <cell r="J2635">
            <v>503.99999908338265</v>
          </cell>
          <cell r="K2635">
            <v>503.99999998868691</v>
          </cell>
          <cell r="L2635">
            <v>543.50000067788881</v>
          </cell>
          <cell r="M2635">
            <v>504.00000014872268</v>
          </cell>
          <cell r="N2635">
            <v>532.9999998890089</v>
          </cell>
          <cell r="O2635">
            <v>503.999999124422</v>
          </cell>
          <cell r="P2635">
            <v>539.99999977416735</v>
          </cell>
          <cell r="Q2635">
            <v>540.00000129047908</v>
          </cell>
          <cell r="R2635">
            <v>540.0000005058331</v>
          </cell>
          <cell r="S2635">
            <v>540.00000026570399</v>
          </cell>
        </row>
        <row r="2636">
          <cell r="F2636" t="str">
            <v>(-) DESPESAS COMERCIAL HOSPITALAR/LICITAÇÕESAlimentação Interna Funcionários</v>
          </cell>
          <cell r="G2636" t="str">
            <v>Alimentação Interna Funcionários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</row>
        <row r="2637">
          <cell r="F2637" t="str">
            <v>(-) DESPESAS COMERCIAL HOSPITALAR/LICITAÇÕESMulta Termino Contratual</v>
          </cell>
          <cell r="G2637" t="str">
            <v>Multa Termino Contratual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</row>
        <row r="2638">
          <cell r="F2638" t="str">
            <v>(-) DESPESAS COMERCIAL HOSPITALAR/LICITAÇÕESMultas Trabalhistas</v>
          </cell>
          <cell r="G2638" t="str">
            <v>Multas Trabalhistas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</row>
        <row r="2639">
          <cell r="F2639" t="str">
            <v xml:space="preserve">(-) DESPESAS COMERCIAL HOSPITALAR/LICITAÇÕESFardamento </v>
          </cell>
          <cell r="G2639" t="str">
            <v xml:space="preserve">Fardamento </v>
          </cell>
          <cell r="H2639">
            <v>209.76000002284502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</row>
        <row r="2640">
          <cell r="F2640" t="str">
            <v>(-) DESPESAS COMERCIAL HOSPITALAR/LICITAÇÕESBenefícios Assistenciais</v>
          </cell>
          <cell r="G2640" t="str">
            <v>Benefícios Assistenciais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</row>
        <row r="2641">
          <cell r="F2641" t="str">
            <v>(-) DESPESAS COMERCIAL HOSPITALAR/LICITAÇÕES(-) Despesas Especificas</v>
          </cell>
          <cell r="G2641" t="str">
            <v>(-) Despesas Especificas</v>
          </cell>
          <cell r="H2641">
            <v>12700.770000502185</v>
          </cell>
          <cell r="I2641">
            <v>5999.27</v>
          </cell>
          <cell r="J2641">
            <v>3253.3299999861861</v>
          </cell>
          <cell r="K2641">
            <v>65760.469999999201</v>
          </cell>
          <cell r="L2641">
            <v>108859.61999997245</v>
          </cell>
          <cell r="M2641">
            <v>1517.2900000000002</v>
          </cell>
          <cell r="N2641">
            <v>34454.309999992052</v>
          </cell>
          <cell r="O2641">
            <v>2312.0499999999997</v>
          </cell>
          <cell r="P2641">
            <v>21304.360000014287</v>
          </cell>
          <cell r="Q2641">
            <v>113030.01000000001</v>
          </cell>
          <cell r="R2641">
            <v>83819.270000603006</v>
          </cell>
          <cell r="S2641">
            <v>324903.32</v>
          </cell>
        </row>
        <row r="2642">
          <cell r="F2642" t="str">
            <v>(-) DESPESAS COMERCIAL HOSPITALAR/LICITAÇÕESMaterial Gráfico Divulgação de Produtos</v>
          </cell>
          <cell r="G2642" t="str">
            <v>Material Gráfico Divulgação de Produtos</v>
          </cell>
          <cell r="H2642">
            <v>400</v>
          </cell>
          <cell r="I2642">
            <v>0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</row>
        <row r="2643">
          <cell r="F2643" t="str">
            <v>(-) DESPESAS COMERCIAL HOSPITALAR/LICITAÇÕESPremiação Campanha de Representantes</v>
          </cell>
          <cell r="G2643" t="str">
            <v>Premiação Campanha de Representantes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202000</v>
          </cell>
        </row>
        <row r="2644">
          <cell r="F2644" t="str">
            <v>(-) DESPESAS COMERCIAL HOSPITALAR/LICITAÇÕESPremiação Campanha de Clientes</v>
          </cell>
          <cell r="G2644" t="str">
            <v>Premiação Campanha de Clientes</v>
          </cell>
          <cell r="H2644">
            <v>10000.000000499998</v>
          </cell>
          <cell r="I2644">
            <v>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28597.599999999999</v>
          </cell>
        </row>
        <row r="2645">
          <cell r="F2645" t="str">
            <v>(-) DESPESAS COMERCIAL HOSPITALAR/LICITAÇÕESBrindes Comerciais</v>
          </cell>
          <cell r="G2645" t="str">
            <v>Brindes Comerciais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0</v>
          </cell>
        </row>
        <row r="2646">
          <cell r="F2646" t="str">
            <v>(-) DESPESAS COMERCIAL HOSPITALAR/LICITAÇÕESPropaganda e Merchandise</v>
          </cell>
          <cell r="G2646" t="str">
            <v>Propaganda e Merchandise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</row>
        <row r="2647">
          <cell r="F2647" t="str">
            <v>(-) DESPESAS COMERCIAL HOSPITALAR/LICITAÇÕESTreinamento de PDV</v>
          </cell>
          <cell r="G2647" t="str">
            <v>Treinamento de PDV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</row>
        <row r="2648">
          <cell r="F2648" t="str">
            <v>(-) DESPESAS COMERCIAL HOSPITALAR/LICITAÇÕESAluguel Espaço Feira de Negócios</v>
          </cell>
          <cell r="G2648" t="str">
            <v>Aluguel Espaço Feira de Negócios</v>
          </cell>
          <cell r="H2648">
            <v>0</v>
          </cell>
          <cell r="I2648">
            <v>0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</row>
        <row r="2649">
          <cell r="F2649" t="str">
            <v>(-) DESPESAS COMERCIAL HOSPITALAR/LICITAÇÕESDespesas Relacionamento Cliente/Fornecedor</v>
          </cell>
          <cell r="G2649" t="str">
            <v>Despesas Relacionamento Cliente/Fornecedor</v>
          </cell>
          <cell r="H2649">
            <v>195.910000002186</v>
          </cell>
          <cell r="I2649">
            <v>0</v>
          </cell>
          <cell r="J2649">
            <v>710.36999998618603</v>
          </cell>
          <cell r="K2649">
            <v>1148.2999999992001</v>
          </cell>
          <cell r="L2649">
            <v>108.99999997247401</v>
          </cell>
          <cell r="M2649">
            <v>74.5</v>
          </cell>
          <cell r="N2649">
            <v>114.29999999204701</v>
          </cell>
          <cell r="O2649">
            <v>417.12</v>
          </cell>
          <cell r="P2649">
            <v>86.000000014286996</v>
          </cell>
          <cell r="Q2649">
            <v>2990.85</v>
          </cell>
          <cell r="R2649">
            <v>10095.150000603022</v>
          </cell>
          <cell r="S2649">
            <v>37.810000000072002</v>
          </cell>
        </row>
        <row r="2650">
          <cell r="F2650" t="str">
            <v>(-) DESPESAS COMERCIAL HOSPITALAR/LICITAÇÕESPromotores de Vendas</v>
          </cell>
          <cell r="G2650" t="str">
            <v>Promotores de Vendas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</row>
        <row r="2651">
          <cell r="F2651" t="str">
            <v>(-) DESPESAS COMERCIAL HOSPITALAR/LICITAÇÕESBonificações</v>
          </cell>
          <cell r="G2651" t="str">
            <v>Bonificações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</row>
        <row r="2652">
          <cell r="F2652" t="str">
            <v>(-) DESPESAS COMERCIAL HOSPITALAR/LICITAÇÕESMulta Licitações</v>
          </cell>
          <cell r="G2652" t="str">
            <v>Multa Licitações</v>
          </cell>
          <cell r="H2652">
            <v>2052.36</v>
          </cell>
          <cell r="I2652">
            <v>5856.77</v>
          </cell>
          <cell r="J2652">
            <v>2542.96</v>
          </cell>
          <cell r="K2652">
            <v>64612.17</v>
          </cell>
          <cell r="L2652">
            <v>108750.61999999998</v>
          </cell>
          <cell r="M2652">
            <v>1442.7900000000002</v>
          </cell>
          <cell r="N2652">
            <v>34340.01</v>
          </cell>
          <cell r="O2652">
            <v>1894.9299999999998</v>
          </cell>
          <cell r="P2652">
            <v>21218.36</v>
          </cell>
          <cell r="Q2652">
            <v>94902.88</v>
          </cell>
          <cell r="R2652">
            <v>2237.1</v>
          </cell>
          <cell r="S2652">
            <v>15424.36</v>
          </cell>
        </row>
        <row r="2653">
          <cell r="F2653" t="str">
            <v>(-) DESPESAS COMERCIAL HOSPITALAR/LICITAÇÕESParticipação em Feira de Negócios</v>
          </cell>
          <cell r="G2653" t="str">
            <v>Participação em Feira de Negócios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</row>
        <row r="2654">
          <cell r="F2654" t="str">
            <v>(-) DESPESAS COMERCIAL HOSPITALAR/LICITAÇÕESDespesas com PCLD</v>
          </cell>
          <cell r="G2654" t="str">
            <v>Despesas com PCLD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11.549999999928</v>
          </cell>
        </row>
        <row r="2655">
          <cell r="F2655" t="str">
            <v>(-) DESPESAS COMERCIAL HOSPITALAR/LICITAÇÕESIndenização Consumidor</v>
          </cell>
          <cell r="G2655" t="str">
            <v>Indenização Consumidor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</row>
        <row r="2656">
          <cell r="F2656" t="str">
            <v>(-) DESPESAS COMERCIAL HOSPITALAR/LICITAÇÕESRescisão Representante</v>
          </cell>
          <cell r="G2656" t="str">
            <v>Rescisão Representante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15136.28</v>
          </cell>
          <cell r="R2656">
            <v>71487.01999999999</v>
          </cell>
          <cell r="S2656">
            <v>78832</v>
          </cell>
        </row>
        <row r="2657">
          <cell r="F2657" t="str">
            <v>(-) DESPESAS COMERCIAL HOSPITALAR/LICITAÇÕESConvenção de Vendas</v>
          </cell>
          <cell r="G2657" t="str">
            <v>Convenção de Vendas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</row>
        <row r="2658">
          <cell r="F2658" t="str">
            <v>(-) DESPESAS COMERCIAL HOSPITALAR/LICITAÇÕESComissões sobre vendas</v>
          </cell>
          <cell r="G2658" t="str">
            <v>Comissões sobre vendas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</row>
        <row r="2659">
          <cell r="F2659" t="str">
            <v>(-) DESPESAS COMERCIAL HOSPITALAR/LICITAÇÕESDespesa com Visita de Clientes</v>
          </cell>
          <cell r="G2659" t="str">
            <v>Despesa com Visita de Clientes</v>
          </cell>
          <cell r="H2659">
            <v>52.5</v>
          </cell>
          <cell r="I2659">
            <v>142.5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</row>
        <row r="2660">
          <cell r="F2660" t="str">
            <v>(-) DESPESAS COMERCIAL HOSPITALAR/LICITAÇÕESCampanha Lançamento de Produtos</v>
          </cell>
          <cell r="G2660" t="str">
            <v>Campanha Lançamento de Produtos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</row>
        <row r="2661">
          <cell r="F2661" t="str">
            <v>(-) DESPESAS COMERCIAL HOSPITALAR/LICITAÇÕESRegistro/Manutenção de Domínio</v>
          </cell>
          <cell r="G2661" t="str">
            <v>Registro/Manutenção de Domínio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</row>
        <row r="2662">
          <cell r="F2662" t="str">
            <v>(-) DESPESAS COMERCIAL HOSPITALAR/LICITAÇÕESDoações</v>
          </cell>
          <cell r="G2662" t="str">
            <v>Doações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</row>
        <row r="2663">
          <cell r="F2663" t="str">
            <v>(-) DESPESAS COMERCIAL HOSPITALAR/LICITAÇÕESServiço Copa</v>
          </cell>
          <cell r="G2663" t="str">
            <v>Serviço Copa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</row>
        <row r="2664">
          <cell r="F2664" t="str">
            <v>(-) DESPESAS COMERCIAL HOSPITALAR/LICITAÇÕESEnergia Elétrica</v>
          </cell>
          <cell r="G2664" t="str">
            <v>Energia Elétrica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</row>
        <row r="2665">
          <cell r="F2665" t="str">
            <v>(-) DESPESAS COMERCIAL HOSPITALAR/LICITAÇÕESDescontos Concedidos Operacional</v>
          </cell>
          <cell r="G2665" t="str">
            <v>Descontos Concedidos Operacional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</row>
        <row r="2666">
          <cell r="F2666" t="str">
            <v>(-) DESPESAS COMERCIAL HOSPITALAR/LICITAÇÕES(-) Despesas Gerais</v>
          </cell>
          <cell r="G2666" t="str">
            <v>(-) Despesas Gerais</v>
          </cell>
          <cell r="H2666">
            <v>1932.8000000441309</v>
          </cell>
          <cell r="I2666">
            <v>3453.1899998493536</v>
          </cell>
          <cell r="J2666">
            <v>10471.469999782888</v>
          </cell>
          <cell r="K2666">
            <v>84649.391329064878</v>
          </cell>
          <cell r="L2666">
            <v>4858.6299999783641</v>
          </cell>
          <cell r="M2666">
            <v>4005.968594732255</v>
          </cell>
          <cell r="N2666">
            <v>11718.611753169971</v>
          </cell>
          <cell r="O2666">
            <v>20055.42000312965</v>
          </cell>
          <cell r="P2666">
            <v>12820.047995609972</v>
          </cell>
          <cell r="Q2666">
            <v>50070.57734394673</v>
          </cell>
          <cell r="R2666">
            <v>41159.79494273138</v>
          </cell>
          <cell r="S2666">
            <v>55170.932481884389</v>
          </cell>
        </row>
        <row r="2667">
          <cell r="F2667" t="str">
            <v>(-) DESPESAS COMERCIAL HOSPITALAR/LICITAÇÕES(-) Deslocamentos e Viagens</v>
          </cell>
          <cell r="G2667" t="str">
            <v>(-) Deslocamentos e Viagens</v>
          </cell>
          <cell r="H2667">
            <v>1211.2500001533767</v>
          </cell>
          <cell r="I2667">
            <v>619.47999985205138</v>
          </cell>
          <cell r="J2667">
            <v>3926.1200000656822</v>
          </cell>
          <cell r="K2667">
            <v>145.99999993598655</v>
          </cell>
          <cell r="L2667">
            <v>2549.630000054844</v>
          </cell>
          <cell r="M2667">
            <v>1517.4399999670641</v>
          </cell>
          <cell r="N2667">
            <v>4697.0999996246528</v>
          </cell>
          <cell r="O2667">
            <v>14290.570001606722</v>
          </cell>
          <cell r="P2667">
            <v>3665.5200001664816</v>
          </cell>
          <cell r="Q2667">
            <v>6148.0399995984862</v>
          </cell>
          <cell r="R2667">
            <v>5960.1769350501027</v>
          </cell>
          <cell r="S2667">
            <v>5728.3271881605879</v>
          </cell>
        </row>
        <row r="2668">
          <cell r="F2668" t="str">
            <v xml:space="preserve">(-) DESPESAS COMERCIAL HOSPITALAR/LICITAÇÕESHospedagem </v>
          </cell>
          <cell r="G2668" t="str">
            <v xml:space="preserve">Hospedagem </v>
          </cell>
          <cell r="H2668">
            <v>661.50000000732007</v>
          </cell>
          <cell r="I2668">
            <v>529.97999988921197</v>
          </cell>
          <cell r="J2668">
            <v>0</v>
          </cell>
          <cell r="K2668">
            <v>0</v>
          </cell>
          <cell r="L2668">
            <v>183.75</v>
          </cell>
          <cell r="M2668">
            <v>0</v>
          </cell>
          <cell r="N2668">
            <v>1098.0000000449763</v>
          </cell>
          <cell r="O2668">
            <v>4546.170000533888</v>
          </cell>
          <cell r="P2668">
            <v>1189.150000385674</v>
          </cell>
          <cell r="Q2668">
            <v>1806.3199995771015</v>
          </cell>
          <cell r="R2668">
            <v>2045.1969350753257</v>
          </cell>
          <cell r="S2668">
            <v>2684.9971886501594</v>
          </cell>
        </row>
        <row r="2669">
          <cell r="F2669" t="str">
            <v xml:space="preserve">(-) DESPESAS COMERCIAL HOSPITALAR/LICITAÇÕESPassagens Aéreas </v>
          </cell>
          <cell r="G2669" t="str">
            <v xml:space="preserve">Passagens Aéreas </v>
          </cell>
          <cell r="H2669">
            <v>423.75000019965501</v>
          </cell>
          <cell r="I2669">
            <v>0</v>
          </cell>
          <cell r="J2669">
            <v>3789.12000012106</v>
          </cell>
          <cell r="K2669">
            <v>0</v>
          </cell>
          <cell r="L2669">
            <v>2014.2800000816999</v>
          </cell>
          <cell r="M2669">
            <v>1435.439999957078</v>
          </cell>
          <cell r="N2669">
            <v>3462.0999995511415</v>
          </cell>
          <cell r="O2669">
            <v>9640.4000010035761</v>
          </cell>
          <cell r="P2669">
            <v>1924.4599997656046</v>
          </cell>
          <cell r="Q2669">
            <v>4209.7200000401626</v>
          </cell>
          <cell r="R2669">
            <v>3726.9799999868396</v>
          </cell>
          <cell r="S2669">
            <v>2104.5599993892838</v>
          </cell>
        </row>
        <row r="2670">
          <cell r="F2670" t="str">
            <v xml:space="preserve">(-) DESPESAS COMERCIAL HOSPITALAR/LICITAÇÕESPassagens Rodoviárias </v>
          </cell>
          <cell r="G2670" t="str">
            <v xml:space="preserve">Passagens Rodoviárias 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</row>
        <row r="2671">
          <cell r="F2671" t="str">
            <v>(-) DESPESAS COMERCIAL HOSPITALAR/LICITAÇÕESPassagens Marítimas</v>
          </cell>
          <cell r="G2671" t="str">
            <v>Passagens Marítimas</v>
          </cell>
          <cell r="H2671">
            <v>0</v>
          </cell>
          <cell r="I2671">
            <v>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</row>
        <row r="2672">
          <cell r="F2672" t="str">
            <v>(-) DESPESAS COMERCIAL HOSPITALAR/LICITAÇÕESDespesas com Táxi</v>
          </cell>
          <cell r="G2672" t="str">
            <v>Despesas com Táxi</v>
          </cell>
          <cell r="H2672">
            <v>125.99999994640173</v>
          </cell>
          <cell r="I2672">
            <v>0</v>
          </cell>
          <cell r="J2672">
            <v>0</v>
          </cell>
          <cell r="K2672">
            <v>0</v>
          </cell>
          <cell r="L2672">
            <v>74.799999998399997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15.000000012516344</v>
          </cell>
          <cell r="R2672">
            <v>0</v>
          </cell>
          <cell r="S2672">
            <v>740.00000013240424</v>
          </cell>
        </row>
        <row r="2673">
          <cell r="F2673" t="str">
            <v>(-) DESPESAS COMERCIAL HOSPITALAR/LICITAÇÕESDespesas com Moto Taxi</v>
          </cell>
          <cell r="G2673" t="str">
            <v>Despesas com Moto Taxi</v>
          </cell>
          <cell r="H2673">
            <v>0</v>
          </cell>
          <cell r="I2673">
            <v>89.499999962839354</v>
          </cell>
          <cell r="J2673">
            <v>136.99999994462237</v>
          </cell>
          <cell r="K2673">
            <v>145.99999993598655</v>
          </cell>
          <cell r="L2673">
            <v>141.99999997314447</v>
          </cell>
          <cell r="M2673">
            <v>82.000000009986138</v>
          </cell>
          <cell r="N2673">
            <v>137.00000002853537</v>
          </cell>
          <cell r="O2673">
            <v>104.00000006925816</v>
          </cell>
          <cell r="P2673">
            <v>99.000000002195264</v>
          </cell>
          <cell r="Q2673">
            <v>116.99999996870596</v>
          </cell>
          <cell r="R2673">
            <v>187.99999998793695</v>
          </cell>
          <cell r="S2673">
            <v>0</v>
          </cell>
        </row>
        <row r="2674">
          <cell r="F2674" t="str">
            <v>(-) DESPESAS COMERCIAL HOSPITALAR/LICITAÇÕESAlimentação Viagens</v>
          </cell>
          <cell r="G2674" t="str">
            <v>Alimentação Viagens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104.8</v>
          </cell>
          <cell r="M2674">
            <v>0</v>
          </cell>
          <cell r="N2674">
            <v>0</v>
          </cell>
          <cell r="O2674">
            <v>0</v>
          </cell>
          <cell r="P2674">
            <v>401.11000000948809</v>
          </cell>
          <cell r="Q2674">
            <v>0</v>
          </cell>
          <cell r="R2674">
            <v>0</v>
          </cell>
          <cell r="S2674">
            <v>143.77000001141201</v>
          </cell>
        </row>
        <row r="2675">
          <cell r="F2675" t="str">
            <v>(-) DESPESAS COMERCIAL HOSPITALAR/LICITAÇÕESDiárias Viagens</v>
          </cell>
          <cell r="G2675" t="str">
            <v>Diárias Viagens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</row>
        <row r="2676">
          <cell r="F2676" t="str">
            <v>(-) DESPESAS COMERCIAL HOSPITALAR/LICITAÇÕESCombustível em Viagens</v>
          </cell>
          <cell r="G2676" t="str">
            <v>Combustível em Viagens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</row>
        <row r="2677">
          <cell r="F2677" t="str">
            <v>(-) DESPESAS COMERCIAL HOSPITALAR/LICITAÇÕESEstacionamento</v>
          </cell>
          <cell r="G2677" t="str">
            <v>Estacionamento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30.000000001599997</v>
          </cell>
          <cell r="M2677">
            <v>0</v>
          </cell>
          <cell r="N2677">
            <v>0</v>
          </cell>
          <cell r="O2677">
            <v>0</v>
          </cell>
          <cell r="P2677">
            <v>51.800000003519997</v>
          </cell>
          <cell r="Q2677">
            <v>0</v>
          </cell>
          <cell r="R2677">
            <v>0</v>
          </cell>
          <cell r="S2677">
            <v>0</v>
          </cell>
        </row>
        <row r="2678">
          <cell r="F2678" t="str">
            <v>(-) DESPESAS COMERCIAL HOSPITALAR/LICITAÇÕESPedágio</v>
          </cell>
          <cell r="G2678" t="str">
            <v>Pedágio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54.999999977327995</v>
          </cell>
        </row>
        <row r="2679">
          <cell r="F2679" t="str">
            <v>(-) DESPESAS COMERCIAL HOSPITALAR/LICITAÇÕES(-) Telefonia e Telecomunicações</v>
          </cell>
          <cell r="G2679" t="str">
            <v>(-) Telefonia e Telecomunicações</v>
          </cell>
          <cell r="H2679">
            <v>328.22999993829177</v>
          </cell>
          <cell r="I2679">
            <v>320.7999999996926</v>
          </cell>
          <cell r="J2679">
            <v>299.09999978546182</v>
          </cell>
          <cell r="K2679">
            <v>269.19000015342385</v>
          </cell>
          <cell r="L2679">
            <v>333.38999999630926</v>
          </cell>
          <cell r="M2679">
            <v>266.75999983957115</v>
          </cell>
          <cell r="N2679">
            <v>182.76000026006233</v>
          </cell>
          <cell r="O2679">
            <v>169.33999996806426</v>
          </cell>
          <cell r="P2679">
            <v>249.18999978896923</v>
          </cell>
          <cell r="Q2679">
            <v>371.92999975747625</v>
          </cell>
          <cell r="R2679">
            <v>308.98000001046927</v>
          </cell>
          <cell r="S2679">
            <v>265.09999996970782</v>
          </cell>
        </row>
        <row r="2680">
          <cell r="F2680" t="str">
            <v>(-) DESPESAS COMERCIAL HOSPITALAR/LICITAÇÕESTelefonia Fixa</v>
          </cell>
          <cell r="G2680" t="str">
            <v>Telefonia Fixa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</row>
        <row r="2681">
          <cell r="F2681" t="str">
            <v>(-) DESPESAS COMERCIAL HOSPITALAR/LICITAÇÕESTelefonia Móvel</v>
          </cell>
          <cell r="G2681" t="str">
            <v>Telefonia Móvel</v>
          </cell>
          <cell r="H2681">
            <v>328.22999993829177</v>
          </cell>
          <cell r="I2681">
            <v>320.7999999996926</v>
          </cell>
          <cell r="J2681">
            <v>299.09999978546182</v>
          </cell>
          <cell r="K2681">
            <v>269.19000015342385</v>
          </cell>
          <cell r="L2681">
            <v>333.38999999630926</v>
          </cell>
          <cell r="M2681">
            <v>266.75999983957115</v>
          </cell>
          <cell r="N2681">
            <v>182.76000026006233</v>
          </cell>
          <cell r="O2681">
            <v>169.33999996806426</v>
          </cell>
          <cell r="P2681">
            <v>249.18999978896923</v>
          </cell>
          <cell r="Q2681">
            <v>371.92999975747625</v>
          </cell>
          <cell r="R2681">
            <v>308.98000001046927</v>
          </cell>
          <cell r="S2681">
            <v>265.09999996970782</v>
          </cell>
        </row>
        <row r="2682">
          <cell r="F2682" t="str">
            <v>(-) DESPESAS COMERCIAL HOSPITALAR/LICITAÇÕESInternet</v>
          </cell>
          <cell r="G2682" t="str">
            <v>Internet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</row>
        <row r="2683">
          <cell r="F2683" t="str">
            <v>(-) DESPESAS COMERCIAL HOSPITALAR/LICITAÇÕESServiço de Trasmissão em Audio e Video</v>
          </cell>
          <cell r="G2683" t="str">
            <v>Serviço de Trasmissão em Audio e Video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</row>
        <row r="2684">
          <cell r="F2684" t="str">
            <v>(-) DESPESAS COMERCIAL HOSPITALAR/LICITAÇÕESVoip</v>
          </cell>
          <cell r="G2684" t="str">
            <v>Voip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</row>
        <row r="2685">
          <cell r="F2685" t="str">
            <v>(-) DESPESAS COMERCIAL HOSPITALAR/LICITAÇÕES(-)Materias de Consumo</v>
          </cell>
          <cell r="G2685" t="str">
            <v>(-)Materias de Consumo</v>
          </cell>
          <cell r="H2685">
            <v>60.59</v>
          </cell>
          <cell r="I2685">
            <v>1.5</v>
          </cell>
          <cell r="J2685">
            <v>5853.7599999929944</v>
          </cell>
          <cell r="K2685">
            <v>330.90132908379996</v>
          </cell>
          <cell r="L2685">
            <v>176.429999974</v>
          </cell>
          <cell r="M2685">
            <v>115.69859666469999</v>
          </cell>
          <cell r="N2685">
            <v>1069.5917553452</v>
          </cell>
          <cell r="O2685">
            <v>0</v>
          </cell>
          <cell r="P2685">
            <v>3508.3279956735</v>
          </cell>
          <cell r="Q2685">
            <v>129.95734458937432</v>
          </cell>
          <cell r="R2685">
            <v>125.858007608744</v>
          </cell>
          <cell r="S2685">
            <v>38.515293756600002</v>
          </cell>
        </row>
        <row r="2686">
          <cell r="F2686" t="str">
            <v>(-) DESPESAS COMERCIAL HOSPITALAR/LICITAÇÕESMaterial de Consumo Informática</v>
          </cell>
          <cell r="G2686" t="str">
            <v>Material de Consumo Informática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</row>
        <row r="2687">
          <cell r="F2687" t="str">
            <v>(-) DESPESAS COMERCIAL HOSPITALAR/LICITAÇÕESAluguel Máquina Reprográfica</v>
          </cell>
          <cell r="G2687" t="str">
            <v>Aluguel Máquina Reprográfica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</row>
        <row r="2688">
          <cell r="F2688" t="str">
            <v>(-) DESPESAS COMERCIAL HOSPITALAR/LICITAÇÕESMaterial de Consumo Máquina Reprografia</v>
          </cell>
          <cell r="G2688" t="str">
            <v>Material de Consumo Máquina Reprografia</v>
          </cell>
          <cell r="H2688">
            <v>0</v>
          </cell>
          <cell r="I2688">
            <v>0</v>
          </cell>
          <cell r="J2688">
            <v>89.259999992994011</v>
          </cell>
          <cell r="K2688">
            <v>177.35132908379998</v>
          </cell>
          <cell r="L2688">
            <v>66.799999974000002</v>
          </cell>
          <cell r="M2688">
            <v>65.508596664699994</v>
          </cell>
          <cell r="N2688">
            <v>41.730000016999995</v>
          </cell>
          <cell r="O2688">
            <v>0</v>
          </cell>
          <cell r="P2688">
            <v>111.5479956735</v>
          </cell>
          <cell r="Q2688">
            <v>107.67734458937431</v>
          </cell>
          <cell r="R2688">
            <v>72.741632060743996</v>
          </cell>
          <cell r="S2688">
            <v>22.0052937566</v>
          </cell>
        </row>
        <row r="2689">
          <cell r="F2689" t="str">
            <v>(-) DESPESAS COMERCIAL HOSPITALAR/LICITAÇÕESMaterial de Expediente</v>
          </cell>
          <cell r="G2689" t="str">
            <v>Material de Expediente</v>
          </cell>
          <cell r="H2689">
            <v>60.59</v>
          </cell>
          <cell r="I2689">
            <v>1.5</v>
          </cell>
          <cell r="J2689">
            <v>55.5</v>
          </cell>
          <cell r="K2689">
            <v>103.85</v>
          </cell>
          <cell r="L2689">
            <v>73.14</v>
          </cell>
          <cell r="M2689">
            <v>50.19</v>
          </cell>
          <cell r="N2689">
            <v>722.75175532820003</v>
          </cell>
          <cell r="O2689">
            <v>0</v>
          </cell>
          <cell r="P2689">
            <v>96.78</v>
          </cell>
          <cell r="Q2689">
            <v>22.28</v>
          </cell>
          <cell r="R2689">
            <v>53.116375548000001</v>
          </cell>
          <cell r="S2689">
            <v>16.510000000000002</v>
          </cell>
        </row>
        <row r="2690">
          <cell r="F2690" t="str">
            <v>(-) DESPESAS COMERCIAL HOSPITALAR/LICITAÇÕESMaterial de Limpeza</v>
          </cell>
          <cell r="G2690" t="str">
            <v>Material de Limpeza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</row>
        <row r="2691">
          <cell r="F2691" t="str">
            <v>(-) DESPESAS COMERCIAL HOSPITALAR/LICITAÇÕESMaterial Gráfico e Repreográfico</v>
          </cell>
          <cell r="G2691" t="str">
            <v>Material Gráfico e Repreográfico</v>
          </cell>
          <cell r="H2691">
            <v>0</v>
          </cell>
          <cell r="I2691">
            <v>0</v>
          </cell>
          <cell r="J2691">
            <v>5709</v>
          </cell>
          <cell r="K2691">
            <v>4.9999999984899999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3300</v>
          </cell>
          <cell r="Q2691">
            <v>0</v>
          </cell>
          <cell r="R2691">
            <v>0</v>
          </cell>
          <cell r="S2691">
            <v>0</v>
          </cell>
        </row>
        <row r="2692">
          <cell r="F2692" t="str">
            <v>(-) DESPESAS COMERCIAL HOSPITALAR/LICITAÇÕESMateriais de Natureza Permanente</v>
          </cell>
          <cell r="G2692" t="str">
            <v>Materiais de Natureza Permanente</v>
          </cell>
          <cell r="H2692">
            <v>0</v>
          </cell>
          <cell r="I2692">
            <v>0</v>
          </cell>
          <cell r="J2692">
            <v>0</v>
          </cell>
          <cell r="K2692">
            <v>44.700000001509999</v>
          </cell>
          <cell r="L2692">
            <v>36.489999999999995</v>
          </cell>
          <cell r="M2692">
            <v>0</v>
          </cell>
          <cell r="N2692">
            <v>305.11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</row>
        <row r="2693">
          <cell r="F2693" t="str">
            <v>(-) DESPESAS COMERCIAL HOSPITALAR/LICITAÇÕESCoffee Break</v>
          </cell>
          <cell r="G2693" t="str">
            <v>Coffee Break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</row>
        <row r="2694">
          <cell r="F2694" t="str">
            <v>(-) DESPESAS COMERCIAL HOSPITALAR/LICITAÇÕESMaterial EPI</v>
          </cell>
          <cell r="G2694" t="str">
            <v>Material EPI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</row>
        <row r="2695">
          <cell r="F2695" t="str">
            <v>(-) DESPESAS COMERCIAL HOSPITALAR/LICITAÇÕES(-) Serviços Técnicos Especializados</v>
          </cell>
          <cell r="G2695" t="str">
            <v>(-) Serviços Técnicos Especializados</v>
          </cell>
          <cell r="H2695">
            <v>0</v>
          </cell>
          <cell r="I2695">
            <v>1103.3399999999999</v>
          </cell>
          <cell r="J2695">
            <v>0</v>
          </cell>
          <cell r="K2695">
            <v>76356.84</v>
          </cell>
          <cell r="L2695">
            <v>0</v>
          </cell>
          <cell r="M2695">
            <v>0</v>
          </cell>
          <cell r="N2695">
            <v>178</v>
          </cell>
          <cell r="O2695">
            <v>701.87</v>
          </cell>
          <cell r="P2695">
            <v>297.24</v>
          </cell>
          <cell r="Q2695">
            <v>39484.870000000003</v>
          </cell>
          <cell r="R2695">
            <v>30928.47</v>
          </cell>
          <cell r="S2695">
            <v>46418.47</v>
          </cell>
        </row>
        <row r="2696">
          <cell r="F2696" t="str">
            <v>(-) DESPESAS COMERCIAL HOSPITALAR/LICITAÇÕESComissões sobre Vendas</v>
          </cell>
          <cell r="G2696" t="str">
            <v>Comissões sobre Vendas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</row>
        <row r="2697">
          <cell r="F2697" t="str">
            <v>(-) DESPESAS COMERCIAL HOSPITALAR/LICITAÇÕESServiços de Segurança</v>
          </cell>
          <cell r="G2697" t="str">
            <v>Serviços de Segurança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</row>
        <row r="2698">
          <cell r="F2698" t="str">
            <v>(-) DESPESAS COMERCIAL HOSPITALAR/LICITAÇÕESServiços de Contabilidade</v>
          </cell>
          <cell r="G2698" t="str">
            <v>Serviços de Contabilidade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</row>
        <row r="2699">
          <cell r="F2699" t="str">
            <v>(-) DESPESAS COMERCIAL HOSPITALAR/LICITAÇÕESAssessoria Tributária</v>
          </cell>
          <cell r="G2699" t="str">
            <v>Assessoria Tributária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</row>
        <row r="2700">
          <cell r="F2700" t="str">
            <v>(-) DESPESAS COMERCIAL HOSPITALAR/LICITAÇÕESAuditoria Independente</v>
          </cell>
          <cell r="G2700" t="str">
            <v>Auditoria Independente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</row>
        <row r="2701">
          <cell r="F2701" t="str">
            <v>(-) DESPESAS COMERCIAL HOSPITALAR/LICITAÇÕESAdvocacia</v>
          </cell>
          <cell r="G2701" t="str">
            <v>Advocacia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8500</v>
          </cell>
          <cell r="R2701">
            <v>0</v>
          </cell>
          <cell r="S2701">
            <v>0</v>
          </cell>
        </row>
        <row r="2702">
          <cell r="F2702" t="str">
            <v>(-) DESPESAS COMERCIAL HOSPITALAR/LICITAÇÕESAssessoria de Imprensa</v>
          </cell>
          <cell r="G2702" t="str">
            <v>Assessoria de Imprensa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</row>
        <row r="2703">
          <cell r="F2703" t="str">
            <v>(-) DESPESAS COMERCIAL HOSPITALAR/LICITAÇÕESAssessoria de Comunicação</v>
          </cell>
          <cell r="G2703" t="str">
            <v>Assessoria de Comunicação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</row>
        <row r="2704">
          <cell r="F2704" t="str">
            <v>(-) DESPESAS COMERCIAL HOSPITALAR/LICITAÇÕESAssessoria Criação e Publicidade</v>
          </cell>
          <cell r="G2704" t="str">
            <v>Assessoria Criação e Publicidade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</row>
        <row r="2705">
          <cell r="F2705" t="str">
            <v>(-) DESPESAS COMERCIAL HOSPITALAR/LICITAÇÕESRecrutamento e Seleção</v>
          </cell>
          <cell r="G2705" t="str">
            <v>Recrutamento e Seleção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</row>
        <row r="2706">
          <cell r="F2706" t="str">
            <v>(-) DESPESAS COMERCIAL HOSPITALAR/LICITAÇÕESFerramentas de Pesquisa</v>
          </cell>
          <cell r="G2706" t="str">
            <v>Ferramentas de Pesquisa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</row>
        <row r="2707">
          <cell r="F2707" t="str">
            <v>(-) DESPESAS COMERCIAL HOSPITALAR/LICITAÇÕESAssessoria Empresarial</v>
          </cell>
          <cell r="G2707" t="str">
            <v>Assessoria Empresarial</v>
          </cell>
          <cell r="H2707">
            <v>0</v>
          </cell>
          <cell r="I2707">
            <v>0</v>
          </cell>
          <cell r="J2707">
            <v>0</v>
          </cell>
          <cell r="K2707">
            <v>76356.84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30928.47</v>
          </cell>
          <cell r="R2707">
            <v>30928.47</v>
          </cell>
          <cell r="S2707">
            <v>45703.47</v>
          </cell>
        </row>
        <row r="2708">
          <cell r="F2708" t="str">
            <v>(-) DESPESAS COMERCIAL HOSPITALAR/LICITAÇÕESServiço de Desembaraço Aduaneiro</v>
          </cell>
          <cell r="G2708" t="str">
            <v>Serviço de Desembaraço Aduaneiro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</row>
        <row r="2709">
          <cell r="F2709" t="str">
            <v>(-) DESPESAS COMERCIAL HOSPITALAR/LICITAÇÕESParticipação em Associações</v>
          </cell>
          <cell r="G2709" t="str">
            <v>Participação em Associações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</row>
        <row r="2710">
          <cell r="F2710" t="str">
            <v>(-) DESPESAS COMERCIAL HOSPITALAR/LICITAÇÕESComissão Empresa de Cobrança</v>
          </cell>
          <cell r="G2710" t="str">
            <v>Comissão Empresa de Cobrança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</row>
        <row r="2711">
          <cell r="F2711" t="str">
            <v>(-) DESPESAS COMERCIAL HOSPITALAR/LICITAÇÕESServiço Análise de Crédito</v>
          </cell>
          <cell r="G2711" t="str">
            <v>Serviço Análise de Crédito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</row>
        <row r="2712">
          <cell r="F2712" t="str">
            <v>(-) DESPESAS COMERCIAL HOSPITALAR/LICITAÇÕESDesenvolvimento e Manutenção de Software</v>
          </cell>
          <cell r="G2712" t="str">
            <v>Desenvolvimento e Manutenção de Software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</row>
        <row r="2713">
          <cell r="F2713" t="str">
            <v>(-) DESPESAS COMERCIAL HOSPITALAR/LICITAÇÕESSuporte Técnico Software</v>
          </cell>
          <cell r="G2713" t="str">
            <v>Suporte Técnico Software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</row>
        <row r="2714">
          <cell r="F2714" t="str">
            <v>(-) DESPESAS COMERCIAL HOSPITALAR/LICITAÇÕESLicença para Uso de Software (Aluguel)</v>
          </cell>
          <cell r="G2714" t="str">
            <v>Licença para Uso de Software (Aluguel)</v>
          </cell>
          <cell r="H2714">
            <v>0</v>
          </cell>
          <cell r="I2714">
            <v>1103.3399999999999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178</v>
          </cell>
          <cell r="O2714">
            <v>701.87</v>
          </cell>
          <cell r="P2714">
            <v>297.24</v>
          </cell>
          <cell r="Q2714">
            <v>56.4</v>
          </cell>
          <cell r="R2714">
            <v>0</v>
          </cell>
          <cell r="S2714">
            <v>715</v>
          </cell>
        </row>
        <row r="2715">
          <cell r="F2715" t="str">
            <v>(-) DESPESAS COMERCIAL HOSPITALAR/LICITAÇÕESAssessoria em TI</v>
          </cell>
          <cell r="G2715" t="str">
            <v>Assessoria em TI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</row>
        <row r="2716">
          <cell r="F2716" t="str">
            <v>(-) DESPESAS COMERCIAL HOSPITALAR/LICITAÇÕESManutenção Suporte Técnico Software</v>
          </cell>
          <cell r="G2716" t="str">
            <v>Manutenção Suporte Técnico Software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</row>
        <row r="2717">
          <cell r="F2717" t="str">
            <v>(-) DESPESAS COMERCIAL HOSPITALAR/LICITAÇÕES(-)Manutenção</v>
          </cell>
          <cell r="G2717" t="str">
            <v>(-)Manutenção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</row>
        <row r="2718">
          <cell r="F2718" t="str">
            <v>(-) DESPESAS COMERCIAL HOSPITALAR/LICITAÇÕESMateriais de Manutenção e Reparos</v>
          </cell>
          <cell r="G2718" t="str">
            <v>Materiais de Manutenção e Reparos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</row>
        <row r="2719">
          <cell r="F2719" t="str">
            <v>(-) DESPESAS COMERCIAL HOSPITALAR/LICITAÇÕESManutenção Conservação Móveis e Utensílios</v>
          </cell>
          <cell r="G2719" t="str">
            <v>Manutenção Conservação Móveis e Utensílios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</row>
        <row r="2720">
          <cell r="F2720" t="str">
            <v>(-) DESPESAS COMERCIAL HOSPITALAR/LICITAÇÕESManutenção Conservação Máq. e Equipamentos</v>
          </cell>
          <cell r="G2720" t="str">
            <v>Manutenção Conservação Máq. e Equipamentos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</row>
        <row r="2721">
          <cell r="F2721" t="str">
            <v>(-) DESPESAS COMERCIAL HOSPITALAR/LICITAÇÕESManutenção de Equipamentos de Informática</v>
          </cell>
          <cell r="G2721" t="str">
            <v>Manutenção de Equipamentos de Informática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</row>
        <row r="2722">
          <cell r="F2722" t="str">
            <v>(-) DESPESAS COMERCIAL HOSPITALAR/LICITAÇÕESManutenção e Conservação Instalações</v>
          </cell>
          <cell r="G2722" t="str">
            <v>Manutenção e Conservação Instalações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</row>
        <row r="2723">
          <cell r="F2723" t="str">
            <v>(-) DESPESAS COMERCIAL HOSPITALAR/LICITAÇÕESManutenção e Conservação Predial</v>
          </cell>
          <cell r="G2723" t="str">
            <v>Manutenção e Conservação Predial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  <cell r="R2723">
            <v>0</v>
          </cell>
          <cell r="S2723">
            <v>0</v>
          </cell>
        </row>
        <row r="2724">
          <cell r="F2724" t="str">
            <v>(-) DESPESAS COMERCIAL HOSPITALAR/LICITAÇÕES(-)Outras Despesas Gerais</v>
          </cell>
          <cell r="G2724" t="str">
            <v>(-)Outras Despesas Gerais</v>
          </cell>
          <cell r="H2724">
            <v>332.72999995246255</v>
          </cell>
          <cell r="I2724">
            <v>1408.0699999976098</v>
          </cell>
          <cell r="J2724">
            <v>392.48999993875003</v>
          </cell>
          <cell r="K2724">
            <v>7546.4599998916729</v>
          </cell>
          <cell r="L2724">
            <v>1799.1799999532113</v>
          </cell>
          <cell r="M2724">
            <v>2106.0699982609194</v>
          </cell>
          <cell r="N2724">
            <v>5591.1599979400562</v>
          </cell>
          <cell r="O2724">
            <v>4893.6400015548634</v>
          </cell>
          <cell r="P2724">
            <v>5099.7699999810211</v>
          </cell>
          <cell r="Q2724">
            <v>3935.7800000013899</v>
          </cell>
          <cell r="R2724">
            <v>3836.3100000620643</v>
          </cell>
          <cell r="S2724">
            <v>2720.5199999974902</v>
          </cell>
        </row>
        <row r="2725">
          <cell r="F2725" t="str">
            <v>(-) DESPESAS COMERCIAL HOSPITALAR/LICITAÇÕESAluguel de Veículos</v>
          </cell>
          <cell r="G2725" t="str">
            <v>Aluguel de Veículos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</row>
        <row r="2726">
          <cell r="F2726" t="str">
            <v>(-) DESPESAS COMERCIAL HOSPITALAR/LICITAÇÕESAssinatura Jornais, Revistas e Periódicos</v>
          </cell>
          <cell r="G2726" t="str">
            <v>Assinatura Jornais, Revistas e Periódicos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</row>
        <row r="2727">
          <cell r="F2727" t="str">
            <v>(-) DESPESAS COMERCIAL HOSPITALAR/LICITAÇÕESCombustível</v>
          </cell>
          <cell r="G2727" t="str">
            <v>Combustível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485.15999829484497</v>
          </cell>
          <cell r="N2727">
            <v>770.94999785876212</v>
          </cell>
          <cell r="O2727">
            <v>926.76000161593004</v>
          </cell>
          <cell r="P2727">
            <v>160</v>
          </cell>
          <cell r="Q2727">
            <v>0</v>
          </cell>
          <cell r="R2727">
            <v>0</v>
          </cell>
          <cell r="S2727">
            <v>0</v>
          </cell>
        </row>
        <row r="2728">
          <cell r="F2728" t="str">
            <v>(-) DESPESAS COMERCIAL HOSPITALAR/LICITAÇÕESDespesa com Documentos</v>
          </cell>
          <cell r="G2728" t="str">
            <v>Despesa com Documentos</v>
          </cell>
          <cell r="H2728">
            <v>0</v>
          </cell>
          <cell r="I2728">
            <v>1088.46</v>
          </cell>
          <cell r="J2728">
            <v>0</v>
          </cell>
          <cell r="K2728">
            <v>6707.8099999666138</v>
          </cell>
          <cell r="L2728">
            <v>1434.46</v>
          </cell>
          <cell r="M2728">
            <v>1070.1600000000001</v>
          </cell>
          <cell r="N2728">
            <v>3733.32</v>
          </cell>
          <cell r="O2728">
            <v>2957.8599999999997</v>
          </cell>
          <cell r="P2728">
            <v>4477.2599999410595</v>
          </cell>
          <cell r="Q2728">
            <v>3055.8100001110697</v>
          </cell>
          <cell r="R2728">
            <v>2358.4499999999998</v>
          </cell>
          <cell r="S2728">
            <v>2214.7199999999998</v>
          </cell>
        </row>
        <row r="2729">
          <cell r="F2729" t="str">
            <v>(-) DESPESAS COMERCIAL HOSPITALAR/LICITAÇÕESDespesa com Processos Judiciais</v>
          </cell>
          <cell r="G2729" t="str">
            <v>Despesa com Processos Judiciais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</row>
        <row r="2730">
          <cell r="F2730" t="str">
            <v>(-) DESPESAS COMERCIAL HOSPITALAR/LICITAÇÕESFrete Compra</v>
          </cell>
          <cell r="G2730" t="str">
            <v>Frete Compra</v>
          </cell>
          <cell r="H2730">
            <v>0</v>
          </cell>
          <cell r="I2730">
            <v>88.12</v>
          </cell>
          <cell r="J2730">
            <v>0</v>
          </cell>
          <cell r="K2730">
            <v>496.39000000000004</v>
          </cell>
          <cell r="L2730">
            <v>53.3</v>
          </cell>
          <cell r="M2730">
            <v>328.85</v>
          </cell>
          <cell r="N2730">
            <v>326.60000000000002</v>
          </cell>
          <cell r="O2730">
            <v>546.07999999999993</v>
          </cell>
          <cell r="P2730">
            <v>401</v>
          </cell>
          <cell r="Q2730">
            <v>612.16</v>
          </cell>
          <cell r="R2730">
            <v>219.5</v>
          </cell>
          <cell r="S2730">
            <v>494</v>
          </cell>
        </row>
        <row r="2731">
          <cell r="F2731" t="str">
            <v>(-) DESPESAS COMERCIAL HOSPITALAR/LICITAÇÕESMão-de-Obra Terceirizada</v>
          </cell>
          <cell r="G2731" t="str">
            <v>Mão-de-Obra Terceirizada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</row>
        <row r="2732">
          <cell r="F2732" t="str">
            <v>(-) DESPESAS COMERCIAL HOSPITALAR/LICITAÇÕESServiço de Correios</v>
          </cell>
          <cell r="G2732" t="str">
            <v>Serviço de Correios</v>
          </cell>
          <cell r="H2732">
            <v>332.72999995246255</v>
          </cell>
          <cell r="I2732">
            <v>231.48999999760989</v>
          </cell>
          <cell r="J2732">
            <v>392.48999993875003</v>
          </cell>
          <cell r="K2732">
            <v>342.25999992505876</v>
          </cell>
          <cell r="L2732">
            <v>311.4199999532114</v>
          </cell>
          <cell r="M2732">
            <v>221.89999996607443</v>
          </cell>
          <cell r="N2732">
            <v>760.29000008129367</v>
          </cell>
          <cell r="O2732">
            <v>462.93999993893442</v>
          </cell>
          <cell r="P2732">
            <v>61.510000039961149</v>
          </cell>
          <cell r="Q2732">
            <v>267.80999989032034</v>
          </cell>
          <cell r="R2732">
            <v>205.06000006206466</v>
          </cell>
          <cell r="S2732">
            <v>11.799999997490568</v>
          </cell>
        </row>
        <row r="2733">
          <cell r="F2733" t="str">
            <v>(-) DESPESAS COMERCIAL HOSPITALAR/LICITAÇÕESÁgua</v>
          </cell>
          <cell r="G2733" t="str">
            <v>Água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</row>
        <row r="2734">
          <cell r="F2734" t="str">
            <v>(-) DESPESAS COMERCIAL HOSPITALAR/LICITAÇÕESDespesas com Amortização de Software</v>
          </cell>
          <cell r="G2734" t="str">
            <v>Despesas com Amortização de Software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</row>
        <row r="2735">
          <cell r="F2735" t="str">
            <v>(-) DESPESAS COMERCIAL HOSPITALAR/LICITAÇÕESTaxas Operacionais</v>
          </cell>
          <cell r="G2735" t="str">
            <v>Taxas Operacionais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1053.3</v>
          </cell>
          <cell r="S2735">
            <v>0</v>
          </cell>
        </row>
        <row r="2736">
          <cell r="F2736" t="str">
            <v>(-) DESPESAS COMERCIAL HOSPITALAR/LICITAÇÕESAluguel de Imóveis</v>
          </cell>
          <cell r="G2736" t="str">
            <v>Aluguel de Imóveis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</row>
        <row r="2737">
          <cell r="F2737" t="str">
            <v>(-) DESPESAS COMERCIAL HOSPITALAR/LICITAÇÕESSeguro Frota Leve</v>
          </cell>
          <cell r="G2737" t="str">
            <v>Seguro Frota Leve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</row>
        <row r="2738">
          <cell r="F2738" t="str">
            <v>(-) DESPESAS COMERCIAL HOSPITALAR/LICITAÇÕESPerdas de Estoque</v>
          </cell>
          <cell r="G2738" t="str">
            <v>Perdas de Estoque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</row>
        <row r="2739">
          <cell r="F2739" t="str">
            <v>(-) DESPESAS COMERCIAL HOSPITALAR/LICITAÇÕESAluguel de Máquinas e Equipamentos</v>
          </cell>
          <cell r="G2739" t="str">
            <v>Aluguel de Máquinas e Equipamentos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</row>
        <row r="2740">
          <cell r="F2740" t="str">
            <v>(-) DESPESAS COMERCIAL HOSPITALAR/LICITAÇÕESOutras Despesas Gerais</v>
          </cell>
          <cell r="G2740" t="str">
            <v>Outras Despesas Gerais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</row>
        <row r="2741">
          <cell r="F2741" t="str">
            <v>(-) DESPESAS COMERCIAL ESCRITÓRIO SALVADOR(-) DESPESAS COMERCIAL ESCRITÓRIO SALVADOR</v>
          </cell>
          <cell r="G2741" t="str">
            <v>(-) DESPESAS COMERCIAL ESCRITÓRIO SALVADOR</v>
          </cell>
          <cell r="H2741">
            <v>16088.567371970223</v>
          </cell>
          <cell r="I2741">
            <v>15106.703666084642</v>
          </cell>
          <cell r="J2741">
            <v>16037.530262187973</v>
          </cell>
          <cell r="K2741">
            <v>16998.098872470604</v>
          </cell>
          <cell r="L2741">
            <v>30704.949028954303</v>
          </cell>
          <cell r="M2741">
            <v>20568.477208833057</v>
          </cell>
          <cell r="N2741">
            <v>22755.516391760477</v>
          </cell>
          <cell r="O2741">
            <v>19935.060124929863</v>
          </cell>
          <cell r="P2741">
            <v>30200.596307738066</v>
          </cell>
          <cell r="Q2741">
            <v>16983.988491806318</v>
          </cell>
          <cell r="R2741">
            <v>17981.087597108664</v>
          </cell>
          <cell r="S2741">
            <v>2274.8657118470546</v>
          </cell>
        </row>
        <row r="2742">
          <cell r="F2742" t="str">
            <v>(-) DESPESAS COMERCIAL ESCRITÓRIO SALVADORDespesas com Pessoal</v>
          </cell>
          <cell r="G2742" t="str">
            <v>Despesas com Pessoal</v>
          </cell>
          <cell r="H2742">
            <v>10137.272972235132</v>
          </cell>
          <cell r="I2742">
            <v>11736.479266235319</v>
          </cell>
          <cell r="J2742">
            <v>12488.665862030688</v>
          </cell>
          <cell r="K2742">
            <v>13455.314472334356</v>
          </cell>
          <cell r="L2742">
            <v>12085.73462918031</v>
          </cell>
          <cell r="M2742">
            <v>12850.202808879125</v>
          </cell>
          <cell r="N2742">
            <v>13265.059355185886</v>
          </cell>
          <cell r="O2742">
            <v>14421.248974560154</v>
          </cell>
          <cell r="P2742">
            <v>12923.171059531323</v>
          </cell>
          <cell r="Q2742">
            <v>13493.111636361966</v>
          </cell>
          <cell r="R2742">
            <v>11773.165220435207</v>
          </cell>
          <cell r="S2742">
            <v>13593.26870681344</v>
          </cell>
        </row>
        <row r="2743">
          <cell r="F2743" t="str">
            <v>(-) DESPESAS COMERCIAL ESCRITÓRIO SALVADORSalários e Adicionais</v>
          </cell>
          <cell r="G2743" t="str">
            <v>Salários e Adicionais</v>
          </cell>
          <cell r="H2743">
            <v>5467.06</v>
          </cell>
          <cell r="I2743">
            <v>6748.27</v>
          </cell>
          <cell r="J2743">
            <v>7838</v>
          </cell>
          <cell r="K2743">
            <v>8382.1208000000006</v>
          </cell>
          <cell r="L2743">
            <v>7039.3592000000008</v>
          </cell>
          <cell r="M2743">
            <v>7870.9303999999993</v>
          </cell>
          <cell r="N2743">
            <v>8096.3288000000002</v>
          </cell>
          <cell r="O2743">
            <v>8362</v>
          </cell>
          <cell r="P2743">
            <v>7488.23</v>
          </cell>
          <cell r="Q2743">
            <v>8467</v>
          </cell>
          <cell r="R2743">
            <v>7277</v>
          </cell>
          <cell r="S2743">
            <v>8382</v>
          </cell>
        </row>
        <row r="2744">
          <cell r="F2744" t="str">
            <v>(-) DESPESAS COMERCIAL ESCRITÓRIO SALVADOREncargos Sociais</v>
          </cell>
          <cell r="G2744" t="str">
            <v>Encargos Sociais</v>
          </cell>
          <cell r="H2744">
            <v>2882.67</v>
          </cell>
          <cell r="I2744">
            <v>3471.5300000000007</v>
          </cell>
          <cell r="J2744">
            <v>3037.3199999999997</v>
          </cell>
          <cell r="K2744">
            <v>3280.5228000000006</v>
          </cell>
          <cell r="L2744">
            <v>3402.6527999999998</v>
          </cell>
          <cell r="M2744">
            <v>3347.7076000000002</v>
          </cell>
          <cell r="N2744">
            <v>3327.8952000000004</v>
          </cell>
          <cell r="O2744">
            <v>4443.4400000000005</v>
          </cell>
          <cell r="P2744">
            <v>3623.54</v>
          </cell>
          <cell r="Q2744">
            <v>3298.45</v>
          </cell>
          <cell r="R2744">
            <v>3456.95</v>
          </cell>
          <cell r="S2744">
            <v>3302.1699999999996</v>
          </cell>
        </row>
        <row r="2745">
          <cell r="F2745" t="str">
            <v>(-) DESPESAS COMERCIAL ESCRITÓRIO SALVADORProvisão PPR Global</v>
          </cell>
          <cell r="G2745" t="str">
            <v>Provisão PPR Global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</row>
        <row r="2746">
          <cell r="F2746" t="str">
            <v>(-) DESPESAS COMERCIAL ESCRITÓRIO SALVADORDesenvolvimento RH</v>
          </cell>
          <cell r="G2746" t="str">
            <v>Desenvolvimento RH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</row>
        <row r="2747">
          <cell r="F2747" t="str">
            <v>(-) DESPESAS COMERCIAL ESCRITÓRIO SALVADORProvisão PPR Gestores</v>
          </cell>
          <cell r="G2747" t="str">
            <v>Provisão PPR Gestores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</row>
        <row r="2748">
          <cell r="F2748" t="str">
            <v>(-) DESPESAS COMERCIAL ESCRITÓRIO SALVADOREducação Continuada</v>
          </cell>
          <cell r="G2748" t="str">
            <v>Educação Continuada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</row>
        <row r="2749">
          <cell r="F2749" t="str">
            <v>(-) DESPESAS COMERCIAL ESCRITÓRIO SALVADORIdiomas</v>
          </cell>
          <cell r="G2749" t="str">
            <v>Idiomas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</row>
        <row r="2750">
          <cell r="F2750" t="str">
            <v>(-) DESPESAS COMERCIAL ESCRITÓRIO SALVADORGinástica Laboral</v>
          </cell>
          <cell r="G2750" t="str">
            <v>Ginástica Laboral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</row>
        <row r="2751">
          <cell r="F2751" t="str">
            <v>(-) DESPESAS COMERCIAL ESCRITÓRIO SALVADOREducação e Treinamento (Capacitação)</v>
          </cell>
          <cell r="G2751" t="str">
            <v>Educação e Treinamento (Capacitação)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</row>
        <row r="2752">
          <cell r="F2752" t="str">
            <v>(-) DESPESAS COMERCIAL ESCRITÓRIO SALVADORAtividades Motivacionais</v>
          </cell>
          <cell r="G2752" t="str">
            <v>Atividades Motivacionais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</row>
        <row r="2753">
          <cell r="F2753" t="str">
            <v>(-) DESPESAS COMERCIAL ESCRITÓRIO SALVADOROutras despesas de Pessoal</v>
          </cell>
          <cell r="G2753" t="str">
            <v>Outras despesas de Pessoal</v>
          </cell>
          <cell r="H2753">
            <v>1787.5429722351337</v>
          </cell>
          <cell r="I2753">
            <v>1516.6792662353178</v>
          </cell>
          <cell r="J2753">
            <v>1613.345862030689</v>
          </cell>
          <cell r="K2753">
            <v>1792.6708723343545</v>
          </cell>
          <cell r="L2753">
            <v>1643.7226291803095</v>
          </cell>
          <cell r="M2753">
            <v>1631.5648088791254</v>
          </cell>
          <cell r="N2753">
            <v>1840.8353551858861</v>
          </cell>
          <cell r="O2753">
            <v>1615.808974560154</v>
          </cell>
          <cell r="P2753">
            <v>1811.4010595313234</v>
          </cell>
          <cell r="Q2753">
            <v>1727.661636361966</v>
          </cell>
          <cell r="R2753">
            <v>1039.2152204352062</v>
          </cell>
          <cell r="S2753">
            <v>1909.0987068134398</v>
          </cell>
        </row>
        <row r="2754">
          <cell r="F2754" t="str">
            <v>(-) DESPESAS COMERCIAL ESCRITÓRIO SALVADORAjuda de Custo Alimentação</v>
          </cell>
          <cell r="G2754" t="str">
            <v>Ajuda de Custo Alimentação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</row>
        <row r="2755">
          <cell r="F2755" t="str">
            <v>(-) DESPESAS COMERCIAL ESCRITÓRIO SALVADORAjuda de Custo Combustível</v>
          </cell>
          <cell r="G2755" t="str">
            <v>Ajuda de Custo Combustível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</row>
        <row r="2756">
          <cell r="F2756" t="str">
            <v>(-) DESPESAS COMERCIAL ESCRITÓRIO SALVADORAjuda de Custo Moradia/Aluguel</v>
          </cell>
          <cell r="G2756" t="str">
            <v>Ajuda de Custo Moradia/Aluguel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</row>
        <row r="2757">
          <cell r="F2757" t="str">
            <v>(-) DESPESAS COMERCIAL ESCRITÓRIO SALVADORExames Médicos</v>
          </cell>
          <cell r="G2757" t="str">
            <v>Exames Médicos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</row>
        <row r="2758">
          <cell r="F2758" t="str">
            <v>(-) DESPESAS COMERCIAL ESCRITÓRIO SALVADORPlano de Saúde</v>
          </cell>
          <cell r="G2758" t="str">
            <v>Plano de Saúde</v>
          </cell>
          <cell r="H2758">
            <v>705.86297171217791</v>
          </cell>
          <cell r="I2758">
            <v>718.07926633144677</v>
          </cell>
          <cell r="J2758">
            <v>696.66586311419769</v>
          </cell>
          <cell r="K2758">
            <v>682.87087226137464</v>
          </cell>
          <cell r="L2758">
            <v>803.72262828849466</v>
          </cell>
          <cell r="M2758">
            <v>791.56480912853442</v>
          </cell>
          <cell r="N2758">
            <v>820.26535550799122</v>
          </cell>
          <cell r="O2758">
            <v>775.80897625745069</v>
          </cell>
          <cell r="P2758">
            <v>867.92106038344059</v>
          </cell>
          <cell r="Q2758">
            <v>797.76163478378749</v>
          </cell>
          <cell r="R2758">
            <v>139.21522013695085</v>
          </cell>
          <cell r="S2758">
            <v>765.49870692699983</v>
          </cell>
        </row>
        <row r="2759">
          <cell r="F2759" t="str">
            <v>(-) DESPESAS COMERCIAL ESCRITÓRIO SALVADORSeguro de Vida em Grupo</v>
          </cell>
          <cell r="G2759" t="str">
            <v>Seguro de Vida em Grupo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</row>
        <row r="2760">
          <cell r="F2760" t="str">
            <v>(-) DESPESAS COMERCIAL ESCRITÓRIO SALVADORPlano Odontológico</v>
          </cell>
          <cell r="G2760" t="str">
            <v>Plano Odontológico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</row>
        <row r="2761">
          <cell r="F2761" t="str">
            <v>(-) DESPESAS COMERCIAL ESCRITÓRIO SALVADORFarmácia</v>
          </cell>
          <cell r="G2761" t="str">
            <v>Farmácia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</row>
        <row r="2762">
          <cell r="F2762" t="str">
            <v>(-) DESPESAS COMERCIAL ESCRITÓRIO SALVADORAlimentação Funcionários</v>
          </cell>
          <cell r="G2762" t="str">
            <v>Alimentação Funcionários</v>
          </cell>
          <cell r="H2762">
            <v>960.00000052905466</v>
          </cell>
          <cell r="I2762">
            <v>798.59999990387087</v>
          </cell>
          <cell r="J2762">
            <v>839.99999891649122</v>
          </cell>
          <cell r="K2762">
            <v>840.00000022045162</v>
          </cell>
          <cell r="L2762">
            <v>840.00000089181469</v>
          </cell>
          <cell r="M2762">
            <v>839.99999975059109</v>
          </cell>
          <cell r="N2762">
            <v>880.57999956395497</v>
          </cell>
          <cell r="O2762">
            <v>839.99999830270326</v>
          </cell>
          <cell r="P2762">
            <v>943.47999914788295</v>
          </cell>
          <cell r="Q2762">
            <v>900.00000160599859</v>
          </cell>
          <cell r="R2762">
            <v>900.00000029825537</v>
          </cell>
          <cell r="S2762">
            <v>1143.5999998864399</v>
          </cell>
        </row>
        <row r="2763">
          <cell r="F2763" t="str">
            <v>(-) DESPESAS COMERCIAL ESCRITÓRIO SALVADORAlimentação Interna Funcionários</v>
          </cell>
          <cell r="G2763" t="str">
            <v>Alimentação Interna Funcionários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</row>
        <row r="2764">
          <cell r="F2764" t="str">
            <v>(-) DESPESAS COMERCIAL ESCRITÓRIO SALVADORMulta Termino Contratual</v>
          </cell>
          <cell r="G2764" t="str">
            <v>Multa Termino Contratual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</row>
        <row r="2765">
          <cell r="F2765" t="str">
            <v>(-) DESPESAS COMERCIAL ESCRITÓRIO SALVADORMultas Trabalhistas</v>
          </cell>
          <cell r="G2765" t="str">
            <v>Multas Trabalhistas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</row>
        <row r="2766">
          <cell r="F2766" t="str">
            <v xml:space="preserve">(-) DESPESAS COMERCIAL ESCRITÓRIO SALVADORFardamento </v>
          </cell>
          <cell r="G2766" t="str">
            <v xml:space="preserve">Fardamento </v>
          </cell>
          <cell r="H2766">
            <v>121.67999999390125</v>
          </cell>
          <cell r="I2766">
            <v>0</v>
          </cell>
          <cell r="J2766">
            <v>76.680000000000007</v>
          </cell>
          <cell r="K2766">
            <v>269.7999998525284</v>
          </cell>
          <cell r="L2766">
            <v>0</v>
          </cell>
          <cell r="M2766">
            <v>0</v>
          </cell>
          <cell r="N2766">
            <v>139.99000011394</v>
          </cell>
          <cell r="O2766">
            <v>0</v>
          </cell>
          <cell r="P2766">
            <v>0</v>
          </cell>
          <cell r="Q2766">
            <v>29.899999972180009</v>
          </cell>
          <cell r="R2766">
            <v>0</v>
          </cell>
          <cell r="S2766">
            <v>0</v>
          </cell>
        </row>
        <row r="2767">
          <cell r="F2767" t="str">
            <v>(-) DESPESAS COMERCIAL ESCRITÓRIO SALVADORBenefícios Assistenciais</v>
          </cell>
          <cell r="G2767" t="str">
            <v>Benefícios Assistenciais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</row>
        <row r="2768">
          <cell r="F2768" t="str">
            <v>(-) DESPESAS COMERCIAL ESCRITÓRIO SALVADOR(-) Despesas Especificas</v>
          </cell>
          <cell r="G2768" t="str">
            <v>(-) Despesas Especificas</v>
          </cell>
          <cell r="H2768">
            <v>836.25000004775688</v>
          </cell>
          <cell r="I2768">
            <v>662.83999999344405</v>
          </cell>
          <cell r="J2768">
            <v>929.01000000737986</v>
          </cell>
          <cell r="K2768">
            <v>1123.1499999515031</v>
          </cell>
          <cell r="L2768">
            <v>1176.8700000064459</v>
          </cell>
          <cell r="M2768">
            <v>509.67000001711801</v>
          </cell>
          <cell r="N2768">
            <v>1524.3300000732038</v>
          </cell>
          <cell r="O2768">
            <v>0</v>
          </cell>
          <cell r="P2768">
            <v>1817.6200000944518</v>
          </cell>
          <cell r="Q2768">
            <v>0</v>
          </cell>
          <cell r="R2768">
            <v>639.73</v>
          </cell>
          <cell r="S2768">
            <v>1043.6199999999999</v>
          </cell>
        </row>
        <row r="2769">
          <cell r="F2769" t="str">
            <v>(-) DESPESAS COMERCIAL ESCRITÓRIO SALVADORMaterial Gráfico Divulgação de Produtos</v>
          </cell>
          <cell r="G2769" t="str">
            <v>Material Gráfico Divulgação de Produtos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</row>
        <row r="2770">
          <cell r="F2770" t="str">
            <v>(-) DESPESAS COMERCIAL ESCRITÓRIO SALVADORPremiação Campanha de Representantes</v>
          </cell>
          <cell r="G2770" t="str">
            <v>Premiação Campanha de Representantes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</row>
        <row r="2771">
          <cell r="F2771" t="str">
            <v>(-) DESPESAS COMERCIAL ESCRITÓRIO SALVADORPremiação Campanha de Clientes</v>
          </cell>
          <cell r="G2771" t="str">
            <v>Premiação Campanha de Clientes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</row>
        <row r="2772">
          <cell r="F2772" t="str">
            <v>(-) DESPESAS COMERCIAL ESCRITÓRIO SALVADORBrindes Comerciais</v>
          </cell>
          <cell r="G2772" t="str">
            <v>Brindes Comerciais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</row>
        <row r="2773">
          <cell r="F2773" t="str">
            <v>(-) DESPESAS COMERCIAL ESCRITÓRIO SALVADORPropaganda e Merchandise</v>
          </cell>
          <cell r="G2773" t="str">
            <v>Propaganda e Merchandise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</row>
        <row r="2774">
          <cell r="F2774" t="str">
            <v>(-) DESPESAS COMERCIAL ESCRITÓRIO SALVADORTreinamento de PDV</v>
          </cell>
          <cell r="G2774" t="str">
            <v>Treinamento de PDV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</row>
        <row r="2775">
          <cell r="F2775" t="str">
            <v>(-) DESPESAS COMERCIAL ESCRITÓRIO SALVADORAluguel Espaço Feira de Negócios</v>
          </cell>
          <cell r="G2775" t="str">
            <v>Aluguel Espaço Feira de Negócios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</row>
        <row r="2776">
          <cell r="F2776" t="str">
            <v>(-) DESPESAS COMERCIAL ESCRITÓRIO SALVADORDespesas Relacionamento Cliente/Fornecedor</v>
          </cell>
          <cell r="G2776" t="str">
            <v>Despesas Relacionamento Cliente/Fornecedor</v>
          </cell>
          <cell r="H2776">
            <v>199.49999999104401</v>
          </cell>
          <cell r="I2776">
            <v>0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</row>
        <row r="2777">
          <cell r="F2777" t="str">
            <v>(-) DESPESAS COMERCIAL ESCRITÓRIO SALVADORPromotores de Vendas</v>
          </cell>
          <cell r="G2777" t="str">
            <v>Promotores de Vendas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</row>
        <row r="2778">
          <cell r="F2778" t="str">
            <v>(-) DESPESAS COMERCIAL ESCRITÓRIO SALVADORBonificações</v>
          </cell>
          <cell r="G2778" t="str">
            <v>Bonificações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</row>
        <row r="2779">
          <cell r="F2779" t="str">
            <v>(-) DESPESAS COMERCIAL ESCRITÓRIO SALVADORMulta Licitações</v>
          </cell>
          <cell r="G2779" t="str">
            <v>Multa Licitações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</row>
        <row r="2780">
          <cell r="F2780" t="str">
            <v>(-) DESPESAS COMERCIAL ESCRITÓRIO SALVADORParticipação em Feira de Negócios</v>
          </cell>
          <cell r="G2780" t="str">
            <v>Participação em Feira de Negócios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</row>
        <row r="2781">
          <cell r="F2781" t="str">
            <v>(-) DESPESAS COMERCIAL ESCRITÓRIO SALVADORDespesas com PCLD</v>
          </cell>
          <cell r="G2781" t="str">
            <v>Despesas com PCLD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</row>
        <row r="2782">
          <cell r="F2782" t="str">
            <v>(-) DESPESAS COMERCIAL ESCRITÓRIO SALVADORIndenização Consumidor</v>
          </cell>
          <cell r="G2782" t="str">
            <v>Indenização Consumidor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</row>
        <row r="2783">
          <cell r="F2783" t="str">
            <v>(-) DESPESAS COMERCIAL ESCRITÓRIO SALVADORRescisão Representante</v>
          </cell>
          <cell r="G2783" t="str">
            <v>Rescisão Representante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</row>
        <row r="2784">
          <cell r="F2784" t="str">
            <v>(-) DESPESAS COMERCIAL ESCRITÓRIO SALVADORConvenção de Vendas</v>
          </cell>
          <cell r="G2784" t="str">
            <v>Convenção de Vendas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</row>
        <row r="2785">
          <cell r="F2785" t="str">
            <v>(-) DESPESAS COMERCIAL ESCRITÓRIO SALVADORComissões sobre vendas</v>
          </cell>
          <cell r="G2785" t="str">
            <v>Comissões sobre vendas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</row>
        <row r="2786">
          <cell r="F2786" t="str">
            <v>(-) DESPESAS COMERCIAL ESCRITÓRIO SALVADORDespesa com Visita de Clientes</v>
          </cell>
          <cell r="G2786" t="str">
            <v>Despesa com Visita de Clientes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</row>
        <row r="2787">
          <cell r="F2787" t="str">
            <v>(-) DESPESAS COMERCIAL ESCRITÓRIO SALVADORCampanha Lançamento de Produtos</v>
          </cell>
          <cell r="G2787" t="str">
            <v>Campanha Lançamento de Produtos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</row>
        <row r="2788">
          <cell r="F2788" t="str">
            <v>(-) DESPESAS COMERCIAL ESCRITÓRIO SALVADORRegistro/Manutenção de Domínio</v>
          </cell>
          <cell r="G2788" t="str">
            <v>Registro/Manutenção de Domínio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</row>
        <row r="2789">
          <cell r="F2789" t="str">
            <v>(-) DESPESAS COMERCIAL ESCRITÓRIO SALVADORDoações</v>
          </cell>
          <cell r="G2789" t="str">
            <v>Doações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</row>
        <row r="2790">
          <cell r="F2790" t="str">
            <v>(-) DESPESAS COMERCIAL ESCRITÓRIO SALVADORServiço Copa</v>
          </cell>
          <cell r="G2790" t="str">
            <v>Serviço Copa</v>
          </cell>
          <cell r="H2790">
            <v>243.54000005671298</v>
          </cell>
          <cell r="I2790">
            <v>262.30999999344402</v>
          </cell>
          <cell r="J2790">
            <v>404.50000000737992</v>
          </cell>
          <cell r="K2790">
            <v>614.6599999515031</v>
          </cell>
          <cell r="L2790">
            <v>120.13000000644598</v>
          </cell>
          <cell r="M2790">
            <v>509.67000001711801</v>
          </cell>
          <cell r="N2790">
            <v>548.47000007320401</v>
          </cell>
          <cell r="O2790">
            <v>0</v>
          </cell>
          <cell r="P2790">
            <v>923.0400000944519</v>
          </cell>
          <cell r="Q2790">
            <v>0</v>
          </cell>
          <cell r="R2790">
            <v>0</v>
          </cell>
          <cell r="S2790">
            <v>426.47</v>
          </cell>
        </row>
        <row r="2791">
          <cell r="F2791" t="str">
            <v>(-) DESPESAS COMERCIAL ESCRITÓRIO SALVADOREnergia Elétrica</v>
          </cell>
          <cell r="G2791" t="str">
            <v>Energia Elétrica</v>
          </cell>
          <cell r="H2791">
            <v>393.21</v>
          </cell>
          <cell r="I2791">
            <v>400.53</v>
          </cell>
          <cell r="J2791">
            <v>524.51</v>
          </cell>
          <cell r="K2791">
            <v>508.49</v>
          </cell>
          <cell r="L2791">
            <v>1056.74</v>
          </cell>
          <cell r="M2791">
            <v>0</v>
          </cell>
          <cell r="N2791">
            <v>975.8599999999999</v>
          </cell>
          <cell r="O2791">
            <v>0</v>
          </cell>
          <cell r="P2791">
            <v>894.57999999999993</v>
          </cell>
          <cell r="Q2791">
            <v>0</v>
          </cell>
          <cell r="R2791">
            <v>639.73</v>
          </cell>
          <cell r="S2791">
            <v>617.15</v>
          </cell>
        </row>
        <row r="2792">
          <cell r="F2792" t="str">
            <v>(-) DESPESAS COMERCIAL ESCRITÓRIO SALVADORDescontos Concedidos Operacional</v>
          </cell>
          <cell r="G2792" t="str">
            <v>Descontos Concedidos Operacional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</row>
        <row r="2793">
          <cell r="F2793" t="str">
            <v>(-) DESPESAS COMERCIAL ESCRITÓRIO SALVADOR(-) Despesas Gerais</v>
          </cell>
          <cell r="G2793" t="str">
            <v>(-) Despesas Gerais</v>
          </cell>
          <cell r="H2793">
            <v>3670.4199996873322</v>
          </cell>
          <cell r="I2793">
            <v>1208.6499998558786</v>
          </cell>
          <cell r="J2793">
            <v>1121.1200001499051</v>
          </cell>
          <cell r="K2793">
            <v>920.90000018474552</v>
          </cell>
          <cell r="L2793">
            <v>15941.579999767546</v>
          </cell>
          <cell r="M2793">
            <v>5706.8299999368146</v>
          </cell>
          <cell r="N2793">
            <v>5616.8300002261785</v>
          </cell>
          <cell r="O2793">
            <v>3409.2099999035763</v>
          </cell>
          <cell r="P2793">
            <v>14511.669999744714</v>
          </cell>
          <cell r="Q2793">
            <v>3766.0199997973777</v>
          </cell>
          <cell r="R2793">
            <v>3963.0099997348052</v>
          </cell>
          <cell r="S2793">
            <v>4218.1299997921051</v>
          </cell>
        </row>
        <row r="2794">
          <cell r="F2794" t="str">
            <v>(-) DESPESAS COMERCIAL ESCRITÓRIO SALVADOR(-) Deslocamentos e Viagens</v>
          </cell>
          <cell r="G2794" t="str">
            <v>(-) Deslocamentos e Viagens</v>
          </cell>
          <cell r="H2794">
            <v>20.000000002859998</v>
          </cell>
          <cell r="I2794">
            <v>5.2500000098160005</v>
          </cell>
          <cell r="J2794">
            <v>0</v>
          </cell>
          <cell r="K2794">
            <v>10.9999999824</v>
          </cell>
          <cell r="L2794">
            <v>0</v>
          </cell>
          <cell r="M2794">
            <v>15.000000043059996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</row>
        <row r="2795">
          <cell r="F2795" t="str">
            <v xml:space="preserve">(-) DESPESAS COMERCIAL ESCRITÓRIO SALVADORHospedagem </v>
          </cell>
          <cell r="G2795" t="str">
            <v xml:space="preserve">Hospedagem 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</row>
        <row r="2796">
          <cell r="F2796" t="str">
            <v xml:space="preserve">(-) DESPESAS COMERCIAL ESCRITÓRIO SALVADORPassagens Aéreas </v>
          </cell>
          <cell r="G2796" t="str">
            <v xml:space="preserve">Passagens Aéreas 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</row>
        <row r="2797">
          <cell r="F2797" t="str">
            <v xml:space="preserve">(-) DESPESAS COMERCIAL ESCRITÓRIO SALVADORPassagens Rodoviárias </v>
          </cell>
          <cell r="G2797" t="str">
            <v xml:space="preserve">Passagens Rodoviárias </v>
          </cell>
          <cell r="H2797">
            <v>13.999999997369999</v>
          </cell>
          <cell r="I2797">
            <v>0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</row>
        <row r="2798">
          <cell r="F2798" t="str">
            <v>(-) DESPESAS COMERCIAL ESCRITÓRIO SALVADORPassagens Marítimas</v>
          </cell>
          <cell r="G2798" t="str">
            <v>Passagens Marítimas</v>
          </cell>
          <cell r="H2798">
            <v>0</v>
          </cell>
          <cell r="I2798">
            <v>0</v>
          </cell>
          <cell r="J2798">
            <v>0</v>
          </cell>
          <cell r="K2798">
            <v>10.9999999824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</row>
        <row r="2799">
          <cell r="F2799" t="str">
            <v>(-) DESPESAS COMERCIAL ESCRITÓRIO SALVADORDespesas com Táxi</v>
          </cell>
          <cell r="G2799" t="str">
            <v>Despesas com Táxi</v>
          </cell>
          <cell r="H2799">
            <v>0</v>
          </cell>
          <cell r="I2799">
            <v>5.2500000098160005</v>
          </cell>
          <cell r="J2799">
            <v>0</v>
          </cell>
          <cell r="K2799">
            <v>0</v>
          </cell>
          <cell r="L2799">
            <v>0</v>
          </cell>
          <cell r="M2799">
            <v>15.000000043059996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</row>
        <row r="2800">
          <cell r="F2800" t="str">
            <v>(-) DESPESAS COMERCIAL ESCRITÓRIO SALVADORDespesas com Moto Taxi</v>
          </cell>
          <cell r="G2800" t="str">
            <v>Despesas com Moto Taxi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</row>
        <row r="2801">
          <cell r="F2801" t="str">
            <v>(-) DESPESAS COMERCIAL ESCRITÓRIO SALVADORAlimentação Viagens</v>
          </cell>
          <cell r="G2801" t="str">
            <v>Alimentação Viagens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</row>
        <row r="2802">
          <cell r="F2802" t="str">
            <v>(-) DESPESAS COMERCIAL ESCRITÓRIO SALVADORDiárias Viagens</v>
          </cell>
          <cell r="G2802" t="str">
            <v>Diárias Viagens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</row>
        <row r="2803">
          <cell r="F2803" t="str">
            <v>(-) DESPESAS COMERCIAL ESCRITÓRIO SALVADORCombustível em Viagens</v>
          </cell>
          <cell r="G2803" t="str">
            <v>Combustível em Viagens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</row>
        <row r="2804">
          <cell r="F2804" t="str">
            <v>(-) DESPESAS COMERCIAL ESCRITÓRIO SALVADOREstacionamento</v>
          </cell>
          <cell r="G2804" t="str">
            <v>Estacionamento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</row>
        <row r="2805">
          <cell r="F2805" t="str">
            <v>(-) DESPESAS COMERCIAL ESCRITÓRIO SALVADORPedágio</v>
          </cell>
          <cell r="G2805" t="str">
            <v>Pedágio</v>
          </cell>
          <cell r="H2805">
            <v>6.0000000054899996</v>
          </cell>
          <cell r="I2805">
            <v>0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</row>
        <row r="2806">
          <cell r="F2806" t="str">
            <v>(-) DESPESAS COMERCIAL ESCRITÓRIO SALVADOR(-) Telefonia e Telecomunicações</v>
          </cell>
          <cell r="G2806" t="str">
            <v>(-) Telefonia e Telecomunicações</v>
          </cell>
          <cell r="H2806">
            <v>278.67999970750014</v>
          </cell>
          <cell r="I2806">
            <v>281.06999985053943</v>
          </cell>
          <cell r="J2806">
            <v>290.38000014990519</v>
          </cell>
          <cell r="K2806">
            <v>261.34000020234549</v>
          </cell>
          <cell r="L2806">
            <v>259.35999976754601</v>
          </cell>
          <cell r="M2806">
            <v>264.05999989375454</v>
          </cell>
          <cell r="N2806">
            <v>137.68000024327898</v>
          </cell>
          <cell r="O2806">
            <v>205.91999990357613</v>
          </cell>
          <cell r="P2806">
            <v>279.35999977356573</v>
          </cell>
          <cell r="Q2806">
            <v>376.93999979737754</v>
          </cell>
          <cell r="R2806">
            <v>254.90999973445324</v>
          </cell>
          <cell r="S2806">
            <v>431.2499997921048</v>
          </cell>
        </row>
        <row r="2807">
          <cell r="F2807" t="str">
            <v>(-) DESPESAS COMERCIAL ESCRITÓRIO SALVADORTelefonia Fixa</v>
          </cell>
          <cell r="G2807" t="str">
            <v>Telefonia Fixa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150</v>
          </cell>
          <cell r="R2807">
            <v>0</v>
          </cell>
          <cell r="S2807">
            <v>0</v>
          </cell>
        </row>
        <row r="2808">
          <cell r="F2808" t="str">
            <v>(-) DESPESAS COMERCIAL ESCRITÓRIO SALVADORTelefonia Móvel</v>
          </cell>
          <cell r="G2808" t="str">
            <v>Telefonia Móvel</v>
          </cell>
          <cell r="H2808">
            <v>278.67999970750014</v>
          </cell>
          <cell r="I2808">
            <v>281.06999985053943</v>
          </cell>
          <cell r="J2808">
            <v>290.38000014990519</v>
          </cell>
          <cell r="K2808">
            <v>261.34000020234549</v>
          </cell>
          <cell r="L2808">
            <v>259.35999976754601</v>
          </cell>
          <cell r="M2808">
            <v>207.15999989375453</v>
          </cell>
          <cell r="N2808">
            <v>137.68000024327898</v>
          </cell>
          <cell r="O2808">
            <v>205.91999990357613</v>
          </cell>
          <cell r="P2808">
            <v>279.35999977356573</v>
          </cell>
          <cell r="Q2808">
            <v>226.93999979737754</v>
          </cell>
          <cell r="R2808">
            <v>254.90999973445324</v>
          </cell>
          <cell r="S2808">
            <v>431.2499997921048</v>
          </cell>
        </row>
        <row r="2809">
          <cell r="F2809" t="str">
            <v>(-) DESPESAS COMERCIAL ESCRITÓRIO SALVADORInternet</v>
          </cell>
          <cell r="G2809" t="str">
            <v>Internet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>
            <v>0</v>
          </cell>
          <cell r="M2809">
            <v>56.9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</row>
        <row r="2810">
          <cell r="F2810" t="str">
            <v>(-) DESPESAS COMERCIAL ESCRITÓRIO SALVADORServiço de Trasmissão em Audio e Video</v>
          </cell>
          <cell r="G2810" t="str">
            <v>Serviço de Trasmissão em Audio e Video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</row>
        <row r="2811">
          <cell r="F2811" t="str">
            <v>(-) DESPESAS COMERCIAL ESCRITÓRIO SALVADORVoip</v>
          </cell>
          <cell r="G2811" t="str">
            <v>Voip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</row>
        <row r="2812">
          <cell r="F2812" t="str">
            <v>(-) DESPESAS COMERCIAL ESCRITÓRIO SALVADOR(-)Materias de Consumo</v>
          </cell>
          <cell r="G2812" t="str">
            <v>(-)Materias de Consumo</v>
          </cell>
          <cell r="H2812">
            <v>250.64000000804</v>
          </cell>
          <cell r="I2812">
            <v>197.73999999552314</v>
          </cell>
          <cell r="J2812">
            <v>472.86</v>
          </cell>
          <cell r="K2812">
            <v>251.37</v>
          </cell>
          <cell r="L2812">
            <v>0</v>
          </cell>
          <cell r="M2812">
            <v>225.35000000000002</v>
          </cell>
          <cell r="N2812">
            <v>1221.21</v>
          </cell>
          <cell r="O2812">
            <v>0</v>
          </cell>
          <cell r="P2812">
            <v>988.73</v>
          </cell>
          <cell r="Q2812">
            <v>0</v>
          </cell>
          <cell r="R2812">
            <v>58.100000000351997</v>
          </cell>
          <cell r="S2812">
            <v>457.8</v>
          </cell>
        </row>
        <row r="2813">
          <cell r="F2813" t="str">
            <v>(-) DESPESAS COMERCIAL ESCRITÓRIO SALVADORMaterial de Consumo Informática</v>
          </cell>
          <cell r="G2813" t="str">
            <v>Material de Consumo Informática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</row>
        <row r="2814">
          <cell r="F2814" t="str">
            <v>(-) DESPESAS COMERCIAL ESCRITÓRIO SALVADORAluguel Máquina Reprográfica</v>
          </cell>
          <cell r="G2814" t="str">
            <v>Aluguel Máquina Reprográfica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</row>
        <row r="2815">
          <cell r="F2815" t="str">
            <v>(-) DESPESAS COMERCIAL ESCRITÓRIO SALVADORMaterial de Consumo Máquina Reprografia</v>
          </cell>
          <cell r="G2815" t="str">
            <v>Material de Consumo Máquina Reprografia</v>
          </cell>
          <cell r="H2815">
            <v>0</v>
          </cell>
          <cell r="I2815">
            <v>0</v>
          </cell>
          <cell r="J2815">
            <v>274</v>
          </cell>
          <cell r="K2815">
            <v>0</v>
          </cell>
          <cell r="L2815">
            <v>0</v>
          </cell>
          <cell r="M2815">
            <v>0</v>
          </cell>
          <cell r="N2815">
            <v>90</v>
          </cell>
          <cell r="O2815">
            <v>0</v>
          </cell>
          <cell r="P2815">
            <v>350</v>
          </cell>
          <cell r="Q2815">
            <v>0</v>
          </cell>
          <cell r="R2815">
            <v>0</v>
          </cell>
          <cell r="S2815">
            <v>0</v>
          </cell>
        </row>
        <row r="2816">
          <cell r="F2816" t="str">
            <v>(-) DESPESAS COMERCIAL ESCRITÓRIO SALVADORMaterial de Expediente</v>
          </cell>
          <cell r="G2816" t="str">
            <v>Material de Expediente</v>
          </cell>
          <cell r="H2816">
            <v>175.64000000804</v>
          </cell>
          <cell r="I2816">
            <v>103.28999999666713</v>
          </cell>
          <cell r="J2816">
            <v>29.999999992404</v>
          </cell>
          <cell r="K2816">
            <v>121.890000002058</v>
          </cell>
          <cell r="L2816">
            <v>0</v>
          </cell>
          <cell r="M2816">
            <v>53.999999998774996</v>
          </cell>
          <cell r="N2816">
            <v>944.98999999598698</v>
          </cell>
          <cell r="O2816">
            <v>0</v>
          </cell>
          <cell r="P2816">
            <v>129.39000001292999</v>
          </cell>
          <cell r="Q2816">
            <v>0</v>
          </cell>
          <cell r="R2816">
            <v>30</v>
          </cell>
          <cell r="S2816">
            <v>266.75000000375996</v>
          </cell>
        </row>
        <row r="2817">
          <cell r="F2817" t="str">
            <v>(-) DESPESAS COMERCIAL ESCRITÓRIO SALVADORMaterial de Limpeza</v>
          </cell>
          <cell r="G2817" t="str">
            <v>Material de Limpeza</v>
          </cell>
          <cell r="H2817">
            <v>0</v>
          </cell>
          <cell r="I2817">
            <v>19.449999998856001</v>
          </cell>
          <cell r="J2817">
            <v>168.860000007596</v>
          </cell>
          <cell r="K2817">
            <v>129.479999997942</v>
          </cell>
          <cell r="L2817">
            <v>0</v>
          </cell>
          <cell r="M2817">
            <v>171.35000000122503</v>
          </cell>
          <cell r="N2817">
            <v>96.220000004012988</v>
          </cell>
          <cell r="O2817">
            <v>0</v>
          </cell>
          <cell r="P2817">
            <v>509.33999998706997</v>
          </cell>
          <cell r="Q2817">
            <v>0</v>
          </cell>
          <cell r="R2817">
            <v>28.100000000352001</v>
          </cell>
          <cell r="S2817">
            <v>179.54999998992</v>
          </cell>
        </row>
        <row r="2818">
          <cell r="F2818" t="str">
            <v>(-) DESPESAS COMERCIAL ESCRITÓRIO SALVADORMaterial Gráfico e Repreográfico</v>
          </cell>
          <cell r="G2818" t="str">
            <v>Material Gráfico e Repreográfico</v>
          </cell>
          <cell r="H2818">
            <v>75</v>
          </cell>
          <cell r="I2818">
            <v>75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11.500000006319999</v>
          </cell>
        </row>
        <row r="2819">
          <cell r="F2819" t="str">
            <v>(-) DESPESAS COMERCIAL ESCRITÓRIO SALVADORMateriais de Natureza Permanente</v>
          </cell>
          <cell r="G2819" t="str">
            <v>Materiais de Natureza Permanente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90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</row>
        <row r="2820">
          <cell r="F2820" t="str">
            <v>(-) DESPESAS COMERCIAL ESCRITÓRIO SALVADORCoffee Break</v>
          </cell>
          <cell r="G2820" t="str">
            <v>Coffee Break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</row>
        <row r="2821">
          <cell r="F2821" t="str">
            <v>(-) DESPESAS COMERCIAL ESCRITÓRIO SALVADORMaterial EPI</v>
          </cell>
          <cell r="G2821" t="str">
            <v>Material EPI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</row>
        <row r="2822">
          <cell r="F2822" t="str">
            <v>(-) DESPESAS COMERCIAL ESCRITÓRIO SALVADOR(-) Serviços Técnicos Especializados</v>
          </cell>
          <cell r="G2822" t="str">
            <v>(-) Serviços Técnicos Especializados</v>
          </cell>
          <cell r="H2822">
            <v>0</v>
          </cell>
          <cell r="I2822">
            <v>140</v>
          </cell>
          <cell r="J2822">
            <v>0</v>
          </cell>
          <cell r="K2822">
            <v>140</v>
          </cell>
          <cell r="L2822">
            <v>140</v>
          </cell>
          <cell r="M2822">
            <v>280</v>
          </cell>
          <cell r="N2822">
            <v>140</v>
          </cell>
          <cell r="O2822">
            <v>140</v>
          </cell>
          <cell r="P2822">
            <v>0</v>
          </cell>
          <cell r="Q2822">
            <v>280</v>
          </cell>
          <cell r="R2822">
            <v>140</v>
          </cell>
          <cell r="S2822">
            <v>140</v>
          </cell>
        </row>
        <row r="2823">
          <cell r="F2823" t="str">
            <v>(-) DESPESAS COMERCIAL ESCRITÓRIO SALVADORComissões sobre Vendas</v>
          </cell>
          <cell r="G2823" t="str">
            <v>Comissões sobre Vendas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0</v>
          </cell>
        </row>
        <row r="2824">
          <cell r="F2824" t="str">
            <v>(-) DESPESAS COMERCIAL ESCRITÓRIO SALVADORServiços de Segurança</v>
          </cell>
          <cell r="G2824" t="str">
            <v>Serviços de Segurança</v>
          </cell>
          <cell r="H2824">
            <v>0</v>
          </cell>
          <cell r="I2824">
            <v>140</v>
          </cell>
          <cell r="J2824">
            <v>0</v>
          </cell>
          <cell r="K2824">
            <v>140</v>
          </cell>
          <cell r="L2824">
            <v>140</v>
          </cell>
          <cell r="M2824">
            <v>280</v>
          </cell>
          <cell r="N2824">
            <v>140</v>
          </cell>
          <cell r="O2824">
            <v>140</v>
          </cell>
          <cell r="P2824">
            <v>0</v>
          </cell>
          <cell r="Q2824">
            <v>280</v>
          </cell>
          <cell r="R2824">
            <v>140</v>
          </cell>
          <cell r="S2824">
            <v>140</v>
          </cell>
        </row>
        <row r="2825">
          <cell r="F2825" t="str">
            <v>(-) DESPESAS COMERCIAL ESCRITÓRIO SALVADORServiços de Contabilidade</v>
          </cell>
          <cell r="G2825" t="str">
            <v>Serviços de Contabilidade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</row>
        <row r="2826">
          <cell r="F2826" t="str">
            <v>(-) DESPESAS COMERCIAL ESCRITÓRIO SALVADORAssessoria Tributária</v>
          </cell>
          <cell r="G2826" t="str">
            <v>Assessoria Tributária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</row>
        <row r="2827">
          <cell r="F2827" t="str">
            <v>(-) DESPESAS COMERCIAL ESCRITÓRIO SALVADORAuditoria Independente</v>
          </cell>
          <cell r="G2827" t="str">
            <v>Auditoria Independente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</row>
        <row r="2828">
          <cell r="F2828" t="str">
            <v>(-) DESPESAS COMERCIAL ESCRITÓRIO SALVADORAdvocacia</v>
          </cell>
          <cell r="G2828" t="str">
            <v>Advocacia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</row>
        <row r="2829">
          <cell r="F2829" t="str">
            <v>(-) DESPESAS COMERCIAL ESCRITÓRIO SALVADORAssessoria de Imprensa</v>
          </cell>
          <cell r="G2829" t="str">
            <v>Assessoria de Imprensa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</row>
        <row r="2830">
          <cell r="F2830" t="str">
            <v>(-) DESPESAS COMERCIAL ESCRITÓRIO SALVADORAssessoria de Comunicação</v>
          </cell>
          <cell r="G2830" t="str">
            <v>Assessoria de Comunicação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</row>
        <row r="2831">
          <cell r="F2831" t="str">
            <v>(-) DESPESAS COMERCIAL ESCRITÓRIO SALVADORAssessoria Criação e Publicidade</v>
          </cell>
          <cell r="G2831" t="str">
            <v>Assessoria Criação e Publicidade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</row>
        <row r="2832">
          <cell r="F2832" t="str">
            <v>(-) DESPESAS COMERCIAL ESCRITÓRIO SALVADORRecrutamento e Seleção</v>
          </cell>
          <cell r="G2832" t="str">
            <v>Recrutamento e Seleção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</row>
        <row r="2833">
          <cell r="F2833" t="str">
            <v>(-) DESPESAS COMERCIAL ESCRITÓRIO SALVADORFerramentas de Pesquisa</v>
          </cell>
          <cell r="G2833" t="str">
            <v>Ferramentas de Pesquisa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</row>
        <row r="2834">
          <cell r="F2834" t="str">
            <v>(-) DESPESAS COMERCIAL ESCRITÓRIO SALVADORAssessoria Empresarial</v>
          </cell>
          <cell r="G2834" t="str">
            <v>Assessoria Empresarial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</row>
        <row r="2835">
          <cell r="F2835" t="str">
            <v>(-) DESPESAS COMERCIAL ESCRITÓRIO SALVADORServiço de Desembaraço Aduaneiro</v>
          </cell>
          <cell r="G2835" t="str">
            <v>Serviço de Desembaraço Aduaneiro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</row>
        <row r="2836">
          <cell r="F2836" t="str">
            <v>(-) DESPESAS COMERCIAL ESCRITÓRIO SALVADORParticipação em Associações</v>
          </cell>
          <cell r="G2836" t="str">
            <v>Participação em Associações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</row>
        <row r="2837">
          <cell r="F2837" t="str">
            <v>(-) DESPESAS COMERCIAL ESCRITÓRIO SALVADORComissão Empresa de Cobrança</v>
          </cell>
          <cell r="G2837" t="str">
            <v>Comissão Empresa de Cobrança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</row>
        <row r="2838">
          <cell r="F2838" t="str">
            <v>(-) DESPESAS COMERCIAL ESCRITÓRIO SALVADORServiço Análise de Crédito</v>
          </cell>
          <cell r="G2838" t="str">
            <v>Serviço Análise de Crédito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</row>
        <row r="2839">
          <cell r="F2839" t="str">
            <v>(-) DESPESAS COMERCIAL ESCRITÓRIO SALVADORDesenvolvimento e Manutenção de Software</v>
          </cell>
          <cell r="G2839" t="str">
            <v>Desenvolvimento e Manutenção de Software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</row>
        <row r="2840">
          <cell r="F2840" t="str">
            <v>(-) DESPESAS COMERCIAL ESCRITÓRIO SALVADORSuporte Técnico Software</v>
          </cell>
          <cell r="G2840" t="str">
            <v>Suporte Técnico Software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</row>
        <row r="2841">
          <cell r="F2841" t="str">
            <v>(-) DESPESAS COMERCIAL ESCRITÓRIO SALVADORLicença para Uso de Software (Aluguel)</v>
          </cell>
          <cell r="G2841" t="str">
            <v>Licença para Uso de Software (Aluguel)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</row>
        <row r="2842">
          <cell r="F2842" t="str">
            <v>(-) DESPESAS COMERCIAL ESCRITÓRIO SALVADORAssessoria em TI</v>
          </cell>
          <cell r="G2842" t="str">
            <v>Assessoria em TI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</row>
        <row r="2843">
          <cell r="F2843" t="str">
            <v>(-) DESPESAS COMERCIAL ESCRITÓRIO SALVADORManutenção Suporte Técnico Software</v>
          </cell>
          <cell r="G2843" t="str">
            <v>Manutenção Suporte Técnico Software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</row>
        <row r="2844">
          <cell r="F2844" t="str">
            <v>(-) DESPESAS COMERCIAL ESCRITÓRIO SALVADOR(-)Manutenção</v>
          </cell>
          <cell r="G2844" t="str">
            <v>(-)Manutenção</v>
          </cell>
          <cell r="H2844">
            <v>651.28</v>
          </cell>
          <cell r="I2844">
            <v>150</v>
          </cell>
          <cell r="J2844">
            <v>150</v>
          </cell>
          <cell r="K2844">
            <v>0</v>
          </cell>
          <cell r="L2844">
            <v>129.80000000000001</v>
          </cell>
          <cell r="M2844">
            <v>1510</v>
          </cell>
          <cell r="N2844">
            <v>326.3</v>
          </cell>
          <cell r="O2844">
            <v>0</v>
          </cell>
          <cell r="P2844">
            <v>10344.200000000001</v>
          </cell>
          <cell r="Q2844">
            <v>0</v>
          </cell>
          <cell r="R2844">
            <v>0</v>
          </cell>
          <cell r="S2844">
            <v>80</v>
          </cell>
        </row>
        <row r="2845">
          <cell r="F2845" t="str">
            <v>(-) DESPESAS COMERCIAL ESCRITÓRIO SALVADORMateriais de Manutenção e Reparos</v>
          </cell>
          <cell r="G2845" t="str">
            <v>Materiais de Manutenção e Reparos</v>
          </cell>
          <cell r="H2845">
            <v>366.49</v>
          </cell>
          <cell r="I2845">
            <v>0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</row>
        <row r="2846">
          <cell r="F2846" t="str">
            <v>(-) DESPESAS COMERCIAL ESCRITÓRIO SALVADORManutenção Conservação Móveis e Utensílios</v>
          </cell>
          <cell r="G2846" t="str">
            <v>Manutenção Conservação Móveis e Utensílios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80</v>
          </cell>
        </row>
        <row r="2847">
          <cell r="F2847" t="str">
            <v>(-) DESPESAS COMERCIAL ESCRITÓRIO SALVADORManutenção Conservação Máq. e Equipamentos</v>
          </cell>
          <cell r="G2847" t="str">
            <v>Manutenção Conservação Máq. e Equipamentos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</row>
        <row r="2848">
          <cell r="F2848" t="str">
            <v>(-) DESPESAS COMERCIAL ESCRITÓRIO SALVADORManutenção de Equipamentos de Informática</v>
          </cell>
          <cell r="G2848" t="str">
            <v>Manutenção de Equipamentos de Informática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</row>
        <row r="2849">
          <cell r="F2849" t="str">
            <v>(-) DESPESAS COMERCIAL ESCRITÓRIO SALVADORManutenção e Conservação Instalações</v>
          </cell>
          <cell r="G2849" t="str">
            <v>Manutenção e Conservação Instalações</v>
          </cell>
          <cell r="H2849">
            <v>284.79000000000002</v>
          </cell>
          <cell r="I2849">
            <v>150</v>
          </cell>
          <cell r="J2849">
            <v>150</v>
          </cell>
          <cell r="K2849">
            <v>0</v>
          </cell>
          <cell r="L2849">
            <v>0</v>
          </cell>
          <cell r="M2849">
            <v>0</v>
          </cell>
          <cell r="N2849">
            <v>326.3</v>
          </cell>
          <cell r="O2849">
            <v>0</v>
          </cell>
          <cell r="P2849">
            <v>118.86999999999999</v>
          </cell>
          <cell r="Q2849">
            <v>0</v>
          </cell>
          <cell r="R2849">
            <v>0</v>
          </cell>
          <cell r="S2849">
            <v>0</v>
          </cell>
        </row>
        <row r="2850">
          <cell r="F2850" t="str">
            <v>(-) DESPESAS COMERCIAL ESCRITÓRIO SALVADORManutenção e Conservação Predial</v>
          </cell>
          <cell r="G2850" t="str">
            <v>Manutenção e Conservação Predial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129.80000000000001</v>
          </cell>
          <cell r="M2850">
            <v>1510</v>
          </cell>
          <cell r="N2850">
            <v>0</v>
          </cell>
          <cell r="O2850">
            <v>0</v>
          </cell>
          <cell r="P2850">
            <v>10225.33</v>
          </cell>
          <cell r="Q2850">
            <v>0</v>
          </cell>
          <cell r="R2850">
            <v>0</v>
          </cell>
          <cell r="S2850">
            <v>0</v>
          </cell>
        </row>
        <row r="2851">
          <cell r="F2851" t="str">
            <v>(-) DESPESAS COMERCIAL ESCRITÓRIO SALVADOR(-)Outras Despesas Gerais</v>
          </cell>
          <cell r="G2851" t="str">
            <v>(-)Outras Despesas Gerais</v>
          </cell>
          <cell r="H2851">
            <v>2469.8199999689323</v>
          </cell>
          <cell r="I2851">
            <v>434.59000000000003</v>
          </cell>
          <cell r="J2851">
            <v>207.88</v>
          </cell>
          <cell r="K2851">
            <v>257.19</v>
          </cell>
          <cell r="L2851">
            <v>15412.42</v>
          </cell>
          <cell r="M2851">
            <v>3412.42</v>
          </cell>
          <cell r="N2851">
            <v>3791.6399999829</v>
          </cell>
          <cell r="O2851">
            <v>3063.29</v>
          </cell>
          <cell r="P2851">
            <v>2899.3799999711491</v>
          </cell>
          <cell r="Q2851">
            <v>3109.08</v>
          </cell>
          <cell r="R2851">
            <v>3510</v>
          </cell>
          <cell r="S2851">
            <v>3109.08</v>
          </cell>
        </row>
        <row r="2852">
          <cell r="F2852" t="str">
            <v>(-) DESPESAS COMERCIAL ESCRITÓRIO SALVADORAluguel de Veículos</v>
          </cell>
          <cell r="G2852" t="str">
            <v>Aluguel de Veículos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</row>
        <row r="2853">
          <cell r="F2853" t="str">
            <v>(-) DESPESAS COMERCIAL ESCRITÓRIO SALVADORAssinatura Jornais, Revistas e Periódicos</v>
          </cell>
          <cell r="G2853" t="str">
            <v>Assinatura Jornais, Revistas e Periódicos</v>
          </cell>
          <cell r="H2853">
            <v>113.79999999929001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</row>
        <row r="2854">
          <cell r="F2854" t="str">
            <v>(-) DESPESAS COMERCIAL ESCRITÓRIO SALVADORCombustível</v>
          </cell>
          <cell r="G2854" t="str">
            <v>Combustível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</row>
        <row r="2855">
          <cell r="F2855" t="str">
            <v>(-) DESPESAS COMERCIAL ESCRITÓRIO SALVADORDespesa com Documentos</v>
          </cell>
          <cell r="G2855" t="str">
            <v>Despesa com Documentos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</row>
        <row r="2856">
          <cell r="F2856" t="str">
            <v>(-) DESPESAS COMERCIAL ESCRITÓRIO SALVADORDespesa com Processos Judiciais</v>
          </cell>
          <cell r="G2856" t="str">
            <v>Despesa com Processos Judiciais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</row>
        <row r="2857">
          <cell r="F2857" t="str">
            <v>(-) DESPESAS COMERCIAL ESCRITÓRIO SALVADORFrete Compra</v>
          </cell>
          <cell r="G2857" t="str">
            <v>Frete Compra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</row>
        <row r="2858">
          <cell r="F2858" t="str">
            <v>(-) DESPESAS COMERCIAL ESCRITÓRIO SALVADORMão-de-Obra Terceirizada</v>
          </cell>
          <cell r="G2858" t="str">
            <v>Mão-de-Obra Terceirizada</v>
          </cell>
          <cell r="H2858">
            <v>0</v>
          </cell>
          <cell r="I2858">
            <v>0</v>
          </cell>
          <cell r="J2858">
            <v>51.849999999999994</v>
          </cell>
          <cell r="K2858">
            <v>0</v>
          </cell>
          <cell r="L2858">
            <v>0</v>
          </cell>
          <cell r="M2858">
            <v>0</v>
          </cell>
          <cell r="N2858">
            <v>586.94999998289995</v>
          </cell>
          <cell r="O2858">
            <v>160</v>
          </cell>
          <cell r="P2858">
            <v>362.39999997114899</v>
          </cell>
          <cell r="Q2858">
            <v>0</v>
          </cell>
          <cell r="R2858">
            <v>510</v>
          </cell>
          <cell r="S2858">
            <v>0</v>
          </cell>
        </row>
        <row r="2859">
          <cell r="F2859" t="str">
            <v>(-) DESPESAS COMERCIAL ESCRITÓRIO SALVADORServiço de Correios</v>
          </cell>
          <cell r="G2859" t="str">
            <v>Serviço de Correios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</row>
        <row r="2860">
          <cell r="F2860" t="str">
            <v>(-) DESPESAS COMERCIAL ESCRITÓRIO SALVADORÁgua</v>
          </cell>
          <cell r="G2860" t="str">
            <v>Água</v>
          </cell>
          <cell r="H2860">
            <v>304.20999996964201</v>
          </cell>
          <cell r="I2860">
            <v>278.56</v>
          </cell>
          <cell r="J2860">
            <v>0</v>
          </cell>
          <cell r="K2860">
            <v>101.16</v>
          </cell>
          <cell r="L2860">
            <v>256.39</v>
          </cell>
          <cell r="M2860">
            <v>256.39</v>
          </cell>
          <cell r="N2860">
            <v>204.69</v>
          </cell>
          <cell r="O2860">
            <v>180.79</v>
          </cell>
          <cell r="P2860">
            <v>109.08</v>
          </cell>
          <cell r="Q2860">
            <v>109.08</v>
          </cell>
          <cell r="R2860">
            <v>0</v>
          </cell>
          <cell r="S2860">
            <v>109.08</v>
          </cell>
        </row>
        <row r="2861">
          <cell r="F2861" t="str">
            <v>(-) DESPESAS COMERCIAL ESCRITÓRIO SALVADORDespesas com Amortização de Software</v>
          </cell>
          <cell r="G2861" t="str">
            <v>Despesas com Amortização de Software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</row>
        <row r="2862">
          <cell r="F2862" t="str">
            <v>(-) DESPESAS COMERCIAL ESCRITÓRIO SALVADORTaxas Operacionais</v>
          </cell>
          <cell r="G2862" t="str">
            <v>Taxas Operacionais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</row>
        <row r="2863">
          <cell r="F2863" t="str">
            <v>(-) DESPESAS COMERCIAL ESCRITÓRIO SALVADORAluguel de Imóveis</v>
          </cell>
          <cell r="G2863" t="str">
            <v>Aluguel de Imóveis</v>
          </cell>
          <cell r="H2863">
            <v>1895.78</v>
          </cell>
          <cell r="I2863">
            <v>0</v>
          </cell>
          <cell r="J2863">
            <v>0</v>
          </cell>
          <cell r="K2863">
            <v>0</v>
          </cell>
          <cell r="L2863">
            <v>15000</v>
          </cell>
          <cell r="M2863">
            <v>3000</v>
          </cell>
          <cell r="N2863">
            <v>3000</v>
          </cell>
          <cell r="O2863">
            <v>2722.5</v>
          </cell>
          <cell r="P2863">
            <v>2427.9</v>
          </cell>
          <cell r="Q2863">
            <v>3000</v>
          </cell>
          <cell r="R2863">
            <v>3000</v>
          </cell>
          <cell r="S2863">
            <v>3000</v>
          </cell>
        </row>
        <row r="2864">
          <cell r="F2864" t="str">
            <v>(-) DESPESAS COMERCIAL ESCRITÓRIO SALVADORSeguro Frota Leve</v>
          </cell>
          <cell r="G2864" t="str">
            <v>Seguro Frota Leve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</row>
        <row r="2865">
          <cell r="F2865" t="str">
            <v>(-) DESPESAS COMERCIAL ESCRITÓRIO SALVADORPerdas de Estoque</v>
          </cell>
          <cell r="G2865" t="str">
            <v>Perdas de Estoque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0</v>
          </cell>
          <cell r="S2865">
            <v>0</v>
          </cell>
        </row>
        <row r="2866">
          <cell r="F2866" t="str">
            <v>(-) DESPESAS COMERCIAL ESCRITÓRIO SALVADORAluguel de Máquinas e Equipamentos</v>
          </cell>
          <cell r="G2866" t="str">
            <v>Aluguel de Máquinas e Equipamentos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</row>
        <row r="2867">
          <cell r="F2867" t="str">
            <v>(-) DESPESAS COMERCIAL ESCRITÓRIO SALVADOROutras Despesas Gerais</v>
          </cell>
          <cell r="G2867" t="str">
            <v>Outras Despesas Gerais</v>
          </cell>
          <cell r="H2867">
            <v>156.03</v>
          </cell>
          <cell r="I2867">
            <v>156.03</v>
          </cell>
          <cell r="J2867">
            <v>156.03</v>
          </cell>
          <cell r="K2867">
            <v>156.03</v>
          </cell>
          <cell r="L2867">
            <v>156.03</v>
          </cell>
          <cell r="M2867">
            <v>156.03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</row>
        <row r="2868">
          <cell r="F2868" t="str">
            <v>(-) DESPESAS COMERCIAL VENDAS EXTERNAS(-) DESPESAS COMERCIAL VENDAS EXTERNAS</v>
          </cell>
          <cell r="G2868" t="str">
            <v>(-) DESPESAS COMERCIAL VENDAS EXTERNAS</v>
          </cell>
          <cell r="H2868">
            <v>128958.27410609022</v>
          </cell>
          <cell r="I2868">
            <v>173200.89780011255</v>
          </cell>
          <cell r="J2868">
            <v>156035.68393148703</v>
          </cell>
          <cell r="K2868">
            <v>152739.50256450882</v>
          </cell>
          <cell r="L2868">
            <v>194706.0830869489</v>
          </cell>
          <cell r="M2868">
            <v>151049.92826507147</v>
          </cell>
          <cell r="N2868">
            <v>134708.07272464939</v>
          </cell>
          <cell r="O2868">
            <v>141710.37333354741</v>
          </cell>
          <cell r="P2868">
            <v>140358.65475573612</v>
          </cell>
          <cell r="Q2868">
            <v>185523.93025623285</v>
          </cell>
          <cell r="R2868">
            <v>129938.20591000291</v>
          </cell>
          <cell r="S2868">
            <v>68135.749998601386</v>
          </cell>
        </row>
        <row r="2869">
          <cell r="F2869" t="str">
            <v>(-) DESPESAS COMERCIAL VENDAS EXTERNASDespesas com Pessoal</v>
          </cell>
          <cell r="G2869" t="str">
            <v>Despesas com Pessoal</v>
          </cell>
          <cell r="H2869">
            <v>78569.164106691416</v>
          </cell>
          <cell r="I2869">
            <v>90589.797799242107</v>
          </cell>
          <cell r="J2869">
            <v>92934.803932096038</v>
          </cell>
          <cell r="K2869">
            <v>95592.952566154781</v>
          </cell>
          <cell r="L2869">
            <v>109113.08308848689</v>
          </cell>
          <cell r="M2869">
            <v>85280.668265101689</v>
          </cell>
          <cell r="N2869">
            <v>82099.182723606369</v>
          </cell>
          <cell r="O2869">
            <v>83238.343333753146</v>
          </cell>
          <cell r="P2869">
            <v>83668.42475489089</v>
          </cell>
          <cell r="Q2869">
            <v>72590.900255640154</v>
          </cell>
          <cell r="R2869">
            <v>73455.915660896178</v>
          </cell>
          <cell r="S2869">
            <v>73374.726121728861</v>
          </cell>
        </row>
        <row r="2870">
          <cell r="F2870" t="str">
            <v>(-) DESPESAS COMERCIAL VENDAS EXTERNASSalários e Adicionais</v>
          </cell>
          <cell r="G2870" t="str">
            <v>Salários e Adicionais</v>
          </cell>
          <cell r="H2870">
            <v>54015.78</v>
          </cell>
          <cell r="I2870">
            <v>58183</v>
          </cell>
          <cell r="J2870">
            <v>62247.9</v>
          </cell>
          <cell r="K2870">
            <v>60751.724400000014</v>
          </cell>
          <cell r="L2870">
            <v>74365.957999999984</v>
          </cell>
          <cell r="M2870">
            <v>56733.881999999998</v>
          </cell>
          <cell r="N2870">
            <v>53484.777200000004</v>
          </cell>
          <cell r="O2870">
            <v>50319.67</v>
          </cell>
          <cell r="P2870">
            <v>53482.729999999996</v>
          </cell>
          <cell r="Q2870">
            <v>47689.440000000002</v>
          </cell>
          <cell r="R2870">
            <v>50638.36</v>
          </cell>
          <cell r="S2870">
            <v>47965</v>
          </cell>
        </row>
        <row r="2871">
          <cell r="F2871" t="str">
            <v>(-) DESPESAS COMERCIAL VENDAS EXTERNASEncargos Sociais</v>
          </cell>
          <cell r="G2871" t="str">
            <v>Encargos Sociais</v>
          </cell>
          <cell r="H2871">
            <v>19324.650000000001</v>
          </cell>
          <cell r="I2871">
            <v>27606.959999999999</v>
          </cell>
          <cell r="J2871">
            <v>26207.040000000001</v>
          </cell>
          <cell r="K2871">
            <v>29755.567200000005</v>
          </cell>
          <cell r="L2871">
            <v>29681.957200000008</v>
          </cell>
          <cell r="M2871">
            <v>23730.604800000001</v>
          </cell>
          <cell r="N2871">
            <v>24096.115600000005</v>
          </cell>
          <cell r="O2871">
            <v>28513.970000000005</v>
          </cell>
          <cell r="P2871">
            <v>25602.6</v>
          </cell>
          <cell r="Q2871">
            <v>19875.28</v>
          </cell>
          <cell r="R2871">
            <v>19981.910000000003</v>
          </cell>
          <cell r="S2871">
            <v>20527.229999999996</v>
          </cell>
        </row>
        <row r="2872">
          <cell r="F2872" t="str">
            <v>(-) DESPESAS COMERCIAL VENDAS EXTERNASProvisão PPR Global</v>
          </cell>
          <cell r="G2872" t="str">
            <v>Provisão PPR Global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</row>
        <row r="2873">
          <cell r="F2873" t="str">
            <v>(-) DESPESAS COMERCIAL VENDAS EXTERNASDesenvolvimento RH</v>
          </cell>
          <cell r="G2873" t="str">
            <v>Desenvolvimento RH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</row>
        <row r="2874">
          <cell r="F2874" t="str">
            <v>(-) DESPESAS COMERCIAL VENDAS EXTERNASProvisão PPR Gestores</v>
          </cell>
          <cell r="G2874" t="str">
            <v>Provisão PPR Gestores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</row>
        <row r="2875">
          <cell r="F2875" t="str">
            <v>(-) DESPESAS COMERCIAL VENDAS EXTERNASEducação Continuada</v>
          </cell>
          <cell r="G2875" t="str">
            <v>Educação Continuada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</row>
        <row r="2876">
          <cell r="F2876" t="str">
            <v>(-) DESPESAS COMERCIAL VENDAS EXTERNASIdiomas</v>
          </cell>
          <cell r="G2876" t="str">
            <v>Idiomas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</row>
        <row r="2877">
          <cell r="F2877" t="str">
            <v>(-) DESPESAS COMERCIAL VENDAS EXTERNASGinástica Laboral</v>
          </cell>
          <cell r="G2877" t="str">
            <v>Ginástica Laboral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</row>
        <row r="2878">
          <cell r="F2878" t="str">
            <v>(-) DESPESAS COMERCIAL VENDAS EXTERNASEducação e Treinamento (Capacitação)</v>
          </cell>
          <cell r="G2878" t="str">
            <v>Educação e Treinamento (Capacitação)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</row>
        <row r="2879">
          <cell r="F2879" t="str">
            <v>(-) DESPESAS COMERCIAL VENDAS EXTERNASAtividades Motivacionais</v>
          </cell>
          <cell r="G2879" t="str">
            <v>Atividades Motivacionais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</row>
        <row r="2880">
          <cell r="F2880" t="str">
            <v>(-) DESPESAS COMERCIAL VENDAS EXTERNASOutras despesas de Pessoal</v>
          </cell>
          <cell r="G2880" t="str">
            <v>Outras despesas de Pessoal</v>
          </cell>
          <cell r="H2880">
            <v>5228.7341066914287</v>
          </cell>
          <cell r="I2880">
            <v>4799.8377992421101</v>
          </cell>
          <cell r="J2880">
            <v>4479.8639320960301</v>
          </cell>
          <cell r="K2880">
            <v>5085.6609661547536</v>
          </cell>
          <cell r="L2880">
            <v>5065.1678884869098</v>
          </cell>
          <cell r="M2880">
            <v>4816.181465101693</v>
          </cell>
          <cell r="N2880">
            <v>4518.289923606364</v>
          </cell>
          <cell r="O2880">
            <v>4404.7033337531457</v>
          </cell>
          <cell r="P2880">
            <v>4583.0947548908989</v>
          </cell>
          <cell r="Q2880">
            <v>5026.1802556401472</v>
          </cell>
          <cell r="R2880">
            <v>2835.6456608961807</v>
          </cell>
          <cell r="S2880">
            <v>4882.4961217288601</v>
          </cell>
        </row>
        <row r="2881">
          <cell r="F2881" t="str">
            <v>(-) DESPESAS COMERCIAL VENDAS EXTERNASAjuda de Custo Alimentação</v>
          </cell>
          <cell r="G2881" t="str">
            <v>Ajuda de Custo Alimentação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</row>
        <row r="2882">
          <cell r="F2882" t="str">
            <v>(-) DESPESAS COMERCIAL VENDAS EXTERNASAjuda de Custo Combustível</v>
          </cell>
          <cell r="G2882" t="str">
            <v>Ajuda de Custo Combustível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</row>
        <row r="2883">
          <cell r="F2883" t="str">
            <v>(-) DESPESAS COMERCIAL VENDAS EXTERNASAjuda de Custo Moradia/Aluguel</v>
          </cell>
          <cell r="G2883" t="str">
            <v>Ajuda de Custo Moradia/Aluguel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</row>
        <row r="2884">
          <cell r="F2884" t="str">
            <v>(-) DESPESAS COMERCIAL VENDAS EXTERNASExames Médicos</v>
          </cell>
          <cell r="G2884" t="str">
            <v>Exames Médicos</v>
          </cell>
          <cell r="H2884">
            <v>40</v>
          </cell>
          <cell r="I2884">
            <v>55</v>
          </cell>
          <cell r="J2884">
            <v>0</v>
          </cell>
          <cell r="K2884">
            <v>25</v>
          </cell>
          <cell r="L2884">
            <v>50</v>
          </cell>
          <cell r="M2884">
            <v>7.0000000033250007</v>
          </cell>
          <cell r="N2884">
            <v>0</v>
          </cell>
          <cell r="O2884">
            <v>30</v>
          </cell>
          <cell r="P2884">
            <v>16.900000004859024</v>
          </cell>
          <cell r="Q2884">
            <v>0</v>
          </cell>
          <cell r="R2884">
            <v>0</v>
          </cell>
          <cell r="S2884">
            <v>0</v>
          </cell>
        </row>
        <row r="2885">
          <cell r="F2885" t="str">
            <v>(-) DESPESAS COMERCIAL VENDAS EXTERNASPlano de Saúde</v>
          </cell>
          <cell r="G2885" t="str">
            <v>Plano de Saúde</v>
          </cell>
          <cell r="H2885">
            <v>2399.9341038214052</v>
          </cell>
          <cell r="I2885">
            <v>2154.2377989943402</v>
          </cell>
          <cell r="J2885">
            <v>2368.6639345882718</v>
          </cell>
          <cell r="K2885">
            <v>2321.7609656886734</v>
          </cell>
          <cell r="L2885">
            <v>2411.1678848654842</v>
          </cell>
          <cell r="M2885">
            <v>2216.3814655598962</v>
          </cell>
          <cell r="N2885">
            <v>2132.6899243207772</v>
          </cell>
          <cell r="O2885">
            <v>2017.1033382693718</v>
          </cell>
          <cell r="P2885">
            <v>2256.5947569969458</v>
          </cell>
          <cell r="Q2885">
            <v>2074.1802504378475</v>
          </cell>
          <cell r="R2885">
            <v>417.64566041085254</v>
          </cell>
          <cell r="S2885">
            <v>2296.4961207809993</v>
          </cell>
        </row>
        <row r="2886">
          <cell r="F2886" t="str">
            <v>(-) DESPESAS COMERCIAL VENDAS EXTERNASSeguro de Vida em Grupo</v>
          </cell>
          <cell r="G2886" t="str">
            <v>Seguro de Vida em Grupo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</row>
        <row r="2887">
          <cell r="F2887" t="str">
            <v>(-) DESPESAS COMERCIAL VENDAS EXTERNASPlano Odontológico</v>
          </cell>
          <cell r="G2887" t="str">
            <v>Plano Odontológico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</row>
        <row r="2888">
          <cell r="F2888" t="str">
            <v>(-) DESPESAS COMERCIAL VENDAS EXTERNASFarmácia</v>
          </cell>
          <cell r="G2888" t="str">
            <v>Farmácia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</row>
        <row r="2889">
          <cell r="F2889" t="str">
            <v>(-) DESPESAS COMERCIAL VENDAS EXTERNASAlimentação Funcionários</v>
          </cell>
          <cell r="G2889" t="str">
            <v>Alimentação Funcionários</v>
          </cell>
          <cell r="H2889">
            <v>2788.800002870023</v>
          </cell>
          <cell r="I2889">
            <v>2590.6000002477704</v>
          </cell>
          <cell r="J2889">
            <v>2111.1999975077579</v>
          </cell>
          <cell r="K2889">
            <v>2604.000000539816</v>
          </cell>
          <cell r="L2889">
            <v>2604.0000036214255</v>
          </cell>
          <cell r="M2889">
            <v>2592.7999995384716</v>
          </cell>
          <cell r="N2889">
            <v>2385.5999992855864</v>
          </cell>
          <cell r="O2889">
            <v>2357.5999954837739</v>
          </cell>
          <cell r="P2889">
            <v>2309.5999978890936</v>
          </cell>
          <cell r="Q2889">
            <v>2952.0000052022992</v>
          </cell>
          <cell r="R2889">
            <v>2418.0000004853282</v>
          </cell>
          <cell r="S2889">
            <v>2586.0000009478604</v>
          </cell>
        </row>
        <row r="2890">
          <cell r="F2890" t="str">
            <v>(-) DESPESAS COMERCIAL VENDAS EXTERNASAlimentação Interna Funcionários</v>
          </cell>
          <cell r="G2890" t="str">
            <v>Alimentação Interna Funcionários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</row>
        <row r="2891">
          <cell r="F2891" t="str">
            <v>(-) DESPESAS COMERCIAL VENDAS EXTERNASMulta Termino Contratual</v>
          </cell>
          <cell r="G2891" t="str">
            <v>Multa Termino Contratual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</row>
        <row r="2892">
          <cell r="F2892" t="str">
            <v>(-) DESPESAS COMERCIAL VENDAS EXTERNASMultas Trabalhistas</v>
          </cell>
          <cell r="G2892" t="str">
            <v>Multas Trabalhistas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</row>
        <row r="2893">
          <cell r="F2893" t="str">
            <v xml:space="preserve">(-) DESPESAS COMERCIAL VENDAS EXTERNASFardamento </v>
          </cell>
          <cell r="G2893" t="str">
            <v xml:space="preserve">Fardamento </v>
          </cell>
          <cell r="H2893">
            <v>0</v>
          </cell>
          <cell r="I2893">
            <v>0</v>
          </cell>
          <cell r="J2893">
            <v>0</v>
          </cell>
          <cell r="K2893">
            <v>134.8999999262642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</row>
        <row r="2894">
          <cell r="F2894" t="str">
            <v>(-) DESPESAS COMERCIAL VENDAS EXTERNASBenefícios Assistenciais</v>
          </cell>
          <cell r="G2894" t="str">
            <v>Benefícios Assistenciais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</row>
        <row r="2895">
          <cell r="F2895" t="str">
            <v>(-) DESPESAS COMERCIAL VENDAS EXTERNAS(-) Despesas Especificas</v>
          </cell>
          <cell r="G2895" t="str">
            <v>(-) Despesas Especificas</v>
          </cell>
          <cell r="H2895">
            <v>0</v>
          </cell>
          <cell r="I2895">
            <v>945.00000000103989</v>
          </cell>
          <cell r="J2895">
            <v>1061.54</v>
          </cell>
          <cell r="K2895">
            <v>0</v>
          </cell>
          <cell r="L2895">
            <v>0</v>
          </cell>
          <cell r="M2895">
            <v>3161.92</v>
          </cell>
          <cell r="N2895">
            <v>0</v>
          </cell>
          <cell r="O2895">
            <v>416.84000000000003</v>
          </cell>
          <cell r="P2895">
            <v>2638.54</v>
          </cell>
          <cell r="Q2895">
            <v>32371.880000032834</v>
          </cell>
          <cell r="R2895">
            <v>2012.27</v>
          </cell>
          <cell r="S2895">
            <v>50</v>
          </cell>
        </row>
        <row r="2896">
          <cell r="F2896" t="str">
            <v>(-) DESPESAS COMERCIAL VENDAS EXTERNASMaterial Gráfico Divulgação de Produtos</v>
          </cell>
          <cell r="G2896" t="str">
            <v>Material Gráfico Divulgação de Produtos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</row>
        <row r="2897">
          <cell r="F2897" t="str">
            <v>(-) DESPESAS COMERCIAL VENDAS EXTERNASPremiação Campanha de Representantes</v>
          </cell>
          <cell r="G2897" t="str">
            <v>Premiação Campanha de Representantes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</row>
        <row r="2898">
          <cell r="F2898" t="str">
            <v>(-) DESPESAS COMERCIAL VENDAS EXTERNASPremiação Campanha de Clientes</v>
          </cell>
          <cell r="G2898" t="str">
            <v>Premiação Campanha de Clientes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</row>
        <row r="2899">
          <cell r="F2899" t="str">
            <v>(-) DESPESAS COMERCIAL VENDAS EXTERNASBrindes Comerciais</v>
          </cell>
          <cell r="G2899" t="str">
            <v>Brindes Comerciais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</row>
        <row r="2900">
          <cell r="F2900" t="str">
            <v>(-) DESPESAS COMERCIAL VENDAS EXTERNASPropaganda e Merchandise</v>
          </cell>
          <cell r="G2900" t="str">
            <v>Propaganda e Merchandise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</row>
        <row r="2901">
          <cell r="F2901" t="str">
            <v>(-) DESPESAS COMERCIAL VENDAS EXTERNASTreinamento de PDV</v>
          </cell>
          <cell r="G2901" t="str">
            <v>Treinamento de PDV</v>
          </cell>
          <cell r="H2901">
            <v>0</v>
          </cell>
          <cell r="I2901">
            <v>756.2400000010399</v>
          </cell>
          <cell r="J2901">
            <v>0</v>
          </cell>
          <cell r="K2901">
            <v>0</v>
          </cell>
          <cell r="L2901">
            <v>0</v>
          </cell>
          <cell r="M2901">
            <v>450.91999998680001</v>
          </cell>
          <cell r="N2901">
            <v>0</v>
          </cell>
          <cell r="O2901">
            <v>49.000000005700002</v>
          </cell>
          <cell r="P2901">
            <v>2427.25</v>
          </cell>
          <cell r="Q2901">
            <v>607.83000003283803</v>
          </cell>
          <cell r="R2901">
            <v>1389.139999963036</v>
          </cell>
          <cell r="S2901">
            <v>0</v>
          </cell>
        </row>
        <row r="2902">
          <cell r="F2902" t="str">
            <v>(-) DESPESAS COMERCIAL VENDAS EXTERNASAluguel Espaço Feira de Negócios</v>
          </cell>
          <cell r="G2902" t="str">
            <v>Aluguel Espaço Feira de Negócios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</row>
        <row r="2903">
          <cell r="F2903" t="str">
            <v>(-) DESPESAS COMERCIAL VENDAS EXTERNASDespesas Relacionamento Cliente/Fornecedor</v>
          </cell>
          <cell r="G2903" t="str">
            <v>Despesas Relacionamento Cliente/Fornecedor</v>
          </cell>
          <cell r="H2903">
            <v>0</v>
          </cell>
          <cell r="I2903">
            <v>188.76</v>
          </cell>
          <cell r="J2903">
            <v>1061.54</v>
          </cell>
          <cell r="K2903">
            <v>0</v>
          </cell>
          <cell r="L2903">
            <v>0</v>
          </cell>
          <cell r="M2903">
            <v>2711.0000000132</v>
          </cell>
          <cell r="N2903">
            <v>0</v>
          </cell>
          <cell r="O2903">
            <v>367.8399999943</v>
          </cell>
          <cell r="P2903">
            <v>211.29</v>
          </cell>
          <cell r="Q2903">
            <v>1496.92</v>
          </cell>
          <cell r="R2903">
            <v>623.13000003696391</v>
          </cell>
          <cell r="S2903">
            <v>50</v>
          </cell>
        </row>
        <row r="2904">
          <cell r="F2904" t="str">
            <v>(-) DESPESAS COMERCIAL VENDAS EXTERNASPromotores de Vendas</v>
          </cell>
          <cell r="G2904" t="str">
            <v>Promotores de Vendas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</row>
        <row r="2905">
          <cell r="F2905" t="str">
            <v>(-) DESPESAS COMERCIAL VENDAS EXTERNASBonificações</v>
          </cell>
          <cell r="G2905" t="str">
            <v>Bonificações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</row>
        <row r="2906">
          <cell r="F2906" t="str">
            <v>(-) DESPESAS COMERCIAL VENDAS EXTERNASMulta Licitações</v>
          </cell>
          <cell r="G2906" t="str">
            <v>Multa Licitações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</row>
        <row r="2907">
          <cell r="F2907" t="str">
            <v>(-) DESPESAS COMERCIAL VENDAS EXTERNASParticipação em Feira de Negócios</v>
          </cell>
          <cell r="G2907" t="str">
            <v>Participação em Feira de Negócios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</row>
        <row r="2908">
          <cell r="F2908" t="str">
            <v>(-) DESPESAS COMERCIAL VENDAS EXTERNASDespesas com PCLD</v>
          </cell>
          <cell r="G2908" t="str">
            <v>Despesas com PCLD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</row>
        <row r="2909">
          <cell r="F2909" t="str">
            <v>(-) DESPESAS COMERCIAL VENDAS EXTERNASIndenização Consumidor</v>
          </cell>
          <cell r="G2909" t="str">
            <v>Indenização Consumidor</v>
          </cell>
          <cell r="H2909">
            <v>0</v>
          </cell>
          <cell r="I2909">
            <v>0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0</v>
          </cell>
        </row>
        <row r="2910">
          <cell r="F2910" t="str">
            <v>(-) DESPESAS COMERCIAL VENDAS EXTERNASRescisão Representante</v>
          </cell>
          <cell r="G2910" t="str">
            <v>Rescisão Representante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</row>
        <row r="2911">
          <cell r="F2911" t="str">
            <v>(-) DESPESAS COMERCIAL VENDAS EXTERNASConvenção de Vendas</v>
          </cell>
          <cell r="G2911" t="str">
            <v>Convenção de Vendas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0</v>
          </cell>
          <cell r="R2911">
            <v>0</v>
          </cell>
          <cell r="S2911">
            <v>0</v>
          </cell>
        </row>
        <row r="2912">
          <cell r="F2912" t="str">
            <v>(-) DESPESAS COMERCIAL VENDAS EXTERNASComissões sobre vendas</v>
          </cell>
          <cell r="G2912" t="str">
            <v>Comissões sobre vendas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30267.129999999997</v>
          </cell>
          <cell r="R2912">
            <v>0</v>
          </cell>
          <cell r="S2912">
            <v>0</v>
          </cell>
        </row>
        <row r="2913">
          <cell r="F2913" t="str">
            <v>(-) DESPESAS COMERCIAL VENDAS EXTERNASDespesa com Visita de Clientes</v>
          </cell>
          <cell r="G2913" t="str">
            <v>Despesa com Visita de Clientes</v>
          </cell>
          <cell r="H2913">
            <v>0</v>
          </cell>
          <cell r="I2913">
            <v>0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</row>
        <row r="2914">
          <cell r="F2914" t="str">
            <v>(-) DESPESAS COMERCIAL VENDAS EXTERNASCampanha Lançamento de Produtos</v>
          </cell>
          <cell r="G2914" t="str">
            <v>Campanha Lançamento de Produtos</v>
          </cell>
          <cell r="H2914">
            <v>0</v>
          </cell>
          <cell r="I2914">
            <v>0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0</v>
          </cell>
          <cell r="R2914">
            <v>0</v>
          </cell>
          <cell r="S2914">
            <v>0</v>
          </cell>
        </row>
        <row r="2915">
          <cell r="F2915" t="str">
            <v>(-) DESPESAS COMERCIAL VENDAS EXTERNASRegistro/Manutenção de Domínio</v>
          </cell>
          <cell r="G2915" t="str">
            <v>Registro/Manutenção de Domínio</v>
          </cell>
          <cell r="H2915">
            <v>0</v>
          </cell>
          <cell r="I2915">
            <v>0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</row>
        <row r="2916">
          <cell r="F2916" t="str">
            <v>(-) DESPESAS COMERCIAL VENDAS EXTERNASDoações</v>
          </cell>
          <cell r="G2916" t="str">
            <v>Doações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</row>
        <row r="2917">
          <cell r="F2917" t="str">
            <v>(-) DESPESAS COMERCIAL VENDAS EXTERNASServiço Copa</v>
          </cell>
          <cell r="G2917" t="str">
            <v>Serviço Copa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</row>
        <row r="2918">
          <cell r="F2918" t="str">
            <v>(-) DESPESAS COMERCIAL VENDAS EXTERNASEnergia Elétrica</v>
          </cell>
          <cell r="G2918" t="str">
            <v>Energia Elétrica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</row>
        <row r="2919">
          <cell r="F2919" t="str">
            <v>(-) DESPESAS COMERCIAL VENDAS EXTERNASDescontos Concedidos Operacional</v>
          </cell>
          <cell r="G2919" t="str">
            <v>Descontos Concedidos Operacional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</row>
        <row r="2920">
          <cell r="F2920" t="str">
            <v>(-) DESPESAS COMERCIAL VENDAS EXTERNAS(-) Despesas Gerais</v>
          </cell>
          <cell r="G2920" t="str">
            <v>(-) Despesas Gerais</v>
          </cell>
          <cell r="H2920">
            <v>46123.369999398798</v>
          </cell>
          <cell r="I2920">
            <v>76877.520000869423</v>
          </cell>
          <cell r="J2920">
            <v>56568.489999390978</v>
          </cell>
          <cell r="K2920">
            <v>51651.799998354021</v>
          </cell>
          <cell r="L2920">
            <v>81231.979998462019</v>
          </cell>
          <cell r="M2920">
            <v>58389.489999969766</v>
          </cell>
          <cell r="N2920">
            <v>48640.540001043017</v>
          </cell>
          <cell r="O2920">
            <v>53685.529999794264</v>
          </cell>
          <cell r="P2920">
            <v>50113.390000845247</v>
          </cell>
          <cell r="Q2920">
            <v>76498.000000559885</v>
          </cell>
          <cell r="R2920">
            <v>50743.015909517591</v>
          </cell>
          <cell r="S2920">
            <v>46090.419997653538</v>
          </cell>
        </row>
        <row r="2921">
          <cell r="F2921" t="str">
            <v>(-) DESPESAS COMERCIAL VENDAS EXTERNAS(-) Deslocamentos e Viagens</v>
          </cell>
          <cell r="G2921" t="str">
            <v>(-) Deslocamentos e Viagens</v>
          </cell>
          <cell r="H2921">
            <v>15246.339999999997</v>
          </cell>
          <cell r="I2921">
            <v>43569.060000353209</v>
          </cell>
          <cell r="J2921">
            <v>23762.620000036623</v>
          </cell>
          <cell r="K2921">
            <v>16933.989999999998</v>
          </cell>
          <cell r="L2921">
            <v>40556.620000039315</v>
          </cell>
          <cell r="M2921">
            <v>25264.060000155245</v>
          </cell>
          <cell r="N2921">
            <v>31270.540000212764</v>
          </cell>
          <cell r="O2921">
            <v>37149.009999999987</v>
          </cell>
          <cell r="P2921">
            <v>33857.970000285335</v>
          </cell>
          <cell r="Q2921">
            <v>20203.700000164888</v>
          </cell>
          <cell r="R2921">
            <v>29539.725906009855</v>
          </cell>
          <cell r="S2921">
            <v>29567.139999865758</v>
          </cell>
        </row>
        <row r="2922">
          <cell r="F2922" t="str">
            <v xml:space="preserve">(-) DESPESAS COMERCIAL VENDAS EXTERNASHospedagem </v>
          </cell>
          <cell r="G2922" t="str">
            <v xml:space="preserve">Hospedagem </v>
          </cell>
          <cell r="H2922">
            <v>5864.149999903676</v>
          </cell>
          <cell r="I2922">
            <v>9160.43999986159</v>
          </cell>
          <cell r="J2922">
            <v>7017.2500000612326</v>
          </cell>
          <cell r="K2922">
            <v>769.99999998868293</v>
          </cell>
          <cell r="L2922">
            <v>11459.169999986314</v>
          </cell>
          <cell r="M2922">
            <v>2292.7000000216221</v>
          </cell>
          <cell r="N2922">
            <v>12886.320000292788</v>
          </cell>
          <cell r="O2922">
            <v>12452.660000009097</v>
          </cell>
          <cell r="P2922">
            <v>6940.9000003771171</v>
          </cell>
          <cell r="Q2922">
            <v>3298.3800001622285</v>
          </cell>
          <cell r="R2922">
            <v>5380.9459060801082</v>
          </cell>
          <cell r="S2922">
            <v>7615.5300000967809</v>
          </cell>
        </row>
        <row r="2923">
          <cell r="F2923" t="str">
            <v xml:space="preserve">(-) DESPESAS COMERCIAL VENDAS EXTERNASPassagens Aéreas </v>
          </cell>
          <cell r="G2923" t="str">
            <v xml:space="preserve">Passagens Aéreas </v>
          </cell>
          <cell r="H2923">
            <v>155.1</v>
          </cell>
          <cell r="I2923">
            <v>16130.090000282789</v>
          </cell>
          <cell r="J2923">
            <v>7610.25</v>
          </cell>
          <cell r="K2923">
            <v>9822.44</v>
          </cell>
          <cell r="L2923">
            <v>16199.4</v>
          </cell>
          <cell r="M2923">
            <v>6137.27</v>
          </cell>
          <cell r="N2923">
            <v>10742.41</v>
          </cell>
          <cell r="O2923">
            <v>10928.439999999999</v>
          </cell>
          <cell r="P2923">
            <v>15447.12</v>
          </cell>
          <cell r="Q2923">
            <v>10114.369999849414</v>
          </cell>
          <cell r="R2923">
            <v>9219.6999999186355</v>
          </cell>
          <cell r="S2923">
            <v>10573.219999940558</v>
          </cell>
        </row>
        <row r="2924">
          <cell r="F2924" t="str">
            <v xml:space="preserve">(-) DESPESAS COMERCIAL VENDAS EXTERNASPassagens Rodoviárias </v>
          </cell>
          <cell r="G2924" t="str">
            <v xml:space="preserve">Passagens Rodoviárias </v>
          </cell>
          <cell r="H2924">
            <v>40.660000002896993</v>
          </cell>
          <cell r="I2924">
            <v>73.170000065696996</v>
          </cell>
          <cell r="J2924">
            <v>0</v>
          </cell>
          <cell r="K2924">
            <v>0</v>
          </cell>
          <cell r="L2924">
            <v>327.16999996556797</v>
          </cell>
          <cell r="M2924">
            <v>0</v>
          </cell>
          <cell r="N2924">
            <v>0</v>
          </cell>
          <cell r="O2924">
            <v>0</v>
          </cell>
          <cell r="P2924">
            <v>149.22000001407002</v>
          </cell>
          <cell r="Q2924">
            <v>0</v>
          </cell>
          <cell r="R2924">
            <v>0</v>
          </cell>
          <cell r="S2924">
            <v>0</v>
          </cell>
        </row>
        <row r="2925">
          <cell r="F2925" t="str">
            <v>(-) DESPESAS COMERCIAL VENDAS EXTERNASPassagens Marítimas</v>
          </cell>
          <cell r="G2925" t="str">
            <v>Passagens Marítimas</v>
          </cell>
          <cell r="H2925">
            <v>164.80000002201902</v>
          </cell>
          <cell r="I2925">
            <v>281.84999997512602</v>
          </cell>
          <cell r="J2925">
            <v>0</v>
          </cell>
          <cell r="K2925">
            <v>67.366758784320012</v>
          </cell>
          <cell r="L2925">
            <v>33.299999999000001</v>
          </cell>
          <cell r="M2925">
            <v>33.300000048240001</v>
          </cell>
          <cell r="N2925">
            <v>0</v>
          </cell>
          <cell r="O2925">
            <v>33.300000099827997</v>
          </cell>
          <cell r="P2925">
            <v>33.299999992490001</v>
          </cell>
          <cell r="Q2925">
            <v>33.300000086288009</v>
          </cell>
          <cell r="R2925">
            <v>196.74999994628797</v>
          </cell>
          <cell r="S2925">
            <v>0</v>
          </cell>
        </row>
        <row r="2926">
          <cell r="F2926" t="str">
            <v>(-) DESPESAS COMERCIAL VENDAS EXTERNASDespesas com Táxi</v>
          </cell>
          <cell r="G2926" t="str">
            <v>Despesas com Táxi</v>
          </cell>
          <cell r="H2926">
            <v>500.79999992091894</v>
          </cell>
          <cell r="I2926">
            <v>461.61999999011505</v>
          </cell>
          <cell r="J2926">
            <v>1085.5999999851751</v>
          </cell>
          <cell r="K2926">
            <v>894.57000004338408</v>
          </cell>
          <cell r="L2926">
            <v>447.99999990473202</v>
          </cell>
          <cell r="M2926">
            <v>2049.5300000790749</v>
          </cell>
          <cell r="N2926">
            <v>334.99999997965801</v>
          </cell>
          <cell r="O2926">
            <v>637.28000009451887</v>
          </cell>
          <cell r="P2926">
            <v>1118.059999927071</v>
          </cell>
          <cell r="Q2926">
            <v>100.000000007712</v>
          </cell>
          <cell r="R2926">
            <v>1430.5099999805652</v>
          </cell>
          <cell r="S2926">
            <v>178.00000006786598</v>
          </cell>
        </row>
        <row r="2927">
          <cell r="F2927" t="str">
            <v>(-) DESPESAS COMERCIAL VENDAS EXTERNASDespesas com Moto Taxi</v>
          </cell>
          <cell r="G2927" t="str">
            <v>Despesas com Moto Taxi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</row>
        <row r="2928">
          <cell r="F2928" t="str">
            <v>(-) DESPESAS COMERCIAL VENDAS EXTERNASAlimentação Viagens</v>
          </cell>
          <cell r="G2928" t="str">
            <v>Alimentação Viagens</v>
          </cell>
          <cell r="H2928">
            <v>7605.3300000378877</v>
          </cell>
          <cell r="I2928">
            <v>14100.000000005661</v>
          </cell>
          <cell r="J2928">
            <v>6925.119999872235</v>
          </cell>
          <cell r="K2928">
            <v>4271.9993841933119</v>
          </cell>
          <cell r="L2928">
            <v>10166.480000003115</v>
          </cell>
          <cell r="M2928">
            <v>12766.663385231788</v>
          </cell>
          <cell r="N2928">
            <v>6563.3100000781433</v>
          </cell>
          <cell r="O2928">
            <v>11832.939999731279</v>
          </cell>
          <cell r="P2928">
            <v>5817.5300000811467</v>
          </cell>
          <cell r="Q2928">
            <v>5743.96000006124</v>
          </cell>
          <cell r="R2928">
            <v>12366.980000121503</v>
          </cell>
          <cell r="S2928">
            <v>9446.7700000124605</v>
          </cell>
        </row>
        <row r="2929">
          <cell r="F2929" t="str">
            <v>(-) DESPESAS COMERCIAL VENDAS EXTERNASDiárias Viagens</v>
          </cell>
          <cell r="G2929" t="str">
            <v>Diárias Viagens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3450.54</v>
          </cell>
          <cell r="Q2929">
            <v>0</v>
          </cell>
          <cell r="R2929">
            <v>0</v>
          </cell>
          <cell r="S2929">
            <v>0</v>
          </cell>
        </row>
        <row r="2930">
          <cell r="F2930" t="str">
            <v>(-) DESPESAS COMERCIAL VENDAS EXTERNASCombustível em Viagens</v>
          </cell>
          <cell r="G2930" t="str">
            <v>Combustível em Viagens</v>
          </cell>
          <cell r="H2930">
            <v>0</v>
          </cell>
          <cell r="I2930">
            <v>2090.3400001618438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</row>
        <row r="2931">
          <cell r="F2931" t="str">
            <v>(-) DESPESAS COMERCIAL VENDAS EXTERNASEstacionamento</v>
          </cell>
          <cell r="G2931" t="str">
            <v>Estacionamento</v>
          </cell>
          <cell r="H2931">
            <v>846.50000013285899</v>
          </cell>
          <cell r="I2931">
            <v>1101.6499999194582</v>
          </cell>
          <cell r="J2931">
            <v>828.80000009319792</v>
          </cell>
          <cell r="K2931">
            <v>904.95132245136097</v>
          </cell>
          <cell r="L2931">
            <v>861.60000007180793</v>
          </cell>
          <cell r="M2931">
            <v>1320.7066146365621</v>
          </cell>
          <cell r="N2931">
            <v>666.99999980189705</v>
          </cell>
          <cell r="O2931">
            <v>1108.4900000544621</v>
          </cell>
          <cell r="P2931">
            <v>796.09999991711993</v>
          </cell>
          <cell r="Q2931">
            <v>791.189999983745</v>
          </cell>
          <cell r="R2931">
            <v>448.09999977719912</v>
          </cell>
          <cell r="S2931">
            <v>560.23999996116106</v>
          </cell>
        </row>
        <row r="2932">
          <cell r="F2932" t="str">
            <v>(-) DESPESAS COMERCIAL VENDAS EXTERNASPedágio</v>
          </cell>
          <cell r="G2932" t="str">
            <v>Pedágio</v>
          </cell>
          <cell r="H2932">
            <v>68.999999979741006</v>
          </cell>
          <cell r="I2932">
            <v>169.90000009092998</v>
          </cell>
          <cell r="J2932">
            <v>295.600000024785</v>
          </cell>
          <cell r="K2932">
            <v>202.66253453894001</v>
          </cell>
          <cell r="L2932">
            <v>1061.5000001087851</v>
          </cell>
          <cell r="M2932">
            <v>663.89000013795999</v>
          </cell>
          <cell r="N2932">
            <v>76.500000060282005</v>
          </cell>
          <cell r="O2932">
            <v>155.900000010816</v>
          </cell>
          <cell r="P2932">
            <v>105.19999997632399</v>
          </cell>
          <cell r="Q2932">
            <v>122.500000014262</v>
          </cell>
          <cell r="R2932">
            <v>496.74000018555495</v>
          </cell>
          <cell r="S2932">
            <v>1193.3799997869278</v>
          </cell>
        </row>
        <row r="2933">
          <cell r="F2933" t="str">
            <v>(-) DESPESAS COMERCIAL VENDAS EXTERNAS(-) Telefonia e Telecomunicações</v>
          </cell>
          <cell r="G2933" t="str">
            <v>(-) Telefonia e Telecomunicações</v>
          </cell>
          <cell r="H2933">
            <v>2254.0599990681203</v>
          </cell>
          <cell r="I2933">
            <v>2495.3899998731654</v>
          </cell>
          <cell r="J2933">
            <v>2903.3099996024512</v>
          </cell>
          <cell r="K2933">
            <v>2632.8500005382739</v>
          </cell>
          <cell r="L2933">
            <v>4968.2299990276306</v>
          </cell>
          <cell r="M2933">
            <v>2798.5699997665233</v>
          </cell>
          <cell r="N2933">
            <v>2248.5700008224703</v>
          </cell>
          <cell r="O2933">
            <v>895.9999998186529</v>
          </cell>
          <cell r="P2933">
            <v>2559.3599995553027</v>
          </cell>
          <cell r="Q2933">
            <v>4537.569999796091</v>
          </cell>
          <cell r="R2933">
            <v>2983.639999456665</v>
          </cell>
          <cell r="S2933">
            <v>3522.8799996464668</v>
          </cell>
        </row>
        <row r="2934">
          <cell r="F2934" t="str">
            <v>(-) DESPESAS COMERCIAL VENDAS EXTERNASTelefonia Fixa</v>
          </cell>
          <cell r="G2934" t="str">
            <v>Telefonia Fixa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0</v>
          </cell>
          <cell r="R2934">
            <v>0</v>
          </cell>
          <cell r="S2934">
            <v>0</v>
          </cell>
        </row>
        <row r="2935">
          <cell r="F2935" t="str">
            <v>(-) DESPESAS COMERCIAL VENDAS EXTERNASTelefonia Móvel</v>
          </cell>
          <cell r="G2935" t="str">
            <v>Telefonia Móvel</v>
          </cell>
          <cell r="H2935">
            <v>2254.0599990681203</v>
          </cell>
          <cell r="I2935">
            <v>2495.3899998731654</v>
          </cell>
          <cell r="J2935">
            <v>2903.3099996024512</v>
          </cell>
          <cell r="K2935">
            <v>2632.8500005382739</v>
          </cell>
          <cell r="L2935">
            <v>4968.2299990276306</v>
          </cell>
          <cell r="M2935">
            <v>2798.5699997665233</v>
          </cell>
          <cell r="N2935">
            <v>2248.5700008224703</v>
          </cell>
          <cell r="O2935">
            <v>895.9999998186529</v>
          </cell>
          <cell r="P2935">
            <v>2559.3599995553027</v>
          </cell>
          <cell r="Q2935">
            <v>4537.569999796091</v>
          </cell>
          <cell r="R2935">
            <v>2983.639999456665</v>
          </cell>
          <cell r="S2935">
            <v>3522.8799996464668</v>
          </cell>
        </row>
        <row r="2936">
          <cell r="F2936" t="str">
            <v>(-) DESPESAS COMERCIAL VENDAS EXTERNASInternet</v>
          </cell>
          <cell r="G2936" t="str">
            <v>Internet</v>
          </cell>
          <cell r="H2936">
            <v>0</v>
          </cell>
          <cell r="I2936">
            <v>0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0</v>
          </cell>
        </row>
        <row r="2937">
          <cell r="F2937" t="str">
            <v>(-) DESPESAS COMERCIAL VENDAS EXTERNASServiço de Trasmissão em Audio e Video</v>
          </cell>
          <cell r="G2937" t="str">
            <v>Serviço de Trasmissão em Audio e Video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</row>
        <row r="2938">
          <cell r="F2938" t="str">
            <v>(-) DESPESAS COMERCIAL VENDAS EXTERNASVoip</v>
          </cell>
          <cell r="G2938" t="str">
            <v>Voip</v>
          </cell>
          <cell r="H2938">
            <v>0</v>
          </cell>
          <cell r="I2938">
            <v>0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</row>
        <row r="2939">
          <cell r="F2939" t="str">
            <v>(-) DESPESAS COMERCIAL VENDAS EXTERNAS(-)Materias de Consumo</v>
          </cell>
          <cell r="G2939" t="str">
            <v>(-)Materias de Consumo</v>
          </cell>
          <cell r="H2939">
            <v>0</v>
          </cell>
          <cell r="I2939">
            <v>0</v>
          </cell>
          <cell r="J2939">
            <v>96</v>
          </cell>
          <cell r="K2939">
            <v>44.9</v>
          </cell>
          <cell r="L2939">
            <v>124</v>
          </cell>
          <cell r="M2939">
            <v>7</v>
          </cell>
          <cell r="N2939">
            <v>604</v>
          </cell>
          <cell r="O2939">
            <v>264.49999999999994</v>
          </cell>
          <cell r="P2939">
            <v>167.3</v>
          </cell>
          <cell r="Q2939">
            <v>236.40000000000003</v>
          </cell>
          <cell r="R2939">
            <v>0</v>
          </cell>
          <cell r="S2939">
            <v>30</v>
          </cell>
        </row>
        <row r="2940">
          <cell r="F2940" t="str">
            <v>(-) DESPESAS COMERCIAL VENDAS EXTERNASMaterial de Consumo Informática</v>
          </cell>
          <cell r="G2940" t="str">
            <v>Material de Consumo Informática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</row>
        <row r="2941">
          <cell r="F2941" t="str">
            <v>(-) DESPESAS COMERCIAL VENDAS EXTERNASAluguel Máquina Reprográfica</v>
          </cell>
          <cell r="G2941" t="str">
            <v>Aluguel Máquina Reprográfica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</row>
        <row r="2942">
          <cell r="F2942" t="str">
            <v>(-) DESPESAS COMERCIAL VENDAS EXTERNASMaterial de Consumo Máquina Reprografia</v>
          </cell>
          <cell r="G2942" t="str">
            <v>Material de Consumo Máquina Reprografia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0</v>
          </cell>
          <cell r="M2942">
            <v>7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</row>
        <row r="2943">
          <cell r="F2943" t="str">
            <v>(-) DESPESAS COMERCIAL VENDAS EXTERNASMaterial de Expediente</v>
          </cell>
          <cell r="G2943" t="str">
            <v>Material de Expediente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115</v>
          </cell>
          <cell r="M2943">
            <v>0</v>
          </cell>
          <cell r="N2943">
            <v>604</v>
          </cell>
          <cell r="O2943">
            <v>21.999999999299998</v>
          </cell>
          <cell r="P2943">
            <v>0</v>
          </cell>
          <cell r="Q2943">
            <v>75.700000009680011</v>
          </cell>
          <cell r="R2943">
            <v>0</v>
          </cell>
          <cell r="S2943">
            <v>30</v>
          </cell>
        </row>
        <row r="2944">
          <cell r="F2944" t="str">
            <v>(-) DESPESAS COMERCIAL VENDAS EXTERNASMaterial de Limpeza</v>
          </cell>
          <cell r="G2944" t="str">
            <v>Material de Limpeza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</row>
        <row r="2945">
          <cell r="F2945" t="str">
            <v>(-) DESPESAS COMERCIAL VENDAS EXTERNASMaterial Gráfico e Repreográfico</v>
          </cell>
          <cell r="G2945" t="str">
            <v>Material Gráfico e Repreográfico</v>
          </cell>
          <cell r="H2945">
            <v>0</v>
          </cell>
          <cell r="I2945">
            <v>0</v>
          </cell>
          <cell r="J2945">
            <v>96</v>
          </cell>
          <cell r="K2945">
            <v>44.9</v>
          </cell>
          <cell r="L2945">
            <v>9</v>
          </cell>
          <cell r="M2945">
            <v>0</v>
          </cell>
          <cell r="N2945">
            <v>0</v>
          </cell>
          <cell r="O2945">
            <v>242.50000000069997</v>
          </cell>
          <cell r="P2945">
            <v>167.3</v>
          </cell>
          <cell r="Q2945">
            <v>160.69999999032001</v>
          </cell>
          <cell r="R2945">
            <v>0</v>
          </cell>
          <cell r="S2945">
            <v>0</v>
          </cell>
        </row>
        <row r="2946">
          <cell r="F2946" t="str">
            <v>(-) DESPESAS COMERCIAL VENDAS EXTERNASMateriais de Natureza Permanente</v>
          </cell>
          <cell r="G2946" t="str">
            <v>Materiais de Natureza Permanente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</row>
        <row r="2947">
          <cell r="F2947" t="str">
            <v>(-) DESPESAS COMERCIAL VENDAS EXTERNASCoffee Break</v>
          </cell>
          <cell r="G2947" t="str">
            <v>Coffee Break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</row>
        <row r="2948">
          <cell r="F2948" t="str">
            <v>(-) DESPESAS COMERCIAL VENDAS EXTERNASMaterial EPI</v>
          </cell>
          <cell r="G2948" t="str">
            <v>Material EPI</v>
          </cell>
          <cell r="H2948">
            <v>0</v>
          </cell>
          <cell r="I2948">
            <v>0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</row>
        <row r="2949">
          <cell r="F2949" t="str">
            <v>(-) DESPESAS COMERCIAL VENDAS EXTERNAS(-) Serviços Técnicos Especializados</v>
          </cell>
          <cell r="G2949" t="str">
            <v>(-) Serviços Técnicos Especializados</v>
          </cell>
          <cell r="H2949">
            <v>16000</v>
          </cell>
          <cell r="I2949">
            <v>16000</v>
          </cell>
          <cell r="J2949">
            <v>16000</v>
          </cell>
          <cell r="K2949">
            <v>16000</v>
          </cell>
          <cell r="L2949">
            <v>16000</v>
          </cell>
          <cell r="M2949">
            <v>16000</v>
          </cell>
          <cell r="N2949">
            <v>0</v>
          </cell>
          <cell r="O2949">
            <v>0</v>
          </cell>
          <cell r="P2949">
            <v>0</v>
          </cell>
          <cell r="Q2949">
            <v>31953.649999999998</v>
          </cell>
          <cell r="R2949">
            <v>0</v>
          </cell>
          <cell r="S2949">
            <v>0</v>
          </cell>
        </row>
        <row r="2950">
          <cell r="F2950" t="str">
            <v>(-) DESPESAS COMERCIAL VENDAS EXTERNASComissões sobre Vendas</v>
          </cell>
          <cell r="G2950" t="str">
            <v>Comissões sobre Vendas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30267.129999999997</v>
          </cell>
          <cell r="R2950">
            <v>0</v>
          </cell>
          <cell r="S2950">
            <v>0</v>
          </cell>
        </row>
        <row r="2951">
          <cell r="F2951" t="str">
            <v>(-) DESPESAS COMERCIAL VENDAS EXTERNASServiços de Segurança</v>
          </cell>
          <cell r="G2951" t="str">
            <v>Serviços de Segurança</v>
          </cell>
          <cell r="H2951">
            <v>0</v>
          </cell>
          <cell r="I2951">
            <v>0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</row>
        <row r="2952">
          <cell r="F2952" t="str">
            <v>(-) DESPESAS COMERCIAL VENDAS EXTERNASServiços de Contabilidade</v>
          </cell>
          <cell r="G2952" t="str">
            <v>Serviços de Contabilidade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</row>
        <row r="2953">
          <cell r="F2953" t="str">
            <v>(-) DESPESAS COMERCIAL VENDAS EXTERNASAssessoria Tributária</v>
          </cell>
          <cell r="G2953" t="str">
            <v>Assessoria Tributária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</row>
        <row r="2954">
          <cell r="F2954" t="str">
            <v>(-) DESPESAS COMERCIAL VENDAS EXTERNASAuditoria Independente</v>
          </cell>
          <cell r="G2954" t="str">
            <v>Auditoria Independente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</row>
        <row r="2955">
          <cell r="F2955" t="str">
            <v>(-) DESPESAS COMERCIAL VENDAS EXTERNASAdvocacia</v>
          </cell>
          <cell r="G2955" t="str">
            <v>Advocacia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</row>
        <row r="2956">
          <cell r="F2956" t="str">
            <v>(-) DESPESAS COMERCIAL VENDAS EXTERNASAssessoria de Imprensa</v>
          </cell>
          <cell r="G2956" t="str">
            <v>Assessoria de Imprensa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</row>
        <row r="2957">
          <cell r="F2957" t="str">
            <v>(-) DESPESAS COMERCIAL VENDAS EXTERNASAssessoria de Comunicação</v>
          </cell>
          <cell r="G2957" t="str">
            <v>Assessoria de Comunicação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</row>
        <row r="2958">
          <cell r="F2958" t="str">
            <v>(-) DESPESAS COMERCIAL VENDAS EXTERNASAssessoria Criação e Publicidade</v>
          </cell>
          <cell r="G2958" t="str">
            <v>Assessoria Criação e Publicidade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</row>
        <row r="2959">
          <cell r="F2959" t="str">
            <v>(-) DESPESAS COMERCIAL VENDAS EXTERNASRecrutamento e Seleção</v>
          </cell>
          <cell r="G2959" t="str">
            <v>Recrutamento e Seleção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</row>
        <row r="2960">
          <cell r="F2960" t="str">
            <v>(-) DESPESAS COMERCIAL VENDAS EXTERNASFerramentas de Pesquisa</v>
          </cell>
          <cell r="G2960" t="str">
            <v>Ferramentas de Pesquisa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</row>
        <row r="2961">
          <cell r="F2961" t="str">
            <v>(-) DESPESAS COMERCIAL VENDAS EXTERNASAssessoria Empresarial</v>
          </cell>
          <cell r="G2961" t="str">
            <v>Assessoria Empresarial</v>
          </cell>
          <cell r="H2961">
            <v>16000</v>
          </cell>
          <cell r="I2961">
            <v>16000</v>
          </cell>
          <cell r="J2961">
            <v>16000</v>
          </cell>
          <cell r="K2961">
            <v>16000</v>
          </cell>
          <cell r="L2961">
            <v>16000</v>
          </cell>
          <cell r="M2961">
            <v>16000</v>
          </cell>
          <cell r="N2961">
            <v>0</v>
          </cell>
          <cell r="O2961">
            <v>0</v>
          </cell>
          <cell r="P2961">
            <v>0</v>
          </cell>
          <cell r="Q2961">
            <v>1686.52</v>
          </cell>
          <cell r="R2961">
            <v>0</v>
          </cell>
          <cell r="S2961">
            <v>0</v>
          </cell>
        </row>
        <row r="2962">
          <cell r="F2962" t="str">
            <v>(-) DESPESAS COMERCIAL VENDAS EXTERNASServiço de Desembaraço Aduaneiro</v>
          </cell>
          <cell r="G2962" t="str">
            <v>Serviço de Desembaraço Aduaneiro</v>
          </cell>
          <cell r="H2962">
            <v>0</v>
          </cell>
          <cell r="I2962">
            <v>0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</row>
        <row r="2963">
          <cell r="F2963" t="str">
            <v>(-) DESPESAS COMERCIAL VENDAS EXTERNASParticipação em Associações</v>
          </cell>
          <cell r="G2963" t="str">
            <v>Participação em Associações</v>
          </cell>
          <cell r="H2963">
            <v>0</v>
          </cell>
          <cell r="I2963">
            <v>0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</row>
        <row r="2964">
          <cell r="F2964" t="str">
            <v>(-) DESPESAS COMERCIAL VENDAS EXTERNASComissão Empresa de Cobrança</v>
          </cell>
          <cell r="G2964" t="str">
            <v>Comissão Empresa de Cobrança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</row>
        <row r="2965">
          <cell r="F2965" t="str">
            <v>(-) DESPESAS COMERCIAL VENDAS EXTERNASServiço Análise de Crédito</v>
          </cell>
          <cell r="G2965" t="str">
            <v>Serviço Análise de Crédito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</row>
        <row r="2966">
          <cell r="F2966" t="str">
            <v>(-) DESPESAS COMERCIAL VENDAS EXTERNASDesenvolvimento e Manutenção de Software</v>
          </cell>
          <cell r="G2966" t="str">
            <v>Desenvolvimento e Manutenção de Software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</row>
        <row r="2967">
          <cell r="F2967" t="str">
            <v>(-) DESPESAS COMERCIAL VENDAS EXTERNASSuporte Técnico Software</v>
          </cell>
          <cell r="G2967" t="str">
            <v>Suporte Técnico Software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</row>
        <row r="2968">
          <cell r="F2968" t="str">
            <v>(-) DESPESAS COMERCIAL VENDAS EXTERNASLicença para Uso de Software (Aluguel)</v>
          </cell>
          <cell r="G2968" t="str">
            <v>Licença para Uso de Software (Aluguel)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</row>
        <row r="2969">
          <cell r="F2969" t="str">
            <v>(-) DESPESAS COMERCIAL VENDAS EXTERNASAssessoria em TI</v>
          </cell>
          <cell r="G2969" t="str">
            <v>Assessoria em TI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</row>
        <row r="2970">
          <cell r="F2970" t="str">
            <v>(-) DESPESAS COMERCIAL VENDAS EXTERNASManutenção Suporte Técnico Software</v>
          </cell>
          <cell r="G2970" t="str">
            <v>Manutenção Suporte Técnico Software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</row>
        <row r="2971">
          <cell r="F2971" t="str">
            <v>(-) DESPESAS COMERCIAL VENDAS EXTERNAS(-)Manutenção</v>
          </cell>
          <cell r="G2971" t="str">
            <v>(-)Manutenção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</row>
        <row r="2972">
          <cell r="F2972" t="str">
            <v>(-) DESPESAS COMERCIAL VENDAS EXTERNASMateriais de Manutenção e Reparos</v>
          </cell>
          <cell r="G2972" t="str">
            <v>Materiais de Manutenção e Reparos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0</v>
          </cell>
          <cell r="S2972">
            <v>0</v>
          </cell>
        </row>
        <row r="2973">
          <cell r="F2973" t="str">
            <v>(-) DESPESAS COMERCIAL VENDAS EXTERNASManutenção Conservação Móveis e Utensílios</v>
          </cell>
          <cell r="G2973" t="str">
            <v>Manutenção Conservação Móveis e Utensílios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</row>
        <row r="2974">
          <cell r="F2974" t="str">
            <v>(-) DESPESAS COMERCIAL VENDAS EXTERNASManutenção Conservação Máq. e Equipamentos</v>
          </cell>
          <cell r="G2974" t="str">
            <v>Manutenção Conservação Máq. e Equipamentos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</row>
        <row r="2975">
          <cell r="F2975" t="str">
            <v>(-) DESPESAS COMERCIAL VENDAS EXTERNASManutenção de Equipamentos de Informática</v>
          </cell>
          <cell r="G2975" t="str">
            <v>Manutenção de Equipamentos de Informática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</row>
        <row r="2976">
          <cell r="F2976" t="str">
            <v>(-) DESPESAS COMERCIAL VENDAS EXTERNASManutenção e Conservação Instalações</v>
          </cell>
          <cell r="G2976" t="str">
            <v>Manutenção e Conservação Instalações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</row>
        <row r="2977">
          <cell r="F2977" t="str">
            <v>(-) DESPESAS COMERCIAL VENDAS EXTERNASManutenção e Conservação Predial</v>
          </cell>
          <cell r="G2977" t="str">
            <v>Manutenção e Conservação Predial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</row>
        <row r="2978">
          <cell r="F2978" t="str">
            <v>(-) DESPESAS COMERCIAL VENDAS EXTERNAS(-)Outras Despesas Gerais</v>
          </cell>
          <cell r="G2978" t="str">
            <v>(-)Outras Despesas Gerais</v>
          </cell>
          <cell r="H2978">
            <v>12622.970000330677</v>
          </cell>
          <cell r="I2978">
            <v>14813.070000643047</v>
          </cell>
          <cell r="J2978">
            <v>13806.559999751906</v>
          </cell>
          <cell r="K2978">
            <v>16040.059997815744</v>
          </cell>
          <cell r="L2978">
            <v>19583.129999395078</v>
          </cell>
          <cell r="M2978">
            <v>14319.860000047998</v>
          </cell>
          <cell r="N2978">
            <v>14517.430000007782</v>
          </cell>
          <cell r="O2978">
            <v>15376.019999975619</v>
          </cell>
          <cell r="P2978">
            <v>13528.760001004608</v>
          </cell>
          <cell r="Q2978">
            <v>19566.68000059891</v>
          </cell>
          <cell r="R2978">
            <v>18219.650004051073</v>
          </cell>
          <cell r="S2978">
            <v>12970.399998141313</v>
          </cell>
        </row>
        <row r="2979">
          <cell r="F2979" t="str">
            <v>(-) DESPESAS COMERCIAL VENDAS EXTERNASAluguel de Veículos</v>
          </cell>
          <cell r="G2979" t="str">
            <v>Aluguel de Veículos</v>
          </cell>
          <cell r="H2979">
            <v>2924.17</v>
          </cell>
          <cell r="I2979">
            <v>3035.3</v>
          </cell>
          <cell r="J2979">
            <v>6405.4400000114001</v>
          </cell>
          <cell r="K2979">
            <v>3146.26</v>
          </cell>
          <cell r="L2979">
            <v>7148.05</v>
          </cell>
          <cell r="M2979">
            <v>2894.19</v>
          </cell>
          <cell r="N2979">
            <v>5440.48</v>
          </cell>
          <cell r="O2979">
            <v>2581.94</v>
          </cell>
          <cell r="P2979">
            <v>3184.86</v>
          </cell>
          <cell r="Q2979">
            <v>7659.1399999999994</v>
          </cell>
          <cell r="R2979">
            <v>4733.82</v>
          </cell>
          <cell r="S2979">
            <v>76.95</v>
          </cell>
        </row>
        <row r="2980">
          <cell r="F2980" t="str">
            <v>(-) DESPESAS COMERCIAL VENDAS EXTERNASAssinatura Jornais, Revistas e Periódicos</v>
          </cell>
          <cell r="G2980" t="str">
            <v>Assinatura Jornais, Revistas e Periódicos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</row>
        <row r="2981">
          <cell r="F2981" t="str">
            <v>(-) DESPESAS COMERCIAL VENDAS EXTERNASCombustível</v>
          </cell>
          <cell r="G2981" t="str">
            <v>Combustível</v>
          </cell>
          <cell r="H2981">
            <v>9179.8900003306771</v>
          </cell>
          <cell r="I2981">
            <v>10539.670000619026</v>
          </cell>
          <cell r="J2981">
            <v>7242.6499997405035</v>
          </cell>
          <cell r="K2981">
            <v>12358.899997768032</v>
          </cell>
          <cell r="L2981">
            <v>12084.379999395076</v>
          </cell>
          <cell r="M2981">
            <v>11215.340000047998</v>
          </cell>
          <cell r="N2981">
            <v>8646.7900000077825</v>
          </cell>
          <cell r="O2981">
            <v>12470.199999975619</v>
          </cell>
          <cell r="P2981">
            <v>7947.5000010046078</v>
          </cell>
          <cell r="Q2981">
            <v>11269.630000598909</v>
          </cell>
          <cell r="R2981">
            <v>13421.230004051073</v>
          </cell>
          <cell r="S2981">
            <v>12805.199998141312</v>
          </cell>
        </row>
        <row r="2982">
          <cell r="F2982" t="str">
            <v>(-) DESPESAS COMERCIAL VENDAS EXTERNASDespesa com Documentos</v>
          </cell>
          <cell r="G2982" t="str">
            <v>Despesa com Documentos</v>
          </cell>
          <cell r="H2982">
            <v>0</v>
          </cell>
          <cell r="I2982">
            <v>37.39999999762</v>
          </cell>
          <cell r="J2982">
            <v>0</v>
          </cell>
          <cell r="K2982">
            <v>40.799999999610002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109</v>
          </cell>
          <cell r="R2982">
            <v>0</v>
          </cell>
          <cell r="S2982">
            <v>0</v>
          </cell>
        </row>
        <row r="2983">
          <cell r="F2983" t="str">
            <v>(-) DESPESAS COMERCIAL VENDAS EXTERNASDespesa com Processos Judiciais</v>
          </cell>
          <cell r="G2983" t="str">
            <v>Despesa com Processos Judiciais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2172</v>
          </cell>
          <cell r="Q2983">
            <v>150</v>
          </cell>
          <cell r="R2983">
            <v>0</v>
          </cell>
          <cell r="S2983">
            <v>0</v>
          </cell>
        </row>
        <row r="2984">
          <cell r="F2984" t="str">
            <v>(-) DESPESAS COMERCIAL VENDAS EXTERNASFrete Compra</v>
          </cell>
          <cell r="G2984" t="str">
            <v>Frete Compra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</row>
        <row r="2985">
          <cell r="F2985" t="str">
            <v>(-) DESPESAS COMERCIAL VENDAS EXTERNASMão-de-Obra Terceirizada</v>
          </cell>
          <cell r="G2985" t="str">
            <v>Mão-de-Obra Terceirizada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</row>
        <row r="2986">
          <cell r="F2986" t="str">
            <v>(-) DESPESAS COMERCIAL VENDAS EXTERNASServiço de Correios</v>
          </cell>
          <cell r="G2986" t="str">
            <v>Serviço de Correios</v>
          </cell>
          <cell r="H2986">
            <v>478.65999999999991</v>
          </cell>
          <cell r="I2986">
            <v>329.90000000237995</v>
          </cell>
          <cell r="J2986">
            <v>70.77000000000001</v>
          </cell>
          <cell r="K2986">
            <v>389.10000000039003</v>
          </cell>
          <cell r="L2986">
            <v>270.2</v>
          </cell>
          <cell r="M2986">
            <v>170.07999999999998</v>
          </cell>
          <cell r="N2986">
            <v>430.16</v>
          </cell>
          <cell r="O2986">
            <v>283.66000000000003</v>
          </cell>
          <cell r="P2986">
            <v>224.40000000000003</v>
          </cell>
          <cell r="Q2986">
            <v>378.90999999999997</v>
          </cell>
          <cell r="R2986">
            <v>64.599999999999994</v>
          </cell>
          <cell r="S2986">
            <v>88.249999999999986</v>
          </cell>
        </row>
        <row r="2987">
          <cell r="F2987" t="str">
            <v>(-) DESPESAS COMERCIAL VENDAS EXTERNASÁgua</v>
          </cell>
          <cell r="G2987" t="str">
            <v>Água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</row>
        <row r="2988">
          <cell r="F2988" t="str">
            <v>(-) DESPESAS COMERCIAL VENDAS EXTERNASDespesas com Amortização de Software</v>
          </cell>
          <cell r="G2988" t="str">
            <v>Despesas com Amortização de Software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0</v>
          </cell>
          <cell r="R2988">
            <v>0</v>
          </cell>
          <cell r="S2988">
            <v>0</v>
          </cell>
        </row>
        <row r="2989">
          <cell r="F2989" t="str">
            <v>(-) DESPESAS COMERCIAL VENDAS EXTERNASTaxas Operacionais</v>
          </cell>
          <cell r="G2989" t="str">
            <v>Taxas Operacionais</v>
          </cell>
          <cell r="H2989">
            <v>40.25</v>
          </cell>
          <cell r="I2989">
            <v>80.5</v>
          </cell>
          <cell r="J2989">
            <v>0</v>
          </cell>
          <cell r="K2989">
            <v>0</v>
          </cell>
          <cell r="L2989">
            <v>80.5</v>
          </cell>
          <cell r="M2989">
            <v>40.25</v>
          </cell>
          <cell r="N2989">
            <v>0</v>
          </cell>
          <cell r="O2989">
            <v>40.22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</row>
        <row r="2990">
          <cell r="F2990" t="str">
            <v>(-) DESPESAS COMERCIAL VENDAS EXTERNASAluguel de Imóveis</v>
          </cell>
          <cell r="G2990" t="str">
            <v>Aluguel de Imóveis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</row>
        <row r="2991">
          <cell r="F2991" t="str">
            <v>(-) DESPESAS COMERCIAL VENDAS EXTERNASSeguro Frota Leve</v>
          </cell>
          <cell r="G2991" t="str">
            <v>Seguro Frota Leve</v>
          </cell>
          <cell r="H2991">
            <v>0</v>
          </cell>
          <cell r="I2991">
            <v>0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</row>
        <row r="2992">
          <cell r="F2992" t="str">
            <v>(-) DESPESAS COMERCIAL VENDAS EXTERNASPerdas de Estoque</v>
          </cell>
          <cell r="G2992" t="str">
            <v>Perdas de Estoque</v>
          </cell>
          <cell r="H2992">
            <v>0</v>
          </cell>
          <cell r="I2992">
            <v>0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0</v>
          </cell>
        </row>
        <row r="2993">
          <cell r="F2993" t="str">
            <v>(-) DESPESAS COMERCIAL VENDAS EXTERNASAluguel de Máquinas e Equipamentos</v>
          </cell>
          <cell r="G2993" t="str">
            <v>Aluguel de Máquinas e Equipamentos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</row>
        <row r="2994">
          <cell r="F2994" t="str">
            <v>(-) DESPESAS COMERCIAL VENDAS EXTERNASOutras Despesas Gerais</v>
          </cell>
          <cell r="G2994" t="str">
            <v>Outras Despesas Gerais</v>
          </cell>
          <cell r="H2994">
            <v>0</v>
          </cell>
          <cell r="I2994">
            <v>790.30000002402005</v>
          </cell>
          <cell r="J2994">
            <v>87.7</v>
          </cell>
          <cell r="K2994">
            <v>105.00000004771201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</row>
        <row r="2995">
          <cell r="F2995" t="str">
            <v>(-) DESPESAS COMERCIAL PÓS VENDAS(-) DESPESAS COMERCIAL PÓS VENDAS</v>
          </cell>
          <cell r="G2995" t="str">
            <v>(-) DESPESAS COMERCIAL PÓS VENDAS</v>
          </cell>
          <cell r="H2995">
            <v>8385.2188780648103</v>
          </cell>
          <cell r="I2995">
            <v>8387.4119136118152</v>
          </cell>
          <cell r="J2995">
            <v>9508.7611902186982</v>
          </cell>
          <cell r="K2995">
            <v>7323.3398229735703</v>
          </cell>
          <cell r="L2995">
            <v>7893.6680774519964</v>
          </cell>
          <cell r="M2995">
            <v>8516.3669844626693</v>
          </cell>
          <cell r="N2995">
            <v>8719.3621760539863</v>
          </cell>
          <cell r="O2995">
            <v>8889.0112264943509</v>
          </cell>
          <cell r="P2995">
            <v>8161.1050544984873</v>
          </cell>
          <cell r="Q2995">
            <v>9476.3302007378315</v>
          </cell>
          <cell r="R2995">
            <v>10282.285639803669</v>
          </cell>
          <cell r="S2995">
            <v>-1076.0295545045801</v>
          </cell>
        </row>
        <row r="2996">
          <cell r="F2996" t="str">
            <v>(-) DESPESAS COMERCIAL PÓS VENDASDespesas com Pessoal</v>
          </cell>
          <cell r="G2996" t="str">
            <v>Despesas com Pessoal</v>
          </cell>
          <cell r="H2996">
            <v>7281.7303779420063</v>
          </cell>
          <cell r="I2996">
            <v>7250.5334132770995</v>
          </cell>
          <cell r="J2996">
            <v>8392.1226898661589</v>
          </cell>
          <cell r="K2996">
            <v>5985.7813233698198</v>
          </cell>
          <cell r="L2996">
            <v>6828.4095774190037</v>
          </cell>
          <cell r="M2996">
            <v>6825.898484609821</v>
          </cell>
          <cell r="N2996">
            <v>6581.7284134486217</v>
          </cell>
          <cell r="O2996">
            <v>7466.755384878893</v>
          </cell>
          <cell r="P2996">
            <v>7577.2926358067962</v>
          </cell>
          <cell r="Q2996">
            <v>9472.6893078204976</v>
          </cell>
          <cell r="R2996">
            <v>9097.9121761548995</v>
          </cell>
          <cell r="S2996">
            <v>9598.9389665470881</v>
          </cell>
        </row>
        <row r="2997">
          <cell r="F2997" t="str">
            <v>(-) DESPESAS COMERCIAL PÓS VENDASSalários e Adicionais</v>
          </cell>
          <cell r="G2997" t="str">
            <v>Salários e Adicionais</v>
          </cell>
          <cell r="H2997">
            <v>4390.9799999999996</v>
          </cell>
          <cell r="I2997">
            <v>3253.13</v>
          </cell>
          <cell r="J2997">
            <v>5312.91</v>
          </cell>
          <cell r="K2997">
            <v>3396.4464000000003</v>
          </cell>
          <cell r="L2997">
            <v>4278.8135999999995</v>
          </cell>
          <cell r="M2997">
            <v>4280.1512000000002</v>
          </cell>
          <cell r="N2997">
            <v>4017.6647999999996</v>
          </cell>
          <cell r="O2997">
            <v>4304</v>
          </cell>
          <cell r="P2997">
            <v>4259.07</v>
          </cell>
          <cell r="Q2997">
            <v>6049</v>
          </cell>
          <cell r="R2997">
            <v>6049</v>
          </cell>
          <cell r="S2997">
            <v>6049</v>
          </cell>
        </row>
        <row r="2998">
          <cell r="F2998" t="str">
            <v>(-) DESPESAS COMERCIAL PÓS VENDASEncargos Sociais</v>
          </cell>
          <cell r="G2998" t="str">
            <v>Encargos Sociais</v>
          </cell>
          <cell r="H2998">
            <v>1603.1599999999999</v>
          </cell>
          <cell r="I2998">
            <v>2820.34</v>
          </cell>
          <cell r="J2998">
            <v>1933.88</v>
          </cell>
          <cell r="K2998">
            <v>1692.4124000000002</v>
          </cell>
          <cell r="L2998">
            <v>1647.3624</v>
          </cell>
          <cell r="M2998">
            <v>1643.8084000000003</v>
          </cell>
          <cell r="N2998">
            <v>1651.9044000000001</v>
          </cell>
          <cell r="O2998">
            <v>2193.27</v>
          </cell>
          <cell r="P2998">
            <v>2340.4700000000003</v>
          </cell>
          <cell r="Q2998">
            <v>2307.48</v>
          </cell>
          <cell r="R2998">
            <v>2307.54</v>
          </cell>
          <cell r="S2998">
            <v>2307.54</v>
          </cell>
        </row>
        <row r="2999">
          <cell r="F2999" t="str">
            <v>(-) DESPESAS COMERCIAL PÓS VENDASProvisão PPR Global</v>
          </cell>
          <cell r="G2999" t="str">
            <v>Provisão PPR Global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</row>
        <row r="3000">
          <cell r="F3000" t="str">
            <v>(-) DESPESAS COMERCIAL PÓS VENDASDesenvolvimento RH</v>
          </cell>
          <cell r="G3000" t="str">
            <v>Desenvolvimento RH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</row>
        <row r="3001">
          <cell r="F3001" t="str">
            <v>(-) DESPESAS COMERCIAL PÓS VENDASProvisão PPR Gestores</v>
          </cell>
          <cell r="G3001" t="str">
            <v>Provisão PPR Gestores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</row>
        <row r="3002">
          <cell r="F3002" t="str">
            <v>(-) DESPESAS COMERCIAL PÓS VENDASEducação Continuada</v>
          </cell>
          <cell r="G3002" t="str">
            <v>Educação Continuada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</row>
        <row r="3003">
          <cell r="F3003" t="str">
            <v>(-) DESPESAS COMERCIAL PÓS VENDASIdiomas</v>
          </cell>
          <cell r="G3003" t="str">
            <v>Idiomas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</row>
        <row r="3004">
          <cell r="F3004" t="str">
            <v>(-) DESPESAS COMERCIAL PÓS VENDASGinástica Laboral</v>
          </cell>
          <cell r="G3004" t="str">
            <v>Ginástica Laboral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</row>
        <row r="3005">
          <cell r="F3005" t="str">
            <v>(-) DESPESAS COMERCIAL PÓS VENDASEducação e Treinamento (Capacitação)</v>
          </cell>
          <cell r="G3005" t="str">
            <v>Educação e Treinamento (Capacitação)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</row>
        <row r="3006">
          <cell r="F3006" t="str">
            <v>(-) DESPESAS COMERCIAL PÓS VENDASAtividades Motivacionais</v>
          </cell>
          <cell r="G3006" t="str">
            <v>Atividades Motivacionais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</row>
        <row r="3007">
          <cell r="F3007" t="str">
            <v>(-) DESPESAS COMERCIAL PÓS VENDASOutras despesas de Pessoal</v>
          </cell>
          <cell r="G3007" t="str">
            <v>Outras despesas de Pessoal</v>
          </cell>
          <cell r="H3007">
            <v>1287.5903779420069</v>
          </cell>
          <cell r="I3007">
            <v>1177.0634132770992</v>
          </cell>
          <cell r="J3007">
            <v>1145.332689866158</v>
          </cell>
          <cell r="K3007">
            <v>896.92252336981949</v>
          </cell>
          <cell r="L3007">
            <v>902.23357741900418</v>
          </cell>
          <cell r="M3007">
            <v>901.93888460982112</v>
          </cell>
          <cell r="N3007">
            <v>912.15921344862227</v>
          </cell>
          <cell r="O3007">
            <v>969.48538487889232</v>
          </cell>
          <cell r="P3007">
            <v>977.75263580679643</v>
          </cell>
          <cell r="Q3007">
            <v>1116.2093078204973</v>
          </cell>
          <cell r="R3007">
            <v>741.37217615489931</v>
          </cell>
          <cell r="S3007">
            <v>1242.3989665470879</v>
          </cell>
        </row>
        <row r="3008">
          <cell r="F3008" t="str">
            <v>(-) DESPESAS COMERCIAL PÓS VENDASAjuda de Custo Alimentação</v>
          </cell>
          <cell r="G3008" t="str">
            <v>Ajuda de Custo Alimentação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</row>
        <row r="3009">
          <cell r="F3009" t="str">
            <v>(-) DESPESAS COMERCIAL PÓS VENDASAjuda de Custo Combustível</v>
          </cell>
          <cell r="G3009" t="str">
            <v>Ajuda de Custo Combustível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</row>
        <row r="3010">
          <cell r="F3010" t="str">
            <v>(-) DESPESAS COMERCIAL PÓS VENDASAjuda de Custo Moradia/Aluguel</v>
          </cell>
          <cell r="G3010" t="str">
            <v>Ajuda de Custo Moradia/Aluguel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</row>
        <row r="3011">
          <cell r="F3011" t="str">
            <v>(-) DESPESAS COMERCIAL PÓS VENDASExames Médicos</v>
          </cell>
          <cell r="G3011" t="str">
            <v>Exames Médicos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  <cell r="M3011">
            <v>7.0000000033250007</v>
          </cell>
          <cell r="N3011">
            <v>0</v>
          </cell>
          <cell r="O3011">
            <v>0</v>
          </cell>
          <cell r="P3011">
            <v>7.0000000039124988</v>
          </cell>
          <cell r="Q3011">
            <v>28.000000007667957</v>
          </cell>
          <cell r="R3011">
            <v>0</v>
          </cell>
          <cell r="S3011">
            <v>0</v>
          </cell>
        </row>
        <row r="3012">
          <cell r="F3012" t="str">
            <v>(-) DESPESAS COMERCIAL PÓS VENDASPlano de Saúde</v>
          </cell>
          <cell r="G3012" t="str">
            <v>Plano de Saúde</v>
          </cell>
          <cell r="H3012">
            <v>564.69037736974235</v>
          </cell>
          <cell r="I3012">
            <v>574.4634130651574</v>
          </cell>
          <cell r="J3012">
            <v>557.33269049135811</v>
          </cell>
          <cell r="K3012">
            <v>409.72252335682475</v>
          </cell>
          <cell r="L3012">
            <v>482.23357697309683</v>
          </cell>
          <cell r="M3012">
            <v>474.93888547712061</v>
          </cell>
          <cell r="N3012">
            <v>492.15921330479478</v>
          </cell>
          <cell r="O3012">
            <v>465.48538575447037</v>
          </cell>
          <cell r="P3012">
            <v>520.75263623006435</v>
          </cell>
          <cell r="Q3012">
            <v>638.20930782702999</v>
          </cell>
          <cell r="R3012">
            <v>111.37217610956068</v>
          </cell>
          <cell r="S3012">
            <v>612.39896554159986</v>
          </cell>
        </row>
        <row r="3013">
          <cell r="F3013" t="str">
            <v>(-) DESPESAS COMERCIAL PÓS VENDASSeguro de Vida em Grupo</v>
          </cell>
          <cell r="G3013" t="str">
            <v>Seguro de Vida em Grupo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</row>
        <row r="3014">
          <cell r="F3014" t="str">
            <v>(-) DESPESAS COMERCIAL PÓS VENDASPlano Odontológico</v>
          </cell>
          <cell r="G3014" t="str">
            <v>Plano Odontológico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</row>
        <row r="3015">
          <cell r="F3015" t="str">
            <v>(-) DESPESAS COMERCIAL PÓS VENDASFarmácia</v>
          </cell>
          <cell r="G3015" t="str">
            <v>Farmácia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</row>
        <row r="3016">
          <cell r="F3016" t="str">
            <v>(-) DESPESAS COMERCIAL PÓS VENDASAlimentação Funcionários</v>
          </cell>
          <cell r="G3016" t="str">
            <v>Alimentação Funcionários</v>
          </cell>
          <cell r="H3016">
            <v>588.00000044347439</v>
          </cell>
          <cell r="I3016">
            <v>602.60000021194185</v>
          </cell>
          <cell r="J3016">
            <v>587.99999937479981</v>
          </cell>
          <cell r="K3016">
            <v>487.20000001299474</v>
          </cell>
          <cell r="L3016">
            <v>420.00000044590735</v>
          </cell>
          <cell r="M3016">
            <v>419.99999912937557</v>
          </cell>
          <cell r="N3016">
            <v>420.00000014382744</v>
          </cell>
          <cell r="O3016">
            <v>503.999999124422</v>
          </cell>
          <cell r="P3016">
            <v>449.99999957281949</v>
          </cell>
          <cell r="Q3016">
            <v>449.99999998579932</v>
          </cell>
          <cell r="R3016">
            <v>630.00000004533865</v>
          </cell>
          <cell r="S3016">
            <v>630.000001005488</v>
          </cell>
        </row>
        <row r="3017">
          <cell r="F3017" t="str">
            <v>(-) DESPESAS COMERCIAL PÓS VENDASAlimentação Interna Funcionários</v>
          </cell>
          <cell r="G3017" t="str">
            <v>Alimentação Interna Funcionários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</row>
        <row r="3018">
          <cell r="F3018" t="str">
            <v>(-) DESPESAS COMERCIAL PÓS VENDASMulta Termino Contratual</v>
          </cell>
          <cell r="G3018" t="str">
            <v>Multa Termino Contratual</v>
          </cell>
          <cell r="H3018">
            <v>0</v>
          </cell>
          <cell r="I3018">
            <v>0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</row>
        <row r="3019">
          <cell r="F3019" t="str">
            <v>(-) DESPESAS COMERCIAL PÓS VENDASMultas Trabalhistas</v>
          </cell>
          <cell r="G3019" t="str">
            <v>Multas Trabalhistas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</row>
        <row r="3020">
          <cell r="F3020" t="str">
            <v xml:space="preserve">(-) DESPESAS COMERCIAL PÓS VENDASFardamento </v>
          </cell>
          <cell r="G3020" t="str">
            <v xml:space="preserve">Fardamento </v>
          </cell>
          <cell r="H3020">
            <v>134.90000012879003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</row>
        <row r="3021">
          <cell r="F3021" t="str">
            <v>(-) DESPESAS COMERCIAL PÓS VENDASBenefícios Assistenciais</v>
          </cell>
          <cell r="G3021" t="str">
            <v>Benefícios Assistenciais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</row>
        <row r="3022">
          <cell r="F3022" t="str">
            <v>(-) DESPESAS COMERCIAL PÓS VENDAS(-) Despesas Especificas</v>
          </cell>
          <cell r="G3022" t="str">
            <v>(-) Despesas Especificas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</row>
        <row r="3023">
          <cell r="F3023" t="str">
            <v>(-) DESPESAS COMERCIAL PÓS VENDASMaterial Gráfico Divulgação de Produtos</v>
          </cell>
          <cell r="G3023" t="str">
            <v>Material Gráfico Divulgação de Produtos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</row>
        <row r="3024">
          <cell r="F3024" t="str">
            <v>(-) DESPESAS COMERCIAL PÓS VENDASPremiação Campanha de Representantes</v>
          </cell>
          <cell r="G3024" t="str">
            <v>Premiação Campanha de Representantes</v>
          </cell>
          <cell r="H3024">
            <v>0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</row>
        <row r="3025">
          <cell r="F3025" t="str">
            <v>(-) DESPESAS COMERCIAL PÓS VENDASPremiação Campanha de Clientes</v>
          </cell>
          <cell r="G3025" t="str">
            <v>Premiação Campanha de Clientes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</row>
        <row r="3026">
          <cell r="F3026" t="str">
            <v>(-) DESPESAS COMERCIAL PÓS VENDASBrindes Comerciais</v>
          </cell>
          <cell r="G3026" t="str">
            <v>Brindes Comerciais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</row>
        <row r="3027">
          <cell r="F3027" t="str">
            <v>(-) DESPESAS COMERCIAL PÓS VENDASPropaganda e Merchandise</v>
          </cell>
          <cell r="G3027" t="str">
            <v>Propaganda e Merchandise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</row>
        <row r="3028">
          <cell r="F3028" t="str">
            <v>(-) DESPESAS COMERCIAL PÓS VENDASTreinamento de PDV</v>
          </cell>
          <cell r="G3028" t="str">
            <v>Treinamento de PDV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</row>
        <row r="3029">
          <cell r="F3029" t="str">
            <v>(-) DESPESAS COMERCIAL PÓS VENDASAluguel Espaço Feira de Negócios</v>
          </cell>
          <cell r="G3029" t="str">
            <v>Aluguel Espaço Feira de Negócios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</row>
        <row r="3030">
          <cell r="F3030" t="str">
            <v>(-) DESPESAS COMERCIAL PÓS VENDASDespesas Relacionamento Cliente/Fornecedor</v>
          </cell>
          <cell r="G3030" t="str">
            <v>Despesas Relacionamento Cliente/Fornecedor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</row>
        <row r="3031">
          <cell r="F3031" t="str">
            <v>(-) DESPESAS COMERCIAL PÓS VENDASPromotores de Vendas</v>
          </cell>
          <cell r="G3031" t="str">
            <v>Promotores de Vendas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</row>
        <row r="3032">
          <cell r="F3032" t="str">
            <v>(-) DESPESAS COMERCIAL PÓS VENDASBonificações</v>
          </cell>
          <cell r="G3032" t="str">
            <v>Bonificações</v>
          </cell>
          <cell r="H3032">
            <v>0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</row>
        <row r="3033">
          <cell r="F3033" t="str">
            <v>(-) DESPESAS COMERCIAL PÓS VENDASMulta Licitações</v>
          </cell>
          <cell r="G3033" t="str">
            <v>Multa Licitações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</row>
        <row r="3034">
          <cell r="F3034" t="str">
            <v>(-) DESPESAS COMERCIAL PÓS VENDASParticipação em Feira de Negócios</v>
          </cell>
          <cell r="G3034" t="str">
            <v>Participação em Feira de Negócios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</row>
        <row r="3035">
          <cell r="F3035" t="str">
            <v>(-) DESPESAS COMERCIAL PÓS VENDASDespesas com PCLD</v>
          </cell>
          <cell r="G3035" t="str">
            <v>Despesas com PCLD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</row>
        <row r="3036">
          <cell r="F3036" t="str">
            <v>(-) DESPESAS COMERCIAL PÓS VENDASIndenização Consumidor</v>
          </cell>
          <cell r="G3036" t="str">
            <v>Indenização Consumidor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</row>
        <row r="3037">
          <cell r="F3037" t="str">
            <v>(-) DESPESAS COMERCIAL PÓS VENDASRescisão Representante</v>
          </cell>
          <cell r="G3037" t="str">
            <v>Rescisão Representante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</row>
        <row r="3038">
          <cell r="F3038" t="str">
            <v>(-) DESPESAS COMERCIAL PÓS VENDASConvenção de Vendas</v>
          </cell>
          <cell r="G3038" t="str">
            <v>Convenção de Vendas</v>
          </cell>
          <cell r="H3038">
            <v>0</v>
          </cell>
          <cell r="I3038">
            <v>0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</row>
        <row r="3039">
          <cell r="F3039" t="str">
            <v>(-) DESPESAS COMERCIAL PÓS VENDASComissões sobre vendas</v>
          </cell>
          <cell r="G3039" t="str">
            <v>Comissões sobre vendas</v>
          </cell>
          <cell r="H3039">
            <v>0</v>
          </cell>
          <cell r="I3039">
            <v>0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</row>
        <row r="3040">
          <cell r="F3040" t="str">
            <v>(-) DESPESAS COMERCIAL PÓS VENDASDespesa com Visita de Clientes</v>
          </cell>
          <cell r="G3040" t="str">
            <v>Despesa com Visita de Clientes</v>
          </cell>
          <cell r="H3040">
            <v>0</v>
          </cell>
          <cell r="I3040">
            <v>0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  <cell r="R3040">
            <v>0</v>
          </cell>
          <cell r="S3040">
            <v>0</v>
          </cell>
        </row>
        <row r="3041">
          <cell r="F3041" t="str">
            <v>(-) DESPESAS COMERCIAL PÓS VENDASCampanha Lançamento de Produtos</v>
          </cell>
          <cell r="G3041" t="str">
            <v>Campanha Lançamento de Produtos</v>
          </cell>
          <cell r="H3041">
            <v>0</v>
          </cell>
          <cell r="I3041">
            <v>0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0</v>
          </cell>
          <cell r="R3041">
            <v>0</v>
          </cell>
          <cell r="S3041">
            <v>0</v>
          </cell>
        </row>
        <row r="3042">
          <cell r="F3042" t="str">
            <v>(-) DESPESAS COMERCIAL PÓS VENDASRegistro/Manutenção de Domínio</v>
          </cell>
          <cell r="G3042" t="str">
            <v>Registro/Manutenção de Domínio</v>
          </cell>
          <cell r="H3042">
            <v>0</v>
          </cell>
          <cell r="I3042">
            <v>0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</row>
        <row r="3043">
          <cell r="F3043" t="str">
            <v>(-) DESPESAS COMERCIAL PÓS VENDASDoações</v>
          </cell>
          <cell r="G3043" t="str">
            <v>Doações</v>
          </cell>
          <cell r="H3043">
            <v>0</v>
          </cell>
          <cell r="I3043">
            <v>0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</row>
        <row r="3044">
          <cell r="F3044" t="str">
            <v>(-) DESPESAS COMERCIAL PÓS VENDASServiço Copa</v>
          </cell>
          <cell r="G3044" t="str">
            <v>Serviço Copa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</row>
        <row r="3045">
          <cell r="F3045" t="str">
            <v>(-) DESPESAS COMERCIAL PÓS VENDASEnergia Elétrica</v>
          </cell>
          <cell r="G3045" t="str">
            <v>Energia Elétrica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</row>
        <row r="3046">
          <cell r="F3046" t="str">
            <v>(-) DESPESAS COMERCIAL PÓS VENDASDescontos Concedidos Operacional</v>
          </cell>
          <cell r="G3046" t="str">
            <v>Descontos Concedidos Operacional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</row>
        <row r="3047">
          <cell r="F3047" t="str">
            <v>(-) DESPESAS COMERCIAL PÓS VENDAS(-) Despesas Gerais</v>
          </cell>
          <cell r="G3047" t="str">
            <v>(-) Despesas Gerais</v>
          </cell>
          <cell r="H3047">
            <v>142.26000012280329</v>
          </cell>
          <cell r="I3047">
            <v>142.27000033471407</v>
          </cell>
          <cell r="J3047">
            <v>186.99000035253991</v>
          </cell>
          <cell r="K3047">
            <v>407.90999960374995</v>
          </cell>
          <cell r="L3047">
            <v>135.61000003299222</v>
          </cell>
          <cell r="M3047">
            <v>760.81999985284733</v>
          </cell>
          <cell r="N3047">
            <v>611.45000013641209</v>
          </cell>
          <cell r="O3047">
            <v>74.460000072491042</v>
          </cell>
          <cell r="P3047">
            <v>35.749999806372841</v>
          </cell>
          <cell r="Q3047">
            <v>191.6499999995747</v>
          </cell>
          <cell r="R3047">
            <v>63.1599999931599</v>
          </cell>
          <cell r="S3047">
            <v>78.4800000701008</v>
          </cell>
        </row>
        <row r="3048">
          <cell r="F3048" t="str">
            <v>(-) DESPESAS COMERCIAL PÓS VENDAS(-) Deslocamentos e Viagens</v>
          </cell>
          <cell r="G3048" t="str">
            <v>(-) Deslocamentos e Viagens</v>
          </cell>
          <cell r="H3048">
            <v>0</v>
          </cell>
          <cell r="I3048">
            <v>0</v>
          </cell>
          <cell r="J3048">
            <v>35.999999994123783</v>
          </cell>
          <cell r="K3048">
            <v>1.99999998446009</v>
          </cell>
          <cell r="L3048">
            <v>18.99999997857778</v>
          </cell>
          <cell r="M3048">
            <v>0</v>
          </cell>
          <cell r="N3048">
            <v>0</v>
          </cell>
          <cell r="O3048">
            <v>28.000000026261819</v>
          </cell>
          <cell r="P3048">
            <v>3.5000000117649841</v>
          </cell>
          <cell r="Q3048">
            <v>141.99999996616074</v>
          </cell>
          <cell r="R3048">
            <v>0</v>
          </cell>
          <cell r="S3048">
            <v>0</v>
          </cell>
        </row>
        <row r="3049">
          <cell r="F3049" t="str">
            <v xml:space="preserve">(-) DESPESAS COMERCIAL PÓS VENDASHospedagem </v>
          </cell>
          <cell r="G3049" t="str">
            <v xml:space="preserve">Hospedagem </v>
          </cell>
          <cell r="H3049">
            <v>0</v>
          </cell>
          <cell r="I3049">
            <v>0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</row>
        <row r="3050">
          <cell r="F3050" t="str">
            <v xml:space="preserve">(-) DESPESAS COMERCIAL PÓS VENDASPassagens Aéreas </v>
          </cell>
          <cell r="G3050" t="str">
            <v xml:space="preserve">Passagens Aéreas </v>
          </cell>
          <cell r="H3050">
            <v>0</v>
          </cell>
          <cell r="I3050">
            <v>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</row>
        <row r="3051">
          <cell r="F3051" t="str">
            <v xml:space="preserve">(-) DESPESAS COMERCIAL PÓS VENDASPassagens Rodoviárias </v>
          </cell>
          <cell r="G3051" t="str">
            <v xml:space="preserve">Passagens Rodoviárias 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</row>
        <row r="3052">
          <cell r="F3052" t="str">
            <v>(-) DESPESAS COMERCIAL PÓS VENDASPassagens Marítimas</v>
          </cell>
          <cell r="G3052" t="str">
            <v>Passagens Marítimas</v>
          </cell>
          <cell r="H3052">
            <v>0</v>
          </cell>
          <cell r="I3052">
            <v>0</v>
          </cell>
          <cell r="J3052">
            <v>0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</row>
        <row r="3053">
          <cell r="F3053" t="str">
            <v>(-) DESPESAS COMERCIAL PÓS VENDASDespesas com Táxi</v>
          </cell>
          <cell r="G3053" t="str">
            <v>Despesas com Táxi</v>
          </cell>
          <cell r="H3053">
            <v>0</v>
          </cell>
          <cell r="I3053">
            <v>0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104.99999998481441</v>
          </cell>
          <cell r="R3053">
            <v>0</v>
          </cell>
          <cell r="S3053">
            <v>0</v>
          </cell>
        </row>
        <row r="3054">
          <cell r="F3054" t="str">
            <v>(-) DESPESAS COMERCIAL PÓS VENDASDespesas com Moto Taxi</v>
          </cell>
          <cell r="G3054" t="str">
            <v>Despesas com Moto Taxi</v>
          </cell>
          <cell r="H3054">
            <v>0</v>
          </cell>
          <cell r="I3054">
            <v>0</v>
          </cell>
          <cell r="J3054">
            <v>35.999999994123783</v>
          </cell>
          <cell r="K3054">
            <v>1.99999998446009</v>
          </cell>
          <cell r="L3054">
            <v>18.99999997857778</v>
          </cell>
          <cell r="M3054">
            <v>0</v>
          </cell>
          <cell r="N3054">
            <v>0</v>
          </cell>
          <cell r="O3054">
            <v>28.000000026261819</v>
          </cell>
          <cell r="P3054">
            <v>3.5000000117649841</v>
          </cell>
          <cell r="Q3054">
            <v>36.999999981346328</v>
          </cell>
          <cell r="R3054">
            <v>0</v>
          </cell>
          <cell r="S3054">
            <v>0</v>
          </cell>
        </row>
        <row r="3055">
          <cell r="F3055" t="str">
            <v>(-) DESPESAS COMERCIAL PÓS VENDASAlimentação Viagens</v>
          </cell>
          <cell r="G3055" t="str">
            <v>Alimentação Viagens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</row>
        <row r="3056">
          <cell r="F3056" t="str">
            <v>(-) DESPESAS COMERCIAL PÓS VENDASDiárias Viagens</v>
          </cell>
          <cell r="G3056" t="str">
            <v>Diárias Viagens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</row>
        <row r="3057">
          <cell r="F3057" t="str">
            <v>(-) DESPESAS COMERCIAL PÓS VENDASCombustível em Viagens</v>
          </cell>
          <cell r="G3057" t="str">
            <v>Combustível em Viagens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</row>
        <row r="3058">
          <cell r="F3058" t="str">
            <v>(-) DESPESAS COMERCIAL PÓS VENDASEstacionamento</v>
          </cell>
          <cell r="G3058" t="str">
            <v>Estacionamento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</row>
        <row r="3059">
          <cell r="F3059" t="str">
            <v>(-) DESPESAS COMERCIAL PÓS VENDASPedágio</v>
          </cell>
          <cell r="G3059" t="str">
            <v>Pedágio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</row>
        <row r="3060">
          <cell r="F3060" t="str">
            <v>(-) DESPESAS COMERCIAL PÓS VENDAS(-) Telefonia e Telecomunicações</v>
          </cell>
          <cell r="G3060" t="str">
            <v>(-) Telefonia e Telecomunicações</v>
          </cell>
          <cell r="H3060">
            <v>142.26000012280329</v>
          </cell>
          <cell r="I3060">
            <v>142.27000033471407</v>
          </cell>
          <cell r="J3060">
            <v>145.69000027819277</v>
          </cell>
          <cell r="K3060">
            <v>131.11999968041536</v>
          </cell>
          <cell r="L3060">
            <v>116.61000005441443</v>
          </cell>
          <cell r="M3060">
            <v>64.549999939423927</v>
          </cell>
          <cell r="N3060">
            <v>7.4500001364120862</v>
          </cell>
          <cell r="O3060">
            <v>46.460000046229219</v>
          </cell>
          <cell r="P3060">
            <v>32.249999794607859</v>
          </cell>
          <cell r="Q3060">
            <v>49.650000033413953</v>
          </cell>
          <cell r="R3060">
            <v>63.1599999931599</v>
          </cell>
          <cell r="S3060">
            <v>78.4800000701008</v>
          </cell>
        </row>
        <row r="3061">
          <cell r="F3061" t="str">
            <v>(-) DESPESAS COMERCIAL PÓS VENDASTelefonia Fixa</v>
          </cell>
          <cell r="G3061" t="str">
            <v>Telefonia Fixa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</row>
        <row r="3062">
          <cell r="F3062" t="str">
            <v>(-) DESPESAS COMERCIAL PÓS VENDASTelefonia Móvel</v>
          </cell>
          <cell r="G3062" t="str">
            <v>Telefonia Móvel</v>
          </cell>
          <cell r="H3062">
            <v>142.26000012280329</v>
          </cell>
          <cell r="I3062">
            <v>142.27000033471407</v>
          </cell>
          <cell r="J3062">
            <v>145.69000027819277</v>
          </cell>
          <cell r="K3062">
            <v>131.11999968041536</v>
          </cell>
          <cell r="L3062">
            <v>116.61000005441443</v>
          </cell>
          <cell r="M3062">
            <v>64.549999939423927</v>
          </cell>
          <cell r="N3062">
            <v>7.4500001364120862</v>
          </cell>
          <cell r="O3062">
            <v>46.460000046229219</v>
          </cell>
          <cell r="P3062">
            <v>32.249999794607859</v>
          </cell>
          <cell r="Q3062">
            <v>49.650000033413953</v>
          </cell>
          <cell r="R3062">
            <v>63.1599999931599</v>
          </cell>
          <cell r="S3062">
            <v>78.4800000701008</v>
          </cell>
        </row>
        <row r="3063">
          <cell r="F3063" t="str">
            <v>(-) DESPESAS COMERCIAL PÓS VENDASInternet</v>
          </cell>
          <cell r="G3063" t="str">
            <v>Internet</v>
          </cell>
          <cell r="H3063">
            <v>0</v>
          </cell>
          <cell r="I3063">
            <v>0</v>
          </cell>
          <cell r="J3063">
            <v>0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</row>
        <row r="3064">
          <cell r="F3064" t="str">
            <v>(-) DESPESAS COMERCIAL PÓS VENDASServiço de Trasmissão em Audio e Video</v>
          </cell>
          <cell r="G3064" t="str">
            <v>Serviço de Trasmissão em Audio e Video</v>
          </cell>
          <cell r="H3064">
            <v>0</v>
          </cell>
          <cell r="I3064">
            <v>0</v>
          </cell>
          <cell r="J3064">
            <v>0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</row>
        <row r="3065">
          <cell r="F3065" t="str">
            <v>(-) DESPESAS COMERCIAL PÓS VENDASVoip</v>
          </cell>
          <cell r="G3065" t="str">
            <v>Voip</v>
          </cell>
          <cell r="H3065">
            <v>0</v>
          </cell>
          <cell r="I3065">
            <v>0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</row>
        <row r="3066">
          <cell r="F3066" t="str">
            <v>(-) DESPESAS COMERCIAL PÓS VENDAS(-)Materias de Consumo</v>
          </cell>
          <cell r="G3066" t="str">
            <v>(-)Materias de Consumo</v>
          </cell>
          <cell r="H3066">
            <v>0</v>
          </cell>
          <cell r="I3066">
            <v>0</v>
          </cell>
          <cell r="J3066">
            <v>0</v>
          </cell>
          <cell r="K3066">
            <v>0</v>
          </cell>
          <cell r="L3066">
            <v>0</v>
          </cell>
          <cell r="M3066">
            <v>0</v>
          </cell>
          <cell r="N3066">
            <v>604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</row>
        <row r="3067">
          <cell r="F3067" t="str">
            <v>(-) DESPESAS COMERCIAL PÓS VENDASMaterial de Consumo Informática</v>
          </cell>
          <cell r="G3067" t="str">
            <v>Material de Consumo Informática</v>
          </cell>
          <cell r="H3067">
            <v>0</v>
          </cell>
          <cell r="I3067">
            <v>0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0</v>
          </cell>
          <cell r="R3067">
            <v>0</v>
          </cell>
          <cell r="S3067">
            <v>0</v>
          </cell>
        </row>
        <row r="3068">
          <cell r="F3068" t="str">
            <v>(-) DESPESAS COMERCIAL PÓS VENDASAluguel Máquina Reprográfica</v>
          </cell>
          <cell r="G3068" t="str">
            <v>Aluguel Máquina Reprográfica</v>
          </cell>
          <cell r="H3068">
            <v>0</v>
          </cell>
          <cell r="I3068">
            <v>0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</row>
        <row r="3069">
          <cell r="F3069" t="str">
            <v>(-) DESPESAS COMERCIAL PÓS VENDASMaterial de Consumo Máquina Reprografia</v>
          </cell>
          <cell r="G3069" t="str">
            <v>Material de Consumo Máquina Reprografia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0</v>
          </cell>
          <cell r="R3069">
            <v>0</v>
          </cell>
          <cell r="S3069">
            <v>0</v>
          </cell>
        </row>
        <row r="3070">
          <cell r="F3070" t="str">
            <v>(-) DESPESAS COMERCIAL PÓS VENDASMaterial de Expediente</v>
          </cell>
          <cell r="G3070" t="str">
            <v>Material de Expediente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604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</row>
        <row r="3071">
          <cell r="F3071" t="str">
            <v>(-) DESPESAS COMERCIAL PÓS VENDASMaterial de Limpeza</v>
          </cell>
          <cell r="G3071" t="str">
            <v>Material de Limpeza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0</v>
          </cell>
          <cell r="R3071">
            <v>0</v>
          </cell>
          <cell r="S3071">
            <v>0</v>
          </cell>
        </row>
        <row r="3072">
          <cell r="F3072" t="str">
            <v>(-) DESPESAS COMERCIAL PÓS VENDASMaterial Gráfico e Repreográfico</v>
          </cell>
          <cell r="G3072" t="str">
            <v>Material Gráfico e Repreográfico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</row>
        <row r="3073">
          <cell r="F3073" t="str">
            <v>(-) DESPESAS COMERCIAL PÓS VENDASMateriais de Natureza Permanente</v>
          </cell>
          <cell r="G3073" t="str">
            <v>Materiais de Natureza Permanente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  <cell r="R3073">
            <v>0</v>
          </cell>
          <cell r="S3073">
            <v>0</v>
          </cell>
        </row>
        <row r="3074">
          <cell r="F3074" t="str">
            <v>(-) DESPESAS COMERCIAL PÓS VENDASCoffee Break</v>
          </cell>
          <cell r="G3074" t="str">
            <v>Coffee Break</v>
          </cell>
          <cell r="H3074">
            <v>0</v>
          </cell>
          <cell r="I3074">
            <v>0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</row>
        <row r="3075">
          <cell r="F3075" t="str">
            <v>(-) DESPESAS COMERCIAL PÓS VENDASMaterial EPI</v>
          </cell>
          <cell r="G3075" t="str">
            <v>Material EPI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</row>
        <row r="3076">
          <cell r="F3076" t="str">
            <v>(-) DESPESAS COMERCIAL PÓS VENDAS(-) Serviços Técnicos Especializados</v>
          </cell>
          <cell r="G3076" t="str">
            <v>(-) Serviços Técnicos Especializados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</row>
        <row r="3077">
          <cell r="F3077" t="str">
            <v>(-) DESPESAS COMERCIAL PÓS VENDASComissões sobre Vendas</v>
          </cell>
          <cell r="G3077" t="str">
            <v>Comissões sobre Vendas</v>
          </cell>
          <cell r="H3077">
            <v>0</v>
          </cell>
          <cell r="I3077">
            <v>0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</row>
        <row r="3078">
          <cell r="F3078" t="str">
            <v>(-) DESPESAS COMERCIAL PÓS VENDASServiços de Segurança</v>
          </cell>
          <cell r="G3078" t="str">
            <v>Serviços de Segurança</v>
          </cell>
          <cell r="H3078">
            <v>0</v>
          </cell>
          <cell r="I3078">
            <v>0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</row>
        <row r="3079">
          <cell r="F3079" t="str">
            <v>(-) DESPESAS COMERCIAL PÓS VENDASServiços de Contabilidade</v>
          </cell>
          <cell r="G3079" t="str">
            <v>Serviços de Contabilidade</v>
          </cell>
          <cell r="H3079">
            <v>0</v>
          </cell>
          <cell r="I3079">
            <v>0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</row>
        <row r="3080">
          <cell r="F3080" t="str">
            <v>(-) DESPESAS COMERCIAL PÓS VENDASAssessoria Tributária</v>
          </cell>
          <cell r="G3080" t="str">
            <v>Assessoria Tributária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</row>
        <row r="3081">
          <cell r="F3081" t="str">
            <v>(-) DESPESAS COMERCIAL PÓS VENDASAuditoria Independente</v>
          </cell>
          <cell r="G3081" t="str">
            <v>Auditoria Independente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</row>
        <row r="3082">
          <cell r="F3082" t="str">
            <v>(-) DESPESAS COMERCIAL PÓS VENDASAdvocacia</v>
          </cell>
          <cell r="G3082" t="str">
            <v>Advocacia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</row>
        <row r="3083">
          <cell r="F3083" t="str">
            <v>(-) DESPESAS COMERCIAL PÓS VENDASAssessoria de Imprensa</v>
          </cell>
          <cell r="G3083" t="str">
            <v>Assessoria de Imprensa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</row>
        <row r="3084">
          <cell r="F3084" t="str">
            <v>(-) DESPESAS COMERCIAL PÓS VENDASAssessoria de Comunicação</v>
          </cell>
          <cell r="G3084" t="str">
            <v>Assessoria de Comunicação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</row>
        <row r="3085">
          <cell r="F3085" t="str">
            <v>(-) DESPESAS COMERCIAL PÓS VENDASAssessoria Criação e Publicidade</v>
          </cell>
          <cell r="G3085" t="str">
            <v>Assessoria Criação e Publicidade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</row>
        <row r="3086">
          <cell r="F3086" t="str">
            <v>(-) DESPESAS COMERCIAL PÓS VENDASRecrutamento e Seleção</v>
          </cell>
          <cell r="G3086" t="str">
            <v>Recrutamento e Seleção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</row>
        <row r="3087">
          <cell r="F3087" t="str">
            <v>(-) DESPESAS COMERCIAL PÓS VENDASFerramentas de Pesquisa</v>
          </cell>
          <cell r="G3087" t="str">
            <v>Ferramentas de Pesquisa</v>
          </cell>
          <cell r="H3087">
            <v>0</v>
          </cell>
          <cell r="I3087">
            <v>0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</row>
        <row r="3088">
          <cell r="F3088" t="str">
            <v>(-) DESPESAS COMERCIAL PÓS VENDASAssessoria Empresarial</v>
          </cell>
          <cell r="G3088" t="str">
            <v>Assessoria Empresarial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</row>
        <row r="3089">
          <cell r="F3089" t="str">
            <v>(-) DESPESAS COMERCIAL PÓS VENDASServiço de Desembaraço Aduaneiro</v>
          </cell>
          <cell r="G3089" t="str">
            <v>Serviço de Desembaraço Aduaneiro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</row>
        <row r="3090">
          <cell r="F3090" t="str">
            <v>(-) DESPESAS COMERCIAL PÓS VENDASParticipação em Associações</v>
          </cell>
          <cell r="G3090" t="str">
            <v>Participação em Associações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</row>
        <row r="3091">
          <cell r="F3091" t="str">
            <v>(-) DESPESAS COMERCIAL PÓS VENDASComissão Empresa de Cobrança</v>
          </cell>
          <cell r="G3091" t="str">
            <v>Comissão Empresa de Cobrança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0</v>
          </cell>
          <cell r="R3091">
            <v>0</v>
          </cell>
          <cell r="S3091">
            <v>0</v>
          </cell>
        </row>
        <row r="3092">
          <cell r="F3092" t="str">
            <v>(-) DESPESAS COMERCIAL PÓS VENDASServiço Análise de Crédito</v>
          </cell>
          <cell r="G3092" t="str">
            <v>Serviço Análise de Crédito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  <cell r="R3092">
            <v>0</v>
          </cell>
          <cell r="S3092">
            <v>0</v>
          </cell>
        </row>
        <row r="3093">
          <cell r="F3093" t="str">
            <v>(-) DESPESAS COMERCIAL PÓS VENDASDesenvolvimento e Manutenção de Software</v>
          </cell>
          <cell r="G3093" t="str">
            <v>Desenvolvimento e Manutenção de Software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0</v>
          </cell>
          <cell r="R3093">
            <v>0</v>
          </cell>
          <cell r="S3093">
            <v>0</v>
          </cell>
        </row>
        <row r="3094">
          <cell r="F3094" t="str">
            <v>(-) DESPESAS COMERCIAL PÓS VENDASSuporte Técnico Software</v>
          </cell>
          <cell r="G3094" t="str">
            <v>Suporte Técnico Software</v>
          </cell>
          <cell r="H3094">
            <v>0</v>
          </cell>
          <cell r="I3094">
            <v>0</v>
          </cell>
          <cell r="J3094">
            <v>0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0</v>
          </cell>
          <cell r="R3094">
            <v>0</v>
          </cell>
          <cell r="S3094">
            <v>0</v>
          </cell>
        </row>
        <row r="3095">
          <cell r="F3095" t="str">
            <v>(-) DESPESAS COMERCIAL PÓS VENDASLicença para Uso de Software (Aluguel)</v>
          </cell>
          <cell r="G3095" t="str">
            <v>Licença para Uso de Software (Aluguel)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</row>
        <row r="3096">
          <cell r="F3096" t="str">
            <v>(-) DESPESAS COMERCIAL PÓS VENDASAssessoria em TI</v>
          </cell>
          <cell r="G3096" t="str">
            <v>Assessoria em TI</v>
          </cell>
          <cell r="H3096">
            <v>0</v>
          </cell>
          <cell r="I3096">
            <v>0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  <cell r="R3096">
            <v>0</v>
          </cell>
          <cell r="S3096">
            <v>0</v>
          </cell>
        </row>
        <row r="3097">
          <cell r="F3097" t="str">
            <v>(-) DESPESAS COMERCIAL PÓS VENDASManutenção Suporte Técnico Software</v>
          </cell>
          <cell r="G3097" t="str">
            <v>Manutenção Suporte Técnico Software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0</v>
          </cell>
          <cell r="S3097">
            <v>0</v>
          </cell>
        </row>
        <row r="3098">
          <cell r="F3098" t="str">
            <v>(-) DESPESAS COMERCIAL PÓS VENDAS(-)Manutenção</v>
          </cell>
          <cell r="G3098" t="str">
            <v>(-)Manutenção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</row>
        <row r="3099">
          <cell r="F3099" t="str">
            <v>(-) DESPESAS COMERCIAL PÓS VENDASMateriais de Manutenção e Reparos</v>
          </cell>
          <cell r="G3099" t="str">
            <v>Materiais de Manutenção e Reparos</v>
          </cell>
          <cell r="H3099">
            <v>0</v>
          </cell>
          <cell r="I3099">
            <v>0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0</v>
          </cell>
          <cell r="R3099">
            <v>0</v>
          </cell>
          <cell r="S3099">
            <v>0</v>
          </cell>
        </row>
        <row r="3100">
          <cell r="F3100" t="str">
            <v>(-) DESPESAS COMERCIAL PÓS VENDASManutenção Conservação Móveis e Utensílios</v>
          </cell>
          <cell r="G3100" t="str">
            <v>Manutenção Conservação Móveis e Utensílios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</row>
        <row r="3101">
          <cell r="F3101" t="str">
            <v>(-) DESPESAS COMERCIAL PÓS VENDASManutenção Conservação Máq. e Equipamentos</v>
          </cell>
          <cell r="G3101" t="str">
            <v>Manutenção Conservação Máq. e Equipamentos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</row>
        <row r="3102">
          <cell r="F3102" t="str">
            <v>(-) DESPESAS COMERCIAL PÓS VENDASManutenção de Equipamentos de Informática</v>
          </cell>
          <cell r="G3102" t="str">
            <v>Manutenção de Equipamentos de Informática</v>
          </cell>
          <cell r="H3102">
            <v>0</v>
          </cell>
          <cell r="I3102">
            <v>0</v>
          </cell>
          <cell r="J3102">
            <v>0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0</v>
          </cell>
          <cell r="R3102">
            <v>0</v>
          </cell>
          <cell r="S3102">
            <v>0</v>
          </cell>
        </row>
        <row r="3103">
          <cell r="F3103" t="str">
            <v>(-) DESPESAS COMERCIAL PÓS VENDASManutenção e Conservação Instalações</v>
          </cell>
          <cell r="G3103" t="str">
            <v>Manutenção e Conservação Instalações</v>
          </cell>
          <cell r="H3103">
            <v>0</v>
          </cell>
          <cell r="I3103">
            <v>0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  <cell r="Q3103">
            <v>0</v>
          </cell>
          <cell r="R3103">
            <v>0</v>
          </cell>
          <cell r="S3103">
            <v>0</v>
          </cell>
        </row>
        <row r="3104">
          <cell r="F3104" t="str">
            <v>(-) DESPESAS COMERCIAL PÓS VENDASManutenção e Conservação Predial</v>
          </cell>
          <cell r="G3104" t="str">
            <v>Manutenção e Conservação Predial</v>
          </cell>
          <cell r="H3104">
            <v>0</v>
          </cell>
          <cell r="I3104">
            <v>0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</row>
        <row r="3105">
          <cell r="F3105" t="str">
            <v>(-) DESPESAS COMERCIAL PÓS VENDAS(-)Outras Despesas Gerais</v>
          </cell>
          <cell r="G3105" t="str">
            <v>(-)Outras Despesas Gerais</v>
          </cell>
          <cell r="H3105">
            <v>0</v>
          </cell>
          <cell r="I3105">
            <v>0</v>
          </cell>
          <cell r="J3105">
            <v>5.3000000802233593</v>
          </cell>
          <cell r="K3105">
            <v>274.78999993887447</v>
          </cell>
          <cell r="L3105">
            <v>0</v>
          </cell>
          <cell r="M3105">
            <v>696.26999991342336</v>
          </cell>
          <cell r="N3105">
            <v>0</v>
          </cell>
          <cell r="O3105">
            <v>0</v>
          </cell>
          <cell r="P3105">
            <v>0</v>
          </cell>
          <cell r="Q3105">
            <v>0</v>
          </cell>
          <cell r="R3105">
            <v>0</v>
          </cell>
          <cell r="S3105">
            <v>0</v>
          </cell>
        </row>
        <row r="3106">
          <cell r="F3106" t="str">
            <v>(-) DESPESAS COMERCIAL PÓS VENDASAluguel de Veículos</v>
          </cell>
          <cell r="G3106" t="str">
            <v>Aluguel de Veículos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</row>
        <row r="3107">
          <cell r="F3107" t="str">
            <v>(-) DESPESAS COMERCIAL PÓS VENDASAssinatura Jornais, Revistas e Periódicos</v>
          </cell>
          <cell r="G3107" t="str">
            <v>Assinatura Jornais, Revistas e Periódicos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</row>
        <row r="3108">
          <cell r="F3108" t="str">
            <v>(-) DESPESAS COMERCIAL PÓS VENDASCombustível</v>
          </cell>
          <cell r="G3108" t="str">
            <v>Combustível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0</v>
          </cell>
          <cell r="M3108">
            <v>256.97000000000003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  <cell r="R3108">
            <v>0</v>
          </cell>
          <cell r="S3108">
            <v>0</v>
          </cell>
        </row>
        <row r="3109">
          <cell r="F3109" t="str">
            <v>(-) DESPESAS COMERCIAL PÓS VENDASDespesa com Documentos</v>
          </cell>
          <cell r="G3109" t="str">
            <v>Despesa com Documentos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</row>
        <row r="3110">
          <cell r="F3110" t="str">
            <v>(-) DESPESAS COMERCIAL PÓS VENDASDespesa com Processos Judiciais</v>
          </cell>
          <cell r="G3110" t="str">
            <v>Despesa com Processos Judiciais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</row>
        <row r="3111">
          <cell r="F3111" t="str">
            <v>(-) DESPESAS COMERCIAL PÓS VENDASFrete Compra</v>
          </cell>
          <cell r="G3111" t="str">
            <v>Frete Compra</v>
          </cell>
          <cell r="H3111">
            <v>0</v>
          </cell>
          <cell r="I3111">
            <v>0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</row>
        <row r="3112">
          <cell r="F3112" t="str">
            <v>(-) DESPESAS COMERCIAL PÓS VENDASMão-de-Obra Terceirizada</v>
          </cell>
          <cell r="G3112" t="str">
            <v>Mão-de-Obra Terceirizada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</row>
        <row r="3113">
          <cell r="F3113" t="str">
            <v>(-) DESPESAS COMERCIAL PÓS VENDASServiço de Correios</v>
          </cell>
          <cell r="G3113" t="str">
            <v>Serviço de Correios</v>
          </cell>
          <cell r="H3113">
            <v>0</v>
          </cell>
          <cell r="I3113">
            <v>0</v>
          </cell>
          <cell r="J3113">
            <v>5.3000000802233593</v>
          </cell>
          <cell r="K3113">
            <v>274.78999993887447</v>
          </cell>
          <cell r="L3113">
            <v>0</v>
          </cell>
          <cell r="M3113">
            <v>439.29999991342339</v>
          </cell>
          <cell r="N3113">
            <v>0</v>
          </cell>
          <cell r="O3113">
            <v>0</v>
          </cell>
          <cell r="P3113">
            <v>0</v>
          </cell>
          <cell r="Q3113">
            <v>0</v>
          </cell>
          <cell r="R3113">
            <v>0</v>
          </cell>
          <cell r="S3113">
            <v>0</v>
          </cell>
        </row>
        <row r="3114">
          <cell r="F3114" t="str">
            <v>(-) DESPESAS COMERCIAL PÓS VENDASÁgua</v>
          </cell>
          <cell r="G3114" t="str">
            <v>Água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</row>
        <row r="3115">
          <cell r="F3115" t="str">
            <v>(-) DESPESAS COMERCIAL PÓS VENDASDespesas com Amortização de Software</v>
          </cell>
          <cell r="G3115" t="str">
            <v>Despesas com Amortização de Software</v>
          </cell>
          <cell r="H3115">
            <v>0</v>
          </cell>
          <cell r="I3115">
            <v>0</v>
          </cell>
          <cell r="J3115">
            <v>0</v>
          </cell>
          <cell r="K3115">
            <v>0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</row>
        <row r="3116">
          <cell r="F3116" t="str">
            <v>(-) DESPESAS COMERCIAL PÓS VENDASTaxas Operacionais</v>
          </cell>
          <cell r="G3116" t="str">
            <v>Taxas Operacionais</v>
          </cell>
          <cell r="H3116">
            <v>0</v>
          </cell>
          <cell r="I3116">
            <v>0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</row>
        <row r="3117">
          <cell r="F3117" t="str">
            <v>(-) DESPESAS COMERCIAL PÓS VENDASAluguel de Imóveis</v>
          </cell>
          <cell r="G3117" t="str">
            <v>Aluguel de Imóveis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</row>
        <row r="3118">
          <cell r="F3118" t="str">
            <v>(-) DESPESAS COMERCIAL PÓS VENDASSeguro Frota Leve</v>
          </cell>
          <cell r="G3118" t="str">
            <v>Seguro Frota Leve</v>
          </cell>
          <cell r="H3118">
            <v>0</v>
          </cell>
          <cell r="I3118">
            <v>0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</row>
        <row r="3119">
          <cell r="F3119" t="str">
            <v>(-) DESPESAS COMERCIAL PÓS VENDASPerdas de Estoque</v>
          </cell>
          <cell r="G3119" t="str">
            <v>Perdas de Estoque</v>
          </cell>
          <cell r="H3119">
            <v>0</v>
          </cell>
          <cell r="I3119">
            <v>0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</row>
        <row r="3120">
          <cell r="F3120" t="str">
            <v>(-) DESPESAS COMERCIAL PÓS VENDASAluguel de Máquinas e Equipamentos</v>
          </cell>
          <cell r="G3120" t="str">
            <v>Aluguel de Máquinas e Equipamentos</v>
          </cell>
          <cell r="H3120">
            <v>0</v>
          </cell>
          <cell r="I3120">
            <v>0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0</v>
          </cell>
          <cell r="R3120">
            <v>0</v>
          </cell>
          <cell r="S3120">
            <v>0</v>
          </cell>
        </row>
        <row r="3121">
          <cell r="F3121" t="str">
            <v>(-) DESPESAS COMERCIAL PÓS VENDASOutras Despesas Gerais</v>
          </cell>
          <cell r="G3121" t="str">
            <v>Outras Despesas Gerais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</row>
        <row r="3122">
          <cell r="F3122" t="str">
            <v>(-) DESPESAS COMERCIAL MARKETING(-) DESPESAS COMERCIAL MARKETING</v>
          </cell>
          <cell r="G3122" t="str">
            <v>(-) DESPESAS COMERCIAL MARKETING</v>
          </cell>
          <cell r="H3122">
            <v>74048.108161677766</v>
          </cell>
          <cell r="I3122">
            <v>103901.54682614378</v>
          </cell>
          <cell r="J3122">
            <v>116662.98537895258</v>
          </cell>
          <cell r="K3122">
            <v>100271.07477040128</v>
          </cell>
          <cell r="L3122">
            <v>101076.91873358433</v>
          </cell>
          <cell r="M3122">
            <v>135274.0817766382</v>
          </cell>
          <cell r="N3122">
            <v>158372.67552992207</v>
          </cell>
          <cell r="O3122">
            <v>106718.79377351969</v>
          </cell>
          <cell r="P3122">
            <v>85662.229234436119</v>
          </cell>
          <cell r="Q3122">
            <v>75649.825201182204</v>
          </cell>
          <cell r="R3122">
            <v>164349.54400928286</v>
          </cell>
          <cell r="S3122">
            <v>6920.8369431502251</v>
          </cell>
        </row>
        <row r="3123">
          <cell r="F3123" t="str">
            <v>(-) DESPESAS COMERCIAL MARKETINGDespesas com Pessoal</v>
          </cell>
          <cell r="G3123" t="str">
            <v>Despesas com Pessoal</v>
          </cell>
          <cell r="H3123">
            <v>30267.46816182027</v>
          </cell>
          <cell r="I3123">
            <v>36066.246826257964</v>
          </cell>
          <cell r="J3123">
            <v>32497.835379438555</v>
          </cell>
          <cell r="K3123">
            <v>41187.454770103941</v>
          </cell>
          <cell r="L3123">
            <v>40878.658732721997</v>
          </cell>
          <cell r="M3123">
            <v>40916.96905641169</v>
          </cell>
          <cell r="N3123">
            <v>36305.260039326597</v>
          </cell>
          <cell r="O3123">
            <v>42223.686154855801</v>
          </cell>
          <cell r="P3123">
            <v>38987.617907819178</v>
          </cell>
          <cell r="Q3123">
            <v>40664.860945134737</v>
          </cell>
          <cell r="R3123">
            <v>39720.687396590103</v>
          </cell>
          <cell r="S3123">
            <v>40344.097672525924</v>
          </cell>
        </row>
        <row r="3124">
          <cell r="F3124" t="str">
            <v>(-) DESPESAS COMERCIAL MARKETINGSalários e Adicionais</v>
          </cell>
          <cell r="G3124" t="str">
            <v>Salários e Adicionais</v>
          </cell>
          <cell r="H3124">
            <v>19795.599999999999</v>
          </cell>
          <cell r="I3124">
            <v>22993.800000000003</v>
          </cell>
          <cell r="J3124">
            <v>19699.22</v>
          </cell>
          <cell r="K3124">
            <v>27350.903600000001</v>
          </cell>
          <cell r="L3124">
            <v>27221.2768</v>
          </cell>
          <cell r="M3124">
            <v>27185.590400000005</v>
          </cell>
          <cell r="N3124">
            <v>21915.028400000003</v>
          </cell>
          <cell r="O3124">
            <v>25660.240000000002</v>
          </cell>
          <cell r="P3124">
            <v>24205.360000000001</v>
          </cell>
          <cell r="Q3124">
            <v>26813</v>
          </cell>
          <cell r="R3124">
            <v>26813</v>
          </cell>
          <cell r="S3124">
            <v>26584.16</v>
          </cell>
        </row>
        <row r="3125">
          <cell r="F3125" t="str">
            <v>(-) DESPESAS COMERCIAL MARKETINGEncargos Sociais</v>
          </cell>
          <cell r="G3125" t="str">
            <v>Encargos Sociais</v>
          </cell>
          <cell r="H3125">
            <v>8062.07</v>
          </cell>
          <cell r="I3125">
            <v>10867.82</v>
          </cell>
          <cell r="J3125">
            <v>10304.050000000001</v>
          </cell>
          <cell r="K3125">
            <v>10899.583600000002</v>
          </cell>
          <cell r="L3125">
            <v>10610.9812</v>
          </cell>
          <cell r="M3125">
            <v>10696.562</v>
          </cell>
          <cell r="N3125">
            <v>11317.754000000001</v>
          </cell>
          <cell r="O3125">
            <v>13744.589999999998</v>
          </cell>
          <cell r="P3125">
            <v>11526.600000000002</v>
          </cell>
          <cell r="Q3125">
            <v>10700.79</v>
          </cell>
          <cell r="R3125">
            <v>11077.2</v>
          </cell>
          <cell r="S3125">
            <v>10811.04</v>
          </cell>
        </row>
        <row r="3126">
          <cell r="F3126" t="str">
            <v>(-) DESPESAS COMERCIAL MARKETINGProvisão PPR Global</v>
          </cell>
          <cell r="G3126" t="str">
            <v>Provisão PPR Global</v>
          </cell>
          <cell r="H3126">
            <v>0</v>
          </cell>
          <cell r="I3126">
            <v>0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0</v>
          </cell>
          <cell r="S3126">
            <v>0</v>
          </cell>
        </row>
        <row r="3127">
          <cell r="F3127" t="str">
            <v>(-) DESPESAS COMERCIAL MARKETINGDesenvolvimento RH</v>
          </cell>
          <cell r="G3127" t="str">
            <v>Desenvolvimento RH</v>
          </cell>
          <cell r="H3127">
            <v>0</v>
          </cell>
          <cell r="I3127">
            <v>0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0</v>
          </cell>
          <cell r="S3127">
            <v>0</v>
          </cell>
        </row>
        <row r="3128">
          <cell r="F3128" t="str">
            <v>(-) DESPESAS COMERCIAL MARKETINGProvisão PPR Gestores</v>
          </cell>
          <cell r="G3128" t="str">
            <v>Provisão PPR Gestores</v>
          </cell>
          <cell r="H3128">
            <v>0</v>
          </cell>
          <cell r="I3128">
            <v>0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  <cell r="S3128">
            <v>0</v>
          </cell>
        </row>
        <row r="3129">
          <cell r="F3129" t="str">
            <v>(-) DESPESAS COMERCIAL MARKETINGEducação Continuada</v>
          </cell>
          <cell r="G3129" t="str">
            <v>Educação Continuada</v>
          </cell>
          <cell r="H3129">
            <v>0</v>
          </cell>
          <cell r="I3129">
            <v>0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</row>
        <row r="3130">
          <cell r="F3130" t="str">
            <v>(-) DESPESAS COMERCIAL MARKETINGIdiomas</v>
          </cell>
          <cell r="G3130" t="str">
            <v>Idiomas</v>
          </cell>
          <cell r="H3130">
            <v>0</v>
          </cell>
          <cell r="I3130">
            <v>0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</row>
        <row r="3131">
          <cell r="F3131" t="str">
            <v>(-) DESPESAS COMERCIAL MARKETINGGinástica Laboral</v>
          </cell>
          <cell r="G3131" t="str">
            <v>Ginástica Laboral</v>
          </cell>
          <cell r="H3131">
            <v>0</v>
          </cell>
          <cell r="I3131">
            <v>0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0</v>
          </cell>
          <cell r="S3131">
            <v>0</v>
          </cell>
        </row>
        <row r="3132">
          <cell r="F3132" t="str">
            <v>(-) DESPESAS COMERCIAL MARKETINGEducação e Treinamento (Capacitação)</v>
          </cell>
          <cell r="G3132" t="str">
            <v>Educação e Treinamento (Capacitação)</v>
          </cell>
          <cell r="H3132">
            <v>0</v>
          </cell>
          <cell r="I3132">
            <v>0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</row>
        <row r="3133">
          <cell r="F3133" t="str">
            <v>(-) DESPESAS COMERCIAL MARKETINGAtividades Motivacionais</v>
          </cell>
          <cell r="G3133" t="str">
            <v>Atividades Motivacionais</v>
          </cell>
          <cell r="H3133">
            <v>0</v>
          </cell>
          <cell r="I3133">
            <v>0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</row>
        <row r="3134">
          <cell r="F3134" t="str">
            <v>(-) DESPESAS COMERCIAL MARKETINGOutras despesas de Pessoal</v>
          </cell>
          <cell r="G3134" t="str">
            <v>Outras despesas de Pessoal</v>
          </cell>
          <cell r="H3134">
            <v>2409.7981618202725</v>
          </cell>
          <cell r="I3134">
            <v>2204.6268262579606</v>
          </cell>
          <cell r="J3134">
            <v>2494.5653794385516</v>
          </cell>
          <cell r="K3134">
            <v>2936.9675701039409</v>
          </cell>
          <cell r="L3134">
            <v>3046.4007327219952</v>
          </cell>
          <cell r="M3134">
            <v>3034.8166564116873</v>
          </cell>
          <cell r="N3134">
            <v>3072.4776393265929</v>
          </cell>
          <cell r="O3134">
            <v>2818.8561548558023</v>
          </cell>
          <cell r="P3134">
            <v>3255.6579078191726</v>
          </cell>
          <cell r="Q3134">
            <v>3151.0709451347388</v>
          </cell>
          <cell r="R3134">
            <v>1830.4873965901054</v>
          </cell>
          <cell r="S3134">
            <v>2948.8976725259276</v>
          </cell>
        </row>
        <row r="3135">
          <cell r="F3135" t="str">
            <v>(-) DESPESAS COMERCIAL MARKETINGAjuda de Custo Alimentação</v>
          </cell>
          <cell r="G3135" t="str">
            <v>Ajuda de Custo Alimentação</v>
          </cell>
          <cell r="H3135">
            <v>0</v>
          </cell>
          <cell r="I3135">
            <v>0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</row>
        <row r="3136">
          <cell r="F3136" t="str">
            <v>(-) DESPESAS COMERCIAL MARKETINGAjuda de Custo Combustível</v>
          </cell>
          <cell r="G3136" t="str">
            <v>Ajuda de Custo Combustível</v>
          </cell>
          <cell r="H3136">
            <v>0</v>
          </cell>
          <cell r="I3136">
            <v>0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</row>
        <row r="3137">
          <cell r="F3137" t="str">
            <v>(-) DESPESAS COMERCIAL MARKETINGAjuda de Custo Moradia/Aluguel</v>
          </cell>
          <cell r="G3137" t="str">
            <v>Ajuda de Custo Moradia/Aluguel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</row>
        <row r="3138">
          <cell r="F3138" t="str">
            <v>(-) DESPESAS COMERCIAL MARKETINGExames Médicos</v>
          </cell>
          <cell r="G3138" t="str">
            <v>Exames Médicos</v>
          </cell>
          <cell r="H3138">
            <v>0</v>
          </cell>
          <cell r="I3138">
            <v>11</v>
          </cell>
          <cell r="J3138">
            <v>0</v>
          </cell>
          <cell r="K3138">
            <v>0</v>
          </cell>
          <cell r="L3138">
            <v>9.0000000010200001</v>
          </cell>
          <cell r="M3138">
            <v>14.000000006650001</v>
          </cell>
          <cell r="N3138">
            <v>0</v>
          </cell>
          <cell r="O3138">
            <v>0</v>
          </cell>
          <cell r="P3138">
            <v>14.000000007824998</v>
          </cell>
          <cell r="Q3138">
            <v>14.000000003833978</v>
          </cell>
          <cell r="R3138">
            <v>0</v>
          </cell>
          <cell r="S3138">
            <v>0</v>
          </cell>
        </row>
        <row r="3139">
          <cell r="F3139" t="str">
            <v>(-) DESPESAS COMERCIAL MARKETINGPlano de Saúde</v>
          </cell>
          <cell r="G3139" t="str">
            <v>Plano de Saúde</v>
          </cell>
          <cell r="H3139">
            <v>988.20816039704914</v>
          </cell>
          <cell r="I3139">
            <v>1148.9268261303148</v>
          </cell>
          <cell r="J3139">
            <v>1114.6653809827162</v>
          </cell>
          <cell r="K3139">
            <v>1229.1675700704743</v>
          </cell>
          <cell r="L3139">
            <v>1446.7007309192904</v>
          </cell>
          <cell r="M3139">
            <v>1424.8166564313619</v>
          </cell>
          <cell r="N3139">
            <v>1476.4776399143843</v>
          </cell>
          <cell r="O3139">
            <v>1396.4561572634111</v>
          </cell>
          <cell r="P3139">
            <v>1562.2579086901931</v>
          </cell>
          <cell r="Q3139">
            <v>1435.9709426108175</v>
          </cell>
          <cell r="R3139">
            <v>250.58739624651153</v>
          </cell>
          <cell r="S3139">
            <v>1377.8976724685997</v>
          </cell>
        </row>
        <row r="3140">
          <cell r="F3140" t="str">
            <v>(-) DESPESAS COMERCIAL MARKETINGSeguro de Vida em Grupo</v>
          </cell>
          <cell r="G3140" t="str">
            <v>Seguro de Vida em Grupo</v>
          </cell>
          <cell r="H3140">
            <v>0</v>
          </cell>
          <cell r="I3140">
            <v>0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</row>
        <row r="3141">
          <cell r="F3141" t="str">
            <v>(-) DESPESAS COMERCIAL MARKETINGPlano Odontológico</v>
          </cell>
          <cell r="G3141" t="str">
            <v>Plano Odontológico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</row>
        <row r="3142">
          <cell r="F3142" t="str">
            <v>(-) DESPESAS COMERCIAL MARKETINGFarmácia</v>
          </cell>
          <cell r="G3142" t="str">
            <v>Farmácia</v>
          </cell>
          <cell r="H3142">
            <v>0</v>
          </cell>
          <cell r="I3142">
            <v>0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</row>
        <row r="3143">
          <cell r="F3143" t="str">
            <v>(-) DESPESAS COMERCIAL MARKETINGAlimentação Funcionários</v>
          </cell>
          <cell r="G3143" t="str">
            <v>Alimentação Funcionários</v>
          </cell>
          <cell r="H3143">
            <v>1092.0000013279951</v>
          </cell>
          <cell r="I3143">
            <v>1044.7000001276458</v>
          </cell>
          <cell r="J3143">
            <v>1275.5999984383752</v>
          </cell>
          <cell r="K3143">
            <v>1400.0000001281128</v>
          </cell>
          <cell r="L3143">
            <v>1428.0000018016849</v>
          </cell>
          <cell r="M3143">
            <v>1595.9999999736754</v>
          </cell>
          <cell r="N3143">
            <v>1595.9999994122084</v>
          </cell>
          <cell r="O3143">
            <v>1422.3999975923912</v>
          </cell>
          <cell r="P3143">
            <v>1529.9999991211544</v>
          </cell>
          <cell r="Q3143">
            <v>1641.3000025667573</v>
          </cell>
          <cell r="R3143">
            <v>1530.0000003435937</v>
          </cell>
          <cell r="S3143">
            <v>1530.000000057328</v>
          </cell>
        </row>
        <row r="3144">
          <cell r="F3144" t="str">
            <v>(-) DESPESAS COMERCIAL MARKETINGAlimentação Interna Funcionários</v>
          </cell>
          <cell r="G3144" t="str">
            <v>Alimentação Interna Funcionários</v>
          </cell>
          <cell r="H3144">
            <v>0</v>
          </cell>
          <cell r="I3144">
            <v>0</v>
          </cell>
          <cell r="J3144">
            <v>104.30000001746001</v>
          </cell>
          <cell r="K3144">
            <v>73</v>
          </cell>
          <cell r="L3144">
            <v>162.69999999999999</v>
          </cell>
          <cell r="M3144">
            <v>0</v>
          </cell>
          <cell r="N3144">
            <v>0</v>
          </cell>
          <cell r="O3144">
            <v>0</v>
          </cell>
          <cell r="P3144">
            <v>149.4</v>
          </cell>
          <cell r="Q3144">
            <v>0</v>
          </cell>
          <cell r="R3144">
            <v>49.9</v>
          </cell>
          <cell r="S3144">
            <v>41</v>
          </cell>
        </row>
        <row r="3145">
          <cell r="F3145" t="str">
            <v>(-) DESPESAS COMERCIAL MARKETINGMulta Termino Contratual</v>
          </cell>
          <cell r="G3145" t="str">
            <v>Multa Termino Contratual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</row>
        <row r="3146">
          <cell r="F3146" t="str">
            <v>(-) DESPESAS COMERCIAL MARKETINGMultas Trabalhistas</v>
          </cell>
          <cell r="G3146" t="str">
            <v>Multas Trabalhistas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</row>
        <row r="3147">
          <cell r="F3147" t="str">
            <v xml:space="preserve">(-) DESPESAS COMERCIAL MARKETINGFardamento </v>
          </cell>
          <cell r="G3147" t="str">
            <v xml:space="preserve">Fardamento </v>
          </cell>
          <cell r="H3147">
            <v>329.59000009522839</v>
          </cell>
          <cell r="I3147">
            <v>0</v>
          </cell>
          <cell r="J3147">
            <v>0</v>
          </cell>
          <cell r="K3147">
            <v>234.79999990535418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59.799999953330008</v>
          </cell>
          <cell r="R3147">
            <v>0</v>
          </cell>
          <cell r="S3147">
            <v>0</v>
          </cell>
        </row>
        <row r="3148">
          <cell r="F3148" t="str">
            <v>(-) DESPESAS COMERCIAL MARKETINGBenefícios Assistenciais</v>
          </cell>
          <cell r="G3148" t="str">
            <v>Benefícios Assistenciais</v>
          </cell>
          <cell r="H3148">
            <v>0</v>
          </cell>
          <cell r="I3148">
            <v>0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</row>
        <row r="3149">
          <cell r="F3149" t="str">
            <v>(-) DESPESAS COMERCIAL MARKETING(-) Despesas Especificas</v>
          </cell>
          <cell r="G3149" t="str">
            <v>(-) Despesas Especificas</v>
          </cell>
          <cell r="H3149">
            <v>20285.5</v>
          </cell>
          <cell r="I3149">
            <v>32697.11</v>
          </cell>
          <cell r="J3149">
            <v>22655.5</v>
          </cell>
          <cell r="K3149">
            <v>26280.56000002363</v>
          </cell>
          <cell r="L3149">
            <v>34813.43</v>
          </cell>
          <cell r="M3149">
            <v>28665.170000015838</v>
          </cell>
          <cell r="N3149">
            <v>71913.599999999991</v>
          </cell>
          <cell r="O3149">
            <v>33602.579999823996</v>
          </cell>
          <cell r="P3149">
            <v>9101.4299999958912</v>
          </cell>
          <cell r="Q3149">
            <v>14604.09</v>
          </cell>
          <cell r="R3149">
            <v>34479.760000000002</v>
          </cell>
          <cell r="S3149">
            <v>19088.850000000002</v>
          </cell>
        </row>
        <row r="3150">
          <cell r="F3150" t="str">
            <v>(-) DESPESAS COMERCIAL MARKETINGMaterial Gráfico Divulgação de Produtos</v>
          </cell>
          <cell r="G3150" t="str">
            <v>Material Gráfico Divulgação de Produtos</v>
          </cell>
          <cell r="H3150">
            <v>0</v>
          </cell>
          <cell r="I3150">
            <v>0</v>
          </cell>
          <cell r="J3150">
            <v>0</v>
          </cell>
          <cell r="K3150">
            <v>7595</v>
          </cell>
          <cell r="L3150">
            <v>6521.37</v>
          </cell>
          <cell r="M3150">
            <v>7166.7499999999991</v>
          </cell>
          <cell r="N3150">
            <v>0</v>
          </cell>
          <cell r="O3150">
            <v>0</v>
          </cell>
          <cell r="P3150">
            <v>0</v>
          </cell>
          <cell r="Q3150">
            <v>161</v>
          </cell>
          <cell r="R3150">
            <v>0</v>
          </cell>
          <cell r="S3150">
            <v>0</v>
          </cell>
        </row>
        <row r="3151">
          <cell r="F3151" t="str">
            <v>(-) DESPESAS COMERCIAL MARKETINGPremiação Campanha de Representantes</v>
          </cell>
          <cell r="G3151" t="str">
            <v>Premiação Campanha de Representantes</v>
          </cell>
          <cell r="H3151">
            <v>0</v>
          </cell>
          <cell r="I3151">
            <v>0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</row>
        <row r="3152">
          <cell r="F3152" t="str">
            <v>(-) DESPESAS COMERCIAL MARKETINGPremiação Campanha de Clientes</v>
          </cell>
          <cell r="G3152" t="str">
            <v>Premiação Campanha de Clientes</v>
          </cell>
          <cell r="H3152">
            <v>0</v>
          </cell>
          <cell r="I3152">
            <v>0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>
            <v>0</v>
          </cell>
          <cell r="S3152">
            <v>0</v>
          </cell>
        </row>
        <row r="3153">
          <cell r="F3153" t="str">
            <v>(-) DESPESAS COMERCIAL MARKETINGBrindes Comerciais</v>
          </cell>
          <cell r="G3153" t="str">
            <v>Brindes Comerciais</v>
          </cell>
          <cell r="H3153">
            <v>0</v>
          </cell>
          <cell r="I3153">
            <v>0</v>
          </cell>
          <cell r="J3153">
            <v>0</v>
          </cell>
          <cell r="K3153">
            <v>275.7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480</v>
          </cell>
          <cell r="R3153">
            <v>0</v>
          </cell>
          <cell r="S3153">
            <v>10741.000000000002</v>
          </cell>
        </row>
        <row r="3154">
          <cell r="F3154" t="str">
            <v>(-) DESPESAS COMERCIAL MARKETINGPropaganda e Merchandise</v>
          </cell>
          <cell r="G3154" t="str">
            <v>Propaganda e Merchandise</v>
          </cell>
          <cell r="H3154">
            <v>16357.5</v>
          </cell>
          <cell r="I3154">
            <v>25184.03</v>
          </cell>
          <cell r="J3154">
            <v>18217.5</v>
          </cell>
          <cell r="K3154">
            <v>13462.72</v>
          </cell>
          <cell r="L3154">
            <v>15367.4</v>
          </cell>
          <cell r="M3154">
            <v>17883.419999999998</v>
          </cell>
          <cell r="N3154">
            <v>66971.87999999999</v>
          </cell>
          <cell r="O3154">
            <v>20700.579999823996</v>
          </cell>
          <cell r="P3154">
            <v>9101.4299999958912</v>
          </cell>
          <cell r="Q3154">
            <v>13963.09</v>
          </cell>
          <cell r="R3154">
            <v>34479.760000000002</v>
          </cell>
          <cell r="S3154">
            <v>2263.85</v>
          </cell>
        </row>
        <row r="3155">
          <cell r="F3155" t="str">
            <v>(-) DESPESAS COMERCIAL MARKETINGTreinamento de PDV</v>
          </cell>
          <cell r="G3155" t="str">
            <v>Treinamento de PDV</v>
          </cell>
          <cell r="H3155">
            <v>0</v>
          </cell>
          <cell r="I3155">
            <v>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</row>
        <row r="3156">
          <cell r="F3156" t="str">
            <v>(-) DESPESAS COMERCIAL MARKETINGAluguel Espaço Feira de Negócios</v>
          </cell>
          <cell r="G3156" t="str">
            <v>Aluguel Espaço Feira de Negócios</v>
          </cell>
          <cell r="H3156">
            <v>0</v>
          </cell>
          <cell r="I3156">
            <v>0</v>
          </cell>
          <cell r="J3156">
            <v>0</v>
          </cell>
          <cell r="K3156">
            <v>0</v>
          </cell>
          <cell r="L3156">
            <v>800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0</v>
          </cell>
          <cell r="R3156">
            <v>0</v>
          </cell>
          <cell r="S3156">
            <v>0</v>
          </cell>
        </row>
        <row r="3157">
          <cell r="F3157" t="str">
            <v>(-) DESPESAS COMERCIAL MARKETINGDespesas Relacionamento Cliente/Fornecedor</v>
          </cell>
          <cell r="G3157" t="str">
            <v>Despesas Relacionamento Cliente/Fornecedor</v>
          </cell>
          <cell r="H3157">
            <v>0</v>
          </cell>
          <cell r="I3157">
            <v>0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6084</v>
          </cell>
        </row>
        <row r="3158">
          <cell r="F3158" t="str">
            <v>(-) DESPESAS COMERCIAL MARKETINGPromotores de Vendas</v>
          </cell>
          <cell r="G3158" t="str">
            <v>Promotores de Vendas</v>
          </cell>
          <cell r="H3158">
            <v>0</v>
          </cell>
          <cell r="I3158">
            <v>0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</row>
        <row r="3159">
          <cell r="F3159" t="str">
            <v>(-) DESPESAS COMERCIAL MARKETINGBonificações</v>
          </cell>
          <cell r="G3159" t="str">
            <v>Bonificações</v>
          </cell>
          <cell r="H3159">
            <v>0</v>
          </cell>
          <cell r="I3159">
            <v>0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0</v>
          </cell>
          <cell r="R3159">
            <v>0</v>
          </cell>
          <cell r="S3159">
            <v>0</v>
          </cell>
        </row>
        <row r="3160">
          <cell r="F3160" t="str">
            <v>(-) DESPESAS COMERCIAL MARKETINGMulta Licitações</v>
          </cell>
          <cell r="G3160" t="str">
            <v>Multa Licitações</v>
          </cell>
          <cell r="H3160">
            <v>0</v>
          </cell>
          <cell r="I3160">
            <v>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</row>
        <row r="3161">
          <cell r="F3161" t="str">
            <v>(-) DESPESAS COMERCIAL MARKETINGParticipação em Feira de Negócios</v>
          </cell>
          <cell r="G3161" t="str">
            <v>Participação em Feira de Negócios</v>
          </cell>
          <cell r="H3161">
            <v>0</v>
          </cell>
          <cell r="I3161">
            <v>0</v>
          </cell>
          <cell r="J3161">
            <v>0</v>
          </cell>
          <cell r="K3161">
            <v>202.5</v>
          </cell>
          <cell r="L3161">
            <v>12124.66</v>
          </cell>
          <cell r="M3161">
            <v>3615.0000000158389</v>
          </cell>
          <cell r="N3161">
            <v>0</v>
          </cell>
          <cell r="O3161">
            <v>11892</v>
          </cell>
          <cell r="P3161">
            <v>0</v>
          </cell>
          <cell r="Q3161">
            <v>0</v>
          </cell>
          <cell r="R3161">
            <v>0</v>
          </cell>
          <cell r="S3161">
            <v>0</v>
          </cell>
        </row>
        <row r="3162">
          <cell r="F3162" t="str">
            <v>(-) DESPESAS COMERCIAL MARKETINGDespesas com PCLD</v>
          </cell>
          <cell r="G3162" t="str">
            <v>Despesas com PCLD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</row>
        <row r="3163">
          <cell r="F3163" t="str">
            <v>(-) DESPESAS COMERCIAL MARKETINGIndenização Consumidor</v>
          </cell>
          <cell r="G3163" t="str">
            <v>Indenização Consumidor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</row>
        <row r="3164">
          <cell r="F3164" t="str">
            <v>(-) DESPESAS COMERCIAL MARKETINGRescisão Representante</v>
          </cell>
          <cell r="G3164" t="str">
            <v>Rescisão Representante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</row>
        <row r="3165">
          <cell r="F3165" t="str">
            <v>(-) DESPESAS COMERCIAL MARKETINGConvenção de Vendas</v>
          </cell>
          <cell r="G3165" t="str">
            <v>Convenção de Vendas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</row>
        <row r="3166">
          <cell r="F3166" t="str">
            <v>(-) DESPESAS COMERCIAL MARKETINGComissões sobre vendas</v>
          </cell>
          <cell r="G3166" t="str">
            <v>Comissões sobre vendas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</row>
        <row r="3167">
          <cell r="F3167" t="str">
            <v>(-) DESPESAS COMERCIAL MARKETINGDespesa com Visita de Clientes</v>
          </cell>
          <cell r="G3167" t="str">
            <v>Despesa com Visita de Clientes</v>
          </cell>
          <cell r="H3167">
            <v>0</v>
          </cell>
          <cell r="I3167">
            <v>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0</v>
          </cell>
        </row>
        <row r="3168">
          <cell r="F3168" t="str">
            <v>(-) DESPESAS COMERCIAL MARKETINGCampanha Lançamento de Produtos</v>
          </cell>
          <cell r="G3168" t="str">
            <v>Campanha Lançamento de Produtos</v>
          </cell>
          <cell r="H3168">
            <v>0</v>
          </cell>
          <cell r="I3168">
            <v>0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</row>
        <row r="3169">
          <cell r="F3169" t="str">
            <v>(-) DESPESAS COMERCIAL MARKETINGRegistro/Manutenção de Domínio</v>
          </cell>
          <cell r="G3169" t="str">
            <v>Registro/Manutenção de Domínio</v>
          </cell>
          <cell r="H3169">
            <v>0</v>
          </cell>
          <cell r="I3169">
            <v>0</v>
          </cell>
          <cell r="J3169">
            <v>0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</row>
        <row r="3170">
          <cell r="F3170" t="str">
            <v>(-) DESPESAS COMERCIAL MARKETINGDoações</v>
          </cell>
          <cell r="G3170" t="str">
            <v>Doações</v>
          </cell>
          <cell r="H3170">
            <v>3928</v>
          </cell>
          <cell r="I3170">
            <v>7513.08</v>
          </cell>
          <cell r="J3170">
            <v>4438</v>
          </cell>
          <cell r="K3170">
            <v>4744.6400000236299</v>
          </cell>
          <cell r="L3170">
            <v>0</v>
          </cell>
          <cell r="M3170">
            <v>0</v>
          </cell>
          <cell r="N3170">
            <v>4941.72</v>
          </cell>
          <cell r="O3170">
            <v>1010</v>
          </cell>
          <cell r="P3170">
            <v>0</v>
          </cell>
          <cell r="Q3170">
            <v>0</v>
          </cell>
          <cell r="R3170">
            <v>0</v>
          </cell>
          <cell r="S3170">
            <v>0</v>
          </cell>
        </row>
        <row r="3171">
          <cell r="F3171" t="str">
            <v>(-) DESPESAS COMERCIAL MARKETINGServiço Copa</v>
          </cell>
          <cell r="G3171" t="str">
            <v>Serviço Copa</v>
          </cell>
          <cell r="H3171">
            <v>0</v>
          </cell>
          <cell r="I3171">
            <v>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</row>
        <row r="3172">
          <cell r="F3172" t="str">
            <v>(-) DESPESAS COMERCIAL MARKETINGEnergia Elétrica</v>
          </cell>
          <cell r="G3172" t="str">
            <v>Energia Elétrica</v>
          </cell>
          <cell r="H3172">
            <v>0</v>
          </cell>
          <cell r="I3172">
            <v>0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0</v>
          </cell>
          <cell r="R3172">
            <v>0</v>
          </cell>
          <cell r="S3172">
            <v>0</v>
          </cell>
        </row>
        <row r="3173">
          <cell r="F3173" t="str">
            <v>(-) DESPESAS COMERCIAL MARKETINGDescontos Concedidos Operacional</v>
          </cell>
          <cell r="G3173" t="str">
            <v>Descontos Concedidos Operacional</v>
          </cell>
          <cell r="H3173">
            <v>0</v>
          </cell>
          <cell r="I3173">
            <v>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</row>
        <row r="3174">
          <cell r="F3174" t="str">
            <v>(-) DESPESAS COMERCIAL MARKETING(-) Despesas Gerais</v>
          </cell>
          <cell r="G3174" t="str">
            <v>(-) Despesas Gerais</v>
          </cell>
          <cell r="H3174">
            <v>16853.469999857494</v>
          </cell>
          <cell r="I3174">
            <v>28206.369999885828</v>
          </cell>
          <cell r="J3174">
            <v>54445.09999951403</v>
          </cell>
          <cell r="K3174">
            <v>25739.730000273703</v>
          </cell>
          <cell r="L3174">
            <v>18322.250000862328</v>
          </cell>
          <cell r="M3174">
            <v>58629.852720210649</v>
          </cell>
          <cell r="N3174">
            <v>38162.760000897688</v>
          </cell>
          <cell r="O3174">
            <v>20477.486975470787</v>
          </cell>
          <cell r="P3174">
            <v>33935.536537202541</v>
          </cell>
          <cell r="Q3174">
            <v>23852.974335909748</v>
          </cell>
          <cell r="R3174">
            <v>82144.142065438704</v>
          </cell>
          <cell r="S3174">
            <v>21519.009729216603</v>
          </cell>
        </row>
        <row r="3175">
          <cell r="F3175" t="str">
            <v>(-) DESPESAS COMERCIAL MARKETING(-) Deslocamentos e Viagens</v>
          </cell>
          <cell r="G3175" t="str">
            <v>(-) Deslocamentos e Viagens</v>
          </cell>
          <cell r="H3175">
            <v>1485.6199998712887</v>
          </cell>
          <cell r="I3175">
            <v>7387.9299997754624</v>
          </cell>
          <cell r="J3175">
            <v>3486.1599995619631</v>
          </cell>
          <cell r="K3175">
            <v>3561.7700001044777</v>
          </cell>
          <cell r="L3175">
            <v>4276.2500011785396</v>
          </cell>
          <cell r="M3175">
            <v>3626.5299995795203</v>
          </cell>
          <cell r="N3175">
            <v>6968.8300002313326</v>
          </cell>
          <cell r="O3175">
            <v>6951.5858364999694</v>
          </cell>
          <cell r="P3175">
            <v>4085.6199998615648</v>
          </cell>
          <cell r="Q3175">
            <v>5422.8600002042213</v>
          </cell>
          <cell r="R3175">
            <v>40903.578974046599</v>
          </cell>
          <cell r="S3175">
            <v>2775.2718079796709</v>
          </cell>
        </row>
        <row r="3176">
          <cell r="F3176" t="str">
            <v xml:space="preserve">(-) DESPESAS COMERCIAL MARKETINGHospedagem </v>
          </cell>
          <cell r="G3176" t="str">
            <v xml:space="preserve">Hospedagem </v>
          </cell>
          <cell r="H3176">
            <v>535.949999914724</v>
          </cell>
          <cell r="I3176">
            <v>2414.8300001243542</v>
          </cell>
          <cell r="J3176">
            <v>1826.670000172375</v>
          </cell>
          <cell r="K3176">
            <v>481</v>
          </cell>
          <cell r="L3176">
            <v>723.98000009048246</v>
          </cell>
          <cell r="M3176">
            <v>2312.0099996131557</v>
          </cell>
          <cell r="N3176">
            <v>2266.5000001859685</v>
          </cell>
          <cell r="O3176">
            <v>3490.8958377639619</v>
          </cell>
          <cell r="P3176">
            <v>1289.8999998300587</v>
          </cell>
          <cell r="Q3176">
            <v>272.89999999500702</v>
          </cell>
          <cell r="R3176">
            <v>15086.898973928965</v>
          </cell>
          <cell r="S3176">
            <v>2417.2018079098343</v>
          </cell>
        </row>
        <row r="3177">
          <cell r="F3177" t="str">
            <v xml:space="preserve">(-) DESPESAS COMERCIAL MARKETINGPassagens Aéreas </v>
          </cell>
          <cell r="G3177" t="str">
            <v xml:space="preserve">Passagens Aéreas </v>
          </cell>
          <cell r="H3177">
            <v>0</v>
          </cell>
          <cell r="I3177">
            <v>1924.2799997644863</v>
          </cell>
          <cell r="J3177">
            <v>1044.6399994388751</v>
          </cell>
          <cell r="K3177">
            <v>1491.9400001344648</v>
          </cell>
          <cell r="L3177">
            <v>2019.4100010751663</v>
          </cell>
          <cell r="M3177">
            <v>56.999999986009087</v>
          </cell>
          <cell r="N3177">
            <v>3533.3900000281878</v>
          </cell>
          <cell r="O3177">
            <v>1940.1299985856019</v>
          </cell>
          <cell r="P3177">
            <v>2328.5800000147165</v>
          </cell>
          <cell r="Q3177">
            <v>1515.0800002363035</v>
          </cell>
          <cell r="R3177">
            <v>28.499999994467647</v>
          </cell>
          <cell r="S3177">
            <v>0</v>
          </cell>
        </row>
        <row r="3178">
          <cell r="F3178" t="str">
            <v xml:space="preserve">(-) DESPESAS COMERCIAL MARKETINGPassagens Rodoviárias </v>
          </cell>
          <cell r="G3178" t="str">
            <v xml:space="preserve">Passagens Rodoviárias </v>
          </cell>
          <cell r="H3178">
            <v>0</v>
          </cell>
          <cell r="I3178">
            <v>5.6</v>
          </cell>
          <cell r="J3178">
            <v>0</v>
          </cell>
          <cell r="K3178">
            <v>141.65000000455501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0</v>
          </cell>
          <cell r="S3178">
            <v>30.93</v>
          </cell>
        </row>
        <row r="3179">
          <cell r="F3179" t="str">
            <v>(-) DESPESAS COMERCIAL MARKETINGPassagens Marítimas</v>
          </cell>
          <cell r="G3179" t="str">
            <v>Passagens Marítimas</v>
          </cell>
          <cell r="H3179">
            <v>0</v>
          </cell>
          <cell r="I3179">
            <v>0</v>
          </cell>
          <cell r="J3179">
            <v>0</v>
          </cell>
          <cell r="K3179">
            <v>0</v>
          </cell>
          <cell r="L3179">
            <v>0</v>
          </cell>
          <cell r="M3179">
            <v>7.900000012666001</v>
          </cell>
          <cell r="N3179">
            <v>175.60000000318598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  <cell r="S3179">
            <v>41.200000007347995</v>
          </cell>
        </row>
        <row r="3180">
          <cell r="F3180" t="str">
            <v>(-) DESPESAS COMERCIAL MARKETINGDespesas com Táxi</v>
          </cell>
          <cell r="G3180" t="str">
            <v>Despesas com Táxi</v>
          </cell>
          <cell r="H3180">
            <v>331.76999996047073</v>
          </cell>
          <cell r="I3180">
            <v>485.639999936842</v>
          </cell>
          <cell r="J3180">
            <v>390.60000001650496</v>
          </cell>
          <cell r="K3180">
            <v>320.000000024332</v>
          </cell>
          <cell r="L3180">
            <v>120.00000000625</v>
          </cell>
          <cell r="M3180">
            <v>464.90000004225601</v>
          </cell>
          <cell r="N3180">
            <v>73.34</v>
          </cell>
          <cell r="O3180">
            <v>451.08000002129609</v>
          </cell>
          <cell r="P3180">
            <v>244.10000000801398</v>
          </cell>
          <cell r="Q3180">
            <v>1266.5300000371269</v>
          </cell>
          <cell r="R3180">
            <v>12758.399999855706</v>
          </cell>
          <cell r="S3180">
            <v>111.30000006280062</v>
          </cell>
        </row>
        <row r="3181">
          <cell r="F3181" t="str">
            <v>(-) DESPESAS COMERCIAL MARKETINGDespesas com Moto Taxi</v>
          </cell>
          <cell r="G3181" t="str">
            <v>Despesas com Moto Taxi</v>
          </cell>
          <cell r="H3181">
            <v>0</v>
          </cell>
          <cell r="I3181">
            <v>37.999999977059446</v>
          </cell>
          <cell r="J3181">
            <v>104.9999999507131</v>
          </cell>
          <cell r="K3181">
            <v>66.999999970013008</v>
          </cell>
          <cell r="L3181">
            <v>151.99999999300002</v>
          </cell>
          <cell r="M3181">
            <v>148.99999999751387</v>
          </cell>
          <cell r="N3181">
            <v>52.000000017175481</v>
          </cell>
          <cell r="O3181">
            <v>76.000000064996371</v>
          </cell>
          <cell r="P3181">
            <v>55.99999999803974</v>
          </cell>
          <cell r="Q3181">
            <v>46.999999993391285</v>
          </cell>
          <cell r="R3181">
            <v>97.999999982366063</v>
          </cell>
          <cell r="S3181">
            <v>0</v>
          </cell>
        </row>
        <row r="3182">
          <cell r="F3182" t="str">
            <v>(-) DESPESAS COMERCIAL MARKETINGAlimentação Viagens</v>
          </cell>
          <cell r="G3182" t="str">
            <v>Alimentação Viagens</v>
          </cell>
          <cell r="H3182">
            <v>607.89999999437509</v>
          </cell>
          <cell r="I3182">
            <v>2389.5799999793599</v>
          </cell>
          <cell r="J3182">
            <v>119.249999983495</v>
          </cell>
          <cell r="K3182">
            <v>1060.1799999711129</v>
          </cell>
          <cell r="L3182">
            <v>1123.360000019891</v>
          </cell>
          <cell r="M3182">
            <v>635.71999992791905</v>
          </cell>
          <cell r="N3182">
            <v>491.92000002179395</v>
          </cell>
          <cell r="O3182">
            <v>941.45000006411396</v>
          </cell>
          <cell r="P3182">
            <v>83.440000004495985</v>
          </cell>
          <cell r="Q3182">
            <v>2261.3499999453934</v>
          </cell>
          <cell r="R3182">
            <v>12931.780000285093</v>
          </cell>
          <cell r="S3182">
            <v>72.120000005535999</v>
          </cell>
        </row>
        <row r="3183">
          <cell r="F3183" t="str">
            <v>(-) DESPESAS COMERCIAL MARKETINGDiárias Viagens</v>
          </cell>
          <cell r="G3183" t="str">
            <v>Diárias Viagens</v>
          </cell>
          <cell r="H3183">
            <v>0</v>
          </cell>
          <cell r="I3183">
            <v>0</v>
          </cell>
          <cell r="J3183">
            <v>0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0</v>
          </cell>
          <cell r="R3183">
            <v>0</v>
          </cell>
          <cell r="S3183">
            <v>0</v>
          </cell>
        </row>
        <row r="3184">
          <cell r="F3184" t="str">
            <v>(-) DESPESAS COMERCIAL MARKETINGCombustível em Viagens</v>
          </cell>
          <cell r="G3184" t="str">
            <v>Combustível em Viagens</v>
          </cell>
          <cell r="H3184">
            <v>10.000000001719</v>
          </cell>
          <cell r="I3184">
            <v>129.99999999336001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376.07999997501997</v>
          </cell>
          <cell r="O3184">
            <v>52.03</v>
          </cell>
          <cell r="P3184">
            <v>77</v>
          </cell>
          <cell r="Q3184">
            <v>59.999999996999996</v>
          </cell>
          <cell r="R3184">
            <v>0</v>
          </cell>
          <cell r="S3184">
            <v>98.719999997163995</v>
          </cell>
        </row>
        <row r="3185">
          <cell r="F3185" t="str">
            <v>(-) DESPESAS COMERCIAL MARKETINGEstacionamento</v>
          </cell>
          <cell r="G3185" t="str">
            <v>Estacionamento</v>
          </cell>
          <cell r="H3185">
            <v>0</v>
          </cell>
          <cell r="I3185">
            <v>0</v>
          </cell>
          <cell r="J3185">
            <v>0</v>
          </cell>
          <cell r="K3185">
            <v>0</v>
          </cell>
          <cell r="L3185">
            <v>137.49999999374998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  <cell r="R3185">
            <v>0</v>
          </cell>
          <cell r="S3185">
            <v>3.7999999969880003</v>
          </cell>
        </row>
        <row r="3186">
          <cell r="F3186" t="str">
            <v>(-) DESPESAS COMERCIAL MARKETINGPedágio</v>
          </cell>
          <cell r="G3186" t="str">
            <v>Pedágio</v>
          </cell>
          <cell r="H3186">
            <v>0</v>
          </cell>
          <cell r="I3186">
            <v>0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6.6000000062400002</v>
          </cell>
          <cell r="Q3186">
            <v>0</v>
          </cell>
          <cell r="R3186">
            <v>0</v>
          </cell>
          <cell r="S3186">
            <v>0</v>
          </cell>
        </row>
        <row r="3187">
          <cell r="F3187" t="str">
            <v>(-) DESPESAS COMERCIAL MARKETING(-) Telefonia e Telecomunicações</v>
          </cell>
          <cell r="G3187" t="str">
            <v>(-) Telefonia e Telecomunicações</v>
          </cell>
          <cell r="H3187">
            <v>660.31999994149805</v>
          </cell>
          <cell r="I3187">
            <v>658.8500001048692</v>
          </cell>
          <cell r="J3187">
            <v>707.20999994183035</v>
          </cell>
          <cell r="K3187">
            <v>636.49000017805645</v>
          </cell>
          <cell r="L3187">
            <v>709.39999973929309</v>
          </cell>
          <cell r="M3187">
            <v>538.25999976947128</v>
          </cell>
          <cell r="N3187">
            <v>334.15000062666434</v>
          </cell>
          <cell r="O3187">
            <v>538.98999970858063</v>
          </cell>
          <cell r="P3187">
            <v>435.80999958591087</v>
          </cell>
          <cell r="Q3187">
            <v>564.33999951732369</v>
          </cell>
          <cell r="R3187">
            <v>644.55999959520511</v>
          </cell>
          <cell r="S3187">
            <v>195.50999999458219</v>
          </cell>
        </row>
        <row r="3188">
          <cell r="F3188" t="str">
            <v>(-) DESPESAS COMERCIAL MARKETINGTelefonia Fixa</v>
          </cell>
          <cell r="G3188" t="str">
            <v>Telefonia Fixa</v>
          </cell>
          <cell r="H3188">
            <v>0</v>
          </cell>
          <cell r="I3188">
            <v>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0</v>
          </cell>
          <cell r="R3188">
            <v>0</v>
          </cell>
          <cell r="S3188">
            <v>0</v>
          </cell>
        </row>
        <row r="3189">
          <cell r="F3189" t="str">
            <v>(-) DESPESAS COMERCIAL MARKETINGTelefonia Móvel</v>
          </cell>
          <cell r="G3189" t="str">
            <v>Telefonia Móvel</v>
          </cell>
          <cell r="H3189">
            <v>660.31999994149805</v>
          </cell>
          <cell r="I3189">
            <v>658.8500001048692</v>
          </cell>
          <cell r="J3189">
            <v>707.20999994183035</v>
          </cell>
          <cell r="K3189">
            <v>636.49000017805645</v>
          </cell>
          <cell r="L3189">
            <v>709.39999973929309</v>
          </cell>
          <cell r="M3189">
            <v>538.25999976947128</v>
          </cell>
          <cell r="N3189">
            <v>334.15000062666434</v>
          </cell>
          <cell r="O3189">
            <v>538.98999970858063</v>
          </cell>
          <cell r="P3189">
            <v>435.80999958591087</v>
          </cell>
          <cell r="Q3189">
            <v>564.33999951732369</v>
          </cell>
          <cell r="R3189">
            <v>644.55999959520511</v>
          </cell>
          <cell r="S3189">
            <v>195.50999999458219</v>
          </cell>
        </row>
        <row r="3190">
          <cell r="F3190" t="str">
            <v>(-) DESPESAS COMERCIAL MARKETINGInternet</v>
          </cell>
          <cell r="G3190" t="str">
            <v>Internet</v>
          </cell>
          <cell r="H3190">
            <v>0</v>
          </cell>
          <cell r="I3190">
            <v>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</row>
        <row r="3191">
          <cell r="F3191" t="str">
            <v>(-) DESPESAS COMERCIAL MARKETINGServiço de Trasmissão em Audio e Video</v>
          </cell>
          <cell r="G3191" t="str">
            <v>Serviço de Trasmissão em Audio e Video</v>
          </cell>
          <cell r="H3191">
            <v>0</v>
          </cell>
          <cell r="I3191">
            <v>0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0</v>
          </cell>
          <cell r="R3191">
            <v>0</v>
          </cell>
          <cell r="S3191">
            <v>0</v>
          </cell>
        </row>
        <row r="3192">
          <cell r="F3192" t="str">
            <v>(-) DESPESAS COMERCIAL MARKETINGVoip</v>
          </cell>
          <cell r="G3192" t="str">
            <v>Voip</v>
          </cell>
          <cell r="H3192">
            <v>0</v>
          </cell>
          <cell r="I3192">
            <v>0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</row>
        <row r="3193">
          <cell r="F3193" t="str">
            <v>(-) DESPESAS COMERCIAL MARKETING(-)Materias de Consumo</v>
          </cell>
          <cell r="G3193" t="str">
            <v>(-)Materias de Consumo</v>
          </cell>
          <cell r="H3193">
            <v>238.76999997188003</v>
          </cell>
          <cell r="I3193">
            <v>124.12000000549685</v>
          </cell>
          <cell r="J3193">
            <v>207.64999999999998</v>
          </cell>
          <cell r="K3193">
            <v>404.20999999117123</v>
          </cell>
          <cell r="L3193">
            <v>9226.2799999999988</v>
          </cell>
          <cell r="M3193">
            <v>8280.4027207704785</v>
          </cell>
          <cell r="N3193">
            <v>3662.0999999961896</v>
          </cell>
          <cell r="O3193">
            <v>74.34113930494</v>
          </cell>
          <cell r="P3193">
            <v>104.426537755065</v>
          </cell>
          <cell r="Q3193">
            <v>749.04433614749996</v>
          </cell>
          <cell r="R3193">
            <v>745.17309177784807</v>
          </cell>
          <cell r="S3193">
            <v>138.52792124235</v>
          </cell>
        </row>
        <row r="3194">
          <cell r="F3194" t="str">
            <v>(-) DESPESAS COMERCIAL MARKETINGMaterial de Consumo Informática</v>
          </cell>
          <cell r="G3194" t="str">
            <v>Material de Consumo Informática</v>
          </cell>
          <cell r="H3194">
            <v>0</v>
          </cell>
          <cell r="I3194">
            <v>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128.69999999619</v>
          </cell>
          <cell r="O3194">
            <v>0</v>
          </cell>
          <cell r="P3194">
            <v>0</v>
          </cell>
          <cell r="Q3194">
            <v>0</v>
          </cell>
          <cell r="R3194">
            <v>640</v>
          </cell>
          <cell r="S3194">
            <v>0</v>
          </cell>
        </row>
        <row r="3195">
          <cell r="F3195" t="str">
            <v>(-) DESPESAS COMERCIAL MARKETINGAluguel Máquina Reprográfica</v>
          </cell>
          <cell r="G3195" t="str">
            <v>Aluguel Máquina Reprográfica</v>
          </cell>
          <cell r="H3195">
            <v>0</v>
          </cell>
          <cell r="I3195">
            <v>0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  <cell r="S3195">
            <v>0</v>
          </cell>
        </row>
        <row r="3196">
          <cell r="F3196" t="str">
            <v>(-) DESPESAS COMERCIAL MARKETINGMaterial de Consumo Máquina Reprografia</v>
          </cell>
          <cell r="G3196" t="str">
            <v>Material de Consumo Máquina Reprografia</v>
          </cell>
          <cell r="H3196">
            <v>0</v>
          </cell>
          <cell r="I3196">
            <v>0</v>
          </cell>
          <cell r="J3196">
            <v>33.57</v>
          </cell>
          <cell r="K3196">
            <v>0</v>
          </cell>
          <cell r="L3196">
            <v>12.95</v>
          </cell>
          <cell r="M3196">
            <v>26.3827207414</v>
          </cell>
          <cell r="N3196">
            <v>13.77</v>
          </cell>
          <cell r="O3196">
            <v>27.5311393104</v>
          </cell>
          <cell r="P3196">
            <v>0</v>
          </cell>
          <cell r="Q3196">
            <v>11.644336147500001</v>
          </cell>
          <cell r="R3196">
            <v>11.2038773786</v>
          </cell>
          <cell r="S3196">
            <v>22.0052937566</v>
          </cell>
        </row>
        <row r="3197">
          <cell r="F3197" t="str">
            <v>(-) DESPESAS COMERCIAL MARKETINGMaterial de Expediente</v>
          </cell>
          <cell r="G3197" t="str">
            <v>Material de Expediente</v>
          </cell>
          <cell r="H3197">
            <v>210.96999997188001</v>
          </cell>
          <cell r="I3197">
            <v>108.62000000549685</v>
          </cell>
          <cell r="J3197">
            <v>174.07999999999998</v>
          </cell>
          <cell r="K3197">
            <v>372.62999999117125</v>
          </cell>
          <cell r="L3197">
            <v>101.72</v>
          </cell>
          <cell r="M3197">
            <v>22.67</v>
          </cell>
          <cell r="N3197">
            <v>610.27</v>
          </cell>
          <cell r="O3197">
            <v>46.80999999454</v>
          </cell>
          <cell r="P3197">
            <v>104.426537755065</v>
          </cell>
          <cell r="Q3197">
            <v>65.899999999999991</v>
          </cell>
          <cell r="R3197">
            <v>23.189214399599997</v>
          </cell>
          <cell r="S3197">
            <v>106.52262749499999</v>
          </cell>
        </row>
        <row r="3198">
          <cell r="F3198" t="str">
            <v>(-) DESPESAS COMERCIAL MARKETINGMaterial de Limpeza</v>
          </cell>
          <cell r="G3198" t="str">
            <v>Material de Limpeza</v>
          </cell>
          <cell r="H3198">
            <v>0</v>
          </cell>
          <cell r="I3198">
            <v>0</v>
          </cell>
          <cell r="J3198">
            <v>0</v>
          </cell>
          <cell r="K3198">
            <v>31.58</v>
          </cell>
          <cell r="L3198">
            <v>0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0</v>
          </cell>
          <cell r="R3198">
            <v>0</v>
          </cell>
          <cell r="S3198">
            <v>0</v>
          </cell>
        </row>
        <row r="3199">
          <cell r="F3199" t="str">
            <v>(-) DESPESAS COMERCIAL MARKETINGMaterial Gráfico e Repreográfico</v>
          </cell>
          <cell r="G3199" t="str">
            <v>Material Gráfico e Repreográfico</v>
          </cell>
          <cell r="H3199">
            <v>0</v>
          </cell>
          <cell r="I3199">
            <v>0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  <cell r="N3199">
            <v>640.5</v>
          </cell>
          <cell r="O3199">
            <v>0</v>
          </cell>
          <cell r="P3199">
            <v>0</v>
          </cell>
          <cell r="Q3199">
            <v>671.5</v>
          </cell>
          <cell r="R3199">
            <v>70.779999999647998</v>
          </cell>
          <cell r="S3199">
            <v>0</v>
          </cell>
        </row>
        <row r="3200">
          <cell r="F3200" t="str">
            <v>(-) DESPESAS COMERCIAL MARKETINGMateriais de Natureza Permanente</v>
          </cell>
          <cell r="G3200" t="str">
            <v>Materiais de Natureza Permanente</v>
          </cell>
          <cell r="H3200">
            <v>27.8</v>
          </cell>
          <cell r="I3200">
            <v>15.5</v>
          </cell>
          <cell r="J3200">
            <v>0</v>
          </cell>
          <cell r="K3200">
            <v>0</v>
          </cell>
          <cell r="L3200">
            <v>409.58</v>
          </cell>
          <cell r="M3200">
            <v>8231.3500000290787</v>
          </cell>
          <cell r="N3200">
            <v>1666.08</v>
          </cell>
          <cell r="O3200">
            <v>0</v>
          </cell>
          <cell r="P3200">
            <v>0</v>
          </cell>
          <cell r="Q3200">
            <v>0</v>
          </cell>
          <cell r="R3200">
            <v>0</v>
          </cell>
          <cell r="S3200">
            <v>9.9999999907500001</v>
          </cell>
        </row>
        <row r="3201">
          <cell r="F3201" t="str">
            <v>(-) DESPESAS COMERCIAL MARKETINGCoffee Break</v>
          </cell>
          <cell r="G3201" t="str">
            <v>Coffee Break</v>
          </cell>
          <cell r="H3201">
            <v>0</v>
          </cell>
          <cell r="I3201">
            <v>0</v>
          </cell>
          <cell r="J3201">
            <v>0</v>
          </cell>
          <cell r="K3201">
            <v>0</v>
          </cell>
          <cell r="L3201">
            <v>8702.0299999999988</v>
          </cell>
          <cell r="M3201">
            <v>0</v>
          </cell>
          <cell r="N3201">
            <v>602.78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  <cell r="S3201">
            <v>0</v>
          </cell>
        </row>
        <row r="3202">
          <cell r="F3202" t="str">
            <v>(-) DESPESAS COMERCIAL MARKETINGMaterial EPI</v>
          </cell>
          <cell r="G3202" t="str">
            <v>Material EPI</v>
          </cell>
          <cell r="H3202">
            <v>0</v>
          </cell>
          <cell r="I3202">
            <v>0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0</v>
          </cell>
          <cell r="P3202">
            <v>0</v>
          </cell>
          <cell r="Q3202">
            <v>0</v>
          </cell>
          <cell r="R3202">
            <v>0</v>
          </cell>
          <cell r="S3202">
            <v>0</v>
          </cell>
        </row>
        <row r="3203">
          <cell r="F3203" t="str">
            <v>(-) DESPESAS COMERCIAL MARKETING(-) Serviços Técnicos Especializados</v>
          </cell>
          <cell r="G3203" t="str">
            <v>(-) Serviços Técnicos Especializados</v>
          </cell>
          <cell r="H3203">
            <v>13881.99</v>
          </cell>
          <cell r="I3203">
            <v>19763.32</v>
          </cell>
          <cell r="J3203">
            <v>0</v>
          </cell>
          <cell r="K3203">
            <v>17737.259999999998</v>
          </cell>
          <cell r="L3203">
            <v>813.95</v>
          </cell>
          <cell r="M3203">
            <v>46184.660000091179</v>
          </cell>
          <cell r="N3203">
            <v>22264.68</v>
          </cell>
          <cell r="O3203">
            <v>12636.15</v>
          </cell>
          <cell r="P3203">
            <v>29309.68</v>
          </cell>
          <cell r="Q3203">
            <v>17070.5</v>
          </cell>
          <cell r="R3203">
            <v>39831.33</v>
          </cell>
          <cell r="S3203">
            <v>18409.7</v>
          </cell>
        </row>
        <row r="3204">
          <cell r="F3204" t="str">
            <v>(-) DESPESAS COMERCIAL MARKETINGComissões sobre Vendas</v>
          </cell>
          <cell r="G3204" t="str">
            <v>Comissões sobre Vendas</v>
          </cell>
          <cell r="H3204">
            <v>0</v>
          </cell>
          <cell r="I3204">
            <v>0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</row>
        <row r="3205">
          <cell r="F3205" t="str">
            <v>(-) DESPESAS COMERCIAL MARKETINGServiços de Segurança</v>
          </cell>
          <cell r="G3205" t="str">
            <v>Serviços de Segurança</v>
          </cell>
          <cell r="H3205">
            <v>0</v>
          </cell>
          <cell r="I3205">
            <v>0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0</v>
          </cell>
          <cell r="R3205">
            <v>0</v>
          </cell>
          <cell r="S3205">
            <v>0</v>
          </cell>
        </row>
        <row r="3206">
          <cell r="F3206" t="str">
            <v>(-) DESPESAS COMERCIAL MARKETINGServiços de Contabilidade</v>
          </cell>
          <cell r="G3206" t="str">
            <v>Serviços de Contabilidade</v>
          </cell>
          <cell r="H3206">
            <v>0</v>
          </cell>
          <cell r="I3206">
            <v>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</row>
        <row r="3207">
          <cell r="F3207" t="str">
            <v>(-) DESPESAS COMERCIAL MARKETINGAssessoria Tributária</v>
          </cell>
          <cell r="G3207" t="str">
            <v>Assessoria Tributária</v>
          </cell>
          <cell r="H3207">
            <v>0</v>
          </cell>
          <cell r="I3207">
            <v>0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</row>
        <row r="3208">
          <cell r="F3208" t="str">
            <v>(-) DESPESAS COMERCIAL MARKETINGAuditoria Independente</v>
          </cell>
          <cell r="G3208" t="str">
            <v>Auditoria Independente</v>
          </cell>
          <cell r="H3208">
            <v>0</v>
          </cell>
          <cell r="I3208">
            <v>0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</row>
        <row r="3209">
          <cell r="F3209" t="str">
            <v>(-) DESPESAS COMERCIAL MARKETINGAdvocacia</v>
          </cell>
          <cell r="G3209" t="str">
            <v>Advocacia</v>
          </cell>
          <cell r="H3209">
            <v>0</v>
          </cell>
          <cell r="I3209">
            <v>0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</row>
        <row r="3210">
          <cell r="F3210" t="str">
            <v>(-) DESPESAS COMERCIAL MARKETINGAssessoria de Imprensa</v>
          </cell>
          <cell r="G3210" t="str">
            <v>Assessoria de Imprensa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</row>
        <row r="3211">
          <cell r="F3211" t="str">
            <v>(-) DESPESAS COMERCIAL MARKETINGAssessoria de Comunicação</v>
          </cell>
          <cell r="G3211" t="str">
            <v>Assessoria de Comunicação</v>
          </cell>
          <cell r="H3211">
            <v>1275.83</v>
          </cell>
          <cell r="I3211">
            <v>17738.82</v>
          </cell>
          <cell r="J3211">
            <v>0</v>
          </cell>
          <cell r="K3211">
            <v>7303.21</v>
          </cell>
          <cell r="L3211">
            <v>813.95</v>
          </cell>
          <cell r="M3211">
            <v>0</v>
          </cell>
          <cell r="N3211">
            <v>7568.5</v>
          </cell>
          <cell r="O3211">
            <v>0</v>
          </cell>
          <cell r="P3211">
            <v>6618.5</v>
          </cell>
          <cell r="Q3211">
            <v>15618.500000000002</v>
          </cell>
          <cell r="R3211">
            <v>15618.5</v>
          </cell>
          <cell r="S3211">
            <v>7445.2</v>
          </cell>
        </row>
        <row r="3212">
          <cell r="F3212" t="str">
            <v>(-) DESPESAS COMERCIAL MARKETINGAssessoria Criação e Publicidade</v>
          </cell>
          <cell r="G3212" t="str">
            <v>Assessoria Criação e Publicidade</v>
          </cell>
          <cell r="H3212">
            <v>0</v>
          </cell>
          <cell r="I3212">
            <v>0</v>
          </cell>
          <cell r="J3212">
            <v>0</v>
          </cell>
          <cell r="K3212">
            <v>6919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9000</v>
          </cell>
          <cell r="Q3212">
            <v>0</v>
          </cell>
          <cell r="R3212">
            <v>0</v>
          </cell>
          <cell r="S3212">
            <v>9000</v>
          </cell>
        </row>
        <row r="3213">
          <cell r="F3213" t="str">
            <v>(-) DESPESAS COMERCIAL MARKETINGRecrutamento e Seleção</v>
          </cell>
          <cell r="G3213" t="str">
            <v>Recrutamento e Seleção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</row>
        <row r="3214">
          <cell r="F3214" t="str">
            <v>(-) DESPESAS COMERCIAL MARKETINGFerramentas de Pesquisa</v>
          </cell>
          <cell r="G3214" t="str">
            <v>Ferramentas de Pesquisa</v>
          </cell>
          <cell r="H3214">
            <v>11124.16</v>
          </cell>
          <cell r="I3214">
            <v>542.5</v>
          </cell>
          <cell r="J3214">
            <v>0</v>
          </cell>
          <cell r="K3214">
            <v>0</v>
          </cell>
          <cell r="L3214">
            <v>0</v>
          </cell>
          <cell r="M3214">
            <v>45884.660000091179</v>
          </cell>
          <cell r="N3214">
            <v>11666.68</v>
          </cell>
          <cell r="O3214">
            <v>11124.15</v>
          </cell>
          <cell r="P3214">
            <v>12209.18</v>
          </cell>
          <cell r="Q3214">
            <v>0</v>
          </cell>
          <cell r="R3214">
            <v>22790.83</v>
          </cell>
          <cell r="S3214">
            <v>542.5</v>
          </cell>
        </row>
        <row r="3215">
          <cell r="F3215" t="str">
            <v>(-) DESPESAS COMERCIAL MARKETINGAssessoria Empresarial</v>
          </cell>
          <cell r="G3215" t="str">
            <v>Assessoria Empresarial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</row>
        <row r="3216">
          <cell r="F3216" t="str">
            <v>(-) DESPESAS COMERCIAL MARKETINGServiço de Desembaraço Aduaneiro</v>
          </cell>
          <cell r="G3216" t="str">
            <v>Serviço de Desembaraço Aduaneiro</v>
          </cell>
          <cell r="H3216">
            <v>0</v>
          </cell>
          <cell r="I3216">
            <v>0</v>
          </cell>
          <cell r="J3216">
            <v>0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</row>
        <row r="3217">
          <cell r="F3217" t="str">
            <v>(-) DESPESAS COMERCIAL MARKETINGParticipação em Associações</v>
          </cell>
          <cell r="G3217" t="str">
            <v>Participação em Associações</v>
          </cell>
          <cell r="H3217">
            <v>0</v>
          </cell>
          <cell r="I3217">
            <v>0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</row>
        <row r="3218">
          <cell r="F3218" t="str">
            <v>(-) DESPESAS COMERCIAL MARKETINGComissão Empresa de Cobrança</v>
          </cell>
          <cell r="G3218" t="str">
            <v>Comissão Empresa de Cobrança</v>
          </cell>
          <cell r="H3218">
            <v>0</v>
          </cell>
          <cell r="I3218">
            <v>0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</row>
        <row r="3219">
          <cell r="F3219" t="str">
            <v>(-) DESPESAS COMERCIAL MARKETINGServiço Análise de Crédito</v>
          </cell>
          <cell r="G3219" t="str">
            <v>Serviço Análise de Crédito</v>
          </cell>
          <cell r="H3219">
            <v>0</v>
          </cell>
          <cell r="I3219">
            <v>0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</row>
        <row r="3220">
          <cell r="F3220" t="str">
            <v>(-) DESPESAS COMERCIAL MARKETINGDesenvolvimento e Manutenção de Software</v>
          </cell>
          <cell r="G3220" t="str">
            <v>Desenvolvimento e Manutenção de Software</v>
          </cell>
          <cell r="H3220">
            <v>0</v>
          </cell>
          <cell r="I3220">
            <v>1482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1422</v>
          </cell>
          <cell r="P3220">
            <v>1422</v>
          </cell>
          <cell r="Q3220">
            <v>1422</v>
          </cell>
          <cell r="R3220">
            <v>1422</v>
          </cell>
          <cell r="S3220">
            <v>1422</v>
          </cell>
        </row>
        <row r="3221">
          <cell r="F3221" t="str">
            <v>(-) DESPESAS COMERCIAL MARKETINGSuporte Técnico Software</v>
          </cell>
          <cell r="G3221" t="str">
            <v>Suporte Técnico Software</v>
          </cell>
          <cell r="H3221">
            <v>1482</v>
          </cell>
          <cell r="I3221">
            <v>0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30</v>
          </cell>
          <cell r="R3221">
            <v>0</v>
          </cell>
          <cell r="S3221">
            <v>0</v>
          </cell>
        </row>
        <row r="3222">
          <cell r="F3222" t="str">
            <v>(-) DESPESAS COMERCIAL MARKETINGLicença para Uso de Software (Aluguel)</v>
          </cell>
          <cell r="G3222" t="str">
            <v>Licença para Uso de Software (Aluguel)</v>
          </cell>
          <cell r="H3222">
            <v>0</v>
          </cell>
          <cell r="I3222">
            <v>0</v>
          </cell>
          <cell r="J3222">
            <v>0</v>
          </cell>
          <cell r="K3222">
            <v>3515.05</v>
          </cell>
          <cell r="L3222">
            <v>0</v>
          </cell>
          <cell r="M3222">
            <v>0</v>
          </cell>
          <cell r="N3222">
            <v>2909.5</v>
          </cell>
          <cell r="O3222">
            <v>0</v>
          </cell>
          <cell r="P3222">
            <v>60</v>
          </cell>
          <cell r="Q3222">
            <v>0</v>
          </cell>
          <cell r="R3222">
            <v>0</v>
          </cell>
          <cell r="S3222">
            <v>0</v>
          </cell>
        </row>
        <row r="3223">
          <cell r="F3223" t="str">
            <v>(-) DESPESAS COMERCIAL MARKETINGAssessoria em TI</v>
          </cell>
          <cell r="G3223" t="str">
            <v>Assessoria em TI</v>
          </cell>
          <cell r="H3223">
            <v>0</v>
          </cell>
          <cell r="I3223">
            <v>0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</row>
        <row r="3224">
          <cell r="F3224" t="str">
            <v>(-) DESPESAS COMERCIAL MARKETINGManutenção Suporte Técnico Software</v>
          </cell>
          <cell r="G3224" t="str">
            <v>Manutenção Suporte Técnico Software</v>
          </cell>
          <cell r="H3224">
            <v>0</v>
          </cell>
          <cell r="I3224">
            <v>0</v>
          </cell>
          <cell r="J3224">
            <v>0</v>
          </cell>
          <cell r="K3224">
            <v>0</v>
          </cell>
          <cell r="L3224">
            <v>0</v>
          </cell>
          <cell r="M3224">
            <v>300</v>
          </cell>
          <cell r="N3224">
            <v>120</v>
          </cell>
          <cell r="O3224">
            <v>90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</row>
        <row r="3225">
          <cell r="F3225" t="str">
            <v>(-) DESPESAS COMERCIAL MARKETING(-)Manutenção</v>
          </cell>
          <cell r="G3225" t="str">
            <v>(-)Manutenção</v>
          </cell>
          <cell r="H3225">
            <v>0</v>
          </cell>
          <cell r="I3225">
            <v>0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</row>
        <row r="3226">
          <cell r="F3226" t="str">
            <v>(-) DESPESAS COMERCIAL MARKETINGMateriais de Manutenção e Reparos</v>
          </cell>
          <cell r="G3226" t="str">
            <v>Materiais de Manutenção e Reparos</v>
          </cell>
          <cell r="H3226">
            <v>0</v>
          </cell>
          <cell r="I3226">
            <v>0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0</v>
          </cell>
          <cell r="S3226">
            <v>0</v>
          </cell>
        </row>
        <row r="3227">
          <cell r="F3227" t="str">
            <v>(-) DESPESAS COMERCIAL MARKETINGManutenção Conservação Móveis e Utensílios</v>
          </cell>
          <cell r="G3227" t="str">
            <v>Manutenção Conservação Móveis e Utensílios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0</v>
          </cell>
          <cell r="R3227">
            <v>0</v>
          </cell>
          <cell r="S3227">
            <v>0</v>
          </cell>
        </row>
        <row r="3228">
          <cell r="F3228" t="str">
            <v>(-) DESPESAS COMERCIAL MARKETINGManutenção Conservação Máq. e Equipamentos</v>
          </cell>
          <cell r="G3228" t="str">
            <v>Manutenção Conservação Máq. e Equipamentos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0</v>
          </cell>
        </row>
        <row r="3229">
          <cell r="F3229" t="str">
            <v>(-) DESPESAS COMERCIAL MARKETINGManutenção de Equipamentos de Informática</v>
          </cell>
          <cell r="G3229" t="str">
            <v>Manutenção de Equipamentos de Informática</v>
          </cell>
          <cell r="H3229">
            <v>0</v>
          </cell>
          <cell r="I3229">
            <v>0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0</v>
          </cell>
          <cell r="R3229">
            <v>0</v>
          </cell>
          <cell r="S3229">
            <v>0</v>
          </cell>
        </row>
        <row r="3230">
          <cell r="F3230" t="str">
            <v>(-) DESPESAS COMERCIAL MARKETINGManutenção e Conservação Instalações</v>
          </cell>
          <cell r="G3230" t="str">
            <v>Manutenção e Conservação Instalações</v>
          </cell>
          <cell r="H3230">
            <v>0</v>
          </cell>
          <cell r="I3230">
            <v>0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  <cell r="S3230">
            <v>0</v>
          </cell>
        </row>
        <row r="3231">
          <cell r="F3231" t="str">
            <v>(-) DESPESAS COMERCIAL MARKETINGManutenção e Conservação Predial</v>
          </cell>
          <cell r="G3231" t="str">
            <v>Manutenção e Conservação Predial</v>
          </cell>
          <cell r="H3231">
            <v>0</v>
          </cell>
          <cell r="I3231">
            <v>0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</row>
        <row r="3232">
          <cell r="F3232" t="str">
            <v>(-) DESPESAS COMERCIAL MARKETING(-)Outras Despesas Gerais</v>
          </cell>
          <cell r="G3232" t="str">
            <v>(-)Outras Despesas Gerais</v>
          </cell>
          <cell r="H3232">
            <v>586.77000007282788</v>
          </cell>
          <cell r="I3232">
            <v>272.14999999999998</v>
          </cell>
          <cell r="J3232">
            <v>50044.080000010239</v>
          </cell>
          <cell r="K3232">
            <v>3400</v>
          </cell>
          <cell r="L3232">
            <v>3296.3699999444971</v>
          </cell>
          <cell r="M3232">
            <v>0</v>
          </cell>
          <cell r="N3232">
            <v>4933.0000000435002</v>
          </cell>
          <cell r="O3232">
            <v>276.4199999572985</v>
          </cell>
          <cell r="P3232">
            <v>0</v>
          </cell>
          <cell r="Q3232">
            <v>46.230000040706422</v>
          </cell>
          <cell r="R3232">
            <v>19.500000019044183</v>
          </cell>
          <cell r="S3232">
            <v>0</v>
          </cell>
        </row>
        <row r="3233">
          <cell r="F3233" t="str">
            <v>(-) DESPESAS COMERCIAL MARKETINGAluguel de Veículos</v>
          </cell>
          <cell r="G3233" t="str">
            <v>Aluguel de Veículos</v>
          </cell>
          <cell r="H3233">
            <v>0</v>
          </cell>
          <cell r="I3233">
            <v>0</v>
          </cell>
          <cell r="J3233">
            <v>0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</row>
        <row r="3234">
          <cell r="F3234" t="str">
            <v>(-) DESPESAS COMERCIAL MARKETINGAssinatura Jornais, Revistas e Periódicos</v>
          </cell>
          <cell r="G3234" t="str">
            <v>Assinatura Jornais, Revistas e Periódicos</v>
          </cell>
          <cell r="H3234">
            <v>0</v>
          </cell>
          <cell r="I3234">
            <v>0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</row>
        <row r="3235">
          <cell r="F3235" t="str">
            <v>(-) DESPESAS COMERCIAL MARKETINGCombustível</v>
          </cell>
          <cell r="G3235" t="str">
            <v>Combustível</v>
          </cell>
          <cell r="H3235">
            <v>0</v>
          </cell>
          <cell r="I3235">
            <v>230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93.77</v>
          </cell>
          <cell r="P3235">
            <v>0</v>
          </cell>
          <cell r="Q3235">
            <v>0</v>
          </cell>
          <cell r="R3235">
            <v>0</v>
          </cell>
          <cell r="S3235">
            <v>0</v>
          </cell>
        </row>
        <row r="3236">
          <cell r="F3236" t="str">
            <v>(-) DESPESAS COMERCIAL MARKETINGDespesa com Documentos</v>
          </cell>
          <cell r="G3236" t="str">
            <v>Despesa com Documentos</v>
          </cell>
          <cell r="H3236">
            <v>0</v>
          </cell>
          <cell r="I3236">
            <v>0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  <cell r="S3236">
            <v>0</v>
          </cell>
        </row>
        <row r="3237">
          <cell r="F3237" t="str">
            <v>(-) DESPESAS COMERCIAL MARKETINGDespesa com Processos Judiciais</v>
          </cell>
          <cell r="G3237" t="str">
            <v>Despesa com Processos Judiciais</v>
          </cell>
          <cell r="H3237">
            <v>0</v>
          </cell>
          <cell r="I3237">
            <v>0</v>
          </cell>
          <cell r="J3237">
            <v>0</v>
          </cell>
          <cell r="K3237">
            <v>0</v>
          </cell>
          <cell r="L3237">
            <v>0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</row>
        <row r="3238">
          <cell r="F3238" t="str">
            <v>(-) DESPESAS COMERCIAL MARKETINGFrete Compra</v>
          </cell>
          <cell r="G3238" t="str">
            <v>Frete Compra</v>
          </cell>
          <cell r="H3238">
            <v>0</v>
          </cell>
          <cell r="I3238">
            <v>0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130</v>
          </cell>
          <cell r="P3238">
            <v>0</v>
          </cell>
          <cell r="Q3238">
            <v>0</v>
          </cell>
          <cell r="R3238">
            <v>0</v>
          </cell>
          <cell r="S3238">
            <v>0</v>
          </cell>
        </row>
        <row r="3239">
          <cell r="F3239" t="str">
            <v>(-) DESPESAS COMERCIAL MARKETINGMão-de-Obra Terceirizada</v>
          </cell>
          <cell r="G3239" t="str">
            <v>Mão-de-Obra Terceirizada</v>
          </cell>
          <cell r="H3239">
            <v>0</v>
          </cell>
          <cell r="I3239">
            <v>0</v>
          </cell>
          <cell r="J3239">
            <v>50000</v>
          </cell>
          <cell r="K3239">
            <v>3400</v>
          </cell>
          <cell r="L3239">
            <v>1622</v>
          </cell>
          <cell r="M3239">
            <v>0</v>
          </cell>
          <cell r="N3239">
            <v>4900</v>
          </cell>
          <cell r="O3239">
            <v>0</v>
          </cell>
          <cell r="P3239">
            <v>0</v>
          </cell>
          <cell r="Q3239">
            <v>0</v>
          </cell>
          <cell r="R3239">
            <v>0</v>
          </cell>
          <cell r="S3239">
            <v>0</v>
          </cell>
        </row>
        <row r="3240">
          <cell r="F3240" t="str">
            <v>(-) DESPESAS COMERCIAL MARKETINGServiço de Correios</v>
          </cell>
          <cell r="G3240" t="str">
            <v>Serviço de Correios</v>
          </cell>
          <cell r="H3240">
            <v>586.77000007282788</v>
          </cell>
          <cell r="I3240">
            <v>42.15</v>
          </cell>
          <cell r="J3240">
            <v>44.080000010240887</v>
          </cell>
          <cell r="K3240">
            <v>0</v>
          </cell>
          <cell r="L3240">
            <v>1674.3699999444973</v>
          </cell>
          <cell r="M3240">
            <v>0</v>
          </cell>
          <cell r="N3240">
            <v>0</v>
          </cell>
          <cell r="O3240">
            <v>52.649999957298498</v>
          </cell>
          <cell r="P3240">
            <v>0</v>
          </cell>
          <cell r="Q3240">
            <v>46.230000040706422</v>
          </cell>
          <cell r="R3240">
            <v>0</v>
          </cell>
          <cell r="S3240">
            <v>0</v>
          </cell>
        </row>
        <row r="3241">
          <cell r="F3241" t="str">
            <v>(-) DESPESAS COMERCIAL MARKETINGÁgua</v>
          </cell>
          <cell r="G3241" t="str">
            <v>Água</v>
          </cell>
          <cell r="H3241">
            <v>0</v>
          </cell>
          <cell r="I3241">
            <v>0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33.000000043500002</v>
          </cell>
          <cell r="O3241">
            <v>0</v>
          </cell>
          <cell r="P3241">
            <v>0</v>
          </cell>
          <cell r="Q3241">
            <v>0</v>
          </cell>
          <cell r="R3241">
            <v>19.500000019044183</v>
          </cell>
          <cell r="S3241">
            <v>0</v>
          </cell>
        </row>
        <row r="3242">
          <cell r="F3242" t="str">
            <v>(-) DESPESAS COMERCIAL MARKETINGDespesas com Amortização de Software</v>
          </cell>
          <cell r="G3242" t="str">
            <v>Despesas com Amortização de Software</v>
          </cell>
          <cell r="H3242">
            <v>0</v>
          </cell>
          <cell r="I3242">
            <v>0</v>
          </cell>
          <cell r="J3242">
            <v>0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  <cell r="R3242">
            <v>0</v>
          </cell>
          <cell r="S3242">
            <v>0</v>
          </cell>
        </row>
        <row r="3243">
          <cell r="F3243" t="str">
            <v>(-) DESPESAS COMERCIAL MARKETINGTaxas Operacionais</v>
          </cell>
          <cell r="G3243" t="str">
            <v>Taxas Operacionais</v>
          </cell>
          <cell r="H3243">
            <v>0</v>
          </cell>
          <cell r="I3243">
            <v>0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0</v>
          </cell>
          <cell r="R3243">
            <v>0</v>
          </cell>
          <cell r="S3243">
            <v>0</v>
          </cell>
        </row>
        <row r="3244">
          <cell r="F3244" t="str">
            <v>(-) DESPESAS COMERCIAL MARKETINGAluguel de Imóveis</v>
          </cell>
          <cell r="G3244" t="str">
            <v>Aluguel de Imóveis</v>
          </cell>
          <cell r="H3244">
            <v>0</v>
          </cell>
          <cell r="I3244">
            <v>0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</row>
        <row r="3245">
          <cell r="F3245" t="str">
            <v>(-) DESPESAS COMERCIAL MARKETINGSeguro Frota Leve</v>
          </cell>
          <cell r="G3245" t="str">
            <v>Seguro Frota Leve</v>
          </cell>
          <cell r="H3245">
            <v>0</v>
          </cell>
          <cell r="I3245">
            <v>0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0</v>
          </cell>
          <cell r="R3245">
            <v>0</v>
          </cell>
          <cell r="S3245">
            <v>0</v>
          </cell>
        </row>
        <row r="3246">
          <cell r="F3246" t="str">
            <v>(-) DESPESAS COMERCIAL MARKETINGPerdas de Estoque</v>
          </cell>
          <cell r="G3246" t="str">
            <v>Perdas de Estoque</v>
          </cell>
          <cell r="H3246">
            <v>0</v>
          </cell>
          <cell r="I3246">
            <v>0</v>
          </cell>
          <cell r="J3246">
            <v>0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0</v>
          </cell>
          <cell r="R3246">
            <v>0</v>
          </cell>
          <cell r="S3246">
            <v>0</v>
          </cell>
        </row>
        <row r="3247">
          <cell r="F3247" t="str">
            <v>(-) DESPESAS COMERCIAL MARKETINGAluguel de Máquinas e Equipamentos</v>
          </cell>
          <cell r="G3247" t="str">
            <v>Aluguel de Máquinas e Equipamentos</v>
          </cell>
          <cell r="H3247">
            <v>0</v>
          </cell>
          <cell r="I3247">
            <v>0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0</v>
          </cell>
          <cell r="R3247">
            <v>0</v>
          </cell>
          <cell r="S3247">
            <v>0</v>
          </cell>
        </row>
        <row r="3248">
          <cell r="F3248" t="str">
            <v>(-) DESPESAS COMERCIAL MARKETINGOutras Despesas Gerais</v>
          </cell>
          <cell r="G3248" t="str">
            <v>Outras Despesas Gerais</v>
          </cell>
          <cell r="H3248">
            <v>0</v>
          </cell>
          <cell r="I3248">
            <v>0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0</v>
          </cell>
        </row>
        <row r="3249">
          <cell r="F3249" t="str">
            <v>(-) DESPESAS COMERCIAL MARKETING(-) DESPESAS OPERACIONAIS LOGÍSTICA</v>
          </cell>
          <cell r="G3249" t="str">
            <v>(-) DESPESAS OPERACIONAIS LOGÍSTICA</v>
          </cell>
          <cell r="H3249">
            <v>1087894.209669759</v>
          </cell>
          <cell r="I3249">
            <v>789258.52363591327</v>
          </cell>
          <cell r="J3249">
            <v>1000958.1302816902</v>
          </cell>
          <cell r="K3249">
            <v>1051198.600276531</v>
          </cell>
          <cell r="L3249">
            <v>1150249.6321036725</v>
          </cell>
          <cell r="M3249">
            <v>1011145.2961400981</v>
          </cell>
          <cell r="N3249">
            <v>1074555.9006183243</v>
          </cell>
          <cell r="O3249">
            <v>1004184.4546391584</v>
          </cell>
          <cell r="P3249">
            <v>808999.68561695423</v>
          </cell>
          <cell r="Q3249">
            <v>1164966.7047996109</v>
          </cell>
          <cell r="R3249">
            <v>1051451.9100848748</v>
          </cell>
          <cell r="S3249">
            <v>798657.42697900767</v>
          </cell>
        </row>
        <row r="3250">
          <cell r="F3250" t="str">
            <v>(-) DESPESAS LOGÍSTICA (DISTRIBUIÇÃO)(-) DESPESAS LOGÍSTICA (DISTRIBUIÇÃO)</v>
          </cell>
          <cell r="G3250" t="str">
            <v>(-) DESPESAS LOGÍSTICA (DISTRIBUIÇÃO)</v>
          </cell>
          <cell r="H3250">
            <v>1061503.3112699667</v>
          </cell>
          <cell r="I3250">
            <v>759131.32523569791</v>
          </cell>
          <cell r="J3250">
            <v>973249.04188169015</v>
          </cell>
          <cell r="K3250">
            <v>1022277.943476531</v>
          </cell>
          <cell r="L3250">
            <v>1123125.6689036724</v>
          </cell>
          <cell r="M3250">
            <v>979243.12934009812</v>
          </cell>
          <cell r="N3250">
            <v>1006176.8135530298</v>
          </cell>
          <cell r="O3250">
            <v>966410.37690561905</v>
          </cell>
          <cell r="P3250">
            <v>773233.43448579102</v>
          </cell>
          <cell r="Q3250">
            <v>1126823.5027430297</v>
          </cell>
          <cell r="R3250">
            <v>997400.6515978165</v>
          </cell>
          <cell r="S3250">
            <v>961050.9160965872</v>
          </cell>
        </row>
        <row r="3251">
          <cell r="F3251" t="str">
            <v>(-) DESPESAS LOGÍSTICA (DISTRIBUIÇÃO)Despesas com Pessoal</v>
          </cell>
          <cell r="G3251" t="str">
            <v>Despesas com Pessoal</v>
          </cell>
          <cell r="H3251">
            <v>221839.64126994152</v>
          </cell>
          <cell r="I3251">
            <v>207842.49849983596</v>
          </cell>
          <cell r="J3251">
            <v>213048.97188123022</v>
          </cell>
          <cell r="K3251">
            <v>217677.99347915305</v>
          </cell>
          <cell r="L3251">
            <v>217688.80890543174</v>
          </cell>
          <cell r="M3251">
            <v>227622.92273867986</v>
          </cell>
          <cell r="N3251">
            <v>218763.69127150212</v>
          </cell>
          <cell r="O3251">
            <v>272203.68671066954</v>
          </cell>
          <cell r="P3251">
            <v>206886.72227147789</v>
          </cell>
          <cell r="Q3251">
            <v>235317.54432855241</v>
          </cell>
          <cell r="R3251">
            <v>233577.10220067788</v>
          </cell>
          <cell r="S3251">
            <v>132993.9125889283</v>
          </cell>
        </row>
        <row r="3252">
          <cell r="F3252" t="str">
            <v>(-) DESPESAS LOGÍSTICA (DISTRIBUIÇÃO)Salários e Adicionais</v>
          </cell>
          <cell r="G3252" t="str">
            <v>Salários e Adicionais</v>
          </cell>
          <cell r="H3252">
            <v>128248.91</v>
          </cell>
          <cell r="I3252">
            <v>112305.69</v>
          </cell>
          <cell r="J3252">
            <v>118085.89</v>
          </cell>
          <cell r="K3252">
            <v>123022.9656</v>
          </cell>
          <cell r="L3252">
            <v>115767.9636</v>
          </cell>
          <cell r="M3252">
            <v>124748.90360000002</v>
          </cell>
          <cell r="N3252">
            <v>135249.33279999997</v>
          </cell>
          <cell r="O3252">
            <v>128287.48</v>
          </cell>
          <cell r="P3252">
            <v>106419.81999999999</v>
          </cell>
          <cell r="Q3252">
            <v>135084.80000000002</v>
          </cell>
          <cell r="R3252">
            <v>128959.92</v>
          </cell>
          <cell r="S3252">
            <v>132146.52000000002</v>
          </cell>
        </row>
        <row r="3253">
          <cell r="F3253" t="str">
            <v>(-) DESPESAS LOGÍSTICA (DISTRIBUIÇÃO)Encargos Sociais</v>
          </cell>
          <cell r="G3253" t="str">
            <v>Encargos Sociais</v>
          </cell>
          <cell r="H3253">
            <v>49655.520000000004</v>
          </cell>
          <cell r="I3253">
            <v>47390.819999999992</v>
          </cell>
          <cell r="J3253">
            <v>47154.81</v>
          </cell>
          <cell r="K3253">
            <v>51719.748</v>
          </cell>
          <cell r="L3253">
            <v>48064.058000000012</v>
          </cell>
          <cell r="M3253">
            <v>57134.734799999998</v>
          </cell>
          <cell r="N3253">
            <v>54869.645200000006</v>
          </cell>
          <cell r="O3253">
            <v>81123.430000000008</v>
          </cell>
          <cell r="P3253">
            <v>60065.250000000007</v>
          </cell>
          <cell r="Q3253">
            <v>59040.59</v>
          </cell>
          <cell r="R3253">
            <v>57632.46</v>
          </cell>
          <cell r="S3253">
            <v>69582.25</v>
          </cell>
        </row>
        <row r="3254">
          <cell r="F3254" t="str">
            <v>(-) DESPESAS LOGÍSTICA (DISTRIBUIÇÃO)Provisão PPR Global</v>
          </cell>
          <cell r="G3254" t="str">
            <v>Provisão PPR Global</v>
          </cell>
          <cell r="H3254">
            <v>0</v>
          </cell>
          <cell r="I3254">
            <v>0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</row>
        <row r="3255">
          <cell r="F3255" t="str">
            <v>(-) DESPESAS LOGÍSTICA (DISTRIBUIÇÃO)Desenvolvimento RH</v>
          </cell>
          <cell r="G3255" t="str">
            <v>Desenvolvimento RH</v>
          </cell>
          <cell r="H3255">
            <v>11706.19</v>
          </cell>
          <cell r="I3255">
            <v>11706.19</v>
          </cell>
          <cell r="J3255">
            <v>11706.189999999997</v>
          </cell>
          <cell r="K3255">
            <v>11706.19</v>
          </cell>
          <cell r="L3255">
            <v>18606.330000000002</v>
          </cell>
          <cell r="M3255">
            <v>11706.19</v>
          </cell>
          <cell r="N3255">
            <v>-5550.7800000000007</v>
          </cell>
          <cell r="O3255">
            <v>23415.94</v>
          </cell>
          <cell r="P3255">
            <v>-2650.76</v>
          </cell>
          <cell r="Q3255">
            <v>-216.97999999999956</v>
          </cell>
          <cell r="R3255">
            <v>22082.87</v>
          </cell>
          <cell r="S3255">
            <v>-107317.43</v>
          </cell>
        </row>
        <row r="3256">
          <cell r="F3256" t="str">
            <v>(-) DESPESAS LOGÍSTICA (DISTRIBUIÇÃO)Provisão PPR Gestores</v>
          </cell>
          <cell r="G3256" t="str">
            <v>Provisão PPR Gestores</v>
          </cell>
          <cell r="H3256">
            <v>11706.19</v>
          </cell>
          <cell r="I3256">
            <v>11706.19</v>
          </cell>
          <cell r="J3256">
            <v>11706.189999999997</v>
          </cell>
          <cell r="K3256">
            <v>11706.19</v>
          </cell>
          <cell r="L3256">
            <v>18606.330000000002</v>
          </cell>
          <cell r="M3256">
            <v>11706.19</v>
          </cell>
          <cell r="N3256">
            <v>-5550.7800000000007</v>
          </cell>
          <cell r="O3256">
            <v>23415.94</v>
          </cell>
          <cell r="P3256">
            <v>-2650.76</v>
          </cell>
          <cell r="Q3256">
            <v>-216.97999999999956</v>
          </cell>
          <cell r="R3256">
            <v>22082.87</v>
          </cell>
          <cell r="S3256">
            <v>-107317.43</v>
          </cell>
        </row>
        <row r="3257">
          <cell r="F3257" t="str">
            <v>(-) DESPESAS LOGÍSTICA (DISTRIBUIÇÃO)Educação Continuada</v>
          </cell>
          <cell r="G3257" t="str">
            <v>Educação Continuada</v>
          </cell>
          <cell r="H3257">
            <v>0</v>
          </cell>
          <cell r="I3257">
            <v>0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  <cell r="S3257">
            <v>0</v>
          </cell>
        </row>
        <row r="3258">
          <cell r="F3258" t="str">
            <v>(-) DESPESAS LOGÍSTICA (DISTRIBUIÇÃO)Idiomas</v>
          </cell>
          <cell r="G3258" t="str">
            <v>Idiomas</v>
          </cell>
          <cell r="H3258">
            <v>0</v>
          </cell>
          <cell r="I3258">
            <v>0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  <cell r="R3258">
            <v>0</v>
          </cell>
          <cell r="S3258">
            <v>0</v>
          </cell>
        </row>
        <row r="3259">
          <cell r="F3259" t="str">
            <v>(-) DESPESAS LOGÍSTICA (DISTRIBUIÇÃO)Ginástica Laboral</v>
          </cell>
          <cell r="G3259" t="str">
            <v>Ginástica Laboral</v>
          </cell>
          <cell r="H3259">
            <v>0</v>
          </cell>
          <cell r="I3259">
            <v>0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  <cell r="S3259">
            <v>0</v>
          </cell>
        </row>
        <row r="3260">
          <cell r="F3260" t="str">
            <v>(-) DESPESAS LOGÍSTICA (DISTRIBUIÇÃO)Educação e Treinamento (Capacitação)</v>
          </cell>
          <cell r="G3260" t="str">
            <v>Educação e Treinamento (Capacitação)</v>
          </cell>
          <cell r="H3260">
            <v>0</v>
          </cell>
          <cell r="I3260">
            <v>0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0</v>
          </cell>
          <cell r="R3260">
            <v>0</v>
          </cell>
          <cell r="S3260">
            <v>0</v>
          </cell>
        </row>
        <row r="3261">
          <cell r="F3261" t="str">
            <v>(-) DESPESAS LOGÍSTICA (DISTRIBUIÇÃO)Atividades Motivacionais</v>
          </cell>
          <cell r="G3261" t="str">
            <v>Atividades Motivacionais</v>
          </cell>
          <cell r="H3261">
            <v>0</v>
          </cell>
          <cell r="I3261">
            <v>0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0</v>
          </cell>
          <cell r="R3261">
            <v>0</v>
          </cell>
          <cell r="S3261">
            <v>0</v>
          </cell>
        </row>
        <row r="3262">
          <cell r="F3262" t="str">
            <v>(-) DESPESAS LOGÍSTICA (DISTRIBUIÇÃO)Outras despesas de Pessoal</v>
          </cell>
          <cell r="G3262" t="str">
            <v>Outras despesas de Pessoal</v>
          </cell>
          <cell r="H3262">
            <v>32229.021269941535</v>
          </cell>
          <cell r="I3262">
            <v>36439.798499835946</v>
          </cell>
          <cell r="J3262">
            <v>36102.081881230195</v>
          </cell>
          <cell r="K3262">
            <v>31229.08987915306</v>
          </cell>
          <cell r="L3262">
            <v>35250.457305431752</v>
          </cell>
          <cell r="M3262">
            <v>34033.094338679839</v>
          </cell>
          <cell r="N3262">
            <v>34195.493271502142</v>
          </cell>
          <cell r="O3262">
            <v>39376.836710669551</v>
          </cell>
          <cell r="P3262">
            <v>43052.412271477886</v>
          </cell>
          <cell r="Q3262">
            <v>41409.134328552413</v>
          </cell>
          <cell r="R3262">
            <v>24901.852200677891</v>
          </cell>
          <cell r="S3262">
            <v>38582.572588928269</v>
          </cell>
        </row>
        <row r="3263">
          <cell r="F3263" t="str">
            <v>(-) DESPESAS LOGÍSTICA (DISTRIBUIÇÃO)Ajuda de Custo Alimentação</v>
          </cell>
          <cell r="G3263" t="str">
            <v>Ajuda de Custo Alimentação</v>
          </cell>
          <cell r="H3263">
            <v>0</v>
          </cell>
          <cell r="I3263">
            <v>0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</row>
        <row r="3264">
          <cell r="F3264" t="str">
            <v>(-) DESPESAS LOGÍSTICA (DISTRIBUIÇÃO)Ajuda de Custo Combustível</v>
          </cell>
          <cell r="G3264" t="str">
            <v>Ajuda de Custo Combustível</v>
          </cell>
          <cell r="H3264">
            <v>0</v>
          </cell>
          <cell r="I3264">
            <v>0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</row>
        <row r="3265">
          <cell r="F3265" t="str">
            <v>(-) DESPESAS LOGÍSTICA (DISTRIBUIÇÃO)Ajuda de Custo Moradia/Aluguel</v>
          </cell>
          <cell r="G3265" t="str">
            <v>Ajuda de Custo Moradia/Aluguel</v>
          </cell>
          <cell r="H3265">
            <v>0</v>
          </cell>
          <cell r="I3265">
            <v>0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  <cell r="Q3265">
            <v>0</v>
          </cell>
          <cell r="R3265">
            <v>0</v>
          </cell>
          <cell r="S3265">
            <v>0</v>
          </cell>
        </row>
        <row r="3266">
          <cell r="F3266" t="str">
            <v>(-) DESPESAS LOGÍSTICA (DISTRIBUIÇÃO)Exames Médicos</v>
          </cell>
          <cell r="G3266" t="str">
            <v>Exames Médicos</v>
          </cell>
          <cell r="H3266">
            <v>0</v>
          </cell>
          <cell r="I3266">
            <v>25</v>
          </cell>
          <cell r="J3266">
            <v>0</v>
          </cell>
          <cell r="K3266">
            <v>0</v>
          </cell>
          <cell r="L3266">
            <v>0</v>
          </cell>
          <cell r="M3266">
            <v>227.99999996080001</v>
          </cell>
          <cell r="N3266">
            <v>0</v>
          </cell>
          <cell r="O3266">
            <v>0</v>
          </cell>
          <cell r="P3266">
            <v>112.98999986078</v>
          </cell>
          <cell r="Q3266">
            <v>0</v>
          </cell>
          <cell r="R3266">
            <v>0</v>
          </cell>
          <cell r="S3266">
            <v>0</v>
          </cell>
        </row>
        <row r="3267">
          <cell r="F3267" t="str">
            <v>(-) DESPESAS LOGÍSTICA (DISTRIBUIÇÃO)Plano de Saúde</v>
          </cell>
          <cell r="G3267" t="str">
            <v>Plano de Saúde</v>
          </cell>
          <cell r="H3267">
            <v>13129.05127384651</v>
          </cell>
          <cell r="I3267">
            <v>13212.658500498621</v>
          </cell>
          <cell r="J3267">
            <v>12818.651881301237</v>
          </cell>
          <cell r="K3267">
            <v>12428.249875157018</v>
          </cell>
          <cell r="L3267">
            <v>14467.007309192904</v>
          </cell>
          <cell r="M3267">
            <v>15198.044335267859</v>
          </cell>
          <cell r="N3267">
            <v>16569.360181261422</v>
          </cell>
          <cell r="O3267">
            <v>16136.826706154974</v>
          </cell>
          <cell r="P3267">
            <v>18226.342268052253</v>
          </cell>
          <cell r="Q3267">
            <v>16752.994330459536</v>
          </cell>
          <cell r="R3267">
            <v>2923.5196228759678</v>
          </cell>
          <cell r="S3267">
            <v>16228.572586852397</v>
          </cell>
        </row>
        <row r="3268">
          <cell r="F3268" t="str">
            <v>(-) DESPESAS LOGÍSTICA (DISTRIBUIÇÃO)Seguro de Vida em Grupo</v>
          </cell>
          <cell r="G3268" t="str">
            <v>Seguro de Vida em Grupo</v>
          </cell>
          <cell r="H3268">
            <v>0</v>
          </cell>
          <cell r="I3268">
            <v>0</v>
          </cell>
          <cell r="J3268">
            <v>0</v>
          </cell>
          <cell r="K3268">
            <v>0</v>
          </cell>
          <cell r="L3268">
            <v>0</v>
          </cell>
          <cell r="M3268">
            <v>0</v>
          </cell>
          <cell r="N3268">
            <v>0</v>
          </cell>
          <cell r="O3268">
            <v>0</v>
          </cell>
          <cell r="P3268">
            <v>0</v>
          </cell>
          <cell r="Q3268">
            <v>0</v>
          </cell>
          <cell r="R3268">
            <v>0</v>
          </cell>
          <cell r="S3268">
            <v>0</v>
          </cell>
        </row>
        <row r="3269">
          <cell r="F3269" t="str">
            <v>(-) DESPESAS LOGÍSTICA (DISTRIBUIÇÃO)Plano Odontológico</v>
          </cell>
          <cell r="G3269" t="str">
            <v>Plano Odontológico</v>
          </cell>
          <cell r="H3269">
            <v>0</v>
          </cell>
          <cell r="I3269">
            <v>0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0</v>
          </cell>
          <cell r="P3269">
            <v>0</v>
          </cell>
          <cell r="Q3269">
            <v>0</v>
          </cell>
          <cell r="R3269">
            <v>0</v>
          </cell>
          <cell r="S3269">
            <v>0</v>
          </cell>
        </row>
        <row r="3270">
          <cell r="F3270" t="str">
            <v>(-) DESPESAS LOGÍSTICA (DISTRIBUIÇÃO)Farmácia</v>
          </cell>
          <cell r="G3270" t="str">
            <v>Farmácia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  <cell r="R3270">
            <v>209.300000004</v>
          </cell>
          <cell r="S3270">
            <v>0</v>
          </cell>
        </row>
        <row r="3271">
          <cell r="F3271" t="str">
            <v>(-) DESPESAS LOGÍSTICA (DISTRIBUIÇÃO)Alimentação Funcionários</v>
          </cell>
          <cell r="G3271" t="str">
            <v>Alimentação Funcionários</v>
          </cell>
          <cell r="H3271">
            <v>15096.389996029393</v>
          </cell>
          <cell r="I3271">
            <v>13681.999999337328</v>
          </cell>
          <cell r="J3271">
            <v>16294.79999992896</v>
          </cell>
          <cell r="K3271">
            <v>16307.200003901</v>
          </cell>
          <cell r="L3271">
            <v>16052.799996238849</v>
          </cell>
          <cell r="M3271">
            <v>16116.800003451181</v>
          </cell>
          <cell r="N3271">
            <v>15831.199997073221</v>
          </cell>
          <cell r="O3271">
            <v>16466.000004524576</v>
          </cell>
          <cell r="P3271">
            <v>18345.200003564853</v>
          </cell>
          <cell r="Q3271">
            <v>20441.999998048035</v>
          </cell>
          <cell r="R3271">
            <v>19002.000004031601</v>
          </cell>
          <cell r="S3271">
            <v>18762.000002075874</v>
          </cell>
        </row>
        <row r="3272">
          <cell r="F3272" t="str">
            <v>(-) DESPESAS LOGÍSTICA (DISTRIBUIÇÃO)Alimentação Interna Funcionários</v>
          </cell>
          <cell r="G3272" t="str">
            <v>Alimentação Interna Funcionários</v>
          </cell>
          <cell r="H3272">
            <v>3519.6200000212293</v>
          </cell>
          <cell r="I3272">
            <v>9145.14</v>
          </cell>
          <cell r="J3272">
            <v>6647.5700000000006</v>
          </cell>
          <cell r="K3272">
            <v>0</v>
          </cell>
          <cell r="L3272">
            <v>4730.6499999999996</v>
          </cell>
          <cell r="M3272">
            <v>2490.25</v>
          </cell>
          <cell r="N3272">
            <v>495.03</v>
          </cell>
          <cell r="O3272">
            <v>6298.1100000000006</v>
          </cell>
          <cell r="P3272">
            <v>6367.88</v>
          </cell>
          <cell r="Q3272">
            <v>3464.54</v>
          </cell>
          <cell r="R3272">
            <v>2649.7000000023199</v>
          </cell>
          <cell r="S3272">
            <v>2638</v>
          </cell>
        </row>
        <row r="3273">
          <cell r="F3273" t="str">
            <v>(-) DESPESAS LOGÍSTICA (DISTRIBUIÇÃO)Multa Termino Contratual</v>
          </cell>
          <cell r="G3273" t="str">
            <v>Multa Termino Contratual</v>
          </cell>
          <cell r="H3273">
            <v>0</v>
          </cell>
          <cell r="I3273">
            <v>0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  <cell r="Q3273">
            <v>0</v>
          </cell>
          <cell r="R3273">
            <v>0</v>
          </cell>
          <cell r="S3273">
            <v>0</v>
          </cell>
        </row>
        <row r="3274">
          <cell r="F3274" t="str">
            <v>(-) DESPESAS LOGÍSTICA (DISTRIBUIÇÃO)Multas Trabalhistas</v>
          </cell>
          <cell r="G3274" t="str">
            <v>Multas Trabalhistas</v>
          </cell>
          <cell r="H3274">
            <v>0</v>
          </cell>
          <cell r="I3274">
            <v>0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</row>
        <row r="3275">
          <cell r="F3275" t="str">
            <v xml:space="preserve">(-) DESPESAS LOGÍSTICA (DISTRIBUIÇÃO)Fardamento </v>
          </cell>
          <cell r="G3275" t="str">
            <v xml:space="preserve">Fardamento </v>
          </cell>
          <cell r="H3275">
            <v>483.96000004439998</v>
          </cell>
          <cell r="I3275">
            <v>375</v>
          </cell>
          <cell r="J3275">
            <v>341.06</v>
          </cell>
          <cell r="K3275">
            <v>2493.6400000950403</v>
          </cell>
          <cell r="L3275">
            <v>0</v>
          </cell>
          <cell r="M3275">
            <v>0</v>
          </cell>
          <cell r="N3275">
            <v>1299.9030931674999</v>
          </cell>
          <cell r="O3275">
            <v>475.89999999000003</v>
          </cell>
          <cell r="P3275">
            <v>0</v>
          </cell>
          <cell r="Q3275">
            <v>749.6000000448438</v>
          </cell>
          <cell r="R3275">
            <v>117.33257376399999</v>
          </cell>
          <cell r="S3275">
            <v>954</v>
          </cell>
        </row>
        <row r="3276">
          <cell r="F3276" t="str">
            <v>(-) DESPESAS LOGÍSTICA (DISTRIBUIÇÃO)Benefícios Assistenciais</v>
          </cell>
          <cell r="G3276" t="str">
            <v>Benefícios Assistenciais</v>
          </cell>
          <cell r="H3276">
            <v>0</v>
          </cell>
          <cell r="I3276">
            <v>0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  <cell r="R3276">
            <v>0</v>
          </cell>
          <cell r="S3276">
            <v>0</v>
          </cell>
        </row>
        <row r="3277">
          <cell r="F3277" t="str">
            <v>(-) DESPESAS LOGÍSTICA (DISTRIBUIÇÃO)(-) Despesas especificas</v>
          </cell>
          <cell r="G3277" t="str">
            <v>(-) Despesas especificas</v>
          </cell>
          <cell r="H3277">
            <v>647398.36999970069</v>
          </cell>
          <cell r="I3277">
            <v>450143.31999745785</v>
          </cell>
          <cell r="J3277">
            <v>689943.6299990624</v>
          </cell>
          <cell r="K3277">
            <v>730506.8599980874</v>
          </cell>
          <cell r="L3277">
            <v>846410.57999930473</v>
          </cell>
          <cell r="M3277">
            <v>628202.22999698261</v>
          </cell>
          <cell r="N3277">
            <v>697139.65000423614</v>
          </cell>
          <cell r="O3277">
            <v>618501.51999947138</v>
          </cell>
          <cell r="P3277">
            <v>494577.06999912148</v>
          </cell>
          <cell r="Q3277">
            <v>832413.72000117763</v>
          </cell>
          <cell r="R3277">
            <v>682088.31999315741</v>
          </cell>
          <cell r="S3277">
            <v>720480.76910247968</v>
          </cell>
        </row>
        <row r="3278">
          <cell r="F3278" t="str">
            <v>(-) DESPESAS LOGÍSTICA (DISTRIBUIÇÃO)(-) Despesas Fretes Terceiros</v>
          </cell>
          <cell r="G3278" t="str">
            <v>(-) Despesas Fretes Terceiros</v>
          </cell>
          <cell r="H3278">
            <v>493047.63999999937</v>
          </cell>
          <cell r="I3278">
            <v>325134.26000000018</v>
          </cell>
          <cell r="J3278">
            <v>363838.00999999989</v>
          </cell>
          <cell r="K3278">
            <v>408924.54999999981</v>
          </cell>
          <cell r="L3278">
            <v>575945.0400000019</v>
          </cell>
          <cell r="M3278">
            <v>335073.93999999959</v>
          </cell>
          <cell r="N3278">
            <v>428552.7500000007</v>
          </cell>
          <cell r="O3278">
            <v>355753.69</v>
          </cell>
          <cell r="P3278">
            <v>362087.45999999967</v>
          </cell>
          <cell r="Q3278">
            <v>629428.82000000356</v>
          </cell>
          <cell r="R3278">
            <v>418179.37999999942</v>
          </cell>
          <cell r="S3278">
            <v>531381.78002500115</v>
          </cell>
        </row>
        <row r="3279">
          <cell r="F3279" t="str">
            <v>(-) DESPESAS LOGÍSTICA (DISTRIBUIÇÃO)Frete Venda Transportadora e Redespacho</v>
          </cell>
          <cell r="G3279" t="str">
            <v>Frete Venda Transportadora e Redespacho</v>
          </cell>
          <cell r="H3279">
            <v>617606.80999999936</v>
          </cell>
          <cell r="I3279">
            <v>403622.38000000018</v>
          </cell>
          <cell r="J3279">
            <v>410374.6999999999</v>
          </cell>
          <cell r="K3279">
            <v>480664.64999999985</v>
          </cell>
          <cell r="L3279">
            <v>699984.89000000188</v>
          </cell>
          <cell r="M3279">
            <v>415832.38999999961</v>
          </cell>
          <cell r="N3279">
            <v>521775.22000000067</v>
          </cell>
          <cell r="O3279">
            <v>453570.18</v>
          </cell>
          <cell r="P3279">
            <v>463175.53999999969</v>
          </cell>
          <cell r="Q3279">
            <v>764678.57000000356</v>
          </cell>
          <cell r="R3279">
            <v>515273.50999999943</v>
          </cell>
          <cell r="S3279">
            <v>643459.17000000121</v>
          </cell>
        </row>
        <row r="3280">
          <cell r="F3280" t="str">
            <v>(-) DESPESAS LOGÍSTICA (DISTRIBUIÇÃO)(-) Crédito Fiscal</v>
          </cell>
          <cell r="G3280" t="str">
            <v>(-) Crédito Fiscal</v>
          </cell>
          <cell r="H3280">
            <v>-124559.17</v>
          </cell>
          <cell r="I3280">
            <v>-78488.12</v>
          </cell>
          <cell r="J3280">
            <v>-46536.69</v>
          </cell>
          <cell r="K3280">
            <v>-71740.100000000006</v>
          </cell>
          <cell r="L3280">
            <v>-124039.85</v>
          </cell>
          <cell r="M3280">
            <v>-80758.45</v>
          </cell>
          <cell r="N3280">
            <v>-93222.47</v>
          </cell>
          <cell r="O3280">
            <v>-97816.49</v>
          </cell>
          <cell r="P3280">
            <v>-101088.08</v>
          </cell>
          <cell r="Q3280">
            <v>-135249.75</v>
          </cell>
          <cell r="R3280">
            <v>-97094.13</v>
          </cell>
          <cell r="S3280">
            <v>-112077.389975</v>
          </cell>
        </row>
        <row r="3281">
          <cell r="F3281" t="str">
            <v>(-) DESPESAS LOGÍSTICA (DISTRIBUIÇÃO)(-)Frete Venda Frota Propria - Pesada</v>
          </cell>
          <cell r="G3281" t="str">
            <v>(-)Frete Venda Frota Propria - Pesada</v>
          </cell>
          <cell r="H3281">
            <v>138479.80999938559</v>
          </cell>
          <cell r="I3281">
            <v>102801.85999884849</v>
          </cell>
          <cell r="J3281">
            <v>304825.069999984</v>
          </cell>
          <cell r="K3281">
            <v>302847.00999513827</v>
          </cell>
          <cell r="L3281">
            <v>253685.44000075315</v>
          </cell>
          <cell r="M3281">
            <v>265271.60000017524</v>
          </cell>
          <cell r="N3281">
            <v>247330.27000463265</v>
          </cell>
          <cell r="O3281">
            <v>237887.21000082287</v>
          </cell>
          <cell r="P3281">
            <v>119374.27999733492</v>
          </cell>
          <cell r="Q3281">
            <v>184215.64000397074</v>
          </cell>
          <cell r="R3281">
            <v>239541.34999574284</v>
          </cell>
          <cell r="S3281">
            <v>172824.94907814142</v>
          </cell>
        </row>
        <row r="3282">
          <cell r="F3282" t="str">
            <v>(-) DESPESAS LOGÍSTICA (DISTRIBUIÇÃO)Operador Logístico</v>
          </cell>
          <cell r="G3282" t="str">
            <v>Operador Logístico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</row>
        <row r="3283">
          <cell r="F3283" t="str">
            <v>(-) DESPESAS LOGÍSTICA (DISTRIBUIÇÃO)Serviço de Rastreamento</v>
          </cell>
          <cell r="G3283" t="str">
            <v>Serviço de Rastreamento</v>
          </cell>
          <cell r="H3283">
            <v>10216.91</v>
          </cell>
          <cell r="I3283">
            <v>6244.62</v>
          </cell>
          <cell r="J3283">
            <v>4084.36</v>
          </cell>
          <cell r="K3283">
            <v>9283.6</v>
          </cell>
          <cell r="L3283">
            <v>11708.62</v>
          </cell>
          <cell r="M3283">
            <v>8069.54</v>
          </cell>
          <cell r="N3283">
            <v>11434.779999999999</v>
          </cell>
          <cell r="O3283">
            <v>4419.26</v>
          </cell>
          <cell r="P3283">
            <v>7869.31</v>
          </cell>
          <cell r="Q3283">
            <v>3704.8599999999997</v>
          </cell>
          <cell r="R3283">
            <v>8485.08</v>
          </cell>
          <cell r="S3283">
            <v>4831.22</v>
          </cell>
        </row>
        <row r="3284">
          <cell r="F3284" t="str">
            <v>(-) DESPESAS LOGÍSTICA (DISTRIBUIÇÃO)Emplacamento Frota Pesada</v>
          </cell>
          <cell r="G3284" t="str">
            <v>Emplacamento Frota Pesada</v>
          </cell>
          <cell r="H3284">
            <v>0</v>
          </cell>
          <cell r="I3284">
            <v>2771.57</v>
          </cell>
          <cell r="J3284">
            <v>3086.74</v>
          </cell>
          <cell r="K3284">
            <v>0</v>
          </cell>
          <cell r="L3284">
            <v>0</v>
          </cell>
          <cell r="M3284">
            <v>3049.92</v>
          </cell>
          <cell r="N3284">
            <v>81.400000000000006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</row>
        <row r="3285">
          <cell r="F3285" t="str">
            <v>(-) DESPESAS LOGÍSTICA (DISTRIBUIÇÃO)Seguro de Carga</v>
          </cell>
          <cell r="G3285" t="str">
            <v>Seguro de Carga</v>
          </cell>
          <cell r="H3285">
            <v>8919.1</v>
          </cell>
          <cell r="I3285">
            <v>2300.61</v>
          </cell>
          <cell r="J3285">
            <v>0</v>
          </cell>
          <cell r="K3285">
            <v>0</v>
          </cell>
          <cell r="L3285">
            <v>0</v>
          </cell>
          <cell r="M3285">
            <v>28544.46</v>
          </cell>
          <cell r="N3285">
            <v>7081.87</v>
          </cell>
          <cell r="O3285">
            <v>7081.87</v>
          </cell>
          <cell r="P3285">
            <v>7081.87</v>
          </cell>
          <cell r="Q3285">
            <v>7081</v>
          </cell>
          <cell r="R3285">
            <v>7081.86</v>
          </cell>
          <cell r="S3285">
            <v>7081.86</v>
          </cell>
        </row>
        <row r="3286">
          <cell r="F3286" t="str">
            <v>(-) DESPESAS LOGÍSTICA (DISTRIBUIÇÃO)Diária Motorista Caminhões</v>
          </cell>
          <cell r="G3286" t="str">
            <v>Diária Motorista Caminhões</v>
          </cell>
          <cell r="H3286">
            <v>8849.9999998153435</v>
          </cell>
          <cell r="I3286">
            <v>6949.999999998874</v>
          </cell>
          <cell r="J3286">
            <v>8794.9999998452713</v>
          </cell>
          <cell r="K3286">
            <v>11124.999999975942</v>
          </cell>
          <cell r="L3286">
            <v>6150.0000000184373</v>
          </cell>
          <cell r="M3286">
            <v>10749.99999993508</v>
          </cell>
          <cell r="N3286">
            <v>8004.9999998149551</v>
          </cell>
          <cell r="O3286">
            <v>8734.9999999965603</v>
          </cell>
          <cell r="P3286">
            <v>8715.0000001405824</v>
          </cell>
          <cell r="Q3286">
            <v>6809.9999999910242</v>
          </cell>
          <cell r="R3286">
            <v>8025.0000000634591</v>
          </cell>
          <cell r="S3286">
            <v>7949.9999998672283</v>
          </cell>
        </row>
        <row r="3287">
          <cell r="F3287" t="str">
            <v>(-) DESPESAS LOGÍSTICA (DISTRIBUIÇÃO)Seguro de Caminhões</v>
          </cell>
          <cell r="G3287" t="str">
            <v>Seguro de Caminhões</v>
          </cell>
          <cell r="H3287">
            <v>3808.73</v>
          </cell>
          <cell r="I3287">
            <v>3808.73</v>
          </cell>
          <cell r="J3287">
            <v>2919.96</v>
          </cell>
          <cell r="K3287">
            <v>2919.96</v>
          </cell>
          <cell r="L3287">
            <v>2919.96</v>
          </cell>
          <cell r="M3287">
            <v>2720.06</v>
          </cell>
          <cell r="N3287">
            <v>2771.8</v>
          </cell>
          <cell r="O3287">
            <v>2771.8</v>
          </cell>
          <cell r="P3287">
            <v>1028.99</v>
          </cell>
          <cell r="Q3287">
            <v>0</v>
          </cell>
          <cell r="R3287">
            <v>1028.99</v>
          </cell>
          <cell r="S3287">
            <v>1028.99</v>
          </cell>
        </row>
        <row r="3288">
          <cell r="F3288" t="str">
            <v>(-) DESPESAS LOGÍSTICA (DISTRIBUIÇÃO)Manutenção Caminhões</v>
          </cell>
          <cell r="G3288" t="str">
            <v>Manutenção Caminhões</v>
          </cell>
          <cell r="H3288">
            <v>10671.110000320446</v>
          </cell>
          <cell r="I3288">
            <v>15522.510001442881</v>
          </cell>
          <cell r="J3288">
            <v>41397.120000043215</v>
          </cell>
          <cell r="K3288">
            <v>15787.440000072362</v>
          </cell>
          <cell r="L3288">
            <v>16920.400000016638</v>
          </cell>
          <cell r="M3288">
            <v>7304.1299997703372</v>
          </cell>
          <cell r="N3288">
            <v>12387.880000003059</v>
          </cell>
          <cell r="O3288">
            <v>4519.8200000051165</v>
          </cell>
          <cell r="P3288">
            <v>13642.969999912233</v>
          </cell>
          <cell r="Q3288">
            <v>19184.589999963966</v>
          </cell>
          <cell r="R3288">
            <v>22429.769999931796</v>
          </cell>
          <cell r="S3288">
            <v>5324.8200000450843</v>
          </cell>
        </row>
        <row r="3289">
          <cell r="F3289" t="str">
            <v>(-) DESPESAS LOGÍSTICA (DISTRIBUIÇÃO)Combustível Caminhões</v>
          </cell>
          <cell r="G3289" t="str">
            <v>Combustível Caminhões</v>
          </cell>
          <cell r="H3289">
            <v>51003.549999173149</v>
          </cell>
          <cell r="I3289">
            <v>51407.529997358673</v>
          </cell>
          <cell r="J3289">
            <v>51739.620000025199</v>
          </cell>
          <cell r="K3289">
            <v>85857.399995115673</v>
          </cell>
          <cell r="L3289">
            <v>63986.150000649235</v>
          </cell>
          <cell r="M3289">
            <v>71749.120000489231</v>
          </cell>
          <cell r="N3289">
            <v>54823.610004652073</v>
          </cell>
          <cell r="O3289">
            <v>61937.360000817644</v>
          </cell>
          <cell r="P3289">
            <v>37512.829997375615</v>
          </cell>
          <cell r="Q3289">
            <v>59503.820003972796</v>
          </cell>
          <cell r="R3289">
            <v>97168.719995784835</v>
          </cell>
          <cell r="S3289">
            <v>32760.580003143452</v>
          </cell>
        </row>
        <row r="3290">
          <cell r="F3290" t="str">
            <v>(-) DESPESAS LOGÍSTICA (DISTRIBUIÇÃO)Multa Caminhões</v>
          </cell>
          <cell r="G3290" t="str">
            <v>Multa Caminhões</v>
          </cell>
          <cell r="H3290">
            <v>0</v>
          </cell>
          <cell r="I3290">
            <v>0</v>
          </cell>
          <cell r="J3290">
            <v>0</v>
          </cell>
          <cell r="K3290">
            <v>0</v>
          </cell>
          <cell r="L3290">
            <v>241.91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0</v>
          </cell>
          <cell r="S3290">
            <v>405.86999999175998</v>
          </cell>
        </row>
        <row r="3291">
          <cell r="F3291" t="str">
            <v>(-) DESPESAS LOGÍSTICA (DISTRIBUIÇÃO)Arrendamento de Caminhões</v>
          </cell>
          <cell r="G3291" t="str">
            <v>Arrendamento de Caminhões</v>
          </cell>
          <cell r="H3291">
            <v>0</v>
          </cell>
          <cell r="I3291">
            <v>0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0</v>
          </cell>
          <cell r="R3291">
            <v>6500</v>
          </cell>
          <cell r="S3291">
            <v>13000</v>
          </cell>
        </row>
        <row r="3292">
          <cell r="F3292" t="str">
            <v>(-) DESPESAS LOGÍSTICA (DISTRIBUIÇÃO)Descarregador</v>
          </cell>
          <cell r="G3292" t="str">
            <v>Descarregador</v>
          </cell>
          <cell r="H3292">
            <v>9563.030000076742</v>
          </cell>
          <cell r="I3292">
            <v>10063.780000058594</v>
          </cell>
          <cell r="J3292">
            <v>10521.530000133518</v>
          </cell>
          <cell r="K3292">
            <v>12879.209999973697</v>
          </cell>
          <cell r="L3292">
            <v>8477.4799999649222</v>
          </cell>
          <cell r="M3292">
            <v>14333.180000264085</v>
          </cell>
          <cell r="N3292">
            <v>10980.820000160773</v>
          </cell>
          <cell r="O3292">
            <v>10891.769999998323</v>
          </cell>
          <cell r="P3292">
            <v>12238.869999907454</v>
          </cell>
          <cell r="Q3292">
            <v>8169.5200000218056</v>
          </cell>
          <cell r="R3292">
            <v>9297.1699999482462</v>
          </cell>
          <cell r="S3292">
            <v>10780.740000039243</v>
          </cell>
        </row>
        <row r="3293">
          <cell r="F3293" t="str">
            <v>(-) DESPESAS LOGÍSTICA (DISTRIBUIÇÃO)Multa Excesso de Peso</v>
          </cell>
          <cell r="G3293" t="str">
            <v>Multa Excesso de Peso</v>
          </cell>
          <cell r="H3293">
            <v>427.84000000000003</v>
          </cell>
          <cell r="I3293">
            <v>95.77</v>
          </cell>
          <cell r="J3293">
            <v>90.45</v>
          </cell>
          <cell r="K3293">
            <v>0</v>
          </cell>
          <cell r="L3293">
            <v>1555.6299999999999</v>
          </cell>
          <cell r="M3293">
            <v>739.51</v>
          </cell>
          <cell r="N3293">
            <v>373.49</v>
          </cell>
          <cell r="O3293">
            <v>0</v>
          </cell>
          <cell r="P3293">
            <v>0</v>
          </cell>
          <cell r="Q3293">
            <v>0</v>
          </cell>
          <cell r="R3293">
            <v>0</v>
          </cell>
          <cell r="S3293">
            <v>0</v>
          </cell>
        </row>
        <row r="3294">
          <cell r="F3294" t="str">
            <v>(-) DESPESAS LOGÍSTICA (DISTRIBUIÇÃO)Carretos</v>
          </cell>
          <cell r="G3294" t="str">
            <v>Carretos</v>
          </cell>
          <cell r="H3294">
            <v>0</v>
          </cell>
          <cell r="I3294">
            <v>0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</row>
        <row r="3295">
          <cell r="F3295" t="str">
            <v>(-) DESPESAS LOGÍSTICA (DISTRIBUIÇÃO)Serviço de Armazenagem</v>
          </cell>
          <cell r="G3295" t="str">
            <v>Serviço de Armazenagem</v>
          </cell>
          <cell r="H3295">
            <v>34839.040000000001</v>
          </cell>
          <cell r="I3295">
            <v>3265.74</v>
          </cell>
          <cell r="J3295">
            <v>180324.40999999995</v>
          </cell>
          <cell r="K3295">
            <v>164630.89999999997</v>
          </cell>
          <cell r="L3295">
            <v>137298.35</v>
          </cell>
          <cell r="M3295">
            <v>114578.50000000007</v>
          </cell>
          <cell r="N3295">
            <v>139140.41999999998</v>
          </cell>
          <cell r="O3295">
            <v>137263.72999999995</v>
          </cell>
          <cell r="P3295">
            <v>27259.240000000005</v>
          </cell>
          <cell r="Q3295">
            <v>79525.650000000067</v>
          </cell>
          <cell r="R3295">
            <v>79325.759999999995</v>
          </cell>
          <cell r="S3295">
            <v>77649.339075000069</v>
          </cell>
        </row>
        <row r="3296">
          <cell r="F3296" t="str">
            <v>(-) DESPESAS LOGÍSTICA (DISTRIBUIÇÃO)Serviço de Agendamento de Carga</v>
          </cell>
          <cell r="G3296" t="str">
            <v>Serviço de Agendamento de Carga</v>
          </cell>
          <cell r="H3296">
            <v>0</v>
          </cell>
          <cell r="I3296">
            <v>0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</row>
        <row r="3297">
          <cell r="F3297" t="str">
            <v>(-) DESPESAS LOGÍSTICA (DISTRIBUIÇÃO)Pedágios</v>
          </cell>
          <cell r="G3297" t="str">
            <v>Pedágios</v>
          </cell>
          <cell r="H3297">
            <v>180.49999999990001</v>
          </cell>
          <cell r="I3297">
            <v>370.99999998944503</v>
          </cell>
          <cell r="J3297">
            <v>1865.8799999368309</v>
          </cell>
          <cell r="K3297">
            <v>363.50000000065006</v>
          </cell>
          <cell r="L3297">
            <v>4426.9400001038894</v>
          </cell>
          <cell r="M3297">
            <v>3433.179999716428</v>
          </cell>
          <cell r="N3297">
            <v>249.20000000180502</v>
          </cell>
          <cell r="O3297">
            <v>266.60000000527509</v>
          </cell>
          <cell r="P3297">
            <v>4025.1999999990198</v>
          </cell>
          <cell r="Q3297">
            <v>236.200000021091</v>
          </cell>
          <cell r="R3297">
            <v>199.00000001448501</v>
          </cell>
          <cell r="S3297">
            <v>12011.530000054563</v>
          </cell>
        </row>
        <row r="3298">
          <cell r="F3298" t="str">
            <v>(-) DESPESAS LOGÍSTICA (DISTRIBUIÇÃO)Prestação de Serviço Específico</v>
          </cell>
          <cell r="G3298" t="str">
            <v>Prestação de Serviço Específico</v>
          </cell>
          <cell r="H3298">
            <v>0</v>
          </cell>
          <cell r="I3298">
            <v>0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</row>
        <row r="3299">
          <cell r="F3299" t="str">
            <v>(-) DESPESAS LOGÍSTICA (DISTRIBUIÇÃO)Taxa TPP - Secretaria de Infra Estrutura</v>
          </cell>
          <cell r="G3299" t="str">
            <v>Taxa TPP - Secretaria de Infra Estrutura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0</v>
          </cell>
          <cell r="R3299">
            <v>0</v>
          </cell>
          <cell r="S3299">
            <v>0</v>
          </cell>
        </row>
        <row r="3300">
          <cell r="F3300" t="str">
            <v>(-) DESPESAS LOGÍSTICA (DISTRIBUIÇÃO)(-)Frota Propria - Leve</v>
          </cell>
          <cell r="G3300" t="str">
            <v>(-)Frota Propria - Leve</v>
          </cell>
          <cell r="H3300">
            <v>15870.920000315738</v>
          </cell>
          <cell r="I3300">
            <v>22207.199998609216</v>
          </cell>
          <cell r="J3300">
            <v>21280.54999907851</v>
          </cell>
          <cell r="K3300">
            <v>18735.300002949371</v>
          </cell>
          <cell r="L3300">
            <v>16780.099998549726</v>
          </cell>
          <cell r="M3300">
            <v>27856.689996807727</v>
          </cell>
          <cell r="N3300">
            <v>21256.62999960281</v>
          </cell>
          <cell r="O3300">
            <v>24860.619998648526</v>
          </cell>
          <cell r="P3300">
            <v>13115.330001786861</v>
          </cell>
          <cell r="Q3300">
            <v>18769.259997203306</v>
          </cell>
          <cell r="R3300">
            <v>24367.589997415194</v>
          </cell>
          <cell r="S3300">
            <v>16274.039999337005</v>
          </cell>
        </row>
        <row r="3301">
          <cell r="F3301" t="str">
            <v>(-) DESPESAS LOGÍSTICA (DISTRIBUIÇÃO)Emplacamento Frota Leve</v>
          </cell>
          <cell r="G3301" t="str">
            <v>Emplacamento Frota Leve</v>
          </cell>
          <cell r="H3301">
            <v>0</v>
          </cell>
          <cell r="I3301">
            <v>0</v>
          </cell>
          <cell r="J3301">
            <v>2364.77</v>
          </cell>
          <cell r="K3301">
            <v>0</v>
          </cell>
          <cell r="L3301">
            <v>0</v>
          </cell>
          <cell r="M3301">
            <v>6796.74</v>
          </cell>
          <cell r="N3301">
            <v>1917.45</v>
          </cell>
          <cell r="O3301">
            <v>400</v>
          </cell>
          <cell r="P3301">
            <v>0</v>
          </cell>
          <cell r="Q3301">
            <v>0</v>
          </cell>
          <cell r="R3301">
            <v>0</v>
          </cell>
          <cell r="S3301">
            <v>0</v>
          </cell>
        </row>
        <row r="3302">
          <cell r="F3302" t="str">
            <v>(-) DESPESAS LOGÍSTICA (DISTRIBUIÇÃO)Seguro Frota Leve</v>
          </cell>
          <cell r="G3302" t="str">
            <v>Seguro Frota Leve</v>
          </cell>
          <cell r="H3302">
            <v>3547.93</v>
          </cell>
          <cell r="I3302">
            <v>2781.42</v>
          </cell>
          <cell r="J3302">
            <v>2781.4100000000003</v>
          </cell>
          <cell r="K3302">
            <v>2781.4100000000003</v>
          </cell>
          <cell r="L3302">
            <v>2781.4100000000003</v>
          </cell>
          <cell r="M3302">
            <v>2781.4100000000003</v>
          </cell>
          <cell r="N3302">
            <v>2781.4100000000003</v>
          </cell>
          <cell r="O3302">
            <v>2781.4100000000003</v>
          </cell>
          <cell r="P3302">
            <v>460.23</v>
          </cell>
          <cell r="Q3302">
            <v>0</v>
          </cell>
          <cell r="R3302">
            <v>359.39</v>
          </cell>
          <cell r="S3302">
            <v>507.74</v>
          </cell>
        </row>
        <row r="3303">
          <cell r="F3303" t="str">
            <v>(-) DESPESAS LOGÍSTICA (DISTRIBUIÇÃO)Multa Frota Leve</v>
          </cell>
          <cell r="G3303" t="str">
            <v>Multa Frota Leve</v>
          </cell>
          <cell r="H3303">
            <v>0</v>
          </cell>
          <cell r="I3303">
            <v>68.099999999999994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  <cell r="N3303">
            <v>1460.93</v>
          </cell>
          <cell r="O3303">
            <v>3010</v>
          </cell>
          <cell r="P3303">
            <v>0</v>
          </cell>
          <cell r="Q3303">
            <v>1303.25</v>
          </cell>
          <cell r="R3303">
            <v>0</v>
          </cell>
          <cell r="S3303">
            <v>0</v>
          </cell>
        </row>
        <row r="3304">
          <cell r="F3304" t="str">
            <v>(-) DESPESAS LOGÍSTICA (DISTRIBUIÇÃO)Combustível Frota Leve</v>
          </cell>
          <cell r="G3304" t="str">
            <v>Combustível Frota Leve</v>
          </cell>
          <cell r="H3304">
            <v>2842.180000309439</v>
          </cell>
          <cell r="I3304">
            <v>9953.9799985695354</v>
          </cell>
          <cell r="J3304">
            <v>10075.569999100509</v>
          </cell>
          <cell r="K3304">
            <v>12676.030002971371</v>
          </cell>
          <cell r="L3304">
            <v>8488.6699985522264</v>
          </cell>
          <cell r="M3304">
            <v>9996.5399968593611</v>
          </cell>
          <cell r="N3304">
            <v>7971.2199995984338</v>
          </cell>
          <cell r="O3304">
            <v>9418.5899986485274</v>
          </cell>
          <cell r="P3304">
            <v>5279.7700017891366</v>
          </cell>
          <cell r="Q3304">
            <v>11532.129997201304</v>
          </cell>
          <cell r="R3304">
            <v>17775.089997358697</v>
          </cell>
          <cell r="S3304">
            <v>5981.5499992883206</v>
          </cell>
        </row>
        <row r="3305">
          <cell r="F3305" t="str">
            <v>(-) DESPESAS LOGÍSTICA (DISTRIBUIÇÃO)Manutenção Frota Leve</v>
          </cell>
          <cell r="G3305" t="str">
            <v>Manutenção Frota Leve</v>
          </cell>
          <cell r="H3305">
            <v>7120.8099999999995</v>
          </cell>
          <cell r="I3305">
            <v>6253.7</v>
          </cell>
          <cell r="J3305">
            <v>3493.8</v>
          </cell>
          <cell r="K3305">
            <v>1702.8600000000001</v>
          </cell>
          <cell r="L3305">
            <v>5510.0199999975002</v>
          </cell>
          <cell r="M3305">
            <v>1606.9999999902841</v>
          </cell>
          <cell r="N3305">
            <v>3783.5700000016213</v>
          </cell>
          <cell r="O3305">
            <v>6030.62</v>
          </cell>
          <cell r="P3305">
            <v>4627.7300000078003</v>
          </cell>
          <cell r="Q3305">
            <v>2948.8799999950002</v>
          </cell>
          <cell r="R3305">
            <v>5252.7100000267201</v>
          </cell>
          <cell r="S3305">
            <v>4049.7499999854999</v>
          </cell>
        </row>
        <row r="3306">
          <cell r="F3306" t="str">
            <v>(-) DESPESAS LOGÍSTICA (DISTRIBUIÇÃO)Diária Motorista Frota Leve</v>
          </cell>
          <cell r="G3306" t="str">
            <v>Diária Motorista Frota Leve</v>
          </cell>
          <cell r="H3306">
            <v>2360.0000000063001</v>
          </cell>
          <cell r="I3306">
            <v>3150.0000000396799</v>
          </cell>
          <cell r="J3306">
            <v>2564.9999999780002</v>
          </cell>
          <cell r="K3306">
            <v>1574.9999999780002</v>
          </cell>
          <cell r="L3306">
            <v>0</v>
          </cell>
          <cell r="M3306">
            <v>6674.9999999580823</v>
          </cell>
          <cell r="N3306">
            <v>3342.050000002755</v>
          </cell>
          <cell r="O3306">
            <v>3220</v>
          </cell>
          <cell r="P3306">
            <v>2747.599999989925</v>
          </cell>
          <cell r="Q3306">
            <v>2985.0000000069999</v>
          </cell>
          <cell r="R3306">
            <v>980.4000000297799</v>
          </cell>
          <cell r="S3306">
            <v>5735.0000000631835</v>
          </cell>
        </row>
        <row r="3307">
          <cell r="F3307" t="str">
            <v>(-) DESPESAS LOGÍSTICA (DISTRIBUIÇÃO)(-) Despesas Gerais</v>
          </cell>
          <cell r="G3307" t="str">
            <v>(-) Despesas Gerais</v>
          </cell>
          <cell r="H3307">
            <v>192265.30000032429</v>
          </cell>
          <cell r="I3307">
            <v>101145.50673840402</v>
          </cell>
          <cell r="J3307">
            <v>70256.440001397539</v>
          </cell>
          <cell r="K3307">
            <v>74093.089999290489</v>
          </cell>
          <cell r="L3307">
            <v>59026.279998936006</v>
          </cell>
          <cell r="M3307">
            <v>123417.97660443574</v>
          </cell>
          <cell r="N3307">
            <v>90273.472277291497</v>
          </cell>
          <cell r="O3307">
            <v>75705.170195478102</v>
          </cell>
          <cell r="P3307">
            <v>71769.642215191634</v>
          </cell>
          <cell r="Q3307">
            <v>59092.238413299601</v>
          </cell>
          <cell r="R3307">
            <v>81735.229403981284</v>
          </cell>
          <cell r="S3307">
            <v>107576.23440517933</v>
          </cell>
        </row>
        <row r="3308">
          <cell r="F3308" t="str">
            <v>(-) DESPESAS LOGÍSTICA (DISTRIBUIÇÃO)(-) Deslocamentos e Viagens</v>
          </cell>
          <cell r="G3308" t="str">
            <v>(-) Deslocamentos e Viagens</v>
          </cell>
          <cell r="H3308">
            <v>3894.1800000586013</v>
          </cell>
          <cell r="I3308">
            <v>886.00000003216405</v>
          </cell>
          <cell r="J3308">
            <v>3787.0900000787296</v>
          </cell>
          <cell r="K3308">
            <v>3013.00000004705</v>
          </cell>
          <cell r="L3308">
            <v>5390.309999163107</v>
          </cell>
          <cell r="M3308">
            <v>4655.239999999656</v>
          </cell>
          <cell r="N3308">
            <v>2586.3500001518819</v>
          </cell>
          <cell r="O3308">
            <v>5238.9699945651137</v>
          </cell>
          <cell r="P3308">
            <v>2258.819999334497</v>
          </cell>
          <cell r="Q3308">
            <v>1406.820000378465</v>
          </cell>
          <cell r="R3308">
            <v>2585.3500002647479</v>
          </cell>
          <cell r="S3308">
            <v>7438.1600006165263</v>
          </cell>
        </row>
        <row r="3309">
          <cell r="F3309" t="str">
            <v xml:space="preserve">(-) DESPESAS LOGÍSTICA (DISTRIBUIÇÃO)Hospedagem </v>
          </cell>
          <cell r="G3309" t="str">
            <v xml:space="preserve">Hospedagem </v>
          </cell>
          <cell r="H3309">
            <v>3143.0000000516202</v>
          </cell>
          <cell r="I3309">
            <v>249.50000000000003</v>
          </cell>
          <cell r="J3309">
            <v>2629.7200000417652</v>
          </cell>
          <cell r="K3309">
            <v>2574</v>
          </cell>
          <cell r="L3309">
            <v>3008.5</v>
          </cell>
          <cell r="M3309">
            <v>3251.440000148255</v>
          </cell>
          <cell r="N3309">
            <v>2145.0000000789928</v>
          </cell>
          <cell r="O3309">
            <v>3391.0000003730538</v>
          </cell>
          <cell r="P3309">
            <v>335</v>
          </cell>
          <cell r="Q3309">
            <v>755.49999980380801</v>
          </cell>
          <cell r="R3309">
            <v>1364.5100002086779</v>
          </cell>
          <cell r="S3309">
            <v>1901.0400002146321</v>
          </cell>
        </row>
        <row r="3310">
          <cell r="F3310" t="str">
            <v xml:space="preserve">(-) DESPESAS LOGÍSTICA (DISTRIBUIÇÃO)Passagens Aéreas </v>
          </cell>
          <cell r="G3310" t="str">
            <v xml:space="preserve">Passagens Aéreas </v>
          </cell>
          <cell r="H3310">
            <v>0</v>
          </cell>
          <cell r="I3310">
            <v>0</v>
          </cell>
          <cell r="J3310">
            <v>0</v>
          </cell>
          <cell r="K3310">
            <v>0</v>
          </cell>
          <cell r="L3310">
            <v>1392.5199991325228</v>
          </cell>
          <cell r="M3310">
            <v>0</v>
          </cell>
          <cell r="N3310">
            <v>0</v>
          </cell>
          <cell r="O3310">
            <v>1324.619994275736</v>
          </cell>
          <cell r="P3310">
            <v>378.07999930971198</v>
          </cell>
          <cell r="Q3310">
            <v>215.29000058244802</v>
          </cell>
          <cell r="R3310">
            <v>57.000000019949994</v>
          </cell>
          <cell r="S3310">
            <v>2854.170000453094</v>
          </cell>
        </row>
        <row r="3311">
          <cell r="F3311" t="str">
            <v xml:space="preserve">(-) DESPESAS LOGÍSTICA (DISTRIBUIÇÃO)Passagens Rodoviárias </v>
          </cell>
          <cell r="G3311" t="str">
            <v xml:space="preserve">Passagens Rodoviárias </v>
          </cell>
          <cell r="H3311">
            <v>0</v>
          </cell>
          <cell r="I3311">
            <v>0</v>
          </cell>
          <cell r="J3311">
            <v>0</v>
          </cell>
          <cell r="K3311">
            <v>0</v>
          </cell>
          <cell r="L3311">
            <v>0</v>
          </cell>
          <cell r="M3311">
            <v>0</v>
          </cell>
          <cell r="N3311">
            <v>86.749999999374992</v>
          </cell>
          <cell r="O3311">
            <v>0</v>
          </cell>
          <cell r="P3311">
            <v>84.000000015050006</v>
          </cell>
          <cell r="Q3311">
            <v>33.029999999028995</v>
          </cell>
          <cell r="R3311">
            <v>0</v>
          </cell>
          <cell r="S3311">
            <v>0</v>
          </cell>
        </row>
        <row r="3312">
          <cell r="F3312" t="str">
            <v>(-) DESPESAS LOGÍSTICA (DISTRIBUIÇÃO)Passagens Marítimas</v>
          </cell>
          <cell r="G3312" t="str">
            <v>Passagens Marítimas</v>
          </cell>
          <cell r="H3312">
            <v>50.299999999920004</v>
          </cell>
          <cell r="I3312">
            <v>102.499999997765</v>
          </cell>
          <cell r="J3312">
            <v>260.95000002349695</v>
          </cell>
          <cell r="K3312">
            <v>0</v>
          </cell>
          <cell r="L3312">
            <v>0</v>
          </cell>
          <cell r="M3312">
            <v>101.95000001323501</v>
          </cell>
          <cell r="N3312">
            <v>6.4</v>
          </cell>
          <cell r="O3312">
            <v>197.34999999225002</v>
          </cell>
          <cell r="P3312">
            <v>135.09999998588</v>
          </cell>
          <cell r="Q3312">
            <v>198.49999998840499</v>
          </cell>
          <cell r="R3312">
            <v>152.59999998974999</v>
          </cell>
          <cell r="S3312">
            <v>477.00000001104991</v>
          </cell>
        </row>
        <row r="3313">
          <cell r="F3313" t="str">
            <v>(-) DESPESAS LOGÍSTICA (DISTRIBUIÇÃO)Despesas com Táxi</v>
          </cell>
          <cell r="G3313" t="str">
            <v>Despesas com Táxi</v>
          </cell>
          <cell r="H3313">
            <v>53.000000008999997</v>
          </cell>
          <cell r="I3313">
            <v>0</v>
          </cell>
          <cell r="J3313">
            <v>194.07999997849601</v>
          </cell>
          <cell r="K3313">
            <v>7.9999999996</v>
          </cell>
          <cell r="L3313">
            <v>337.80999996594204</v>
          </cell>
          <cell r="M3313">
            <v>192.999999972024</v>
          </cell>
          <cell r="N3313">
            <v>117.39999999924001</v>
          </cell>
          <cell r="O3313">
            <v>80.000000011960012</v>
          </cell>
          <cell r="P3313">
            <v>491.59999998899497</v>
          </cell>
          <cell r="Q3313">
            <v>0</v>
          </cell>
          <cell r="R3313">
            <v>45.500000009804999</v>
          </cell>
          <cell r="S3313">
            <v>273.79999998148202</v>
          </cell>
        </row>
        <row r="3314">
          <cell r="F3314" t="str">
            <v>(-) DESPESAS LOGÍSTICA (DISTRIBUIÇÃO)Despesas com Moto Taxi</v>
          </cell>
          <cell r="G3314" t="str">
            <v>Despesas com Moto Taxi</v>
          </cell>
          <cell r="H3314">
            <v>0</v>
          </cell>
          <cell r="I3314">
            <v>69.200000021608986</v>
          </cell>
          <cell r="J3314">
            <v>53.99000003994</v>
          </cell>
          <cell r="K3314">
            <v>31.000000048100002</v>
          </cell>
          <cell r="L3314">
            <v>39.0000000665</v>
          </cell>
          <cell r="M3314">
            <v>17.999999924400001</v>
          </cell>
          <cell r="N3314">
            <v>0</v>
          </cell>
          <cell r="O3314">
            <v>15.999999921599999</v>
          </cell>
          <cell r="P3314">
            <v>20.000000021999998</v>
          </cell>
          <cell r="Q3314">
            <v>14.000000013300001</v>
          </cell>
          <cell r="R3314">
            <v>31.0000000408</v>
          </cell>
          <cell r="S3314">
            <v>49.999999926299992</v>
          </cell>
        </row>
        <row r="3315">
          <cell r="F3315" t="str">
            <v>(-) DESPESAS LOGÍSTICA (DISTRIBUIÇÃO)Alimentação Viagens</v>
          </cell>
          <cell r="G3315" t="str">
            <v>Alimentação Viagens</v>
          </cell>
          <cell r="H3315">
            <v>457.87999999828099</v>
          </cell>
          <cell r="I3315">
            <v>112.5</v>
          </cell>
          <cell r="J3315">
            <v>394.84999999503202</v>
          </cell>
          <cell r="K3315">
            <v>243</v>
          </cell>
          <cell r="L3315">
            <v>467.47999998977502</v>
          </cell>
          <cell r="M3315">
            <v>738.46999995250508</v>
          </cell>
          <cell r="N3315">
            <v>44.000000001560004</v>
          </cell>
          <cell r="O3315">
            <v>0</v>
          </cell>
          <cell r="P3315">
            <v>221.54</v>
          </cell>
          <cell r="Q3315">
            <v>0</v>
          </cell>
          <cell r="R3315">
            <v>757.94</v>
          </cell>
          <cell r="S3315">
            <v>1172.240000020932</v>
          </cell>
        </row>
        <row r="3316">
          <cell r="F3316" t="str">
            <v>(-) DESPESAS LOGÍSTICA (DISTRIBUIÇÃO)Diárias Viagens</v>
          </cell>
          <cell r="G3316" t="str">
            <v>Diárias Viagens</v>
          </cell>
          <cell r="H3316">
            <v>0</v>
          </cell>
          <cell r="I3316">
            <v>100</v>
          </cell>
          <cell r="J3316">
            <v>0</v>
          </cell>
          <cell r="K3316">
            <v>0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0</v>
          </cell>
          <cell r="R3316">
            <v>0</v>
          </cell>
          <cell r="S3316">
            <v>0</v>
          </cell>
        </row>
        <row r="3317">
          <cell r="F3317" t="str">
            <v>(-) DESPESAS LOGÍSTICA (DISTRIBUIÇÃO)Combustível em Viagens</v>
          </cell>
          <cell r="G3317" t="str">
            <v>Combustível em Viagens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>
            <v>50.000000008367003</v>
          </cell>
          <cell r="M3317">
            <v>0</v>
          </cell>
          <cell r="N3317">
            <v>33.300000077203997</v>
          </cell>
          <cell r="O3317">
            <v>0</v>
          </cell>
          <cell r="P3317">
            <v>375</v>
          </cell>
          <cell r="Q3317">
            <v>0</v>
          </cell>
          <cell r="R3317">
            <v>0</v>
          </cell>
          <cell r="S3317">
            <v>359.409999997586</v>
          </cell>
        </row>
        <row r="3318">
          <cell r="F3318" t="str">
            <v>(-) DESPESAS LOGÍSTICA (DISTRIBUIÇÃO)Estacionamento</v>
          </cell>
          <cell r="G3318" t="str">
            <v>Estacionamento</v>
          </cell>
          <cell r="H3318">
            <v>189.99999999978002</v>
          </cell>
          <cell r="I3318">
            <v>252.30000001279001</v>
          </cell>
          <cell r="J3318">
            <v>253.5</v>
          </cell>
          <cell r="K3318">
            <v>156.99999999935</v>
          </cell>
          <cell r="L3318">
            <v>95</v>
          </cell>
          <cell r="M3318">
            <v>352.37999998923601</v>
          </cell>
          <cell r="N3318">
            <v>153.49999999551</v>
          </cell>
          <cell r="O3318">
            <v>229.99999999051499</v>
          </cell>
          <cell r="P3318">
            <v>218.50000001285997</v>
          </cell>
          <cell r="Q3318">
            <v>190.49999999147502</v>
          </cell>
          <cell r="R3318">
            <v>176.79999999576501</v>
          </cell>
          <cell r="S3318">
            <v>350.50000001144997</v>
          </cell>
        </row>
        <row r="3319">
          <cell r="F3319" t="str">
            <v>(-) DESPESAS LOGÍSTICA (DISTRIBUIÇÃO)Pedágio</v>
          </cell>
          <cell r="G3319" t="str">
            <v>Pedágio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</row>
        <row r="3320">
          <cell r="F3320" t="str">
            <v>(-) DESPESAS LOGÍSTICA (DISTRIBUIÇÃO)(-) Telefonia e Telecomunicações</v>
          </cell>
          <cell r="G3320" t="str">
            <v>(-) Telefonia e Telecomunicações</v>
          </cell>
          <cell r="H3320">
            <v>3004.05</v>
          </cell>
          <cell r="I3320">
            <v>2908.29</v>
          </cell>
          <cell r="J3320">
            <v>3096.63</v>
          </cell>
          <cell r="K3320">
            <v>3208.0999996252954</v>
          </cell>
          <cell r="L3320">
            <v>2794.0900000449001</v>
          </cell>
          <cell r="M3320">
            <v>2072.4200004024001</v>
          </cell>
          <cell r="N3320">
            <v>964.92999902775</v>
          </cell>
          <cell r="O3320">
            <v>2242.9599997614805</v>
          </cell>
          <cell r="P3320">
            <v>1739.0799998689979</v>
          </cell>
          <cell r="Q3320">
            <v>2412.8800008072958</v>
          </cell>
          <cell r="R3320">
            <v>2808.4299995427386</v>
          </cell>
          <cell r="S3320">
            <v>1931.440001043456</v>
          </cell>
        </row>
        <row r="3321">
          <cell r="F3321" t="str">
            <v>(-) DESPESAS LOGÍSTICA (DISTRIBUIÇÃO)Telefonia Fixa</v>
          </cell>
          <cell r="G3321" t="str">
            <v>Telefonia Fixa</v>
          </cell>
          <cell r="H3321">
            <v>0</v>
          </cell>
          <cell r="I3321">
            <v>0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  <cell r="R3321">
            <v>0</v>
          </cell>
          <cell r="S3321">
            <v>0</v>
          </cell>
        </row>
        <row r="3322">
          <cell r="F3322" t="str">
            <v>(-) DESPESAS LOGÍSTICA (DISTRIBUIÇÃO)Telefonia Móvel</v>
          </cell>
          <cell r="G3322" t="str">
            <v>Telefonia Móvel</v>
          </cell>
          <cell r="H3322">
            <v>3004.05</v>
          </cell>
          <cell r="I3322">
            <v>2908.29</v>
          </cell>
          <cell r="J3322">
            <v>3096.63</v>
          </cell>
          <cell r="K3322">
            <v>3208.0999996252954</v>
          </cell>
          <cell r="L3322">
            <v>2794.0900000449001</v>
          </cell>
          <cell r="M3322">
            <v>2072.4200004024001</v>
          </cell>
          <cell r="N3322">
            <v>964.92999902775</v>
          </cell>
          <cell r="O3322">
            <v>2242.9599997614805</v>
          </cell>
          <cell r="P3322">
            <v>1739.0799998689979</v>
          </cell>
          <cell r="Q3322">
            <v>2412.8800008072958</v>
          </cell>
          <cell r="R3322">
            <v>2808.4299995427386</v>
          </cell>
          <cell r="S3322">
            <v>1931.440001043456</v>
          </cell>
        </row>
        <row r="3323">
          <cell r="F3323" t="str">
            <v>(-) DESPESAS LOGÍSTICA (DISTRIBUIÇÃO)Internet</v>
          </cell>
          <cell r="G3323" t="str">
            <v>Internet</v>
          </cell>
          <cell r="H3323">
            <v>0</v>
          </cell>
          <cell r="I3323">
            <v>0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  <cell r="S3323">
            <v>0</v>
          </cell>
        </row>
        <row r="3324">
          <cell r="F3324" t="str">
            <v>(-) DESPESAS LOGÍSTICA (DISTRIBUIÇÃO)Serviço de Trasmissão em Audio e Video</v>
          </cell>
          <cell r="G3324" t="str">
            <v>Serviço de Trasmissão em Audio e Video</v>
          </cell>
          <cell r="H3324">
            <v>0</v>
          </cell>
          <cell r="I3324">
            <v>0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</row>
        <row r="3325">
          <cell r="F3325" t="str">
            <v>(-) DESPESAS LOGÍSTICA (DISTRIBUIÇÃO)Voip</v>
          </cell>
          <cell r="G3325" t="str">
            <v>Voip</v>
          </cell>
          <cell r="H3325">
            <v>0</v>
          </cell>
          <cell r="I3325">
            <v>0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</row>
        <row r="3326">
          <cell r="F3326" t="str">
            <v>(-) DESPESAS LOGÍSTICA (DISTRIBUIÇÃO)(-)Materias de Consumo</v>
          </cell>
          <cell r="G3326" t="str">
            <v>(-)Materias de Consumo</v>
          </cell>
          <cell r="H3326">
            <v>7685.7399999855279</v>
          </cell>
          <cell r="I3326">
            <v>48037.030000006409</v>
          </cell>
          <cell r="J3326">
            <v>14071.51000004562</v>
          </cell>
          <cell r="K3326">
            <v>17342.629999986053</v>
          </cell>
          <cell r="L3326">
            <v>9524.5100000732054</v>
          </cell>
          <cell r="M3326">
            <v>62807.83660387394</v>
          </cell>
          <cell r="N3326">
            <v>38886.172278667254</v>
          </cell>
          <cell r="O3326">
            <v>24077.590201787283</v>
          </cell>
          <cell r="P3326">
            <v>42190.042216674257</v>
          </cell>
          <cell r="Q3326">
            <v>23121.358412687048</v>
          </cell>
          <cell r="R3326">
            <v>31563.579404741176</v>
          </cell>
          <cell r="S3326">
            <v>22966.542429703302</v>
          </cell>
        </row>
        <row r="3327">
          <cell r="F3327" t="str">
            <v>(-) DESPESAS LOGÍSTICA (DISTRIBUIÇÃO)Material de Consumo Informática</v>
          </cell>
          <cell r="G3327" t="str">
            <v>Material de Consumo Informática</v>
          </cell>
          <cell r="H3327">
            <v>59.8</v>
          </cell>
          <cell r="I3327">
            <v>0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</row>
        <row r="3328">
          <cell r="F3328" t="str">
            <v>(-) DESPESAS LOGÍSTICA (DISTRIBUIÇÃO)Aluguel Máquina Reprográfica</v>
          </cell>
          <cell r="G3328" t="str">
            <v>Aluguel Máquina Reprográfica</v>
          </cell>
          <cell r="H3328">
            <v>768.66000000435088</v>
          </cell>
          <cell r="I3328">
            <v>646.81999998691197</v>
          </cell>
          <cell r="J3328">
            <v>580.73000006443499</v>
          </cell>
          <cell r="K3328">
            <v>607.969999988052</v>
          </cell>
          <cell r="L3328">
            <v>604.76000003860497</v>
          </cell>
          <cell r="M3328">
            <v>527.79</v>
          </cell>
          <cell r="N3328">
            <v>394.32000004445086</v>
          </cell>
          <cell r="O3328">
            <v>456.06000002579998</v>
          </cell>
          <cell r="P3328">
            <v>537.58999994515614</v>
          </cell>
          <cell r="Q3328">
            <v>539.87999998914859</v>
          </cell>
          <cell r="R3328">
            <v>579.80999998317486</v>
          </cell>
          <cell r="S3328">
            <v>442.54000003320294</v>
          </cell>
        </row>
        <row r="3329">
          <cell r="F3329" t="str">
            <v>(-) DESPESAS LOGÍSTICA (DISTRIBUIÇÃO)Material de Consumo Máquina Reprografia</v>
          </cell>
          <cell r="G3329" t="str">
            <v>Material de Consumo Máquina Reprografia</v>
          </cell>
          <cell r="H3329">
            <v>71.689999987840508</v>
          </cell>
          <cell r="I3329">
            <v>782.08000001950006</v>
          </cell>
          <cell r="J3329">
            <v>913.73999998118597</v>
          </cell>
          <cell r="K3329">
            <v>1007.4899999979999</v>
          </cell>
          <cell r="L3329">
            <v>848.22000003299991</v>
          </cell>
          <cell r="M3329">
            <v>807.4166038704999</v>
          </cell>
          <cell r="N3329">
            <v>1282.6022786228</v>
          </cell>
          <cell r="O3329">
            <v>300.50020176940001</v>
          </cell>
          <cell r="P3329">
            <v>1579.5460629291001</v>
          </cell>
          <cell r="Q3329">
            <v>337.68601688499996</v>
          </cell>
          <cell r="R3329">
            <v>837.36021019499992</v>
          </cell>
          <cell r="S3329">
            <v>510.16359049499999</v>
          </cell>
        </row>
        <row r="3330">
          <cell r="F3330" t="str">
            <v>(-) DESPESAS LOGÍSTICA (DISTRIBUIÇÃO)Material de Expediente</v>
          </cell>
          <cell r="G3330" t="str">
            <v>Material de Expediente</v>
          </cell>
          <cell r="H3330">
            <v>6572.2399999933359</v>
          </cell>
          <cell r="I3330">
            <v>45895.21</v>
          </cell>
          <cell r="J3330">
            <v>12254.21</v>
          </cell>
          <cell r="K3330">
            <v>13806.800000000001</v>
          </cell>
          <cell r="L3330">
            <v>5433.9400000016003</v>
          </cell>
          <cell r="M3330">
            <v>61266.38</v>
          </cell>
          <cell r="N3330">
            <v>30327.200000000001</v>
          </cell>
          <cell r="O3330">
            <v>22238.029999992083</v>
          </cell>
          <cell r="P3330">
            <v>34051.4</v>
          </cell>
          <cell r="Q3330">
            <v>21620.471842979601</v>
          </cell>
          <cell r="R3330">
            <v>25381.5</v>
          </cell>
          <cell r="S3330">
            <v>21595</v>
          </cell>
        </row>
        <row r="3331">
          <cell r="F3331" t="str">
            <v>(-) DESPESAS LOGÍSTICA (DISTRIBUIÇÃO)Material de Limpeza</v>
          </cell>
          <cell r="G3331" t="str">
            <v>Material de Limpeza</v>
          </cell>
          <cell r="H3331">
            <v>0</v>
          </cell>
          <cell r="I3331">
            <v>0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215</v>
          </cell>
          <cell r="O3331">
            <v>0</v>
          </cell>
          <cell r="P3331">
            <v>537.86</v>
          </cell>
          <cell r="Q3331">
            <v>0</v>
          </cell>
          <cell r="R3331">
            <v>0</v>
          </cell>
          <cell r="S3331">
            <v>154.03883917510001</v>
          </cell>
        </row>
        <row r="3332">
          <cell r="F3332" t="str">
            <v>(-) DESPESAS LOGÍSTICA (DISTRIBUIÇÃO)Material Gráfico e Repreográfico</v>
          </cell>
          <cell r="G3332" t="str">
            <v>Material Gráfico e Repreográfico</v>
          </cell>
          <cell r="H3332">
            <v>0</v>
          </cell>
          <cell r="I3332">
            <v>0</v>
          </cell>
          <cell r="J3332">
            <v>220</v>
          </cell>
          <cell r="K3332">
            <v>1500</v>
          </cell>
          <cell r="L3332">
            <v>1060</v>
          </cell>
          <cell r="M3332">
            <v>0</v>
          </cell>
          <cell r="N3332">
            <v>2592.5</v>
          </cell>
          <cell r="O3332">
            <v>970</v>
          </cell>
          <cell r="P3332">
            <v>0</v>
          </cell>
          <cell r="Q3332">
            <v>547.5</v>
          </cell>
          <cell r="R3332">
            <v>419.89919456299998</v>
          </cell>
          <cell r="S3332">
            <v>0</v>
          </cell>
        </row>
        <row r="3333">
          <cell r="F3333" t="str">
            <v>(-) DESPESAS LOGÍSTICA (DISTRIBUIÇÃO)Materiais de Natureza Permanente</v>
          </cell>
          <cell r="G3333" t="str">
            <v>Materiais de Natureza Permanente</v>
          </cell>
          <cell r="H3333">
            <v>39.71</v>
          </cell>
          <cell r="I3333">
            <v>240.26999999999998</v>
          </cell>
          <cell r="J3333">
            <v>15.5</v>
          </cell>
          <cell r="K3333">
            <v>33.799999999999997</v>
          </cell>
          <cell r="L3333">
            <v>1284.22</v>
          </cell>
          <cell r="M3333">
            <v>80.000000003439993</v>
          </cell>
          <cell r="N3333">
            <v>3906.19</v>
          </cell>
          <cell r="O3333">
            <v>113</v>
          </cell>
          <cell r="P3333">
            <v>5138.5761537999997</v>
          </cell>
          <cell r="Q3333">
            <v>31.820552833299999</v>
          </cell>
          <cell r="R3333">
            <v>4181.01</v>
          </cell>
          <cell r="S3333">
            <v>118.8</v>
          </cell>
        </row>
        <row r="3334">
          <cell r="F3334" t="str">
            <v>(-) DESPESAS LOGÍSTICA (DISTRIBUIÇÃO)Coffee Break</v>
          </cell>
          <cell r="G3334" t="str">
            <v>Coffee Break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0</v>
          </cell>
          <cell r="P3334">
            <v>303.17</v>
          </cell>
          <cell r="Q3334">
            <v>0</v>
          </cell>
          <cell r="R3334">
            <v>0</v>
          </cell>
          <cell r="S3334">
            <v>0</v>
          </cell>
        </row>
        <row r="3335">
          <cell r="F3335" t="str">
            <v>(-) DESPESAS LOGÍSTICA (DISTRIBUIÇÃO)Material EPI</v>
          </cell>
          <cell r="G3335" t="str">
            <v>Material EPI</v>
          </cell>
          <cell r="H3335">
            <v>173.64</v>
          </cell>
          <cell r="I3335">
            <v>472.65</v>
          </cell>
          <cell r="J3335">
            <v>87.33</v>
          </cell>
          <cell r="K3335">
            <v>386.57</v>
          </cell>
          <cell r="L3335">
            <v>293.37</v>
          </cell>
          <cell r="M3335">
            <v>126.25</v>
          </cell>
          <cell r="N3335">
            <v>168.36</v>
          </cell>
          <cell r="O3335">
            <v>0</v>
          </cell>
          <cell r="P3335">
            <v>41.9</v>
          </cell>
          <cell r="Q3335">
            <v>44</v>
          </cell>
          <cell r="R3335">
            <v>164</v>
          </cell>
          <cell r="S3335">
            <v>146</v>
          </cell>
        </row>
        <row r="3336">
          <cell r="F3336" t="str">
            <v>(-) DESPESAS LOGÍSTICA (DISTRIBUIÇÃO)(-) Serviços Técnicos Especializados</v>
          </cell>
          <cell r="G3336" t="str">
            <v>(-) Serviços Técnicos Especializados</v>
          </cell>
          <cell r="H3336">
            <v>3315.5000005200004</v>
          </cell>
          <cell r="I3336">
            <v>9077.9</v>
          </cell>
          <cell r="J3336">
            <v>12760.950001520221</v>
          </cell>
          <cell r="K3336">
            <v>7403.3499994383992</v>
          </cell>
          <cell r="L3336">
            <v>3386.6199995570801</v>
          </cell>
          <cell r="M3336">
            <v>12151.440000150029</v>
          </cell>
          <cell r="N3336">
            <v>3408.2599994892166</v>
          </cell>
          <cell r="O3336">
            <v>2810.2599994142201</v>
          </cell>
          <cell r="P3336">
            <v>3015.3199994142201</v>
          </cell>
          <cell r="Q3336">
            <v>2885.929999408294</v>
          </cell>
          <cell r="R3336">
            <v>5460.2599994142201</v>
          </cell>
          <cell r="S3336">
            <v>9231.4599988284408</v>
          </cell>
        </row>
        <row r="3337">
          <cell r="F3337" t="str">
            <v>(-) DESPESAS LOGÍSTICA (DISTRIBUIÇÃO)Comissões sobre Vendas</v>
          </cell>
          <cell r="G3337" t="str">
            <v>Comissões sobre Vendas</v>
          </cell>
          <cell r="H3337">
            <v>0</v>
          </cell>
          <cell r="I3337">
            <v>0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</row>
        <row r="3338">
          <cell r="F3338" t="str">
            <v>(-) DESPESAS LOGÍSTICA (DISTRIBUIÇÃO)Serviços de Segurança</v>
          </cell>
          <cell r="G3338" t="str">
            <v>Serviços de Segurança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</row>
        <row r="3339">
          <cell r="F3339" t="str">
            <v>(-) DESPESAS LOGÍSTICA (DISTRIBUIÇÃO)Serviços de Contabilidade</v>
          </cell>
          <cell r="G3339" t="str">
            <v>Serviços de Contabilidade</v>
          </cell>
          <cell r="H3339">
            <v>0</v>
          </cell>
          <cell r="I3339">
            <v>0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0</v>
          </cell>
          <cell r="R3339">
            <v>0</v>
          </cell>
          <cell r="S3339">
            <v>0</v>
          </cell>
        </row>
        <row r="3340">
          <cell r="F3340" t="str">
            <v>(-) DESPESAS LOGÍSTICA (DISTRIBUIÇÃO)Assessoria Tributária</v>
          </cell>
          <cell r="G3340" t="str">
            <v>Assessoria Tributária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  <cell r="S3340">
            <v>0</v>
          </cell>
        </row>
        <row r="3341">
          <cell r="F3341" t="str">
            <v>(-) DESPESAS LOGÍSTICA (DISTRIBUIÇÃO)Auditoria Independente</v>
          </cell>
          <cell r="G3341" t="str">
            <v>Auditoria Independente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</row>
        <row r="3342">
          <cell r="F3342" t="str">
            <v>(-) DESPESAS LOGÍSTICA (DISTRIBUIÇÃO)Advocacia</v>
          </cell>
          <cell r="G3342" t="str">
            <v>Advocacia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</row>
        <row r="3343">
          <cell r="F3343" t="str">
            <v>(-) DESPESAS LOGÍSTICA (DISTRIBUIÇÃO)Assessoria de Imprensa</v>
          </cell>
          <cell r="G3343" t="str">
            <v>Assessoria de Imprensa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0</v>
          </cell>
          <cell r="R3343">
            <v>0</v>
          </cell>
          <cell r="S3343">
            <v>0</v>
          </cell>
        </row>
        <row r="3344">
          <cell r="F3344" t="str">
            <v>(-) DESPESAS LOGÍSTICA (DISTRIBUIÇÃO)Assessoria de Comunicação</v>
          </cell>
          <cell r="G3344" t="str">
            <v>Assessoria de Comunicação</v>
          </cell>
          <cell r="H3344">
            <v>0</v>
          </cell>
          <cell r="I3344">
            <v>0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</row>
        <row r="3345">
          <cell r="F3345" t="str">
            <v>(-) DESPESAS LOGÍSTICA (DISTRIBUIÇÃO)Assessoria Criação e Publicidade</v>
          </cell>
          <cell r="G3345" t="str">
            <v>Assessoria Criação e Publicidade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>
            <v>717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0</v>
          </cell>
          <cell r="S3345">
            <v>0</v>
          </cell>
        </row>
        <row r="3346">
          <cell r="F3346" t="str">
            <v>(-) DESPESAS LOGÍSTICA (DISTRIBUIÇÃO)Recrutamento e Seleção</v>
          </cell>
          <cell r="G3346" t="str">
            <v>Recrutamento e Seleção</v>
          </cell>
          <cell r="H3346">
            <v>0</v>
          </cell>
          <cell r="I3346">
            <v>0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</row>
        <row r="3347">
          <cell r="F3347" t="str">
            <v>(-) DESPESAS LOGÍSTICA (DISTRIBUIÇÃO)Ferramentas de Pesquisa</v>
          </cell>
          <cell r="G3347" t="str">
            <v>Ferramentas de Pesquisa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0</v>
          </cell>
          <cell r="R3347">
            <v>0</v>
          </cell>
          <cell r="S3347">
            <v>0</v>
          </cell>
        </row>
        <row r="3348">
          <cell r="F3348" t="str">
            <v>(-) DESPESAS LOGÍSTICA (DISTRIBUIÇÃO)Assessoria Empresarial</v>
          </cell>
          <cell r="G3348" t="str">
            <v>Assessoria Empresarial</v>
          </cell>
          <cell r="H3348">
            <v>2600.0000005200004</v>
          </cell>
          <cell r="I3348">
            <v>7407.4</v>
          </cell>
          <cell r="J3348">
            <v>12567.950001520221</v>
          </cell>
          <cell r="K3348">
            <v>7210.3499994383992</v>
          </cell>
          <cell r="L3348">
            <v>2476.6199995570801</v>
          </cell>
          <cell r="M3348">
            <v>11958.440000150029</v>
          </cell>
          <cell r="N3348">
            <v>3408.2599994892166</v>
          </cell>
          <cell r="O3348">
            <v>2605.1999994142202</v>
          </cell>
          <cell r="P3348">
            <v>2605.1999994142202</v>
          </cell>
          <cell r="Q3348">
            <v>2680.869999408294</v>
          </cell>
          <cell r="R3348">
            <v>2605.1999994142202</v>
          </cell>
          <cell r="S3348">
            <v>5210.3999988284404</v>
          </cell>
        </row>
        <row r="3349">
          <cell r="F3349" t="str">
            <v>(-) DESPESAS LOGÍSTICA (DISTRIBUIÇÃO)Serviço de Desembaraço Aduaneiro</v>
          </cell>
          <cell r="G3349" t="str">
            <v>Serviço de Desembaraço Aduaneiro</v>
          </cell>
          <cell r="H3349">
            <v>0</v>
          </cell>
          <cell r="I3349">
            <v>0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</row>
        <row r="3350">
          <cell r="F3350" t="str">
            <v>(-) DESPESAS LOGÍSTICA (DISTRIBUIÇÃO)Participação em Associações</v>
          </cell>
          <cell r="G3350" t="str">
            <v>Participação em Associações</v>
          </cell>
          <cell r="H3350">
            <v>0</v>
          </cell>
          <cell r="I3350">
            <v>0</v>
          </cell>
          <cell r="J3350">
            <v>0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</row>
        <row r="3351">
          <cell r="F3351" t="str">
            <v>(-) DESPESAS LOGÍSTICA (DISTRIBUIÇÃO)Comissão Empresa de Cobrança</v>
          </cell>
          <cell r="G3351" t="str">
            <v>Comissão Empresa de Cobrança</v>
          </cell>
          <cell r="H3351">
            <v>0</v>
          </cell>
          <cell r="I3351">
            <v>0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0</v>
          </cell>
          <cell r="P3351">
            <v>0</v>
          </cell>
          <cell r="Q3351">
            <v>0</v>
          </cell>
          <cell r="R3351">
            <v>0</v>
          </cell>
          <cell r="S3351">
            <v>0</v>
          </cell>
        </row>
        <row r="3352">
          <cell r="F3352" t="str">
            <v>(-) DESPESAS LOGÍSTICA (DISTRIBUIÇÃO)Serviço Análise de Crédito</v>
          </cell>
          <cell r="G3352" t="str">
            <v>Serviço Análise de Crédito</v>
          </cell>
          <cell r="H3352">
            <v>0</v>
          </cell>
          <cell r="I3352">
            <v>0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0</v>
          </cell>
          <cell r="R3352">
            <v>0</v>
          </cell>
          <cell r="S3352">
            <v>0</v>
          </cell>
        </row>
        <row r="3353">
          <cell r="F3353" t="str">
            <v>(-) DESPESAS LOGÍSTICA (DISTRIBUIÇÃO)Desenvolvimento e Manutenção de Software</v>
          </cell>
          <cell r="G3353" t="str">
            <v>Desenvolvimento e Manutenção de Software</v>
          </cell>
          <cell r="H3353">
            <v>0</v>
          </cell>
          <cell r="I3353">
            <v>0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  <cell r="S3353">
            <v>0</v>
          </cell>
        </row>
        <row r="3354">
          <cell r="F3354" t="str">
            <v>(-) DESPESAS LOGÍSTICA (DISTRIBUIÇÃO)Suporte Técnico Software</v>
          </cell>
          <cell r="G3354" t="str">
            <v>Suporte Técnico Software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</row>
        <row r="3355">
          <cell r="F3355" t="str">
            <v>(-) DESPESAS LOGÍSTICA (DISTRIBUIÇÃO)Licença para Uso de Software (Aluguel)</v>
          </cell>
          <cell r="G3355" t="str">
            <v>Licença para Uso de Software (Aluguel)</v>
          </cell>
          <cell r="H3355">
            <v>715.5</v>
          </cell>
          <cell r="I3355">
            <v>1670.5</v>
          </cell>
          <cell r="J3355">
            <v>193</v>
          </cell>
          <cell r="K3355">
            <v>193</v>
          </cell>
          <cell r="L3355">
            <v>193</v>
          </cell>
          <cell r="M3355">
            <v>193</v>
          </cell>
          <cell r="N3355">
            <v>0</v>
          </cell>
          <cell r="O3355">
            <v>205.06</v>
          </cell>
          <cell r="P3355">
            <v>410.12</v>
          </cell>
          <cell r="Q3355">
            <v>205.06</v>
          </cell>
          <cell r="R3355">
            <v>2855.06</v>
          </cell>
          <cell r="S3355">
            <v>4021.06</v>
          </cell>
        </row>
        <row r="3356">
          <cell r="F3356" t="str">
            <v>(-) DESPESAS LOGÍSTICA (DISTRIBUIÇÃO)Assessoria em TI</v>
          </cell>
          <cell r="G3356" t="str">
            <v>Assessoria em TI</v>
          </cell>
          <cell r="H3356">
            <v>0</v>
          </cell>
          <cell r="I3356">
            <v>0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</row>
        <row r="3357">
          <cell r="F3357" t="str">
            <v>(-) DESPESAS LOGÍSTICA (DISTRIBUIÇÃO)Manutenção Suporte Técnico Software</v>
          </cell>
          <cell r="G3357" t="str">
            <v>Manutenção Suporte Técnico Software</v>
          </cell>
          <cell r="H3357">
            <v>0</v>
          </cell>
          <cell r="I3357">
            <v>0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</row>
        <row r="3358">
          <cell r="F3358" t="str">
            <v>(-) DESPESAS LOGÍSTICA (DISTRIBUIÇÃO)(-)Manutenção</v>
          </cell>
          <cell r="G3358" t="str">
            <v>(-)Manutenção</v>
          </cell>
          <cell r="H3358">
            <v>6405.5</v>
          </cell>
          <cell r="I3358">
            <v>1548</v>
          </cell>
          <cell r="J3358">
            <v>3776.44</v>
          </cell>
          <cell r="K3358">
            <v>674.00000002499996</v>
          </cell>
          <cell r="L3358">
            <v>1943</v>
          </cell>
          <cell r="M3358">
            <v>1530</v>
          </cell>
          <cell r="N3358">
            <v>500</v>
          </cell>
          <cell r="O3358">
            <v>1739.56</v>
          </cell>
          <cell r="P3358">
            <v>2692.6</v>
          </cell>
          <cell r="Q3358">
            <v>3429.48</v>
          </cell>
          <cell r="R3358">
            <v>1520.9099999999999</v>
          </cell>
          <cell r="S3358">
            <v>6645.8700000000008</v>
          </cell>
        </row>
        <row r="3359">
          <cell r="F3359" t="str">
            <v>(-) DESPESAS LOGÍSTICA (DISTRIBUIÇÃO)Materiais de Manutenção e Reparos</v>
          </cell>
          <cell r="G3359" t="str">
            <v>Materiais de Manutenção e Reparos</v>
          </cell>
          <cell r="H3359">
            <v>0</v>
          </cell>
          <cell r="I3359">
            <v>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0</v>
          </cell>
          <cell r="P3359">
            <v>200</v>
          </cell>
          <cell r="Q3359">
            <v>0</v>
          </cell>
          <cell r="R3359">
            <v>0</v>
          </cell>
          <cell r="S3359">
            <v>0</v>
          </cell>
        </row>
        <row r="3360">
          <cell r="F3360" t="str">
            <v>(-) DESPESAS LOGÍSTICA (DISTRIBUIÇÃO)Manutenção Conservação Móveis e Utensílios</v>
          </cell>
          <cell r="G3360" t="str">
            <v>Manutenção Conservação Móveis e Utensílios</v>
          </cell>
          <cell r="H3360">
            <v>0</v>
          </cell>
          <cell r="I3360">
            <v>0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</row>
        <row r="3361">
          <cell r="F3361" t="str">
            <v>(-) DESPESAS LOGÍSTICA (DISTRIBUIÇÃO)Manutenção Conservação Máq. e Equipamentos</v>
          </cell>
          <cell r="G3361" t="str">
            <v>Manutenção Conservação Máq. e Equipamentos</v>
          </cell>
          <cell r="H3361">
            <v>6405.5</v>
          </cell>
          <cell r="I3361">
            <v>568</v>
          </cell>
          <cell r="J3361">
            <v>3026.44</v>
          </cell>
          <cell r="K3361">
            <v>524.00000002499996</v>
          </cell>
          <cell r="L3361">
            <v>1943</v>
          </cell>
          <cell r="M3361">
            <v>0</v>
          </cell>
          <cell r="N3361">
            <v>500</v>
          </cell>
          <cell r="O3361">
            <v>0</v>
          </cell>
          <cell r="P3361">
            <v>2492.6</v>
          </cell>
          <cell r="Q3361">
            <v>3181.98</v>
          </cell>
          <cell r="R3361">
            <v>1520.9099999999999</v>
          </cell>
          <cell r="S3361">
            <v>6630.27</v>
          </cell>
        </row>
        <row r="3362">
          <cell r="F3362" t="str">
            <v>(-) DESPESAS LOGÍSTICA (DISTRIBUIÇÃO)Manutenção de Equipamentos de Informática</v>
          </cell>
          <cell r="G3362" t="str">
            <v>Manutenção de Equipamentos de Informática</v>
          </cell>
          <cell r="H3362">
            <v>0</v>
          </cell>
          <cell r="I3362">
            <v>980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0</v>
          </cell>
          <cell r="R3362">
            <v>0</v>
          </cell>
          <cell r="S3362">
            <v>0</v>
          </cell>
        </row>
        <row r="3363">
          <cell r="F3363" t="str">
            <v>(-) DESPESAS LOGÍSTICA (DISTRIBUIÇÃO)Manutenção e Conservação Instalações</v>
          </cell>
          <cell r="G3363" t="str">
            <v>Manutenção e Conservação Instalações</v>
          </cell>
          <cell r="H3363">
            <v>0</v>
          </cell>
          <cell r="I3363">
            <v>0</v>
          </cell>
          <cell r="J3363">
            <v>750</v>
          </cell>
          <cell r="K3363">
            <v>150</v>
          </cell>
          <cell r="L3363">
            <v>0</v>
          </cell>
          <cell r="M3363">
            <v>0</v>
          </cell>
          <cell r="N3363">
            <v>0</v>
          </cell>
          <cell r="O3363">
            <v>1739.56</v>
          </cell>
          <cell r="P3363">
            <v>0</v>
          </cell>
          <cell r="Q3363">
            <v>247.5</v>
          </cell>
          <cell r="R3363">
            <v>0</v>
          </cell>
          <cell r="S3363">
            <v>0</v>
          </cell>
        </row>
        <row r="3364">
          <cell r="F3364" t="str">
            <v>(-) DESPESAS LOGÍSTICA (DISTRIBUIÇÃO)Manutenção e Conservação Predial</v>
          </cell>
          <cell r="G3364" t="str">
            <v>Manutenção e Conservação Predial</v>
          </cell>
          <cell r="H3364">
            <v>0</v>
          </cell>
          <cell r="I3364">
            <v>0</v>
          </cell>
          <cell r="J3364">
            <v>0</v>
          </cell>
          <cell r="K3364">
            <v>0</v>
          </cell>
          <cell r="L3364">
            <v>0</v>
          </cell>
          <cell r="M3364">
            <v>1530</v>
          </cell>
          <cell r="N3364">
            <v>0</v>
          </cell>
          <cell r="O3364">
            <v>0</v>
          </cell>
          <cell r="P3364">
            <v>0</v>
          </cell>
          <cell r="Q3364">
            <v>0</v>
          </cell>
          <cell r="R3364">
            <v>0</v>
          </cell>
          <cell r="S3364">
            <v>15.6</v>
          </cell>
        </row>
        <row r="3365">
          <cell r="F3365" t="str">
            <v>(-) DESPESAS LOGÍSTICA (DISTRIBUIÇÃO)(-)Outras Despesas Gerais</v>
          </cell>
          <cell r="G3365" t="str">
            <v>(-)Outras Despesas Gerais</v>
          </cell>
          <cell r="H3365">
            <v>167960.32999976017</v>
          </cell>
          <cell r="I3365">
            <v>38688.286738365437</v>
          </cell>
          <cell r="J3365">
            <v>32763.819999752963</v>
          </cell>
          <cell r="K3365">
            <v>42452.010000168695</v>
          </cell>
          <cell r="L3365">
            <v>35987.750000097716</v>
          </cell>
          <cell r="M3365">
            <v>40201.040000009714</v>
          </cell>
          <cell r="N3365">
            <v>43927.7599999554</v>
          </cell>
          <cell r="O3365">
            <v>39595.829999950001</v>
          </cell>
          <cell r="P3365">
            <v>19873.779999899667</v>
          </cell>
          <cell r="Q3365">
            <v>25835.7700000185</v>
          </cell>
          <cell r="R3365">
            <v>37796.700000018405</v>
          </cell>
          <cell r="S3365">
            <v>59362.761974987603</v>
          </cell>
        </row>
        <row r="3366">
          <cell r="F3366" t="str">
            <v>(-) DESPESAS LOGÍSTICA (DISTRIBUIÇÃO)Aluguel de Veículos</v>
          </cell>
          <cell r="G3366" t="str">
            <v>Aluguel de Veículos</v>
          </cell>
          <cell r="H3366">
            <v>9694.08</v>
          </cell>
          <cell r="I3366">
            <v>18921.03</v>
          </cell>
          <cell r="J3366">
            <v>11024.079999999998</v>
          </cell>
          <cell r="K3366">
            <v>16749.080000000002</v>
          </cell>
          <cell r="L3366">
            <v>11553.41</v>
          </cell>
          <cell r="M3366">
            <v>16294.199999999999</v>
          </cell>
          <cell r="N3366">
            <v>12687.11</v>
          </cell>
          <cell r="O3366">
            <v>13499.58</v>
          </cell>
          <cell r="P3366">
            <v>8713.17</v>
          </cell>
          <cell r="Q3366">
            <v>7000</v>
          </cell>
          <cell r="R3366">
            <v>4864.08</v>
          </cell>
          <cell r="S3366">
            <v>17300.87</v>
          </cell>
        </row>
        <row r="3367">
          <cell r="F3367" t="str">
            <v>(-) DESPESAS LOGÍSTICA (DISTRIBUIÇÃO)Assinatura Jornais, Revistas e Periódicos</v>
          </cell>
          <cell r="G3367" t="str">
            <v>Assinatura Jornais, Revistas e Periódicos</v>
          </cell>
          <cell r="H3367">
            <v>0</v>
          </cell>
          <cell r="I3367">
            <v>0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0</v>
          </cell>
          <cell r="R3367">
            <v>0</v>
          </cell>
          <cell r="S3367">
            <v>0</v>
          </cell>
        </row>
        <row r="3368">
          <cell r="F3368" t="str">
            <v>(-) DESPESAS LOGÍSTICA (DISTRIBUIÇÃO)Combustível</v>
          </cell>
          <cell r="G3368" t="str">
            <v>Combustível</v>
          </cell>
          <cell r="H3368">
            <v>1896.29</v>
          </cell>
          <cell r="I3368">
            <v>0</v>
          </cell>
          <cell r="J3368">
            <v>675</v>
          </cell>
          <cell r="K3368">
            <v>1960.000000003</v>
          </cell>
          <cell r="L3368">
            <v>2159.7300000024998</v>
          </cell>
          <cell r="M3368">
            <v>2408.0900000097158</v>
          </cell>
          <cell r="N3368">
            <v>6929.75</v>
          </cell>
          <cell r="O3368">
            <v>1964.42</v>
          </cell>
          <cell r="P3368">
            <v>820.77</v>
          </cell>
          <cell r="Q3368">
            <v>2716.1800000000003</v>
          </cell>
          <cell r="R3368">
            <v>2227.67</v>
          </cell>
          <cell r="S3368">
            <v>1627.5000000079999</v>
          </cell>
        </row>
        <row r="3369">
          <cell r="F3369" t="str">
            <v>(-) DESPESAS LOGÍSTICA (DISTRIBUIÇÃO)Despesa com Documentos</v>
          </cell>
          <cell r="G3369" t="str">
            <v>Despesa com Documentos</v>
          </cell>
          <cell r="H3369">
            <v>0</v>
          </cell>
          <cell r="I3369">
            <v>3.2999999606000001</v>
          </cell>
          <cell r="J3369">
            <v>0</v>
          </cell>
          <cell r="K3369">
            <v>3.2999999174369998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39.599999997719998</v>
          </cell>
        </row>
        <row r="3370">
          <cell r="F3370" t="str">
            <v>(-) DESPESAS LOGÍSTICA (DISTRIBUIÇÃO)Despesa com Processos Judiciais</v>
          </cell>
          <cell r="G3370" t="str">
            <v>Despesa com Processos Judiciais</v>
          </cell>
          <cell r="H3370">
            <v>0</v>
          </cell>
          <cell r="I3370">
            <v>0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</row>
        <row r="3371">
          <cell r="F3371" t="str">
            <v>(-) DESPESAS LOGÍSTICA (DISTRIBUIÇÃO)Frete Compra</v>
          </cell>
          <cell r="G3371" t="str">
            <v>Frete Compra</v>
          </cell>
          <cell r="H3371">
            <v>127864.73</v>
          </cell>
          <cell r="I3371">
            <v>180</v>
          </cell>
          <cell r="J3371">
            <v>0</v>
          </cell>
          <cell r="K3371">
            <v>0</v>
          </cell>
          <cell r="L3371">
            <v>2906.2799999999997</v>
          </cell>
          <cell r="M3371">
            <v>48.75</v>
          </cell>
          <cell r="N3371">
            <v>0</v>
          </cell>
          <cell r="O3371">
            <v>2655.87</v>
          </cell>
          <cell r="P3371">
            <v>531.31999999999994</v>
          </cell>
          <cell r="Q3371">
            <v>2731.8</v>
          </cell>
          <cell r="R3371">
            <v>345.92999999999995</v>
          </cell>
          <cell r="S3371">
            <v>1534.75</v>
          </cell>
        </row>
        <row r="3372">
          <cell r="F3372" t="str">
            <v>(-) DESPESAS LOGÍSTICA (DISTRIBUIÇÃO)Mão-de-Obra Terceirizada</v>
          </cell>
          <cell r="G3372" t="str">
            <v>Mão-de-Obra Terceirizada</v>
          </cell>
          <cell r="H3372">
            <v>0</v>
          </cell>
          <cell r="I3372">
            <v>0</v>
          </cell>
          <cell r="J3372">
            <v>0</v>
          </cell>
          <cell r="K3372">
            <v>0</v>
          </cell>
          <cell r="L3372">
            <v>38.68</v>
          </cell>
          <cell r="M3372">
            <v>0</v>
          </cell>
          <cell r="N3372">
            <v>0</v>
          </cell>
          <cell r="O3372">
            <v>2040</v>
          </cell>
          <cell r="P3372">
            <v>2040</v>
          </cell>
          <cell r="Q3372">
            <v>0</v>
          </cell>
          <cell r="R3372">
            <v>0</v>
          </cell>
          <cell r="S3372">
            <v>0</v>
          </cell>
        </row>
        <row r="3373">
          <cell r="F3373" t="str">
            <v>(-) DESPESAS LOGÍSTICA (DISTRIBUIÇÃO)Serviço de Correios</v>
          </cell>
          <cell r="G3373" t="str">
            <v>Serviço de Correios</v>
          </cell>
          <cell r="H3373">
            <v>562.79999976016325</v>
          </cell>
          <cell r="I3373">
            <v>237.41000029555201</v>
          </cell>
          <cell r="J3373">
            <v>455.35999975296801</v>
          </cell>
          <cell r="K3373">
            <v>263.63000029820302</v>
          </cell>
          <cell r="L3373">
            <v>211.15000012896598</v>
          </cell>
          <cell r="M3373">
            <v>0</v>
          </cell>
          <cell r="N3373">
            <v>0</v>
          </cell>
          <cell r="O3373">
            <v>0</v>
          </cell>
          <cell r="P3373">
            <v>77.75999983866808</v>
          </cell>
          <cell r="Q3373">
            <v>0</v>
          </cell>
          <cell r="R3373">
            <v>92.769999972407987</v>
          </cell>
          <cell r="S3373">
            <v>3.0699999818800001</v>
          </cell>
        </row>
        <row r="3374">
          <cell r="F3374" t="str">
            <v>(-) DESPESAS LOGÍSTICA (DISTRIBUIÇÃO)Água</v>
          </cell>
          <cell r="G3374" t="str">
            <v>Água</v>
          </cell>
          <cell r="H3374">
            <v>0</v>
          </cell>
          <cell r="I3374">
            <v>505.980000012</v>
          </cell>
          <cell r="J3374">
            <v>0</v>
          </cell>
          <cell r="K3374">
            <v>437.99999995004998</v>
          </cell>
          <cell r="L3374">
            <v>368.49999996625002</v>
          </cell>
          <cell r="M3374">
            <v>0</v>
          </cell>
          <cell r="N3374">
            <v>560.89999995540006</v>
          </cell>
          <cell r="O3374">
            <v>677.10999994999997</v>
          </cell>
          <cell r="P3374">
            <v>357.50000006100004</v>
          </cell>
          <cell r="Q3374">
            <v>412.50000001849997</v>
          </cell>
          <cell r="R3374">
            <v>409.50000004599997</v>
          </cell>
          <cell r="S3374">
            <v>0</v>
          </cell>
        </row>
        <row r="3375">
          <cell r="F3375" t="str">
            <v>(-) DESPESAS LOGÍSTICA (DISTRIBUIÇÃO)Despesas com Amortização de Software</v>
          </cell>
          <cell r="G3375" t="str">
            <v>Despesas com Amortização de Software</v>
          </cell>
          <cell r="H3375">
            <v>0</v>
          </cell>
          <cell r="I3375">
            <v>0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0</v>
          </cell>
          <cell r="R3375">
            <v>0</v>
          </cell>
          <cell r="S3375">
            <v>0</v>
          </cell>
        </row>
        <row r="3376">
          <cell r="F3376" t="str">
            <v>(-) DESPESAS LOGÍSTICA (DISTRIBUIÇÃO)Taxas Operacionais</v>
          </cell>
          <cell r="G3376" t="str">
            <v>Taxas Operacionais</v>
          </cell>
          <cell r="H3376">
            <v>0</v>
          </cell>
          <cell r="I3376">
            <v>0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>
            <v>0</v>
          </cell>
          <cell r="S3376">
            <v>0</v>
          </cell>
        </row>
        <row r="3377">
          <cell r="F3377" t="str">
            <v>(-) DESPESAS LOGÍSTICA (DISTRIBUIÇÃO)Aluguel de Imóveis</v>
          </cell>
          <cell r="G3377" t="str">
            <v>Aluguel de Imóveis</v>
          </cell>
          <cell r="H3377">
            <v>0</v>
          </cell>
          <cell r="I3377">
            <v>0</v>
          </cell>
          <cell r="J3377">
            <v>0</v>
          </cell>
          <cell r="K3377">
            <v>5400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</row>
        <row r="3378">
          <cell r="F3378" t="str">
            <v>(-) DESPESAS LOGÍSTICA (DISTRIBUIÇÃO)Seguro Frota Leve</v>
          </cell>
          <cell r="G3378" t="str">
            <v>Seguro Frota Leve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8619.2899999999991</v>
          </cell>
          <cell r="R3378">
            <v>0</v>
          </cell>
          <cell r="S3378">
            <v>0</v>
          </cell>
        </row>
        <row r="3379">
          <cell r="F3379" t="str">
            <v>(-) DESPESAS LOGÍSTICA (DISTRIBUIÇÃO)Perdas de Estoque</v>
          </cell>
          <cell r="G3379" t="str">
            <v>Perdas de Estoque</v>
          </cell>
          <cell r="H3379">
            <v>5642.43</v>
          </cell>
          <cell r="I3379">
            <v>30.5667380972797</v>
          </cell>
          <cell r="J3379">
            <v>1567.87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8.85</v>
          </cell>
          <cell r="P3379">
            <v>27.89</v>
          </cell>
          <cell r="Q3379">
            <v>0</v>
          </cell>
          <cell r="R3379">
            <v>0</v>
          </cell>
          <cell r="S3379">
            <v>0</v>
          </cell>
        </row>
        <row r="3380">
          <cell r="F3380" t="str">
            <v>(-) DESPESAS LOGÍSTICA (DISTRIBUIÇÃO)Aluguel de Máquinas e Equipamentos</v>
          </cell>
          <cell r="G3380" t="str">
            <v>Aluguel de Máquinas e Equipamentos</v>
          </cell>
          <cell r="H3380">
            <v>22300</v>
          </cell>
          <cell r="I3380">
            <v>18810</v>
          </cell>
          <cell r="J3380">
            <v>18666.669999999998</v>
          </cell>
          <cell r="K3380">
            <v>8950</v>
          </cell>
          <cell r="L3380">
            <v>18750</v>
          </cell>
          <cell r="M3380">
            <v>21450</v>
          </cell>
          <cell r="N3380">
            <v>23750</v>
          </cell>
          <cell r="O3380">
            <v>18750</v>
          </cell>
          <cell r="P3380">
            <v>7305.37</v>
          </cell>
          <cell r="Q3380">
            <v>4356</v>
          </cell>
          <cell r="R3380">
            <v>29856.75</v>
          </cell>
          <cell r="S3380">
            <v>38856.971975</v>
          </cell>
        </row>
        <row r="3381">
          <cell r="F3381" t="str">
            <v>(-) DESPESAS LOGÍSTICA (DISTRIBUIÇÃO)Outras Despesas Gerais</v>
          </cell>
          <cell r="G3381" t="str">
            <v>Outras Despesas Gerais</v>
          </cell>
          <cell r="H3381">
            <v>0</v>
          </cell>
          <cell r="I3381">
            <v>0</v>
          </cell>
          <cell r="J3381">
            <v>374.84</v>
          </cell>
          <cell r="K3381">
            <v>8688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</row>
        <row r="3382">
          <cell r="F3382" t="str">
            <v>(-) DESPESAS LOGÍSTICA (COMPRAS/SUPRIMENTOS)(-) DESPESAS LOGÍSTICA (COMPRAS/SUPRIMENTOS)</v>
          </cell>
          <cell r="G3382" t="str">
            <v>(-) DESPESAS LOGÍSTICA (COMPRAS/SUPRIMENTOS)</v>
          </cell>
          <cell r="H3382">
            <v>16391.919999792539</v>
          </cell>
          <cell r="I3382">
            <v>20705.620000215327</v>
          </cell>
          <cell r="J3382">
            <v>18448.52</v>
          </cell>
          <cell r="K3382">
            <v>20070.218399999998</v>
          </cell>
          <cell r="L3382">
            <v>25423.624799999994</v>
          </cell>
          <cell r="M3382">
            <v>22700.928400000001</v>
          </cell>
          <cell r="N3382">
            <v>25946.86528338867</v>
          </cell>
          <cell r="O3382">
            <v>27814.668369251202</v>
          </cell>
          <cell r="P3382">
            <v>22898.81253130667</v>
          </cell>
          <cell r="Q3382">
            <v>25659.023540264159</v>
          </cell>
          <cell r="R3382">
            <v>43841.024576043164</v>
          </cell>
          <cell r="S3382">
            <v>-2878.1539573453397</v>
          </cell>
        </row>
        <row r="3383">
          <cell r="F3383" t="str">
            <v>(-) DESPESAS LOGÍSTICA (COMPRAS/SUPRIMENTOS)Despesas com Pessoal</v>
          </cell>
          <cell r="G3383" t="str">
            <v>Despesas com Pessoal</v>
          </cell>
          <cell r="H3383">
            <v>14315.759999792539</v>
          </cell>
          <cell r="I3383">
            <v>18587.370000215327</v>
          </cell>
          <cell r="J3383">
            <v>16289.93</v>
          </cell>
          <cell r="K3383">
            <v>17816.9784</v>
          </cell>
          <cell r="L3383">
            <v>22914.824799999995</v>
          </cell>
          <cell r="M3383">
            <v>20311.648400000002</v>
          </cell>
          <cell r="N3383">
            <v>21502.820800346199</v>
          </cell>
          <cell r="O3383">
            <v>23923.370000205985</v>
          </cell>
          <cell r="P3383">
            <v>21712.970000459976</v>
          </cell>
          <cell r="Q3383">
            <v>23880.010000409129</v>
          </cell>
          <cell r="R3383">
            <v>19811.16</v>
          </cell>
          <cell r="S3383">
            <v>20745.789999998451</v>
          </cell>
        </row>
        <row r="3384">
          <cell r="F3384" t="str">
            <v>(-) DESPESAS LOGÍSTICA (COMPRAS/SUPRIMENTOS)Salários e Adicionais</v>
          </cell>
          <cell r="G3384" t="str">
            <v>Salários e Adicionais</v>
          </cell>
          <cell r="H3384">
            <v>8879.81</v>
          </cell>
          <cell r="I3384">
            <v>10223.34</v>
          </cell>
          <cell r="J3384">
            <v>9829.18</v>
          </cell>
          <cell r="K3384">
            <v>12484.442800000001</v>
          </cell>
          <cell r="L3384">
            <v>16465.239199999996</v>
          </cell>
          <cell r="M3384">
            <v>14049.850800000002</v>
          </cell>
          <cell r="N3384">
            <v>14513.593200000001</v>
          </cell>
          <cell r="O3384">
            <v>13945.36</v>
          </cell>
          <cell r="P3384">
            <v>11704.490000000002</v>
          </cell>
          <cell r="Q3384">
            <v>12735.32</v>
          </cell>
          <cell r="R3384">
            <v>13407.38</v>
          </cell>
          <cell r="S3384">
            <v>14582.44</v>
          </cell>
        </row>
        <row r="3385">
          <cell r="F3385" t="str">
            <v>(-) DESPESAS LOGÍSTICA (COMPRAS/SUPRIMENTOS)Encargos Sociais</v>
          </cell>
          <cell r="G3385" t="str">
            <v>Encargos Sociais</v>
          </cell>
          <cell r="H3385">
            <v>4343.9500000000007</v>
          </cell>
          <cell r="I3385">
            <v>7257.43</v>
          </cell>
          <cell r="J3385">
            <v>6459.18</v>
          </cell>
          <cell r="K3385">
            <v>5332.5356000000002</v>
          </cell>
          <cell r="L3385">
            <v>6449.5856000000003</v>
          </cell>
          <cell r="M3385">
            <v>6261.7976000000008</v>
          </cell>
          <cell r="N3385">
            <v>5645.2275999999993</v>
          </cell>
          <cell r="O3385">
            <v>8634.01</v>
          </cell>
          <cell r="P3385">
            <v>8568.48</v>
          </cell>
          <cell r="Q3385">
            <v>9063.8900000000012</v>
          </cell>
          <cell r="R3385">
            <v>6403.7800000000007</v>
          </cell>
          <cell r="S3385">
            <v>6149.85</v>
          </cell>
        </row>
        <row r="3386">
          <cell r="F3386" t="str">
            <v>(-) DESPESAS LOGÍSTICA (COMPRAS/SUPRIMENTOS)Provisão PPR Global</v>
          </cell>
          <cell r="G3386" t="str">
            <v>Provisão PPR Global</v>
          </cell>
          <cell r="H3386">
            <v>0</v>
          </cell>
          <cell r="I3386">
            <v>0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</row>
        <row r="3387">
          <cell r="F3387" t="str">
            <v>(-) DESPESAS LOGÍSTICA (COMPRAS/SUPRIMENTOS)Desenvolvimento RH</v>
          </cell>
          <cell r="G3387" t="str">
            <v>Desenvolvimento RH</v>
          </cell>
          <cell r="H3387">
            <v>0</v>
          </cell>
          <cell r="I3387">
            <v>0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0</v>
          </cell>
          <cell r="R3387">
            <v>0</v>
          </cell>
          <cell r="S3387">
            <v>0</v>
          </cell>
        </row>
        <row r="3388">
          <cell r="F3388" t="str">
            <v>(-) DESPESAS LOGÍSTICA (COMPRAS/SUPRIMENTOS)Provisão PPR Gestores</v>
          </cell>
          <cell r="G3388" t="str">
            <v>Provisão PPR Gestores</v>
          </cell>
          <cell r="H3388">
            <v>0</v>
          </cell>
          <cell r="I3388">
            <v>0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</row>
        <row r="3389">
          <cell r="F3389" t="str">
            <v>(-) DESPESAS LOGÍSTICA (COMPRAS/SUPRIMENTOS)Educação Continuada</v>
          </cell>
          <cell r="G3389" t="str">
            <v>Educação Continuada</v>
          </cell>
          <cell r="H3389">
            <v>0</v>
          </cell>
          <cell r="I3389">
            <v>0</v>
          </cell>
          <cell r="J3389">
            <v>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0</v>
          </cell>
          <cell r="R3389">
            <v>0</v>
          </cell>
          <cell r="S3389">
            <v>0</v>
          </cell>
        </row>
        <row r="3390">
          <cell r="F3390" t="str">
            <v>(-) DESPESAS LOGÍSTICA (COMPRAS/SUPRIMENTOS)Idiomas</v>
          </cell>
          <cell r="G3390" t="str">
            <v>Idiomas</v>
          </cell>
          <cell r="H3390">
            <v>0</v>
          </cell>
          <cell r="I3390">
            <v>0</v>
          </cell>
          <cell r="J3390">
            <v>0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0</v>
          </cell>
          <cell r="R3390">
            <v>0</v>
          </cell>
          <cell r="S3390">
            <v>0</v>
          </cell>
        </row>
        <row r="3391">
          <cell r="F3391" t="str">
            <v>(-) DESPESAS LOGÍSTICA (COMPRAS/SUPRIMENTOS)Ginástica Laboral</v>
          </cell>
          <cell r="G3391" t="str">
            <v>Ginástica Laboral</v>
          </cell>
          <cell r="H3391">
            <v>0</v>
          </cell>
          <cell r="I3391">
            <v>0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>
            <v>0</v>
          </cell>
          <cell r="S3391">
            <v>0</v>
          </cell>
        </row>
        <row r="3392">
          <cell r="F3392" t="str">
            <v>(-) DESPESAS LOGÍSTICA (COMPRAS/SUPRIMENTOS)Educação e Treinamento (Capacitação)</v>
          </cell>
          <cell r="G3392" t="str">
            <v>Educação e Treinamento (Capacitação)</v>
          </cell>
          <cell r="H3392">
            <v>0</v>
          </cell>
          <cell r="I3392">
            <v>0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</row>
        <row r="3393">
          <cell r="F3393" t="str">
            <v>(-) DESPESAS LOGÍSTICA (COMPRAS/SUPRIMENTOS)Atividades Motivacionais</v>
          </cell>
          <cell r="G3393" t="str">
            <v>Atividades Motivacionais</v>
          </cell>
          <cell r="H3393">
            <v>0</v>
          </cell>
          <cell r="I3393">
            <v>0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0</v>
          </cell>
          <cell r="R3393">
            <v>0</v>
          </cell>
          <cell r="S3393">
            <v>0</v>
          </cell>
        </row>
        <row r="3394">
          <cell r="F3394" t="str">
            <v>(-) DESPESAS LOGÍSTICA (COMPRAS/SUPRIMENTOS)Outras despesas de Pessoal</v>
          </cell>
          <cell r="G3394" t="str">
            <v>Outras despesas de Pessoal</v>
          </cell>
          <cell r="H3394">
            <v>1091.9999997925383</v>
          </cell>
          <cell r="I3394">
            <v>1106.600000215326</v>
          </cell>
          <cell r="J3394">
            <v>1.57</v>
          </cell>
          <cell r="K3394">
            <v>0</v>
          </cell>
          <cell r="L3394">
            <v>0</v>
          </cell>
          <cell r="M3394">
            <v>0</v>
          </cell>
          <cell r="N3394">
            <v>1344.0000003461962</v>
          </cell>
          <cell r="O3394">
            <v>1344.0000002059833</v>
          </cell>
          <cell r="P3394">
            <v>1440.0000004599738</v>
          </cell>
          <cell r="Q3394">
            <v>2080.8000004091296</v>
          </cell>
          <cell r="R3394">
            <v>0</v>
          </cell>
          <cell r="S3394">
            <v>13.499999998450001</v>
          </cell>
        </row>
        <row r="3395">
          <cell r="F3395" t="str">
            <v>(-) DESPESAS LOGÍSTICA (COMPRAS/SUPRIMENTOS)Ajuda de Custo Alimentação</v>
          </cell>
          <cell r="G3395" t="str">
            <v>Ajuda de Custo Alimentação</v>
          </cell>
          <cell r="H3395">
            <v>0</v>
          </cell>
          <cell r="I3395">
            <v>0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0</v>
          </cell>
          <cell r="R3395">
            <v>0</v>
          </cell>
          <cell r="S3395">
            <v>0</v>
          </cell>
        </row>
        <row r="3396">
          <cell r="F3396" t="str">
            <v>(-) DESPESAS LOGÍSTICA (COMPRAS/SUPRIMENTOS)Ajuda de Custo Combustível</v>
          </cell>
          <cell r="G3396" t="str">
            <v>Ajuda de Custo Combustível</v>
          </cell>
          <cell r="H3396">
            <v>0</v>
          </cell>
          <cell r="I3396">
            <v>0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0</v>
          </cell>
          <cell r="R3396">
            <v>0</v>
          </cell>
          <cell r="S3396">
            <v>0</v>
          </cell>
        </row>
        <row r="3397">
          <cell r="F3397" t="str">
            <v>(-) DESPESAS LOGÍSTICA (COMPRAS/SUPRIMENTOS)Ajuda de Custo Moradia/Aluguel</v>
          </cell>
          <cell r="G3397" t="str">
            <v>Ajuda de Custo Moradia/Aluguel</v>
          </cell>
          <cell r="H3397">
            <v>0</v>
          </cell>
          <cell r="I3397">
            <v>0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  <cell r="R3397">
            <v>0</v>
          </cell>
          <cell r="S3397">
            <v>0</v>
          </cell>
        </row>
        <row r="3398">
          <cell r="F3398" t="str">
            <v>(-) DESPESAS LOGÍSTICA (COMPRAS/SUPRIMENTOS)Exames Médicos</v>
          </cell>
          <cell r="G3398" t="str">
            <v>Exames Médicos</v>
          </cell>
          <cell r="H3398">
            <v>0</v>
          </cell>
          <cell r="I3398">
            <v>0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580.99999981799999</v>
          </cell>
          <cell r="R3398">
            <v>0</v>
          </cell>
          <cell r="S3398">
            <v>0</v>
          </cell>
        </row>
        <row r="3399">
          <cell r="F3399" t="str">
            <v>(-) DESPESAS LOGÍSTICA (COMPRAS/SUPRIMENTOS)Plano de Saúde</v>
          </cell>
          <cell r="G3399" t="str">
            <v>Plano de Saúde</v>
          </cell>
          <cell r="H3399">
            <v>0</v>
          </cell>
          <cell r="I3399">
            <v>0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</row>
        <row r="3400">
          <cell r="F3400" t="str">
            <v>(-) DESPESAS LOGÍSTICA (COMPRAS/SUPRIMENTOS)Seguro de Vida em Grupo</v>
          </cell>
          <cell r="G3400" t="str">
            <v>Seguro de Vida em Grupo</v>
          </cell>
          <cell r="H3400">
            <v>0</v>
          </cell>
          <cell r="I3400">
            <v>0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>
            <v>0</v>
          </cell>
          <cell r="S3400">
            <v>0</v>
          </cell>
        </row>
        <row r="3401">
          <cell r="F3401" t="str">
            <v>(-) DESPESAS LOGÍSTICA (COMPRAS/SUPRIMENTOS)Plano Odontológico</v>
          </cell>
          <cell r="G3401" t="str">
            <v>Plano Odontológico</v>
          </cell>
          <cell r="H3401">
            <v>0</v>
          </cell>
          <cell r="I3401">
            <v>0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</row>
        <row r="3402">
          <cell r="F3402" t="str">
            <v>(-) DESPESAS LOGÍSTICA (COMPRAS/SUPRIMENTOS)Farmácia</v>
          </cell>
          <cell r="G3402" t="str">
            <v>Farmácia</v>
          </cell>
          <cell r="H3402">
            <v>0</v>
          </cell>
          <cell r="I3402">
            <v>0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0</v>
          </cell>
          <cell r="R3402">
            <v>0</v>
          </cell>
          <cell r="S3402">
            <v>0</v>
          </cell>
        </row>
        <row r="3403">
          <cell r="F3403" t="str">
            <v>(-) DESPESAS LOGÍSTICA (COMPRAS/SUPRIMENTOS)Alimentação Funcionários</v>
          </cell>
          <cell r="G3403" t="str">
            <v>Alimentação Funcionários</v>
          </cell>
          <cell r="H3403">
            <v>1091.9999997925383</v>
          </cell>
          <cell r="I3403">
            <v>1106.600000215326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1344.0000003461962</v>
          </cell>
          <cell r="O3403">
            <v>1344.0000002059833</v>
          </cell>
          <cell r="P3403">
            <v>1440.0000004599738</v>
          </cell>
          <cell r="Q3403">
            <v>1440.0000006034031</v>
          </cell>
          <cell r="R3403">
            <v>0</v>
          </cell>
          <cell r="S3403">
            <v>0</v>
          </cell>
        </row>
        <row r="3404">
          <cell r="F3404" t="str">
            <v>(-) DESPESAS LOGÍSTICA (COMPRAS/SUPRIMENTOS)Alimentação Interna Funcionários</v>
          </cell>
          <cell r="G3404" t="str">
            <v>Alimentação Interna Funcionários</v>
          </cell>
          <cell r="H3404">
            <v>0</v>
          </cell>
          <cell r="I3404">
            <v>0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  <cell r="R3404">
            <v>0</v>
          </cell>
          <cell r="S3404">
            <v>13.499999998450001</v>
          </cell>
        </row>
        <row r="3405">
          <cell r="F3405" t="str">
            <v>(-) DESPESAS LOGÍSTICA (COMPRAS/SUPRIMENTOS)Multa Termino Contratual</v>
          </cell>
          <cell r="G3405" t="str">
            <v>Multa Termino Contratual</v>
          </cell>
          <cell r="H3405">
            <v>0</v>
          </cell>
          <cell r="I3405">
            <v>0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</row>
        <row r="3406">
          <cell r="F3406" t="str">
            <v>(-) DESPESAS LOGÍSTICA (COMPRAS/SUPRIMENTOS)Multas Trabalhistas</v>
          </cell>
          <cell r="G3406" t="str">
            <v>Multas Trabalhistas</v>
          </cell>
          <cell r="H3406">
            <v>0</v>
          </cell>
          <cell r="I3406">
            <v>0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0</v>
          </cell>
          <cell r="S3406">
            <v>0</v>
          </cell>
        </row>
        <row r="3407">
          <cell r="F3407" t="str">
            <v xml:space="preserve">(-) DESPESAS LOGÍSTICA (COMPRAS/SUPRIMENTOS)Fardamento </v>
          </cell>
          <cell r="G3407" t="str">
            <v xml:space="preserve">Fardamento </v>
          </cell>
          <cell r="H3407">
            <v>0</v>
          </cell>
          <cell r="I3407">
            <v>0</v>
          </cell>
          <cell r="J3407">
            <v>1.57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59.799999987726331</v>
          </cell>
          <cell r="R3407">
            <v>0</v>
          </cell>
          <cell r="S3407">
            <v>0</v>
          </cell>
        </row>
        <row r="3408">
          <cell r="F3408" t="str">
            <v>(-) DESPESAS LOGÍSTICA (COMPRAS/SUPRIMENTOS)Benefícios Assistenciais</v>
          </cell>
          <cell r="G3408" t="str">
            <v>Benefícios Assistenciais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</row>
        <row r="3409">
          <cell r="F3409" t="str">
            <v>(-) DESPESAS LOGÍSTICA (COMPRAS/SUPRIMENTOS)(-) Despesas especificas</v>
          </cell>
          <cell r="G3409" t="str">
            <v>(-) Despesas especificas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2165.0300000000002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</row>
        <row r="3410">
          <cell r="F3410" t="str">
            <v>(-) DESPESAS LOGÍSTICA (COMPRAS/SUPRIMENTOS)(-) Despesas Fretes Terceiros</v>
          </cell>
          <cell r="G3410" t="str">
            <v>(-) Despesas Fretes Terceiros</v>
          </cell>
          <cell r="H3410">
            <v>0</v>
          </cell>
          <cell r="I3410">
            <v>0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0</v>
          </cell>
          <cell r="R3410">
            <v>0</v>
          </cell>
          <cell r="S3410">
            <v>0</v>
          </cell>
        </row>
        <row r="3411">
          <cell r="F3411" t="str">
            <v>(-) DESPESAS LOGÍSTICA (COMPRAS/SUPRIMENTOS)Frete Venda Transportadora e Redespacho</v>
          </cell>
          <cell r="G3411" t="str">
            <v>Frete Venda Transportadora e Redespacho</v>
          </cell>
          <cell r="H3411">
            <v>0</v>
          </cell>
          <cell r="I3411">
            <v>0</v>
          </cell>
          <cell r="J3411">
            <v>0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0</v>
          </cell>
          <cell r="R3411">
            <v>0</v>
          </cell>
          <cell r="S3411">
            <v>0</v>
          </cell>
        </row>
        <row r="3412">
          <cell r="F3412" t="str">
            <v>(-) DESPESAS LOGÍSTICA (COMPRAS/SUPRIMENTOS)(-) Crédito Fiscal</v>
          </cell>
          <cell r="G3412" t="str">
            <v>(-) Crédito Fiscal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0</v>
          </cell>
          <cell r="R3412">
            <v>0</v>
          </cell>
          <cell r="S3412">
            <v>0</v>
          </cell>
        </row>
        <row r="3413">
          <cell r="F3413" t="str">
            <v>(-) DESPESAS LOGÍSTICA (COMPRAS/SUPRIMENTOS)(-)Frete Venda Frota Propria - Pesada</v>
          </cell>
          <cell r="G3413" t="str">
            <v>(-)Frete Venda Frota Propria - Pesada</v>
          </cell>
          <cell r="H3413">
            <v>0</v>
          </cell>
          <cell r="I3413">
            <v>0</v>
          </cell>
          <cell r="J3413">
            <v>0</v>
          </cell>
          <cell r="K3413">
            <v>0</v>
          </cell>
          <cell r="L3413">
            <v>0</v>
          </cell>
          <cell r="M3413">
            <v>0</v>
          </cell>
          <cell r="N3413">
            <v>2165.0300000000002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</row>
        <row r="3414">
          <cell r="F3414" t="str">
            <v>(-) DESPESAS LOGÍSTICA (COMPRAS/SUPRIMENTOS)Operador Logístico</v>
          </cell>
          <cell r="G3414" t="str">
            <v>Operador Logístico</v>
          </cell>
          <cell r="H3414">
            <v>0</v>
          </cell>
          <cell r="I3414">
            <v>0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</row>
        <row r="3415">
          <cell r="F3415" t="str">
            <v>(-) DESPESAS LOGÍSTICA (COMPRAS/SUPRIMENTOS)Serviço de Rastreamento</v>
          </cell>
          <cell r="G3415" t="str">
            <v>Serviço de Rastreamento</v>
          </cell>
          <cell r="H3415">
            <v>0</v>
          </cell>
          <cell r="I3415">
            <v>0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  <cell r="R3415">
            <v>0</v>
          </cell>
          <cell r="S3415">
            <v>0</v>
          </cell>
        </row>
        <row r="3416">
          <cell r="F3416" t="str">
            <v>(-) DESPESAS LOGÍSTICA (COMPRAS/SUPRIMENTOS)Emplacamento Frota Pesada</v>
          </cell>
          <cell r="G3416" t="str">
            <v>Emplacamento Frota Pesada</v>
          </cell>
          <cell r="H3416">
            <v>0</v>
          </cell>
          <cell r="I3416">
            <v>0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0</v>
          </cell>
          <cell r="S3416">
            <v>0</v>
          </cell>
        </row>
        <row r="3417">
          <cell r="F3417" t="str">
            <v>(-) DESPESAS LOGÍSTICA (COMPRAS/SUPRIMENTOS)Seguro de Carga</v>
          </cell>
          <cell r="G3417" t="str">
            <v>Seguro de Carga</v>
          </cell>
          <cell r="H3417">
            <v>0</v>
          </cell>
          <cell r="I3417">
            <v>0</v>
          </cell>
          <cell r="J3417">
            <v>0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  <cell r="R3417">
            <v>0</v>
          </cell>
          <cell r="S3417">
            <v>0</v>
          </cell>
        </row>
        <row r="3418">
          <cell r="F3418" t="str">
            <v>(-) DESPESAS LOGÍSTICA (COMPRAS/SUPRIMENTOS)Diária Motorista Caminhões</v>
          </cell>
          <cell r="G3418" t="str">
            <v>Diária Motorista Caminhões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0</v>
          </cell>
          <cell r="S3418">
            <v>0</v>
          </cell>
        </row>
        <row r="3419">
          <cell r="F3419" t="str">
            <v>(-) DESPESAS LOGÍSTICA (COMPRAS/SUPRIMENTOS)Seguro de Caminhões</v>
          </cell>
          <cell r="G3419" t="str">
            <v>Seguro de Caminhões</v>
          </cell>
          <cell r="H3419">
            <v>0</v>
          </cell>
          <cell r="I3419">
            <v>0</v>
          </cell>
          <cell r="J3419">
            <v>0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</row>
        <row r="3420">
          <cell r="F3420" t="str">
            <v>(-) DESPESAS LOGÍSTICA (COMPRAS/SUPRIMENTOS)Manutenção Caminhões</v>
          </cell>
          <cell r="G3420" t="str">
            <v>Manutenção Caminhões</v>
          </cell>
          <cell r="H3420">
            <v>0</v>
          </cell>
          <cell r="I3420">
            <v>0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</row>
        <row r="3421">
          <cell r="F3421" t="str">
            <v>(-) DESPESAS LOGÍSTICA (COMPRAS/SUPRIMENTOS)Combustível Caminhões</v>
          </cell>
          <cell r="G3421" t="str">
            <v>Combustível Caminhões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</row>
        <row r="3422">
          <cell r="F3422" t="str">
            <v>(-) DESPESAS LOGÍSTICA (COMPRAS/SUPRIMENTOS)Multa Caminhões</v>
          </cell>
          <cell r="G3422" t="str">
            <v>Multa Caminhões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</row>
        <row r="3423">
          <cell r="F3423" t="str">
            <v>(-) DESPESAS LOGÍSTICA (COMPRAS/SUPRIMENTOS)Arrendamento de Caminhões</v>
          </cell>
          <cell r="G3423" t="str">
            <v>Arrendamento de Caminhões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</row>
        <row r="3424">
          <cell r="F3424" t="str">
            <v>(-) DESPESAS LOGÍSTICA (COMPRAS/SUPRIMENTOS)Descarregador</v>
          </cell>
          <cell r="G3424" t="str">
            <v>Descarregador</v>
          </cell>
          <cell r="H3424">
            <v>0</v>
          </cell>
          <cell r="I3424">
            <v>0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</row>
        <row r="3425">
          <cell r="F3425" t="str">
            <v>(-) DESPESAS LOGÍSTICA (COMPRAS/SUPRIMENTOS)Multa Excesso de Peso</v>
          </cell>
          <cell r="G3425" t="str">
            <v>Multa Excesso de Peso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</row>
        <row r="3426">
          <cell r="F3426" t="str">
            <v>(-) DESPESAS LOGÍSTICA (COMPRAS/SUPRIMENTOS)Carretos</v>
          </cell>
          <cell r="G3426" t="str">
            <v>Carretos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</row>
        <row r="3427">
          <cell r="F3427" t="str">
            <v>(-) DESPESAS LOGÍSTICA (COMPRAS/SUPRIMENTOS)Serviço de Armazenagem</v>
          </cell>
          <cell r="G3427" t="str">
            <v>Serviço de Armazenagem</v>
          </cell>
          <cell r="H3427">
            <v>0</v>
          </cell>
          <cell r="I3427">
            <v>0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  <cell r="S3427">
            <v>0</v>
          </cell>
        </row>
        <row r="3428">
          <cell r="F3428" t="str">
            <v>(-) DESPESAS LOGÍSTICA (COMPRAS/SUPRIMENTOS)Serviço de Agendamento de Carga</v>
          </cell>
          <cell r="G3428" t="str">
            <v>Serviço de Agendamento de Carga</v>
          </cell>
          <cell r="H3428">
            <v>0</v>
          </cell>
          <cell r="I3428">
            <v>0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</row>
        <row r="3429">
          <cell r="F3429" t="str">
            <v>(-) DESPESAS LOGÍSTICA (COMPRAS/SUPRIMENTOS)Pedágios</v>
          </cell>
          <cell r="G3429" t="str">
            <v>Pedágios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</row>
        <row r="3430">
          <cell r="F3430" t="str">
            <v>(-) DESPESAS LOGÍSTICA (COMPRAS/SUPRIMENTOS)Prestação de Serviço Específico</v>
          </cell>
          <cell r="G3430" t="str">
            <v>Prestação de Serviço Específico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N3430">
            <v>2165.0300000000002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</row>
        <row r="3431">
          <cell r="F3431" t="str">
            <v>(-) DESPESAS LOGÍSTICA (COMPRAS/SUPRIMENTOS)Taxa TPP - Secretaria de Infra Estrutura</v>
          </cell>
          <cell r="G3431" t="str">
            <v>Taxa TPP - Secretaria de Infra Estrutura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>
            <v>0</v>
          </cell>
          <cell r="S3431">
            <v>0</v>
          </cell>
        </row>
        <row r="3432">
          <cell r="F3432" t="str">
            <v>(-) DESPESAS LOGÍSTICA (COMPRAS/SUPRIMENTOS)(-)Frota Propria - Leve</v>
          </cell>
          <cell r="G3432" t="str">
            <v>(-)Frota Propria - Leve</v>
          </cell>
          <cell r="H3432">
            <v>0</v>
          </cell>
          <cell r="I3432">
            <v>0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</row>
        <row r="3433">
          <cell r="F3433" t="str">
            <v>(-) DESPESAS LOGÍSTICA (COMPRAS/SUPRIMENTOS)Emplacamento Frota Leve</v>
          </cell>
          <cell r="G3433" t="str">
            <v>Emplacamento Frota Leve</v>
          </cell>
          <cell r="H3433">
            <v>0</v>
          </cell>
          <cell r="I3433">
            <v>0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</row>
        <row r="3434">
          <cell r="F3434" t="str">
            <v>(-) DESPESAS LOGÍSTICA (COMPRAS/SUPRIMENTOS)Seguro Frota Leve</v>
          </cell>
          <cell r="G3434" t="str">
            <v>Seguro Frota Leve</v>
          </cell>
          <cell r="H3434">
            <v>0</v>
          </cell>
          <cell r="I3434">
            <v>0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</row>
        <row r="3435">
          <cell r="F3435" t="str">
            <v>(-) DESPESAS LOGÍSTICA (COMPRAS/SUPRIMENTOS)Multa Frota Leve</v>
          </cell>
          <cell r="G3435" t="str">
            <v>Multa Frota Leve</v>
          </cell>
          <cell r="H3435">
            <v>0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  <cell r="R3435">
            <v>0</v>
          </cell>
          <cell r="S3435">
            <v>0</v>
          </cell>
        </row>
        <row r="3436">
          <cell r="F3436" t="str">
            <v>(-) DESPESAS LOGÍSTICA (COMPRAS/SUPRIMENTOS)Combustível Frota Leve</v>
          </cell>
          <cell r="G3436" t="str">
            <v>Combustível Frota Leve</v>
          </cell>
          <cell r="H3436">
            <v>0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</row>
        <row r="3437">
          <cell r="F3437" t="str">
            <v>(-) DESPESAS LOGÍSTICA (COMPRAS/SUPRIMENTOS)Manutenção Frota Leve</v>
          </cell>
          <cell r="G3437" t="str">
            <v>Manutenção Frota Leve</v>
          </cell>
          <cell r="H3437">
            <v>0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0</v>
          </cell>
          <cell r="R3437">
            <v>0</v>
          </cell>
          <cell r="S3437">
            <v>0</v>
          </cell>
        </row>
        <row r="3438">
          <cell r="F3438" t="str">
            <v>(-) DESPESAS LOGÍSTICA (COMPRAS/SUPRIMENTOS)Diária Motorista Frota Leve</v>
          </cell>
          <cell r="G3438" t="str">
            <v>Diária Motorista Frota Leve</v>
          </cell>
          <cell r="H3438">
            <v>0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</row>
        <row r="3439">
          <cell r="F3439" t="str">
            <v>(-) DESPESAS LOGÍSTICA (COMPRAS/SUPRIMENTOS)(-) Despesas Gerais</v>
          </cell>
          <cell r="G3439" t="str">
            <v>(-) Despesas Gerais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1635.749901136717</v>
          </cell>
          <cell r="O3439">
            <v>252</v>
          </cell>
          <cell r="P3439">
            <v>109.50273278658173</v>
          </cell>
          <cell r="Q3439">
            <v>463.87999992190521</v>
          </cell>
          <cell r="R3439">
            <v>787.21563289153733</v>
          </cell>
          <cell r="S3439">
            <v>105.87127475200906</v>
          </cell>
        </row>
        <row r="3440">
          <cell r="F3440" t="str">
            <v>(-) DESPESAS LOGÍSTICA (COMPRAS/SUPRIMENTOS)(-) Deslocamentos e Viagens</v>
          </cell>
          <cell r="G3440" t="str">
            <v>(-) Deslocamentos e Viagens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1480.4999989515479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</row>
        <row r="3441">
          <cell r="F3441" t="str">
            <v xml:space="preserve">(-) DESPESAS LOGÍSTICA (COMPRAS/SUPRIMENTOS)Hospedagem </v>
          </cell>
          <cell r="G3441" t="str">
            <v xml:space="preserve">Hospedagem </v>
          </cell>
          <cell r="H3441">
            <v>0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1480.4999989515479</v>
          </cell>
          <cell r="O3441">
            <v>0</v>
          </cell>
          <cell r="P3441">
            <v>0</v>
          </cell>
          <cell r="Q3441">
            <v>0</v>
          </cell>
          <cell r="R3441">
            <v>0</v>
          </cell>
          <cell r="S3441">
            <v>0</v>
          </cell>
        </row>
        <row r="3442">
          <cell r="F3442" t="str">
            <v xml:space="preserve">(-) DESPESAS LOGÍSTICA (COMPRAS/SUPRIMENTOS)Passagens Aéreas </v>
          </cell>
          <cell r="G3442" t="str">
            <v xml:space="preserve">Passagens Aéreas </v>
          </cell>
          <cell r="H3442">
            <v>0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>
            <v>0</v>
          </cell>
          <cell r="S3442">
            <v>0</v>
          </cell>
        </row>
        <row r="3443">
          <cell r="F3443" t="str">
            <v xml:space="preserve">(-) DESPESAS LOGÍSTICA (COMPRAS/SUPRIMENTOS)Passagens Rodoviárias </v>
          </cell>
          <cell r="G3443" t="str">
            <v xml:space="preserve">Passagens Rodoviárias 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</row>
        <row r="3444">
          <cell r="F3444" t="str">
            <v>(-) DESPESAS LOGÍSTICA (COMPRAS/SUPRIMENTOS)Passagens Marítimas</v>
          </cell>
          <cell r="G3444" t="str">
            <v>Passagens Marítimas</v>
          </cell>
          <cell r="H3444">
            <v>0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0</v>
          </cell>
          <cell r="R3444">
            <v>0</v>
          </cell>
          <cell r="S3444">
            <v>0</v>
          </cell>
        </row>
        <row r="3445">
          <cell r="F3445" t="str">
            <v>(-) DESPESAS LOGÍSTICA (COMPRAS/SUPRIMENTOS)Despesas com Táxi</v>
          </cell>
          <cell r="G3445" t="str">
            <v>Despesas com Táxi</v>
          </cell>
          <cell r="H3445">
            <v>0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>
            <v>0</v>
          </cell>
          <cell r="R3445">
            <v>0</v>
          </cell>
          <cell r="S3445">
            <v>0</v>
          </cell>
        </row>
        <row r="3446">
          <cell r="F3446" t="str">
            <v>(-) DESPESAS LOGÍSTICA (COMPRAS/SUPRIMENTOS)Despesas com Moto Taxi</v>
          </cell>
          <cell r="G3446" t="str">
            <v>Despesas com Moto Taxi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>
            <v>0</v>
          </cell>
          <cell r="R3446">
            <v>0</v>
          </cell>
          <cell r="S3446">
            <v>0</v>
          </cell>
        </row>
        <row r="3447">
          <cell r="F3447" t="str">
            <v>(-) DESPESAS LOGÍSTICA (COMPRAS/SUPRIMENTOS)Alimentação Viagens</v>
          </cell>
          <cell r="G3447" t="str">
            <v>Alimentação Viagens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>
            <v>0</v>
          </cell>
          <cell r="R3447">
            <v>0</v>
          </cell>
          <cell r="S3447">
            <v>0</v>
          </cell>
        </row>
        <row r="3448">
          <cell r="F3448" t="str">
            <v>(-) DESPESAS LOGÍSTICA (COMPRAS/SUPRIMENTOS)Diárias Viagens</v>
          </cell>
          <cell r="G3448" t="str">
            <v>Diárias Viagens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</row>
        <row r="3449">
          <cell r="F3449" t="str">
            <v>(-) DESPESAS LOGÍSTICA (COMPRAS/SUPRIMENTOS)Combustível em Viagens</v>
          </cell>
          <cell r="G3449" t="str">
            <v>Combustível em Viagens</v>
          </cell>
          <cell r="H3449">
            <v>0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>
            <v>0</v>
          </cell>
          <cell r="R3449">
            <v>0</v>
          </cell>
          <cell r="S3449">
            <v>0</v>
          </cell>
        </row>
        <row r="3450">
          <cell r="F3450" t="str">
            <v>(-) DESPESAS LOGÍSTICA (COMPRAS/SUPRIMENTOS)Estacionamento</v>
          </cell>
          <cell r="G3450" t="str">
            <v>Estacionamento</v>
          </cell>
          <cell r="H3450">
            <v>0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>
            <v>0</v>
          </cell>
          <cell r="R3450">
            <v>0</v>
          </cell>
          <cell r="S3450">
            <v>0</v>
          </cell>
        </row>
        <row r="3451">
          <cell r="F3451" t="str">
            <v>(-) DESPESAS LOGÍSTICA (COMPRAS/SUPRIMENTOS)Pedágio</v>
          </cell>
          <cell r="G3451" t="str">
            <v>Pedágio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>
            <v>0</v>
          </cell>
          <cell r="R3451">
            <v>0</v>
          </cell>
          <cell r="S3451">
            <v>0</v>
          </cell>
        </row>
        <row r="3452">
          <cell r="F3452" t="str">
            <v>(-) DESPESAS LOGÍSTICA (COMPRAS/SUPRIMENTOS)(-) Telefonia e Telecomunicações</v>
          </cell>
          <cell r="G3452" t="str">
            <v>(-) Telefonia e Telecomunicações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>
            <v>0</v>
          </cell>
          <cell r="R3452">
            <v>0</v>
          </cell>
          <cell r="S3452">
            <v>0</v>
          </cell>
        </row>
        <row r="3453">
          <cell r="F3453" t="str">
            <v>(-) DESPESAS LOGÍSTICA (COMPRAS/SUPRIMENTOS)Telefonia Fixa</v>
          </cell>
          <cell r="G3453" t="str">
            <v>Telefonia Fixa</v>
          </cell>
          <cell r="H3453">
            <v>0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>
            <v>0</v>
          </cell>
          <cell r="R3453">
            <v>0</v>
          </cell>
          <cell r="S3453">
            <v>0</v>
          </cell>
        </row>
        <row r="3454">
          <cell r="F3454" t="str">
            <v>(-) DESPESAS LOGÍSTICA (COMPRAS/SUPRIMENTOS)Telefonia Móvel</v>
          </cell>
          <cell r="G3454" t="str">
            <v>Telefonia Móvel</v>
          </cell>
          <cell r="H3454">
            <v>0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0</v>
          </cell>
          <cell r="R3454">
            <v>0</v>
          </cell>
          <cell r="S3454">
            <v>0</v>
          </cell>
        </row>
        <row r="3455">
          <cell r="F3455" t="str">
            <v>(-) DESPESAS LOGÍSTICA (COMPRAS/SUPRIMENTOS)Internet</v>
          </cell>
          <cell r="G3455" t="str">
            <v>Internet</v>
          </cell>
          <cell r="H3455">
            <v>0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</row>
        <row r="3456">
          <cell r="F3456" t="str">
            <v>(-) DESPESAS LOGÍSTICA (COMPRAS/SUPRIMENTOS)Serviço de Trasmissão em Audio e Video</v>
          </cell>
          <cell r="G3456" t="str">
            <v>Serviço de Trasmissão em Audio e Video</v>
          </cell>
          <cell r="H3456">
            <v>0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</row>
        <row r="3457">
          <cell r="F3457" t="str">
            <v>(-) DESPESAS LOGÍSTICA (COMPRAS/SUPRIMENTOS)Voip</v>
          </cell>
          <cell r="G3457" t="str">
            <v>Voip</v>
          </cell>
          <cell r="H3457">
            <v>0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>
            <v>0</v>
          </cell>
          <cell r="R3457">
            <v>0</v>
          </cell>
          <cell r="S3457">
            <v>0</v>
          </cell>
        </row>
        <row r="3458">
          <cell r="F3458" t="str">
            <v>(-) DESPESAS LOGÍSTICA (COMPRAS/SUPRIMENTOS)(-)Materias de Consumo</v>
          </cell>
          <cell r="G3458" t="str">
            <v>(-)Materias de Consumo</v>
          </cell>
          <cell r="H3458">
            <v>0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155.24990218516913</v>
          </cell>
          <cell r="O3458">
            <v>0</v>
          </cell>
          <cell r="P3458">
            <v>92.372732775923794</v>
          </cell>
          <cell r="Q3458">
            <v>121.29000001465126</v>
          </cell>
          <cell r="R3458">
            <v>787.21563289153733</v>
          </cell>
          <cell r="S3458">
            <v>105.87127475200906</v>
          </cell>
        </row>
        <row r="3459">
          <cell r="F3459" t="str">
            <v>(-) DESPESAS LOGÍSTICA (COMPRAS/SUPRIMENTOS)Material de Consumo Informática</v>
          </cell>
          <cell r="G3459" t="str">
            <v>Material de Consumo Informática</v>
          </cell>
          <cell r="H3459">
            <v>0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>
            <v>0</v>
          </cell>
          <cell r="R3459">
            <v>0</v>
          </cell>
          <cell r="S3459">
            <v>0</v>
          </cell>
        </row>
        <row r="3460">
          <cell r="F3460" t="str">
            <v>(-) DESPESAS LOGÍSTICA (COMPRAS/SUPRIMENTOS)Aluguel Máquina Reprográfica</v>
          </cell>
          <cell r="G3460" t="str">
            <v>Aluguel Máquina Reprográfica</v>
          </cell>
          <cell r="H3460">
            <v>0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110.99999998896914</v>
          </cell>
          <cell r="O3460">
            <v>0</v>
          </cell>
          <cell r="P3460">
            <v>64.840000006723798</v>
          </cell>
          <cell r="Q3460">
            <v>102.29000000345125</v>
          </cell>
          <cell r="R3460">
            <v>92.130000004537195</v>
          </cell>
          <cell r="S3460">
            <v>69.489999995409065</v>
          </cell>
        </row>
        <row r="3461">
          <cell r="F3461" t="str">
            <v>(-) DESPESAS LOGÍSTICA (COMPRAS/SUPRIMENTOS)Material de Consumo Máquina Reprografia</v>
          </cell>
          <cell r="G3461" t="str">
            <v>Material de Consumo Máquina Reprografia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>
            <v>0</v>
          </cell>
          <cell r="R3461">
            <v>22.407754757599999</v>
          </cell>
          <cell r="S3461">
            <v>22.0052937566</v>
          </cell>
        </row>
        <row r="3462">
          <cell r="F3462" t="str">
            <v>(-) DESPESAS LOGÍSTICA (COMPRAS/SUPRIMENTOS)Material de Expediente</v>
          </cell>
          <cell r="G3462" t="str">
            <v>Material de Expediente</v>
          </cell>
          <cell r="H3462">
            <v>0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44.249902196199997</v>
          </cell>
          <cell r="O3462">
            <v>0</v>
          </cell>
          <cell r="P3462">
            <v>17.989999999999998</v>
          </cell>
          <cell r="Q3462">
            <v>0</v>
          </cell>
          <cell r="R3462">
            <v>98.855180798199996</v>
          </cell>
          <cell r="S3462">
            <v>14.375980999999999</v>
          </cell>
        </row>
        <row r="3463">
          <cell r="F3463" t="str">
            <v>(-) DESPESAS LOGÍSTICA (COMPRAS/SUPRIMENTOS)Material de Limpeza</v>
          </cell>
          <cell r="G3463" t="str">
            <v>Material de Limpeza</v>
          </cell>
          <cell r="H3463">
            <v>0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561.64428828120003</v>
          </cell>
          <cell r="S3463">
            <v>0</v>
          </cell>
        </row>
        <row r="3464">
          <cell r="F3464" t="str">
            <v>(-) DESPESAS LOGÍSTICA (COMPRAS/SUPRIMENTOS)Material Gráfico e Repreográfico</v>
          </cell>
          <cell r="G3464" t="str">
            <v>Material Gráfico e Repreográfico</v>
          </cell>
          <cell r="H3464">
            <v>0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</row>
        <row r="3465">
          <cell r="F3465" t="str">
            <v>(-) DESPESAS LOGÍSTICA (COMPRAS/SUPRIMENTOS)Materiais de Natureza Permanente</v>
          </cell>
          <cell r="G3465" t="str">
            <v>Materiais de Natureza Permanente</v>
          </cell>
          <cell r="H3465">
            <v>0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9.5427327692000006</v>
          </cell>
          <cell r="Q3465">
            <v>19.000000011199997</v>
          </cell>
          <cell r="R3465">
            <v>12.178409050000001</v>
          </cell>
          <cell r="S3465">
            <v>0</v>
          </cell>
        </row>
        <row r="3466">
          <cell r="F3466" t="str">
            <v>(-) DESPESAS LOGÍSTICA (COMPRAS/SUPRIMENTOS)Coffee Break</v>
          </cell>
          <cell r="G3466" t="str">
            <v>Coffee Break</v>
          </cell>
          <cell r="H3466">
            <v>0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>
            <v>0</v>
          </cell>
          <cell r="R3466">
            <v>0</v>
          </cell>
          <cell r="S3466">
            <v>0</v>
          </cell>
        </row>
        <row r="3467">
          <cell r="F3467" t="str">
            <v>(-) DESPESAS LOGÍSTICA (COMPRAS/SUPRIMENTOS)Material EPI</v>
          </cell>
          <cell r="G3467" t="str">
            <v>Material EPI</v>
          </cell>
          <cell r="H3467">
            <v>0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>
            <v>0</v>
          </cell>
          <cell r="R3467">
            <v>0</v>
          </cell>
          <cell r="S3467">
            <v>0</v>
          </cell>
        </row>
        <row r="3468">
          <cell r="F3468" t="str">
            <v>(-) DESPESAS LOGÍSTICA (COMPRAS/SUPRIMENTOS)(-) Serviços Técnicos Especializados</v>
          </cell>
          <cell r="G3468" t="str">
            <v>(-) Serviços Técnicos Especializados</v>
          </cell>
          <cell r="H3468">
            <v>0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>
            <v>0</v>
          </cell>
          <cell r="R3468">
            <v>0</v>
          </cell>
          <cell r="S3468">
            <v>0</v>
          </cell>
        </row>
        <row r="3469">
          <cell r="F3469" t="str">
            <v>(-) DESPESAS LOGÍSTICA (COMPRAS/SUPRIMENTOS)Comissões sobre Vendas</v>
          </cell>
          <cell r="G3469" t="str">
            <v>Comissões sobre Vendas</v>
          </cell>
          <cell r="H3469">
            <v>0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</row>
        <row r="3470">
          <cell r="F3470" t="str">
            <v>(-) DESPESAS LOGÍSTICA (COMPRAS/SUPRIMENTOS)Serviços de Segurança</v>
          </cell>
          <cell r="G3470" t="str">
            <v>Serviços de Segurança</v>
          </cell>
          <cell r="H3470">
            <v>0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  <cell r="S3470">
            <v>0</v>
          </cell>
        </row>
        <row r="3471">
          <cell r="F3471" t="str">
            <v>(-) DESPESAS LOGÍSTICA (COMPRAS/SUPRIMENTOS)Serviços de Contabilidade</v>
          </cell>
          <cell r="G3471" t="str">
            <v>Serviços de Contabilidade</v>
          </cell>
          <cell r="H3471">
            <v>0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>
            <v>0</v>
          </cell>
          <cell r="R3471">
            <v>0</v>
          </cell>
          <cell r="S3471">
            <v>0</v>
          </cell>
        </row>
        <row r="3472">
          <cell r="F3472" t="str">
            <v>(-) DESPESAS LOGÍSTICA (COMPRAS/SUPRIMENTOS)Assessoria Tributária</v>
          </cell>
          <cell r="G3472" t="str">
            <v>Assessoria Tributária</v>
          </cell>
          <cell r="H3472">
            <v>0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>
            <v>0</v>
          </cell>
          <cell r="R3472">
            <v>0</v>
          </cell>
          <cell r="S3472">
            <v>0</v>
          </cell>
        </row>
        <row r="3473">
          <cell r="F3473" t="str">
            <v>(-) DESPESAS LOGÍSTICA (COMPRAS/SUPRIMENTOS)Auditoria Independente</v>
          </cell>
          <cell r="G3473" t="str">
            <v>Auditoria Independente</v>
          </cell>
          <cell r="H3473">
            <v>0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>
            <v>0</v>
          </cell>
          <cell r="R3473">
            <v>0</v>
          </cell>
          <cell r="S3473">
            <v>0</v>
          </cell>
        </row>
        <row r="3474">
          <cell r="F3474" t="str">
            <v>(-) DESPESAS LOGÍSTICA (COMPRAS/SUPRIMENTOS)Advocacia</v>
          </cell>
          <cell r="G3474" t="str">
            <v>Advocacia</v>
          </cell>
          <cell r="H3474">
            <v>0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</row>
        <row r="3475">
          <cell r="F3475" t="str">
            <v>(-) DESPESAS LOGÍSTICA (COMPRAS/SUPRIMENTOS)Assessoria de Imprensa</v>
          </cell>
          <cell r="G3475" t="str">
            <v>Assessoria de Imprensa</v>
          </cell>
          <cell r="H3475">
            <v>0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  <cell r="R3475">
            <v>0</v>
          </cell>
          <cell r="S3475">
            <v>0</v>
          </cell>
        </row>
        <row r="3476">
          <cell r="F3476" t="str">
            <v>(-) DESPESAS LOGÍSTICA (COMPRAS/SUPRIMENTOS)Assessoria de Comunicação</v>
          </cell>
          <cell r="G3476" t="str">
            <v>Assessoria de Comunicação</v>
          </cell>
          <cell r="H3476">
            <v>0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</row>
        <row r="3477">
          <cell r="F3477" t="str">
            <v>(-) DESPESAS LOGÍSTICA (COMPRAS/SUPRIMENTOS)Assessoria Criação e Publicidade</v>
          </cell>
          <cell r="G3477" t="str">
            <v>Assessoria Criação e Publicidade</v>
          </cell>
          <cell r="H3477">
            <v>0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</row>
        <row r="3478">
          <cell r="F3478" t="str">
            <v>(-) DESPESAS LOGÍSTICA (COMPRAS/SUPRIMENTOS)Recrutamento e Seleção</v>
          </cell>
          <cell r="G3478" t="str">
            <v>Recrutamento e Seleção</v>
          </cell>
          <cell r="H3478">
            <v>0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0</v>
          </cell>
          <cell r="R3478">
            <v>0</v>
          </cell>
          <cell r="S3478">
            <v>0</v>
          </cell>
        </row>
        <row r="3479">
          <cell r="F3479" t="str">
            <v>(-) DESPESAS LOGÍSTICA (COMPRAS/SUPRIMENTOS)Ferramentas de Pesquisa</v>
          </cell>
          <cell r="G3479" t="str">
            <v>Ferramentas de Pesquisa</v>
          </cell>
          <cell r="H3479">
            <v>0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0</v>
          </cell>
          <cell r="R3479">
            <v>0</v>
          </cell>
          <cell r="S3479">
            <v>0</v>
          </cell>
        </row>
        <row r="3480">
          <cell r="F3480" t="str">
            <v>(-) DESPESAS LOGÍSTICA (COMPRAS/SUPRIMENTOS)Assessoria Empresarial</v>
          </cell>
          <cell r="G3480" t="str">
            <v>Assessoria Empresarial</v>
          </cell>
          <cell r="H3480">
            <v>0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0</v>
          </cell>
          <cell r="R3480">
            <v>0</v>
          </cell>
          <cell r="S3480">
            <v>0</v>
          </cell>
        </row>
        <row r="3481">
          <cell r="F3481" t="str">
            <v>(-) DESPESAS LOGÍSTICA (COMPRAS/SUPRIMENTOS)Serviço de Desembaraço Aduaneiro</v>
          </cell>
          <cell r="G3481" t="str">
            <v>Serviço de Desembaraço Aduaneiro</v>
          </cell>
          <cell r="H3481">
            <v>0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</row>
        <row r="3482">
          <cell r="F3482" t="str">
            <v>(-) DESPESAS LOGÍSTICA (COMPRAS/SUPRIMENTOS)Participação em Associações</v>
          </cell>
          <cell r="G3482" t="str">
            <v>Participação em Associações</v>
          </cell>
          <cell r="H3482">
            <v>0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</row>
        <row r="3483">
          <cell r="F3483" t="str">
            <v>(-) DESPESAS LOGÍSTICA (COMPRAS/SUPRIMENTOS)Comissão Empresa de Cobrança</v>
          </cell>
          <cell r="G3483" t="str">
            <v>Comissão Empresa de Cobrança</v>
          </cell>
          <cell r="H3483">
            <v>0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</row>
        <row r="3484">
          <cell r="F3484" t="str">
            <v>(-) DESPESAS LOGÍSTICA (COMPRAS/SUPRIMENTOS)Serviço Análise de Crédito</v>
          </cell>
          <cell r="G3484" t="str">
            <v>Serviço Análise de Crédito</v>
          </cell>
          <cell r="H3484">
            <v>0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  <cell r="R3484">
            <v>0</v>
          </cell>
          <cell r="S3484">
            <v>0</v>
          </cell>
        </row>
        <row r="3485">
          <cell r="F3485" t="str">
            <v>(-) DESPESAS LOGÍSTICA (COMPRAS/SUPRIMENTOS)Desenvolvimento e Manutenção de Software</v>
          </cell>
          <cell r="G3485" t="str">
            <v>Desenvolvimento e Manutenção de Software</v>
          </cell>
          <cell r="H3485">
            <v>0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</row>
        <row r="3486">
          <cell r="F3486" t="str">
            <v>(-) DESPESAS LOGÍSTICA (COMPRAS/SUPRIMENTOS)Suporte Técnico Software</v>
          </cell>
          <cell r="G3486" t="str">
            <v>Suporte Técnico Software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</row>
        <row r="3487">
          <cell r="F3487" t="str">
            <v>(-) DESPESAS LOGÍSTICA (COMPRAS/SUPRIMENTOS)Licença para Uso de Software (Aluguel)</v>
          </cell>
          <cell r="G3487" t="str">
            <v>Licença para Uso de Software (Aluguel)</v>
          </cell>
          <cell r="H3487">
            <v>0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</row>
        <row r="3488">
          <cell r="F3488" t="str">
            <v>(-) DESPESAS LOGÍSTICA (COMPRAS/SUPRIMENTOS)Assessoria em TI</v>
          </cell>
          <cell r="G3488" t="str">
            <v>Assessoria em TI</v>
          </cell>
          <cell r="H3488">
            <v>0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0</v>
          </cell>
          <cell r="R3488">
            <v>0</v>
          </cell>
          <cell r="S3488">
            <v>0</v>
          </cell>
        </row>
        <row r="3489">
          <cell r="F3489" t="str">
            <v>(-) DESPESAS LOGÍSTICA (COMPRAS/SUPRIMENTOS)Manutenção Suporte Técnico Software</v>
          </cell>
          <cell r="G3489" t="str">
            <v>Manutenção Suporte Técnico Software</v>
          </cell>
          <cell r="H3489">
            <v>0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  <cell r="R3489">
            <v>0</v>
          </cell>
          <cell r="S3489">
            <v>0</v>
          </cell>
        </row>
        <row r="3490">
          <cell r="F3490" t="str">
            <v>(-) DESPESAS LOGÍSTICA (COMPRAS/SUPRIMENTOS)(-)Manutenção</v>
          </cell>
          <cell r="G3490" t="str">
            <v>(-)Manutenção</v>
          </cell>
          <cell r="H3490">
            <v>0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0</v>
          </cell>
          <cell r="R3490">
            <v>0</v>
          </cell>
          <cell r="S3490">
            <v>0</v>
          </cell>
        </row>
        <row r="3491">
          <cell r="F3491" t="str">
            <v>(-) DESPESAS LOGÍSTICA (COMPRAS/SUPRIMENTOS)Materiais de Manutenção e Reparos</v>
          </cell>
          <cell r="G3491" t="str">
            <v>Materiais de Manutenção e Reparos</v>
          </cell>
          <cell r="H3491">
            <v>0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</row>
        <row r="3492">
          <cell r="F3492" t="str">
            <v>(-) DESPESAS LOGÍSTICA (COMPRAS/SUPRIMENTOS)Manutenção Conservação Móveis e Utensílios</v>
          </cell>
          <cell r="G3492" t="str">
            <v>Manutenção Conservação Móveis e Utensílios</v>
          </cell>
          <cell r="H3492">
            <v>0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0</v>
          </cell>
          <cell r="R3492">
            <v>0</v>
          </cell>
          <cell r="S3492">
            <v>0</v>
          </cell>
        </row>
        <row r="3493">
          <cell r="F3493" t="str">
            <v>(-) DESPESAS LOGÍSTICA (COMPRAS/SUPRIMENTOS)Manutenção Conservação Máq. e Equipamentos</v>
          </cell>
          <cell r="G3493" t="str">
            <v>Manutenção Conservação Máq. e Equipamentos</v>
          </cell>
          <cell r="H3493">
            <v>0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0</v>
          </cell>
          <cell r="R3493">
            <v>0</v>
          </cell>
          <cell r="S3493">
            <v>0</v>
          </cell>
        </row>
        <row r="3494">
          <cell r="F3494" t="str">
            <v>(-) DESPESAS LOGÍSTICA (COMPRAS/SUPRIMENTOS)Manutenção de Equipamentos de Informática</v>
          </cell>
          <cell r="G3494" t="str">
            <v>Manutenção de Equipamentos de Informática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  <cell r="R3494">
            <v>0</v>
          </cell>
          <cell r="S3494">
            <v>0</v>
          </cell>
        </row>
        <row r="3495">
          <cell r="F3495" t="str">
            <v>(-) DESPESAS LOGÍSTICA (COMPRAS/SUPRIMENTOS)Manutenção e Conservação Instalações</v>
          </cell>
          <cell r="G3495" t="str">
            <v>Manutenção e Conservação Instalações</v>
          </cell>
          <cell r="H3495">
            <v>0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0</v>
          </cell>
          <cell r="S3495">
            <v>0</v>
          </cell>
        </row>
        <row r="3496">
          <cell r="F3496" t="str">
            <v>(-) DESPESAS LOGÍSTICA (COMPRAS/SUPRIMENTOS)Manutenção e Conservação Predial</v>
          </cell>
          <cell r="G3496" t="str">
            <v>Manutenção e Conservação Predial</v>
          </cell>
          <cell r="H3496">
            <v>0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0</v>
          </cell>
          <cell r="R3496">
            <v>0</v>
          </cell>
          <cell r="S3496">
            <v>0</v>
          </cell>
        </row>
        <row r="3497">
          <cell r="F3497" t="str">
            <v>(-) DESPESAS LOGÍSTICA (COMPRAS/SUPRIMENTOS)(-)Outras Despesas Gerais</v>
          </cell>
          <cell r="G3497" t="str">
            <v>(-)Outras Despesas Gerais</v>
          </cell>
          <cell r="H3497">
            <v>0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252</v>
          </cell>
          <cell r="P3497">
            <v>17.130000010657941</v>
          </cell>
          <cell r="Q3497">
            <v>342.58999990725397</v>
          </cell>
          <cell r="R3497">
            <v>0</v>
          </cell>
          <cell r="S3497">
            <v>0</v>
          </cell>
        </row>
        <row r="3498">
          <cell r="F3498" t="str">
            <v>(-) DESPESAS LOGÍSTICA (COMPRAS/SUPRIMENTOS)Aluguel de Veículos</v>
          </cell>
          <cell r="G3498" t="str">
            <v>Aluguel de Veículos</v>
          </cell>
          <cell r="H3498">
            <v>0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0</v>
          </cell>
          <cell r="R3498">
            <v>0</v>
          </cell>
          <cell r="S3498">
            <v>0</v>
          </cell>
        </row>
        <row r="3499">
          <cell r="F3499" t="str">
            <v>(-) DESPESAS LOGÍSTICA (COMPRAS/SUPRIMENTOS)Assinatura Jornais, Revistas e Periódicos</v>
          </cell>
          <cell r="G3499" t="str">
            <v>Assinatura Jornais, Revistas e Periódicos</v>
          </cell>
          <cell r="H3499">
            <v>0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252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</row>
        <row r="3500">
          <cell r="F3500" t="str">
            <v>(-) DESPESAS LOGÍSTICA (COMPRAS/SUPRIMENTOS)Combustível</v>
          </cell>
          <cell r="G3500" t="str">
            <v>Combustível</v>
          </cell>
          <cell r="H3500">
            <v>0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119.8</v>
          </cell>
          <cell r="R3500">
            <v>0</v>
          </cell>
          <cell r="S3500">
            <v>0</v>
          </cell>
        </row>
        <row r="3501">
          <cell r="F3501" t="str">
            <v>(-) DESPESAS LOGÍSTICA (COMPRAS/SUPRIMENTOS)Despesa com Documentos</v>
          </cell>
          <cell r="G3501" t="str">
            <v>Despesa com Documentos</v>
          </cell>
          <cell r="H3501">
            <v>0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56.100000000170006</v>
          </cell>
          <cell r="R3501">
            <v>0</v>
          </cell>
          <cell r="S3501">
            <v>0</v>
          </cell>
        </row>
        <row r="3502">
          <cell r="F3502" t="str">
            <v>(-) DESPESAS LOGÍSTICA (COMPRAS/SUPRIMENTOS)Despesa com Processos Judiciais</v>
          </cell>
          <cell r="G3502" t="str">
            <v>Despesa com Processos Judiciais</v>
          </cell>
          <cell r="H3502">
            <v>0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</row>
        <row r="3503">
          <cell r="F3503" t="str">
            <v>(-) DESPESAS LOGÍSTICA (COMPRAS/SUPRIMENTOS)Frete Compra</v>
          </cell>
          <cell r="G3503" t="str">
            <v>Frete Compra</v>
          </cell>
          <cell r="H3503">
            <v>0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</row>
        <row r="3504">
          <cell r="F3504" t="str">
            <v>(-) DESPESAS LOGÍSTICA (COMPRAS/SUPRIMENTOS)Mão-de-Obra Terceirizada</v>
          </cell>
          <cell r="G3504" t="str">
            <v>Mão-de-Obra Terceirizada</v>
          </cell>
          <cell r="H3504">
            <v>0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</row>
        <row r="3505">
          <cell r="F3505" t="str">
            <v>(-) DESPESAS LOGÍSTICA (COMPRAS/SUPRIMENTOS)Serviço de Correios</v>
          </cell>
          <cell r="G3505" t="str">
            <v>Serviço de Correios</v>
          </cell>
          <cell r="H3505">
            <v>0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17.130000010657941</v>
          </cell>
          <cell r="Q3505">
            <v>166.689999907084</v>
          </cell>
          <cell r="R3505">
            <v>0</v>
          </cell>
          <cell r="S3505">
            <v>0</v>
          </cell>
        </row>
        <row r="3506">
          <cell r="F3506" t="str">
            <v>(-) DESPESAS LOGÍSTICA (COMPRAS/SUPRIMENTOS)Água</v>
          </cell>
          <cell r="G3506" t="str">
            <v>Água</v>
          </cell>
          <cell r="H3506">
            <v>0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</row>
        <row r="3507">
          <cell r="F3507" t="str">
            <v>(-) DESPESAS LOGÍSTICA (COMPRAS/SUPRIMENTOS)Despesas com Amortização de Software</v>
          </cell>
          <cell r="G3507" t="str">
            <v>Despesas com Amortização de Software</v>
          </cell>
          <cell r="H3507">
            <v>0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</row>
        <row r="3508">
          <cell r="F3508" t="str">
            <v>(-) DESPESAS LOGÍSTICA (COMPRAS/SUPRIMENTOS)Taxas Operacionais</v>
          </cell>
          <cell r="G3508" t="str">
            <v>Taxas Operacionais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</row>
        <row r="3509">
          <cell r="F3509" t="str">
            <v>(-) DESPESAS LOGÍSTICA (COMPRAS/SUPRIMENTOS)Aluguel de Imóveis</v>
          </cell>
          <cell r="G3509" t="str">
            <v>Aluguel de Imóveis</v>
          </cell>
          <cell r="H3509">
            <v>0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</row>
        <row r="3510">
          <cell r="F3510" t="str">
            <v>(-) DESPESAS LOGÍSTICA (COMPRAS/SUPRIMENTOS)Seguro Frota Leve</v>
          </cell>
          <cell r="G3510" t="str">
            <v>Seguro Frota Leve</v>
          </cell>
          <cell r="H3510">
            <v>0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</row>
        <row r="3511">
          <cell r="F3511" t="str">
            <v>(-) DESPESAS LOGÍSTICA (COMPRAS/SUPRIMENTOS)Perdas de Estoque</v>
          </cell>
          <cell r="G3511" t="str">
            <v>Perdas de Estoque</v>
          </cell>
          <cell r="H3511">
            <v>0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</row>
        <row r="3512">
          <cell r="F3512" t="str">
            <v>(-) DESPESAS LOGÍSTICA (COMPRAS/SUPRIMENTOS)Aluguel de Máquinas e Equipamentos</v>
          </cell>
          <cell r="G3512" t="str">
            <v>Aluguel de Máquinas e Equipamentos</v>
          </cell>
          <cell r="H3512">
            <v>0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</row>
        <row r="3513">
          <cell r="F3513" t="str">
            <v>(-) DESPESAS LOGÍSTICA (COMPRAS/SUPRIMENTOS)Outras Despesas Gerais</v>
          </cell>
          <cell r="G3513" t="str">
            <v>Outras Despesas Gerais</v>
          </cell>
          <cell r="H3513">
            <v>0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  <cell r="S3513">
            <v>0</v>
          </cell>
        </row>
        <row r="3514">
          <cell r="F3514" t="str">
            <v>(-) DESPESAS LOGÍSTICA (COMPRAS/SUPRIMENTOS)(=) OUTRAS RECEITAS/DESPESAS</v>
          </cell>
          <cell r="G3514" t="str">
            <v>(=) OUTRAS RECEITAS/DESPESAS</v>
          </cell>
          <cell r="H3514">
            <v>0</v>
          </cell>
          <cell r="I3514">
            <v>-12271.59</v>
          </cell>
          <cell r="J3514">
            <v>-4392.32</v>
          </cell>
          <cell r="K3514">
            <v>-77824.790000000008</v>
          </cell>
          <cell r="L3514">
            <v>-60717.380000000005</v>
          </cell>
          <cell r="M3514">
            <v>155.56</v>
          </cell>
          <cell r="N3514">
            <v>-213723.95</v>
          </cell>
          <cell r="O3514">
            <v>-26481.15</v>
          </cell>
          <cell r="P3514">
            <v>-35722.200000000004</v>
          </cell>
          <cell r="Q3514">
            <v>-19934.690000000002</v>
          </cell>
          <cell r="R3514">
            <v>-6934.8</v>
          </cell>
          <cell r="S3514">
            <v>-76123.88</v>
          </cell>
        </row>
        <row r="3515">
          <cell r="F3515" t="str">
            <v>(-) DESPESAS LOGÍSTICA (COMPRAS/SUPRIMENTOS)(-) OUTRAS DESPESAS</v>
          </cell>
          <cell r="G3515" t="str">
            <v>(-) OUTRAS DESPESAS</v>
          </cell>
          <cell r="H3515">
            <v>0</v>
          </cell>
          <cell r="I3515">
            <v>6435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0</v>
          </cell>
          <cell r="R3515">
            <v>0</v>
          </cell>
          <cell r="S3515">
            <v>0</v>
          </cell>
        </row>
        <row r="3516">
          <cell r="F3516" t="str">
            <v>(-) DESPESAS LOGÍSTICA (COMPRAS/SUPRIMENTOS)Perdas de Equivalência Patrimonial</v>
          </cell>
          <cell r="G3516" t="str">
            <v>Perdas de Equivalência Patrimonial</v>
          </cell>
          <cell r="H3516">
            <v>0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</row>
        <row r="3517">
          <cell r="F3517" t="str">
            <v>(-) DESPESAS LOGÍSTICA (COMPRAS/SUPRIMENTOS)Provisão para Perdas e Ajustes de Ativos</v>
          </cell>
          <cell r="G3517" t="str">
            <v>Provisão para Perdas e Ajustes de Ativos</v>
          </cell>
          <cell r="H3517">
            <v>0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0</v>
          </cell>
          <cell r="R3517">
            <v>0</v>
          </cell>
          <cell r="S3517">
            <v>0</v>
          </cell>
        </row>
        <row r="3518">
          <cell r="F3518" t="str">
            <v>(-) DESPESAS LOGÍSTICA (COMPRAS/SUPRIMENTOS)Amortização de Ágio</v>
          </cell>
          <cell r="G3518" t="str">
            <v>Amortização de Ágio</v>
          </cell>
          <cell r="H3518">
            <v>0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  <cell r="R3518">
            <v>0</v>
          </cell>
          <cell r="S3518">
            <v>0</v>
          </cell>
        </row>
        <row r="3519">
          <cell r="F3519" t="str">
            <v>(-) DESPESAS LOGÍSTICA (COMPRAS/SUPRIMENTOS)Perda na Venda de Ativos</v>
          </cell>
          <cell r="G3519" t="str">
            <v>Perda na Venda de Ativos</v>
          </cell>
          <cell r="H3519">
            <v>0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0</v>
          </cell>
          <cell r="R3519">
            <v>0</v>
          </cell>
          <cell r="S3519">
            <v>0</v>
          </cell>
        </row>
        <row r="3520">
          <cell r="F3520" t="str">
            <v>(-) DESPESAS LOGÍSTICA (COMPRAS/SUPRIMENTOS)Baixa de Ativo Imobilizado</v>
          </cell>
          <cell r="G3520" t="str">
            <v>Baixa de Ativo Imobilizado</v>
          </cell>
          <cell r="H3520">
            <v>0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0</v>
          </cell>
        </row>
        <row r="3521">
          <cell r="F3521" t="str">
            <v>(-) DESPESAS LOGÍSTICA (COMPRAS/SUPRIMENTOS)Baixa Bem do Ativo Intangível</v>
          </cell>
          <cell r="G3521" t="str">
            <v>Baixa Bem do Ativo Intangível</v>
          </cell>
          <cell r="H3521">
            <v>0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0</v>
          </cell>
          <cell r="R3521">
            <v>0</v>
          </cell>
          <cell r="S3521">
            <v>0</v>
          </cell>
        </row>
        <row r="3522">
          <cell r="F3522" t="str">
            <v>(-) DESPESAS LOGÍSTICA (COMPRAS/SUPRIMENTOS)Outras Despesas Operacionais</v>
          </cell>
          <cell r="G3522" t="str">
            <v>Outras Despesas Operacionais</v>
          </cell>
          <cell r="H3522">
            <v>0</v>
          </cell>
          <cell r="I3522">
            <v>6435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0</v>
          </cell>
          <cell r="R3522">
            <v>0</v>
          </cell>
          <cell r="S3522">
            <v>0</v>
          </cell>
        </row>
        <row r="3523">
          <cell r="F3523" t="str">
            <v>(-) DESPESAS LOGÍSTICA (COMPRAS/SUPRIMENTOS)(-) OUTRAS RECEITAS</v>
          </cell>
          <cell r="G3523" t="str">
            <v>(-) OUTRAS RECEITAS</v>
          </cell>
          <cell r="H3523">
            <v>0</v>
          </cell>
          <cell r="I3523">
            <v>18706.59</v>
          </cell>
          <cell r="J3523">
            <v>4392.32</v>
          </cell>
          <cell r="K3523">
            <v>77824.790000000008</v>
          </cell>
          <cell r="L3523">
            <v>60717.380000000005</v>
          </cell>
          <cell r="M3523">
            <v>-155.56</v>
          </cell>
          <cell r="N3523">
            <v>213723.95</v>
          </cell>
          <cell r="O3523">
            <v>26481.15</v>
          </cell>
          <cell r="P3523">
            <v>35722.200000000004</v>
          </cell>
          <cell r="Q3523">
            <v>19934.690000000002</v>
          </cell>
          <cell r="R3523">
            <v>6934.8</v>
          </cell>
          <cell r="S3523">
            <v>76123.88</v>
          </cell>
        </row>
        <row r="3524">
          <cell r="F3524" t="str">
            <v>(-) DESPESAS LOGÍSTICA (COMPRAS/SUPRIMENTOS)Aluguéis</v>
          </cell>
          <cell r="G3524" t="str">
            <v>Aluguéis</v>
          </cell>
          <cell r="H3524">
            <v>0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0</v>
          </cell>
          <cell r="R3524">
            <v>0</v>
          </cell>
          <cell r="S3524">
            <v>0</v>
          </cell>
        </row>
        <row r="3525">
          <cell r="F3525" t="str">
            <v>(-) DESPESAS LOGÍSTICA (COMPRAS/SUPRIMENTOS)Subvenções e Convênios</v>
          </cell>
          <cell r="G3525" t="str">
            <v>Subvenções e Convênios</v>
          </cell>
          <cell r="H3525">
            <v>0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</row>
        <row r="3526">
          <cell r="F3526" t="str">
            <v>(-) DESPESAS LOGÍSTICA (COMPRAS/SUPRIMENTOS)Venda de Ativos</v>
          </cell>
          <cell r="G3526" t="str">
            <v>Venda de Ativos</v>
          </cell>
          <cell r="H3526">
            <v>0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6260.6600000000035</v>
          </cell>
          <cell r="Q3526">
            <v>0</v>
          </cell>
          <cell r="R3526">
            <v>0</v>
          </cell>
          <cell r="S3526">
            <v>0</v>
          </cell>
        </row>
        <row r="3527">
          <cell r="F3527" t="str">
            <v>(-) DESPESAS LOGÍSTICA (COMPRAS/SUPRIMENTOS)Receita de Equivalência Patrimonial</v>
          </cell>
          <cell r="G3527" t="str">
            <v>Receita de Equivalência Patrimonial</v>
          </cell>
          <cell r="H3527">
            <v>0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0</v>
          </cell>
          <cell r="R3527">
            <v>0</v>
          </cell>
          <cell r="S3527">
            <v>0</v>
          </cell>
        </row>
        <row r="3528">
          <cell r="F3528" t="str">
            <v>(-) DESPESAS LOGÍSTICA (COMPRAS/SUPRIMENTOS)Dividendos e Lucros Recebidos</v>
          </cell>
          <cell r="G3528" t="str">
            <v>Dividendos e Lucros Recebidos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0</v>
          </cell>
          <cell r="R3528">
            <v>0</v>
          </cell>
          <cell r="S3528">
            <v>0</v>
          </cell>
        </row>
        <row r="3529">
          <cell r="F3529" t="str">
            <v>(-) DESPESAS LOGÍSTICA (COMPRAS/SUPRIMENTOS)Recuperação de Créditos Considerados Incobráveis</v>
          </cell>
          <cell r="G3529" t="str">
            <v>Recuperação de Créditos Considerados Incobráveis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0</v>
          </cell>
          <cell r="S3529">
            <v>0</v>
          </cell>
        </row>
        <row r="3530">
          <cell r="F3530" t="str">
            <v>(-) DESPESAS LOGÍSTICA (COMPRAS/SUPRIMENTOS)Reversão de PCLD</v>
          </cell>
          <cell r="G3530" t="str">
            <v>Reversão de PCLD</v>
          </cell>
          <cell r="H3530">
            <v>0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  <cell r="S3530">
            <v>0</v>
          </cell>
        </row>
        <row r="3531">
          <cell r="F3531" t="str">
            <v>(-) DESPESAS LOGÍSTICA (COMPRAS/SUPRIMENTOS)Avarias</v>
          </cell>
          <cell r="G3531" t="str">
            <v>Avarias</v>
          </cell>
          <cell r="H3531">
            <v>0</v>
          </cell>
          <cell r="I3531">
            <v>0</v>
          </cell>
          <cell r="J3531">
            <v>-97.8599999999999</v>
          </cell>
          <cell r="K3531">
            <v>-2330.2399999999998</v>
          </cell>
          <cell r="L3531">
            <v>-539.57000000000005</v>
          </cell>
          <cell r="M3531">
            <v>-156</v>
          </cell>
          <cell r="N3531">
            <v>-5507.5</v>
          </cell>
          <cell r="O3531">
            <v>24663.5</v>
          </cell>
          <cell r="P3531">
            <v>13697</v>
          </cell>
          <cell r="Q3531">
            <v>0</v>
          </cell>
          <cell r="R3531">
            <v>0</v>
          </cell>
          <cell r="S3531">
            <v>0</v>
          </cell>
        </row>
        <row r="3532">
          <cell r="F3532" t="str">
            <v>(-) DESPESAS LOGÍSTICA (COMPRAS/SUPRIMENTOS)Indenização de Seguros</v>
          </cell>
          <cell r="G3532" t="str">
            <v>Indenização de Seguros</v>
          </cell>
          <cell r="H3532">
            <v>0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</row>
        <row r="3533">
          <cell r="F3533" t="str">
            <v>(-) DESPESAS LOGÍSTICA (COMPRAS/SUPRIMENTOS)Bonificações Recebidas</v>
          </cell>
          <cell r="G3533" t="str">
            <v>Bonificações Recebidas</v>
          </cell>
          <cell r="H3533">
            <v>0</v>
          </cell>
          <cell r="I3533">
            <v>1442.88</v>
          </cell>
          <cell r="J3533">
            <v>0</v>
          </cell>
          <cell r="K3533">
            <v>203.31</v>
          </cell>
          <cell r="L3533">
            <v>689</v>
          </cell>
          <cell r="M3533">
            <v>0</v>
          </cell>
          <cell r="N3533">
            <v>3004.45</v>
          </cell>
          <cell r="O3533">
            <v>293.24</v>
          </cell>
          <cell r="P3533">
            <v>7282.05</v>
          </cell>
          <cell r="Q3533">
            <v>93.2</v>
          </cell>
          <cell r="R3533">
            <v>2428.7399999999998</v>
          </cell>
          <cell r="S3533">
            <v>551.86</v>
          </cell>
        </row>
        <row r="3534">
          <cell r="F3534" t="str">
            <v>(-) DESPESAS LOGÍSTICA (COMPRAS/SUPRIMENTOS)Indenização Sinistro de Transportadoras</v>
          </cell>
          <cell r="G3534" t="str">
            <v>Indenização Sinistro de Transportadoras</v>
          </cell>
          <cell r="H3534">
            <v>0</v>
          </cell>
          <cell r="I3534">
            <v>0</v>
          </cell>
          <cell r="J3534">
            <v>0</v>
          </cell>
          <cell r="K3534">
            <v>0</v>
          </cell>
          <cell r="L3534">
            <v>56721.62</v>
          </cell>
          <cell r="M3534">
            <v>0</v>
          </cell>
          <cell r="N3534">
            <v>216227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</row>
        <row r="3535">
          <cell r="F3535" t="str">
            <v>(-) DESPESAS LOGÍSTICA (COMPRAS/SUPRIMENTOS)Recuperação Outras Despesas</v>
          </cell>
          <cell r="G3535" t="str">
            <v>Recuperação Outras Despesas</v>
          </cell>
          <cell r="H3535">
            <v>0</v>
          </cell>
          <cell r="I3535">
            <v>0</v>
          </cell>
          <cell r="J3535">
            <v>3052.07</v>
          </cell>
          <cell r="K3535">
            <v>71281.19</v>
          </cell>
          <cell r="L3535">
            <v>3846.33</v>
          </cell>
          <cell r="M3535">
            <v>0</v>
          </cell>
          <cell r="N3535">
            <v>0</v>
          </cell>
          <cell r="O3535">
            <v>0</v>
          </cell>
          <cell r="P3535">
            <v>3121.25</v>
          </cell>
          <cell r="Q3535">
            <v>342.27</v>
          </cell>
          <cell r="R3535">
            <v>0</v>
          </cell>
          <cell r="S3535">
            <v>0</v>
          </cell>
        </row>
        <row r="3536">
          <cell r="F3536" t="str">
            <v>(-) DESPESAS LOGÍSTICA (COMPRAS/SUPRIMENTOS)Ganho na Mudança da Participação Naturelife</v>
          </cell>
          <cell r="G3536" t="str">
            <v>Ganho na Mudança da Participação Naturelife</v>
          </cell>
          <cell r="H3536">
            <v>0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0</v>
          </cell>
          <cell r="R3536">
            <v>0</v>
          </cell>
          <cell r="S3536">
            <v>0</v>
          </cell>
        </row>
        <row r="3537">
          <cell r="F3537" t="str">
            <v>(-) DESPESAS LOGÍSTICA (COMPRAS/SUPRIMENTOS)Descontos Obtidos Operacionais</v>
          </cell>
          <cell r="G3537" t="str">
            <v>Descontos Obtidos Operacionais</v>
          </cell>
          <cell r="H3537">
            <v>0</v>
          </cell>
          <cell r="I3537">
            <v>17263.71</v>
          </cell>
          <cell r="J3537">
            <v>1438.1100000000001</v>
          </cell>
          <cell r="K3537">
            <v>8670.5300000000007</v>
          </cell>
          <cell r="L3537">
            <v>0</v>
          </cell>
          <cell r="M3537">
            <v>0.44</v>
          </cell>
          <cell r="N3537">
            <v>0</v>
          </cell>
          <cell r="O3537">
            <v>1524.41</v>
          </cell>
          <cell r="P3537">
            <v>5361.24</v>
          </cell>
          <cell r="Q3537">
            <v>19499.22</v>
          </cell>
          <cell r="R3537">
            <v>4506.0600000000004</v>
          </cell>
          <cell r="S3537">
            <v>75572.02</v>
          </cell>
        </row>
        <row r="3538">
          <cell r="F3538" t="str">
            <v>(-) DESPESAS LOGÍSTICA (COMPRAS/SUPRIMENTOS)(-) DESPESAS TRIBUTÁRIAS</v>
          </cell>
          <cell r="G3538" t="str">
            <v>(-) DESPESAS TRIBUTÁRIAS</v>
          </cell>
          <cell r="H3538">
            <v>35605.96</v>
          </cell>
          <cell r="I3538">
            <v>54003.95</v>
          </cell>
          <cell r="J3538">
            <v>38249.82</v>
          </cell>
          <cell r="K3538">
            <v>46078.1</v>
          </cell>
          <cell r="L3538">
            <v>41651.14</v>
          </cell>
          <cell r="M3538">
            <v>44128.4</v>
          </cell>
          <cell r="N3538">
            <v>0</v>
          </cell>
          <cell r="O3538">
            <v>9425.4699999999993</v>
          </cell>
          <cell r="P3538">
            <v>54257.69</v>
          </cell>
          <cell r="Q3538">
            <v>51383.16</v>
          </cell>
          <cell r="R3538">
            <v>-33502.130000000005</v>
          </cell>
          <cell r="S3538">
            <v>59646.43</v>
          </cell>
        </row>
        <row r="3539">
          <cell r="F3539" t="str">
            <v>(-) DESPESAS LOGÍSTICA (COMPRAS/SUPRIMENTOS)Taxas e Emolumentos</v>
          </cell>
          <cell r="G3539" t="str">
            <v>Taxas e Emolumentos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2529.13</v>
          </cell>
          <cell r="R3539">
            <v>8141.17</v>
          </cell>
          <cell r="S3539">
            <v>0</v>
          </cell>
        </row>
        <row r="3540">
          <cell r="F3540" t="str">
            <v>(-) DESPESAS LOGÍSTICA (COMPRAS/SUPRIMENTOS)IPTU</v>
          </cell>
          <cell r="G3540" t="str">
            <v>IPTU</v>
          </cell>
          <cell r="H3540">
            <v>0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0</v>
          </cell>
          <cell r="R3540">
            <v>0</v>
          </cell>
          <cell r="S3540">
            <v>0</v>
          </cell>
        </row>
        <row r="3541">
          <cell r="F3541" t="str">
            <v>(-) DESPESAS LOGÍSTICA (COMPRAS/SUPRIMENTOS)IPVA Frota Leve</v>
          </cell>
          <cell r="G3541" t="str">
            <v>IPVA Frota Leve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0</v>
          </cell>
          <cell r="R3541">
            <v>0</v>
          </cell>
          <cell r="S3541">
            <v>0</v>
          </cell>
        </row>
        <row r="3542">
          <cell r="F3542" t="str">
            <v>(-) DESPESAS LOGÍSTICA (COMPRAS/SUPRIMENTOS)Contribuição Sindical Patronal</v>
          </cell>
          <cell r="G3542" t="str">
            <v>Contribuição Sindical Patronal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0</v>
          </cell>
          <cell r="S3542">
            <v>0</v>
          </cell>
        </row>
        <row r="3543">
          <cell r="F3543" t="str">
            <v>(-) DESPESAS LOGÍSTICA (COMPRAS/SUPRIMENTOS)Multas Fisco Federal</v>
          </cell>
          <cell r="G3543" t="str">
            <v>Multas Fisco Federal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2251.58</v>
          </cell>
          <cell r="R3543">
            <v>0</v>
          </cell>
          <cell r="S3543">
            <v>0</v>
          </cell>
        </row>
        <row r="3544">
          <cell r="F3544" t="str">
            <v>(-) DESPESAS LOGÍSTICA (COMPRAS/SUPRIMENTOS)Multas Fisco Estadual</v>
          </cell>
          <cell r="G3544" t="str">
            <v>Multas Fisco Estadual</v>
          </cell>
          <cell r="H3544">
            <v>0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151.54</v>
          </cell>
          <cell r="R3544">
            <v>0</v>
          </cell>
          <cell r="S3544">
            <v>0</v>
          </cell>
        </row>
        <row r="3545">
          <cell r="F3545" t="str">
            <v>(-) DESPESAS LOGÍSTICA (COMPRAS/SUPRIMENTOS)Multas Fisco Municipal</v>
          </cell>
          <cell r="G3545" t="str">
            <v>Multas Fisco Municipal</v>
          </cell>
          <cell r="H3545">
            <v>0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0</v>
          </cell>
          <cell r="R3545">
            <v>0</v>
          </cell>
          <cell r="S3545">
            <v>0</v>
          </cell>
        </row>
        <row r="3546">
          <cell r="F3546" t="str">
            <v>(-) DESPESAS LOGÍSTICA (COMPRAS/SUPRIMENTOS)ICMS Bonificação</v>
          </cell>
          <cell r="G3546" t="str">
            <v>ICMS Bonificação</v>
          </cell>
          <cell r="H3546">
            <v>16424.080000000002</v>
          </cell>
          <cell r="I3546">
            <v>36169.769999999997</v>
          </cell>
          <cell r="J3546">
            <v>18172.16</v>
          </cell>
          <cell r="K3546">
            <v>34098.32</v>
          </cell>
          <cell r="L3546">
            <v>19101.93</v>
          </cell>
          <cell r="M3546">
            <v>13062.18</v>
          </cell>
          <cell r="N3546">
            <v>0</v>
          </cell>
          <cell r="O3546">
            <v>0</v>
          </cell>
          <cell r="P3546">
            <v>31467.35</v>
          </cell>
          <cell r="Q3546">
            <v>26415.62</v>
          </cell>
          <cell r="R3546">
            <v>10028.029999999999</v>
          </cell>
          <cell r="S3546">
            <v>35326.19</v>
          </cell>
        </row>
        <row r="3547">
          <cell r="F3547" t="str">
            <v>(-) DESPESAS LOGÍSTICA (COMPRAS/SUPRIMENTOS)ICMS Diferencial de Alíquota</v>
          </cell>
          <cell r="G3547" t="str">
            <v>ICMS Diferencial de Alíquota</v>
          </cell>
          <cell r="H3547">
            <v>9824.4599999999991</v>
          </cell>
          <cell r="I3547">
            <v>9524.08</v>
          </cell>
          <cell r="J3547">
            <v>7861.58</v>
          </cell>
          <cell r="K3547">
            <v>6370.58</v>
          </cell>
          <cell r="L3547">
            <v>8960.6200000000008</v>
          </cell>
          <cell r="M3547">
            <v>9570.1200000000008</v>
          </cell>
          <cell r="N3547">
            <v>0</v>
          </cell>
          <cell r="O3547">
            <v>0</v>
          </cell>
          <cell r="P3547">
            <v>11125.08</v>
          </cell>
          <cell r="Q3547">
            <v>10083.950000000001</v>
          </cell>
          <cell r="R3547">
            <v>12194.63</v>
          </cell>
          <cell r="S3547">
            <v>15293.31</v>
          </cell>
        </row>
        <row r="3548">
          <cell r="F3548" t="str">
            <v>(-) DESPESAS LOGÍSTICA (COMPRAS/SUPRIMENTOS)ICMS Substituição Tributária</v>
          </cell>
          <cell r="G3548" t="str">
            <v>ICMS Substituição Tributária</v>
          </cell>
          <cell r="H3548">
            <v>0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9951.34</v>
          </cell>
          <cell r="R3548">
            <v>-63938.29</v>
          </cell>
          <cell r="S3548">
            <v>8818.8700000000008</v>
          </cell>
        </row>
        <row r="3549">
          <cell r="F3549" t="str">
            <v>(-) DESPESAS LOGÍSTICA (COMPRAS/SUPRIMENTOS)ICMS Despesa</v>
          </cell>
          <cell r="G3549" t="str">
            <v>ICMS Despesa</v>
          </cell>
          <cell r="H3549">
            <v>9357.42</v>
          </cell>
          <cell r="I3549">
            <v>8310.1</v>
          </cell>
          <cell r="J3549">
            <v>12216.08</v>
          </cell>
          <cell r="K3549">
            <v>5609.2</v>
          </cell>
          <cell r="L3549">
            <v>13588.59</v>
          </cell>
          <cell r="M3549">
            <v>21496.1</v>
          </cell>
          <cell r="N3549">
            <v>0</v>
          </cell>
          <cell r="O3549">
            <v>9425.4699999999993</v>
          </cell>
          <cell r="P3549">
            <v>11665.26</v>
          </cell>
          <cell r="Q3549">
            <v>0</v>
          </cell>
          <cell r="R3549">
            <v>72.33</v>
          </cell>
          <cell r="S3549">
            <v>208.06</v>
          </cell>
        </row>
        <row r="3550">
          <cell r="F3550" t="str">
            <v>(-) DESPESAS LOGÍSTICA (COMPRAS/SUPRIMENTOS)(=) EBITDA</v>
          </cell>
          <cell r="G3550" t="str">
            <v>(=) EBITDA</v>
          </cell>
          <cell r="H3550">
            <v>200991.18589899037</v>
          </cell>
          <cell r="I3550">
            <v>2188081.8547336054</v>
          </cell>
          <cell r="J3550">
            <v>2780545.4588522254</v>
          </cell>
          <cell r="K3550">
            <v>1400633.6527334996</v>
          </cell>
          <cell r="L3550">
            <v>1605327.9301082739</v>
          </cell>
          <cell r="M3550">
            <v>740547.47801071126</v>
          </cell>
          <cell r="N3550">
            <v>3437076.1091176979</v>
          </cell>
          <cell r="O3550">
            <v>2360097.8403198905</v>
          </cell>
          <cell r="P3550">
            <v>2535100.0765772262</v>
          </cell>
          <cell r="Q3550">
            <v>2498729.1510078409</v>
          </cell>
          <cell r="R3550">
            <v>2161411.9333022377</v>
          </cell>
          <cell r="S3550">
            <v>2178369.3763754191</v>
          </cell>
        </row>
        <row r="3551">
          <cell r="F3551" t="str">
            <v>(-) DESPESAS LOGÍSTICA (COMPRAS/SUPRIMENTOS)(-) DEPRECIAÇÃO</v>
          </cell>
          <cell r="G3551" t="str">
            <v>(-) DEPRECIAÇÃO</v>
          </cell>
          <cell r="H3551">
            <v>188827.02000000002</v>
          </cell>
          <cell r="I3551">
            <v>188827.02000000002</v>
          </cell>
          <cell r="J3551">
            <v>188827.02000000002</v>
          </cell>
          <cell r="K3551">
            <v>192687.49</v>
          </cell>
          <cell r="L3551">
            <v>199392.28</v>
          </cell>
          <cell r="M3551">
            <v>199392.28</v>
          </cell>
          <cell r="N3551">
            <v>311747.17000000004</v>
          </cell>
          <cell r="O3551">
            <v>225820.19</v>
          </cell>
          <cell r="P3551">
            <v>225820.19</v>
          </cell>
          <cell r="Q3551">
            <v>254259.11000000002</v>
          </cell>
          <cell r="R3551">
            <v>247912</v>
          </cell>
          <cell r="S3551">
            <v>259749.61</v>
          </cell>
        </row>
        <row r="3552">
          <cell r="F3552" t="str">
            <v>(-) DESPESAS LOGÍSTICA (COMPRAS/SUPRIMENTOS)(-) AMORTIZAÇÃO</v>
          </cell>
          <cell r="G3552" t="str">
            <v>(-) AMORTIZAÇÃO</v>
          </cell>
          <cell r="H3552">
            <v>210946.92</v>
          </cell>
          <cell r="I3552">
            <v>256862.23</v>
          </cell>
          <cell r="J3552">
            <v>274334.84999999998</v>
          </cell>
          <cell r="K3552">
            <v>256130.75</v>
          </cell>
          <cell r="L3552">
            <v>256130.75</v>
          </cell>
          <cell r="M3552">
            <v>256130.75</v>
          </cell>
          <cell r="N3552">
            <v>256130.85</v>
          </cell>
          <cell r="O3552">
            <v>256130.85</v>
          </cell>
          <cell r="P3552">
            <v>256130.85</v>
          </cell>
          <cell r="Q3552">
            <v>243721.65</v>
          </cell>
          <cell r="R3552">
            <v>256130.85</v>
          </cell>
          <cell r="S3552">
            <v>256130.85</v>
          </cell>
        </row>
        <row r="3553">
          <cell r="F3553" t="str">
            <v>(-) DESPESAS LOGÍSTICA (COMPRAS/SUPRIMENTOS)(=) LUCRO OPERACIONAL</v>
          </cell>
          <cell r="G3553" t="str">
            <v>(=) LUCRO OPERACIONAL</v>
          </cell>
          <cell r="H3553">
            <v>-198782.75410100966</v>
          </cell>
          <cell r="I3553">
            <v>1742392.6047336054</v>
          </cell>
          <cell r="J3553">
            <v>2317383.5888522253</v>
          </cell>
          <cell r="K3553">
            <v>951815.41273349966</v>
          </cell>
          <cell r="L3553">
            <v>1149804.9001082738</v>
          </cell>
          <cell r="M3553">
            <v>285024.44801071123</v>
          </cell>
          <cell r="N3553">
            <v>2869198.0891176979</v>
          </cell>
          <cell r="O3553">
            <v>1878146.8003198905</v>
          </cell>
          <cell r="P3553">
            <v>2053149.0365772261</v>
          </cell>
          <cell r="Q3553">
            <v>2000748.3910078411</v>
          </cell>
          <cell r="R3553">
            <v>1657369.0833022376</v>
          </cell>
          <cell r="S3553">
            <v>1662488.9163754191</v>
          </cell>
        </row>
        <row r="3554">
          <cell r="F3554" t="str">
            <v>(-) DESPESAS LOGÍSTICA (COMPRAS/SUPRIMENTOS)(=) RESULTADO FINANCEIRO</v>
          </cell>
          <cell r="G3554" t="str">
            <v>(=) RESULTADO FINANCEIRO</v>
          </cell>
          <cell r="H3554">
            <v>534408.94136199995</v>
          </cell>
          <cell r="I3554">
            <v>838141.93912999996</v>
          </cell>
          <cell r="J3554">
            <v>596778.1543719999</v>
          </cell>
          <cell r="K3554">
            <v>498276.53000000009</v>
          </cell>
          <cell r="L3554">
            <v>316330.73</v>
          </cell>
          <cell r="M3554">
            <v>468045.13000000006</v>
          </cell>
          <cell r="N3554">
            <v>1254320.9900000002</v>
          </cell>
          <cell r="O3554">
            <v>-798183.51999999979</v>
          </cell>
          <cell r="P3554">
            <v>685546.42388427199</v>
          </cell>
          <cell r="Q3554">
            <v>799168.09</v>
          </cell>
          <cell r="R3554">
            <v>712711.05</v>
          </cell>
          <cell r="S3554">
            <v>1802376.580000001</v>
          </cell>
        </row>
        <row r="3555">
          <cell r="F3555" t="str">
            <v>(-) DESPESAS LOGÍSTICA (COMPRAS/SUPRIMENTOS)Receita Financeira</v>
          </cell>
          <cell r="G3555" t="str">
            <v>Receita Financeira</v>
          </cell>
          <cell r="H3555">
            <v>173954.67</v>
          </cell>
          <cell r="I3555">
            <v>24133.149999999998</v>
          </cell>
          <cell r="J3555">
            <v>85227.27</v>
          </cell>
          <cell r="K3555">
            <v>313032.89999999997</v>
          </cell>
          <cell r="L3555">
            <v>390322.4</v>
          </cell>
          <cell r="M3555">
            <v>78644.710000000006</v>
          </cell>
          <cell r="N3555">
            <v>212146.18</v>
          </cell>
          <cell r="O3555">
            <v>1509438.63</v>
          </cell>
          <cell r="P3555">
            <v>107684.73999999999</v>
          </cell>
          <cell r="Q3555">
            <v>56660.980000000047</v>
          </cell>
          <cell r="R3555">
            <v>35463.54</v>
          </cell>
          <cell r="S3555">
            <v>153607.32</v>
          </cell>
        </row>
        <row r="3556">
          <cell r="F3556" t="str">
            <v>(-) DESPESAS LOGÍSTICA (COMPRAS/SUPRIMENTOS)Rendimento de Aplicações</v>
          </cell>
          <cell r="G3556" t="str">
            <v>Rendimento de Aplicações</v>
          </cell>
          <cell r="H3556">
            <v>1993.93</v>
          </cell>
          <cell r="I3556">
            <v>5190.3999999999996</v>
          </cell>
          <cell r="J3556">
            <v>1134.8499999999999</v>
          </cell>
          <cell r="K3556">
            <v>8128.64</v>
          </cell>
          <cell r="L3556">
            <v>17315.5</v>
          </cell>
          <cell r="M3556">
            <v>31885.79</v>
          </cell>
          <cell r="N3556">
            <v>48192.31</v>
          </cell>
          <cell r="O3556">
            <v>29473.919999999998</v>
          </cell>
          <cell r="P3556">
            <v>11991.2</v>
          </cell>
          <cell r="Q3556">
            <v>10054.719999999999</v>
          </cell>
          <cell r="R3556">
            <v>71.55</v>
          </cell>
          <cell r="S3556">
            <v>9378.09</v>
          </cell>
        </row>
        <row r="3557">
          <cell r="F3557" t="str">
            <v>(-) DESPESAS LOGÍSTICA (COMPRAS/SUPRIMENTOS)Juros Ativos</v>
          </cell>
          <cell r="G3557" t="str">
            <v>Juros Ativos</v>
          </cell>
          <cell r="H3557">
            <v>46760.79</v>
          </cell>
          <cell r="I3557">
            <v>13384.26</v>
          </cell>
          <cell r="J3557">
            <v>12435.19</v>
          </cell>
          <cell r="K3557">
            <v>11644.89</v>
          </cell>
          <cell r="L3557">
            <v>36299.68</v>
          </cell>
          <cell r="M3557">
            <v>23363.67</v>
          </cell>
          <cell r="N3557">
            <v>23778.6</v>
          </cell>
          <cell r="O3557">
            <v>15898.23</v>
          </cell>
          <cell r="P3557">
            <v>35505.19</v>
          </cell>
          <cell r="Q3557">
            <v>41542.300000000047</v>
          </cell>
          <cell r="R3557">
            <v>7449.37</v>
          </cell>
          <cell r="S3557">
            <v>7707.71</v>
          </cell>
        </row>
        <row r="3558">
          <cell r="F3558" t="str">
            <v>(-) DESPESAS LOGÍSTICA (COMPRAS/SUPRIMENTOS)Descontos Obtidos</v>
          </cell>
          <cell r="G3558" t="str">
            <v>Descontos Obtidos</v>
          </cell>
          <cell r="H3558">
            <v>0.21</v>
          </cell>
          <cell r="I3558">
            <v>807.05</v>
          </cell>
          <cell r="J3558">
            <v>56102.62</v>
          </cell>
          <cell r="K3558">
            <v>179728.86</v>
          </cell>
          <cell r="L3558">
            <v>112831.63</v>
          </cell>
          <cell r="M3558">
            <v>-212.73999999999978</v>
          </cell>
          <cell r="N3558">
            <v>122558.53</v>
          </cell>
          <cell r="O3558">
            <v>1464066.48</v>
          </cell>
          <cell r="P3558">
            <v>6624.68</v>
          </cell>
          <cell r="Q3558">
            <v>5063.96</v>
          </cell>
          <cell r="R3558">
            <v>4314.7700000000004</v>
          </cell>
          <cell r="S3558">
            <v>94351.06</v>
          </cell>
        </row>
        <row r="3559">
          <cell r="F3559" t="str">
            <v>(-) DESPESAS LOGÍSTICA (COMPRAS/SUPRIMENTOS)Recuperação de Despesas</v>
          </cell>
          <cell r="G3559" t="str">
            <v>Recuperação de Despesas</v>
          </cell>
          <cell r="H3559">
            <v>0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600</v>
          </cell>
          <cell r="N3559">
            <v>0</v>
          </cell>
          <cell r="O3559">
            <v>0</v>
          </cell>
          <cell r="P3559">
            <v>0</v>
          </cell>
          <cell r="Q3559">
            <v>0</v>
          </cell>
          <cell r="R3559">
            <v>6346.19</v>
          </cell>
          <cell r="S3559">
            <v>1114.52</v>
          </cell>
        </row>
        <row r="3560">
          <cell r="F3560" t="str">
            <v>(-) DESPESAS LOGÍSTICA (COMPRAS/SUPRIMENTOS)Desagio</v>
          </cell>
          <cell r="G3560" t="str">
            <v>Desagio</v>
          </cell>
          <cell r="H3560">
            <v>0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</row>
        <row r="3561">
          <cell r="F3561" t="str">
            <v>(-) DESPESAS LOGÍSTICA (COMPRAS/SUPRIMENTOS)Variação Cambial Ativa</v>
          </cell>
          <cell r="G3561" t="str">
            <v>Variação Cambial Ativa</v>
          </cell>
          <cell r="H3561">
            <v>125199.74</v>
          </cell>
          <cell r="I3561">
            <v>4751.4399999999996</v>
          </cell>
          <cell r="J3561">
            <v>15554.61</v>
          </cell>
          <cell r="K3561">
            <v>113530.51</v>
          </cell>
          <cell r="L3561">
            <v>223875.59</v>
          </cell>
          <cell r="M3561">
            <v>23007.99</v>
          </cell>
          <cell r="N3561">
            <v>17616.740000000002</v>
          </cell>
          <cell r="O3561">
            <v>0</v>
          </cell>
          <cell r="P3561">
            <v>53563.67</v>
          </cell>
          <cell r="Q3561">
            <v>0</v>
          </cell>
          <cell r="R3561">
            <v>17281.66</v>
          </cell>
          <cell r="S3561">
            <v>41055.94</v>
          </cell>
        </row>
        <row r="3562">
          <cell r="F3562" t="str">
            <v>(-) DESPESAS LOGÍSTICA (COMPRAS/SUPRIMENTOS)Rendimento Titulo de Capitalização</v>
          </cell>
          <cell r="G3562" t="str">
            <v>Rendimento Titulo de Capitalização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</row>
        <row r="3563">
          <cell r="F3563" t="str">
            <v>(-) DESPESAS LOGÍSTICA (COMPRAS/SUPRIMENTOS)Outras Receitas Financeiras</v>
          </cell>
          <cell r="G3563" t="str">
            <v>Outras Receitas Financeiras</v>
          </cell>
          <cell r="H3563">
            <v>0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</row>
        <row r="3564">
          <cell r="F3564" t="str">
            <v>(-) DESPESAS LOGÍSTICA (COMPRAS/SUPRIMENTOS)Despesa Financeira</v>
          </cell>
          <cell r="G3564" t="str">
            <v>Despesa Financeira</v>
          </cell>
          <cell r="H3564">
            <v>708363.611362</v>
          </cell>
          <cell r="I3564">
            <v>862275.08912999998</v>
          </cell>
          <cell r="J3564">
            <v>682005.42437199992</v>
          </cell>
          <cell r="K3564">
            <v>811309.43</v>
          </cell>
          <cell r="L3564">
            <v>706653.13</v>
          </cell>
          <cell r="M3564">
            <v>546689.84000000008</v>
          </cell>
          <cell r="N3564">
            <v>1466467.1700000002</v>
          </cell>
          <cell r="O3564">
            <v>711255.1100000001</v>
          </cell>
          <cell r="P3564">
            <v>793231.16388427198</v>
          </cell>
          <cell r="Q3564">
            <v>855829.07000000007</v>
          </cell>
          <cell r="R3564">
            <v>748174.59000000008</v>
          </cell>
          <cell r="S3564">
            <v>1955983.9000000011</v>
          </cell>
        </row>
        <row r="3565">
          <cell r="F3565" t="str">
            <v>(-) DESPESAS LOGÍSTICA (COMPRAS/SUPRIMENTOS)Tarifas e serviços bancários</v>
          </cell>
          <cell r="G3565" t="str">
            <v>Tarifas e serviços bancários</v>
          </cell>
          <cell r="H3565">
            <v>28772.1</v>
          </cell>
          <cell r="I3565">
            <v>26061.16</v>
          </cell>
          <cell r="J3565">
            <v>23994.38</v>
          </cell>
          <cell r="K3565">
            <v>15307.490000000002</v>
          </cell>
          <cell r="L3565">
            <v>17080.330000000002</v>
          </cell>
          <cell r="M3565">
            <v>16648.420000000002</v>
          </cell>
          <cell r="N3565">
            <v>29752.33</v>
          </cell>
          <cell r="O3565">
            <v>20941.27</v>
          </cell>
          <cell r="P3565">
            <v>31917.91</v>
          </cell>
          <cell r="Q3565">
            <v>26469.360000000001</v>
          </cell>
          <cell r="R3565">
            <v>17709.34</v>
          </cell>
          <cell r="S3565">
            <v>22262.89</v>
          </cell>
        </row>
        <row r="3566">
          <cell r="F3566" t="str">
            <v>(-) DESPESAS LOGÍSTICA (COMPRAS/SUPRIMENTOS)Tarifas de Cobrança</v>
          </cell>
          <cell r="G3566" t="str">
            <v>Tarifas de Cobrança</v>
          </cell>
          <cell r="H3566">
            <v>17198.41</v>
          </cell>
          <cell r="I3566">
            <v>19695.400000000001</v>
          </cell>
          <cell r="J3566">
            <v>15973.05</v>
          </cell>
          <cell r="K3566">
            <v>9658.1200000000008</v>
          </cell>
          <cell r="L3566">
            <v>12379.76</v>
          </cell>
          <cell r="M3566">
            <v>9559.5400000000009</v>
          </cell>
          <cell r="N3566">
            <v>19327.400000000001</v>
          </cell>
          <cell r="O3566">
            <v>16254.21</v>
          </cell>
          <cell r="P3566">
            <v>27142.48</v>
          </cell>
          <cell r="Q3566">
            <v>17627.82</v>
          </cell>
          <cell r="R3566">
            <v>12283.81</v>
          </cell>
          <cell r="S3566">
            <v>14357.94</v>
          </cell>
        </row>
        <row r="3567">
          <cell r="F3567" t="str">
            <v>(-) DESPESAS LOGÍSTICA (COMPRAS/SUPRIMENTOS)Taxas Bancárias</v>
          </cell>
          <cell r="G3567" t="str">
            <v>Taxas Bancárias</v>
          </cell>
          <cell r="H3567">
            <v>999.5</v>
          </cell>
          <cell r="I3567">
            <v>641.94000000000005</v>
          </cell>
          <cell r="J3567">
            <v>958.7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</row>
        <row r="3568">
          <cell r="F3568" t="str">
            <v>(-) DESPESAS LOGÍSTICA (COMPRAS/SUPRIMENTOS)Tarifas Diversas</v>
          </cell>
          <cell r="G3568" t="str">
            <v>Tarifas Diversas</v>
          </cell>
          <cell r="H3568">
            <v>10574.19</v>
          </cell>
          <cell r="I3568">
            <v>5723.82</v>
          </cell>
          <cell r="J3568">
            <v>7062.63</v>
          </cell>
          <cell r="K3568">
            <v>5649.37</v>
          </cell>
          <cell r="L3568">
            <v>4700.57</v>
          </cell>
          <cell r="M3568">
            <v>7088.88</v>
          </cell>
          <cell r="N3568">
            <v>10424.93</v>
          </cell>
          <cell r="O3568">
            <v>4687.0600000000004</v>
          </cell>
          <cell r="P3568">
            <v>4775.43</v>
          </cell>
          <cell r="Q3568">
            <v>8841.5400000000009</v>
          </cell>
          <cell r="R3568">
            <v>5425.53</v>
          </cell>
          <cell r="S3568">
            <v>7904.95</v>
          </cell>
        </row>
        <row r="3569">
          <cell r="F3569" t="str">
            <v>(-) DESPESAS LOGÍSTICA (COMPRAS/SUPRIMENTOS)Outras despesas financeiras</v>
          </cell>
          <cell r="G3569" t="str">
            <v>Outras despesas financeiras</v>
          </cell>
          <cell r="H3569">
            <v>260452.931362</v>
          </cell>
          <cell r="I3569">
            <v>373448.60913</v>
          </cell>
          <cell r="J3569">
            <v>196079.90437200002</v>
          </cell>
          <cell r="K3569">
            <v>215577.11</v>
          </cell>
          <cell r="L3569">
            <v>181043.38</v>
          </cell>
          <cell r="M3569">
            <v>200093.86000000002</v>
          </cell>
          <cell r="N3569">
            <v>164201.49</v>
          </cell>
          <cell r="O3569">
            <v>254835.66999999998</v>
          </cell>
          <cell r="P3569">
            <v>205388.41388427201</v>
          </cell>
          <cell r="Q3569">
            <v>245568.88000000003</v>
          </cell>
          <cell r="R3569">
            <v>184362.72</v>
          </cell>
          <cell r="S3569">
            <v>398208.77999999997</v>
          </cell>
        </row>
        <row r="3570">
          <cell r="F3570" t="str">
            <v>(-) DESPESAS LOGÍSTICA (COMPRAS/SUPRIMENTOS)Juros Passivos</v>
          </cell>
          <cell r="G3570" t="str">
            <v>Juros Passivos</v>
          </cell>
          <cell r="H3570">
            <v>0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</row>
        <row r="3571">
          <cell r="F3571" t="str">
            <v>(-) DESPESAS LOGÍSTICA (COMPRAS/SUPRIMENTOS)Variações Cambiais Passivas</v>
          </cell>
          <cell r="G3571" t="str">
            <v>Variações Cambiais Passivas</v>
          </cell>
          <cell r="H3571">
            <v>27498.17</v>
          </cell>
          <cell r="I3571">
            <v>180269.61</v>
          </cell>
          <cell r="J3571">
            <v>23586.19</v>
          </cell>
          <cell r="K3571">
            <v>1904.75</v>
          </cell>
          <cell r="L3571">
            <v>46984.24</v>
          </cell>
          <cell r="M3571">
            <v>90788.36</v>
          </cell>
          <cell r="N3571">
            <v>39326.519999999997</v>
          </cell>
          <cell r="O3571">
            <v>7274.01</v>
          </cell>
          <cell r="P3571">
            <v>67627.64</v>
          </cell>
          <cell r="Q3571">
            <v>115309.88</v>
          </cell>
          <cell r="R3571">
            <v>58877.31</v>
          </cell>
          <cell r="S3571">
            <v>95612.17</v>
          </cell>
        </row>
        <row r="3572">
          <cell r="F3572" t="str">
            <v>(-) DESPESAS LOGÍSTICA (COMPRAS/SUPRIMENTOS)Juros e Aplicações Financeiras</v>
          </cell>
          <cell r="G3572" t="str">
            <v>Juros e Aplicações Financeiras</v>
          </cell>
          <cell r="H3572">
            <v>400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</row>
        <row r="3573">
          <cell r="F3573" t="str">
            <v>(-) DESPESAS LOGÍSTICA (COMPRAS/SUPRIMENTOS)Encargos Cheque Especial</v>
          </cell>
          <cell r="G3573" t="str">
            <v>Encargos Cheque Especial</v>
          </cell>
          <cell r="H3573">
            <v>13165.75</v>
          </cell>
          <cell r="I3573">
            <v>35049.79</v>
          </cell>
          <cell r="J3573">
            <v>23785.42</v>
          </cell>
          <cell r="K3573">
            <v>58832.42</v>
          </cell>
          <cell r="L3573">
            <v>842.27</v>
          </cell>
          <cell r="M3573">
            <v>16.510000000000002</v>
          </cell>
          <cell r="N3573">
            <v>525.51</v>
          </cell>
          <cell r="O3573">
            <v>21.07</v>
          </cell>
          <cell r="P3573">
            <v>963.64</v>
          </cell>
          <cell r="Q3573">
            <v>561.99</v>
          </cell>
          <cell r="R3573">
            <v>620.35</v>
          </cell>
          <cell r="S3573">
            <v>1413.58</v>
          </cell>
        </row>
        <row r="3574">
          <cell r="F3574" t="str">
            <v>(-) DESPESAS LOGÍSTICA (COMPRAS/SUPRIMENTOS)Juros de Mora</v>
          </cell>
          <cell r="G3574" t="str">
            <v>Juros de Mora</v>
          </cell>
          <cell r="H3574">
            <v>76943.67</v>
          </cell>
          <cell r="I3574">
            <v>10242.43</v>
          </cell>
          <cell r="J3574">
            <v>28842.99</v>
          </cell>
          <cell r="K3574">
            <v>24248.57</v>
          </cell>
          <cell r="L3574">
            <v>3442.26</v>
          </cell>
          <cell r="M3574">
            <v>4908.97</v>
          </cell>
          <cell r="N3574">
            <v>15409.74</v>
          </cell>
          <cell r="O3574">
            <v>6077.9</v>
          </cell>
          <cell r="P3574">
            <v>4598.8</v>
          </cell>
          <cell r="Q3574">
            <v>756</v>
          </cell>
          <cell r="R3574">
            <v>497.51</v>
          </cell>
          <cell r="S3574">
            <v>8488.5499999999993</v>
          </cell>
        </row>
        <row r="3575">
          <cell r="F3575" t="str">
            <v>(-) DESPESAS LOGÍSTICA (COMPRAS/SUPRIMENTOS)Juros de Mora Desconto de Duplicatas</v>
          </cell>
          <cell r="G3575" t="str">
            <v>Juros de Mora Desconto de Duplicatas</v>
          </cell>
          <cell r="H3575">
            <v>0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</row>
        <row r="3576">
          <cell r="F3576" t="str">
            <v>(-) DESPESAS LOGÍSTICA (COMPRAS/SUPRIMENTOS)Juros Descontos Duplicatas</v>
          </cell>
          <cell r="G3576" t="str">
            <v>Juros Descontos Duplicatas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</row>
        <row r="3577">
          <cell r="F3577" t="str">
            <v>(-) DESPESAS LOGÍSTICA (COMPRAS/SUPRIMENTOS)Encargos Conta Garantida</v>
          </cell>
          <cell r="G3577" t="str">
            <v>Encargos Conta Garantida</v>
          </cell>
          <cell r="H3577">
            <v>0</v>
          </cell>
          <cell r="I3577">
            <v>13718.5</v>
          </cell>
          <cell r="J3577">
            <v>0</v>
          </cell>
          <cell r="K3577">
            <v>14052.78</v>
          </cell>
          <cell r="L3577">
            <v>40.99</v>
          </cell>
          <cell r="M3577">
            <v>0</v>
          </cell>
          <cell r="N3577">
            <v>23.61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</row>
        <row r="3578">
          <cell r="F3578" t="str">
            <v>(-) DESPESAS LOGÍSTICA (COMPRAS/SUPRIMENTOS)Juros Contrato Mutuo</v>
          </cell>
          <cell r="G3578" t="str">
            <v>Juros Contrato Mutuo</v>
          </cell>
          <cell r="H3578">
            <v>0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</row>
        <row r="3579">
          <cell r="F3579" t="str">
            <v>(-) DESPESAS LOGÍSTICA (COMPRAS/SUPRIMENTOS)Juros Parcelamento de Tributos</v>
          </cell>
          <cell r="G3579" t="str">
            <v>Juros Parcelamento de Tributos</v>
          </cell>
          <cell r="H3579">
            <v>0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  <cell r="R3579">
            <v>0</v>
          </cell>
          <cell r="S3579">
            <v>0</v>
          </cell>
        </row>
        <row r="3580">
          <cell r="F3580" t="str">
            <v>(-) DESPESAS LOGÍSTICA (COMPRAS/SUPRIMENTOS)Encargos Operação Crédito</v>
          </cell>
          <cell r="G3580" t="str">
            <v>Encargos Operação Crédito</v>
          </cell>
          <cell r="H3580">
            <v>0</v>
          </cell>
          <cell r="I3580">
            <v>0</v>
          </cell>
          <cell r="J3580">
            <v>0</v>
          </cell>
          <cell r="K3580">
            <v>0</v>
          </cell>
          <cell r="L3580">
            <v>7130.12</v>
          </cell>
          <cell r="M3580">
            <v>-7130.09</v>
          </cell>
          <cell r="N3580">
            <v>0</v>
          </cell>
          <cell r="O3580">
            <v>0</v>
          </cell>
          <cell r="P3580">
            <v>0</v>
          </cell>
          <cell r="Q3580">
            <v>0</v>
          </cell>
          <cell r="R3580">
            <v>0</v>
          </cell>
          <cell r="S3580">
            <v>184915.34</v>
          </cell>
        </row>
        <row r="3581">
          <cell r="F3581" t="str">
            <v>(-) DESPESAS LOGÍSTICA (COMPRAS/SUPRIMENTOS)Perdas Financeiras</v>
          </cell>
          <cell r="G3581" t="str">
            <v>Perdas Financeiras</v>
          </cell>
          <cell r="H3581">
            <v>0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  <cell r="R3581">
            <v>0</v>
          </cell>
          <cell r="S3581">
            <v>0</v>
          </cell>
        </row>
        <row r="3582">
          <cell r="F3582" t="str">
            <v>(-) DESPESAS LOGÍSTICA (COMPRAS/SUPRIMENTOS)Atualização Monetária Passiva</v>
          </cell>
          <cell r="G3582" t="str">
            <v>Atualização Monetária Passiva</v>
          </cell>
          <cell r="H3582">
            <v>119894.66590199999</v>
          </cell>
          <cell r="I3582">
            <v>126592.78</v>
          </cell>
          <cell r="J3582">
            <v>115029.87</v>
          </cell>
          <cell r="K3582">
            <v>109579.72</v>
          </cell>
          <cell r="L3582">
            <v>122344.58</v>
          </cell>
          <cell r="M3582">
            <v>111504.82</v>
          </cell>
          <cell r="N3582">
            <v>108872.68</v>
          </cell>
          <cell r="O3582">
            <v>112066.98</v>
          </cell>
          <cell r="P3582">
            <v>131268.23388427199</v>
          </cell>
          <cell r="Q3582">
            <v>128172.84</v>
          </cell>
          <cell r="R3582">
            <v>123734.79</v>
          </cell>
          <cell r="S3582">
            <v>107475.22</v>
          </cell>
        </row>
        <row r="3583">
          <cell r="F3583" t="str">
            <v>(-) DESPESAS LOGÍSTICA (COMPRAS/SUPRIMENTOS)Juros Auferidos em Atualização de Tributos</v>
          </cell>
          <cell r="G3583" t="str">
            <v>Juros Auferidos em Atualização de Tributos</v>
          </cell>
          <cell r="H3583">
            <v>1374.30546</v>
          </cell>
          <cell r="I3583">
            <v>1177.2291299999995</v>
          </cell>
          <cell r="J3583">
            <v>918.01437200000032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129011.25</v>
          </cell>
          <cell r="P3583">
            <v>0</v>
          </cell>
          <cell r="Q3583">
            <v>0</v>
          </cell>
          <cell r="R3583">
            <v>0</v>
          </cell>
          <cell r="S3583">
            <v>0</v>
          </cell>
        </row>
        <row r="3584">
          <cell r="F3584" t="str">
            <v>(-) DESPESAS LOGÍSTICA (COMPRAS/SUPRIMENTOS)Juros ICMS Desenvolve</v>
          </cell>
          <cell r="G3584" t="str">
            <v>Juros ICMS Desenvolve</v>
          </cell>
          <cell r="H3584">
            <v>1640.3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0</v>
          </cell>
        </row>
        <row r="3585">
          <cell r="F3585" t="str">
            <v>(-) DESPESAS LOGÍSTICA (COMPRAS/SUPRIMENTOS)Comissão Captação de Recursos</v>
          </cell>
          <cell r="G3585" t="str">
            <v>Comissão Captação de Recursos</v>
          </cell>
          <cell r="H3585">
            <v>0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0</v>
          </cell>
          <cell r="S3585">
            <v>0</v>
          </cell>
        </row>
        <row r="3586">
          <cell r="F3586" t="str">
            <v>(-) DESPESAS LOGÍSTICA (COMPRAS/SUPRIMENTOS)Despesas com IOF</v>
          </cell>
          <cell r="G3586" t="str">
            <v>Despesas com IOF</v>
          </cell>
          <cell r="H3586">
            <v>19536.07</v>
          </cell>
          <cell r="I3586">
            <v>6398.27</v>
          </cell>
          <cell r="J3586">
            <v>3917.42</v>
          </cell>
          <cell r="K3586">
            <v>6958.87</v>
          </cell>
          <cell r="L3586">
            <v>258.92</v>
          </cell>
          <cell r="M3586">
            <v>5.29</v>
          </cell>
          <cell r="N3586">
            <v>43.43</v>
          </cell>
          <cell r="O3586">
            <v>384.46</v>
          </cell>
          <cell r="P3586">
            <v>930.1</v>
          </cell>
          <cell r="Q3586">
            <v>768.17</v>
          </cell>
          <cell r="R3586">
            <v>632.76</v>
          </cell>
          <cell r="S3586">
            <v>303.92</v>
          </cell>
        </row>
        <row r="3587">
          <cell r="F3587" t="str">
            <v>(-) DESPESAS LOGÍSTICA (COMPRAS/SUPRIMENTOS)Descontos Financeiros Concedidos</v>
          </cell>
          <cell r="G3587" t="str">
            <v>Descontos Financeiros Concedidos</v>
          </cell>
          <cell r="H3587">
            <v>0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</row>
        <row r="3588">
          <cell r="F3588" t="str">
            <v>(-) DESPESAS LOGÍSTICA (COMPRAS/SUPRIMENTOS)(-)Despesas Financeiras Financiamentos</v>
          </cell>
          <cell r="G3588" t="str">
            <v>(-)Despesas Financeiras Financiamentos</v>
          </cell>
          <cell r="H3588">
            <v>419138.57999999996</v>
          </cell>
          <cell r="I3588">
            <v>462765.31999999995</v>
          </cell>
          <cell r="J3588">
            <v>461931.13999999996</v>
          </cell>
          <cell r="K3588">
            <v>580424.83000000007</v>
          </cell>
          <cell r="L3588">
            <v>508529.42</v>
          </cell>
          <cell r="M3588">
            <v>329947.56</v>
          </cell>
          <cell r="N3588">
            <v>1272513.3500000001</v>
          </cell>
          <cell r="O3588">
            <v>435478.17000000004</v>
          </cell>
          <cell r="P3588">
            <v>555924.84</v>
          </cell>
          <cell r="Q3588">
            <v>583790.82999999996</v>
          </cell>
          <cell r="R3588">
            <v>546102.53</v>
          </cell>
          <cell r="S3588">
            <v>1535512.2300000011</v>
          </cell>
        </row>
        <row r="3589">
          <cell r="F3589" t="str">
            <v>(-) DESPESAS LOGÍSTICA (COMPRAS/SUPRIMENTOS)Juros Empréstimos e Financiamentos</v>
          </cell>
          <cell r="G3589" t="str">
            <v>Juros Empréstimos e Financiamentos</v>
          </cell>
          <cell r="H3589">
            <v>24828.28</v>
          </cell>
          <cell r="I3589">
            <v>32263.1</v>
          </cell>
          <cell r="J3589">
            <v>39404.06</v>
          </cell>
          <cell r="K3589">
            <v>26947.929999999997</v>
          </cell>
          <cell r="L3589">
            <v>36223.599999999977</v>
          </cell>
          <cell r="M3589">
            <v>26539.960000000021</v>
          </cell>
          <cell r="N3589">
            <v>24144.17</v>
          </cell>
          <cell r="O3589">
            <v>24340.47</v>
          </cell>
          <cell r="P3589">
            <v>182648.58999999997</v>
          </cell>
          <cell r="Q3589">
            <v>93657.900000000038</v>
          </cell>
          <cell r="R3589">
            <v>147282.72</v>
          </cell>
          <cell r="S3589">
            <v>105976.140000001</v>
          </cell>
        </row>
        <row r="3590">
          <cell r="F3590" t="str">
            <v>(-) DESPESAS LOGÍSTICA (COMPRAS/SUPRIMENTOS)Juros Empréstimos Capital de Giro</v>
          </cell>
          <cell r="G3590" t="str">
            <v>Juros Empréstimos Capital de Giro</v>
          </cell>
          <cell r="H3590">
            <v>394310.3</v>
          </cell>
          <cell r="I3590">
            <v>430502.22</v>
          </cell>
          <cell r="J3590">
            <v>422527.07999999996</v>
          </cell>
          <cell r="K3590">
            <v>553334.4</v>
          </cell>
          <cell r="L3590">
            <v>472018.69</v>
          </cell>
          <cell r="M3590">
            <v>303407.59999999998</v>
          </cell>
          <cell r="N3590">
            <v>630829.18000000005</v>
          </cell>
          <cell r="O3590">
            <v>411137.7</v>
          </cell>
          <cell r="P3590">
            <v>373276.25</v>
          </cell>
          <cell r="Q3590">
            <v>490132.92999999993</v>
          </cell>
          <cell r="R3590">
            <v>398819.81</v>
          </cell>
          <cell r="S3590">
            <v>1429536.09</v>
          </cell>
        </row>
        <row r="3591">
          <cell r="F3591" t="str">
            <v>(-) DESPESAS LOGÍSTICA (COMPRAS/SUPRIMENTOS)Juros Operação Financiamento</v>
          </cell>
          <cell r="G3591" t="str">
            <v>Juros Operação Financiamento</v>
          </cell>
          <cell r="H3591">
            <v>0</v>
          </cell>
          <cell r="I3591">
            <v>0</v>
          </cell>
          <cell r="J3591">
            <v>0</v>
          </cell>
          <cell r="K3591">
            <v>142.5</v>
          </cell>
          <cell r="L3591">
            <v>287.13</v>
          </cell>
          <cell r="M3591">
            <v>0</v>
          </cell>
          <cell r="N3591">
            <v>617540</v>
          </cell>
          <cell r="O3591">
            <v>0</v>
          </cell>
          <cell r="P3591">
            <v>0</v>
          </cell>
          <cell r="Q3591">
            <v>0</v>
          </cell>
          <cell r="R3591">
            <v>0</v>
          </cell>
          <cell r="S3591">
            <v>0</v>
          </cell>
        </row>
        <row r="3592">
          <cell r="F3592" t="str">
            <v>(-) DESPESAS LOGÍSTICA (COMPRAS/SUPRIMENTOS)(=) LUCRO ANTES DOS IMPOSTOS</v>
          </cell>
          <cell r="G3592" t="str">
            <v>(=) LUCRO ANTES DOS IMPOSTOS</v>
          </cell>
          <cell r="H3592">
            <v>-733191.69546300964</v>
          </cell>
          <cell r="I3592">
            <v>904250.66560360545</v>
          </cell>
          <cell r="J3592">
            <v>1720605.4344802254</v>
          </cell>
          <cell r="K3592">
            <v>453538.88273349957</v>
          </cell>
          <cell r="L3592">
            <v>833474.17010827386</v>
          </cell>
          <cell r="M3592">
            <v>-183020.68198928883</v>
          </cell>
          <cell r="N3592">
            <v>1614877.0991176977</v>
          </cell>
          <cell r="O3592">
            <v>2676330.32031989</v>
          </cell>
          <cell r="P3592">
            <v>1367602.612692954</v>
          </cell>
          <cell r="Q3592">
            <v>1201580.3010078412</v>
          </cell>
          <cell r="R3592">
            <v>944658.03330223751</v>
          </cell>
          <cell r="S3592">
            <v>-139887.66362458188</v>
          </cell>
        </row>
        <row r="3593">
          <cell r="F3593" t="str">
            <v>(-) DESPESAS LOGÍSTICA (COMPRAS/SUPRIMENTOS)(-) IMPOSTOS S/ LUCRO</v>
          </cell>
          <cell r="G3593" t="str">
            <v>(-) IMPOSTOS S/ LUCRO</v>
          </cell>
          <cell r="H3593">
            <v>0</v>
          </cell>
          <cell r="I3593">
            <v>188631.2558692859</v>
          </cell>
          <cell r="J3593">
            <v>140462.60345358637</v>
          </cell>
          <cell r="K3593">
            <v>36773.764831053602</v>
          </cell>
          <cell r="L3593">
            <v>67550.452280835219</v>
          </cell>
          <cell r="M3593">
            <v>-18324.352720446368</v>
          </cell>
          <cell r="N3593">
            <v>179267.98833464074</v>
          </cell>
          <cell r="O3593">
            <v>210104.01564064078</v>
          </cell>
          <cell r="P3593">
            <v>116154.88564711473</v>
          </cell>
          <cell r="Q3593">
            <v>0</v>
          </cell>
          <cell r="R3593">
            <v>0</v>
          </cell>
          <cell r="S3593">
            <v>0</v>
          </cell>
        </row>
        <row r="3594">
          <cell r="F3594" t="str">
            <v>(-) DESPESAS LOGÍSTICA (COMPRAS/SUPRIMENTOS)(-) IMPOSTO DE RENDA</v>
          </cell>
          <cell r="G3594" t="str">
            <v>(-) IMPOSTO DE RENDA</v>
          </cell>
          <cell r="H3594">
            <v>0</v>
          </cell>
          <cell r="I3594">
            <v>24254.017838176613</v>
          </cell>
          <cell r="J3594">
            <v>46132.325644070028</v>
          </cell>
          <cell r="K3594">
            <v>12077.658057257802</v>
          </cell>
          <cell r="L3594">
            <v>22185.687758901764</v>
          </cell>
          <cell r="M3594">
            <v>-6018.2923150485622</v>
          </cell>
          <cell r="N3594">
            <v>58877.231462847696</v>
          </cell>
          <cell r="O3594">
            <v>69004.750234916341</v>
          </cell>
          <cell r="P3594">
            <v>38148.908521356308</v>
          </cell>
          <cell r="Q3594">
            <v>0</v>
          </cell>
          <cell r="R3594">
            <v>0</v>
          </cell>
          <cell r="S3594">
            <v>0</v>
          </cell>
        </row>
        <row r="3595">
          <cell r="F3595" t="str">
            <v>(-) DESPESAS LOGÍSTICA (COMPRAS/SUPRIMENTOS)(-) CONTRIBUIÇÃO SOCIAL</v>
          </cell>
          <cell r="G3595" t="str">
            <v>(-) CONTRIBUIÇÃO SOCIAL</v>
          </cell>
          <cell r="H3595">
            <v>0</v>
          </cell>
          <cell r="I3595">
            <v>164377.2380311093</v>
          </cell>
          <cell r="J3595">
            <v>94330.277809516338</v>
          </cell>
          <cell r="K3595">
            <v>24696.106773795804</v>
          </cell>
          <cell r="L3595">
            <v>45364.764521933459</v>
          </cell>
          <cell r="M3595">
            <v>-12306.060405397808</v>
          </cell>
          <cell r="N3595">
            <v>120390.75687179306</v>
          </cell>
          <cell r="O3595">
            <v>141099.26540572444</v>
          </cell>
          <cell r="P3595">
            <v>78005.977125758422</v>
          </cell>
          <cell r="Q3595">
            <v>0</v>
          </cell>
          <cell r="R3595">
            <v>0</v>
          </cell>
          <cell r="S3595">
            <v>0</v>
          </cell>
        </row>
        <row r="3596">
          <cell r="F3596" t="str">
            <v>(-) DESPESAS LOGÍSTICA (COMPRAS/SUPRIMENTOS)(=) LUCRO LÍQUIDO</v>
          </cell>
          <cell r="G3596" t="str">
            <v>(=) LUCRO LÍQUIDO</v>
          </cell>
          <cell r="H3596">
            <v>-733191.69546300964</v>
          </cell>
          <cell r="I3596">
            <v>715619.40973431955</v>
          </cell>
          <cell r="J3596">
            <v>1580142.8310266391</v>
          </cell>
          <cell r="K3596">
            <v>416765.11790244596</v>
          </cell>
          <cell r="L3596">
            <v>765923.71782743861</v>
          </cell>
          <cell r="M3596">
            <v>-164696.32926884247</v>
          </cell>
          <cell r="N3596">
            <v>1435609.1107830568</v>
          </cell>
          <cell r="O3596">
            <v>2466226.3046792494</v>
          </cell>
          <cell r="P3596">
            <v>1251447.7270458392</v>
          </cell>
          <cell r="Q3596">
            <v>1201580.3010078412</v>
          </cell>
          <cell r="R3596">
            <v>944658.03330223751</v>
          </cell>
          <cell r="S3596">
            <v>-139887.66362458188</v>
          </cell>
        </row>
      </sheetData>
      <sheetData sheetId="9">
        <row r="33">
          <cell r="F33" t="str">
            <v>MÃO-DE-OBRA DIRETA (MOD)MÃO-DE-OBRA DIRETA (MOD)</v>
          </cell>
          <cell r="G33" t="str">
            <v>MÃO-DE-OBRA DIRETA (MOD)</v>
          </cell>
          <cell r="H33">
            <v>136050.38916632382</v>
          </cell>
          <cell r="I33">
            <v>137986.28402735729</v>
          </cell>
          <cell r="J33">
            <v>144814.82499951875</v>
          </cell>
          <cell r="K33">
            <v>154075.50500222674</v>
          </cell>
          <cell r="L33">
            <v>151546.44502273784</v>
          </cell>
          <cell r="M33">
            <v>159135.94453414885</v>
          </cell>
          <cell r="N33">
            <v>170691.06175639003</v>
          </cell>
          <cell r="O33">
            <v>190793.41296690222</v>
          </cell>
          <cell r="P33">
            <v>137224.79841750042</v>
          </cell>
          <cell r="Q33">
            <v>151076.61771247262</v>
          </cell>
          <cell r="R33">
            <v>168070.87519740133</v>
          </cell>
          <cell r="S33">
            <v>166011.29485346924</v>
          </cell>
          <cell r="T33">
            <v>1867477.453656449</v>
          </cell>
          <cell r="U33">
            <v>1054300.4545087032</v>
          </cell>
        </row>
        <row r="34">
          <cell r="F34" t="str">
            <v>MÃO-DE-OBRA DIRETA (MOD)Salários e Adicionais</v>
          </cell>
          <cell r="G34" t="str">
            <v>Salários e Adicionais</v>
          </cell>
          <cell r="H34">
            <v>74638.739999999991</v>
          </cell>
          <cell r="I34">
            <v>73185.11</v>
          </cell>
          <cell r="J34">
            <v>74399.31</v>
          </cell>
          <cell r="K34">
            <v>81567.459600000002</v>
          </cell>
          <cell r="L34">
            <v>82113.839599999992</v>
          </cell>
          <cell r="M34">
            <v>81255.828399999999</v>
          </cell>
          <cell r="N34">
            <v>86644.65400000001</v>
          </cell>
          <cell r="O34">
            <v>88908.92</v>
          </cell>
          <cell r="P34">
            <v>55826.559999999998</v>
          </cell>
          <cell r="Q34">
            <v>89427.87</v>
          </cell>
          <cell r="R34">
            <v>89123.47</v>
          </cell>
          <cell r="S34">
            <v>83762.100000000006</v>
          </cell>
          <cell r="T34">
            <v>960853.86159999995</v>
          </cell>
          <cell r="U34">
            <v>553804.94160000002</v>
          </cell>
        </row>
        <row r="35">
          <cell r="F35" t="str">
            <v>MÃO-DE-OBRA DIRETA (MOD)Encargos Sociais</v>
          </cell>
          <cell r="G35" t="str">
            <v>Encargos Sociais</v>
          </cell>
          <cell r="H35">
            <v>34525.78</v>
          </cell>
          <cell r="I35">
            <v>35412.730000000003</v>
          </cell>
          <cell r="J35">
            <v>37606.81</v>
          </cell>
          <cell r="K35">
            <v>39291.260800000004</v>
          </cell>
          <cell r="L35">
            <v>36620.340800000013</v>
          </cell>
          <cell r="M35">
            <v>43826.750800000002</v>
          </cell>
          <cell r="N35">
            <v>49657.022400000002</v>
          </cell>
          <cell r="O35">
            <v>63647.270000000004</v>
          </cell>
          <cell r="P35">
            <v>38785.179999999993</v>
          </cell>
          <cell r="Q35">
            <v>46632.549999999996</v>
          </cell>
          <cell r="R35">
            <v>46231.649999999994</v>
          </cell>
          <cell r="S35">
            <v>45020.869999999995</v>
          </cell>
          <cell r="T35">
            <v>517258.21479999996</v>
          </cell>
          <cell r="U35">
            <v>276940.6948</v>
          </cell>
        </row>
        <row r="36">
          <cell r="F36" t="str">
            <v>MÃO-DE-OBRA DIRETA (MOD)Provisão PPR Global</v>
          </cell>
          <cell r="G36" t="str">
            <v>Provisão PPR Global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</row>
        <row r="37">
          <cell r="F37" t="str">
            <v>MÃO-DE-OBRA DIRETA (MOD)Desenvolvimento RH</v>
          </cell>
          <cell r="G37" t="str">
            <v>Desenvolvimento RH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F38" t="str">
            <v>MÃO-DE-OBRA DIRETA (MOD)Provisão PPR Gestores</v>
          </cell>
          <cell r="G38" t="str">
            <v>Provisão PPR Gestores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</row>
        <row r="39">
          <cell r="F39" t="str">
            <v>MÃO-DE-OBRA DIRETA (MOD)Educação Continuada</v>
          </cell>
          <cell r="G39" t="str">
            <v>Educação Continuada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</row>
        <row r="40">
          <cell r="F40" t="str">
            <v>MÃO-DE-OBRA DIRETA (MOD)Idiomas</v>
          </cell>
          <cell r="G40" t="str">
            <v>Idiomas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  <row r="41">
          <cell r="F41" t="str">
            <v>MÃO-DE-OBRA DIRETA (MOD)Ginástica Laboral</v>
          </cell>
          <cell r="G41" t="str">
            <v>Ginástica Laboral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F42" t="str">
            <v>MÃO-DE-OBRA DIRETA (MOD)Educação e Treinamento (Capacitação)</v>
          </cell>
          <cell r="G42" t="str">
            <v>Educação e Treinamento (Capacitação)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</row>
        <row r="43">
          <cell r="F43" t="str">
            <v>MÃO-DE-OBRA DIRETA (MOD)Atividades Motivacionais</v>
          </cell>
          <cell r="G43" t="str">
            <v>Atividades Motivacionais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F44" t="str">
            <v>MÃO-DE-OBRA DIRETA (MOD)Outras despesas de Pessoal</v>
          </cell>
          <cell r="G44" t="str">
            <v>Outras despesas de Pessoal</v>
          </cell>
          <cell r="H44">
            <v>26885.869166323813</v>
          </cell>
          <cell r="I44">
            <v>29388.444027357313</v>
          </cell>
          <cell r="J44">
            <v>32808.704999518755</v>
          </cell>
          <cell r="K44">
            <v>33216.78460222674</v>
          </cell>
          <cell r="L44">
            <v>32812.264622737814</v>
          </cell>
          <cell r="M44">
            <v>34053.365334148839</v>
          </cell>
          <cell r="N44">
            <v>34389.385356390048</v>
          </cell>
          <cell r="O44">
            <v>38237.22296690222</v>
          </cell>
          <cell r="P44">
            <v>42613.058417500441</v>
          </cell>
          <cell r="Q44">
            <v>15016.197712472647</v>
          </cell>
          <cell r="R44">
            <v>32715.755197401344</v>
          </cell>
          <cell r="S44">
            <v>37228.324853469239</v>
          </cell>
          <cell r="T44">
            <v>389365.3772564492</v>
          </cell>
          <cell r="U44">
            <v>223554.81810870336</v>
          </cell>
        </row>
        <row r="45">
          <cell r="F45" t="str">
            <v>MÃO-DE-OBRA DIRETA (MOD)Ajuda de Custo Alimentação</v>
          </cell>
          <cell r="G45" t="str">
            <v>Ajuda de Custo Alimentação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F46" t="str">
            <v>MÃO-DE-OBRA DIRETA (MOD)Ajuda de Custo Combustível</v>
          </cell>
          <cell r="G46" t="str">
            <v>Ajuda de Custo Combustível</v>
          </cell>
          <cell r="H46">
            <v>0</v>
          </cell>
          <cell r="I46">
            <v>0</v>
          </cell>
          <cell r="J46">
            <v>0</v>
          </cell>
          <cell r="K46">
            <v>3000</v>
          </cell>
          <cell r="L46">
            <v>0</v>
          </cell>
          <cell r="M46">
            <v>0</v>
          </cell>
          <cell r="N46">
            <v>0</v>
          </cell>
          <cell r="O46">
            <v>3000</v>
          </cell>
          <cell r="P46">
            <v>3317.72</v>
          </cell>
          <cell r="Q46">
            <v>0</v>
          </cell>
          <cell r="R46">
            <v>0</v>
          </cell>
          <cell r="S46">
            <v>0</v>
          </cell>
          <cell r="T46">
            <v>9317.7199999999993</v>
          </cell>
          <cell r="U46">
            <v>3000</v>
          </cell>
        </row>
        <row r="47">
          <cell r="F47" t="str">
            <v>MÃO-DE-OBRA DIRETA (MOD)Ajuda de Custo Moradia/Aluguel</v>
          </cell>
          <cell r="G47" t="str">
            <v>Ajuda de Custo Moradia/Aluguel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</row>
        <row r="48">
          <cell r="F48" t="str">
            <v>MÃO-DE-OBRA DIRETA (MOD)Exames Médicos</v>
          </cell>
          <cell r="G48" t="str">
            <v>Exames Médicos</v>
          </cell>
          <cell r="H48">
            <v>100.0000000048</v>
          </cell>
          <cell r="I48">
            <v>442.00000000590001</v>
          </cell>
          <cell r="J48">
            <v>0</v>
          </cell>
          <cell r="K48">
            <v>375</v>
          </cell>
          <cell r="L48">
            <v>0</v>
          </cell>
          <cell r="M48">
            <v>70.000000003499991</v>
          </cell>
          <cell r="N48">
            <v>285.00000001199999</v>
          </cell>
          <cell r="O48">
            <v>0</v>
          </cell>
          <cell r="P48">
            <v>1484.993333426449</v>
          </cell>
          <cell r="Q48">
            <v>21</v>
          </cell>
          <cell r="R48">
            <v>0</v>
          </cell>
          <cell r="S48">
            <v>210</v>
          </cell>
          <cell r="T48">
            <v>2987.9933334526486</v>
          </cell>
          <cell r="U48">
            <v>1272.0000000261998</v>
          </cell>
        </row>
        <row r="49">
          <cell r="F49" t="str">
            <v>MÃO-DE-OBRA DIRETA (MOD)Plano de Saúde</v>
          </cell>
          <cell r="G49" t="str">
            <v>Plano de Saúde</v>
          </cell>
          <cell r="H49">
            <v>11928.869167171091</v>
          </cell>
          <cell r="I49">
            <v>12135.24402625157</v>
          </cell>
          <cell r="J49">
            <v>14699.405000435705</v>
          </cell>
          <cell r="K49">
            <v>12747.384601838259</v>
          </cell>
          <cell r="L49">
            <v>14949.514621249818</v>
          </cell>
          <cell r="M49">
            <v>14729.815333807881</v>
          </cell>
          <cell r="N49">
            <v>15706.885356218598</v>
          </cell>
          <cell r="O49">
            <v>15043.622966047102</v>
          </cell>
          <cell r="P49">
            <v>15626.145084026115</v>
          </cell>
          <cell r="Q49">
            <v>14995.197712472647</v>
          </cell>
          <cell r="R49">
            <v>11821.755198564544</v>
          </cell>
          <cell r="S49">
            <v>14740.324855567436</v>
          </cell>
          <cell r="T49">
            <v>169124.16392365081</v>
          </cell>
          <cell r="U49">
            <v>96897.118106972935</v>
          </cell>
        </row>
        <row r="50">
          <cell r="F50" t="str">
            <v>MÃO-DE-OBRA DIRETA (MOD)Seguro de Vida em Grupo</v>
          </cell>
          <cell r="G50" t="str">
            <v>Seguro de Vida em Grupo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F51" t="str">
            <v>MÃO-DE-OBRA DIRETA (MOD)Plano Odontológico</v>
          </cell>
          <cell r="G51" t="str">
            <v>Plano Odontológico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</row>
        <row r="52">
          <cell r="F52" t="str">
            <v>MÃO-DE-OBRA DIRETA (MOD)Farmácia</v>
          </cell>
          <cell r="G52" t="str">
            <v>Farmácia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</row>
        <row r="53">
          <cell r="F53" t="str">
            <v>MÃO-DE-OBRA DIRETA (MOD)Alimentação Funcionários</v>
          </cell>
          <cell r="G53" t="str">
            <v>Alimentação Funcionários</v>
          </cell>
          <cell r="H53">
            <v>13361.49999914792</v>
          </cell>
          <cell r="I53">
            <v>16811.200001099842</v>
          </cell>
          <cell r="J53">
            <v>18109.29999908305</v>
          </cell>
          <cell r="K53">
            <v>17094.400000388483</v>
          </cell>
          <cell r="L53">
            <v>17862.750001487999</v>
          </cell>
          <cell r="M53">
            <v>19253.550000337455</v>
          </cell>
          <cell r="N53">
            <v>18397.500000159453</v>
          </cell>
          <cell r="O53">
            <v>20193.60000085512</v>
          </cell>
          <cell r="P53">
            <v>22184.200000047877</v>
          </cell>
          <cell r="Q53">
            <v>0</v>
          </cell>
          <cell r="R53">
            <v>20893.9999988368</v>
          </cell>
          <cell r="S53">
            <v>22277.999997901799</v>
          </cell>
          <cell r="T53">
            <v>206439.9999993458</v>
          </cell>
          <cell r="U53">
            <v>120890.20000170422</v>
          </cell>
        </row>
        <row r="54">
          <cell r="F54" t="str">
            <v>MÃO-DE-OBRA DIRETA (MOD)Alimentação Interna Funcionários</v>
          </cell>
          <cell r="G54" t="str">
            <v>Alimentação Interna Funcionários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F55" t="str">
            <v>MÃO-DE-OBRA DIRETA (MOD)Multa Termino Contratual</v>
          </cell>
          <cell r="G55" t="str">
            <v>Multa Termino Contratual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F56" t="str">
            <v>MÃO-DE-OBRA DIRETA (MOD)Multas Trabalhistas</v>
          </cell>
          <cell r="G56" t="str">
            <v>Multas Trabalhistas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</row>
        <row r="57">
          <cell r="F57" t="str">
            <v xml:space="preserve">MÃO-DE-OBRA DIRETA (MOD)Fardamento </v>
          </cell>
          <cell r="G57" t="str">
            <v xml:space="preserve">Fardamento </v>
          </cell>
          <cell r="H57">
            <v>1495.5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1495.5</v>
          </cell>
          <cell r="U57">
            <v>1495.5</v>
          </cell>
        </row>
        <row r="58">
          <cell r="F58" t="str">
            <v>MÃO-DE-OBRA DIRETA (MOD)Benefícios Assistenciais</v>
          </cell>
          <cell r="G58" t="str">
            <v>Benefícios Assistenciais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F59" t="str">
            <v>MÃO-DE-OBRA DIRETA (MOD)(-) GASTOS GERAIS DE FABRICAÇÃO - GGF</v>
          </cell>
          <cell r="G59" t="str">
            <v>(-) GASTOS GERAIS DE FABRICAÇÃO - GGF</v>
          </cell>
          <cell r="H59">
            <v>249677.12107449348</v>
          </cell>
          <cell r="I59">
            <v>273073.63534269005</v>
          </cell>
          <cell r="J59">
            <v>225159.36922992556</v>
          </cell>
          <cell r="K59">
            <v>237362.60871021438</v>
          </cell>
          <cell r="L59">
            <v>238523.09750789223</v>
          </cell>
          <cell r="M59">
            <v>272373.72868319694</v>
          </cell>
          <cell r="N59">
            <v>255674.69691993046</v>
          </cell>
          <cell r="O59">
            <v>252940.22336475726</v>
          </cell>
          <cell r="P59">
            <v>276560.89406180999</v>
          </cell>
          <cell r="Q59">
            <v>425074.48503338353</v>
          </cell>
          <cell r="R59">
            <v>300898.37143365416</v>
          </cell>
          <cell r="S59">
            <v>169401.40000070553</v>
          </cell>
          <cell r="T59">
            <v>3176719.6313626533</v>
          </cell>
          <cell r="U59">
            <v>1751844.257468343</v>
          </cell>
        </row>
        <row r="60">
          <cell r="F60" t="str">
            <v>(-) DESPESAS GARANTIA DA QUALIDADE(-) DESPESAS GARANTIA DA QUALIDADE</v>
          </cell>
          <cell r="G60" t="str">
            <v>(-) DESPESAS GARANTIA DA QUALIDADE</v>
          </cell>
          <cell r="H60">
            <v>65244.735833642764</v>
          </cell>
          <cell r="I60">
            <v>85805.327477943065</v>
          </cell>
          <cell r="J60">
            <v>42827.854565429705</v>
          </cell>
          <cell r="K60">
            <v>36368.613778371488</v>
          </cell>
          <cell r="L60">
            <v>26697.039555894749</v>
          </cell>
          <cell r="M60">
            <v>92275.487907398696</v>
          </cell>
          <cell r="N60">
            <v>28494.356811733425</v>
          </cell>
          <cell r="O60">
            <v>39342.579760677472</v>
          </cell>
          <cell r="P60">
            <v>37519.734518144411</v>
          </cell>
          <cell r="Q60">
            <v>26528.615565786793</v>
          </cell>
          <cell r="R60">
            <v>22558.368948852287</v>
          </cell>
          <cell r="S60">
            <v>4227.2800000881907</v>
          </cell>
          <cell r="T60">
            <v>507889.99472396303</v>
          </cell>
          <cell r="U60">
            <v>377713.41593041387</v>
          </cell>
        </row>
        <row r="61">
          <cell r="F61" t="str">
            <v>(-) DESPESAS GARANTIA DA QUALIDADEDespesas com Pessoal</v>
          </cell>
          <cell r="G61" t="str">
            <v>Despesas com Pessoal</v>
          </cell>
          <cell r="H61">
            <v>9535.6558333891098</v>
          </cell>
          <cell r="I61">
            <v>11207.557478083272</v>
          </cell>
          <cell r="J61">
            <v>8628.5245654019091</v>
          </cell>
          <cell r="K61">
            <v>13866.7037785309</v>
          </cell>
          <cell r="L61">
            <v>13939.289556202368</v>
          </cell>
          <cell r="M61">
            <v>12667.661800398237</v>
          </cell>
          <cell r="N61">
            <v>9940.5857203251635</v>
          </cell>
          <cell r="O61">
            <v>9352.0370334325071</v>
          </cell>
          <cell r="P61">
            <v>11070.779943324982</v>
          </cell>
          <cell r="Q61">
            <v>10215.227288294478</v>
          </cell>
          <cell r="R61">
            <v>8863.6092108890007</v>
          </cell>
          <cell r="S61">
            <v>10090.341411159012</v>
          </cell>
          <cell r="T61">
            <v>129377.97361943097</v>
          </cell>
          <cell r="U61">
            <v>79785.978732330972</v>
          </cell>
        </row>
        <row r="62">
          <cell r="F62" t="str">
            <v>(-) DESPESAS GARANTIA DA QUALIDADESalários e Adicionais</v>
          </cell>
          <cell r="G62" t="str">
            <v>Salários e Adicionais</v>
          </cell>
          <cell r="H62">
            <v>5340.59</v>
          </cell>
          <cell r="I62">
            <v>6497.45</v>
          </cell>
          <cell r="J62">
            <v>4423.96</v>
          </cell>
          <cell r="K62">
            <v>8318.3055999999997</v>
          </cell>
          <cell r="L62">
            <v>8720.8256000000001</v>
          </cell>
          <cell r="M62">
            <v>7344.3140000000012</v>
          </cell>
          <cell r="N62">
            <v>5802.9616000000005</v>
          </cell>
          <cell r="O62">
            <v>5346.25</v>
          </cell>
          <cell r="P62">
            <v>5554.97</v>
          </cell>
          <cell r="Q62">
            <v>6148.74</v>
          </cell>
          <cell r="R62">
            <v>5119</v>
          </cell>
          <cell r="S62">
            <v>6145.89</v>
          </cell>
          <cell r="T62">
            <v>74763.256800000003</v>
          </cell>
          <cell r="U62">
            <v>46448.406800000004</v>
          </cell>
        </row>
        <row r="63">
          <cell r="F63" t="str">
            <v>(-) DESPESAS GARANTIA DA QUALIDADEEncargos Sociais</v>
          </cell>
          <cell r="G63" t="str">
            <v>Encargos Sociais</v>
          </cell>
          <cell r="H63">
            <v>2490.2399999999998</v>
          </cell>
          <cell r="I63">
            <v>3212.45</v>
          </cell>
          <cell r="J63">
            <v>2691.71</v>
          </cell>
          <cell r="K63">
            <v>3913.3632000000007</v>
          </cell>
          <cell r="L63">
            <v>3437.2132000000001</v>
          </cell>
          <cell r="M63">
            <v>3520.0308000000005</v>
          </cell>
          <cell r="N63">
            <v>2437.6032</v>
          </cell>
          <cell r="O63">
            <v>2668.14</v>
          </cell>
          <cell r="P63">
            <v>4200.7299999999996</v>
          </cell>
          <cell r="Q63">
            <v>2832.34</v>
          </cell>
          <cell r="R63">
            <v>2696.14</v>
          </cell>
          <cell r="S63">
            <v>2792.67</v>
          </cell>
          <cell r="T63">
            <v>36892.630400000002</v>
          </cell>
          <cell r="U63">
            <v>21702.610400000001</v>
          </cell>
        </row>
        <row r="64">
          <cell r="F64" t="str">
            <v>(-) DESPESAS GARANTIA DA QUALIDADEProvisão PPR Global</v>
          </cell>
          <cell r="G64" t="str">
            <v>Provisão PPR Global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</row>
        <row r="65">
          <cell r="F65" t="str">
            <v>(-) DESPESAS GARANTIA DA QUALIDADEDesenvolvimento RH</v>
          </cell>
          <cell r="G65" t="str">
            <v>Desenvolvimento RH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</row>
        <row r="66">
          <cell r="F66" t="str">
            <v>(-) DESPESAS GARANTIA DA QUALIDADEProvisão PPR Gestores</v>
          </cell>
          <cell r="G66" t="str">
            <v>Provisão PPR Gestores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</row>
        <row r="67">
          <cell r="F67" t="str">
            <v>(-) DESPESAS GARANTIA DA QUALIDADEEducação Continuada</v>
          </cell>
          <cell r="G67" t="str">
            <v>Educação Continuada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F68" t="str">
            <v>(-) DESPESAS GARANTIA DA QUALIDADEIdiomas</v>
          </cell>
          <cell r="G68" t="str">
            <v>Idiomas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F69" t="str">
            <v>(-) DESPESAS GARANTIA DA QUALIDADEGinástica Laboral</v>
          </cell>
          <cell r="G69" t="str">
            <v>Ginástica Laboral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F70" t="str">
            <v>(-) DESPESAS GARANTIA DA QUALIDADEEducação e Treinamento (Capacitação)</v>
          </cell>
          <cell r="G70" t="str">
            <v>Educação e Treinamento (Capacitação)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F71" t="str">
            <v>(-) DESPESAS GARANTIA DA QUALIDADEAtividades Motivacionais</v>
          </cell>
          <cell r="G71" t="str">
            <v>Atividades Motivacionais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F72" t="str">
            <v>(-) DESPESAS GARANTIA DA QUALIDADEOutras despesas de Pessoal</v>
          </cell>
          <cell r="G72" t="str">
            <v>Outras despesas de Pessoal</v>
          </cell>
          <cell r="H72">
            <v>1704.8258333891099</v>
          </cell>
          <cell r="I72">
            <v>1497.6574780832725</v>
          </cell>
          <cell r="J72">
            <v>1512.854565401909</v>
          </cell>
          <cell r="K72">
            <v>1635.0349785309015</v>
          </cell>
          <cell r="L72">
            <v>1781.250756202367</v>
          </cell>
          <cell r="M72">
            <v>1803.3170003982343</v>
          </cell>
          <cell r="N72">
            <v>1700.0209203251638</v>
          </cell>
          <cell r="O72">
            <v>1337.6470334325072</v>
          </cell>
          <cell r="P72">
            <v>1315.0799433249804</v>
          </cell>
          <cell r="Q72">
            <v>1234.1472882944781</v>
          </cell>
          <cell r="R72">
            <v>1048.4692108890022</v>
          </cell>
          <cell r="S72">
            <v>1151.7814111590101</v>
          </cell>
          <cell r="T72">
            <v>17722.086419430936</v>
          </cell>
          <cell r="U72">
            <v>11634.961532330957</v>
          </cell>
        </row>
        <row r="73">
          <cell r="F73" t="str">
            <v>(-) DESPESAS GARANTIA DA QUALIDADEAjuda de Custo Alimentação</v>
          </cell>
          <cell r="G73" t="str">
            <v>Ajuda de Custo Alimentação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F74" t="str">
            <v>(-) DESPESAS GARANTIA DA QUALIDADEAjuda de Custo Combustível</v>
          </cell>
          <cell r="G74" t="str">
            <v>Ajuda de Custo Combustível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</row>
        <row r="75">
          <cell r="F75" t="str">
            <v>(-) DESPESAS GARANTIA DA QUALIDADEAjuda de Custo Moradia/Aluguel</v>
          </cell>
          <cell r="G75" t="str">
            <v>Ajuda de Custo Moradia/Aluguel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F76" t="str">
            <v>(-) DESPESAS GARANTIA DA QUALIDADEExames Médicos</v>
          </cell>
          <cell r="G76" t="str">
            <v>Exames Médicos</v>
          </cell>
          <cell r="H76">
            <v>0</v>
          </cell>
          <cell r="I76">
            <v>35</v>
          </cell>
          <cell r="J76">
            <v>0</v>
          </cell>
          <cell r="K76">
            <v>0</v>
          </cell>
          <cell r="L76">
            <v>0</v>
          </cell>
          <cell r="M76">
            <v>7.0000000034999994</v>
          </cell>
          <cell r="N76">
            <v>15.000000003000002</v>
          </cell>
          <cell r="O76">
            <v>0</v>
          </cell>
          <cell r="P76">
            <v>37.003333321728569</v>
          </cell>
          <cell r="Q76">
            <v>0</v>
          </cell>
          <cell r="R76">
            <v>0</v>
          </cell>
          <cell r="S76">
            <v>0</v>
          </cell>
          <cell r="T76">
            <v>94.003333328228564</v>
          </cell>
          <cell r="U76">
            <v>57.000000006500002</v>
          </cell>
        </row>
        <row r="77">
          <cell r="F77" t="str">
            <v>(-) DESPESAS GARANTIA DA QUALIDADEPlano de Saúde</v>
          </cell>
          <cell r="G77" t="str">
            <v>Plano de Saúde</v>
          </cell>
          <cell r="H77">
            <v>547.19583335647212</v>
          </cell>
          <cell r="I77">
            <v>567.06747786222286</v>
          </cell>
          <cell r="J77">
            <v>639.10456523633502</v>
          </cell>
          <cell r="K77">
            <v>670.91497904411892</v>
          </cell>
          <cell r="L77">
            <v>773.25075627154229</v>
          </cell>
          <cell r="M77">
            <v>761.88700002454561</v>
          </cell>
          <cell r="N77">
            <v>677.02092052666376</v>
          </cell>
          <cell r="O77">
            <v>665.64703389588942</v>
          </cell>
          <cell r="P77">
            <v>558.07661014378982</v>
          </cell>
          <cell r="Q77">
            <v>526.14728815693502</v>
          </cell>
          <cell r="R77">
            <v>418.46921056865642</v>
          </cell>
          <cell r="S77">
            <v>521.78141081654644</v>
          </cell>
          <cell r="T77">
            <v>7326.5630859037174</v>
          </cell>
          <cell r="U77">
            <v>4636.4415323219</v>
          </cell>
        </row>
        <row r="78">
          <cell r="F78" t="str">
            <v>(-) DESPESAS GARANTIA DA QUALIDADESeguro de Vida em Grupo</v>
          </cell>
          <cell r="G78" t="str">
            <v>Seguro de Vida em Grupo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</row>
        <row r="79">
          <cell r="F79" t="str">
            <v>(-) DESPESAS GARANTIA DA QUALIDADEPlano Odontológico</v>
          </cell>
          <cell r="G79" t="str">
            <v>Plano Odontológico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</row>
        <row r="80">
          <cell r="F80" t="str">
            <v>(-) DESPESAS GARANTIA DA QUALIDADEFarmácia</v>
          </cell>
          <cell r="G80" t="str">
            <v>Farmácia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</row>
        <row r="81">
          <cell r="F81" t="str">
            <v>(-) DESPESAS GARANTIA DA QUALIDADEAlimentação Funcionários</v>
          </cell>
          <cell r="G81" t="str">
            <v>Alimentação Funcionários</v>
          </cell>
          <cell r="H81">
            <v>924.00000000981288</v>
          </cell>
          <cell r="I81">
            <v>895.59000022104976</v>
          </cell>
          <cell r="J81">
            <v>873.75000016557397</v>
          </cell>
          <cell r="K81">
            <v>839.99999947070205</v>
          </cell>
          <cell r="L81">
            <v>1007.9999999308249</v>
          </cell>
          <cell r="M81">
            <v>1008.0000003746301</v>
          </cell>
          <cell r="N81">
            <v>1007.9999997955</v>
          </cell>
          <cell r="O81">
            <v>671.99999953661779</v>
          </cell>
          <cell r="P81">
            <v>719.99999985946215</v>
          </cell>
          <cell r="Q81">
            <v>708.00000013754311</v>
          </cell>
          <cell r="R81">
            <v>630.00000032034586</v>
          </cell>
          <cell r="S81">
            <v>630.00000034246364</v>
          </cell>
          <cell r="T81">
            <v>9917.3400001645259</v>
          </cell>
          <cell r="U81">
            <v>6557.3399999680933</v>
          </cell>
        </row>
        <row r="82">
          <cell r="F82" t="str">
            <v>(-) DESPESAS GARANTIA DA QUALIDADEAlimentação Interna Funcionários</v>
          </cell>
          <cell r="G82" t="str">
            <v>Alimentação Interna Funcionários</v>
          </cell>
          <cell r="H82">
            <v>143.69999999999999</v>
          </cell>
          <cell r="I82">
            <v>0</v>
          </cell>
          <cell r="J82">
            <v>0</v>
          </cell>
          <cell r="K82">
            <v>54.119999996895004</v>
          </cell>
          <cell r="L82">
            <v>0</v>
          </cell>
          <cell r="M82">
            <v>26.429999995558568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224.24999999245355</v>
          </cell>
          <cell r="U82">
            <v>224.24999999245355</v>
          </cell>
        </row>
        <row r="83">
          <cell r="F83" t="str">
            <v>(-) DESPESAS GARANTIA DA QUALIDADEMulta Termino Contratual</v>
          </cell>
          <cell r="G83" t="str">
            <v>Multa Termino Contratual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4">
          <cell r="F84" t="str">
            <v>(-) DESPESAS GARANTIA DA QUALIDADEMultas Trabalhistas</v>
          </cell>
          <cell r="G84" t="str">
            <v>Multas Trabalhistas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F85" t="str">
            <v xml:space="preserve">(-) DESPESAS GARANTIA DA QUALIDADEFardamento </v>
          </cell>
          <cell r="G85" t="str">
            <v xml:space="preserve">Fardamento </v>
          </cell>
          <cell r="H85">
            <v>89.930000022824657</v>
          </cell>
          <cell r="I85">
            <v>0</v>
          </cell>
          <cell r="J85">
            <v>0</v>
          </cell>
          <cell r="K85">
            <v>70.000000019185322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159.93000004200997</v>
          </cell>
          <cell r="U85">
            <v>159.93000004200997</v>
          </cell>
        </row>
        <row r="86">
          <cell r="F86" t="str">
            <v>(-) DESPESAS GARANTIA DA QUALIDADEBenefícios Assistenciais</v>
          </cell>
          <cell r="G86" t="str">
            <v>Benefícios Assistenciais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</row>
        <row r="87">
          <cell r="F87" t="str">
            <v>(-) DESPESAS GARANTIA DA QUALIDADE(-) Despesas Especificas</v>
          </cell>
          <cell r="G87" t="str">
            <v>(-) Despesas Especificas</v>
          </cell>
          <cell r="H87">
            <v>19721.25</v>
          </cell>
          <cell r="I87">
            <v>17357.34</v>
          </cell>
          <cell r="J87">
            <v>19159.150000000001</v>
          </cell>
          <cell r="K87">
            <v>14804.220000000001</v>
          </cell>
          <cell r="L87">
            <v>5838.5</v>
          </cell>
          <cell r="M87">
            <v>8227.5</v>
          </cell>
          <cell r="N87">
            <v>14814.45</v>
          </cell>
          <cell r="O87">
            <v>25472.799999999999</v>
          </cell>
          <cell r="P87">
            <v>15552.7</v>
          </cell>
          <cell r="Q87">
            <v>7638.5999999999995</v>
          </cell>
          <cell r="R87">
            <v>7981.2199999999993</v>
          </cell>
          <cell r="S87">
            <v>6044.21</v>
          </cell>
          <cell r="T87">
            <v>162611.94</v>
          </cell>
          <cell r="U87">
            <v>99922.409999999989</v>
          </cell>
        </row>
        <row r="88">
          <cell r="F88" t="str">
            <v>(-) DESPESAS GARANTIA DA QUALIDADEQualificação de Ambientes</v>
          </cell>
          <cell r="G88" t="str">
            <v>Qualificação de Ambientes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</row>
        <row r="89">
          <cell r="F89" t="str">
            <v>(-) DESPESAS GARANTIA DA QUALIDADEQualificação de Equipamentos</v>
          </cell>
          <cell r="G89" t="str">
            <v>Qualificação de Equipamentos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</row>
        <row r="90">
          <cell r="F90" t="str">
            <v>(-) DESPESAS GARANTIA DA QUALIDADECalibração Equipamentos e Instrumentos</v>
          </cell>
          <cell r="G90" t="str">
            <v>Calibração Equipamentos e Instrumentos</v>
          </cell>
          <cell r="H90">
            <v>0</v>
          </cell>
          <cell r="I90">
            <v>0</v>
          </cell>
          <cell r="J90">
            <v>569</v>
          </cell>
          <cell r="K90">
            <v>4105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11920</v>
          </cell>
          <cell r="Q90">
            <v>0</v>
          </cell>
          <cell r="R90">
            <v>0</v>
          </cell>
          <cell r="S90">
            <v>0</v>
          </cell>
          <cell r="T90">
            <v>16594</v>
          </cell>
          <cell r="U90">
            <v>4674</v>
          </cell>
        </row>
        <row r="91">
          <cell r="F91" t="str">
            <v>(-) DESPESAS GARANTIA DA QUALIDADEAssessoria BPF</v>
          </cell>
          <cell r="G91" t="str">
            <v>Assessoria BPF</v>
          </cell>
          <cell r="H91">
            <v>5151.25</v>
          </cell>
          <cell r="I91">
            <v>5500</v>
          </cell>
          <cell r="J91">
            <v>348.75</v>
          </cell>
          <cell r="K91">
            <v>0</v>
          </cell>
          <cell r="L91">
            <v>5500</v>
          </cell>
          <cell r="M91">
            <v>5104.75</v>
          </cell>
          <cell r="N91">
            <v>395.25</v>
          </cell>
          <cell r="O91">
            <v>10917.5</v>
          </cell>
          <cell r="P91">
            <v>0</v>
          </cell>
          <cell r="Q91">
            <v>5500</v>
          </cell>
          <cell r="R91">
            <v>5500</v>
          </cell>
          <cell r="S91">
            <v>5500</v>
          </cell>
          <cell r="T91">
            <v>49417.5</v>
          </cell>
          <cell r="U91">
            <v>22000</v>
          </cell>
        </row>
        <row r="92">
          <cell r="F92" t="str">
            <v>(-) DESPESAS GARANTIA DA QUALIDADEDescarte de Resíduos</v>
          </cell>
          <cell r="G92" t="str">
            <v>Descarte de Resíduos</v>
          </cell>
          <cell r="H92">
            <v>14570</v>
          </cell>
          <cell r="I92">
            <v>11857.34</v>
          </cell>
          <cell r="J92">
            <v>18241.400000000001</v>
          </cell>
          <cell r="K92">
            <v>10699.220000000001</v>
          </cell>
          <cell r="L92">
            <v>338.5</v>
          </cell>
          <cell r="M92">
            <v>3122.75</v>
          </cell>
          <cell r="N92">
            <v>14419.2</v>
          </cell>
          <cell r="O92">
            <v>14555.3</v>
          </cell>
          <cell r="P92">
            <v>3632.7</v>
          </cell>
          <cell r="Q92">
            <v>2138.5999999999995</v>
          </cell>
          <cell r="R92">
            <v>2481.2199999999998</v>
          </cell>
          <cell r="S92">
            <v>544.21</v>
          </cell>
          <cell r="T92">
            <v>96600.440000000017</v>
          </cell>
          <cell r="U92">
            <v>73248.41</v>
          </cell>
        </row>
        <row r="93">
          <cell r="F93" t="str">
            <v>(-) DESPESAS GARANTIA DA QUALIDADE(-) Despesas Gerais</v>
          </cell>
          <cell r="G93" t="str">
            <v>(-) Despesas Gerais</v>
          </cell>
          <cell r="H93">
            <v>34222.080000253656</v>
          </cell>
          <cell r="I93">
            <v>55453.1799998598</v>
          </cell>
          <cell r="J93">
            <v>13255.390000027794</v>
          </cell>
          <cell r="K93">
            <v>5668.3699998405855</v>
          </cell>
          <cell r="L93">
            <v>4911.8399996923799</v>
          </cell>
          <cell r="M93">
            <v>69387.466107000451</v>
          </cell>
          <cell r="N93">
            <v>3808.8599998706527</v>
          </cell>
          <cell r="O93">
            <v>3563.169438275364</v>
          </cell>
          <cell r="P93">
            <v>10743.104446703099</v>
          </cell>
          <cell r="Q93">
            <v>9115.4699998925553</v>
          </cell>
          <cell r="R93">
            <v>3281.6699997053961</v>
          </cell>
          <cell r="S93">
            <v>3429.509999745726</v>
          </cell>
          <cell r="T93">
            <v>216840.10999086747</v>
          </cell>
          <cell r="U93">
            <v>186707.18610654533</v>
          </cell>
        </row>
        <row r="94">
          <cell r="F94" t="str">
            <v>(-) DESPESAS GARANTIA DA QUALIDADE(-) Deslocamentos e Viagens</v>
          </cell>
          <cell r="G94" t="str">
            <v>(-) Deslocamentos e Viagens</v>
          </cell>
          <cell r="H94">
            <v>6.00000000159375</v>
          </cell>
          <cell r="I94">
            <v>12.000000001066173</v>
          </cell>
          <cell r="J94">
            <v>20.000000000741384</v>
          </cell>
          <cell r="K94">
            <v>1779.0799998036491</v>
          </cell>
          <cell r="L94">
            <v>1976.0499999323245</v>
          </cell>
          <cell r="M94">
            <v>0</v>
          </cell>
          <cell r="N94">
            <v>242.99999996903313</v>
          </cell>
          <cell r="O94">
            <v>76.999438197779995</v>
          </cell>
          <cell r="P94">
            <v>1890.4544470325845</v>
          </cell>
          <cell r="Q94">
            <v>11.999999995698317</v>
          </cell>
          <cell r="R94">
            <v>28.000000000414893</v>
          </cell>
          <cell r="S94">
            <v>8.0000000017999984</v>
          </cell>
          <cell r="T94">
            <v>6051.5838849366855</v>
          </cell>
          <cell r="U94">
            <v>4036.1299997084079</v>
          </cell>
        </row>
        <row r="95">
          <cell r="F95" t="str">
            <v xml:space="preserve">(-) DESPESAS GARANTIA DA QUALIDADEHospedagem </v>
          </cell>
          <cell r="G95" t="str">
            <v xml:space="preserve">Hospedagem 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688.00000001347394</v>
          </cell>
          <cell r="M95">
            <v>0</v>
          </cell>
          <cell r="N95">
            <v>206.99999997275145</v>
          </cell>
          <cell r="O95">
            <v>0</v>
          </cell>
          <cell r="P95">
            <v>339.00000002310003</v>
          </cell>
          <cell r="Q95">
            <v>0</v>
          </cell>
          <cell r="R95">
            <v>0</v>
          </cell>
          <cell r="S95">
            <v>0</v>
          </cell>
          <cell r="T95">
            <v>1234.0000000093255</v>
          </cell>
          <cell r="U95">
            <v>894.99999998622536</v>
          </cell>
        </row>
        <row r="96">
          <cell r="F96" t="str">
            <v xml:space="preserve">(-) DESPESAS GARANTIA DA QUALIDADEPassagens Aéreas </v>
          </cell>
          <cell r="G96" t="str">
            <v xml:space="preserve">Passagens Aéreas </v>
          </cell>
          <cell r="H96">
            <v>0</v>
          </cell>
          <cell r="I96">
            <v>0</v>
          </cell>
          <cell r="J96">
            <v>0</v>
          </cell>
          <cell r="K96">
            <v>1747.0799998055561</v>
          </cell>
          <cell r="L96">
            <v>440.519999927058</v>
          </cell>
          <cell r="M96">
            <v>0</v>
          </cell>
          <cell r="N96">
            <v>0</v>
          </cell>
          <cell r="O96">
            <v>56.9999999984</v>
          </cell>
          <cell r="P96">
            <v>1531.4499997116864</v>
          </cell>
          <cell r="Q96">
            <v>0</v>
          </cell>
          <cell r="R96">
            <v>0</v>
          </cell>
          <cell r="S96">
            <v>0</v>
          </cell>
          <cell r="T96">
            <v>3776.0499994427005</v>
          </cell>
          <cell r="U96">
            <v>2187.5999997326139</v>
          </cell>
        </row>
        <row r="97">
          <cell r="F97" t="str">
            <v xml:space="preserve">(-) DESPESAS GARANTIA DA QUALIDADEPassagens Rodoviárias </v>
          </cell>
          <cell r="G97" t="str">
            <v xml:space="preserve">Passagens Rodoviárias 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</row>
        <row r="98">
          <cell r="F98" t="str">
            <v>(-) DESPESAS GARANTIA DA QUALIDADEPassagens Marítimas</v>
          </cell>
          <cell r="G98" t="str">
            <v>Passagens Marítimas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</row>
        <row r="99">
          <cell r="F99" t="str">
            <v>(-) DESPESAS GARANTIA DA QUALIDADEDespesas com Táxi</v>
          </cell>
          <cell r="G99" t="str">
            <v>Despesas com Táxi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151.99999997837301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151.99999997837301</v>
          </cell>
          <cell r="U99">
            <v>151.99999997837301</v>
          </cell>
        </row>
        <row r="100">
          <cell r="F100" t="str">
            <v>(-) DESPESAS GARANTIA DA QUALIDADEDespesas com Moto Taxi</v>
          </cell>
          <cell r="G100" t="str">
            <v>Despesas com Moto Taxi</v>
          </cell>
          <cell r="H100">
            <v>6.00000000159375</v>
          </cell>
          <cell r="I100">
            <v>12.000000001066173</v>
          </cell>
          <cell r="J100">
            <v>20.000000000741384</v>
          </cell>
          <cell r="K100">
            <v>31.999999998092932</v>
          </cell>
          <cell r="L100">
            <v>16.000000005266667</v>
          </cell>
          <cell r="M100">
            <v>0</v>
          </cell>
          <cell r="N100">
            <v>35.999999996281666</v>
          </cell>
          <cell r="O100">
            <v>19.999438199379991</v>
          </cell>
          <cell r="P100">
            <v>20.004447297798109</v>
          </cell>
          <cell r="Q100">
            <v>11.999999995698317</v>
          </cell>
          <cell r="R100">
            <v>28.000000000414893</v>
          </cell>
          <cell r="S100">
            <v>8.0000000017999984</v>
          </cell>
          <cell r="T100">
            <v>210.00388549813391</v>
          </cell>
          <cell r="U100">
            <v>122.00000000304257</v>
          </cell>
        </row>
        <row r="101">
          <cell r="F101" t="str">
            <v>(-) DESPESAS GARANTIA DA QUALIDADEAlimentação Viagens</v>
          </cell>
          <cell r="G101" t="str">
            <v>Alimentação Viagens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592.140000011447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592.140000011447</v>
          </cell>
          <cell r="U101">
            <v>592.140000011447</v>
          </cell>
        </row>
        <row r="102">
          <cell r="F102" t="str">
            <v>(-) DESPESAS GARANTIA DA QUALIDADEDiárias Viagens</v>
          </cell>
          <cell r="G102" t="str">
            <v>Diárias Viagens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</row>
        <row r="103">
          <cell r="F103" t="str">
            <v>(-) DESPESAS GARANTIA DA QUALIDADECombustível em Viagens</v>
          </cell>
          <cell r="G103" t="str">
            <v>Combustível em Viagens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87.38999999670601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87.38999999670601</v>
          </cell>
          <cell r="U103">
            <v>87.38999999670601</v>
          </cell>
        </row>
        <row r="104">
          <cell r="F104" t="str">
            <v>(-) DESPESAS GARANTIA DA QUALIDADEEstacionamento</v>
          </cell>
          <cell r="G104" t="str">
            <v>Estacionamento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</row>
        <row r="105">
          <cell r="F105" t="str">
            <v>(-) DESPESAS GARANTIA DA QUALIDADEPedágio</v>
          </cell>
          <cell r="G105" t="str">
            <v>Pedágio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</row>
        <row r="106">
          <cell r="F106" t="str">
            <v>(-) DESPESAS GARANTIA DA QUALIDADE(-) Telefonia e Telecomunicações</v>
          </cell>
          <cell r="G106" t="str">
            <v>(-) Telefonia e Telecomunicações</v>
          </cell>
          <cell r="H106">
            <v>166.77999993141094</v>
          </cell>
          <cell r="I106">
            <v>150.1099998633793</v>
          </cell>
          <cell r="J106">
            <v>230.52000001951887</v>
          </cell>
          <cell r="K106">
            <v>211.13000003577531</v>
          </cell>
          <cell r="L106">
            <v>0</v>
          </cell>
          <cell r="M106">
            <v>217.95999990813706</v>
          </cell>
          <cell r="N106">
            <v>0</v>
          </cell>
          <cell r="O106">
            <v>310.60000005395102</v>
          </cell>
          <cell r="P106">
            <v>115.8999999775922</v>
          </cell>
          <cell r="Q106">
            <v>0</v>
          </cell>
          <cell r="R106">
            <v>212.13000000504795</v>
          </cell>
          <cell r="S106">
            <v>178.33999996946142</v>
          </cell>
          <cell r="T106">
            <v>1793.469999764274</v>
          </cell>
          <cell r="U106">
            <v>976.49999975822152</v>
          </cell>
        </row>
        <row r="107">
          <cell r="F107" t="str">
            <v>(-) DESPESAS GARANTIA DA QUALIDADETelefonia Fixa</v>
          </cell>
          <cell r="G107" t="str">
            <v>Telefonia Fixa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</row>
        <row r="108">
          <cell r="F108" t="str">
            <v>(-) DESPESAS GARANTIA DA QUALIDADETelefonia Móvel</v>
          </cell>
          <cell r="G108" t="str">
            <v>Telefonia Móvel</v>
          </cell>
          <cell r="H108">
            <v>166.77999993141094</v>
          </cell>
          <cell r="I108">
            <v>150.1099998633793</v>
          </cell>
          <cell r="J108">
            <v>230.52000001951887</v>
          </cell>
          <cell r="K108">
            <v>211.13000003577531</v>
          </cell>
          <cell r="L108">
            <v>0</v>
          </cell>
          <cell r="M108">
            <v>217.95999990813706</v>
          </cell>
          <cell r="N108">
            <v>0</v>
          </cell>
          <cell r="O108">
            <v>310.60000005395102</v>
          </cell>
          <cell r="P108">
            <v>115.8999999775922</v>
          </cell>
          <cell r="Q108">
            <v>0</v>
          </cell>
          <cell r="R108">
            <v>212.13000000504795</v>
          </cell>
          <cell r="S108">
            <v>178.33999996946142</v>
          </cell>
          <cell r="T108">
            <v>1793.469999764274</v>
          </cell>
          <cell r="U108">
            <v>976.49999975822152</v>
          </cell>
        </row>
        <row r="109">
          <cell r="F109" t="str">
            <v>(-) DESPESAS GARANTIA DA QUALIDADEInternet</v>
          </cell>
          <cell r="G109" t="str">
            <v>Internet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</row>
        <row r="110">
          <cell r="F110" t="str">
            <v>(-) DESPESAS GARANTIA DA QUALIDADEServiço de Trasmissão em Audio e Video</v>
          </cell>
          <cell r="G110" t="str">
            <v>Serviço de Trasmissão em Audio e Video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</row>
        <row r="111">
          <cell r="F111" t="str">
            <v>(-) DESPESAS GARANTIA DA QUALIDADEVoip</v>
          </cell>
          <cell r="G111" t="str">
            <v>Voip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</row>
        <row r="112">
          <cell r="F112" t="str">
            <v>(-) DESPESAS GARANTIA DA QUALIDADE(-)Materias de Consumo</v>
          </cell>
          <cell r="G112" t="str">
            <v>(-)Materias de Consumo</v>
          </cell>
          <cell r="H112">
            <v>297</v>
          </cell>
          <cell r="I112">
            <v>182.00000000699998</v>
          </cell>
          <cell r="J112">
            <v>3259.7999999999997</v>
          </cell>
          <cell r="K112">
            <v>915.1999999999</v>
          </cell>
          <cell r="L112">
            <v>430.51999999245805</v>
          </cell>
          <cell r="M112">
            <v>362.5</v>
          </cell>
          <cell r="N112">
            <v>620.4</v>
          </cell>
          <cell r="O112">
            <v>0</v>
          </cell>
          <cell r="P112">
            <v>0</v>
          </cell>
          <cell r="Q112">
            <v>669.5</v>
          </cell>
          <cell r="R112">
            <v>0</v>
          </cell>
          <cell r="S112">
            <v>360</v>
          </cell>
          <cell r="T112">
            <v>7096.9199999993571</v>
          </cell>
          <cell r="U112">
            <v>6067.4199999993571</v>
          </cell>
        </row>
        <row r="113">
          <cell r="F113" t="str">
            <v>(-) DESPESAS GARANTIA DA QUALIDADEMaterial de Consumo Informática</v>
          </cell>
          <cell r="G113" t="str">
            <v>Material de Consumo Informática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</row>
        <row r="114">
          <cell r="F114" t="str">
            <v>(-) DESPESAS GARANTIA DA QUALIDADEAluguel Máquina Reprográfica</v>
          </cell>
          <cell r="G114" t="str">
            <v>Aluguel Máquina Reprográfica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</row>
        <row r="115">
          <cell r="F115" t="str">
            <v>(-) DESPESAS GARANTIA DA QUALIDADEMaterial de Consumo Máquina Reprografia</v>
          </cell>
          <cell r="G115" t="str">
            <v>Material de Consumo Máquina Reprografia</v>
          </cell>
          <cell r="H115">
            <v>0</v>
          </cell>
          <cell r="I115">
            <v>0</v>
          </cell>
          <cell r="J115">
            <v>0</v>
          </cell>
          <cell r="K115">
            <v>164.49999999990001</v>
          </cell>
          <cell r="L115">
            <v>0</v>
          </cell>
          <cell r="M115">
            <v>174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338.49999999990001</v>
          </cell>
          <cell r="U115">
            <v>338.49999999990001</v>
          </cell>
        </row>
        <row r="116">
          <cell r="F116" t="str">
            <v>(-) DESPESAS GARANTIA DA QUALIDADEMaterial de Expediente</v>
          </cell>
          <cell r="G116" t="str">
            <v>Material de Expediente</v>
          </cell>
          <cell r="H116">
            <v>297</v>
          </cell>
          <cell r="I116">
            <v>0</v>
          </cell>
          <cell r="J116">
            <v>0</v>
          </cell>
          <cell r="K116">
            <v>0</v>
          </cell>
          <cell r="L116">
            <v>401.90000000000003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669.5</v>
          </cell>
          <cell r="R116">
            <v>0</v>
          </cell>
          <cell r="S116">
            <v>360</v>
          </cell>
          <cell r="T116">
            <v>1728.4</v>
          </cell>
          <cell r="U116">
            <v>698.90000000000009</v>
          </cell>
        </row>
        <row r="117">
          <cell r="F117" t="str">
            <v>(-) DESPESAS GARANTIA DA QUALIDADEMaterial de Limpeza</v>
          </cell>
          <cell r="G117" t="str">
            <v>Material de Limpeza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28.619999992457998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28.619999992457998</v>
          </cell>
          <cell r="U117">
            <v>28.619999992457998</v>
          </cell>
        </row>
        <row r="118">
          <cell r="F118" t="str">
            <v>(-) DESPESAS GARANTIA DA QUALIDADEMaterial Gráfico e Repreográfico</v>
          </cell>
          <cell r="G118" t="str">
            <v>Material Gráfico e Repreográfico</v>
          </cell>
          <cell r="H118">
            <v>0</v>
          </cell>
          <cell r="I118">
            <v>182.00000000699998</v>
          </cell>
          <cell r="J118">
            <v>0</v>
          </cell>
          <cell r="K118">
            <v>0</v>
          </cell>
          <cell r="L118">
            <v>0</v>
          </cell>
          <cell r="M118">
            <v>188.5</v>
          </cell>
          <cell r="N118">
            <v>95.4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465.90000000700002</v>
          </cell>
          <cell r="U118">
            <v>465.90000000700002</v>
          </cell>
        </row>
        <row r="119">
          <cell r="F119" t="str">
            <v>(-) DESPESAS GARANTIA DA QUALIDADEMateriais de Natureza Permanente</v>
          </cell>
          <cell r="G119" t="str">
            <v>Materiais de Natureza Permanente</v>
          </cell>
          <cell r="H119">
            <v>0</v>
          </cell>
          <cell r="I119">
            <v>0</v>
          </cell>
          <cell r="J119">
            <v>3259.7999999999997</v>
          </cell>
          <cell r="K119">
            <v>40</v>
          </cell>
          <cell r="L119">
            <v>0</v>
          </cell>
          <cell r="M119">
            <v>0</v>
          </cell>
          <cell r="N119">
            <v>525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3824.7999999999997</v>
          </cell>
          <cell r="U119">
            <v>3824.7999999999997</v>
          </cell>
        </row>
        <row r="120">
          <cell r="F120" t="str">
            <v>(-) DESPESAS GARANTIA DA QUALIDADECoffee Break</v>
          </cell>
          <cell r="G120" t="str">
            <v>Coffee Break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</row>
        <row r="121">
          <cell r="F121" t="str">
            <v>(-) DESPESAS GARANTIA DA QUALIDADEMaterial EPI</v>
          </cell>
          <cell r="G121" t="str">
            <v>Material EPI</v>
          </cell>
          <cell r="H121">
            <v>0</v>
          </cell>
          <cell r="I121">
            <v>0</v>
          </cell>
          <cell r="J121">
            <v>0</v>
          </cell>
          <cell r="K121">
            <v>710.7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710.7</v>
          </cell>
          <cell r="U121">
            <v>710.7</v>
          </cell>
        </row>
        <row r="122">
          <cell r="F122" t="str">
            <v>(-) DESPESAS GARANTIA DA QUALIDADE(-) Serviços Técnicos Especializados</v>
          </cell>
          <cell r="G122" t="str">
            <v>(-) Serviços Técnicos Especializados</v>
          </cell>
          <cell r="H122">
            <v>6838.0600002622714</v>
          </cell>
          <cell r="I122">
            <v>0</v>
          </cell>
          <cell r="J122">
            <v>4980</v>
          </cell>
          <cell r="K122">
            <v>2490</v>
          </cell>
          <cell r="L122">
            <v>2505.2699997675977</v>
          </cell>
          <cell r="M122">
            <v>5377.07</v>
          </cell>
          <cell r="N122">
            <v>2669.2999997675979</v>
          </cell>
          <cell r="O122">
            <v>2749.6400000050271</v>
          </cell>
          <cell r="P122">
            <v>8249.6299997794722</v>
          </cell>
          <cell r="Q122">
            <v>8004.5399998164194</v>
          </cell>
          <cell r="R122">
            <v>2749.6399997607496</v>
          </cell>
          <cell r="S122">
            <v>2627.4599997607497</v>
          </cell>
          <cell r="T122">
            <v>49240.609998919892</v>
          </cell>
          <cell r="U122">
            <v>24859.699999797467</v>
          </cell>
        </row>
        <row r="123">
          <cell r="F123" t="str">
            <v>(-) DESPESAS GARANTIA DA QUALIDADEComissões sobre Vendas</v>
          </cell>
          <cell r="G123" t="str">
            <v>Comissões sobre Vendas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</row>
        <row r="124">
          <cell r="F124" t="str">
            <v>(-) DESPESAS GARANTIA DA QUALIDADEServiços de Segurança</v>
          </cell>
          <cell r="G124" t="str">
            <v>Serviços de Segurança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</row>
        <row r="125">
          <cell r="F125" t="str">
            <v>(-) DESPESAS GARANTIA DA QUALIDADEServiços de Contabilidade</v>
          </cell>
          <cell r="G125" t="str">
            <v>Serviços de Contabilidade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</row>
        <row r="126">
          <cell r="F126" t="str">
            <v>(-) DESPESAS GARANTIA DA QUALIDADEAssessoria Tributária</v>
          </cell>
          <cell r="G126" t="str">
            <v>Assessoria Tributária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</row>
        <row r="127">
          <cell r="F127" t="str">
            <v>(-) DESPESAS GARANTIA DA QUALIDADEAuditoria Independente</v>
          </cell>
          <cell r="G127" t="str">
            <v>Auditoria Independente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</row>
        <row r="128">
          <cell r="F128" t="str">
            <v>(-) DESPESAS GARANTIA DA QUALIDADEAdvocacia</v>
          </cell>
          <cell r="G128" t="str">
            <v>Advocacia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</row>
        <row r="129">
          <cell r="F129" t="str">
            <v>(-) DESPESAS GARANTIA DA QUALIDADEAssessoria de Imprensa</v>
          </cell>
          <cell r="G129" t="str">
            <v>Assessoria de Imprensa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</row>
        <row r="130">
          <cell r="F130" t="str">
            <v>(-) DESPESAS GARANTIA DA QUALIDADEAssessoria de Comunicação</v>
          </cell>
          <cell r="G130" t="str">
            <v>Assessoria de Comunicação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</row>
        <row r="131">
          <cell r="F131" t="str">
            <v>(-) DESPESAS GARANTIA DA QUALIDADEAssessoria Criação e Publicidade</v>
          </cell>
          <cell r="G131" t="str">
            <v>Assessoria Criação e Publicidade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</row>
        <row r="132">
          <cell r="F132" t="str">
            <v>(-) DESPESAS GARANTIA DA QUALIDADERecrutamento e Seleção</v>
          </cell>
          <cell r="G132" t="str">
            <v>Recrutamento e Seleção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F133" t="str">
            <v>(-) DESPESAS GARANTIA DA QUALIDADEFerramentas de Pesquisa</v>
          </cell>
          <cell r="G133" t="str">
            <v>Ferramentas de Pesquisa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</row>
        <row r="134">
          <cell r="F134" t="str">
            <v>(-) DESPESAS GARANTIA DA QUALIDADEAssessoria Empresarial</v>
          </cell>
          <cell r="G134" t="str">
            <v>Assessoria Empresarial</v>
          </cell>
          <cell r="H134">
            <v>6838.0600002622714</v>
          </cell>
          <cell r="I134">
            <v>0</v>
          </cell>
          <cell r="J134">
            <v>4980</v>
          </cell>
          <cell r="K134">
            <v>2490</v>
          </cell>
          <cell r="L134">
            <v>2505.2699997675977</v>
          </cell>
          <cell r="M134">
            <v>5377.07</v>
          </cell>
          <cell r="N134">
            <v>2669.2999997675979</v>
          </cell>
          <cell r="O134">
            <v>2749.6400000050271</v>
          </cell>
          <cell r="P134">
            <v>8249.6299997794722</v>
          </cell>
          <cell r="Q134">
            <v>8004.5399998164194</v>
          </cell>
          <cell r="R134">
            <v>2749.6399997607496</v>
          </cell>
          <cell r="S134">
            <v>2627.4599997607497</v>
          </cell>
          <cell r="T134">
            <v>49240.609998919892</v>
          </cell>
          <cell r="U134">
            <v>24859.699999797467</v>
          </cell>
        </row>
        <row r="135">
          <cell r="F135" t="str">
            <v>(-) DESPESAS GARANTIA DA QUALIDADEServiço de Desembaraço Aduaneiro</v>
          </cell>
          <cell r="G135" t="str">
            <v>Serviço de Desembaraço Aduaneiro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F136" t="str">
            <v>(-) DESPESAS GARANTIA DA QUALIDADEParticipação em Associações</v>
          </cell>
          <cell r="G136" t="str">
            <v>Participação em Associações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F137" t="str">
            <v>(-) DESPESAS GARANTIA DA QUALIDADEComissão Empresa de Cobrança</v>
          </cell>
          <cell r="G137" t="str">
            <v>Comissão Empresa de Cobrança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F138" t="str">
            <v>(-) DESPESAS GARANTIA DA QUALIDADEServiço Análise de Crédito</v>
          </cell>
          <cell r="G138" t="str">
            <v>Serviço Análise de Crédito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</row>
        <row r="139">
          <cell r="F139" t="str">
            <v>(-) DESPESAS GARANTIA DA QUALIDADEDesenvolvimento e Manutenção de Software</v>
          </cell>
          <cell r="G139" t="str">
            <v>Desenvolvimento e Manutenção de Software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</row>
        <row r="140">
          <cell r="F140" t="str">
            <v>(-) DESPESAS GARANTIA DA QUALIDADESuporte Técnico Software</v>
          </cell>
          <cell r="G140" t="str">
            <v>Suporte Técnico Software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</row>
        <row r="141">
          <cell r="F141" t="str">
            <v>(-) DESPESAS GARANTIA DA QUALIDADELicença para Uso de Software (Aluguel)</v>
          </cell>
          <cell r="G141" t="str">
            <v>Licença para Uso de Software (Aluguel)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</row>
        <row r="142">
          <cell r="F142" t="str">
            <v>(-) DESPESAS GARANTIA DA QUALIDADEAssessoria em TI</v>
          </cell>
          <cell r="G142" t="str">
            <v>Assessoria em TI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</row>
        <row r="143">
          <cell r="F143" t="str">
            <v>(-) DESPESAS GARANTIA DA QUALIDADEManutenção Suporte Técnico Software</v>
          </cell>
          <cell r="G143" t="str">
            <v>Manutenção Suporte Técnico Software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</row>
        <row r="144">
          <cell r="F144" t="str">
            <v>(-) DESPESAS GARANTIA DA QUALIDADE(-)Manutenção</v>
          </cell>
          <cell r="G144" t="str">
            <v>(-)Manutenção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</row>
        <row r="145">
          <cell r="F145" t="str">
            <v>(-) DESPESAS GARANTIA DA QUALIDADEMateriais de Manutenção e Reparos</v>
          </cell>
          <cell r="G145" t="str">
            <v>Materiais de Manutenção e Reparos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</row>
        <row r="146">
          <cell r="F146" t="str">
            <v>(-) DESPESAS GARANTIA DA QUALIDADEManutenção Conservação Móveis e Utensílios</v>
          </cell>
          <cell r="G146" t="str">
            <v>Manutenção Conservação Móveis e Utensílios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</row>
        <row r="147">
          <cell r="F147" t="str">
            <v>(-) DESPESAS GARANTIA DA QUALIDADEManutenção Conservação Máq. e Equipamentos</v>
          </cell>
          <cell r="G147" t="str">
            <v>Manutenção Conservação Máq. e Equipamentos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</row>
        <row r="148">
          <cell r="F148" t="str">
            <v>(-) DESPESAS GARANTIA DA QUALIDADEManutenção de Equipamentos de Informática</v>
          </cell>
          <cell r="G148" t="str">
            <v>Manutenção de Equipamentos de Informática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</row>
        <row r="149">
          <cell r="F149" t="str">
            <v>(-) DESPESAS GARANTIA DA QUALIDADEManutenção e Conservação Instalações</v>
          </cell>
          <cell r="G149" t="str">
            <v>Manutenção e Conservação Instalações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</row>
        <row r="150">
          <cell r="F150" t="str">
            <v>(-) DESPESAS GARANTIA DA QUALIDADEManutenção e Conservação Predial</v>
          </cell>
          <cell r="G150" t="str">
            <v>Manutenção e Conservação Predial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</row>
        <row r="151">
          <cell r="F151" t="str">
            <v>(-) DESPESAS GARANTIA DA QUALIDADE(-)Outras Despesas Gerais</v>
          </cell>
          <cell r="G151" t="str">
            <v>(-)Outras Despesas Gerais</v>
          </cell>
          <cell r="H151">
            <v>26914.240000058377</v>
          </cell>
          <cell r="I151">
            <v>55109.069999988351</v>
          </cell>
          <cell r="J151">
            <v>4765.0700000075331</v>
          </cell>
          <cell r="K151">
            <v>272.96000000126071</v>
          </cell>
          <cell r="L151">
            <v>0</v>
          </cell>
          <cell r="M151">
            <v>63429.936107092319</v>
          </cell>
          <cell r="N151">
            <v>276.1600001340218</v>
          </cell>
          <cell r="O151">
            <v>425.93000001860605</v>
          </cell>
          <cell r="P151">
            <v>487.11999991344919</v>
          </cell>
          <cell r="Q151">
            <v>429.43000008043867</v>
          </cell>
          <cell r="R151">
            <v>291.89999993918337</v>
          </cell>
          <cell r="S151">
            <v>255.71000001371473</v>
          </cell>
          <cell r="T151">
            <v>152657.52610724728</v>
          </cell>
          <cell r="U151">
            <v>150767.43610728186</v>
          </cell>
        </row>
        <row r="152">
          <cell r="F152" t="str">
            <v>(-) DESPESAS GARANTIA DA QUALIDADEAluguel de Veículos</v>
          </cell>
          <cell r="G152" t="str">
            <v>Aluguel de Veículos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</row>
        <row r="153">
          <cell r="F153" t="str">
            <v>(-) DESPESAS GARANTIA DA QUALIDADEAssinatura Jornais, Revistas e Periódicos</v>
          </cell>
          <cell r="G153" t="str">
            <v>Assinatura Jornais, Revistas e Periódicos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</row>
        <row r="154">
          <cell r="F154" t="str">
            <v>(-) DESPESAS GARANTIA DA QUALIDADECombustível</v>
          </cell>
          <cell r="G154" t="str">
            <v>Combustível</v>
          </cell>
          <cell r="H154">
            <v>0</v>
          </cell>
          <cell r="I154">
            <v>124.279999993408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124.279999993408</v>
          </cell>
          <cell r="U154">
            <v>124.279999993408</v>
          </cell>
        </row>
        <row r="155">
          <cell r="F155" t="str">
            <v>(-) DESPESAS GARANTIA DA QUALIDADEDespesa com Documentos</v>
          </cell>
          <cell r="G155" t="str">
            <v>Despesa com Documentos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75.900000011177994</v>
          </cell>
          <cell r="R155">
            <v>0</v>
          </cell>
          <cell r="S155">
            <v>0</v>
          </cell>
          <cell r="T155">
            <v>75.900000011177994</v>
          </cell>
          <cell r="U155">
            <v>0</v>
          </cell>
        </row>
        <row r="156">
          <cell r="F156" t="str">
            <v>(-) DESPESAS GARANTIA DA QUALIDADEDespesa com Processos Judiciais</v>
          </cell>
          <cell r="G156" t="str">
            <v>Despesa com Processos Judiciais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</row>
        <row r="157">
          <cell r="F157" t="str">
            <v>(-) DESPESAS GARANTIA DA QUALIDADEFrete Compra</v>
          </cell>
          <cell r="G157" t="str">
            <v>Frete Compra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70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70</v>
          </cell>
          <cell r="U157">
            <v>0</v>
          </cell>
        </row>
        <row r="158">
          <cell r="F158" t="str">
            <v>(-) DESPESAS GARANTIA DA QUALIDADEMão-de-Obra Terceirizada</v>
          </cell>
          <cell r="G158" t="str">
            <v>Mão-de-Obra Terceirizada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</row>
        <row r="159">
          <cell r="F159" t="str">
            <v>(-) DESPESAS GARANTIA DA QUALIDADEServiço de Correios</v>
          </cell>
          <cell r="G159" t="str">
            <v>Serviço de Correios</v>
          </cell>
          <cell r="H159">
            <v>525.01000005837807</v>
          </cell>
          <cell r="I159">
            <v>196.15999999493621</v>
          </cell>
          <cell r="J159">
            <v>626.89000000753276</v>
          </cell>
          <cell r="K159">
            <v>272.96000000126071</v>
          </cell>
          <cell r="L159">
            <v>0</v>
          </cell>
          <cell r="M159">
            <v>252.09000006561914</v>
          </cell>
          <cell r="N159">
            <v>276.1600001340218</v>
          </cell>
          <cell r="O159">
            <v>355.93000001860605</v>
          </cell>
          <cell r="P159">
            <v>487.11999991344919</v>
          </cell>
          <cell r="Q159">
            <v>353.53000006926067</v>
          </cell>
          <cell r="R159">
            <v>291.89999993918337</v>
          </cell>
          <cell r="S159">
            <v>255.71000001371473</v>
          </cell>
          <cell r="T159">
            <v>3893.4600002159623</v>
          </cell>
          <cell r="U159">
            <v>2149.2700002617485</v>
          </cell>
        </row>
        <row r="160">
          <cell r="F160" t="str">
            <v>(-) DESPESAS GARANTIA DA QUALIDADEÁgua</v>
          </cell>
          <cell r="G160" t="str">
            <v>Água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</row>
        <row r="161">
          <cell r="F161" t="str">
            <v>(-) DESPESAS GARANTIA DA QUALIDADEDespesas com Amortização de Software</v>
          </cell>
          <cell r="G161" t="str">
            <v>Despesas com Amortização de Software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</row>
        <row r="162">
          <cell r="F162" t="str">
            <v>(-) DESPESAS GARANTIA DA QUALIDADETaxas Operacionais</v>
          </cell>
          <cell r="G162" t="str">
            <v>Taxas Operacionais</v>
          </cell>
          <cell r="H162">
            <v>2825.18</v>
          </cell>
          <cell r="I162">
            <v>0</v>
          </cell>
          <cell r="J162">
            <v>3588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6413.18</v>
          </cell>
          <cell r="U162">
            <v>6413.18</v>
          </cell>
        </row>
        <row r="163">
          <cell r="F163" t="str">
            <v>(-) DESPESAS GARANTIA DA QUALIDADEAluguel de Imóveis</v>
          </cell>
          <cell r="G163" t="str">
            <v>Aluguel de Imóveis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</row>
        <row r="164">
          <cell r="F164" t="str">
            <v>(-) DESPESAS GARANTIA DA QUALIDADESeguro Frota Leve</v>
          </cell>
          <cell r="G164" t="str">
            <v>Seguro Frota Leve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</row>
        <row r="165">
          <cell r="F165" t="str">
            <v>(-) DESPESAS GARANTIA DA QUALIDADEPerdas de Estoque</v>
          </cell>
          <cell r="G165" t="str">
            <v>Perdas de Estoque</v>
          </cell>
          <cell r="H165">
            <v>23564.05</v>
          </cell>
          <cell r="I165">
            <v>54788.630000000005</v>
          </cell>
          <cell r="J165">
            <v>550.17999999999995</v>
          </cell>
          <cell r="K165">
            <v>0</v>
          </cell>
          <cell r="L165">
            <v>0</v>
          </cell>
          <cell r="M165">
            <v>63177.8461070267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142080.70610702669</v>
          </cell>
          <cell r="U165">
            <v>142080.70610702669</v>
          </cell>
        </row>
        <row r="166">
          <cell r="F166" t="str">
            <v>(-) DESPESAS GARANTIA DA QUALIDADEAluguel de Máquinas e Equipamentos</v>
          </cell>
          <cell r="G166" t="str">
            <v>Aluguel de Máquinas e Equipamentos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</row>
        <row r="167">
          <cell r="F167" t="str">
            <v>(-) DESPESAS GARANTIA DA QUALIDADEOutras Despesas Gerais</v>
          </cell>
          <cell r="G167" t="str">
            <v>Outras Despesas Gerais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</row>
        <row r="168">
          <cell r="F168" t="str">
            <v>(-) DESPESAS CONTROLE FÍSICO-QUÍMICO(-) DESPESAS CONTROLE FÍSICO-QUÍMICO</v>
          </cell>
          <cell r="G168" t="str">
            <v>(-) DESPESAS CONTROLE FÍSICO-QUÍMICO</v>
          </cell>
          <cell r="H168">
            <v>8439.6091663799907</v>
          </cell>
          <cell r="I168">
            <v>8509.243495564835</v>
          </cell>
          <cell r="J168">
            <v>8882.0018259418903</v>
          </cell>
          <cell r="K168">
            <v>10867.871926555646</v>
          </cell>
          <cell r="L168">
            <v>8990.2338517665576</v>
          </cell>
          <cell r="M168">
            <v>11610.679933725547</v>
          </cell>
          <cell r="N168">
            <v>10859.00315540245</v>
          </cell>
          <cell r="O168">
            <v>11111.043839941463</v>
          </cell>
          <cell r="P168">
            <v>25242.11250167634</v>
          </cell>
          <cell r="Q168">
            <v>78250.548133665085</v>
          </cell>
          <cell r="R168">
            <v>10286.855098361617</v>
          </cell>
          <cell r="S168">
            <v>6338.5700003671755</v>
          </cell>
          <cell r="T168">
            <v>199387.7729293486</v>
          </cell>
          <cell r="U168">
            <v>68158.643355336913</v>
          </cell>
        </row>
        <row r="169">
          <cell r="F169" t="str">
            <v>(-) DESPESAS CONTROLE FÍSICO-QUÍMICODespesas com Pessoal</v>
          </cell>
          <cell r="G169" t="str">
            <v>Despesas com Pessoal</v>
          </cell>
          <cell r="H169">
            <v>5704.5991663289715</v>
          </cell>
          <cell r="I169">
            <v>5677.0634955310334</v>
          </cell>
          <cell r="J169">
            <v>5502.4918261279681</v>
          </cell>
          <cell r="K169">
            <v>6939.2219266705606</v>
          </cell>
          <cell r="L169">
            <v>6299.5638517650568</v>
          </cell>
          <cell r="M169">
            <v>7330.4299337631919</v>
          </cell>
          <cell r="N169">
            <v>7749.4275678431004</v>
          </cell>
          <cell r="O169">
            <v>8102.3388134181332</v>
          </cell>
          <cell r="P169">
            <v>5781.8883045982175</v>
          </cell>
          <cell r="Q169">
            <v>533.07364391389251</v>
          </cell>
          <cell r="R169">
            <v>6841.2746044327914</v>
          </cell>
          <cell r="S169">
            <v>6913.6707057972726</v>
          </cell>
          <cell r="T169">
            <v>73375.043840190177</v>
          </cell>
          <cell r="U169">
            <v>45202.797768029879</v>
          </cell>
        </row>
        <row r="170">
          <cell r="F170" t="str">
            <v>(-) DESPESAS CONTROLE FÍSICO-QUÍMICOSalários e Adicionais</v>
          </cell>
          <cell r="G170" t="str">
            <v>Salários e Adicionais</v>
          </cell>
          <cell r="H170">
            <v>3564</v>
          </cell>
          <cell r="I170">
            <v>3564</v>
          </cell>
          <cell r="J170">
            <v>3648.7</v>
          </cell>
          <cell r="K170">
            <v>4211.4368000000004</v>
          </cell>
          <cell r="L170">
            <v>4211.4368000000004</v>
          </cell>
          <cell r="M170">
            <v>4212.4048000000003</v>
          </cell>
          <cell r="N170">
            <v>4212.4048000000003</v>
          </cell>
          <cell r="O170">
            <v>4213</v>
          </cell>
          <cell r="P170">
            <v>3035.39</v>
          </cell>
          <cell r="Q170">
            <v>0</v>
          </cell>
          <cell r="R170">
            <v>4213</v>
          </cell>
          <cell r="S170">
            <v>4213</v>
          </cell>
          <cell r="T170">
            <v>43298.773200000003</v>
          </cell>
          <cell r="U170">
            <v>27624.3832</v>
          </cell>
        </row>
        <row r="171">
          <cell r="F171" t="str">
            <v>(-) DESPESAS CONTROLE FÍSICO-QUÍMICOEncargos Sociais</v>
          </cell>
          <cell r="G171" t="str">
            <v>Encargos Sociais</v>
          </cell>
          <cell r="H171">
            <v>1863.1599999999999</v>
          </cell>
          <cell r="I171">
            <v>1831.65</v>
          </cell>
          <cell r="J171">
            <v>1430.1499999999999</v>
          </cell>
          <cell r="K171">
            <v>2168.1468</v>
          </cell>
          <cell r="L171">
            <v>1494.3768000000005</v>
          </cell>
          <cell r="M171">
            <v>2528.0627999999997</v>
          </cell>
          <cell r="N171">
            <v>2915.2144000000003</v>
          </cell>
          <cell r="O171">
            <v>3371.08</v>
          </cell>
          <cell r="P171">
            <v>2153.46</v>
          </cell>
          <cell r="Q171">
            <v>0</v>
          </cell>
          <cell r="R171">
            <v>2059.34</v>
          </cell>
          <cell r="S171">
            <v>2169.7800000000002</v>
          </cell>
          <cell r="T171">
            <v>23984.420799999996</v>
          </cell>
          <cell r="U171">
            <v>14230.7608</v>
          </cell>
        </row>
        <row r="172">
          <cell r="F172" t="str">
            <v>(-) DESPESAS CONTROLE FÍSICO-QUÍMICOProvisão PPR Global</v>
          </cell>
          <cell r="G172" t="str">
            <v>Provisão PPR Global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</row>
        <row r="173">
          <cell r="F173" t="str">
            <v>(-) DESPESAS CONTROLE FÍSICO-QUÍMICODesenvolvimento RH</v>
          </cell>
          <cell r="G173" t="str">
            <v>Desenvolvimento RH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</row>
        <row r="174">
          <cell r="F174" t="str">
            <v>(-) DESPESAS CONTROLE FÍSICO-QUÍMICOProvisão PPR Gestores</v>
          </cell>
          <cell r="G174" t="str">
            <v>Provisão PPR Gestores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</row>
        <row r="175">
          <cell r="F175" t="str">
            <v>(-) DESPESAS CONTROLE FÍSICO-QUÍMICOEducação Continuada</v>
          </cell>
          <cell r="G175" t="str">
            <v>Educação Continuada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</row>
        <row r="176">
          <cell r="F176" t="str">
            <v>(-) DESPESAS CONTROLE FÍSICO-QUÍMICOIdiomas</v>
          </cell>
          <cell r="G176" t="str">
            <v>Idiomas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</row>
        <row r="177">
          <cell r="F177" t="str">
            <v>(-) DESPESAS CONTROLE FÍSICO-QUÍMICOGinástica Laboral</v>
          </cell>
          <cell r="G177" t="str">
            <v>Ginástica Laboral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</row>
        <row r="178">
          <cell r="F178" t="str">
            <v>(-) DESPESAS CONTROLE FÍSICO-QUÍMICOEducação e Treinamento (Capacitação)</v>
          </cell>
          <cell r="G178" t="str">
            <v>Educação e Treinamento (Capacitação)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</row>
        <row r="179">
          <cell r="F179" t="str">
            <v>(-) DESPESAS CONTROLE FÍSICO-QUÍMICOAtividades Motivacionais</v>
          </cell>
          <cell r="G179" t="str">
            <v>Atividades Motivacionais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</row>
        <row r="180">
          <cell r="F180" t="str">
            <v>(-) DESPESAS CONTROLE FÍSICO-QUÍMICOOutras despesas de Pessoal</v>
          </cell>
          <cell r="G180" t="str">
            <v>Outras despesas de Pessoal</v>
          </cell>
          <cell r="H180">
            <v>277.43916632897128</v>
          </cell>
          <cell r="I180">
            <v>281.41349553103339</v>
          </cell>
          <cell r="J180">
            <v>423.64182612796878</v>
          </cell>
          <cell r="K180">
            <v>559.63832667056045</v>
          </cell>
          <cell r="L180">
            <v>593.75025176505574</v>
          </cell>
          <cell r="M180">
            <v>589.96233376319185</v>
          </cell>
          <cell r="N180">
            <v>621.80836784309895</v>
          </cell>
          <cell r="O180">
            <v>518.2588134181334</v>
          </cell>
          <cell r="P180">
            <v>593.03830459821688</v>
          </cell>
          <cell r="Q180">
            <v>533.07364391389251</v>
          </cell>
          <cell r="R180">
            <v>568.93460443279162</v>
          </cell>
          <cell r="S180">
            <v>530.89070579727195</v>
          </cell>
          <cell r="T180">
            <v>6091.8498401901861</v>
          </cell>
          <cell r="U180">
            <v>3347.6537680298802</v>
          </cell>
        </row>
        <row r="181">
          <cell r="F181" t="str">
            <v>(-) DESPESAS CONTROLE FÍSICO-QUÍMICOAjuda de Custo Alimentação</v>
          </cell>
          <cell r="G181" t="str">
            <v>Ajuda de Custo Alimentação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</row>
        <row r="182">
          <cell r="F182" t="str">
            <v>(-) DESPESAS CONTROLE FÍSICO-QUÍMICOAjuda de Custo Combustível</v>
          </cell>
          <cell r="G182" t="str">
            <v>Ajuda de Custo Combustível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</row>
        <row r="183">
          <cell r="F183" t="str">
            <v>(-) DESPESAS CONTROLE FÍSICO-QUÍMICOAjuda de Custo Moradia/Aluguel</v>
          </cell>
          <cell r="G183" t="str">
            <v>Ajuda de Custo Moradia/Aluguel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</row>
        <row r="184">
          <cell r="F184" t="str">
            <v>(-) DESPESAS CONTROLE FÍSICO-QUÍMICOExames Médicos</v>
          </cell>
          <cell r="G184" t="str">
            <v>Exames Médicos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15.000000003000002</v>
          </cell>
          <cell r="O184">
            <v>0</v>
          </cell>
          <cell r="P184">
            <v>43.999999973418042</v>
          </cell>
          <cell r="Q184">
            <v>0</v>
          </cell>
          <cell r="R184">
            <v>0</v>
          </cell>
          <cell r="S184">
            <v>0</v>
          </cell>
          <cell r="T184">
            <v>58.999999976418046</v>
          </cell>
          <cell r="U184">
            <v>15.000000003000002</v>
          </cell>
        </row>
        <row r="185">
          <cell r="F185" t="str">
            <v>(-) DESPESAS CONTROLE FÍSICO-QUÍMICOPlano de Saúde</v>
          </cell>
          <cell r="G185" t="str">
            <v>Plano de Saúde</v>
          </cell>
          <cell r="H185">
            <v>109.43916667129442</v>
          </cell>
          <cell r="I185">
            <v>113.41349557244457</v>
          </cell>
          <cell r="J185">
            <v>255.641826094534</v>
          </cell>
          <cell r="K185">
            <v>223.63832634803964</v>
          </cell>
          <cell r="L185">
            <v>257.7502520905141</v>
          </cell>
          <cell r="M185">
            <v>253.9623333415152</v>
          </cell>
          <cell r="N185">
            <v>270.80836821066549</v>
          </cell>
          <cell r="O185">
            <v>266.25881355835577</v>
          </cell>
          <cell r="P185">
            <v>279.03830507189491</v>
          </cell>
          <cell r="Q185">
            <v>263.07364407846751</v>
          </cell>
          <cell r="R185">
            <v>209.23460528432821</v>
          </cell>
          <cell r="S185">
            <v>260.89070540827322</v>
          </cell>
          <cell r="T185">
            <v>2763.1498417303269</v>
          </cell>
          <cell r="U185">
            <v>1484.6537683290073</v>
          </cell>
        </row>
        <row r="186">
          <cell r="F186" t="str">
            <v>(-) DESPESAS CONTROLE FÍSICO-QUÍMICOSeguro de Vida em Grupo</v>
          </cell>
          <cell r="G186" t="str">
            <v>Seguro de Vida em Grupo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</row>
        <row r="187">
          <cell r="F187" t="str">
            <v>(-) DESPESAS CONTROLE FÍSICO-QUÍMICOPlano Odontológico</v>
          </cell>
          <cell r="G187" t="str">
            <v>Plano Odontológico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</row>
        <row r="188">
          <cell r="F188" t="str">
            <v>(-) DESPESAS CONTROLE FÍSICO-QUÍMICOFarmácia</v>
          </cell>
          <cell r="G188" t="str">
            <v>Farmácia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</row>
        <row r="189">
          <cell r="F189" t="str">
            <v>(-) DESPESAS CONTROLE FÍSICO-QUÍMICOAlimentação Funcionários</v>
          </cell>
          <cell r="G189" t="str">
            <v>Alimentação Funcionários</v>
          </cell>
          <cell r="H189">
            <v>167.99999965767685</v>
          </cell>
          <cell r="I189">
            <v>167.9999999585888</v>
          </cell>
          <cell r="J189">
            <v>168.00000003343482</v>
          </cell>
          <cell r="K189">
            <v>336.0000003225208</v>
          </cell>
          <cell r="L189">
            <v>335.9999996745417</v>
          </cell>
          <cell r="M189">
            <v>336.00000042167665</v>
          </cell>
          <cell r="N189">
            <v>335.99999962943338</v>
          </cell>
          <cell r="O189">
            <v>251.9999998597776</v>
          </cell>
          <cell r="P189">
            <v>269.99999955290389</v>
          </cell>
          <cell r="Q189">
            <v>269.99999983542506</v>
          </cell>
          <cell r="R189">
            <v>269.9999991498625</v>
          </cell>
          <cell r="S189">
            <v>270.00000038899873</v>
          </cell>
          <cell r="T189">
            <v>3179.9999984848405</v>
          </cell>
          <cell r="U189">
            <v>1847.9999996978729</v>
          </cell>
        </row>
        <row r="190">
          <cell r="F190" t="str">
            <v>(-) DESPESAS CONTROLE FÍSICO-QUÍMICOAlimentação Interna Funcionários</v>
          </cell>
          <cell r="G190" t="str">
            <v>Alimentação Interna Funcionários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</row>
        <row r="191">
          <cell r="F191" t="str">
            <v>(-) DESPESAS CONTROLE FÍSICO-QUÍMICOMulta Termino Contratual</v>
          </cell>
          <cell r="G191" t="str">
            <v>Multa Termino Contratual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</row>
        <row r="192">
          <cell r="F192" t="str">
            <v>(-) DESPESAS CONTROLE FÍSICO-QUÍMICOMultas Trabalhistas</v>
          </cell>
          <cell r="G192" t="str">
            <v>Multas Trabalhistas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</row>
        <row r="193">
          <cell r="F193" t="str">
            <v xml:space="preserve">(-) DESPESAS CONTROLE FÍSICO-QUÍMICOFardamento </v>
          </cell>
          <cell r="G193" t="str">
            <v xml:space="preserve">Fardamento 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89.699999998600873</v>
          </cell>
          <cell r="S193">
            <v>0</v>
          </cell>
          <cell r="T193">
            <v>89.699999998600873</v>
          </cell>
          <cell r="U193">
            <v>0</v>
          </cell>
        </row>
        <row r="194">
          <cell r="F194" t="str">
            <v>(-) DESPESAS CONTROLE FÍSICO-QUÍMICOBenefícios Assistenciais</v>
          </cell>
          <cell r="G194" t="str">
            <v>Benefícios Assistenciais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</row>
        <row r="195">
          <cell r="F195" t="str">
            <v>(-) DESPESAS CONTROLE FÍSICO-QUÍMICO(-) Despesas Especificas</v>
          </cell>
          <cell r="G195" t="str">
            <v>(-) Despesas Especificas</v>
          </cell>
          <cell r="H195">
            <v>493.27999996490001</v>
          </cell>
          <cell r="I195">
            <v>1318</v>
          </cell>
          <cell r="J195">
            <v>1736.58</v>
          </cell>
          <cell r="K195">
            <v>2442.54</v>
          </cell>
          <cell r="L195">
            <v>1005.37</v>
          </cell>
          <cell r="M195">
            <v>1334.4799999769859</v>
          </cell>
          <cell r="N195">
            <v>489.41999999999996</v>
          </cell>
          <cell r="O195">
            <v>2139.6900000000005</v>
          </cell>
          <cell r="P195">
            <v>391.87</v>
          </cell>
          <cell r="Q195">
            <v>67847.31</v>
          </cell>
          <cell r="R195">
            <v>554.99999999500005</v>
          </cell>
          <cell r="S195">
            <v>2811.3999999626999</v>
          </cell>
          <cell r="T195">
            <v>82564.93999989958</v>
          </cell>
          <cell r="U195">
            <v>8819.669999941887</v>
          </cell>
        </row>
        <row r="196">
          <cell r="F196" t="str">
            <v>(-) DESPESAS CONTROLE FÍSICO-QUÍMICOQualificação de Ambientes</v>
          </cell>
          <cell r="G196" t="str">
            <v>Qualificação de Ambientes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</row>
        <row r="197">
          <cell r="F197" t="str">
            <v>(-) DESPESAS CONTROLE FÍSICO-QUÍMICOQualificação de Equipamentos</v>
          </cell>
          <cell r="G197" t="str">
            <v>Qualificação de Equipamentos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F198" t="str">
            <v>(-) DESPESAS CONTROLE FÍSICO-QUÍMICOCalibração Equipamentos e Instrumentos</v>
          </cell>
          <cell r="G198" t="str">
            <v>Calibração Equipamentos e Instrumentos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</row>
        <row r="199">
          <cell r="F199" t="str">
            <v>(-) DESPESAS CONTROLE FÍSICO-QUÍMICOAssessoria BPF</v>
          </cell>
          <cell r="G199" t="str">
            <v>Assessoria BPF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</row>
        <row r="200">
          <cell r="F200" t="str">
            <v>(-) DESPESAS CONTROLE FÍSICO-QUÍMICOMaterial de Laboratório</v>
          </cell>
          <cell r="G200" t="str">
            <v>Material de Laboratório</v>
          </cell>
          <cell r="H200">
            <v>493.27999996490001</v>
          </cell>
          <cell r="I200">
            <v>1318</v>
          </cell>
          <cell r="J200">
            <v>1736.58</v>
          </cell>
          <cell r="K200">
            <v>2442.54</v>
          </cell>
          <cell r="L200">
            <v>1005.37</v>
          </cell>
          <cell r="M200">
            <v>1334.4799999769859</v>
          </cell>
          <cell r="N200">
            <v>489.41999999999996</v>
          </cell>
          <cell r="O200">
            <v>2139.6900000000005</v>
          </cell>
          <cell r="P200">
            <v>391.87</v>
          </cell>
          <cell r="Q200">
            <v>67847.31</v>
          </cell>
          <cell r="R200">
            <v>554.99999999500005</v>
          </cell>
          <cell r="S200">
            <v>2811.3999999626999</v>
          </cell>
          <cell r="T200">
            <v>82564.93999989958</v>
          </cell>
          <cell r="U200">
            <v>8819.669999941887</v>
          </cell>
        </row>
        <row r="201">
          <cell r="F201" t="str">
            <v>(-) DESPESAS CONTROLE FÍSICO-QUÍMICO(-) Despesas Gerais</v>
          </cell>
          <cell r="G201" t="str">
            <v>(-) Despesas Gerais</v>
          </cell>
          <cell r="H201">
            <v>821.04000008611945</v>
          </cell>
          <cell r="I201">
            <v>94.540000033800681</v>
          </cell>
          <cell r="J201">
            <v>252.42999981392177</v>
          </cell>
          <cell r="K201">
            <v>65.359999885087092</v>
          </cell>
          <cell r="L201">
            <v>264.5500000015</v>
          </cell>
          <cell r="M201">
            <v>1525.0199999853705</v>
          </cell>
          <cell r="N201">
            <v>2782.9999999523288</v>
          </cell>
          <cell r="O201">
            <v>106.03977532895932</v>
          </cell>
          <cell r="P201">
            <v>19059.490000021811</v>
          </cell>
          <cell r="Q201">
            <v>10750.360000002533</v>
          </cell>
          <cell r="R201">
            <v>640.02999994741231</v>
          </cell>
          <cell r="S201">
            <v>7556.3900000154763</v>
          </cell>
          <cell r="T201">
            <v>43918.24977507432</v>
          </cell>
          <cell r="U201">
            <v>5805.9399997581277</v>
          </cell>
        </row>
        <row r="202">
          <cell r="F202" t="str">
            <v>(-) DESPESAS CONTROLE FÍSICO-QUÍMICO(-) Deslocamentos e Viagens</v>
          </cell>
          <cell r="G202" t="str">
            <v>(-) Deslocamentos e Viagens</v>
          </cell>
          <cell r="H202">
            <v>0</v>
          </cell>
          <cell r="I202">
            <v>3.0000000016267929</v>
          </cell>
          <cell r="J202">
            <v>0</v>
          </cell>
          <cell r="K202">
            <v>0</v>
          </cell>
          <cell r="L202">
            <v>0</v>
          </cell>
          <cell r="M202">
            <v>1319.519999990242</v>
          </cell>
          <cell r="N202">
            <v>958.99999995332882</v>
          </cell>
          <cell r="O202">
            <v>7.9997752809992457</v>
          </cell>
          <cell r="P202">
            <v>0</v>
          </cell>
          <cell r="Q202">
            <v>148.95000000253276</v>
          </cell>
          <cell r="R202">
            <v>175</v>
          </cell>
          <cell r="S202">
            <v>0</v>
          </cell>
          <cell r="T202">
            <v>2613.4697752287298</v>
          </cell>
          <cell r="U202">
            <v>2281.5199999451979</v>
          </cell>
        </row>
        <row r="203">
          <cell r="F203" t="str">
            <v xml:space="preserve">(-) DESPESAS CONTROLE FÍSICO-QUÍMICOHospedagem </v>
          </cell>
          <cell r="G203" t="str">
            <v xml:space="preserve">Hospedagem 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954.99999995838004</v>
          </cell>
          <cell r="O203">
            <v>0</v>
          </cell>
          <cell r="P203">
            <v>0</v>
          </cell>
          <cell r="Q203">
            <v>0</v>
          </cell>
          <cell r="R203">
            <v>175</v>
          </cell>
          <cell r="S203">
            <v>0</v>
          </cell>
          <cell r="T203">
            <v>1129.9999999583802</v>
          </cell>
          <cell r="U203">
            <v>954.99999995838004</v>
          </cell>
        </row>
        <row r="204">
          <cell r="F204" t="str">
            <v xml:space="preserve">(-) DESPESAS CONTROLE FÍSICO-QUÍMICOPassagens Aéreas </v>
          </cell>
          <cell r="G204" t="str">
            <v xml:space="preserve">Passagens Aéreas 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744.41999999024222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744.41999999024222</v>
          </cell>
          <cell r="U204">
            <v>744.41999999024222</v>
          </cell>
        </row>
        <row r="205">
          <cell r="F205" t="str">
            <v xml:space="preserve">(-) DESPESAS CONTROLE FÍSICO-QUÍMICOPassagens Rodoviárias </v>
          </cell>
          <cell r="G205" t="str">
            <v xml:space="preserve">Passagens Rodoviárias 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33.199999999595001</v>
          </cell>
          <cell r="R205">
            <v>0</v>
          </cell>
          <cell r="S205">
            <v>0</v>
          </cell>
          <cell r="T205">
            <v>33.199999999595001</v>
          </cell>
          <cell r="U205">
            <v>0</v>
          </cell>
        </row>
        <row r="206">
          <cell r="F206" t="str">
            <v>(-) DESPESAS CONTROLE FÍSICO-QUÍMICOPassagens Marítimas</v>
          </cell>
          <cell r="G206" t="str">
            <v>Passagens Marítimas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</row>
        <row r="207">
          <cell r="F207" t="str">
            <v>(-) DESPESAS CONTROLE FÍSICO-QUÍMICODespesas com Táxi</v>
          </cell>
          <cell r="G207" t="str">
            <v>Despesas com Táxi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401.00000000399996</v>
          </cell>
          <cell r="N207">
            <v>0</v>
          </cell>
          <cell r="O207">
            <v>0</v>
          </cell>
          <cell r="P207">
            <v>0</v>
          </cell>
          <cell r="Q207">
            <v>77.500000000669985</v>
          </cell>
          <cell r="R207">
            <v>0</v>
          </cell>
          <cell r="S207">
            <v>0</v>
          </cell>
          <cell r="T207">
            <v>478.50000000466991</v>
          </cell>
          <cell r="U207">
            <v>401.00000000399996</v>
          </cell>
        </row>
        <row r="208">
          <cell r="F208" t="str">
            <v>(-) DESPESAS CONTROLE FÍSICO-QUÍMICODespesas com Moto Taxi</v>
          </cell>
          <cell r="G208" t="str">
            <v>Despesas com Moto Taxi</v>
          </cell>
          <cell r="H208">
            <v>0</v>
          </cell>
          <cell r="I208">
            <v>3.0000000016267929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3.9999999949487601</v>
          </cell>
          <cell r="O208">
            <v>7.9997752809992457</v>
          </cell>
          <cell r="P208">
            <v>0</v>
          </cell>
          <cell r="Q208">
            <v>4.0000000025327731</v>
          </cell>
          <cell r="R208">
            <v>0</v>
          </cell>
          <cell r="S208">
            <v>0</v>
          </cell>
          <cell r="T208">
            <v>18.999775280107571</v>
          </cell>
          <cell r="U208">
            <v>6.9999999965755535</v>
          </cell>
        </row>
        <row r="209">
          <cell r="F209" t="str">
            <v>(-) DESPESAS CONTROLE FÍSICO-QUÍMICOAlimentação Viagens</v>
          </cell>
          <cell r="G209" t="str">
            <v>Alimentação Viagens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174.09999999600001</v>
          </cell>
          <cell r="N209">
            <v>0</v>
          </cell>
          <cell r="O209">
            <v>0</v>
          </cell>
          <cell r="P209">
            <v>0</v>
          </cell>
          <cell r="Q209">
            <v>34.249999999734996</v>
          </cell>
          <cell r="R209">
            <v>0</v>
          </cell>
          <cell r="S209">
            <v>0</v>
          </cell>
          <cell r="T209">
            <v>208.349999995735</v>
          </cell>
          <cell r="U209">
            <v>174.09999999600001</v>
          </cell>
        </row>
        <row r="210">
          <cell r="F210" t="str">
            <v>(-) DESPESAS CONTROLE FÍSICO-QUÍMICODiárias Viagens</v>
          </cell>
          <cell r="G210" t="str">
            <v>Diárias Viagens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</row>
        <row r="211">
          <cell r="F211" t="str">
            <v>(-) DESPESAS CONTROLE FÍSICO-QUÍMICOCombustível em Viagens</v>
          </cell>
          <cell r="G211" t="str">
            <v>Combustível em Viagens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</row>
        <row r="212">
          <cell r="F212" t="str">
            <v>(-) DESPESAS CONTROLE FÍSICO-QUÍMICOEstacionamento</v>
          </cell>
          <cell r="G212" t="str">
            <v>Estacionamento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</row>
        <row r="213">
          <cell r="F213" t="str">
            <v>(-) DESPESAS CONTROLE FÍSICO-QUÍMICOPedágio</v>
          </cell>
          <cell r="G213" t="str">
            <v>Pedágio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</row>
        <row r="214">
          <cell r="F214" t="str">
            <v>(-) DESPESAS CONTROLE FÍSICO-QUÍMICO(-) Telefonia e Telecomunicações</v>
          </cell>
          <cell r="G214" t="str">
            <v>(-) Telefonia e Telecomunicações</v>
          </cell>
          <cell r="H214">
            <v>45.040000086119477</v>
          </cell>
          <cell r="I214">
            <v>41.540000032173886</v>
          </cell>
          <cell r="J214">
            <v>38.079999811421764</v>
          </cell>
          <cell r="K214">
            <v>31.359999880837091</v>
          </cell>
          <cell r="L214">
            <v>0</v>
          </cell>
          <cell r="M214">
            <v>1.9999999812285501</v>
          </cell>
          <cell r="N214">
            <v>0</v>
          </cell>
          <cell r="O214">
            <v>1.4900000479600755</v>
          </cell>
          <cell r="P214">
            <v>15.660000016010398</v>
          </cell>
          <cell r="Q214">
            <v>0</v>
          </cell>
          <cell r="R214">
            <v>31.449999942928407</v>
          </cell>
          <cell r="S214">
            <v>30.450000015475737</v>
          </cell>
          <cell r="T214">
            <v>237.06999981415538</v>
          </cell>
          <cell r="U214">
            <v>158.01999979178075</v>
          </cell>
        </row>
        <row r="215">
          <cell r="F215" t="str">
            <v>(-) DESPESAS CONTROLE FÍSICO-QUÍMICOTelefonia Fixa</v>
          </cell>
          <cell r="G215" t="str">
            <v>Telefonia Fixa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</row>
        <row r="216">
          <cell r="F216" t="str">
            <v>(-) DESPESAS CONTROLE FÍSICO-QUÍMICOTelefonia Móvel</v>
          </cell>
          <cell r="G216" t="str">
            <v>Telefonia Móvel</v>
          </cell>
          <cell r="H216">
            <v>45.040000086119477</v>
          </cell>
          <cell r="I216">
            <v>41.540000032173886</v>
          </cell>
          <cell r="J216">
            <v>38.079999811421764</v>
          </cell>
          <cell r="K216">
            <v>31.359999880837091</v>
          </cell>
          <cell r="L216">
            <v>0</v>
          </cell>
          <cell r="M216">
            <v>1.9999999812285501</v>
          </cell>
          <cell r="N216">
            <v>0</v>
          </cell>
          <cell r="O216">
            <v>1.4900000479600755</v>
          </cell>
          <cell r="P216">
            <v>15.660000016010398</v>
          </cell>
          <cell r="Q216">
            <v>0</v>
          </cell>
          <cell r="R216">
            <v>31.449999942928407</v>
          </cell>
          <cell r="S216">
            <v>30.450000015475737</v>
          </cell>
          <cell r="T216">
            <v>237.06999981415538</v>
          </cell>
          <cell r="U216">
            <v>158.01999979178075</v>
          </cell>
        </row>
        <row r="217">
          <cell r="F217" t="str">
            <v>(-) DESPESAS CONTROLE FÍSICO-QUÍMICOInternet</v>
          </cell>
          <cell r="G217" t="str">
            <v>Internet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</row>
        <row r="218">
          <cell r="F218" t="str">
            <v>(-) DESPESAS CONTROLE FÍSICO-QUÍMICOServiço de Trasmissão em Audio e Video</v>
          </cell>
          <cell r="G218" t="str">
            <v>Serviço de Trasmissão em Audio e Video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</row>
        <row r="219">
          <cell r="F219" t="str">
            <v>(-) DESPESAS CONTROLE FÍSICO-QUÍMICOVoip</v>
          </cell>
          <cell r="G219" t="str">
            <v>Voip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</row>
        <row r="220">
          <cell r="F220" t="str">
            <v>(-) DESPESAS CONTROLE FÍSICO-QUÍMICO(-)Materias de Consumo</v>
          </cell>
          <cell r="G220" t="str">
            <v>(-)Materias de Consumo</v>
          </cell>
          <cell r="H220">
            <v>776</v>
          </cell>
          <cell r="I220">
            <v>50</v>
          </cell>
          <cell r="J220">
            <v>214.3500000025</v>
          </cell>
          <cell r="K220">
            <v>34.000000004249998</v>
          </cell>
          <cell r="L220">
            <v>264.5500000015</v>
          </cell>
          <cell r="M220">
            <v>203.50000001390003</v>
          </cell>
          <cell r="N220">
            <v>1823.999999999</v>
          </cell>
          <cell r="O220">
            <v>0</v>
          </cell>
          <cell r="P220">
            <v>192.70000000580001</v>
          </cell>
          <cell r="Q220">
            <v>2941</v>
          </cell>
          <cell r="R220">
            <v>60.000000004483866</v>
          </cell>
          <cell r="S220">
            <v>0</v>
          </cell>
          <cell r="T220">
            <v>6560.1000000314343</v>
          </cell>
          <cell r="U220">
            <v>3366.4000000211499</v>
          </cell>
        </row>
        <row r="221">
          <cell r="F221" t="str">
            <v>(-) DESPESAS CONTROLE FÍSICO-QUÍMICOMaterial de Consumo Informática</v>
          </cell>
          <cell r="G221" t="str">
            <v>Material de Consumo Informática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</row>
        <row r="222">
          <cell r="F222" t="str">
            <v>(-) DESPESAS CONTROLE FÍSICO-QUÍMICOAluguel Máquina Reprográfica</v>
          </cell>
          <cell r="G222" t="str">
            <v>Aluguel Máquina Reprográfica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</row>
        <row r="223">
          <cell r="F223" t="str">
            <v>(-) DESPESAS CONTROLE FÍSICO-QUÍMICOMaterial de Consumo Máquina Reprografia</v>
          </cell>
          <cell r="G223" t="str">
            <v>Material de Consumo Máquina Reprografia</v>
          </cell>
          <cell r="H223">
            <v>0</v>
          </cell>
          <cell r="I223">
            <v>50</v>
          </cell>
          <cell r="J223">
            <v>50.000000002500002</v>
          </cell>
          <cell r="K223">
            <v>34.000000004249998</v>
          </cell>
          <cell r="L223">
            <v>60.000000001500005</v>
          </cell>
          <cell r="M223">
            <v>43.5</v>
          </cell>
          <cell r="N223">
            <v>94.999999999000011</v>
          </cell>
          <cell r="O223">
            <v>0</v>
          </cell>
          <cell r="P223">
            <v>60</v>
          </cell>
          <cell r="Q223">
            <v>60</v>
          </cell>
          <cell r="R223">
            <v>60.000000004483866</v>
          </cell>
          <cell r="S223">
            <v>0</v>
          </cell>
          <cell r="T223">
            <v>512.50000001173385</v>
          </cell>
          <cell r="U223">
            <v>332.50000000725004</v>
          </cell>
        </row>
        <row r="224">
          <cell r="F224" t="str">
            <v>(-) DESPESAS CONTROLE FÍSICO-QUÍMICOMaterial de Expediente</v>
          </cell>
          <cell r="G224" t="str">
            <v>Material de Expediente</v>
          </cell>
          <cell r="H224">
            <v>84</v>
          </cell>
          <cell r="I224">
            <v>0</v>
          </cell>
          <cell r="J224">
            <v>0</v>
          </cell>
          <cell r="K224">
            <v>0</v>
          </cell>
          <cell r="L224">
            <v>26.55</v>
          </cell>
          <cell r="M224">
            <v>0</v>
          </cell>
          <cell r="N224">
            <v>0</v>
          </cell>
          <cell r="O224">
            <v>0</v>
          </cell>
          <cell r="P224">
            <v>132.70000000580001</v>
          </cell>
          <cell r="Q224">
            <v>0</v>
          </cell>
          <cell r="R224">
            <v>0</v>
          </cell>
          <cell r="S224">
            <v>0</v>
          </cell>
          <cell r="T224">
            <v>243.25000000580002</v>
          </cell>
          <cell r="U224">
            <v>110.55</v>
          </cell>
        </row>
        <row r="225">
          <cell r="F225" t="str">
            <v>(-) DESPESAS CONTROLE FÍSICO-QUÍMICOMaterial de Limpeza</v>
          </cell>
          <cell r="G225" t="str">
            <v>Material de Limpeza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</row>
        <row r="226">
          <cell r="F226" t="str">
            <v>(-) DESPESAS CONTROLE FÍSICO-QUÍMICOMaterial Gráfico e Repreográfico</v>
          </cell>
          <cell r="G226" t="str">
            <v>Material Gráfico e Repreográfico</v>
          </cell>
          <cell r="H226">
            <v>600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1065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1665</v>
          </cell>
          <cell r="U226">
            <v>1665</v>
          </cell>
        </row>
        <row r="227">
          <cell r="F227" t="str">
            <v>(-) DESPESAS CONTROLE FÍSICO-QUÍMICOMateriais de Natureza Permanente</v>
          </cell>
          <cell r="G227" t="str">
            <v>Materiais de Natureza Permanente</v>
          </cell>
          <cell r="H227">
            <v>92</v>
          </cell>
          <cell r="I227">
            <v>0</v>
          </cell>
          <cell r="J227">
            <v>0</v>
          </cell>
          <cell r="K227">
            <v>0</v>
          </cell>
          <cell r="L227">
            <v>178</v>
          </cell>
          <cell r="M227">
            <v>0</v>
          </cell>
          <cell r="N227">
            <v>664</v>
          </cell>
          <cell r="O227">
            <v>0</v>
          </cell>
          <cell r="P227">
            <v>0</v>
          </cell>
          <cell r="Q227">
            <v>2881</v>
          </cell>
          <cell r="R227">
            <v>0</v>
          </cell>
          <cell r="S227">
            <v>0</v>
          </cell>
          <cell r="T227">
            <v>3815</v>
          </cell>
          <cell r="U227">
            <v>934</v>
          </cell>
        </row>
        <row r="228">
          <cell r="F228" t="str">
            <v>(-) DESPESAS CONTROLE FÍSICO-QUÍMICOCoffee Break</v>
          </cell>
          <cell r="G228" t="str">
            <v>Coffee Break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</row>
        <row r="229">
          <cell r="F229" t="str">
            <v>(-) DESPESAS CONTROLE FÍSICO-QUÍMICOMaterial EPI</v>
          </cell>
          <cell r="G229" t="str">
            <v>Material EPI</v>
          </cell>
          <cell r="H229">
            <v>0</v>
          </cell>
          <cell r="I229">
            <v>0</v>
          </cell>
          <cell r="J229">
            <v>164.35</v>
          </cell>
          <cell r="K229">
            <v>0</v>
          </cell>
          <cell r="L229">
            <v>0</v>
          </cell>
          <cell r="M229">
            <v>160.00000001390003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324.35000001390006</v>
          </cell>
          <cell r="U229">
            <v>324.35000001390006</v>
          </cell>
        </row>
        <row r="230">
          <cell r="F230" t="str">
            <v>(-) DESPESAS CONTROLE FÍSICO-QUÍMICO(-) Serviços Técnicos Especializados</v>
          </cell>
          <cell r="G230" t="str">
            <v>(-) Serviços Técnicos Especializados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18851.13</v>
          </cell>
          <cell r="Q230">
            <v>7660.41</v>
          </cell>
          <cell r="R230">
            <v>373.58</v>
          </cell>
          <cell r="S230">
            <v>7525.9400000000005</v>
          </cell>
          <cell r="T230">
            <v>34411.060000000005</v>
          </cell>
          <cell r="U230">
            <v>0</v>
          </cell>
        </row>
        <row r="231">
          <cell r="F231" t="str">
            <v>(-) DESPESAS CONTROLE FÍSICO-QUÍMICOComissões sobre Vendas</v>
          </cell>
          <cell r="G231" t="str">
            <v>Comissões sobre Vendas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</row>
        <row r="232">
          <cell r="F232" t="str">
            <v>(-) DESPESAS CONTROLE FÍSICO-QUÍMICOServiços de Segurança</v>
          </cell>
          <cell r="G232" t="str">
            <v>Serviços de Segurança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</row>
        <row r="233">
          <cell r="F233" t="str">
            <v>(-) DESPESAS CONTROLE FÍSICO-QUÍMICOServiços de Contabilidade</v>
          </cell>
          <cell r="G233" t="str">
            <v>Serviços de Contabilidade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18851.13</v>
          </cell>
          <cell r="Q233">
            <v>7660.41</v>
          </cell>
          <cell r="R233">
            <v>373.58</v>
          </cell>
          <cell r="S233">
            <v>7525.9400000000005</v>
          </cell>
          <cell r="T233">
            <v>34411.060000000005</v>
          </cell>
          <cell r="U233">
            <v>0</v>
          </cell>
        </row>
        <row r="234">
          <cell r="F234" t="str">
            <v>(-) DESPESAS CONTROLE FÍSICO-QUÍMICOAssessoria Tributária</v>
          </cell>
          <cell r="G234" t="str">
            <v>Assessoria Tributária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</row>
        <row r="235">
          <cell r="F235" t="str">
            <v>(-) DESPESAS CONTROLE FÍSICO-QUÍMICOAuditoria Independente</v>
          </cell>
          <cell r="G235" t="str">
            <v>Auditoria Independente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</row>
        <row r="236">
          <cell r="F236" t="str">
            <v>(-) DESPESAS CONTROLE FÍSICO-QUÍMICOAdvocacia</v>
          </cell>
          <cell r="G236" t="str">
            <v>Advocacia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</row>
        <row r="237">
          <cell r="F237" t="str">
            <v>(-) DESPESAS CONTROLE FÍSICO-QUÍMICOAssessoria de Imprensa</v>
          </cell>
          <cell r="G237" t="str">
            <v>Assessoria de Imprensa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</row>
        <row r="238">
          <cell r="F238" t="str">
            <v>(-) DESPESAS CONTROLE FÍSICO-QUÍMICOAssessoria de Comunicação</v>
          </cell>
          <cell r="G238" t="str">
            <v>Assessoria de Comunicação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</row>
        <row r="239">
          <cell r="F239" t="str">
            <v>(-) DESPESAS CONTROLE FÍSICO-QUÍMICOAssessoria Criação e Publicidade</v>
          </cell>
          <cell r="G239" t="str">
            <v>Assessoria Criação e Publicidade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</row>
        <row r="240">
          <cell r="F240" t="str">
            <v>(-) DESPESAS CONTROLE FÍSICO-QUÍMICORecrutamento e Seleção</v>
          </cell>
          <cell r="G240" t="str">
            <v>Recrutamento e Seleção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</row>
        <row r="241">
          <cell r="F241" t="str">
            <v>(-) DESPESAS CONTROLE FÍSICO-QUÍMICOFerramentas de Pesquisa</v>
          </cell>
          <cell r="G241" t="str">
            <v>Ferramentas de Pesquisa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</row>
        <row r="242">
          <cell r="F242" t="str">
            <v>(-) DESPESAS CONTROLE FÍSICO-QUÍMICOAssessoria Empresarial</v>
          </cell>
          <cell r="G242" t="str">
            <v>Assessoria Empresarial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</row>
        <row r="243">
          <cell r="F243" t="str">
            <v>(-) DESPESAS CONTROLE FÍSICO-QUÍMICOServiço de Desembaraço Aduaneiro</v>
          </cell>
          <cell r="G243" t="str">
            <v>Serviço de Desembaraço Aduaneiro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</row>
        <row r="244">
          <cell r="F244" t="str">
            <v>(-) DESPESAS CONTROLE FÍSICO-QUÍMICOParticipação em Associações</v>
          </cell>
          <cell r="G244" t="str">
            <v>Participação em Associações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</row>
        <row r="245">
          <cell r="F245" t="str">
            <v>(-) DESPESAS CONTROLE FÍSICO-QUÍMICOComissão Empresa de Cobrança</v>
          </cell>
          <cell r="G245" t="str">
            <v>Comissão Empresa de Cobrança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</row>
        <row r="246">
          <cell r="F246" t="str">
            <v>(-) DESPESAS CONTROLE FÍSICO-QUÍMICOServiço Análise de Crédito</v>
          </cell>
          <cell r="G246" t="str">
            <v>Serviço Análise de Crédito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</row>
        <row r="247">
          <cell r="F247" t="str">
            <v>(-) DESPESAS CONTROLE FÍSICO-QUÍMICODesenvolvimento e Manutenção de Software</v>
          </cell>
          <cell r="G247" t="str">
            <v>Desenvolvimento e Manutenção de Software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</row>
        <row r="248">
          <cell r="F248" t="str">
            <v>(-) DESPESAS CONTROLE FÍSICO-QUÍMICOSuporte Técnico Software</v>
          </cell>
          <cell r="G248" t="str">
            <v>Suporte Técnico Software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</row>
        <row r="249">
          <cell r="F249" t="str">
            <v>(-) DESPESAS CONTROLE FÍSICO-QUÍMICOLicença para Uso de Software (Aluguel)</v>
          </cell>
          <cell r="G249" t="str">
            <v>Licença para Uso de Software (Aluguel)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</row>
        <row r="250">
          <cell r="F250" t="str">
            <v>(-) DESPESAS CONTROLE FÍSICO-QUÍMICOAssessoria em TI</v>
          </cell>
          <cell r="G250" t="str">
            <v>Assessoria em TI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</row>
        <row r="251">
          <cell r="F251" t="str">
            <v>(-) DESPESAS CONTROLE FÍSICO-QUÍMICOManutenção Suporte Técnico Software</v>
          </cell>
          <cell r="G251" t="str">
            <v>Manutenção Suporte Técnico Software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</row>
        <row r="252">
          <cell r="F252" t="str">
            <v>(-) DESPESAS CONTROLE FÍSICO-QUÍMICO(-)Manutenção</v>
          </cell>
          <cell r="G252" t="str">
            <v>(-)Manutenção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</row>
        <row r="253">
          <cell r="F253" t="str">
            <v>(-) DESPESAS CONTROLE FÍSICO-QUÍMICOMateriais de Manutenção e Reparos</v>
          </cell>
          <cell r="G253" t="str">
            <v>Materiais de Manutenção e Reparos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</row>
        <row r="254">
          <cell r="F254" t="str">
            <v>(-) DESPESAS CONTROLE FÍSICO-QUÍMICOManutenção Conservação Móveis e Utensílios</v>
          </cell>
          <cell r="G254" t="str">
            <v>Manutenção Conservação Móveis e Utensílios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</row>
        <row r="255">
          <cell r="F255" t="str">
            <v>(-) DESPESAS CONTROLE FÍSICO-QUÍMICOManutenção Conservação Máq. e Equipamentos</v>
          </cell>
          <cell r="G255" t="str">
            <v>Manutenção Conservação Máq. e Equipamentos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</row>
        <row r="256">
          <cell r="F256" t="str">
            <v>(-) DESPESAS CONTROLE FÍSICO-QUÍMICOManutenção de Equipamentos de Informática</v>
          </cell>
          <cell r="G256" t="str">
            <v>Manutenção de Equipamentos de Informática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</row>
        <row r="257">
          <cell r="F257" t="str">
            <v>(-) DESPESAS CONTROLE FÍSICO-QUÍMICOManutenção e Conservação Instalações</v>
          </cell>
          <cell r="G257" t="str">
            <v>Manutenção e Conservação Instalações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</row>
        <row r="258">
          <cell r="F258" t="str">
            <v>(-) DESPESAS CONTROLE FÍSICO-QUÍMICOManutenção e Conservação Predial</v>
          </cell>
          <cell r="G258" t="str">
            <v>Manutenção e Conservação Predial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</row>
        <row r="259">
          <cell r="F259" t="str">
            <v>(-) DESPESAS CONTROLE FÍSICO-QUÍMICO(-)Outras Despesas Gerais</v>
          </cell>
          <cell r="G259" t="str">
            <v>(-)Outras Despesas Gerais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96.55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96.55</v>
          </cell>
          <cell r="U259">
            <v>0</v>
          </cell>
        </row>
        <row r="260">
          <cell r="F260" t="str">
            <v>(-) DESPESAS CONTROLE FÍSICO-QUÍMICOAluguel de Veículos</v>
          </cell>
          <cell r="G260" t="str">
            <v>Aluguel de Veículos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</row>
        <row r="261">
          <cell r="F261" t="str">
            <v>(-) DESPESAS CONTROLE FÍSICO-QUÍMICOAssinatura Jornais, Revistas e Periódicos</v>
          </cell>
          <cell r="G261" t="str">
            <v>Assinatura Jornais, Revistas e Periódicos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</row>
        <row r="262">
          <cell r="F262" t="str">
            <v>(-) DESPESAS CONTROLE FÍSICO-QUÍMICOCombustível</v>
          </cell>
          <cell r="G262" t="str">
            <v>Combustível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</row>
        <row r="263">
          <cell r="F263" t="str">
            <v>(-) DESPESAS CONTROLE FÍSICO-QUÍMICODespesa com Documentos</v>
          </cell>
          <cell r="G263" t="str">
            <v>Despesa com Documentos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</row>
        <row r="264">
          <cell r="F264" t="str">
            <v>(-) DESPESAS CONTROLE FÍSICO-QUÍMICODespesa com Processos Judiciais</v>
          </cell>
          <cell r="G264" t="str">
            <v>Despesa com Processos Judiciais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</row>
        <row r="265">
          <cell r="F265" t="str">
            <v>(-) DESPESAS CONTROLE FÍSICO-QUÍMICOFrete Compra</v>
          </cell>
          <cell r="G265" t="str">
            <v>Frete Compra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96.55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96.55</v>
          </cell>
          <cell r="U265">
            <v>0</v>
          </cell>
        </row>
        <row r="266">
          <cell r="F266" t="str">
            <v>(-) DESPESAS CONTROLE FÍSICO-QUÍMICOMão-de-Obra Terceirizada</v>
          </cell>
          <cell r="G266" t="str">
            <v>Mão-de-Obra Terceirizada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</row>
        <row r="267">
          <cell r="F267" t="str">
            <v>(-) DESPESAS CONTROLE FÍSICO-QUÍMICOServiço de Correios</v>
          </cell>
          <cell r="G267" t="str">
            <v>Serviço de Correios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</row>
        <row r="268">
          <cell r="F268" t="str">
            <v>(-) DESPESAS CONTROLE FÍSICO-QUÍMICOÁgua</v>
          </cell>
          <cell r="G268" t="str">
            <v>Água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</row>
        <row r="269">
          <cell r="F269" t="str">
            <v>(-) DESPESAS CONTROLE FÍSICO-QUÍMICODespesas com Amortização de Software</v>
          </cell>
          <cell r="G269" t="str">
            <v>Despesas com Amortização de Software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</row>
        <row r="270">
          <cell r="F270" t="str">
            <v>(-) DESPESAS CONTROLE FÍSICO-QUÍMICOTaxas Operacionais</v>
          </cell>
          <cell r="G270" t="str">
            <v>Taxas Operacionais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</row>
        <row r="271">
          <cell r="F271" t="str">
            <v>(-) DESPESAS CONTROLE FÍSICO-QUÍMICOAluguel de Imóveis</v>
          </cell>
          <cell r="G271" t="str">
            <v>Aluguel de Imóveis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</row>
        <row r="272">
          <cell r="F272" t="str">
            <v>(-) DESPESAS CONTROLE FÍSICO-QUÍMICOSeguro Frota Leve</v>
          </cell>
          <cell r="G272" t="str">
            <v>Seguro Frota Leve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</row>
        <row r="273">
          <cell r="F273" t="str">
            <v>(-) DESPESAS CONTROLE FÍSICO-QUÍMICOPerdas de Estoque</v>
          </cell>
          <cell r="G273" t="str">
            <v>Perdas de Estoque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</row>
        <row r="274">
          <cell r="F274" t="str">
            <v>(-) DESPESAS CONTROLE FÍSICO-QUÍMICOAluguel de Máquinas e Equipamentos</v>
          </cell>
          <cell r="G274" t="str">
            <v>Aluguel de Máquinas e Equipamentos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</row>
        <row r="275">
          <cell r="F275" t="str">
            <v>(-) DESPESAS CONTROLE FÍSICO-QUÍMICOOutras Despesas Gerais</v>
          </cell>
          <cell r="G275" t="str">
            <v>Outras Despesas Gerais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</row>
        <row r="276">
          <cell r="F276" t="str">
            <v>(-) DESPESAS CONTROLE MICRO-BIOLÓGICO(-) DESPESAS CONTROLE MICRO-BIOLÓGICO</v>
          </cell>
          <cell r="G276" t="str">
            <v>(-) DESPESAS CONTROLE MICRO-BIOLÓGICO</v>
          </cell>
          <cell r="H276">
            <v>6815.7591680015421</v>
          </cell>
          <cell r="I276">
            <v>4053.8934955457698</v>
          </cell>
          <cell r="J276">
            <v>5417.9709131490335</v>
          </cell>
          <cell r="K276">
            <v>5982.8179628780599</v>
          </cell>
          <cell r="L276">
            <v>5578.1639276969281</v>
          </cell>
          <cell r="M276">
            <v>7299.9279331016332</v>
          </cell>
          <cell r="N276">
            <v>8040.8695680253823</v>
          </cell>
          <cell r="O276">
            <v>10716.7188131777</v>
          </cell>
          <cell r="P276">
            <v>6092.6283046828557</v>
          </cell>
          <cell r="Q276">
            <v>6520.6836441639061</v>
          </cell>
          <cell r="R276">
            <v>7404.3900003705803</v>
          </cell>
          <cell r="S276">
            <v>4061.6199999883311</v>
          </cell>
          <cell r="T276">
            <v>77985.443730781713</v>
          </cell>
          <cell r="U276">
            <v>43189.402968398346</v>
          </cell>
        </row>
        <row r="277">
          <cell r="F277" t="str">
            <v>(-) DESPESAS CONTROLE MICRO-BIOLÓGICODespesas com Pessoal</v>
          </cell>
          <cell r="G277" t="str">
            <v>Despesas com Pessoal</v>
          </cell>
          <cell r="H277">
            <v>3632.709168011449</v>
          </cell>
          <cell r="I277">
            <v>3511.483495531033</v>
          </cell>
          <cell r="J277">
            <v>3636.3709130807019</v>
          </cell>
          <cell r="K277">
            <v>4078.6479628463248</v>
          </cell>
          <cell r="L277">
            <v>3407.9139276969281</v>
          </cell>
          <cell r="M277">
            <v>5034.0411331071546</v>
          </cell>
          <cell r="N277">
            <v>5245.2527680253825</v>
          </cell>
          <cell r="O277">
            <v>6677.6388131777012</v>
          </cell>
          <cell r="P277">
            <v>4970.5683047020557</v>
          </cell>
          <cell r="Q277">
            <v>5739.0336441639065</v>
          </cell>
          <cell r="R277">
            <v>5341.0146055908117</v>
          </cell>
          <cell r="S277">
            <v>5470.0907053617375</v>
          </cell>
          <cell r="T277">
            <v>56744.765441295196</v>
          </cell>
          <cell r="U277">
            <v>28546.419368298979</v>
          </cell>
        </row>
        <row r="278">
          <cell r="F278" t="str">
            <v>(-) DESPESAS CONTROLE MICRO-BIOLÓGICOSalários e Adicionais</v>
          </cell>
          <cell r="G278" t="str">
            <v>Salários e Adicionais</v>
          </cell>
          <cell r="H278">
            <v>2160</v>
          </cell>
          <cell r="I278">
            <v>2160</v>
          </cell>
          <cell r="J278">
            <v>2160</v>
          </cell>
          <cell r="K278">
            <v>2314.1432000000004</v>
          </cell>
          <cell r="L278">
            <v>2314.1432000000004</v>
          </cell>
          <cell r="M278">
            <v>2713.6432000000004</v>
          </cell>
          <cell r="N278">
            <v>2713.6432000000004</v>
          </cell>
          <cell r="O278">
            <v>3184</v>
          </cell>
          <cell r="P278">
            <v>2512.41</v>
          </cell>
          <cell r="Q278">
            <v>3184</v>
          </cell>
          <cell r="R278">
            <v>3184</v>
          </cell>
          <cell r="S278">
            <v>3184</v>
          </cell>
          <cell r="T278">
            <v>31783.982800000002</v>
          </cell>
          <cell r="U278">
            <v>16535.572800000002</v>
          </cell>
        </row>
        <row r="279">
          <cell r="F279" t="str">
            <v>(-) DESPESAS CONTROLE MICRO-BIOLÓGICOEncargos Sociais</v>
          </cell>
          <cell r="G279" t="str">
            <v>Encargos Sociais</v>
          </cell>
          <cell r="H279">
            <v>1075.44</v>
          </cell>
          <cell r="I279">
            <v>1070.07</v>
          </cell>
          <cell r="J279">
            <v>1180.55</v>
          </cell>
          <cell r="K279">
            <v>1244.7856000000002</v>
          </cell>
          <cell r="L279">
            <v>796.89560000000006</v>
          </cell>
          <cell r="M279">
            <v>1898.4356000000002</v>
          </cell>
          <cell r="N279">
            <v>2092.8011999999999</v>
          </cell>
          <cell r="O279">
            <v>2891.38</v>
          </cell>
          <cell r="P279">
            <v>1783.0900000000001</v>
          </cell>
          <cell r="Q279">
            <v>1931.9600000000003</v>
          </cell>
          <cell r="R279">
            <v>1587.7800000000002</v>
          </cell>
          <cell r="S279">
            <v>1665.1999999999998</v>
          </cell>
          <cell r="T279">
            <v>19218.388000000003</v>
          </cell>
          <cell r="U279">
            <v>9358.978000000001</v>
          </cell>
        </row>
        <row r="280">
          <cell r="F280" t="str">
            <v>(-) DESPESAS CONTROLE MICRO-BIOLÓGICOProvisão PPR Global</v>
          </cell>
          <cell r="G280" t="str">
            <v>Provisão PPR Global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</row>
        <row r="281">
          <cell r="F281" t="str">
            <v>(-) DESPESAS CONTROLE MICRO-BIOLÓGICODesenvolvimento RH</v>
          </cell>
          <cell r="G281" t="str">
            <v>Desenvolvimento RH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</row>
        <row r="282">
          <cell r="F282" t="str">
            <v>(-) DESPESAS CONTROLE MICRO-BIOLÓGICOProvisão PPR Gestores</v>
          </cell>
          <cell r="G282" t="str">
            <v>Provisão PPR Gestores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</row>
        <row r="283">
          <cell r="F283" t="str">
            <v>(-) DESPESAS CONTROLE MICRO-BIOLÓGICOEducação Continuada</v>
          </cell>
          <cell r="G283" t="str">
            <v>Educação Continuada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</row>
        <row r="284">
          <cell r="F284" t="str">
            <v>(-) DESPESAS CONTROLE MICRO-BIOLÓGICOIdiomas</v>
          </cell>
          <cell r="G284" t="str">
            <v>Idiomas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</row>
        <row r="285">
          <cell r="F285" t="str">
            <v>(-) DESPESAS CONTROLE MICRO-BIOLÓGICOGinástica Laboral</v>
          </cell>
          <cell r="G285" t="str">
            <v>Ginástica Laboral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</row>
        <row r="286">
          <cell r="F286" t="str">
            <v>(-) DESPESAS CONTROLE MICRO-BIOLÓGICOEducação e Treinamento (Capacitação)</v>
          </cell>
          <cell r="G286" t="str">
            <v>Educação e Treinamento (Capacitação)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</row>
        <row r="287">
          <cell r="F287" t="str">
            <v>(-) DESPESAS CONTROLE MICRO-BIOLÓGICOAtividades Motivacionais</v>
          </cell>
          <cell r="G287" t="str">
            <v>Atividades Motivacionais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</row>
        <row r="288">
          <cell r="F288" t="str">
            <v>(-) DESPESAS CONTROLE MICRO-BIOLÓGICOOutras despesas de Pessoal</v>
          </cell>
          <cell r="G288" t="str">
            <v>Outras despesas de Pessoal</v>
          </cell>
          <cell r="H288">
            <v>397.26916801144876</v>
          </cell>
          <cell r="I288">
            <v>281.41349553103339</v>
          </cell>
          <cell r="J288">
            <v>295.82091308070181</v>
          </cell>
          <cell r="K288">
            <v>519.71916284632437</v>
          </cell>
          <cell r="L288">
            <v>296.87512769692785</v>
          </cell>
          <cell r="M288">
            <v>421.96233310715354</v>
          </cell>
          <cell r="N288">
            <v>438.80836802538215</v>
          </cell>
          <cell r="O288">
            <v>602.25881317770097</v>
          </cell>
          <cell r="P288">
            <v>675.06830470205591</v>
          </cell>
          <cell r="Q288">
            <v>623.07364416390669</v>
          </cell>
          <cell r="R288">
            <v>569.2346055908115</v>
          </cell>
          <cell r="S288">
            <v>620.89070536173813</v>
          </cell>
          <cell r="T288">
            <v>5742.3946412951846</v>
          </cell>
          <cell r="U288">
            <v>2651.8685682989717</v>
          </cell>
        </row>
        <row r="289">
          <cell r="F289" t="str">
            <v>(-) DESPESAS CONTROLE MICRO-BIOLÓGICOAjuda de Custo Alimentação</v>
          </cell>
          <cell r="G289" t="str">
            <v>Ajuda de Custo Alimentação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</row>
        <row r="290">
          <cell r="F290" t="str">
            <v>(-) DESPESAS CONTROLE MICRO-BIOLÓGICOAjuda de Custo Combustível</v>
          </cell>
          <cell r="G290" t="str">
            <v>Ajuda de Custo Combustível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</row>
        <row r="291">
          <cell r="F291" t="str">
            <v>(-) DESPESAS CONTROLE MICRO-BIOLÓGICOAjuda de Custo Moradia/Aluguel</v>
          </cell>
          <cell r="G291" t="str">
            <v>Ajuda de Custo Moradia/Aluguel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</row>
        <row r="292">
          <cell r="F292" t="str">
            <v>(-) DESPESAS CONTROLE MICRO-BIOLÓGICOExames Médicos</v>
          </cell>
          <cell r="G292" t="str">
            <v>Exames Médicos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36.030000013207484</v>
          </cell>
          <cell r="Q292">
            <v>0</v>
          </cell>
          <cell r="R292">
            <v>0</v>
          </cell>
          <cell r="S292">
            <v>0</v>
          </cell>
          <cell r="T292">
            <v>36.030000013207484</v>
          </cell>
          <cell r="U292">
            <v>0</v>
          </cell>
        </row>
        <row r="293">
          <cell r="F293" t="str">
            <v>(-) DESPESAS CONTROLE MICRO-BIOLÓGICOPlano de Saúde</v>
          </cell>
          <cell r="G293" t="str">
            <v>Plano de Saúde</v>
          </cell>
          <cell r="H293">
            <v>109.43916667129442</v>
          </cell>
          <cell r="I293">
            <v>113.41349557244457</v>
          </cell>
          <cell r="J293">
            <v>127.820913047267</v>
          </cell>
          <cell r="K293">
            <v>111.81916317401982</v>
          </cell>
          <cell r="L293">
            <v>128.87512604525705</v>
          </cell>
          <cell r="M293">
            <v>253.9623333415152</v>
          </cell>
          <cell r="N293">
            <v>270.80836821066549</v>
          </cell>
          <cell r="O293">
            <v>266.25881355835577</v>
          </cell>
          <cell r="P293">
            <v>279.03830507189491</v>
          </cell>
          <cell r="Q293">
            <v>263.07364407846751</v>
          </cell>
          <cell r="R293">
            <v>209.23460528432821</v>
          </cell>
          <cell r="S293">
            <v>260.89070540827322</v>
          </cell>
          <cell r="T293">
            <v>2394.6346394637831</v>
          </cell>
          <cell r="U293">
            <v>1116.1385660624635</v>
          </cell>
        </row>
        <row r="294">
          <cell r="F294" t="str">
            <v>(-) DESPESAS CONTROLE MICRO-BIOLÓGICOSeguro de Vida em Grupo</v>
          </cell>
          <cell r="G294" t="str">
            <v>Seguro de Vida em Grupo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</row>
        <row r="295">
          <cell r="F295" t="str">
            <v>(-) DESPESAS CONTROLE MICRO-BIOLÓGICOPlano Odontológico</v>
          </cell>
          <cell r="G295" t="str">
            <v>Plano Odontológico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</row>
        <row r="296">
          <cell r="F296" t="str">
            <v>(-) DESPESAS CONTROLE MICRO-BIOLÓGICOFarmácia</v>
          </cell>
          <cell r="G296" t="str">
            <v>Farmácia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</row>
        <row r="297">
          <cell r="F297" t="str">
            <v>(-) DESPESAS CONTROLE MICRO-BIOLÓGICOAlimentação Funcionários</v>
          </cell>
          <cell r="G297" t="str">
            <v>Alimentação Funcionários</v>
          </cell>
          <cell r="H297">
            <v>168.00000137127688</v>
          </cell>
          <cell r="I297">
            <v>167.9999999585888</v>
          </cell>
          <cell r="J297">
            <v>168.00000003343482</v>
          </cell>
          <cell r="K297">
            <v>167.99999971606042</v>
          </cell>
          <cell r="L297">
            <v>168.00000165167083</v>
          </cell>
          <cell r="M297">
            <v>167.99999976563831</v>
          </cell>
          <cell r="N297">
            <v>167.99999981471669</v>
          </cell>
          <cell r="O297">
            <v>335.9999996193452</v>
          </cell>
          <cell r="P297">
            <v>359.99999961695357</v>
          </cell>
          <cell r="Q297">
            <v>360.00000008543918</v>
          </cell>
          <cell r="R297">
            <v>360.00000030648334</v>
          </cell>
          <cell r="S297">
            <v>359.99999995346496</v>
          </cell>
          <cell r="T297">
            <v>2952.0000018930727</v>
          </cell>
          <cell r="U297">
            <v>1176.0000023113867</v>
          </cell>
        </row>
        <row r="298">
          <cell r="F298" t="str">
            <v>(-) DESPESAS CONTROLE MICRO-BIOLÓGICOAlimentação Interna Funcionários</v>
          </cell>
          <cell r="G298" t="str">
            <v>Alimentação Interna Funcionários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</row>
        <row r="299">
          <cell r="F299" t="str">
            <v>(-) DESPESAS CONTROLE MICRO-BIOLÓGICOMulta Termino Contratual</v>
          </cell>
          <cell r="G299" t="str">
            <v>Multa Termino Contratual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</row>
        <row r="300">
          <cell r="F300" t="str">
            <v>(-) DESPESAS CONTROLE MICRO-BIOLÓGICOMultas Trabalhistas</v>
          </cell>
          <cell r="G300" t="str">
            <v>Multas Trabalhistas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</row>
        <row r="301">
          <cell r="F301" t="str">
            <v xml:space="preserve">(-) DESPESAS CONTROLE MICRO-BIOLÓGICOFardamento </v>
          </cell>
          <cell r="G301" t="str">
            <v xml:space="preserve">Fardamento </v>
          </cell>
          <cell r="H301">
            <v>119.82999996887747</v>
          </cell>
          <cell r="I301">
            <v>0</v>
          </cell>
          <cell r="J301">
            <v>0</v>
          </cell>
          <cell r="K301">
            <v>239.89999995624413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359.7299999251216</v>
          </cell>
          <cell r="U301">
            <v>359.7299999251216</v>
          </cell>
        </row>
        <row r="302">
          <cell r="F302" t="str">
            <v>(-) DESPESAS CONTROLE MICRO-BIOLÓGICOBenefícios Assistenciais</v>
          </cell>
          <cell r="G302" t="str">
            <v>Benefícios Assistenciais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</row>
        <row r="303">
          <cell r="F303" t="str">
            <v>(-) DESPESAS CONTROLE MICRO-BIOLÓGICO(-) Despesas Especificas</v>
          </cell>
          <cell r="G303" t="str">
            <v>(-) Despesas Especificas</v>
          </cell>
          <cell r="H303">
            <v>2915.7000000350999</v>
          </cell>
          <cell r="I303">
            <v>311</v>
          </cell>
          <cell r="J303">
            <v>1542.2</v>
          </cell>
          <cell r="K303">
            <v>1627</v>
          </cell>
          <cell r="L303">
            <v>1979.75</v>
          </cell>
          <cell r="M303">
            <v>1440.6699999944781</v>
          </cell>
          <cell r="N303">
            <v>2225.9</v>
          </cell>
          <cell r="O303">
            <v>3386.5</v>
          </cell>
          <cell r="P303">
            <v>844.5</v>
          </cell>
          <cell r="Q303">
            <v>514</v>
          </cell>
          <cell r="R303">
            <v>1902.8000000049999</v>
          </cell>
          <cell r="S303">
            <v>2279.6000000372997</v>
          </cell>
          <cell r="T303">
            <v>20969.620000071878</v>
          </cell>
          <cell r="U303">
            <v>12042.220000029578</v>
          </cell>
        </row>
        <row r="304">
          <cell r="F304" t="str">
            <v>(-) DESPESAS CONTROLE MICRO-BIOLÓGICOQualificação de Ambientes</v>
          </cell>
          <cell r="G304" t="str">
            <v>Qualificação de Ambientes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</row>
        <row r="305">
          <cell r="F305" t="str">
            <v>(-) DESPESAS CONTROLE MICRO-BIOLÓGICOQualificação de Equipamentos</v>
          </cell>
          <cell r="G305" t="str">
            <v>Qualificação de Equipamentos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</row>
        <row r="306">
          <cell r="F306" t="str">
            <v>(-) DESPESAS CONTROLE MICRO-BIOLÓGICOCalibração Equipamentos e Instrumentos</v>
          </cell>
          <cell r="G306" t="str">
            <v>Calibração Equipamentos e Instrumentos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</row>
        <row r="307">
          <cell r="F307" t="str">
            <v>(-) DESPESAS CONTROLE MICRO-BIOLÓGICOAssessoria BPF</v>
          </cell>
          <cell r="G307" t="str">
            <v>Assessoria BPF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</row>
        <row r="308">
          <cell r="F308" t="str">
            <v>(-) DESPESAS CONTROLE MICRO-BIOLÓGICOMaterial de Laboratório</v>
          </cell>
          <cell r="G308" t="str">
            <v>Material de Laboratório</v>
          </cell>
          <cell r="H308">
            <v>2915.7000000350999</v>
          </cell>
          <cell r="I308">
            <v>311</v>
          </cell>
          <cell r="J308">
            <v>1542.2</v>
          </cell>
          <cell r="K308">
            <v>1627</v>
          </cell>
          <cell r="L308">
            <v>1979.75</v>
          </cell>
          <cell r="M308">
            <v>1440.6699999944781</v>
          </cell>
          <cell r="N308">
            <v>2225.9</v>
          </cell>
          <cell r="O308">
            <v>3386.5</v>
          </cell>
          <cell r="P308">
            <v>844.5</v>
          </cell>
          <cell r="Q308">
            <v>514</v>
          </cell>
          <cell r="R308">
            <v>1902.8000000049999</v>
          </cell>
          <cell r="S308">
            <v>2279.6000000372997</v>
          </cell>
          <cell r="T308">
            <v>20969.620000071878</v>
          </cell>
          <cell r="U308">
            <v>12042.220000029578</v>
          </cell>
        </row>
        <row r="309">
          <cell r="F309" t="str">
            <v>(-) DESPESAS CONTROLE MICRO-BIOLÓGICO(-) Despesas Gerais</v>
          </cell>
          <cell r="G309" t="str">
            <v>(-) Despesas Gerais</v>
          </cell>
          <cell r="H309">
            <v>87.349999954993422</v>
          </cell>
          <cell r="I309">
            <v>51.410000014736994</v>
          </cell>
          <cell r="J309">
            <v>59.400000068332034</v>
          </cell>
          <cell r="K309">
            <v>97.170000031734801</v>
          </cell>
          <cell r="L309">
            <v>10.5</v>
          </cell>
          <cell r="M309">
            <v>255.5</v>
          </cell>
          <cell r="N309">
            <v>0</v>
          </cell>
          <cell r="O309">
            <v>60</v>
          </cell>
          <cell r="P309">
            <v>9.6599999808000234</v>
          </cell>
          <cell r="Q309">
            <v>0</v>
          </cell>
          <cell r="R309">
            <v>102.37000005909714</v>
          </cell>
          <cell r="S309">
            <v>7.819999997566895</v>
          </cell>
          <cell r="T309">
            <v>741.18000010726132</v>
          </cell>
          <cell r="U309">
            <v>561.33000006979728</v>
          </cell>
        </row>
        <row r="310">
          <cell r="F310" t="str">
            <v>(-) DESPESAS CONTROLE MICRO-BIOLÓGICO(-) Deslocamentos e Viagens</v>
          </cell>
          <cell r="G310" t="str">
            <v>(-) Deslocamentos e Viagens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</row>
        <row r="311">
          <cell r="F311" t="str">
            <v xml:space="preserve">(-) DESPESAS CONTROLE MICRO-BIOLÓGICOHospedagem </v>
          </cell>
          <cell r="G311" t="str">
            <v xml:space="preserve">Hospedagem 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</row>
        <row r="312">
          <cell r="F312" t="str">
            <v xml:space="preserve">(-) DESPESAS CONTROLE MICRO-BIOLÓGICOPassagens Aéreas </v>
          </cell>
          <cell r="G312" t="str">
            <v xml:space="preserve">Passagens Aéreas 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</row>
        <row r="313">
          <cell r="F313" t="str">
            <v xml:space="preserve">(-) DESPESAS CONTROLE MICRO-BIOLÓGICOPassagens Rodoviárias </v>
          </cell>
          <cell r="G313" t="str">
            <v xml:space="preserve">Passagens Rodoviárias 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</row>
        <row r="314">
          <cell r="F314" t="str">
            <v>(-) DESPESAS CONTROLE MICRO-BIOLÓGICOPassagens Marítimas</v>
          </cell>
          <cell r="G314" t="str">
            <v>Passagens Marítimas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</row>
        <row r="315">
          <cell r="F315" t="str">
            <v>(-) DESPESAS CONTROLE MICRO-BIOLÓGICODespesas com Táxi</v>
          </cell>
          <cell r="G315" t="str">
            <v>Despesas com Táxi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</row>
        <row r="316">
          <cell r="F316" t="str">
            <v>(-) DESPESAS CONTROLE MICRO-BIOLÓGICODespesas com Moto Taxi</v>
          </cell>
          <cell r="G316" t="str">
            <v>Despesas com Moto Taxi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</row>
        <row r="317">
          <cell r="F317" t="str">
            <v>(-) DESPESAS CONTROLE MICRO-BIOLÓGICOAlimentação Viagens</v>
          </cell>
          <cell r="G317" t="str">
            <v>Alimentação Viagens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</row>
        <row r="318">
          <cell r="F318" t="str">
            <v>(-) DESPESAS CONTROLE MICRO-BIOLÓGICODiárias Viagens</v>
          </cell>
          <cell r="G318" t="str">
            <v>Diárias Viagens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</row>
        <row r="319">
          <cell r="F319" t="str">
            <v>(-) DESPESAS CONTROLE MICRO-BIOLÓGICOCombustível em Viagens</v>
          </cell>
          <cell r="G319" t="str">
            <v>Combustível em Viagens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</row>
        <row r="320">
          <cell r="F320" t="str">
            <v>(-) DESPESAS CONTROLE MICRO-BIOLÓGICOEstacionamento</v>
          </cell>
          <cell r="G320" t="str">
            <v>Estacionamento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</row>
        <row r="321">
          <cell r="F321" t="str">
            <v>(-) DESPESAS CONTROLE MICRO-BIOLÓGICOPedágio</v>
          </cell>
          <cell r="G321" t="str">
            <v>Pedágio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</row>
        <row r="322">
          <cell r="F322" t="str">
            <v>(-) DESPESAS CONTROLE MICRO-BIOLÓGICO(-) Telefonia e Telecomunicações</v>
          </cell>
          <cell r="G322" t="str">
            <v>(-) Telefonia e Telecomunicações</v>
          </cell>
          <cell r="H322">
            <v>31.349999954993418</v>
          </cell>
          <cell r="I322">
            <v>23.410000021736987</v>
          </cell>
          <cell r="J322">
            <v>9.4000000658320282</v>
          </cell>
          <cell r="K322">
            <v>7.1700000317347952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9.6599999808000234</v>
          </cell>
          <cell r="Q322">
            <v>0</v>
          </cell>
          <cell r="R322">
            <v>7.3700000545809994</v>
          </cell>
          <cell r="S322">
            <v>7.819999997566895</v>
          </cell>
          <cell r="T322">
            <v>96.180000107245149</v>
          </cell>
          <cell r="U322">
            <v>71.330000074297232</v>
          </cell>
        </row>
        <row r="323">
          <cell r="F323" t="str">
            <v>(-) DESPESAS CONTROLE MICRO-BIOLÓGICOTelefonia Fixa</v>
          </cell>
          <cell r="G323" t="str">
            <v>Telefonia Fixa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</row>
        <row r="324">
          <cell r="F324" t="str">
            <v>(-) DESPESAS CONTROLE MICRO-BIOLÓGICOTelefonia Móvel</v>
          </cell>
          <cell r="G324" t="str">
            <v>Telefonia Móvel</v>
          </cell>
          <cell r="H324">
            <v>31.349999954993418</v>
          </cell>
          <cell r="I324">
            <v>23.410000021736987</v>
          </cell>
          <cell r="J324">
            <v>9.4000000658320282</v>
          </cell>
          <cell r="K324">
            <v>7.1700000317347952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9.6599999808000234</v>
          </cell>
          <cell r="Q324">
            <v>0</v>
          </cell>
          <cell r="R324">
            <v>7.3700000545809994</v>
          </cell>
          <cell r="S324">
            <v>7.819999997566895</v>
          </cell>
          <cell r="T324">
            <v>96.180000107245149</v>
          </cell>
          <cell r="U324">
            <v>71.330000074297232</v>
          </cell>
        </row>
        <row r="325">
          <cell r="F325" t="str">
            <v>(-) DESPESAS CONTROLE MICRO-BIOLÓGICOInternet</v>
          </cell>
          <cell r="G325" t="str">
            <v>Internet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</row>
        <row r="326">
          <cell r="F326" t="str">
            <v>(-) DESPESAS CONTROLE MICRO-BIOLÓGICOServiço de Trasmissão em Audio e Video</v>
          </cell>
          <cell r="G326" t="str">
            <v>Serviço de Trasmissão em Audio e Video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</row>
        <row r="327">
          <cell r="F327" t="str">
            <v>(-) DESPESAS CONTROLE MICRO-BIOLÓGICOVoip</v>
          </cell>
          <cell r="G327" t="str">
            <v>Voip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</row>
        <row r="328">
          <cell r="F328" t="str">
            <v>(-) DESPESAS CONTROLE MICRO-BIOLÓGICO(-)Materias de Consumo</v>
          </cell>
          <cell r="G328" t="str">
            <v>(-)Materias de Consumo</v>
          </cell>
          <cell r="H328">
            <v>56</v>
          </cell>
          <cell r="I328">
            <v>27.999999993000003</v>
          </cell>
          <cell r="J328">
            <v>50.000000002500002</v>
          </cell>
          <cell r="K328">
            <v>90</v>
          </cell>
          <cell r="L328">
            <v>10.5</v>
          </cell>
          <cell r="M328">
            <v>14.5</v>
          </cell>
          <cell r="N328">
            <v>0</v>
          </cell>
          <cell r="O328">
            <v>60</v>
          </cell>
          <cell r="P328">
            <v>0</v>
          </cell>
          <cell r="Q328">
            <v>0</v>
          </cell>
          <cell r="R328">
            <v>95.000000004516139</v>
          </cell>
          <cell r="S328">
            <v>0</v>
          </cell>
          <cell r="T328">
            <v>404.00000000001614</v>
          </cell>
          <cell r="U328">
            <v>248.99999999549999</v>
          </cell>
        </row>
        <row r="329">
          <cell r="F329" t="str">
            <v>(-) DESPESAS CONTROLE MICRO-BIOLÓGICOMaterial de Consumo Informática</v>
          </cell>
          <cell r="G329" t="str">
            <v>Material de Consumo Informática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</row>
        <row r="330">
          <cell r="F330" t="str">
            <v>(-) DESPESAS CONTROLE MICRO-BIOLÓGICOAluguel Máquina Reprográfica</v>
          </cell>
          <cell r="G330" t="str">
            <v>Aluguel Máquina Reprográfica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</row>
        <row r="331">
          <cell r="F331" t="str">
            <v>(-) DESPESAS CONTROLE MICRO-BIOLÓGICOMaterial de Consumo Máquina Reprografia</v>
          </cell>
          <cell r="G331" t="str">
            <v>Material de Consumo Máquina Reprografia</v>
          </cell>
          <cell r="H331">
            <v>0</v>
          </cell>
          <cell r="I331">
            <v>0</v>
          </cell>
          <cell r="J331">
            <v>50.000000002500002</v>
          </cell>
          <cell r="K331">
            <v>50</v>
          </cell>
          <cell r="L331">
            <v>0</v>
          </cell>
          <cell r="M331">
            <v>14.5</v>
          </cell>
          <cell r="N331">
            <v>0</v>
          </cell>
          <cell r="O331">
            <v>60</v>
          </cell>
          <cell r="P331">
            <v>0</v>
          </cell>
          <cell r="Q331">
            <v>0</v>
          </cell>
          <cell r="R331">
            <v>95.000000004516139</v>
          </cell>
          <cell r="S331">
            <v>0</v>
          </cell>
          <cell r="T331">
            <v>269.50000000701613</v>
          </cell>
          <cell r="U331">
            <v>114.5000000025</v>
          </cell>
        </row>
        <row r="332">
          <cell r="F332" t="str">
            <v>(-) DESPESAS CONTROLE MICRO-BIOLÓGICOMaterial de Expediente</v>
          </cell>
          <cell r="G332" t="str">
            <v>Material de Expediente</v>
          </cell>
          <cell r="H332">
            <v>56</v>
          </cell>
          <cell r="I332">
            <v>0</v>
          </cell>
          <cell r="J332">
            <v>0</v>
          </cell>
          <cell r="K332">
            <v>0</v>
          </cell>
          <cell r="L332">
            <v>10.5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66.5</v>
          </cell>
          <cell r="U332">
            <v>66.5</v>
          </cell>
        </row>
        <row r="333">
          <cell r="F333" t="str">
            <v>(-) DESPESAS CONTROLE MICRO-BIOLÓGICOMaterial de Limpeza</v>
          </cell>
          <cell r="G333" t="str">
            <v>Material de Limpeza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</row>
        <row r="334">
          <cell r="F334" t="str">
            <v>(-) DESPESAS CONTROLE MICRO-BIOLÓGICOMaterial Gráfico e Repreográfico</v>
          </cell>
          <cell r="G334" t="str">
            <v>Material Gráfico e Repreográfico</v>
          </cell>
          <cell r="H334">
            <v>0</v>
          </cell>
          <cell r="I334">
            <v>27.999999993000003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27.999999993000003</v>
          </cell>
          <cell r="U334">
            <v>27.999999993000003</v>
          </cell>
        </row>
        <row r="335">
          <cell r="F335" t="str">
            <v>(-) DESPESAS CONTROLE MICRO-BIOLÓGICOMateriais de Natureza Permanente</v>
          </cell>
          <cell r="G335" t="str">
            <v>Materiais de Natureza Permanente</v>
          </cell>
          <cell r="H335">
            <v>0</v>
          </cell>
          <cell r="I335">
            <v>0</v>
          </cell>
          <cell r="J335">
            <v>0</v>
          </cell>
          <cell r="K335">
            <v>40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40</v>
          </cell>
          <cell r="U335">
            <v>40</v>
          </cell>
        </row>
        <row r="336">
          <cell r="F336" t="str">
            <v>(-) DESPESAS CONTROLE MICRO-BIOLÓGICOCoffee Break</v>
          </cell>
          <cell r="G336" t="str">
            <v>Coffee Break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</row>
        <row r="337">
          <cell r="F337" t="str">
            <v>(-) DESPESAS CONTROLE MICRO-BIOLÓGICOMaterial EPI</v>
          </cell>
          <cell r="G337" t="str">
            <v>Material EPI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</row>
        <row r="338">
          <cell r="F338" t="str">
            <v>(-) DESPESAS CONTROLE MICRO-BIOLÓGICO(-) Serviços Técnicos Especializados</v>
          </cell>
          <cell r="G338" t="str">
            <v>(-) Serviços Técnicos Especializados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</row>
        <row r="339">
          <cell r="F339" t="str">
            <v>(-) DESPESAS CONTROLE MICRO-BIOLÓGICOComissões sobre Vendas</v>
          </cell>
          <cell r="G339" t="str">
            <v>Comissões sobre Vendas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</row>
        <row r="340">
          <cell r="F340" t="str">
            <v>(-) DESPESAS CONTROLE MICRO-BIOLÓGICOServiços de Segurança</v>
          </cell>
          <cell r="G340" t="str">
            <v>Serviços de Segurança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</row>
        <row r="341">
          <cell r="F341" t="str">
            <v>(-) DESPESAS CONTROLE MICRO-BIOLÓGICOServiços de Contabilidade</v>
          </cell>
          <cell r="G341" t="str">
            <v>Serviços de Contabilidade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</row>
        <row r="342">
          <cell r="F342" t="str">
            <v>(-) DESPESAS CONTROLE MICRO-BIOLÓGICOAssessoria Tributária</v>
          </cell>
          <cell r="G342" t="str">
            <v>Assessoria Tributária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</row>
        <row r="343">
          <cell r="F343" t="str">
            <v>(-) DESPESAS CONTROLE MICRO-BIOLÓGICOAuditoria Independente</v>
          </cell>
          <cell r="G343" t="str">
            <v>Auditoria Independente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</row>
        <row r="344">
          <cell r="F344" t="str">
            <v>(-) DESPESAS CONTROLE MICRO-BIOLÓGICOAdvocacia</v>
          </cell>
          <cell r="G344" t="str">
            <v>Advocacia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</row>
        <row r="345">
          <cell r="F345" t="str">
            <v>(-) DESPESAS CONTROLE MICRO-BIOLÓGICOAssessoria de Imprensa</v>
          </cell>
          <cell r="G345" t="str">
            <v>Assessoria de Imprensa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</row>
        <row r="346">
          <cell r="F346" t="str">
            <v>(-) DESPESAS CONTROLE MICRO-BIOLÓGICOAssessoria de Comunicação</v>
          </cell>
          <cell r="G346" t="str">
            <v>Assessoria de Comunicação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</row>
        <row r="347">
          <cell r="F347" t="str">
            <v>(-) DESPESAS CONTROLE MICRO-BIOLÓGICOAssessoria Criação e Publicidade</v>
          </cell>
          <cell r="G347" t="str">
            <v>Assessoria Criação e Publicidade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</row>
        <row r="348">
          <cell r="F348" t="str">
            <v>(-) DESPESAS CONTROLE MICRO-BIOLÓGICORecrutamento e Seleção</v>
          </cell>
          <cell r="G348" t="str">
            <v>Recrutamento e Seleção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</row>
        <row r="349">
          <cell r="F349" t="str">
            <v>(-) DESPESAS CONTROLE MICRO-BIOLÓGICOFerramentas de Pesquisa</v>
          </cell>
          <cell r="G349" t="str">
            <v>Ferramentas de Pesquisa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</row>
        <row r="350">
          <cell r="F350" t="str">
            <v>(-) DESPESAS CONTROLE MICRO-BIOLÓGICOAssessoria Empresarial</v>
          </cell>
          <cell r="G350" t="str">
            <v>Assessoria Empresarial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</row>
        <row r="351">
          <cell r="F351" t="str">
            <v>(-) DESPESAS CONTROLE MICRO-BIOLÓGICOServiço de Desembaraço Aduaneiro</v>
          </cell>
          <cell r="G351" t="str">
            <v>Serviço de Desembaraço Aduaneiro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</row>
        <row r="352">
          <cell r="F352" t="str">
            <v>(-) DESPESAS CONTROLE MICRO-BIOLÓGICOParticipação em Associações</v>
          </cell>
          <cell r="G352" t="str">
            <v>Participação em Associações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</row>
        <row r="353">
          <cell r="F353" t="str">
            <v>(-) DESPESAS CONTROLE MICRO-BIOLÓGICOComissão Empresa de Cobrança</v>
          </cell>
          <cell r="G353" t="str">
            <v>Comissão Empresa de Cobrança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</row>
        <row r="354">
          <cell r="F354" t="str">
            <v>(-) DESPESAS CONTROLE MICRO-BIOLÓGICOServiço Análise de Crédito</v>
          </cell>
          <cell r="G354" t="str">
            <v>Serviço Análise de Crédito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</row>
        <row r="355">
          <cell r="F355" t="str">
            <v>(-) DESPESAS CONTROLE MICRO-BIOLÓGICODesenvolvimento e Manutenção de Software</v>
          </cell>
          <cell r="G355" t="str">
            <v>Desenvolvimento e Manutenção de Software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</row>
        <row r="356">
          <cell r="F356" t="str">
            <v>(-) DESPESAS CONTROLE MICRO-BIOLÓGICOSuporte Técnico Software</v>
          </cell>
          <cell r="G356" t="str">
            <v>Suporte Técnico Software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</row>
        <row r="357">
          <cell r="F357" t="str">
            <v>(-) DESPESAS CONTROLE MICRO-BIOLÓGICOLicença para Uso de Software (Aluguel)</v>
          </cell>
          <cell r="G357" t="str">
            <v>Licença para Uso de Software (Aluguel)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</row>
        <row r="358">
          <cell r="F358" t="str">
            <v>(-) DESPESAS CONTROLE MICRO-BIOLÓGICOAssessoria em TI</v>
          </cell>
          <cell r="G358" t="str">
            <v>Assessoria em TI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</row>
        <row r="359">
          <cell r="F359" t="str">
            <v>(-) DESPESAS CONTROLE MICRO-BIOLÓGICOManutenção Suporte Técnico Software</v>
          </cell>
          <cell r="G359" t="str">
            <v>Manutenção Suporte Técnico Software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</row>
        <row r="360">
          <cell r="F360" t="str">
            <v>(-) DESPESAS CONTROLE MICRO-BIOLÓGICO(-)Manutenção</v>
          </cell>
          <cell r="G360" t="str">
            <v>(-)Manutenção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</row>
        <row r="361">
          <cell r="F361" t="str">
            <v>(-) DESPESAS CONTROLE MICRO-BIOLÓGICOMateriais de Manutenção e Reparos</v>
          </cell>
          <cell r="G361" t="str">
            <v>Materiais de Manutenção e Reparos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</row>
        <row r="362">
          <cell r="F362" t="str">
            <v>(-) DESPESAS CONTROLE MICRO-BIOLÓGICOManutenção Conservação Móveis e Utensílios</v>
          </cell>
          <cell r="G362" t="str">
            <v>Manutenção Conservação Móveis e Utensílios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</row>
        <row r="363">
          <cell r="F363" t="str">
            <v>(-) DESPESAS CONTROLE MICRO-BIOLÓGICOManutenção Conservação Máq. e Equipamentos</v>
          </cell>
          <cell r="G363" t="str">
            <v>Manutenção Conservação Máq. e Equipamentos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</row>
        <row r="364">
          <cell r="F364" t="str">
            <v>(-) DESPESAS CONTROLE MICRO-BIOLÓGICOManutenção de Equipamentos de Informática</v>
          </cell>
          <cell r="G364" t="str">
            <v>Manutenção de Equipamentos de Informática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</row>
        <row r="365">
          <cell r="F365" t="str">
            <v>(-) DESPESAS CONTROLE MICRO-BIOLÓGICOManutenção e Conservação Instalações</v>
          </cell>
          <cell r="G365" t="str">
            <v>Manutenção e Conservação Instalações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</row>
        <row r="366">
          <cell r="F366" t="str">
            <v>(-) DESPESAS CONTROLE MICRO-BIOLÓGICOManutenção e Conservação Predial</v>
          </cell>
          <cell r="G366" t="str">
            <v>Manutenção e Conservação Predial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</row>
        <row r="367">
          <cell r="F367" t="str">
            <v>(-) DESPESAS CONTROLE MICRO-BIOLÓGICO(-)Outras Despesas Gerais</v>
          </cell>
          <cell r="G367" t="str">
            <v>(-)Outras Despesas Gerais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241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241</v>
          </cell>
          <cell r="U367">
            <v>241</v>
          </cell>
        </row>
        <row r="368">
          <cell r="F368" t="str">
            <v>(-) DESPESAS CONTROLE MICRO-BIOLÓGICOAluguel de Veículos</v>
          </cell>
          <cell r="G368" t="str">
            <v>Aluguel de Veículos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</row>
        <row r="369">
          <cell r="F369" t="str">
            <v>(-) DESPESAS CONTROLE MICRO-BIOLÓGICOAssinatura Jornais, Revistas e Periódicos</v>
          </cell>
          <cell r="G369" t="str">
            <v>Assinatura Jornais, Revistas e Periódicos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</row>
        <row r="370">
          <cell r="F370" t="str">
            <v>(-) DESPESAS CONTROLE MICRO-BIOLÓGICOCombustível</v>
          </cell>
          <cell r="G370" t="str">
            <v>Combustível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</row>
        <row r="371">
          <cell r="F371" t="str">
            <v>(-) DESPESAS CONTROLE MICRO-BIOLÓGICODespesa com Documentos</v>
          </cell>
          <cell r="G371" t="str">
            <v>Despesa com Documentos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</row>
        <row r="372">
          <cell r="F372" t="str">
            <v>(-) DESPESAS CONTROLE MICRO-BIOLÓGICODespesa com Processos Judiciais</v>
          </cell>
          <cell r="G372" t="str">
            <v>Despesa com Processos Judiciais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</row>
        <row r="373">
          <cell r="F373" t="str">
            <v>(-) DESPESAS CONTROLE MICRO-BIOLÓGICOFrete Compra</v>
          </cell>
          <cell r="G373" t="str">
            <v>Frete Compra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</row>
        <row r="374">
          <cell r="F374" t="str">
            <v>(-) DESPESAS CONTROLE MICRO-BIOLÓGICOMão-de-Obra Terceirizada</v>
          </cell>
          <cell r="G374" t="str">
            <v>Mão-de-Obra Terceirizada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241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241</v>
          </cell>
          <cell r="U374">
            <v>241</v>
          </cell>
        </row>
        <row r="375">
          <cell r="F375" t="str">
            <v>(-) DESPESAS CONTROLE MICRO-BIOLÓGICOServiço de Correios</v>
          </cell>
          <cell r="G375" t="str">
            <v>Serviço de Correios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</row>
        <row r="376">
          <cell r="F376" t="str">
            <v>(-) DESPESAS CONTROLE MICRO-BIOLÓGICOÁgua</v>
          </cell>
          <cell r="G376" t="str">
            <v>Água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</row>
        <row r="377">
          <cell r="F377" t="str">
            <v>(-) DESPESAS CONTROLE MICRO-BIOLÓGICODespesas com Amortização de Software</v>
          </cell>
          <cell r="G377" t="str">
            <v>Despesas com Amortização de Software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</row>
        <row r="378">
          <cell r="F378" t="str">
            <v>(-) DESPESAS CONTROLE MICRO-BIOLÓGICOTaxas Operacionais</v>
          </cell>
          <cell r="G378" t="str">
            <v>Taxas Operacionais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</row>
        <row r="379">
          <cell r="F379" t="str">
            <v>(-) DESPESAS CONTROLE MICRO-BIOLÓGICOAluguel de Imóveis</v>
          </cell>
          <cell r="G379" t="str">
            <v>Aluguel de Imóveis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</row>
        <row r="380">
          <cell r="F380" t="str">
            <v>(-) DESPESAS CONTROLE MICRO-BIOLÓGICOSeguro Frota Leve</v>
          </cell>
          <cell r="G380" t="str">
            <v>Seguro Frota Leve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</row>
        <row r="381">
          <cell r="F381" t="str">
            <v>(-) DESPESAS CONTROLE MICRO-BIOLÓGICOPerdas de Estoque</v>
          </cell>
          <cell r="G381" t="str">
            <v>Perdas de Estoque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</row>
        <row r="382">
          <cell r="F382" t="str">
            <v>(-) DESPESAS CONTROLE MICRO-BIOLÓGICOAluguel de Máquinas e Equipamentos</v>
          </cell>
          <cell r="G382" t="str">
            <v>Aluguel de Máquinas e Equipamentos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</row>
        <row r="383">
          <cell r="F383" t="str">
            <v>(-) DESPESAS CONTROLE MICRO-BIOLÓGICOOutras Despesas Gerais</v>
          </cell>
          <cell r="G383" t="str">
            <v>Outras Despesas Gerais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</row>
        <row r="384">
          <cell r="F384" t="str">
            <v>(-) DESPESAS ASSUNTOS REGULATÓRIOS(-) DESPESAS ASSUNTOS REGULATÓRIOS</v>
          </cell>
          <cell r="G384" t="str">
            <v>(-) DESPESAS ASSUNTOS REGULATÓRIOS</v>
          </cell>
          <cell r="H384">
            <v>17739.552666073119</v>
          </cell>
          <cell r="I384">
            <v>5170.5069955310337</v>
          </cell>
          <cell r="J384">
            <v>10971.374413883954</v>
          </cell>
          <cell r="K384">
            <v>11876.260262743541</v>
          </cell>
          <cell r="L384">
            <v>8449.6662261388392</v>
          </cell>
          <cell r="M384">
            <v>6078.172266436397</v>
          </cell>
          <cell r="N384">
            <v>6038.6353519189606</v>
          </cell>
          <cell r="O384">
            <v>7504.9527443030793</v>
          </cell>
          <cell r="P384">
            <v>8854.815278770202</v>
          </cell>
          <cell r="Q384">
            <v>9993.8082889429861</v>
          </cell>
          <cell r="R384">
            <v>11396.7111966146</v>
          </cell>
          <cell r="S384">
            <v>-4037.6099993699827</v>
          </cell>
          <cell r="T384">
            <v>100036.84569198673</v>
          </cell>
          <cell r="U384">
            <v>66324.168182725844</v>
          </cell>
        </row>
        <row r="385">
          <cell r="F385" t="str">
            <v>(-) DESPESAS ASSUNTOS REGULATÓRIOSDespesas com Pessoal</v>
          </cell>
          <cell r="G385" t="str">
            <v>Despesas com Pessoal</v>
          </cell>
          <cell r="H385">
            <v>2930.4991663353899</v>
          </cell>
          <cell r="I385">
            <v>2853.6634955310333</v>
          </cell>
          <cell r="J385">
            <v>3125.5809131141364</v>
          </cell>
          <cell r="K385">
            <v>3127.3667628900807</v>
          </cell>
          <cell r="L385">
            <v>2834.8727258825279</v>
          </cell>
          <cell r="M385">
            <v>3302.0087664363964</v>
          </cell>
          <cell r="N385">
            <v>2389.3641839200495</v>
          </cell>
          <cell r="O385">
            <v>3360.3394065888506</v>
          </cell>
          <cell r="P385">
            <v>3057.5691522657453</v>
          </cell>
          <cell r="Q385">
            <v>3005.4168222892481</v>
          </cell>
          <cell r="R385">
            <v>3611.0573029347847</v>
          </cell>
          <cell r="S385">
            <v>3001.9753531164029</v>
          </cell>
          <cell r="T385">
            <v>36599.714051304647</v>
          </cell>
          <cell r="U385">
            <v>20563.356014109613</v>
          </cell>
        </row>
        <row r="386">
          <cell r="F386" t="str">
            <v>(-) DESPESAS ASSUNTOS REGULATÓRIOSSalários e Adicionais</v>
          </cell>
          <cell r="G386" t="str">
            <v>Salários e Adicionais</v>
          </cell>
          <cell r="H386">
            <v>1721</v>
          </cell>
          <cell r="I386">
            <v>1721</v>
          </cell>
          <cell r="J386">
            <v>1721</v>
          </cell>
          <cell r="K386">
            <v>1858.68</v>
          </cell>
          <cell r="L386">
            <v>1858.68</v>
          </cell>
          <cell r="M386">
            <v>1858.68</v>
          </cell>
          <cell r="N386">
            <v>619.56359999999984</v>
          </cell>
          <cell r="O386">
            <v>1841</v>
          </cell>
          <cell r="P386">
            <v>1325.71</v>
          </cell>
          <cell r="Q386">
            <v>1841</v>
          </cell>
          <cell r="R386">
            <v>1841</v>
          </cell>
          <cell r="S386">
            <v>1841</v>
          </cell>
          <cell r="T386">
            <v>20048.313600000001</v>
          </cell>
          <cell r="U386">
            <v>11358.6036</v>
          </cell>
        </row>
        <row r="387">
          <cell r="F387" t="str">
            <v>(-) DESPESAS ASSUNTOS REGULATÓRIOSEncargos Sociais</v>
          </cell>
          <cell r="G387" t="str">
            <v>Encargos Sociais</v>
          </cell>
          <cell r="H387">
            <v>857.20000000000016</v>
          </cell>
          <cell r="I387">
            <v>851.25000000000011</v>
          </cell>
          <cell r="J387">
            <v>928.75999999999988</v>
          </cell>
          <cell r="K387">
            <v>988.86760000000015</v>
          </cell>
          <cell r="L387">
            <v>679.3176000000002</v>
          </cell>
          <cell r="M387">
            <v>1148.3476000000001</v>
          </cell>
          <cell r="N387">
            <v>1466.3964000000001</v>
          </cell>
          <cell r="O387">
            <v>1218.21</v>
          </cell>
          <cell r="P387">
            <v>1045.3499999999999</v>
          </cell>
          <cell r="Q387">
            <v>942.88</v>
          </cell>
          <cell r="R387">
            <v>907.8399999999998</v>
          </cell>
          <cell r="S387">
            <v>940.53000000000009</v>
          </cell>
          <cell r="T387">
            <v>11974.949199999999</v>
          </cell>
          <cell r="U387">
            <v>6920.1391999999996</v>
          </cell>
        </row>
        <row r="388">
          <cell r="F388" t="str">
            <v>(-) DESPESAS ASSUNTOS REGULATÓRIOSProvisão PPR Global</v>
          </cell>
          <cell r="G388" t="str">
            <v>Provisão PPR Global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</row>
        <row r="389">
          <cell r="F389" t="str">
            <v>(-) DESPESAS ASSUNTOS REGULATÓRIOSDesenvolvimento RH</v>
          </cell>
          <cell r="G389" t="str">
            <v>Desenvolvimento RH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</row>
        <row r="390">
          <cell r="F390" t="str">
            <v>(-) DESPESAS ASSUNTOS REGULATÓRIOSProvisão PPR Gestores</v>
          </cell>
          <cell r="G390" t="str">
            <v>Provisão PPR Gestores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</row>
        <row r="391">
          <cell r="F391" t="str">
            <v>(-) DESPESAS ASSUNTOS REGULATÓRIOSEducação Continuada</v>
          </cell>
          <cell r="G391" t="str">
            <v>Educação Continuada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</row>
        <row r="392">
          <cell r="F392" t="str">
            <v>(-) DESPESAS ASSUNTOS REGULATÓRIOSIdiomas</v>
          </cell>
          <cell r="G392" t="str">
            <v>Idiomas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</row>
        <row r="393">
          <cell r="F393" t="str">
            <v>(-) DESPESAS ASSUNTOS REGULATÓRIOSGinástica Laboral</v>
          </cell>
          <cell r="G393" t="str">
            <v>Ginástica Laboral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</row>
        <row r="394">
          <cell r="F394" t="str">
            <v>(-) DESPESAS ASSUNTOS REGULATÓRIOSEducação e Treinamento (Capacitação)</v>
          </cell>
          <cell r="G394" t="str">
            <v>Educação e Treinamento (Capacitação)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</row>
        <row r="395">
          <cell r="F395" t="str">
            <v>(-) DESPESAS ASSUNTOS REGULATÓRIOSAtividades Motivacionais</v>
          </cell>
          <cell r="G395" t="str">
            <v>Atividades Motivacionais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</row>
        <row r="396">
          <cell r="F396" t="str">
            <v>(-) DESPESAS ASSUNTOS REGULATÓRIOSOutras despesas de Pessoal</v>
          </cell>
          <cell r="G396" t="str">
            <v>Outras despesas de Pessoal</v>
          </cell>
          <cell r="H396">
            <v>352.2991663353896</v>
          </cell>
          <cell r="I396">
            <v>281.41349553103339</v>
          </cell>
          <cell r="J396">
            <v>475.8209131141366</v>
          </cell>
          <cell r="K396">
            <v>279.81916289008024</v>
          </cell>
          <cell r="L396">
            <v>296.87512588252787</v>
          </cell>
          <cell r="M396">
            <v>294.98116643639594</v>
          </cell>
          <cell r="N396">
            <v>303.40418392004943</v>
          </cell>
          <cell r="O396">
            <v>301.12940658885049</v>
          </cell>
          <cell r="P396">
            <v>686.50915226574557</v>
          </cell>
          <cell r="Q396">
            <v>221.53682228924779</v>
          </cell>
          <cell r="R396">
            <v>862.21730293478493</v>
          </cell>
          <cell r="S396">
            <v>220.44535311640283</v>
          </cell>
          <cell r="T396">
            <v>4576.4512513046448</v>
          </cell>
          <cell r="U396">
            <v>2284.6132141096132</v>
          </cell>
        </row>
        <row r="397">
          <cell r="F397" t="str">
            <v>(-) DESPESAS ASSUNTOS REGULATÓRIOSAjuda de Custo Alimentação</v>
          </cell>
          <cell r="G397" t="str">
            <v>Ajuda de Custo Alimentação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</row>
        <row r="398">
          <cell r="F398" t="str">
            <v>(-) DESPESAS ASSUNTOS REGULATÓRIOSAjuda de Custo Combustível</v>
          </cell>
          <cell r="G398" t="str">
            <v>Ajuda de Custo Combustível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</row>
        <row r="399">
          <cell r="F399" t="str">
            <v>(-) DESPESAS ASSUNTOS REGULATÓRIOSAjuda de Custo Moradia/Aluguel</v>
          </cell>
          <cell r="G399" t="str">
            <v>Ajuda de Custo Moradia/Aluguel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</row>
        <row r="400">
          <cell r="F400" t="str">
            <v>(-) DESPESAS ASSUNTOS REGULATÓRIOSExames Médicos</v>
          </cell>
          <cell r="G400" t="str">
            <v>Exames Médicos</v>
          </cell>
          <cell r="H400">
            <v>0</v>
          </cell>
          <cell r="I400">
            <v>0</v>
          </cell>
          <cell r="J400">
            <v>12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6.9899999915903157</v>
          </cell>
          <cell r="Q400">
            <v>0</v>
          </cell>
          <cell r="R400">
            <v>0</v>
          </cell>
          <cell r="S400">
            <v>0</v>
          </cell>
          <cell r="T400">
            <v>18.989999991590317</v>
          </cell>
          <cell r="U400">
            <v>12</v>
          </cell>
        </row>
        <row r="401">
          <cell r="F401" t="str">
            <v>(-) DESPESAS ASSUNTOS REGULATÓRIOSPlano de Saúde</v>
          </cell>
          <cell r="G401" t="str">
            <v>Plano de Saúde</v>
          </cell>
          <cell r="H401">
            <v>109.43916667129442</v>
          </cell>
          <cell r="I401">
            <v>113.41349557244457</v>
          </cell>
          <cell r="J401">
            <v>127.820913047267</v>
          </cell>
          <cell r="K401">
            <v>111.81916317401982</v>
          </cell>
          <cell r="L401">
            <v>128.87512604525705</v>
          </cell>
          <cell r="M401">
            <v>126.9811666707576</v>
          </cell>
          <cell r="N401">
            <v>135.40418410533275</v>
          </cell>
          <cell r="O401">
            <v>133.12940677917788</v>
          </cell>
          <cell r="P401">
            <v>139.51915253594746</v>
          </cell>
          <cell r="Q401">
            <v>131.53682203923375</v>
          </cell>
          <cell r="R401">
            <v>104.61730264216411</v>
          </cell>
          <cell r="S401">
            <v>130.44535270413661</v>
          </cell>
          <cell r="T401">
            <v>1493.0012519870331</v>
          </cell>
          <cell r="U401">
            <v>853.75321528637323</v>
          </cell>
        </row>
        <row r="402">
          <cell r="F402" t="str">
            <v>(-) DESPESAS ASSUNTOS REGULATÓRIOSSeguro de Vida em Grupo</v>
          </cell>
          <cell r="G402" t="str">
            <v>Seguro de Vida em Grupo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</row>
        <row r="403">
          <cell r="F403" t="str">
            <v>(-) DESPESAS ASSUNTOS REGULATÓRIOSPlano Odontológico</v>
          </cell>
          <cell r="G403" t="str">
            <v>Plano Odontológico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</row>
        <row r="404">
          <cell r="F404" t="str">
            <v>(-) DESPESAS ASSUNTOS REGULATÓRIOSFarmácia</v>
          </cell>
          <cell r="G404" t="str">
            <v>Farmácia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</row>
        <row r="405">
          <cell r="F405" t="str">
            <v>(-) DESPESAS ASSUNTOS REGULATÓRIOSAlimentação Funcionários</v>
          </cell>
          <cell r="G405" t="str">
            <v>Alimentação Funcionários</v>
          </cell>
          <cell r="H405">
            <v>167.99999965767685</v>
          </cell>
          <cell r="I405">
            <v>167.9999999585888</v>
          </cell>
          <cell r="J405">
            <v>336.00000006686963</v>
          </cell>
          <cell r="K405">
            <v>167.99999971606042</v>
          </cell>
          <cell r="L405">
            <v>167.99999983727085</v>
          </cell>
          <cell r="M405">
            <v>167.99999976563831</v>
          </cell>
          <cell r="N405">
            <v>167.99999981471669</v>
          </cell>
          <cell r="O405">
            <v>167.9999998096726</v>
          </cell>
          <cell r="P405">
            <v>539.99999973820786</v>
          </cell>
          <cell r="Q405">
            <v>90.00000025001404</v>
          </cell>
          <cell r="R405">
            <v>757.60000029262085</v>
          </cell>
          <cell r="S405">
            <v>90.000000412266232</v>
          </cell>
          <cell r="T405">
            <v>2989.5999993196028</v>
          </cell>
          <cell r="U405">
            <v>1343.9999988168213</v>
          </cell>
        </row>
        <row r="406">
          <cell r="F406" t="str">
            <v>(-) DESPESAS ASSUNTOS REGULATÓRIOSAlimentação Interna Funcionários</v>
          </cell>
          <cell r="G406" t="str">
            <v>Alimentação Interna Funcionários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</row>
        <row r="407">
          <cell r="F407" t="str">
            <v>(-) DESPESAS ASSUNTOS REGULATÓRIOSMulta Termino Contratual</v>
          </cell>
          <cell r="G407" t="str">
            <v>Multa Termino Contratual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</row>
        <row r="408">
          <cell r="F408" t="str">
            <v>(-) DESPESAS ASSUNTOS REGULATÓRIOSMultas Trabalhistas</v>
          </cell>
          <cell r="G408" t="str">
            <v>Multas Trabalhistas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</row>
        <row r="409">
          <cell r="F409" t="str">
            <v xml:space="preserve">(-) DESPESAS ASSUNTOS REGULATÓRIOSFardamento </v>
          </cell>
          <cell r="G409" t="str">
            <v xml:space="preserve">Fardamento </v>
          </cell>
          <cell r="H409">
            <v>74.860000006418318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74.860000006418318</v>
          </cell>
          <cell r="U409">
            <v>74.860000006418318</v>
          </cell>
        </row>
        <row r="410">
          <cell r="F410" t="str">
            <v>(-) DESPESAS ASSUNTOS REGULATÓRIOSBenefícios Assistenciais</v>
          </cell>
          <cell r="G410" t="str">
            <v>Benefícios Assistenciais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</row>
        <row r="411">
          <cell r="F411" t="str">
            <v>(-) DESPESAS ASSUNTOS REGULATÓRIOS(-) Despesas Especificas</v>
          </cell>
          <cell r="G411" t="str">
            <v>(-) Despesas Especificas</v>
          </cell>
          <cell r="H411">
            <v>0</v>
          </cell>
          <cell r="I411">
            <v>0</v>
          </cell>
          <cell r="J411">
            <v>0</v>
          </cell>
          <cell r="K411">
            <v>451.02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451.02</v>
          </cell>
          <cell r="U411">
            <v>451.02</v>
          </cell>
        </row>
        <row r="412">
          <cell r="F412" t="str">
            <v>(-) DESPESAS ASSUNTOS REGULATÓRIOSConsultoria de Assuntos Regulatórios</v>
          </cell>
          <cell r="G412" t="str">
            <v>Consultoria de Assuntos Regulatórios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</row>
        <row r="413">
          <cell r="F413" t="str">
            <v>(-) DESPESAS ASSUNTOS REGULATÓRIOSAssessoria Juridica Regulatório</v>
          </cell>
          <cell r="G413" t="str">
            <v>Assessoria Juridica Regulatório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</row>
        <row r="414">
          <cell r="F414" t="str">
            <v>(-) DESPESAS ASSUNTOS REGULATÓRIOSAFE/Taxa Certificação BPF</v>
          </cell>
          <cell r="G414" t="str">
            <v>AFE/Taxa Certificação BPF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</row>
        <row r="415">
          <cell r="F415" t="str">
            <v>(-) DESPESAS ASSUNTOS REGULATÓRIOSOutras depesas de regulátório</v>
          </cell>
          <cell r="G415" t="str">
            <v>Outras depesas de regulátório</v>
          </cell>
          <cell r="H415">
            <v>0</v>
          </cell>
          <cell r="I415">
            <v>0</v>
          </cell>
          <cell r="J415">
            <v>0</v>
          </cell>
          <cell r="K415">
            <v>451.02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451.02</v>
          </cell>
          <cell r="U415">
            <v>451.02</v>
          </cell>
        </row>
        <row r="416">
          <cell r="F416" t="str">
            <v>(-) DESPESAS ASSUNTOS REGULATÓRIOS(-) Despesas Gerais</v>
          </cell>
          <cell r="G416" t="str">
            <v>(-) Despesas Gerais</v>
          </cell>
          <cell r="H416">
            <v>13177.289999737728</v>
          </cell>
          <cell r="I416">
            <v>685.08</v>
          </cell>
          <cell r="J416">
            <v>6214.0300007698179</v>
          </cell>
          <cell r="K416">
            <v>6666.1099998534582</v>
          </cell>
          <cell r="L416">
            <v>3983.0300002563104</v>
          </cell>
          <cell r="M416">
            <v>1144.4000000000001</v>
          </cell>
          <cell r="N416">
            <v>4172.9100002544301</v>
          </cell>
          <cell r="O416">
            <v>3430.5699999949729</v>
          </cell>
          <cell r="P416">
            <v>6109.6100002205267</v>
          </cell>
          <cell r="Q416">
            <v>8032.9900001807291</v>
          </cell>
          <cell r="R416">
            <v>4866.7300002392503</v>
          </cell>
          <cell r="S416">
            <v>4738.86000021775</v>
          </cell>
          <cell r="T416">
            <v>63221.61000172497</v>
          </cell>
          <cell r="U416">
            <v>36042.850000871746</v>
          </cell>
        </row>
        <row r="417">
          <cell r="F417" t="str">
            <v>(-) DESPESAS ASSUNTOS REGULATÓRIOS(-) Deslocamentos e Viagens</v>
          </cell>
          <cell r="G417" t="str">
            <v>(-) Deslocamentos e Viagens</v>
          </cell>
          <cell r="H417">
            <v>0</v>
          </cell>
          <cell r="I417">
            <v>0</v>
          </cell>
          <cell r="J417">
            <v>1234.0300007698179</v>
          </cell>
          <cell r="K417">
            <v>2917.3099998486036</v>
          </cell>
          <cell r="L417">
            <v>623.55000002473355</v>
          </cell>
          <cell r="M417">
            <v>153.5</v>
          </cell>
          <cell r="N417">
            <v>193.96000000000004</v>
          </cell>
          <cell r="O417">
            <v>0</v>
          </cell>
          <cell r="P417">
            <v>0</v>
          </cell>
          <cell r="Q417">
            <v>28.499999997150002</v>
          </cell>
          <cell r="R417">
            <v>139.32</v>
          </cell>
          <cell r="S417">
            <v>238.93000000000004</v>
          </cell>
          <cell r="T417">
            <v>5529.1000006403056</v>
          </cell>
          <cell r="U417">
            <v>5122.3500006431559</v>
          </cell>
        </row>
        <row r="418">
          <cell r="F418" t="str">
            <v xml:space="preserve">(-) DESPESAS ASSUNTOS REGULATÓRIOSHospedagem </v>
          </cell>
          <cell r="G418" t="str">
            <v xml:space="preserve">Hospedagem 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582.20000002690017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582.20000002690017</v>
          </cell>
          <cell r="U418">
            <v>582.20000002690017</v>
          </cell>
        </row>
        <row r="419">
          <cell r="F419" t="str">
            <v xml:space="preserve">(-) DESPESAS ASSUNTOS REGULATÓRIOSPassagens Aéreas </v>
          </cell>
          <cell r="G419" t="str">
            <v xml:space="preserve">Passagens Aéreas </v>
          </cell>
          <cell r="H419">
            <v>0</v>
          </cell>
          <cell r="I419">
            <v>0</v>
          </cell>
          <cell r="J419">
            <v>864.84000076981795</v>
          </cell>
          <cell r="K419">
            <v>2577.2399998486035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28.499999997150002</v>
          </cell>
          <cell r="R419">
            <v>0</v>
          </cell>
          <cell r="S419">
            <v>0</v>
          </cell>
          <cell r="T419">
            <v>3470.5800006155714</v>
          </cell>
          <cell r="U419">
            <v>3442.0800006184213</v>
          </cell>
        </row>
        <row r="420">
          <cell r="F420" t="str">
            <v xml:space="preserve">(-) DESPESAS ASSUNTOS REGULATÓRIOSPassagens Rodoviárias </v>
          </cell>
          <cell r="G420" t="str">
            <v xml:space="preserve">Passagens Rodoviárias 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</row>
        <row r="421">
          <cell r="F421" t="str">
            <v>(-) DESPESAS ASSUNTOS REGULATÓRIOSPassagens Marítimas</v>
          </cell>
          <cell r="G421" t="str">
            <v>Passagens Marítimas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</row>
        <row r="422">
          <cell r="F422" t="str">
            <v>(-) DESPESAS ASSUNTOS REGULATÓRIOSDespesas com Táxi</v>
          </cell>
          <cell r="G422" t="str">
            <v>Despesas com Táxi</v>
          </cell>
          <cell r="H422">
            <v>0</v>
          </cell>
          <cell r="I422">
            <v>0</v>
          </cell>
          <cell r="J422">
            <v>123.27</v>
          </cell>
          <cell r="K422">
            <v>0</v>
          </cell>
          <cell r="L422">
            <v>0</v>
          </cell>
          <cell r="M422">
            <v>0</v>
          </cell>
          <cell r="N422">
            <v>18.000000001620002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141.27000000161999</v>
          </cell>
          <cell r="U422">
            <v>141.27000000161999</v>
          </cell>
        </row>
        <row r="423">
          <cell r="F423" t="str">
            <v>(-) DESPESAS ASSUNTOS REGULATÓRIOSDespesas com Moto Taxi</v>
          </cell>
          <cell r="G423" t="str">
            <v>Despesas com Moto Taxi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7.9999999978333332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7.9999999978333332</v>
          </cell>
          <cell r="U423">
            <v>7.9999999978333332</v>
          </cell>
        </row>
        <row r="424">
          <cell r="F424" t="str">
            <v>(-) DESPESAS ASSUNTOS REGULATÓRIOSAlimentação Viagens</v>
          </cell>
          <cell r="G424" t="str">
            <v>Alimentação Viagens</v>
          </cell>
          <cell r="H424">
            <v>0</v>
          </cell>
          <cell r="I424">
            <v>0</v>
          </cell>
          <cell r="J424">
            <v>186.62</v>
          </cell>
          <cell r="K424">
            <v>128.03000000988899</v>
          </cell>
          <cell r="L424">
            <v>26.54999999915</v>
          </cell>
          <cell r="M424">
            <v>0</v>
          </cell>
          <cell r="N424">
            <v>155.70999999918601</v>
          </cell>
          <cell r="O424">
            <v>0</v>
          </cell>
          <cell r="P424">
            <v>0</v>
          </cell>
          <cell r="Q424">
            <v>0</v>
          </cell>
          <cell r="R424">
            <v>40.499999997407997</v>
          </cell>
          <cell r="S424">
            <v>105.53999999568401</v>
          </cell>
          <cell r="T424">
            <v>642.95000000131699</v>
          </cell>
          <cell r="U424">
            <v>496.91000000822498</v>
          </cell>
        </row>
        <row r="425">
          <cell r="F425" t="str">
            <v>(-) DESPESAS ASSUNTOS REGULATÓRIOSDiárias Viagens</v>
          </cell>
          <cell r="G425" t="str">
            <v>Diárias Viagens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</row>
        <row r="426">
          <cell r="F426" t="str">
            <v>(-) DESPESAS ASSUNTOS REGULATÓRIOSCombustível em Viagens</v>
          </cell>
          <cell r="G426" t="str">
            <v>Combustível em Viagens</v>
          </cell>
          <cell r="H426">
            <v>0</v>
          </cell>
          <cell r="I426">
            <v>0</v>
          </cell>
          <cell r="J426">
            <v>0</v>
          </cell>
          <cell r="K426">
            <v>71.239999987754004</v>
          </cell>
          <cell r="L426">
            <v>0</v>
          </cell>
          <cell r="M426">
            <v>153.5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92.020000005503988</v>
          </cell>
          <cell r="S426">
            <v>121.389999997728</v>
          </cell>
          <cell r="T426">
            <v>438.14999999098603</v>
          </cell>
          <cell r="U426">
            <v>224.739999987754</v>
          </cell>
        </row>
        <row r="427">
          <cell r="F427" t="str">
            <v>(-) DESPESAS ASSUNTOS REGULATÓRIOSEstacionamento</v>
          </cell>
          <cell r="G427" t="str">
            <v>Estacionamento</v>
          </cell>
          <cell r="H427">
            <v>0</v>
          </cell>
          <cell r="I427">
            <v>0</v>
          </cell>
          <cell r="J427">
            <v>49.5</v>
          </cell>
          <cell r="K427">
            <v>95.000000001541991</v>
          </cell>
          <cell r="L427">
            <v>0</v>
          </cell>
          <cell r="M427">
            <v>0</v>
          </cell>
          <cell r="N427">
            <v>20.249999999194003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12.000000006587999</v>
          </cell>
          <cell r="T427">
            <v>176.75000000732402</v>
          </cell>
          <cell r="U427">
            <v>164.75000000073601</v>
          </cell>
        </row>
        <row r="428">
          <cell r="F428" t="str">
            <v>(-) DESPESAS ASSUNTOS REGULATÓRIOSPedágio</v>
          </cell>
          <cell r="G428" t="str">
            <v>Pedágio</v>
          </cell>
          <cell r="H428">
            <v>0</v>
          </cell>
          <cell r="I428">
            <v>0</v>
          </cell>
          <cell r="J428">
            <v>9.8000000000000007</v>
          </cell>
          <cell r="K428">
            <v>45.800000000814997</v>
          </cell>
          <cell r="L428">
            <v>6.8000000008499999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6.7999999970879994</v>
          </cell>
          <cell r="S428">
            <v>0</v>
          </cell>
          <cell r="T428">
            <v>69.199999998753</v>
          </cell>
          <cell r="U428">
            <v>62.400000001664999</v>
          </cell>
        </row>
        <row r="429">
          <cell r="F429" t="str">
            <v>(-) DESPESAS ASSUNTOS REGULATÓRIOS(-) Telefonia e Telecomunicações</v>
          </cell>
          <cell r="G429" t="str">
            <v>(-) Telefonia e Telecomunicações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126.02999994207474</v>
          </cell>
          <cell r="T429">
            <v>126.02999994207474</v>
          </cell>
          <cell r="U429">
            <v>0</v>
          </cell>
        </row>
        <row r="430">
          <cell r="F430" t="str">
            <v>(-) DESPESAS ASSUNTOS REGULATÓRIOSTelefonia Fixa</v>
          </cell>
          <cell r="G430" t="str">
            <v>Telefonia Fixa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</row>
        <row r="431">
          <cell r="F431" t="str">
            <v>(-) DESPESAS ASSUNTOS REGULATÓRIOSTelefonia Móvel</v>
          </cell>
          <cell r="G431" t="str">
            <v>Telefonia Móvel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126.02999994207474</v>
          </cell>
          <cell r="T431">
            <v>126.02999994207474</v>
          </cell>
          <cell r="U431">
            <v>0</v>
          </cell>
        </row>
        <row r="432">
          <cell r="F432" t="str">
            <v>(-) DESPESAS ASSUNTOS REGULATÓRIOSInternet</v>
          </cell>
          <cell r="G432" t="str">
            <v>Internet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</row>
        <row r="433">
          <cell r="F433" t="str">
            <v>(-) DESPESAS ASSUNTOS REGULATÓRIOSServiço de Trasmissão em Audio e Video</v>
          </cell>
          <cell r="G433" t="str">
            <v>Serviço de Trasmissão em Audio e Video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</row>
        <row r="434">
          <cell r="F434" t="str">
            <v>(-) DESPESAS ASSUNTOS REGULATÓRIOSVoip</v>
          </cell>
          <cell r="G434" t="str">
            <v>Voip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</row>
        <row r="435">
          <cell r="F435" t="str">
            <v>(-) DESPESAS ASSUNTOS REGULATÓRIOS(-)Materias de Consumo</v>
          </cell>
          <cell r="G435" t="str">
            <v>(-)Materias de Consumo</v>
          </cell>
          <cell r="H435">
            <v>0</v>
          </cell>
          <cell r="I435">
            <v>10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10</v>
          </cell>
          <cell r="U435">
            <v>10</v>
          </cell>
        </row>
        <row r="436">
          <cell r="F436" t="str">
            <v>(-) DESPESAS ASSUNTOS REGULATÓRIOSMaterial de Consumo Informática</v>
          </cell>
          <cell r="G436" t="str">
            <v>Material de Consumo Informática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</row>
        <row r="437">
          <cell r="F437" t="str">
            <v>(-) DESPESAS ASSUNTOS REGULATÓRIOSAluguel Máquina Reprográfica</v>
          </cell>
          <cell r="G437" t="str">
            <v>Aluguel Máquina Reprográfica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</row>
        <row r="438">
          <cell r="F438" t="str">
            <v>(-) DESPESAS ASSUNTOS REGULATÓRIOSMaterial de Consumo Máquina Reprografia</v>
          </cell>
          <cell r="G438" t="str">
            <v>Material de Consumo Máquina Reprografia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</row>
        <row r="439">
          <cell r="F439" t="str">
            <v>(-) DESPESAS ASSUNTOS REGULATÓRIOSMaterial de Expediente</v>
          </cell>
          <cell r="G439" t="str">
            <v>Material de Expediente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</row>
        <row r="440">
          <cell r="F440" t="str">
            <v>(-) DESPESAS ASSUNTOS REGULATÓRIOSMaterial de Limpeza</v>
          </cell>
          <cell r="G440" t="str">
            <v>Material de Limpeza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</row>
        <row r="441">
          <cell r="F441" t="str">
            <v>(-) DESPESAS ASSUNTOS REGULATÓRIOSMaterial Gráfico e Repreográfico</v>
          </cell>
          <cell r="G441" t="str">
            <v>Material Gráfico e Repreográfico</v>
          </cell>
          <cell r="H441">
            <v>0</v>
          </cell>
          <cell r="I441">
            <v>10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10</v>
          </cell>
          <cell r="U441">
            <v>10</v>
          </cell>
        </row>
        <row r="442">
          <cell r="F442" t="str">
            <v>(-) DESPESAS ASSUNTOS REGULATÓRIOSMateriais de Natureza Permanente</v>
          </cell>
          <cell r="G442" t="str">
            <v>Materiais de Natureza Permanente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</row>
        <row r="443">
          <cell r="F443" t="str">
            <v>(-) DESPESAS ASSUNTOS REGULATÓRIOSCoffee Break</v>
          </cell>
          <cell r="G443" t="str">
            <v>Coffee Break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</row>
        <row r="444">
          <cell r="F444" t="str">
            <v>(-) DESPESAS ASSUNTOS REGULATÓRIOSMaterial EPI</v>
          </cell>
          <cell r="G444" t="str">
            <v>Material EPI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</row>
        <row r="445">
          <cell r="F445" t="str">
            <v>(-) DESPESAS ASSUNTOS REGULATÓRIOS(-) Serviços Técnicos Especializados</v>
          </cell>
          <cell r="G445" t="str">
            <v>(-) Serviços Técnicos Especializados</v>
          </cell>
          <cell r="H445">
            <v>6838.0499997377283</v>
          </cell>
          <cell r="I445">
            <v>0</v>
          </cell>
          <cell r="J445">
            <v>4980</v>
          </cell>
          <cell r="K445">
            <v>2490</v>
          </cell>
          <cell r="L445">
            <v>3339.6800002324021</v>
          </cell>
          <cell r="M445">
            <v>122.18</v>
          </cell>
          <cell r="N445">
            <v>2669.2900002324022</v>
          </cell>
          <cell r="O445">
            <v>2749.6099999949729</v>
          </cell>
          <cell r="P445">
            <v>5749.6100002205267</v>
          </cell>
          <cell r="Q445">
            <v>8004.4900001835795</v>
          </cell>
          <cell r="R445">
            <v>2749.61000023925</v>
          </cell>
          <cell r="S445">
            <v>2627.4300002392501</v>
          </cell>
          <cell r="T445">
            <v>42319.950001080113</v>
          </cell>
          <cell r="U445">
            <v>20439.200000202534</v>
          </cell>
        </row>
        <row r="446">
          <cell r="F446" t="str">
            <v>(-) DESPESAS ASSUNTOS REGULATÓRIOSComissões sobre Vendas</v>
          </cell>
          <cell r="G446" t="str">
            <v>Comissões sobre Vendas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</row>
        <row r="447">
          <cell r="F447" t="str">
            <v>(-) DESPESAS ASSUNTOS REGULATÓRIOSServiços de Segurança</v>
          </cell>
          <cell r="G447" t="str">
            <v>Serviços de Segurança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</row>
        <row r="448">
          <cell r="F448" t="str">
            <v>(-) DESPESAS ASSUNTOS REGULATÓRIOSServiços de Contabilidade</v>
          </cell>
          <cell r="G448" t="str">
            <v>Serviços de Contabilidade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</row>
        <row r="449">
          <cell r="F449" t="str">
            <v>(-) DESPESAS ASSUNTOS REGULATÓRIOSAssessoria Tributária</v>
          </cell>
          <cell r="G449" t="str">
            <v>Assessoria Tributária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</row>
        <row r="450">
          <cell r="F450" t="str">
            <v>(-) DESPESAS ASSUNTOS REGULATÓRIOSAuditoria Independente</v>
          </cell>
          <cell r="G450" t="str">
            <v>Auditoria Independente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</row>
        <row r="451">
          <cell r="F451" t="str">
            <v>(-) DESPESAS ASSUNTOS REGULATÓRIOSAdvocacia</v>
          </cell>
          <cell r="G451" t="str">
            <v>Advocacia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</row>
        <row r="452">
          <cell r="F452" t="str">
            <v>(-) DESPESAS ASSUNTOS REGULATÓRIOSAssessoria de Imprensa</v>
          </cell>
          <cell r="G452" t="str">
            <v>Assessoria de Imprensa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</row>
        <row r="453">
          <cell r="F453" t="str">
            <v>(-) DESPESAS ASSUNTOS REGULATÓRIOSAssessoria de Comunicação</v>
          </cell>
          <cell r="G453" t="str">
            <v>Assessoria de Comunicação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</row>
        <row r="454">
          <cell r="F454" t="str">
            <v>(-) DESPESAS ASSUNTOS REGULATÓRIOSAssessoria Criação e Publicidade</v>
          </cell>
          <cell r="G454" t="str">
            <v>Assessoria Criação e Publicidade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</row>
        <row r="455">
          <cell r="F455" t="str">
            <v>(-) DESPESAS ASSUNTOS REGULATÓRIOSRecrutamento e Seleção</v>
          </cell>
          <cell r="G455" t="str">
            <v>Recrutamento e Seleção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</row>
        <row r="456">
          <cell r="F456" t="str">
            <v>(-) DESPESAS ASSUNTOS REGULATÓRIOSFerramentas de Pesquisa</v>
          </cell>
          <cell r="G456" t="str">
            <v>Ferramentas de Pesquisa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</row>
        <row r="457">
          <cell r="F457" t="str">
            <v>(-) DESPESAS ASSUNTOS REGULATÓRIOSAssessoria Empresarial</v>
          </cell>
          <cell r="G457" t="str">
            <v>Assessoria Empresarial</v>
          </cell>
          <cell r="H457">
            <v>6838.0499997377283</v>
          </cell>
          <cell r="I457">
            <v>0</v>
          </cell>
          <cell r="J457">
            <v>4980</v>
          </cell>
          <cell r="K457">
            <v>2490</v>
          </cell>
          <cell r="L457">
            <v>3339.6800002324021</v>
          </cell>
          <cell r="M457">
            <v>122.18</v>
          </cell>
          <cell r="N457">
            <v>2669.2900002324022</v>
          </cell>
          <cell r="O457">
            <v>2749.6099999949729</v>
          </cell>
          <cell r="P457">
            <v>5749.6100002205267</v>
          </cell>
          <cell r="Q457">
            <v>8004.4900001835795</v>
          </cell>
          <cell r="R457">
            <v>2749.61000023925</v>
          </cell>
          <cell r="S457">
            <v>2627.4300002392501</v>
          </cell>
          <cell r="T457">
            <v>42319.950001080113</v>
          </cell>
          <cell r="U457">
            <v>20439.200000202534</v>
          </cell>
        </row>
        <row r="458">
          <cell r="F458" t="str">
            <v>(-) DESPESAS ASSUNTOS REGULATÓRIOSServiço de Desembaraço Aduaneiro</v>
          </cell>
          <cell r="G458" t="str">
            <v>Serviço de Desembaraço Aduaneiro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</row>
        <row r="459">
          <cell r="F459" t="str">
            <v>(-) DESPESAS ASSUNTOS REGULATÓRIOSParticipação em Associações</v>
          </cell>
          <cell r="G459" t="str">
            <v>Participação em Associações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</row>
        <row r="460">
          <cell r="F460" t="str">
            <v>(-) DESPESAS ASSUNTOS REGULATÓRIOSComissão Empresa de Cobrança</v>
          </cell>
          <cell r="G460" t="str">
            <v>Comissão Empresa de Cobrança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</row>
        <row r="461">
          <cell r="F461" t="str">
            <v>(-) DESPESAS ASSUNTOS REGULATÓRIOSServiço Análise de Crédito</v>
          </cell>
          <cell r="G461" t="str">
            <v>Serviço Análise de Crédito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</row>
        <row r="462">
          <cell r="F462" t="str">
            <v>(-) DESPESAS ASSUNTOS REGULATÓRIOSDesenvolvimento e Manutenção de Software</v>
          </cell>
          <cell r="G462" t="str">
            <v>Desenvolvimento e Manutenção de Software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</row>
        <row r="463">
          <cell r="F463" t="str">
            <v>(-) DESPESAS ASSUNTOS REGULATÓRIOSSuporte Técnico Software</v>
          </cell>
          <cell r="G463" t="str">
            <v>Suporte Técnico Software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</row>
        <row r="464">
          <cell r="F464" t="str">
            <v>(-) DESPESAS ASSUNTOS REGULATÓRIOSLicença para Uso de Software (Aluguel)</v>
          </cell>
          <cell r="G464" t="str">
            <v>Licença para Uso de Software (Aluguel)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</row>
        <row r="465">
          <cell r="F465" t="str">
            <v>(-) DESPESAS ASSUNTOS REGULATÓRIOSAssessoria em TI</v>
          </cell>
          <cell r="G465" t="str">
            <v>Assessoria em TI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</row>
        <row r="466">
          <cell r="F466" t="str">
            <v>(-) DESPESAS ASSUNTOS REGULATÓRIOSManutenção Suporte Técnico Software</v>
          </cell>
          <cell r="G466" t="str">
            <v>Manutenção Suporte Técnico Software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</row>
        <row r="467">
          <cell r="F467" t="str">
            <v>(-) DESPESAS ASSUNTOS REGULATÓRIOS(-)Manutenção</v>
          </cell>
          <cell r="G467" t="str">
            <v>(-)Manutenção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</row>
        <row r="468">
          <cell r="F468" t="str">
            <v>(-) DESPESAS ASSUNTOS REGULATÓRIOSMateriais de Manutenção e Reparos</v>
          </cell>
          <cell r="G468" t="str">
            <v>Materiais de Manutenção e Reparos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</row>
        <row r="469">
          <cell r="F469" t="str">
            <v>(-) DESPESAS ASSUNTOS REGULATÓRIOSManutenção Conservação Móveis e Utensílios</v>
          </cell>
          <cell r="G469" t="str">
            <v>Manutenção Conservação Móveis e Utensílios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</row>
        <row r="470">
          <cell r="F470" t="str">
            <v>(-) DESPESAS ASSUNTOS REGULATÓRIOSManutenção Conservação Máq. e Equipamentos</v>
          </cell>
          <cell r="G470" t="str">
            <v>Manutenção Conservação Máq. e Equipamentos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</row>
        <row r="471">
          <cell r="F471" t="str">
            <v>(-) DESPESAS ASSUNTOS REGULATÓRIOSManutenção de Equipamentos de Informática</v>
          </cell>
          <cell r="G471" t="str">
            <v>Manutenção de Equipamentos de Informática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</row>
        <row r="472">
          <cell r="F472" t="str">
            <v>(-) DESPESAS ASSUNTOS REGULATÓRIOSManutenção e Conservação Instalações</v>
          </cell>
          <cell r="G472" t="str">
            <v>Manutenção e Conservação Instalações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</row>
        <row r="473">
          <cell r="F473" t="str">
            <v>(-) DESPESAS ASSUNTOS REGULATÓRIOSManutenção e Conservação Predial</v>
          </cell>
          <cell r="G473" t="str">
            <v>Manutenção e Conservação Predial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</row>
        <row r="474">
          <cell r="F474" t="str">
            <v>(-) DESPESAS ASSUNTOS REGULATÓRIOS(-)Outras Despesas Gerais</v>
          </cell>
          <cell r="G474" t="str">
            <v>(-)Outras Despesas Gerais</v>
          </cell>
          <cell r="H474">
            <v>6339.24</v>
          </cell>
          <cell r="I474">
            <v>675.08</v>
          </cell>
          <cell r="J474">
            <v>0</v>
          </cell>
          <cell r="K474">
            <v>1258.8000000048548</v>
          </cell>
          <cell r="L474">
            <v>19.799999999175</v>
          </cell>
          <cell r="M474">
            <v>868.72</v>
          </cell>
          <cell r="N474">
            <v>1309.6600000220278</v>
          </cell>
          <cell r="O474">
            <v>680.96</v>
          </cell>
          <cell r="P474">
            <v>360</v>
          </cell>
          <cell r="Q474">
            <v>0</v>
          </cell>
          <cell r="R474">
            <v>1977.8</v>
          </cell>
          <cell r="S474">
            <v>1746.4700000364251</v>
          </cell>
          <cell r="T474">
            <v>15236.530000062481</v>
          </cell>
          <cell r="U474">
            <v>10471.300000026056</v>
          </cell>
        </row>
        <row r="475">
          <cell r="F475" t="str">
            <v>(-) DESPESAS ASSUNTOS REGULATÓRIOSAluguel de Veículos</v>
          </cell>
          <cell r="G475" t="str">
            <v>Aluguel de Veículos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</row>
        <row r="476">
          <cell r="F476" t="str">
            <v>(-) DESPESAS ASSUNTOS REGULATÓRIOSAssinatura Jornais, Revistas e Periódicos</v>
          </cell>
          <cell r="G476" t="str">
            <v>Assinatura Jornais, Revistas e Periódicos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</row>
        <row r="477">
          <cell r="F477" t="str">
            <v>(-) DESPESAS ASSUNTOS REGULATÓRIOSCombustível</v>
          </cell>
          <cell r="G477" t="str">
            <v>Combustível</v>
          </cell>
          <cell r="H477">
            <v>0</v>
          </cell>
          <cell r="I477">
            <v>0</v>
          </cell>
          <cell r="J477">
            <v>0</v>
          </cell>
          <cell r="K477">
            <v>148.80000000485489</v>
          </cell>
          <cell r="L477">
            <v>0</v>
          </cell>
          <cell r="M477">
            <v>0</v>
          </cell>
          <cell r="N477">
            <v>152.02999999632468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300.83000000117954</v>
          </cell>
          <cell r="U477">
            <v>300.83000000117954</v>
          </cell>
        </row>
        <row r="478">
          <cell r="F478" t="str">
            <v>(-) DESPESAS ASSUNTOS REGULATÓRIOSDespesa com Documentos</v>
          </cell>
          <cell r="G478" t="str">
            <v>Despesa com Documentos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98.999999995791981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98.999999995791981</v>
          </cell>
          <cell r="U478">
            <v>0</v>
          </cell>
        </row>
        <row r="479">
          <cell r="F479" t="str">
            <v>(-) DESPESAS ASSUNTOS REGULATÓRIOSDespesa com Processos Judiciais</v>
          </cell>
          <cell r="G479" t="str">
            <v>Despesa com Processos Judiciais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19.799999999175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19.799999999175</v>
          </cell>
          <cell r="U479">
            <v>19.799999999175</v>
          </cell>
        </row>
        <row r="480">
          <cell r="F480" t="str">
            <v>(-) DESPESAS ASSUNTOS REGULATÓRIOSFrete Compra</v>
          </cell>
          <cell r="G480" t="str">
            <v>Frete Compra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</row>
        <row r="481">
          <cell r="F481" t="str">
            <v>(-) DESPESAS ASSUNTOS REGULATÓRIOSMão-de-Obra Terceirizada</v>
          </cell>
          <cell r="G481" t="str">
            <v>Mão-de-Obra Terceirizada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</row>
        <row r="482">
          <cell r="F482" t="str">
            <v>(-) DESPESAS ASSUNTOS REGULATÓRIOSServiço de Correios</v>
          </cell>
          <cell r="G482" t="str">
            <v>Serviço de Correios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47.63000002570309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50.140000036425235</v>
          </cell>
          <cell r="T482">
            <v>97.770000062128332</v>
          </cell>
          <cell r="U482">
            <v>47.63000002570309</v>
          </cell>
        </row>
        <row r="483">
          <cell r="F483" t="str">
            <v>(-) DESPESAS ASSUNTOS REGULATÓRIOSÁgua</v>
          </cell>
          <cell r="G483" t="str">
            <v>Água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</row>
        <row r="484">
          <cell r="F484" t="str">
            <v>(-) DESPESAS ASSUNTOS REGULATÓRIOSDespesas com Amortização de Software</v>
          </cell>
          <cell r="G484" t="str">
            <v>Despesas com Amortização de Software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</row>
        <row r="485">
          <cell r="F485" t="str">
            <v>(-) DESPESAS ASSUNTOS REGULATÓRIOSTaxas Operacionais</v>
          </cell>
          <cell r="G485" t="str">
            <v>Taxas Operacionais</v>
          </cell>
          <cell r="H485">
            <v>6339.24</v>
          </cell>
          <cell r="I485">
            <v>675.08</v>
          </cell>
          <cell r="J485">
            <v>0</v>
          </cell>
          <cell r="K485">
            <v>1110</v>
          </cell>
          <cell r="L485">
            <v>0</v>
          </cell>
          <cell r="M485">
            <v>868.72</v>
          </cell>
          <cell r="N485">
            <v>1110</v>
          </cell>
          <cell r="O485">
            <v>581.96000000420804</v>
          </cell>
          <cell r="P485">
            <v>360</v>
          </cell>
          <cell r="Q485">
            <v>0</v>
          </cell>
          <cell r="R485">
            <v>1977.8</v>
          </cell>
          <cell r="S485">
            <v>1696.33</v>
          </cell>
          <cell r="T485">
            <v>14719.130000004207</v>
          </cell>
          <cell r="U485">
            <v>10103.039999999999</v>
          </cell>
        </row>
        <row r="486">
          <cell r="F486" t="str">
            <v>(-) DESPESAS ASSUNTOS REGULATÓRIOSAluguel de Imóveis</v>
          </cell>
          <cell r="G486" t="str">
            <v>Aluguel de Imóveis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</row>
        <row r="487">
          <cell r="F487" t="str">
            <v>(-) DESPESAS ASSUNTOS REGULATÓRIOSSeguro Frota Leve</v>
          </cell>
          <cell r="G487" t="str">
            <v>Seguro Frota Leve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</row>
        <row r="488">
          <cell r="F488" t="str">
            <v>(-) DESPESAS ASSUNTOS REGULATÓRIOSPerdas de Estoque</v>
          </cell>
          <cell r="G488" t="str">
            <v>Perdas de Estoque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</row>
        <row r="489">
          <cell r="F489" t="str">
            <v>(-) DESPESAS ASSUNTOS REGULATÓRIOSAluguel de Máquinas e Equipamentos</v>
          </cell>
          <cell r="G489" t="str">
            <v>Aluguel de Máquinas e Equipamentos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</row>
        <row r="490">
          <cell r="F490" t="str">
            <v>(-) DESPESAS ASSUNTOS REGULATÓRIOSOutras Despesas Gerais</v>
          </cell>
          <cell r="G490" t="str">
            <v>Outras Despesas Gerais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</row>
        <row r="491">
          <cell r="F491" t="str">
            <v xml:space="preserve">(-) DESPESAS ESTUDOS E PESQUISAS (-) DESPESAS ESTUDOS E PESQUISAS </v>
          </cell>
          <cell r="G491" t="str">
            <v xml:space="preserve">(-) DESPESAS ESTUDOS E PESQUISAS </v>
          </cell>
          <cell r="H491">
            <v>695.55999964401235</v>
          </cell>
          <cell r="I491">
            <v>899.53999996246205</v>
          </cell>
          <cell r="J491">
            <v>2720.5700000188449</v>
          </cell>
          <cell r="K491">
            <v>2355.7399999857234</v>
          </cell>
          <cell r="L491">
            <v>647.69999984098752</v>
          </cell>
          <cell r="M491">
            <v>167.99999976563831</v>
          </cell>
          <cell r="N491">
            <v>347.99999962637963</v>
          </cell>
          <cell r="O491">
            <v>956.3900001014631</v>
          </cell>
          <cell r="P491">
            <v>896.89000008828759</v>
          </cell>
          <cell r="Q491">
            <v>922.44999955841604</v>
          </cell>
          <cell r="R491">
            <v>486.46999971766354</v>
          </cell>
          <cell r="S491">
            <v>352.62999994993498</v>
          </cell>
          <cell r="T491">
            <v>11449.939998259813</v>
          </cell>
          <cell r="U491">
            <v>7835.1099988440483</v>
          </cell>
        </row>
        <row r="492">
          <cell r="F492" t="str">
            <v>(-) DESPESAS ESTUDOS E PESQUISAS Despesas com Pessoal</v>
          </cell>
          <cell r="G492" t="str">
            <v>Despesas com Pessoal</v>
          </cell>
          <cell r="H492">
            <v>167.99999965767685</v>
          </cell>
          <cell r="I492">
            <v>202.9999999585888</v>
          </cell>
          <cell r="J492">
            <v>168.00000003343482</v>
          </cell>
          <cell r="K492">
            <v>254.49999997985876</v>
          </cell>
          <cell r="L492">
            <v>167.99999983727085</v>
          </cell>
          <cell r="M492">
            <v>167.99999976563831</v>
          </cell>
          <cell r="N492">
            <v>335.99999962943338</v>
          </cell>
          <cell r="O492">
            <v>0</v>
          </cell>
          <cell r="P492">
            <v>187.00000011298803</v>
          </cell>
          <cell r="Q492">
            <v>339.69999958141102</v>
          </cell>
          <cell r="R492">
            <v>179.99999972124166</v>
          </cell>
          <cell r="S492">
            <v>0</v>
          </cell>
          <cell r="T492">
            <v>2172.1999982775424</v>
          </cell>
          <cell r="U492">
            <v>1465.4999988619018</v>
          </cell>
        </row>
        <row r="493">
          <cell r="F493" t="str">
            <v>(-) DESPESAS ESTUDOS E PESQUISAS Salários e Adicionais</v>
          </cell>
          <cell r="G493" t="str">
            <v>Salários e Adicionais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</row>
        <row r="494">
          <cell r="F494" t="str">
            <v>(-) DESPESAS ESTUDOS E PESQUISAS Encargos Sociais</v>
          </cell>
          <cell r="G494" t="str">
            <v>Encargos Sociais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</row>
        <row r="495">
          <cell r="F495" t="str">
            <v>(-) DESPESAS ESTUDOS E PESQUISAS Provisão PPR Global</v>
          </cell>
          <cell r="G495" t="str">
            <v>Provisão PPR Global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</row>
        <row r="496">
          <cell r="F496" t="str">
            <v>(-) DESPESAS ESTUDOS E PESQUISAS Desenvolvimento RH</v>
          </cell>
          <cell r="G496" t="str">
            <v>Desenvolvimento RH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</row>
        <row r="497">
          <cell r="F497" t="str">
            <v>(-) DESPESAS ESTUDOS E PESQUISAS Provisão PPR Gestores</v>
          </cell>
          <cell r="G497" t="str">
            <v>Provisão PPR Gestores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</row>
        <row r="498">
          <cell r="F498" t="str">
            <v>(-) DESPESAS ESTUDOS E PESQUISAS Educação Continuada</v>
          </cell>
          <cell r="G498" t="str">
            <v>Educação Continuada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</row>
        <row r="499">
          <cell r="F499" t="str">
            <v>(-) DESPESAS ESTUDOS E PESQUISAS Idiomas</v>
          </cell>
          <cell r="G499" t="str">
            <v>Idiomas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</row>
        <row r="500">
          <cell r="F500" t="str">
            <v>(-) DESPESAS ESTUDOS E PESQUISAS Ginástica Laboral</v>
          </cell>
          <cell r="G500" t="str">
            <v>Ginástica Laboral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</row>
        <row r="501">
          <cell r="F501" t="str">
            <v>(-) DESPESAS ESTUDOS E PESQUISAS Educação e Treinamento (Capacitação)</v>
          </cell>
          <cell r="G501" t="str">
            <v>Educação e Treinamento (Capacitação)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</row>
        <row r="502">
          <cell r="F502" t="str">
            <v>(-) DESPESAS ESTUDOS E PESQUISAS Atividades Motivacionais</v>
          </cell>
          <cell r="G502" t="str">
            <v>Atividades Motivacionais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</row>
        <row r="503">
          <cell r="F503" t="str">
            <v>(-) DESPESAS ESTUDOS E PESQUISAS Outras despesas de Pessoal</v>
          </cell>
          <cell r="G503" t="str">
            <v>Outras despesas de Pessoal</v>
          </cell>
          <cell r="H503">
            <v>167.99999965767685</v>
          </cell>
          <cell r="I503">
            <v>202.9999999585888</v>
          </cell>
          <cell r="J503">
            <v>168.00000003343482</v>
          </cell>
          <cell r="K503">
            <v>254.49999997985876</v>
          </cell>
          <cell r="L503">
            <v>167.99999983727085</v>
          </cell>
          <cell r="M503">
            <v>167.99999976563831</v>
          </cell>
          <cell r="N503">
            <v>335.99999962943338</v>
          </cell>
          <cell r="O503">
            <v>0</v>
          </cell>
          <cell r="P503">
            <v>187.00000011298803</v>
          </cell>
          <cell r="Q503">
            <v>339.69999958141102</v>
          </cell>
          <cell r="R503">
            <v>179.99999972124166</v>
          </cell>
          <cell r="S503">
            <v>0</v>
          </cell>
          <cell r="T503">
            <v>2172.1999982775424</v>
          </cell>
          <cell r="U503">
            <v>1465.4999988619018</v>
          </cell>
        </row>
        <row r="504">
          <cell r="F504" t="str">
            <v>(-) DESPESAS ESTUDOS E PESQUISAS Ajuda de Custo Alimentação</v>
          </cell>
          <cell r="G504" t="str">
            <v>Ajuda de Custo Alimentação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</row>
        <row r="505">
          <cell r="F505" t="str">
            <v>(-) DESPESAS ESTUDOS E PESQUISAS Ajuda de Custo Combustível</v>
          </cell>
          <cell r="G505" t="str">
            <v>Ajuda de Custo Combustível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</row>
        <row r="506">
          <cell r="F506" t="str">
            <v>(-) DESPESAS ESTUDOS E PESQUISAS Ajuda de Custo Moradia/Aluguel</v>
          </cell>
          <cell r="G506" t="str">
            <v>Ajuda de Custo Moradia/Aluguel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</row>
        <row r="507">
          <cell r="F507" t="str">
            <v>(-) DESPESAS ESTUDOS E PESQUISAS Exames Médicos</v>
          </cell>
          <cell r="G507" t="str">
            <v>Exames Médicos</v>
          </cell>
          <cell r="H507">
            <v>0</v>
          </cell>
          <cell r="I507">
            <v>35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6.9999999917337368</v>
          </cell>
          <cell r="Q507">
            <v>0</v>
          </cell>
          <cell r="R507">
            <v>0</v>
          </cell>
          <cell r="S507">
            <v>0</v>
          </cell>
          <cell r="T507">
            <v>41.999999991733738</v>
          </cell>
          <cell r="U507">
            <v>35</v>
          </cell>
        </row>
        <row r="508">
          <cell r="F508" t="str">
            <v>(-) DESPESAS ESTUDOS E PESQUISAS Plano de Saúde</v>
          </cell>
          <cell r="G508" t="str">
            <v>Plano de Saúde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</row>
        <row r="509">
          <cell r="F509" t="str">
            <v>(-) DESPESAS ESTUDOS E PESQUISAS Seguro de Vida em Grupo</v>
          </cell>
          <cell r="G509" t="str">
            <v>Seguro de Vida em Grupo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</row>
        <row r="510">
          <cell r="F510" t="str">
            <v>(-) DESPESAS ESTUDOS E PESQUISAS Plano Odontológico</v>
          </cell>
          <cell r="G510" t="str">
            <v>Plano Odontológico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</row>
        <row r="511">
          <cell r="F511" t="str">
            <v>(-) DESPESAS ESTUDOS E PESQUISAS Farmácia</v>
          </cell>
          <cell r="G511" t="str">
            <v>Farmácia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</row>
        <row r="512">
          <cell r="F512" t="str">
            <v>(-) DESPESAS ESTUDOS E PESQUISAS Alimentação Funcionários</v>
          </cell>
          <cell r="G512" t="str">
            <v>Alimentação Funcionários</v>
          </cell>
          <cell r="H512">
            <v>167.99999965767685</v>
          </cell>
          <cell r="I512">
            <v>167.9999999585888</v>
          </cell>
          <cell r="J512">
            <v>168.00000003343482</v>
          </cell>
          <cell r="K512">
            <v>0</v>
          </cell>
          <cell r="L512">
            <v>167.99999983727085</v>
          </cell>
          <cell r="M512">
            <v>167.99999976563831</v>
          </cell>
          <cell r="N512">
            <v>335.99999962943338</v>
          </cell>
          <cell r="O512">
            <v>0</v>
          </cell>
          <cell r="P512">
            <v>180.00000012125429</v>
          </cell>
          <cell r="Q512">
            <v>179.99999958541105</v>
          </cell>
          <cell r="R512">
            <v>179.99999972124166</v>
          </cell>
          <cell r="S512">
            <v>0</v>
          </cell>
          <cell r="T512">
            <v>1715.9999983099501</v>
          </cell>
          <cell r="U512">
            <v>1175.999998882043</v>
          </cell>
        </row>
        <row r="513">
          <cell r="F513" t="str">
            <v>(-) DESPESAS ESTUDOS E PESQUISAS Alimentação Interna Funcionários</v>
          </cell>
          <cell r="G513" t="str">
            <v>Alimentação Interna Funcionários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</row>
        <row r="514">
          <cell r="F514" t="str">
            <v>(-) DESPESAS ESTUDOS E PESQUISAS Multa Termino Contratual</v>
          </cell>
          <cell r="G514" t="str">
            <v>Multa Termino Contratual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</row>
        <row r="515">
          <cell r="F515" t="str">
            <v>(-) DESPESAS ESTUDOS E PESQUISAS Multas Trabalhistas</v>
          </cell>
          <cell r="G515" t="str">
            <v>Multas Trabalhistas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</row>
        <row r="516">
          <cell r="F516" t="str">
            <v xml:space="preserve">(-) DESPESAS ESTUDOS E PESQUISAS Fardamento </v>
          </cell>
          <cell r="G516" t="str">
            <v xml:space="preserve">Fardamento </v>
          </cell>
          <cell r="H516">
            <v>0</v>
          </cell>
          <cell r="I516">
            <v>0</v>
          </cell>
          <cell r="J516">
            <v>0</v>
          </cell>
          <cell r="K516">
            <v>254.49999997985876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159.699999996</v>
          </cell>
          <cell r="R516">
            <v>0</v>
          </cell>
          <cell r="S516">
            <v>0</v>
          </cell>
          <cell r="T516">
            <v>414.19999997585876</v>
          </cell>
          <cell r="U516">
            <v>254.49999997985876</v>
          </cell>
        </row>
        <row r="517">
          <cell r="F517" t="str">
            <v>(-) DESPESAS ESTUDOS E PESQUISAS Benefícios Assistenciais</v>
          </cell>
          <cell r="G517" t="str">
            <v>Benefícios Assistenciais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</row>
        <row r="518">
          <cell r="F518" t="str">
            <v>(-) DESPESAS ESTUDOS E PESQUISAS (-) Despesas Especificas</v>
          </cell>
          <cell r="G518" t="str">
            <v>(-) Despesas Especificas</v>
          </cell>
          <cell r="H518">
            <v>132.6</v>
          </cell>
          <cell r="I518">
            <v>596.4</v>
          </cell>
          <cell r="J518">
            <v>2377.2200000071502</v>
          </cell>
          <cell r="K518">
            <v>441.9</v>
          </cell>
          <cell r="L518">
            <v>271.25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3819.3700000071503</v>
          </cell>
          <cell r="U518">
            <v>3819.3700000071503</v>
          </cell>
        </row>
        <row r="519">
          <cell r="F519" t="str">
            <v>(-) DESPESAS ESTUDOS E PESQUISAS Material de Laboratório</v>
          </cell>
          <cell r="G519" t="str">
            <v>Material de Laboratório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</row>
        <row r="520">
          <cell r="F520" t="str">
            <v>(-) DESPESAS ESTUDOS E PESQUISAS Qualificação de Equipamentos</v>
          </cell>
          <cell r="G520" t="str">
            <v>Qualificação de Equipamentos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</row>
        <row r="521">
          <cell r="F521" t="str">
            <v>(-) DESPESAS ESTUDOS E PESQUISAS Calibração Equipamentos e Instrumentos</v>
          </cell>
          <cell r="G521" t="str">
            <v>Calibração Equipamentos e Instrumentos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</row>
        <row r="522">
          <cell r="F522" t="str">
            <v>(-) DESPESAS ESTUDOS E PESQUISAS Outras depesas de desenvolvimento</v>
          </cell>
          <cell r="G522" t="str">
            <v>Outras depesas de desenvolvimento</v>
          </cell>
          <cell r="H522">
            <v>132.6</v>
          </cell>
          <cell r="I522">
            <v>596.4</v>
          </cell>
          <cell r="J522">
            <v>2377.2200000071502</v>
          </cell>
          <cell r="K522">
            <v>441.9</v>
          </cell>
          <cell r="L522">
            <v>271.25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3819.3700000071503</v>
          </cell>
          <cell r="U522">
            <v>3819.3700000071503</v>
          </cell>
        </row>
        <row r="523">
          <cell r="F523" t="str">
            <v>(-) DESPESAS ESTUDOS E PESQUISAS (-) Despesas Gerais</v>
          </cell>
          <cell r="G523" t="str">
            <v>(-) Despesas Gerais</v>
          </cell>
          <cell r="H523">
            <v>394.95999998633545</v>
          </cell>
          <cell r="I523">
            <v>100.14000000387333</v>
          </cell>
          <cell r="J523">
            <v>175.34999997825989</v>
          </cell>
          <cell r="K523">
            <v>1659.3400000058646</v>
          </cell>
          <cell r="L523">
            <v>208.45000000371667</v>
          </cell>
          <cell r="M523">
            <v>0</v>
          </cell>
          <cell r="N523">
            <v>11.999999996946279</v>
          </cell>
          <cell r="O523">
            <v>956.3900001014631</v>
          </cell>
          <cell r="P523">
            <v>709.88999997529959</v>
          </cell>
          <cell r="Q523">
            <v>582.74999997700502</v>
          </cell>
          <cell r="R523">
            <v>306.46999999642185</v>
          </cell>
          <cell r="S523">
            <v>352.62999994993498</v>
          </cell>
          <cell r="T523">
            <v>5458.3699999751207</v>
          </cell>
          <cell r="U523">
            <v>2550.239999974996</v>
          </cell>
        </row>
        <row r="524">
          <cell r="F524" t="str">
            <v>(-) DESPESAS ESTUDOS E PESQUISAS (-) Deslocamentos e Viagens</v>
          </cell>
          <cell r="G524" t="str">
            <v>(-) Deslocamentos e Viagens</v>
          </cell>
          <cell r="H524">
            <v>300</v>
          </cell>
          <cell r="I524">
            <v>1.1999999967028541</v>
          </cell>
          <cell r="J524">
            <v>120.7500000037887</v>
          </cell>
          <cell r="K524">
            <v>1563.8000000197103</v>
          </cell>
          <cell r="L524">
            <v>4.0000000037166661</v>
          </cell>
          <cell r="M524">
            <v>0</v>
          </cell>
          <cell r="N524">
            <v>11.999999996946279</v>
          </cell>
          <cell r="O524">
            <v>507.65999999999997</v>
          </cell>
          <cell r="P524">
            <v>441</v>
          </cell>
          <cell r="Q524">
            <v>582.74999997700502</v>
          </cell>
          <cell r="R524">
            <v>0</v>
          </cell>
          <cell r="S524">
            <v>0</v>
          </cell>
          <cell r="T524">
            <v>3533.1599999978698</v>
          </cell>
          <cell r="U524">
            <v>2001.7500000208647</v>
          </cell>
        </row>
        <row r="525">
          <cell r="F525" t="str">
            <v xml:space="preserve">(-) DESPESAS ESTUDOS E PESQUISAS Hospedagem </v>
          </cell>
          <cell r="G525" t="str">
            <v xml:space="preserve">Hospedagem </v>
          </cell>
          <cell r="H525">
            <v>300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441</v>
          </cell>
          <cell r="Q525">
            <v>582.74999997700502</v>
          </cell>
          <cell r="R525">
            <v>0</v>
          </cell>
          <cell r="S525">
            <v>0</v>
          </cell>
          <cell r="T525">
            <v>1323.749999977005</v>
          </cell>
          <cell r="U525">
            <v>300</v>
          </cell>
        </row>
        <row r="526">
          <cell r="F526" t="str">
            <v xml:space="preserve">(-) DESPESAS ESTUDOS E PESQUISAS Passagens Aéreas </v>
          </cell>
          <cell r="G526" t="str">
            <v xml:space="preserve">Passagens Aéreas </v>
          </cell>
          <cell r="H526">
            <v>0</v>
          </cell>
          <cell r="I526">
            <v>0</v>
          </cell>
          <cell r="J526">
            <v>0</v>
          </cell>
          <cell r="K526">
            <v>1555.8000000201871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1555.8000000201871</v>
          </cell>
          <cell r="U526">
            <v>1555.8000000201871</v>
          </cell>
        </row>
        <row r="527">
          <cell r="F527" t="str">
            <v xml:space="preserve">(-) DESPESAS ESTUDOS E PESQUISAS Passagens Rodoviárias </v>
          </cell>
          <cell r="G527" t="str">
            <v xml:space="preserve">Passagens Rodoviárias 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200.99999999080802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200.99999999080802</v>
          </cell>
          <cell r="U527">
            <v>0</v>
          </cell>
        </row>
        <row r="528">
          <cell r="F528" t="str">
            <v>(-) DESPESAS ESTUDOS E PESQUISAS Passagens Marítimas</v>
          </cell>
          <cell r="G528" t="str">
            <v>Passagens Marítimas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</row>
        <row r="529">
          <cell r="F529" t="str">
            <v>(-) DESPESAS ESTUDOS E PESQUISAS Despesas com Táxi</v>
          </cell>
          <cell r="G529" t="str">
            <v>Despesas com Táxi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91.999999987715995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91.999999987715995</v>
          </cell>
          <cell r="U529">
            <v>0</v>
          </cell>
        </row>
        <row r="530">
          <cell r="F530" t="str">
            <v>(-) DESPESAS ESTUDOS E PESQUISAS Despesas com Moto Taxi</v>
          </cell>
          <cell r="G530" t="str">
            <v>Despesas com Moto Taxi</v>
          </cell>
          <cell r="H530">
            <v>0</v>
          </cell>
          <cell r="I530">
            <v>1.1999999967028541</v>
          </cell>
          <cell r="J530">
            <v>14.000000003788696</v>
          </cell>
          <cell r="K530">
            <v>7.9999999995232329</v>
          </cell>
          <cell r="L530">
            <v>4.0000000037166661</v>
          </cell>
          <cell r="M530">
            <v>0</v>
          </cell>
          <cell r="N530">
            <v>11.999999996946279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39.200000000677726</v>
          </cell>
          <cell r="U530">
            <v>39.200000000677726</v>
          </cell>
        </row>
        <row r="531">
          <cell r="F531" t="str">
            <v>(-) DESPESAS ESTUDOS E PESQUISAS Alimentação Viagens</v>
          </cell>
          <cell r="G531" t="str">
            <v>Alimentação Viagens</v>
          </cell>
          <cell r="H531">
            <v>0</v>
          </cell>
          <cell r="I531">
            <v>0</v>
          </cell>
          <cell r="J531">
            <v>106.75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214.66000002147601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321.41000002147598</v>
          </cell>
          <cell r="U531">
            <v>106.75</v>
          </cell>
        </row>
        <row r="532">
          <cell r="F532" t="str">
            <v>(-) DESPESAS ESTUDOS E PESQUISAS Diárias Viagens</v>
          </cell>
          <cell r="G532" t="str">
            <v>Diárias Viagens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</row>
        <row r="533">
          <cell r="F533" t="str">
            <v>(-) DESPESAS ESTUDOS E PESQUISAS Combustível em Viagens</v>
          </cell>
          <cell r="G533" t="str">
            <v>Combustível em Viagens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</row>
        <row r="534">
          <cell r="F534" t="str">
            <v>(-) DESPESAS ESTUDOS E PESQUISAS Estacionamento</v>
          </cell>
          <cell r="G534" t="str">
            <v>Estacionamento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</row>
        <row r="535">
          <cell r="F535" t="str">
            <v>(-) DESPESAS ESTUDOS E PESQUISAS Pedágio</v>
          </cell>
          <cell r="G535" t="str">
            <v>Pedágio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</row>
        <row r="536">
          <cell r="F536" t="str">
            <v>(-) DESPESAS ESTUDOS E PESQUISAS (-) Telefonia e Telecomunicações</v>
          </cell>
          <cell r="G536" t="str">
            <v>(-) Telefonia e Telecomunicações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238.57000005941711</v>
          </cell>
          <cell r="P536">
            <v>233.15000000934143</v>
          </cell>
          <cell r="Q536">
            <v>0</v>
          </cell>
          <cell r="R536">
            <v>306.46999999642185</v>
          </cell>
          <cell r="S536">
            <v>298.02999995717113</v>
          </cell>
          <cell r="T536">
            <v>1076.2200000223515</v>
          </cell>
          <cell r="U536">
            <v>0</v>
          </cell>
        </row>
        <row r="537">
          <cell r="F537" t="str">
            <v>(-) DESPESAS ESTUDOS E PESQUISAS Telefonia Fixa</v>
          </cell>
          <cell r="G537" t="str">
            <v>Telefonia Fixa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</row>
        <row r="538">
          <cell r="F538" t="str">
            <v>(-) DESPESAS ESTUDOS E PESQUISAS Telefonia Móvel</v>
          </cell>
          <cell r="G538" t="str">
            <v>Telefonia Móvel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238.57000005941711</v>
          </cell>
          <cell r="P538">
            <v>233.15000000934143</v>
          </cell>
          <cell r="Q538">
            <v>0</v>
          </cell>
          <cell r="R538">
            <v>306.46999999642185</v>
          </cell>
          <cell r="S538">
            <v>298.02999995717113</v>
          </cell>
          <cell r="T538">
            <v>1076.2200000223515</v>
          </cell>
          <cell r="U538">
            <v>0</v>
          </cell>
        </row>
        <row r="539">
          <cell r="F539" t="str">
            <v>(-) DESPESAS ESTUDOS E PESQUISAS Internet</v>
          </cell>
          <cell r="G539" t="str">
            <v>Internet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</row>
        <row r="540">
          <cell r="F540" t="str">
            <v>(-) DESPESAS ESTUDOS E PESQUISAS Serviço de Trasmissão em Audio e Video</v>
          </cell>
          <cell r="G540" t="str">
            <v>Serviço de Trasmissão em Audio e Video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</row>
        <row r="541">
          <cell r="F541" t="str">
            <v>(-) DESPESAS ESTUDOS E PESQUISAS Voip</v>
          </cell>
          <cell r="G541" t="str">
            <v>Voip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</row>
        <row r="542">
          <cell r="F542" t="str">
            <v>(-) DESPESAS ESTUDOS E PESQUISAS (-)Materias de Consumo</v>
          </cell>
          <cell r="G542" t="str">
            <v>(-)Materias de Consumo</v>
          </cell>
          <cell r="H542">
            <v>29.6</v>
          </cell>
          <cell r="I542">
            <v>45</v>
          </cell>
          <cell r="J542">
            <v>0</v>
          </cell>
          <cell r="K542">
            <v>0</v>
          </cell>
          <cell r="L542">
            <v>204.45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279.04999999999995</v>
          </cell>
          <cell r="U542">
            <v>279.04999999999995</v>
          </cell>
        </row>
        <row r="543">
          <cell r="F543" t="str">
            <v>(-) DESPESAS ESTUDOS E PESQUISAS Material de Consumo Informática</v>
          </cell>
          <cell r="G543" t="str">
            <v>Material de Consumo Informática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</row>
        <row r="544">
          <cell r="F544" t="str">
            <v>(-) DESPESAS ESTUDOS E PESQUISAS Aluguel Máquina Reprográfica</v>
          </cell>
          <cell r="G544" t="str">
            <v>Aluguel Máquina Reprográfica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</row>
        <row r="545">
          <cell r="F545" t="str">
            <v>(-) DESPESAS ESTUDOS E PESQUISAS Material de Consumo Máquina Reprografia</v>
          </cell>
          <cell r="G545" t="str">
            <v>Material de Consumo Máquina Reprografia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</row>
        <row r="546">
          <cell r="F546" t="str">
            <v>(-) DESPESAS ESTUDOS E PESQUISAS Material de Expediente</v>
          </cell>
          <cell r="G546" t="str">
            <v>Material de Expediente</v>
          </cell>
          <cell r="H546">
            <v>29.6</v>
          </cell>
          <cell r="I546">
            <v>0</v>
          </cell>
          <cell r="J546">
            <v>0</v>
          </cell>
          <cell r="K546">
            <v>0</v>
          </cell>
          <cell r="L546">
            <v>38.700000000000003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68.300000000000011</v>
          </cell>
          <cell r="U546">
            <v>68.300000000000011</v>
          </cell>
        </row>
        <row r="547">
          <cell r="F547" t="str">
            <v>(-) DESPESAS ESTUDOS E PESQUISAS Material de Limpeza</v>
          </cell>
          <cell r="G547" t="str">
            <v>Material de Limpeza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</row>
        <row r="548">
          <cell r="F548" t="str">
            <v>(-) DESPESAS ESTUDOS E PESQUISAS Material Gráfico e Repreográfico</v>
          </cell>
          <cell r="G548" t="str">
            <v>Material Gráfico e Repreográfico</v>
          </cell>
          <cell r="H548">
            <v>0</v>
          </cell>
          <cell r="I548">
            <v>45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45</v>
          </cell>
          <cell r="U548">
            <v>45</v>
          </cell>
        </row>
        <row r="549">
          <cell r="F549" t="str">
            <v>(-) DESPESAS ESTUDOS E PESQUISAS Materiais de Natureza Permanente</v>
          </cell>
          <cell r="G549" t="str">
            <v>Materiais de Natureza Permanente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165.75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165.75</v>
          </cell>
          <cell r="U549">
            <v>165.75</v>
          </cell>
        </row>
        <row r="550">
          <cell r="F550" t="str">
            <v>(-) DESPESAS ESTUDOS E PESQUISAS Coffee Break</v>
          </cell>
          <cell r="G550" t="str">
            <v>Coffee Break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</row>
        <row r="551">
          <cell r="F551" t="str">
            <v>(-) DESPESAS ESTUDOS E PESQUISAS Material EPI</v>
          </cell>
          <cell r="G551" t="str">
            <v>Material EPI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</row>
        <row r="552">
          <cell r="F552" t="str">
            <v>(-) DESPESAS ESTUDOS E PESQUISAS (-) Serviços Técnicos Especializados</v>
          </cell>
          <cell r="G552" t="str">
            <v>(-) Serviços Técnicos Especializados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</row>
        <row r="553">
          <cell r="F553" t="str">
            <v>(-) DESPESAS ESTUDOS E PESQUISAS Comissões sobre Vendas</v>
          </cell>
          <cell r="G553" t="str">
            <v>Comissões sobre Vendas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</row>
        <row r="554">
          <cell r="F554" t="str">
            <v>(-) DESPESAS ESTUDOS E PESQUISAS Serviços de Segurança</v>
          </cell>
          <cell r="G554" t="str">
            <v>Serviços de Segurança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</row>
        <row r="555">
          <cell r="F555" t="str">
            <v>(-) DESPESAS ESTUDOS E PESQUISAS Serviços de Contabilidade</v>
          </cell>
          <cell r="G555" t="str">
            <v>Serviços de Contabilidade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</row>
        <row r="556">
          <cell r="F556" t="str">
            <v>(-) DESPESAS ESTUDOS E PESQUISAS Assessoria Tributária</v>
          </cell>
          <cell r="G556" t="str">
            <v>Assessoria Tributária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</row>
        <row r="557">
          <cell r="F557" t="str">
            <v>(-) DESPESAS ESTUDOS E PESQUISAS Auditoria Independente</v>
          </cell>
          <cell r="G557" t="str">
            <v>Auditoria Independente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</row>
        <row r="558">
          <cell r="F558" t="str">
            <v>(-) DESPESAS ESTUDOS E PESQUISAS Advocacia</v>
          </cell>
          <cell r="G558" t="str">
            <v>Advocacia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</row>
        <row r="559">
          <cell r="F559" t="str">
            <v>(-) DESPESAS ESTUDOS E PESQUISAS Assessoria de Imprensa</v>
          </cell>
          <cell r="G559" t="str">
            <v>Assessoria de Imprensa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</row>
        <row r="560">
          <cell r="F560" t="str">
            <v>(-) DESPESAS ESTUDOS E PESQUISAS Assessoria de Comunicação</v>
          </cell>
          <cell r="G560" t="str">
            <v>Assessoria de Comunicação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</row>
        <row r="561">
          <cell r="F561" t="str">
            <v>(-) DESPESAS ESTUDOS E PESQUISAS Assessoria Criação e Publicidade</v>
          </cell>
          <cell r="G561" t="str">
            <v>Assessoria Criação e Publicidade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</row>
        <row r="562">
          <cell r="F562" t="str">
            <v>(-) DESPESAS ESTUDOS E PESQUISAS Recrutamento e Seleção</v>
          </cell>
          <cell r="G562" t="str">
            <v>Recrutamento e Seleção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</row>
        <row r="563">
          <cell r="F563" t="str">
            <v>(-) DESPESAS ESTUDOS E PESQUISAS Ferramentas de Pesquisa</v>
          </cell>
          <cell r="G563" t="str">
            <v>Ferramentas de Pesquisa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</row>
        <row r="564">
          <cell r="F564" t="str">
            <v>(-) DESPESAS ESTUDOS E PESQUISAS Assessoria Empresarial</v>
          </cell>
          <cell r="G564" t="str">
            <v>Assessoria Empresarial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</row>
        <row r="565">
          <cell r="F565" t="str">
            <v>(-) DESPESAS ESTUDOS E PESQUISAS Serviço de Desembaraço Aduaneiro</v>
          </cell>
          <cell r="G565" t="str">
            <v>Serviço de Desembaraço Aduaneiro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</row>
        <row r="566">
          <cell r="F566" t="str">
            <v>(-) DESPESAS ESTUDOS E PESQUISAS Participação em Associações</v>
          </cell>
          <cell r="G566" t="str">
            <v>Participação em Associações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</row>
        <row r="567">
          <cell r="F567" t="str">
            <v>(-) DESPESAS ESTUDOS E PESQUISAS Comissão Empresa de Cobrança</v>
          </cell>
          <cell r="G567" t="str">
            <v>Comissão Empresa de Cobrança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</row>
        <row r="568">
          <cell r="F568" t="str">
            <v>(-) DESPESAS ESTUDOS E PESQUISAS Serviço Análise de Crédito</v>
          </cell>
          <cell r="G568" t="str">
            <v>Serviço Análise de Crédito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</row>
        <row r="569">
          <cell r="F569" t="str">
            <v>(-) DESPESAS ESTUDOS E PESQUISAS Desenvolvimento e Manutenção de Software</v>
          </cell>
          <cell r="G569" t="str">
            <v>Desenvolvimento e Manutenção de Software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F570" t="str">
            <v>(-) DESPESAS ESTUDOS E PESQUISAS Suporte Técnico Software</v>
          </cell>
          <cell r="G570" t="str">
            <v>Suporte Técnico Software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F571" t="str">
            <v>(-) DESPESAS ESTUDOS E PESQUISAS Licença para Uso de Software (Aluguel)</v>
          </cell>
          <cell r="G571" t="str">
            <v>Licença para Uso de Software (Aluguel)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</row>
        <row r="572">
          <cell r="F572" t="str">
            <v>(-) DESPESAS ESTUDOS E PESQUISAS Assessoria em TI</v>
          </cell>
          <cell r="G572" t="str">
            <v>Assessoria em TI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</row>
        <row r="573">
          <cell r="F573" t="str">
            <v>(-) DESPESAS ESTUDOS E PESQUISAS Manutenção Suporte Técnico Software</v>
          </cell>
          <cell r="G573" t="str">
            <v>Manutenção Suporte Técnico Software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</row>
        <row r="574">
          <cell r="F574" t="str">
            <v>(-) DESPESAS ESTUDOS E PESQUISAS (-)Manutenção</v>
          </cell>
          <cell r="G574" t="str">
            <v>(-)Manutenção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</row>
        <row r="575">
          <cell r="F575" t="str">
            <v>(-) DESPESAS ESTUDOS E PESQUISAS Materiais de Manutenção e Reparos</v>
          </cell>
          <cell r="G575" t="str">
            <v>Materiais de Manutenção e Reparos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</row>
        <row r="576">
          <cell r="F576" t="str">
            <v>(-) DESPESAS ESTUDOS E PESQUISAS Manutenção Conservação Móveis e Utensílios</v>
          </cell>
          <cell r="G576" t="str">
            <v>Manutenção Conservação Móveis e Utensílios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</row>
        <row r="577">
          <cell r="F577" t="str">
            <v>(-) DESPESAS ESTUDOS E PESQUISAS Manutenção Conservação Máq. e Equipamentos</v>
          </cell>
          <cell r="G577" t="str">
            <v>Manutenção Conservação Máq. e Equipamentos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</row>
        <row r="578">
          <cell r="F578" t="str">
            <v>(-) DESPESAS ESTUDOS E PESQUISAS Manutenção de Equipamentos de Informática</v>
          </cell>
          <cell r="G578" t="str">
            <v>Manutenção de Equipamentos de Informática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</row>
        <row r="579">
          <cell r="F579" t="str">
            <v>(-) DESPESAS ESTUDOS E PESQUISAS Manutenção e Conservação Instalações</v>
          </cell>
          <cell r="G579" t="str">
            <v>Manutenção e Conservação Instalações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</row>
        <row r="580">
          <cell r="F580" t="str">
            <v>(-) DESPESAS ESTUDOS E PESQUISAS Manutenção e Conservação Predial</v>
          </cell>
          <cell r="G580" t="str">
            <v>Manutenção e Conservação Predial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</row>
        <row r="581">
          <cell r="F581" t="str">
            <v>(-) DESPESAS ESTUDOS E PESQUISAS (-)Outras Despesas Gerais</v>
          </cell>
          <cell r="G581" t="str">
            <v>(-)Outras Despesas Gerais</v>
          </cell>
          <cell r="H581">
            <v>65.359999986335424</v>
          </cell>
          <cell r="I581">
            <v>53.940000007170468</v>
          </cell>
          <cell r="J581">
            <v>54.599999974471181</v>
          </cell>
          <cell r="K581">
            <v>95.539999986154342</v>
          </cell>
          <cell r="L581">
            <v>0</v>
          </cell>
          <cell r="M581">
            <v>0</v>
          </cell>
          <cell r="N581">
            <v>0</v>
          </cell>
          <cell r="O581">
            <v>210.16000004204597</v>
          </cell>
          <cell r="P581">
            <v>35.739999965958233</v>
          </cell>
          <cell r="Q581">
            <v>0</v>
          </cell>
          <cell r="R581">
            <v>0</v>
          </cell>
          <cell r="S581">
            <v>54.599999992763863</v>
          </cell>
          <cell r="T581">
            <v>569.93999995489946</v>
          </cell>
          <cell r="U581">
            <v>269.43999995413139</v>
          </cell>
        </row>
        <row r="582">
          <cell r="F582" t="str">
            <v>(-) DESPESAS ESTUDOS E PESQUISAS Aluguel de Veículos</v>
          </cell>
          <cell r="G582" t="str">
            <v>Aluguel de Veículos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</row>
        <row r="583">
          <cell r="F583" t="str">
            <v>(-) DESPESAS ESTUDOS E PESQUISAS Assinatura Jornais, Revistas e Periódicos</v>
          </cell>
          <cell r="G583" t="str">
            <v>Assinatura Jornais, Revistas e Periódicos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</row>
        <row r="584">
          <cell r="F584" t="str">
            <v>(-) DESPESAS ESTUDOS E PESQUISAS Combustível</v>
          </cell>
          <cell r="G584" t="str">
            <v>Combustível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</row>
        <row r="585">
          <cell r="F585" t="str">
            <v>(-) DESPESAS ESTUDOS E PESQUISAS Despesa com Documentos</v>
          </cell>
          <cell r="G585" t="str">
            <v>Despesa com Documentos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</row>
        <row r="586">
          <cell r="F586" t="str">
            <v>(-) DESPESAS ESTUDOS E PESQUISAS Despesa com Processos Judiciais</v>
          </cell>
          <cell r="G586" t="str">
            <v>Despesa com Processos Judiciais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</row>
        <row r="587">
          <cell r="F587" t="str">
            <v>(-) DESPESAS ESTUDOS E PESQUISAS Frete Compra</v>
          </cell>
          <cell r="G587" t="str">
            <v>Frete Compra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</row>
        <row r="588">
          <cell r="F588" t="str">
            <v>(-) DESPESAS ESTUDOS E PESQUISAS Mão-de-Obra Terceirizada</v>
          </cell>
          <cell r="G588" t="str">
            <v>Mão-de-Obra Terceirizada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</row>
        <row r="589">
          <cell r="F589" t="str">
            <v>(-) DESPESAS ESTUDOS E PESQUISAS Serviço de Correios</v>
          </cell>
          <cell r="G589" t="str">
            <v>Serviço de Correios</v>
          </cell>
          <cell r="H589">
            <v>65.359999986335424</v>
          </cell>
          <cell r="I589">
            <v>53.940000007170468</v>
          </cell>
          <cell r="J589">
            <v>54.599999974471181</v>
          </cell>
          <cell r="K589">
            <v>95.539999986154342</v>
          </cell>
          <cell r="L589">
            <v>0</v>
          </cell>
          <cell r="M589">
            <v>0</v>
          </cell>
          <cell r="N589">
            <v>0</v>
          </cell>
          <cell r="O589">
            <v>210.16000004204597</v>
          </cell>
          <cell r="P589">
            <v>35.739999965958233</v>
          </cell>
          <cell r="Q589">
            <v>0</v>
          </cell>
          <cell r="R589">
            <v>0</v>
          </cell>
          <cell r="S589">
            <v>54.599999992763863</v>
          </cell>
          <cell r="T589">
            <v>569.93999995489946</v>
          </cell>
          <cell r="U589">
            <v>269.43999995413139</v>
          </cell>
        </row>
        <row r="590">
          <cell r="F590" t="str">
            <v>(-) DESPESAS ESTUDOS E PESQUISAS Água</v>
          </cell>
          <cell r="G590" t="str">
            <v>Água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</row>
        <row r="591">
          <cell r="F591" t="str">
            <v>(-) DESPESAS ESTUDOS E PESQUISAS Despesas com Amortização de Software</v>
          </cell>
          <cell r="G591" t="str">
            <v>Despesas com Amortização de Software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</row>
        <row r="592">
          <cell r="F592" t="str">
            <v>(-) DESPESAS ESTUDOS E PESQUISAS Taxas Operacionais</v>
          </cell>
          <cell r="G592" t="str">
            <v>Taxas Operacionais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</row>
        <row r="593">
          <cell r="F593" t="str">
            <v>(-) DESPESAS ESTUDOS E PESQUISAS Aluguel de Imóveis</v>
          </cell>
          <cell r="G593" t="str">
            <v>Aluguel de Imóveis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</row>
        <row r="594">
          <cell r="F594" t="str">
            <v>(-) DESPESAS ESTUDOS E PESQUISAS Seguro Frota Leve</v>
          </cell>
          <cell r="G594" t="str">
            <v>Seguro Frota Leve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</row>
        <row r="595">
          <cell r="F595" t="str">
            <v>(-) DESPESAS ESTUDOS E PESQUISAS Perdas de Estoque</v>
          </cell>
          <cell r="G595" t="str">
            <v>Perdas de Estoque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</row>
        <row r="596">
          <cell r="F596" t="str">
            <v>(-) DESPESAS ESTUDOS E PESQUISAS Aluguel de Máquinas e Equipamentos</v>
          </cell>
          <cell r="G596" t="str">
            <v>Aluguel de Máquinas e Equipamentos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</row>
        <row r="597">
          <cell r="F597" t="str">
            <v>(-) DESPESAS ESTUDOS E PESQUISAS Outras Despesas Gerais</v>
          </cell>
          <cell r="G597" t="str">
            <v>Outras Despesas Gerais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</row>
        <row r="598">
          <cell r="F598" t="str">
            <v>(-) DESPESAS PRODUÇÃO INDIRETA(-) DESPESAS PRODUÇÃO INDIRETA</v>
          </cell>
          <cell r="G598" t="str">
            <v>(-) DESPESAS PRODUÇÃO INDIRETA</v>
          </cell>
          <cell r="H598">
            <v>102646.79833250583</v>
          </cell>
          <cell r="I598">
            <v>110423.75437896224</v>
          </cell>
          <cell r="J598">
            <v>109002.52556623667</v>
          </cell>
          <cell r="K598">
            <v>115923.67420519161</v>
          </cell>
          <cell r="L598">
            <v>132671.65520333376</v>
          </cell>
          <cell r="M598">
            <v>94503.182734042581</v>
          </cell>
          <cell r="N598">
            <v>152217.70540228128</v>
          </cell>
          <cell r="O598">
            <v>118234.63003114621</v>
          </cell>
          <cell r="P598">
            <v>139531.22385042656</v>
          </cell>
          <cell r="Q598">
            <v>140191.83690617722</v>
          </cell>
          <cell r="R598">
            <v>137180.53256638613</v>
          </cell>
          <cell r="S598">
            <v>72313.913817280816</v>
          </cell>
          <cell r="T598">
            <v>1424841.4329939708</v>
          </cell>
          <cell r="U598">
            <v>817389.29582255392</v>
          </cell>
        </row>
        <row r="599">
          <cell r="F599" t="str">
            <v>(-) DESPESAS PRODUÇÃO INDIRETADespesas com Pessoal</v>
          </cell>
          <cell r="G599" t="str">
            <v>Despesas com Pessoal</v>
          </cell>
          <cell r="H599">
            <v>52048.688332496007</v>
          </cell>
          <cell r="I599">
            <v>60493.844379371614</v>
          </cell>
          <cell r="J599">
            <v>57519.145566226216</v>
          </cell>
          <cell r="K599">
            <v>53788.014205214546</v>
          </cell>
          <cell r="L599">
            <v>53648.995203364873</v>
          </cell>
          <cell r="M599">
            <v>50645.112734220078</v>
          </cell>
          <cell r="N599">
            <v>41121.105402357964</v>
          </cell>
          <cell r="O599">
            <v>53472.465761471482</v>
          </cell>
          <cell r="P599">
            <v>40957.810508509807</v>
          </cell>
          <cell r="Q599">
            <v>38384.426906289365</v>
          </cell>
          <cell r="R599">
            <v>59014.462566238522</v>
          </cell>
          <cell r="S599">
            <v>-16844.416182318455</v>
          </cell>
          <cell r="T599">
            <v>544249.65538344206</v>
          </cell>
          <cell r="U599">
            <v>369264.90582325135</v>
          </cell>
        </row>
        <row r="600">
          <cell r="F600" t="str">
            <v>(-) DESPESAS PRODUÇÃO INDIRETASalários e Adicionais</v>
          </cell>
          <cell r="G600" t="str">
            <v>Salários e Adicionais</v>
          </cell>
          <cell r="H600">
            <v>21360.52</v>
          </cell>
          <cell r="I600">
            <v>29883.87</v>
          </cell>
          <cell r="J600">
            <v>24124.97</v>
          </cell>
          <cell r="K600">
            <v>24717.320799999998</v>
          </cell>
          <cell r="L600">
            <v>24469.230799999998</v>
          </cell>
          <cell r="M600">
            <v>21884.3184</v>
          </cell>
          <cell r="N600">
            <v>24511.646400000005</v>
          </cell>
          <cell r="O600">
            <v>26477.95</v>
          </cell>
          <cell r="P600">
            <v>21995.730000000003</v>
          </cell>
          <cell r="Q600">
            <v>24470.82</v>
          </cell>
          <cell r="R600">
            <v>22919.239999999998</v>
          </cell>
          <cell r="S600">
            <v>23149.27</v>
          </cell>
          <cell r="T600">
            <v>289964.88640000002</v>
          </cell>
          <cell r="U600">
            <v>170951.87639999998</v>
          </cell>
        </row>
        <row r="601">
          <cell r="F601" t="str">
            <v>(-) DESPESAS PRODUÇÃO INDIRETAEncargos Sociais</v>
          </cell>
          <cell r="G601" t="str">
            <v>Encargos Sociais</v>
          </cell>
          <cell r="H601">
            <v>13676.490000000002</v>
          </cell>
          <cell r="I601">
            <v>14016.02</v>
          </cell>
          <cell r="J601">
            <v>10925.4</v>
          </cell>
          <cell r="K601">
            <v>11856.085999999999</v>
          </cell>
          <cell r="L601">
            <v>11990.545999999998</v>
          </cell>
          <cell r="M601">
            <v>11655.394</v>
          </cell>
          <cell r="N601">
            <v>12895.814400000001</v>
          </cell>
          <cell r="O601">
            <v>16179.27</v>
          </cell>
          <cell r="P601">
            <v>14118.91</v>
          </cell>
          <cell r="Q601">
            <v>13508.73</v>
          </cell>
          <cell r="R601">
            <v>11956.06</v>
          </cell>
          <cell r="S601">
            <v>14165.869999999999</v>
          </cell>
          <cell r="T601">
            <v>156944.59040000002</v>
          </cell>
          <cell r="U601">
            <v>87015.750400000004</v>
          </cell>
        </row>
        <row r="602">
          <cell r="F602" t="str">
            <v>(-) DESPESAS PRODUÇÃO INDIRETAProvisão PPR Global</v>
          </cell>
          <cell r="G602" t="str">
            <v>Provisão PPR Global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</row>
        <row r="603">
          <cell r="F603" t="str">
            <v>(-) DESPESAS PRODUÇÃO INDIRETADesenvolvimento RH</v>
          </cell>
          <cell r="G603" t="str">
            <v>Desenvolvimento RH</v>
          </cell>
          <cell r="H603">
            <v>9079.7900000000009</v>
          </cell>
          <cell r="I603">
            <v>9079.7900000000009</v>
          </cell>
          <cell r="J603">
            <v>9079.7899999999972</v>
          </cell>
          <cell r="K603">
            <v>9079.7900000000009</v>
          </cell>
          <cell r="L603">
            <v>9079.7900000000009</v>
          </cell>
          <cell r="M603">
            <v>9079.7900000000009</v>
          </cell>
          <cell r="N603">
            <v>-4069.4599999999991</v>
          </cell>
          <cell r="O603">
            <v>3420.1400000000012</v>
          </cell>
          <cell r="P603">
            <v>-2841.5699999999997</v>
          </cell>
          <cell r="Q603">
            <v>-7308.6399999999994</v>
          </cell>
          <cell r="R603">
            <v>17509.48</v>
          </cell>
          <cell r="S603">
            <v>-61188.69</v>
          </cell>
          <cell r="T603">
            <v>0</v>
          </cell>
          <cell r="U603">
            <v>50409.280000000006</v>
          </cell>
        </row>
        <row r="604">
          <cell r="F604" t="str">
            <v>(-) DESPESAS PRODUÇÃO INDIRETAProvisão PPR Gestores</v>
          </cell>
          <cell r="G604" t="str">
            <v>Provisão PPR Gestores</v>
          </cell>
          <cell r="H604">
            <v>9079.7900000000009</v>
          </cell>
          <cell r="I604">
            <v>9079.7900000000009</v>
          </cell>
          <cell r="J604">
            <v>9079.7899999999972</v>
          </cell>
          <cell r="K604">
            <v>9079.7900000000009</v>
          </cell>
          <cell r="L604">
            <v>9079.7900000000009</v>
          </cell>
          <cell r="M604">
            <v>9079.7900000000009</v>
          </cell>
          <cell r="N604">
            <v>-4069.4599999999991</v>
          </cell>
          <cell r="O604">
            <v>3420.1400000000012</v>
          </cell>
          <cell r="P604">
            <v>-2841.5699999999997</v>
          </cell>
          <cell r="Q604">
            <v>-7308.6399999999994</v>
          </cell>
          <cell r="R604">
            <v>17509.48</v>
          </cell>
          <cell r="S604">
            <v>-61188.69</v>
          </cell>
          <cell r="T604">
            <v>0</v>
          </cell>
          <cell r="U604">
            <v>50409.280000000006</v>
          </cell>
        </row>
        <row r="605">
          <cell r="F605" t="str">
            <v>(-) DESPESAS PRODUÇÃO INDIRETAEducação Continuada</v>
          </cell>
          <cell r="G605" t="str">
            <v>Educação Continuada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F606" t="str">
            <v>(-) DESPESAS PRODUÇÃO INDIRETAIdiomas</v>
          </cell>
          <cell r="G606" t="str">
            <v>Idiomas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F607" t="str">
            <v>(-) DESPESAS PRODUÇÃO INDIRETAGinástica Laboral</v>
          </cell>
          <cell r="G607" t="str">
            <v>Ginástica Laboral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</row>
        <row r="608">
          <cell r="F608" t="str">
            <v>(-) DESPESAS PRODUÇÃO INDIRETAEducação e Treinamento (Capacitação)</v>
          </cell>
          <cell r="G608" t="str">
            <v>Educação e Treinamento (Capacitação)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</row>
        <row r="609">
          <cell r="F609" t="str">
            <v>(-) DESPESAS PRODUÇÃO INDIRETAAtividades Motivacionais</v>
          </cell>
          <cell r="G609" t="str">
            <v>Atividades Motivacionais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</row>
        <row r="610">
          <cell r="F610" t="str">
            <v>(-) DESPESAS PRODUÇÃO INDIRETAOutras despesas de Pessoal</v>
          </cell>
          <cell r="G610" t="str">
            <v>Outras despesas de Pessoal</v>
          </cell>
          <cell r="H610">
            <v>7931.8883324960043</v>
          </cell>
          <cell r="I610">
            <v>7514.164379371613</v>
          </cell>
          <cell r="J610">
            <v>13388.985566226216</v>
          </cell>
          <cell r="K610">
            <v>8134.8174052145478</v>
          </cell>
          <cell r="L610">
            <v>8109.4284033648819</v>
          </cell>
          <cell r="M610">
            <v>8025.6103342200759</v>
          </cell>
          <cell r="N610">
            <v>7783.104602357952</v>
          </cell>
          <cell r="O610">
            <v>7395.1057614714782</v>
          </cell>
          <cell r="P610">
            <v>7684.7405085098108</v>
          </cell>
          <cell r="Q610">
            <v>7713.5169062893638</v>
          </cell>
          <cell r="R610">
            <v>6629.6825662385272</v>
          </cell>
          <cell r="S610">
            <v>7029.133817681548</v>
          </cell>
          <cell r="T610">
            <v>97340.17858344203</v>
          </cell>
          <cell r="U610">
            <v>60887.999023251294</v>
          </cell>
        </row>
        <row r="611">
          <cell r="F611" t="str">
            <v>(-) DESPESAS PRODUÇÃO INDIRETAAjuda de Custo Alimentação</v>
          </cell>
          <cell r="G611" t="str">
            <v>Ajuda de Custo Alimentação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</row>
        <row r="612">
          <cell r="F612" t="str">
            <v>(-) DESPESAS PRODUÇÃO INDIRETAAjuda de Custo Combustível</v>
          </cell>
          <cell r="G612" t="str">
            <v>Ajuda de Custo Combustível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</row>
        <row r="613">
          <cell r="F613" t="str">
            <v>(-) DESPESAS PRODUÇÃO INDIRETAAjuda de Custo Moradia/Aluguel</v>
          </cell>
          <cell r="G613" t="str">
            <v>Ajuda de Custo Moradia/Aluguel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</row>
        <row r="614">
          <cell r="F614" t="str">
            <v>(-) DESPESAS PRODUÇÃO INDIRETAExames Médicos</v>
          </cell>
          <cell r="G614" t="str">
            <v>Exames Médicos</v>
          </cell>
          <cell r="H614">
            <v>0</v>
          </cell>
          <cell r="I614">
            <v>83.999999992300005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30.000000006000004</v>
          </cell>
          <cell r="O614">
            <v>0</v>
          </cell>
          <cell r="P614">
            <v>466.00000001290977</v>
          </cell>
          <cell r="Q614">
            <v>0</v>
          </cell>
          <cell r="R614">
            <v>0</v>
          </cell>
          <cell r="S614">
            <v>0</v>
          </cell>
          <cell r="T614">
            <v>580.00000001120975</v>
          </cell>
          <cell r="U614">
            <v>113.99999999830001</v>
          </cell>
        </row>
        <row r="615">
          <cell r="F615" t="str">
            <v>(-) DESPESAS PRODUÇÃO INDIRETAPlano de Saúde</v>
          </cell>
          <cell r="G615" t="str">
            <v>Plano de Saúde</v>
          </cell>
          <cell r="H615">
            <v>2845.4183334536547</v>
          </cell>
          <cell r="I615">
            <v>3062.1643804560035</v>
          </cell>
          <cell r="J615">
            <v>3578.9855653234758</v>
          </cell>
          <cell r="K615">
            <v>3019.1174056985351</v>
          </cell>
          <cell r="L615">
            <v>3479.6284032219401</v>
          </cell>
          <cell r="M615">
            <v>3301.5103334396977</v>
          </cell>
          <cell r="N615">
            <v>3385.1046026333188</v>
          </cell>
          <cell r="O615">
            <v>3195.1057627002692</v>
          </cell>
          <cell r="P615">
            <v>3208.9405083267916</v>
          </cell>
          <cell r="Q615">
            <v>3025.3469069023763</v>
          </cell>
          <cell r="R615">
            <v>2615.4325660541026</v>
          </cell>
          <cell r="S615">
            <v>3261.1338176034151</v>
          </cell>
          <cell r="T615">
            <v>37977.888585813591</v>
          </cell>
          <cell r="U615">
            <v>22671.929024226629</v>
          </cell>
        </row>
        <row r="616">
          <cell r="F616" t="str">
            <v>(-) DESPESAS PRODUÇÃO INDIRETASeguro de Vida em Grupo</v>
          </cell>
          <cell r="G616" t="str">
            <v>Seguro de Vida em Grupo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</row>
        <row r="617">
          <cell r="F617" t="str">
            <v>(-) DESPESAS PRODUÇÃO INDIRETAPlano Odontológico</v>
          </cell>
          <cell r="G617" t="str">
            <v>Plano Odontológico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</row>
        <row r="618">
          <cell r="F618" t="str">
            <v>(-) DESPESAS PRODUÇÃO INDIRETAFarmácia</v>
          </cell>
          <cell r="G618" t="str">
            <v>Farmácia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</row>
        <row r="619">
          <cell r="F619" t="str">
            <v>(-) DESPESAS PRODUÇÃO INDIRETAAlimentação Funcionários</v>
          </cell>
          <cell r="G619" t="str">
            <v>Alimentação Funcionários</v>
          </cell>
          <cell r="H619">
            <v>4983.9999990547813</v>
          </cell>
          <cell r="I619">
            <v>4367.9999989233092</v>
          </cell>
          <cell r="J619">
            <v>4536.0000009027399</v>
          </cell>
          <cell r="K619">
            <v>4535.9999994568307</v>
          </cell>
          <cell r="L619">
            <v>4536.0000001423123</v>
          </cell>
          <cell r="M619">
            <v>4536.0000007954341</v>
          </cell>
          <cell r="N619">
            <v>4367.9999997186333</v>
          </cell>
          <cell r="O619">
            <v>4199.999998771209</v>
          </cell>
          <cell r="P619">
            <v>4009.8000001701093</v>
          </cell>
          <cell r="Q619">
            <v>4658.1699993869879</v>
          </cell>
          <cell r="R619">
            <v>3780.0000001940753</v>
          </cell>
          <cell r="S619">
            <v>3768.0000000781333</v>
          </cell>
          <cell r="T619">
            <v>52279.969997594562</v>
          </cell>
          <cell r="U619">
            <v>31863.999998994041</v>
          </cell>
        </row>
        <row r="620">
          <cell r="F620" t="str">
            <v>(-) DESPESAS PRODUÇÃO INDIRETAAlimentação Interna Funcionários</v>
          </cell>
          <cell r="G620" t="str">
            <v>Alimentação Interna Funcionários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93.800000000630007</v>
          </cell>
          <cell r="M620">
            <v>188.09999998494382</v>
          </cell>
          <cell r="N620">
            <v>0</v>
          </cell>
          <cell r="O620">
            <v>0</v>
          </cell>
          <cell r="P620">
            <v>0</v>
          </cell>
          <cell r="Q620">
            <v>30</v>
          </cell>
          <cell r="R620">
            <v>99.35</v>
          </cell>
          <cell r="S620">
            <v>0</v>
          </cell>
          <cell r="T620">
            <v>411.24999998557382</v>
          </cell>
          <cell r="U620">
            <v>281.8999999855738</v>
          </cell>
        </row>
        <row r="621">
          <cell r="F621" t="str">
            <v>(-) DESPESAS PRODUÇÃO INDIRETAMulta Termino Contratual</v>
          </cell>
          <cell r="G621" t="str">
            <v>Multa Termino Contratual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</row>
        <row r="622">
          <cell r="F622" t="str">
            <v>(-) DESPESAS PRODUÇÃO INDIRETAMultas Trabalhistas</v>
          </cell>
          <cell r="G622" t="str">
            <v>Multas Trabalhistas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</row>
        <row r="623">
          <cell r="F623" t="str">
            <v xml:space="preserve">(-) DESPESAS PRODUÇÃO INDIRETAFardamento </v>
          </cell>
          <cell r="G623" t="str">
            <v xml:space="preserve">Fardamento </v>
          </cell>
          <cell r="H623">
            <v>102.46999998756857</v>
          </cell>
          <cell r="I623">
            <v>0</v>
          </cell>
          <cell r="J623">
            <v>5274</v>
          </cell>
          <cell r="K623">
            <v>579.70000005918166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134.89999999034882</v>
          </cell>
          <cell r="S623">
            <v>0</v>
          </cell>
          <cell r="T623">
            <v>6091.0700000370989</v>
          </cell>
          <cell r="U623">
            <v>5956.1700000467499</v>
          </cell>
        </row>
        <row r="624">
          <cell r="F624" t="str">
            <v>(-) DESPESAS PRODUÇÃO INDIRETABenefícios Assistenciais</v>
          </cell>
          <cell r="G624" t="str">
            <v>Benefícios Assistenciais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</row>
        <row r="625">
          <cell r="F625" t="str">
            <v>(-) DESPESAS PRODUÇÃO INDIRETA(-) Despesas Especificas</v>
          </cell>
          <cell r="G625" t="str">
            <v>(-) Despesas Especificas</v>
          </cell>
          <cell r="H625">
            <v>40970.449999999997</v>
          </cell>
          <cell r="I625">
            <v>34753.46</v>
          </cell>
          <cell r="J625">
            <v>39728.07</v>
          </cell>
          <cell r="K625">
            <v>46894.540000002526</v>
          </cell>
          <cell r="L625">
            <v>66245.58000000754</v>
          </cell>
          <cell r="M625">
            <v>31654.720000000001</v>
          </cell>
          <cell r="N625">
            <v>71885.540000008667</v>
          </cell>
          <cell r="O625">
            <v>48937.640000015977</v>
          </cell>
          <cell r="P625">
            <v>81368.359999999986</v>
          </cell>
          <cell r="Q625">
            <v>73320.599999999991</v>
          </cell>
          <cell r="R625">
            <v>63215.950000186</v>
          </cell>
          <cell r="S625">
            <v>73541.509999690054</v>
          </cell>
          <cell r="T625">
            <v>672516.41999991075</v>
          </cell>
          <cell r="U625">
            <v>332132.36000001873</v>
          </cell>
        </row>
        <row r="626">
          <cell r="F626" t="str">
            <v>(-) DESPESAS PRODUÇÃO INDIRETADobra Bula</v>
          </cell>
          <cell r="G626" t="str">
            <v>Dobra Bula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</row>
        <row r="627">
          <cell r="F627" t="str">
            <v>(-) DESPESAS PRODUÇÃO INDIRETAXilincagem</v>
          </cell>
          <cell r="G627" t="str">
            <v>Xilincagem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</row>
        <row r="628">
          <cell r="F628" t="str">
            <v>(-) DESPESAS PRODUÇÃO INDIRETASilcagem de Embalagens</v>
          </cell>
          <cell r="G628" t="str">
            <v>Silcagem de Embalagens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</row>
        <row r="629">
          <cell r="F629" t="str">
            <v>(-) DESPESAS PRODUÇÃO INDIRETAMaterial Sistema de Tratamento de Água</v>
          </cell>
          <cell r="G629" t="str">
            <v>Material Sistema de Tratamento de Água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</row>
        <row r="630">
          <cell r="F630" t="str">
            <v>(-) DESPESAS PRODUÇÃO INDIRETAAluguel Imóvel Linha de Silcagem</v>
          </cell>
          <cell r="G630" t="str">
            <v>Aluguel Imóvel Linha de Silcagem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</row>
        <row r="631">
          <cell r="F631" t="str">
            <v>(-) DESPESAS PRODUÇÃO INDIRETAAluguel Imóvel Produção</v>
          </cell>
          <cell r="G631" t="str">
            <v>Aluguel Imóvel Produção</v>
          </cell>
          <cell r="H631">
            <v>3000</v>
          </cell>
          <cell r="I631">
            <v>6350</v>
          </cell>
          <cell r="J631">
            <v>4675</v>
          </cell>
          <cell r="K631">
            <v>4675</v>
          </cell>
          <cell r="L631">
            <v>4675</v>
          </cell>
          <cell r="M631">
            <v>4675</v>
          </cell>
          <cell r="N631">
            <v>7020</v>
          </cell>
          <cell r="O631">
            <v>5345</v>
          </cell>
          <cell r="P631">
            <v>0</v>
          </cell>
          <cell r="Q631">
            <v>4690</v>
          </cell>
          <cell r="R631">
            <v>2345</v>
          </cell>
          <cell r="S631">
            <v>2345</v>
          </cell>
          <cell r="T631">
            <v>49795</v>
          </cell>
          <cell r="U631">
            <v>35070</v>
          </cell>
        </row>
        <row r="632">
          <cell r="F632" t="str">
            <v>(-) DESPESAS PRODUÇÃO INDIRETAAluguel Depósitos Produção</v>
          </cell>
          <cell r="G632" t="str">
            <v>Aluguel Depósitos Produção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</row>
        <row r="633">
          <cell r="F633" t="str">
            <v>(-) DESPESAS PRODUÇÃO INDIRETACombustível Gerador</v>
          </cell>
          <cell r="G633" t="str">
            <v>Combustível Gerador</v>
          </cell>
          <cell r="H633">
            <v>2048.0300000000002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3744.03</v>
          </cell>
          <cell r="P633">
            <v>16146.45</v>
          </cell>
          <cell r="Q633">
            <v>28256.43</v>
          </cell>
          <cell r="R633">
            <v>5975.24</v>
          </cell>
          <cell r="S633">
            <v>1972.03</v>
          </cell>
          <cell r="T633">
            <v>58142.21</v>
          </cell>
          <cell r="U633">
            <v>2048.0300000000002</v>
          </cell>
        </row>
        <row r="634">
          <cell r="F634" t="str">
            <v>(-) DESPESAS PRODUÇÃO INDIRETALubrificantes Gerador</v>
          </cell>
          <cell r="G634" t="str">
            <v>Lubrificantes Gerador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</row>
        <row r="635">
          <cell r="F635" t="str">
            <v>(-) DESPESAS PRODUÇÃO INDIRETAManutenção Gerador</v>
          </cell>
          <cell r="G635" t="str">
            <v>Manutenção Gerador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2048.0300000000002</v>
          </cell>
          <cell r="R635">
            <v>0</v>
          </cell>
          <cell r="S635">
            <v>0</v>
          </cell>
          <cell r="T635">
            <v>2048.0300000000002</v>
          </cell>
          <cell r="U635">
            <v>0</v>
          </cell>
        </row>
        <row r="636">
          <cell r="F636" t="str">
            <v>(-) DESPESAS PRODUÇÃO INDIRETAAluguel Máquinas e Equipamentos</v>
          </cell>
          <cell r="G636" t="str">
            <v>Aluguel Máquinas e Equipamentos</v>
          </cell>
          <cell r="H636">
            <v>0</v>
          </cell>
          <cell r="I636">
            <v>0</v>
          </cell>
          <cell r="J636">
            <v>1210</v>
          </cell>
          <cell r="K636">
            <v>0</v>
          </cell>
          <cell r="L636">
            <v>11136.36</v>
          </cell>
          <cell r="M636">
            <v>400</v>
          </cell>
          <cell r="N636">
            <v>27045.46</v>
          </cell>
          <cell r="O636">
            <v>1600</v>
          </cell>
          <cell r="P636">
            <v>35800</v>
          </cell>
          <cell r="Q636">
            <v>1600</v>
          </cell>
          <cell r="R636">
            <v>25130</v>
          </cell>
          <cell r="S636">
            <v>26360</v>
          </cell>
          <cell r="T636">
            <v>130281.82</v>
          </cell>
          <cell r="U636">
            <v>39791.82</v>
          </cell>
        </row>
        <row r="637">
          <cell r="F637" t="str">
            <v>(-) DESPESAS PRODUÇÃO INDIRETAEnergia Eletrica</v>
          </cell>
          <cell r="G637" t="str">
            <v>Energia Eletrica</v>
          </cell>
          <cell r="H637">
            <v>6572.91</v>
          </cell>
          <cell r="I637">
            <v>7575.49</v>
          </cell>
          <cell r="J637">
            <v>15158.359999999997</v>
          </cell>
          <cell r="K637">
            <v>2826.99</v>
          </cell>
          <cell r="L637">
            <v>10969.72</v>
          </cell>
          <cell r="M637">
            <v>8883.16</v>
          </cell>
          <cell r="N637">
            <v>14247.199999999997</v>
          </cell>
          <cell r="O637">
            <v>19848.75</v>
          </cell>
          <cell r="P637">
            <v>11902.09</v>
          </cell>
          <cell r="Q637">
            <v>13438.33</v>
          </cell>
          <cell r="R637">
            <v>7744.8200000000006</v>
          </cell>
          <cell r="S637">
            <v>13953.3</v>
          </cell>
          <cell r="T637">
            <v>133121.12</v>
          </cell>
          <cell r="U637">
            <v>66233.829999999987</v>
          </cell>
        </row>
        <row r="638">
          <cell r="F638" t="str">
            <v>(-) DESPESAS PRODUÇÃO INDIRETASeguro Instalações</v>
          </cell>
          <cell r="G638" t="str">
            <v>Seguro Instalações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</row>
        <row r="639">
          <cell r="F639" t="str">
            <v>(-) DESPESAS PRODUÇÃO INDIRETASeguro de Máquinas</v>
          </cell>
          <cell r="G639" t="str">
            <v>Seguro de Máquinas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</row>
        <row r="640">
          <cell r="F640" t="str">
            <v>(-) DESPESAS PRODUÇÃO INDIRETAMaterial Descatável Produção</v>
          </cell>
          <cell r="G640" t="str">
            <v>Material Descatável Produção</v>
          </cell>
          <cell r="H640">
            <v>5876.3023329465304</v>
          </cell>
          <cell r="I640">
            <v>11971.92</v>
          </cell>
          <cell r="J640">
            <v>11650.74</v>
          </cell>
          <cell r="K640">
            <v>13606.3</v>
          </cell>
          <cell r="L640">
            <v>15454.000000031281</v>
          </cell>
          <cell r="M640">
            <v>10661.95</v>
          </cell>
          <cell r="N640">
            <v>14652.650000000001</v>
          </cell>
          <cell r="O640">
            <v>10862.08</v>
          </cell>
          <cell r="P640">
            <v>11950.15</v>
          </cell>
          <cell r="Q640">
            <v>12058.1</v>
          </cell>
          <cell r="R640">
            <v>13560.000000185999</v>
          </cell>
          <cell r="S640">
            <v>20889.519999690056</v>
          </cell>
          <cell r="T640">
            <v>153193.71233285387</v>
          </cell>
          <cell r="U640">
            <v>83873.86233297782</v>
          </cell>
        </row>
        <row r="641">
          <cell r="F641" t="str">
            <v>(-) DESPESAS PRODUÇÃO INDIRETAMaterial de Análise Produção</v>
          </cell>
          <cell r="G641" t="str">
            <v>Material de Análise Produção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</row>
        <row r="642">
          <cell r="F642" t="str">
            <v>(-) DESPESAS PRODUÇÃO INDIRETAMaterial de Limpeza Produção</v>
          </cell>
          <cell r="G642" t="str">
            <v>Material de Limpeza Produção</v>
          </cell>
          <cell r="H642">
            <v>6386.1076670534694</v>
          </cell>
          <cell r="I642">
            <v>1580.12</v>
          </cell>
          <cell r="J642">
            <v>767.72</v>
          </cell>
          <cell r="K642">
            <v>6869.6500000025244</v>
          </cell>
          <cell r="L642">
            <v>4907.8599999837197</v>
          </cell>
          <cell r="M642">
            <v>2067.02</v>
          </cell>
          <cell r="N642">
            <v>2924.1300000086562</v>
          </cell>
          <cell r="O642">
            <v>4515.2800000159796</v>
          </cell>
          <cell r="P642">
            <v>5569.67</v>
          </cell>
          <cell r="Q642">
            <v>7874.67</v>
          </cell>
          <cell r="R642">
            <v>6445.8899999999994</v>
          </cell>
          <cell r="S642">
            <v>6542.96</v>
          </cell>
          <cell r="T642">
            <v>56451.077667064346</v>
          </cell>
          <cell r="U642">
            <v>25502.607667048371</v>
          </cell>
        </row>
        <row r="643">
          <cell r="F643" t="str">
            <v>(-) DESPESAS PRODUÇÃO INDIRETAMaterial Indireto para Embalagens</v>
          </cell>
          <cell r="G643" t="str">
            <v>Material Indireto para Embalagens</v>
          </cell>
          <cell r="H643">
            <v>17087.099999999999</v>
          </cell>
          <cell r="I643">
            <v>7275.9299999999994</v>
          </cell>
          <cell r="J643">
            <v>6266.25</v>
          </cell>
          <cell r="K643">
            <v>18916.599999999995</v>
          </cell>
          <cell r="L643">
            <v>19102.639999992545</v>
          </cell>
          <cell r="M643">
            <v>4967.59</v>
          </cell>
          <cell r="N643">
            <v>5996.1</v>
          </cell>
          <cell r="O643">
            <v>3022.5</v>
          </cell>
          <cell r="P643">
            <v>0</v>
          </cell>
          <cell r="Q643">
            <v>3355.04</v>
          </cell>
          <cell r="R643">
            <v>2015</v>
          </cell>
          <cell r="S643">
            <v>1478.7</v>
          </cell>
          <cell r="T643">
            <v>89483.449999992532</v>
          </cell>
          <cell r="U643">
            <v>79612.209999992541</v>
          </cell>
        </row>
        <row r="644">
          <cell r="F644" t="str">
            <v>(-) DESPESAS PRODUÇÃO INDIRETA(-) Despesas Gerais</v>
          </cell>
          <cell r="G644" t="str">
            <v>(-) Despesas Gerais</v>
          </cell>
          <cell r="H644">
            <v>9627.6600000098206</v>
          </cell>
          <cell r="I644">
            <v>15176.449999590644</v>
          </cell>
          <cell r="J644">
            <v>11755.310000010442</v>
          </cell>
          <cell r="K644">
            <v>15241.119999974535</v>
          </cell>
          <cell r="L644">
            <v>12777.079999961352</v>
          </cell>
          <cell r="M644">
            <v>12203.349999822498</v>
          </cell>
          <cell r="N644">
            <v>39211.059999914651</v>
          </cell>
          <cell r="O644">
            <v>15824.524269658752</v>
          </cell>
          <cell r="P644">
            <v>17205.053341916748</v>
          </cell>
          <cell r="Q644">
            <v>28486.80999988785</v>
          </cell>
          <cell r="R644">
            <v>14950.119999961598</v>
          </cell>
          <cell r="S644">
            <v>15616.819999909221</v>
          </cell>
          <cell r="T644">
            <v>208075.35761061814</v>
          </cell>
          <cell r="U644">
            <v>115992.02999928394</v>
          </cell>
        </row>
        <row r="645">
          <cell r="F645" t="str">
            <v>(-) DESPESAS PRODUÇÃO INDIRETA(-) Deslocamentos e Viagens</v>
          </cell>
          <cell r="G645" t="str">
            <v>(-) Deslocamentos e Viagens</v>
          </cell>
          <cell r="H645">
            <v>0</v>
          </cell>
          <cell r="I645">
            <v>311.57000000327264</v>
          </cell>
          <cell r="J645">
            <v>9.0000000014905304</v>
          </cell>
          <cell r="K645">
            <v>38.999999997675758</v>
          </cell>
          <cell r="L645">
            <v>678.76999992820447</v>
          </cell>
          <cell r="M645">
            <v>1003.4999999332268</v>
          </cell>
          <cell r="N645">
            <v>1318.1999999250463</v>
          </cell>
          <cell r="O645">
            <v>96.004269656292379</v>
          </cell>
          <cell r="P645">
            <v>60.003341906214757</v>
          </cell>
          <cell r="Q645">
            <v>859.63999999317559</v>
          </cell>
          <cell r="R645">
            <v>120.00000000446381</v>
          </cell>
          <cell r="S645">
            <v>50.999999992799992</v>
          </cell>
          <cell r="T645">
            <v>4546.687611341863</v>
          </cell>
          <cell r="U645">
            <v>3360.0399997889162</v>
          </cell>
        </row>
        <row r="646">
          <cell r="F646" t="str">
            <v xml:space="preserve">(-) DESPESAS PRODUÇÃO INDIRETAHospedagem </v>
          </cell>
          <cell r="G646" t="str">
            <v xml:space="preserve">Hospedagem 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512.99999990560354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512.99999990560354</v>
          </cell>
          <cell r="U646">
            <v>512.99999990560354</v>
          </cell>
        </row>
        <row r="647">
          <cell r="F647" t="str">
            <v xml:space="preserve">(-) DESPESAS PRODUÇÃO INDIRETAPassagens Aéreas </v>
          </cell>
          <cell r="G647" t="str">
            <v xml:space="preserve">Passagens Aéreas </v>
          </cell>
          <cell r="H647">
            <v>0</v>
          </cell>
          <cell r="I647">
            <v>28.500000005700002</v>
          </cell>
          <cell r="J647">
            <v>0</v>
          </cell>
          <cell r="K647">
            <v>0</v>
          </cell>
          <cell r="L647">
            <v>493.76999991983786</v>
          </cell>
          <cell r="M647">
            <v>806.49999993322683</v>
          </cell>
          <cell r="N647">
            <v>0</v>
          </cell>
          <cell r="O647">
            <v>0</v>
          </cell>
          <cell r="P647">
            <v>0</v>
          </cell>
          <cell r="Q647">
            <v>507.14</v>
          </cell>
          <cell r="R647">
            <v>0</v>
          </cell>
          <cell r="S647">
            <v>0</v>
          </cell>
          <cell r="T647">
            <v>1835.9099998587644</v>
          </cell>
          <cell r="U647">
            <v>1328.7699998587645</v>
          </cell>
        </row>
        <row r="648">
          <cell r="F648" t="str">
            <v xml:space="preserve">(-) DESPESAS PRODUÇÃO INDIRETAPassagens Rodoviárias </v>
          </cell>
          <cell r="G648" t="str">
            <v xml:space="preserve">Passagens Rodoviárias 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</row>
        <row r="649">
          <cell r="F649" t="str">
            <v>(-) DESPESAS PRODUÇÃO INDIRETAPassagens Marítimas</v>
          </cell>
          <cell r="G649" t="str">
            <v>Passagens Marítimas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</row>
        <row r="650">
          <cell r="F650" t="str">
            <v>(-) DESPESAS PRODUÇÃO INDIRETADespesas com Táxi</v>
          </cell>
          <cell r="G650" t="str">
            <v>Despesas com Táxi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145</v>
          </cell>
          <cell r="M650">
            <v>197</v>
          </cell>
          <cell r="N650">
            <v>417.79999999965997</v>
          </cell>
          <cell r="O650">
            <v>69.999999994451599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829.79999999411166</v>
          </cell>
          <cell r="U650">
            <v>759.79999999966003</v>
          </cell>
        </row>
        <row r="651">
          <cell r="F651" t="str">
            <v>(-) DESPESAS PRODUÇÃO INDIRETADespesas com Moto Taxi</v>
          </cell>
          <cell r="G651" t="str">
            <v>Despesas com Moto Taxi</v>
          </cell>
          <cell r="H651">
            <v>0</v>
          </cell>
          <cell r="I651">
            <v>9.9999999975726439</v>
          </cell>
          <cell r="J651">
            <v>9.0000000014905304</v>
          </cell>
          <cell r="K651">
            <v>38.999999997675758</v>
          </cell>
          <cell r="L651">
            <v>40.000000008366662</v>
          </cell>
          <cell r="M651">
            <v>0</v>
          </cell>
          <cell r="N651">
            <v>139.00000000212285</v>
          </cell>
          <cell r="O651">
            <v>26.004269661840777</v>
          </cell>
          <cell r="P651">
            <v>60.003341906214757</v>
          </cell>
          <cell r="Q651">
            <v>54.999999993175628</v>
          </cell>
          <cell r="R651">
            <v>120.00000000446381</v>
          </cell>
          <cell r="S651">
            <v>50.999999992799992</v>
          </cell>
          <cell r="T651">
            <v>549.00761156572344</v>
          </cell>
          <cell r="U651">
            <v>237.00000000722844</v>
          </cell>
        </row>
        <row r="652">
          <cell r="F652" t="str">
            <v>(-) DESPESAS PRODUÇÃO INDIRETAAlimentação Viagens</v>
          </cell>
          <cell r="G652" t="str">
            <v>Alimentação Viagens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248.40000001765998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248.40000001765998</v>
          </cell>
          <cell r="U652">
            <v>248.40000001765998</v>
          </cell>
        </row>
        <row r="653">
          <cell r="F653" t="str">
            <v>(-) DESPESAS PRODUÇÃO INDIRETADiárias Viagens</v>
          </cell>
          <cell r="G653" t="str">
            <v>Diárias Viagens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</row>
        <row r="654">
          <cell r="F654" t="str">
            <v>(-) DESPESAS PRODUÇÃO INDIRETACombustível em Viagens</v>
          </cell>
          <cell r="G654" t="str">
            <v>Combustível em Viagens</v>
          </cell>
          <cell r="H654">
            <v>0</v>
          </cell>
          <cell r="I654">
            <v>273.07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297.5</v>
          </cell>
          <cell r="R654">
            <v>0</v>
          </cell>
          <cell r="S654">
            <v>0</v>
          </cell>
          <cell r="T654">
            <v>570.56999999999994</v>
          </cell>
          <cell r="U654">
            <v>273.07</v>
          </cell>
        </row>
        <row r="655">
          <cell r="F655" t="str">
            <v>(-) DESPESAS PRODUÇÃO INDIRETAEstacionamento</v>
          </cell>
          <cell r="G655" t="str">
            <v>Estacionamento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</row>
        <row r="656">
          <cell r="F656" t="str">
            <v>(-) DESPESAS PRODUÇÃO INDIRETAPedágio</v>
          </cell>
          <cell r="G656" t="str">
            <v>Pedágio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</row>
        <row r="657">
          <cell r="F657" t="str">
            <v>(-) DESPESAS PRODUÇÃO INDIRETA(-) Telefonia e Telecomunicações</v>
          </cell>
          <cell r="G657" t="str">
            <v>(-) Telefonia e Telecomunicações</v>
          </cell>
          <cell r="H657">
            <v>439.00000001118582</v>
          </cell>
          <cell r="I657">
            <v>735.1599996770077</v>
          </cell>
          <cell r="J657">
            <v>580.79000001195232</v>
          </cell>
          <cell r="K657">
            <v>474.27000005557829</v>
          </cell>
          <cell r="L657">
            <v>0</v>
          </cell>
          <cell r="M657">
            <v>202.239999903171</v>
          </cell>
          <cell r="N657">
            <v>0</v>
          </cell>
          <cell r="O657">
            <v>368.66999999051859</v>
          </cell>
          <cell r="P657">
            <v>212.25000002592748</v>
          </cell>
          <cell r="Q657">
            <v>0</v>
          </cell>
          <cell r="R657">
            <v>344.630000020995</v>
          </cell>
          <cell r="S657">
            <v>367.24999991692164</v>
          </cell>
          <cell r="T657">
            <v>3724.2599996132576</v>
          </cell>
          <cell r="U657">
            <v>2431.459999658895</v>
          </cell>
        </row>
        <row r="658">
          <cell r="F658" t="str">
            <v>(-) DESPESAS PRODUÇÃO INDIRETATelefonia Fixa</v>
          </cell>
          <cell r="G658" t="str">
            <v>Telefonia Fixa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</row>
        <row r="659">
          <cell r="F659" t="str">
            <v>(-) DESPESAS PRODUÇÃO INDIRETATelefonia Móvel</v>
          </cell>
          <cell r="G659" t="str">
            <v>Telefonia Móvel</v>
          </cell>
          <cell r="H659">
            <v>439.00000001118582</v>
          </cell>
          <cell r="I659">
            <v>735.1599996770077</v>
          </cell>
          <cell r="J659">
            <v>580.79000001195232</v>
          </cell>
          <cell r="K659">
            <v>474.27000005557829</v>
          </cell>
          <cell r="L659">
            <v>0</v>
          </cell>
          <cell r="M659">
            <v>202.239999903171</v>
          </cell>
          <cell r="N659">
            <v>0</v>
          </cell>
          <cell r="O659">
            <v>368.66999999051859</v>
          </cell>
          <cell r="P659">
            <v>212.25000002592748</v>
          </cell>
          <cell r="Q659">
            <v>0</v>
          </cell>
          <cell r="R659">
            <v>344.630000020995</v>
          </cell>
          <cell r="S659">
            <v>367.24999991692164</v>
          </cell>
          <cell r="T659">
            <v>3724.2599996132576</v>
          </cell>
          <cell r="U659">
            <v>2431.459999658895</v>
          </cell>
        </row>
        <row r="660">
          <cell r="F660" t="str">
            <v>(-) DESPESAS PRODUÇÃO INDIRETAInternet</v>
          </cell>
          <cell r="G660" t="str">
            <v>Internet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</row>
        <row r="661">
          <cell r="F661" t="str">
            <v>(-) DESPESAS PRODUÇÃO INDIRETAServiço de Trasmissão em Audio e Video</v>
          </cell>
          <cell r="G661" t="str">
            <v>Serviço de Trasmissão em Audio e Video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</row>
        <row r="662">
          <cell r="F662" t="str">
            <v>(-) DESPESAS PRODUÇÃO INDIRETAVoip</v>
          </cell>
          <cell r="G662" t="str">
            <v>Voip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</row>
        <row r="663">
          <cell r="F663" t="str">
            <v>(-) DESPESAS PRODUÇÃO INDIRETA(-)Materias de Consumo</v>
          </cell>
          <cell r="G663" t="str">
            <v>(-)Materias de Consumo</v>
          </cell>
          <cell r="H663">
            <v>550.79999999999995</v>
          </cell>
          <cell r="I663">
            <v>5005.9800000000005</v>
          </cell>
          <cell r="J663">
            <v>2200.9699999969998</v>
          </cell>
          <cell r="K663">
            <v>3776.739999997475</v>
          </cell>
          <cell r="L663">
            <v>1629.200000004</v>
          </cell>
          <cell r="M663">
            <v>4401.1999999861</v>
          </cell>
          <cell r="N663">
            <v>1063.7999999913441</v>
          </cell>
          <cell r="O663">
            <v>4197.93</v>
          </cell>
          <cell r="P663">
            <v>7384.77</v>
          </cell>
          <cell r="Q663">
            <v>15510.599999916021</v>
          </cell>
          <cell r="R663">
            <v>5454.1999999221398</v>
          </cell>
          <cell r="S663">
            <v>304.10000000000002</v>
          </cell>
          <cell r="T663">
            <v>51480.289999814078</v>
          </cell>
          <cell r="U663">
            <v>18628.689999975919</v>
          </cell>
        </row>
        <row r="664">
          <cell r="F664" t="str">
            <v>(-) DESPESAS PRODUÇÃO INDIRETAMaterial de Consumo Informática</v>
          </cell>
          <cell r="G664" t="str">
            <v>Material de Consumo Informática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</row>
        <row r="665">
          <cell r="F665" t="str">
            <v>(-) DESPESAS PRODUÇÃO INDIRETAAluguel Máquina Reprográfica</v>
          </cell>
          <cell r="G665" t="str">
            <v>Aluguel Máquina Reprográfica</v>
          </cell>
          <cell r="H665">
            <v>0</v>
          </cell>
          <cell r="I665">
            <v>0</v>
          </cell>
          <cell r="J665">
            <v>440</v>
          </cell>
          <cell r="K665">
            <v>220</v>
          </cell>
          <cell r="L665">
            <v>220</v>
          </cell>
          <cell r="M665">
            <v>220</v>
          </cell>
          <cell r="N665">
            <v>220</v>
          </cell>
          <cell r="O665">
            <v>220</v>
          </cell>
          <cell r="P665">
            <v>220</v>
          </cell>
          <cell r="Q665">
            <v>220</v>
          </cell>
          <cell r="R665">
            <v>440</v>
          </cell>
          <cell r="S665">
            <v>220</v>
          </cell>
          <cell r="T665">
            <v>2640</v>
          </cell>
          <cell r="U665">
            <v>1320</v>
          </cell>
        </row>
        <row r="666">
          <cell r="F666" t="str">
            <v>(-) DESPESAS PRODUÇÃO INDIRETAMaterial de Consumo Máquina Reprografia</v>
          </cell>
          <cell r="G666" t="str">
            <v>Material de Consumo Máquina Reprografia</v>
          </cell>
          <cell r="H666">
            <v>0</v>
          </cell>
          <cell r="I666">
            <v>0</v>
          </cell>
          <cell r="J666">
            <v>100.000000005</v>
          </cell>
          <cell r="K666">
            <v>0</v>
          </cell>
          <cell r="L666">
            <v>80.000000004</v>
          </cell>
          <cell r="M666">
            <v>40</v>
          </cell>
          <cell r="N666">
            <v>50</v>
          </cell>
          <cell r="O666">
            <v>50</v>
          </cell>
          <cell r="P666">
            <v>50</v>
          </cell>
          <cell r="Q666">
            <v>0</v>
          </cell>
          <cell r="R666">
            <v>100</v>
          </cell>
          <cell r="S666">
            <v>60</v>
          </cell>
          <cell r="T666">
            <v>530.00000000900002</v>
          </cell>
          <cell r="U666">
            <v>270.00000000900002</v>
          </cell>
        </row>
        <row r="667">
          <cell r="F667" t="str">
            <v>(-) DESPESAS PRODUÇÃO INDIRETAMaterial de Expediente</v>
          </cell>
          <cell r="G667" t="str">
            <v>Material de Expediente</v>
          </cell>
          <cell r="H667">
            <v>275.60000000000002</v>
          </cell>
          <cell r="I667">
            <v>0</v>
          </cell>
          <cell r="J667">
            <v>0</v>
          </cell>
          <cell r="K667">
            <v>2368</v>
          </cell>
          <cell r="L667">
            <v>189.2</v>
          </cell>
          <cell r="M667">
            <v>0</v>
          </cell>
          <cell r="N667">
            <v>526.4</v>
          </cell>
          <cell r="O667">
            <v>2079</v>
          </cell>
          <cell r="P667">
            <v>2303.75</v>
          </cell>
          <cell r="Q667">
            <v>6598.75</v>
          </cell>
          <cell r="R667">
            <v>1525.5999999145999</v>
          </cell>
          <cell r="S667">
            <v>24.1</v>
          </cell>
          <cell r="T667">
            <v>15890.399999914602</v>
          </cell>
          <cell r="U667">
            <v>3359.2</v>
          </cell>
        </row>
        <row r="668">
          <cell r="F668" t="str">
            <v>(-) DESPESAS PRODUÇÃO INDIRETAMaterial de Limpeza</v>
          </cell>
          <cell r="G668" t="str">
            <v>Material de Limpeza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</row>
        <row r="669">
          <cell r="F669" t="str">
            <v>(-) DESPESAS PRODUÇÃO INDIRETAMaterial Gráfico e Repreográfico</v>
          </cell>
          <cell r="G669" t="str">
            <v>Material Gráfico e Repreográfico</v>
          </cell>
          <cell r="H669">
            <v>0</v>
          </cell>
          <cell r="I669">
            <v>0</v>
          </cell>
          <cell r="J669">
            <v>683.4</v>
          </cell>
          <cell r="K669">
            <v>0</v>
          </cell>
          <cell r="L669">
            <v>690</v>
          </cell>
          <cell r="M669">
            <v>660</v>
          </cell>
          <cell r="N669">
            <v>0</v>
          </cell>
          <cell r="O669">
            <v>0</v>
          </cell>
          <cell r="P669">
            <v>940</v>
          </cell>
          <cell r="Q669">
            <v>0</v>
          </cell>
          <cell r="R669">
            <v>550</v>
          </cell>
          <cell r="S669">
            <v>0</v>
          </cell>
          <cell r="T669">
            <v>3523.4</v>
          </cell>
          <cell r="U669">
            <v>2033.4</v>
          </cell>
        </row>
        <row r="670">
          <cell r="F670" t="str">
            <v>(-) DESPESAS PRODUÇÃO INDIRETAMateriais de Natureza Permanente</v>
          </cell>
          <cell r="G670" t="str">
            <v>Materiais de Natureza Permanente</v>
          </cell>
          <cell r="H670">
            <v>275.2</v>
          </cell>
          <cell r="I670">
            <v>2485.4300000000003</v>
          </cell>
          <cell r="J670">
            <v>977.56999999200002</v>
          </cell>
          <cell r="K670">
            <v>358.09999999747504</v>
          </cell>
          <cell r="L670">
            <v>450</v>
          </cell>
          <cell r="M670">
            <v>2883</v>
          </cell>
          <cell r="N670">
            <v>267.39999999134403</v>
          </cell>
          <cell r="O670">
            <v>1848.93</v>
          </cell>
          <cell r="P670">
            <v>3526.02</v>
          </cell>
          <cell r="Q670">
            <v>8556.9099999160208</v>
          </cell>
          <cell r="R670">
            <v>2656.6000000075401</v>
          </cell>
          <cell r="S670">
            <v>0</v>
          </cell>
          <cell r="T670">
            <v>24285.159999904379</v>
          </cell>
          <cell r="U670">
            <v>7696.6999999808186</v>
          </cell>
        </row>
        <row r="671">
          <cell r="F671" t="str">
            <v>(-) DESPESAS PRODUÇÃO INDIRETACoffee Break</v>
          </cell>
          <cell r="G671" t="str">
            <v>Coffee Break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134.94</v>
          </cell>
          <cell r="R671">
            <v>182</v>
          </cell>
          <cell r="S671">
            <v>0</v>
          </cell>
          <cell r="T671">
            <v>316.94</v>
          </cell>
          <cell r="U671">
            <v>0</v>
          </cell>
        </row>
        <row r="672">
          <cell r="F672" t="str">
            <v>(-) DESPESAS PRODUÇÃO INDIRETAMaterial EPI</v>
          </cell>
          <cell r="G672" t="str">
            <v>Material EPI</v>
          </cell>
          <cell r="H672">
            <v>0</v>
          </cell>
          <cell r="I672">
            <v>2520.5500000000002</v>
          </cell>
          <cell r="J672">
            <v>0</v>
          </cell>
          <cell r="K672">
            <v>830.64</v>
          </cell>
          <cell r="L672">
            <v>0</v>
          </cell>
          <cell r="M672">
            <v>598.19999998610012</v>
          </cell>
          <cell r="N672">
            <v>0</v>
          </cell>
          <cell r="O672">
            <v>0</v>
          </cell>
          <cell r="P672">
            <v>345</v>
          </cell>
          <cell r="Q672">
            <v>0</v>
          </cell>
          <cell r="R672">
            <v>0</v>
          </cell>
          <cell r="S672">
            <v>0</v>
          </cell>
          <cell r="T672">
            <v>4294.3899999861005</v>
          </cell>
          <cell r="U672">
            <v>3949.3899999861001</v>
          </cell>
        </row>
        <row r="673">
          <cell r="F673" t="str">
            <v>(-) DESPESAS PRODUÇÃO INDIRETA(-) Serviços Técnicos Especializados</v>
          </cell>
          <cell r="G673" t="str">
            <v>(-) Serviços Técnicos Especializados</v>
          </cell>
          <cell r="H673">
            <v>13.649999998635002</v>
          </cell>
          <cell r="I673">
            <v>896.34999991036511</v>
          </cell>
          <cell r="J673">
            <v>5419.05</v>
          </cell>
          <cell r="K673">
            <v>3626.3499999103651</v>
          </cell>
          <cell r="L673">
            <v>2730</v>
          </cell>
          <cell r="M673">
            <v>2730</v>
          </cell>
          <cell r="N673">
            <v>2730</v>
          </cell>
          <cell r="O673">
            <v>2730.0299999999997</v>
          </cell>
          <cell r="P673">
            <v>2730</v>
          </cell>
          <cell r="Q673">
            <v>2730</v>
          </cell>
          <cell r="R673">
            <v>2730</v>
          </cell>
          <cell r="S673">
            <v>5460</v>
          </cell>
          <cell r="T673">
            <v>34525.42999981936</v>
          </cell>
          <cell r="U673">
            <v>18145.399999819365</v>
          </cell>
        </row>
        <row r="674">
          <cell r="F674" t="str">
            <v>(-) DESPESAS PRODUÇÃO INDIRETAComissões sobre Vendas</v>
          </cell>
          <cell r="G674" t="str">
            <v>Comissões sobre Vendas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</row>
        <row r="675">
          <cell r="F675" t="str">
            <v>(-) DESPESAS PRODUÇÃO INDIRETAServiços de Segurança</v>
          </cell>
          <cell r="G675" t="str">
            <v>Serviços de Segurança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</row>
        <row r="676">
          <cell r="F676" t="str">
            <v>(-) DESPESAS PRODUÇÃO INDIRETAServiços de Contabilidade</v>
          </cell>
          <cell r="G676" t="str">
            <v>Serviços de Contabilidade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</row>
        <row r="677">
          <cell r="F677" t="str">
            <v>(-) DESPESAS PRODUÇÃO INDIRETAAssessoria Tributária</v>
          </cell>
          <cell r="G677" t="str">
            <v>Assessoria Tributária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</row>
        <row r="678">
          <cell r="F678" t="str">
            <v>(-) DESPESAS PRODUÇÃO INDIRETAAuditoria Independente</v>
          </cell>
          <cell r="G678" t="str">
            <v>Auditoria Independente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</row>
        <row r="679">
          <cell r="F679" t="str">
            <v>(-) DESPESAS PRODUÇÃO INDIRETAAdvocacia</v>
          </cell>
          <cell r="G679" t="str">
            <v>Advocacia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</row>
        <row r="680">
          <cell r="F680" t="str">
            <v>(-) DESPESAS PRODUÇÃO INDIRETAAssessoria de Imprensa</v>
          </cell>
          <cell r="G680" t="str">
            <v>Assessoria de Imprensa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</row>
        <row r="681">
          <cell r="F681" t="str">
            <v>(-) DESPESAS PRODUÇÃO INDIRETAAssessoria de Comunicação</v>
          </cell>
          <cell r="G681" t="str">
            <v>Assessoria de Comunicação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</row>
        <row r="682">
          <cell r="F682" t="str">
            <v>(-) DESPESAS PRODUÇÃO INDIRETAAssessoria Criação e Publicidade</v>
          </cell>
          <cell r="G682" t="str">
            <v>Assessoria Criação e Publicidade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</row>
        <row r="683">
          <cell r="F683" t="str">
            <v>(-) DESPESAS PRODUÇÃO INDIRETARecrutamento e Seleção</v>
          </cell>
          <cell r="G683" t="str">
            <v>Recrutamento e Seleção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</row>
        <row r="684">
          <cell r="F684" t="str">
            <v>(-) DESPESAS PRODUÇÃO INDIRETAFerramentas de Pesquisa</v>
          </cell>
          <cell r="G684" t="str">
            <v>Ferramentas de Pesquisa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</row>
        <row r="685">
          <cell r="F685" t="str">
            <v>(-) DESPESAS PRODUÇÃO INDIRETAAssessoria Empresarial</v>
          </cell>
          <cell r="G685" t="str">
            <v>Assessoria Empresarial</v>
          </cell>
          <cell r="H685">
            <v>13.649999998635002</v>
          </cell>
          <cell r="I685">
            <v>896.34999991036511</v>
          </cell>
          <cell r="J685">
            <v>5419.05</v>
          </cell>
          <cell r="K685">
            <v>3626.3499999103651</v>
          </cell>
          <cell r="L685">
            <v>2730</v>
          </cell>
          <cell r="M685">
            <v>2730</v>
          </cell>
          <cell r="N685">
            <v>2730</v>
          </cell>
          <cell r="O685">
            <v>2730.0299999999997</v>
          </cell>
          <cell r="P685">
            <v>2730</v>
          </cell>
          <cell r="Q685">
            <v>2730</v>
          </cell>
          <cell r="R685">
            <v>2730</v>
          </cell>
          <cell r="S685">
            <v>5460</v>
          </cell>
          <cell r="T685">
            <v>34525.42999981936</v>
          </cell>
          <cell r="U685">
            <v>18145.399999819365</v>
          </cell>
        </row>
        <row r="686">
          <cell r="F686" t="str">
            <v>(-) DESPESAS PRODUÇÃO INDIRETAServiço de Desembaraço Aduaneiro</v>
          </cell>
          <cell r="G686" t="str">
            <v>Serviço de Desembaraço Aduaneiro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F687" t="str">
            <v>(-) DESPESAS PRODUÇÃO INDIRETAParticipação em Associações</v>
          </cell>
          <cell r="G687" t="str">
            <v>Participação em Associações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F688" t="str">
            <v>(-) DESPESAS PRODUÇÃO INDIRETAComissão Empresa de Cobrança</v>
          </cell>
          <cell r="G688" t="str">
            <v>Comissão Empresa de Cobrança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F689" t="str">
            <v>(-) DESPESAS PRODUÇÃO INDIRETAServiço Análise de Crédito</v>
          </cell>
          <cell r="G689" t="str">
            <v>Serviço Análise de Crédito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F690" t="str">
            <v>(-) DESPESAS PRODUÇÃO INDIRETADesenvolvimento e Manutenção de Software</v>
          </cell>
          <cell r="G690" t="str">
            <v>Desenvolvimento e Manutenção de Software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F691" t="str">
            <v>(-) DESPESAS PRODUÇÃO INDIRETASuporte Técnico Software</v>
          </cell>
          <cell r="G691" t="str">
            <v>Suporte Técnico Software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F692" t="str">
            <v>(-) DESPESAS PRODUÇÃO INDIRETALicença para Uso de Software (Aluguel)</v>
          </cell>
          <cell r="G692" t="str">
            <v>Licença para Uso de Software (Aluguel)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F693" t="str">
            <v>(-) DESPESAS PRODUÇÃO INDIRETAAssessoria em TI</v>
          </cell>
          <cell r="G693" t="str">
            <v>Assessoria em TI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F694" t="str">
            <v>(-) DESPESAS PRODUÇÃO INDIRETAManutenção Suporte Técnico Software</v>
          </cell>
          <cell r="G694" t="str">
            <v>Manutenção Suporte Técnico Software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F695" t="str">
            <v>(-) DESPESAS PRODUÇÃO INDIRETA(-)Manutenção</v>
          </cell>
          <cell r="G695" t="str">
            <v>(-)Manutenção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1892.87</v>
          </cell>
          <cell r="P695">
            <v>250</v>
          </cell>
          <cell r="Q695">
            <v>0</v>
          </cell>
          <cell r="R695">
            <v>0</v>
          </cell>
          <cell r="S695">
            <v>190</v>
          </cell>
          <cell r="T695">
            <v>2332.87</v>
          </cell>
          <cell r="U695">
            <v>0</v>
          </cell>
        </row>
        <row r="696">
          <cell r="F696" t="str">
            <v>(-) DESPESAS PRODUÇÃO INDIRETAMateriais de Manutenção e Reparos</v>
          </cell>
          <cell r="G696" t="str">
            <v>Materiais de Manutenção e Reparos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1892.87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1892.87</v>
          </cell>
          <cell r="U696">
            <v>0</v>
          </cell>
        </row>
        <row r="697">
          <cell r="F697" t="str">
            <v>(-) DESPESAS PRODUÇÃO INDIRETAManutenção Conservação Móveis e Utensílios</v>
          </cell>
          <cell r="G697" t="str">
            <v>Manutenção Conservação Móveis e Utensílios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F698" t="str">
            <v>(-) DESPESAS PRODUÇÃO INDIRETAManutenção Conservação Máq. e Equipamentos</v>
          </cell>
          <cell r="G698" t="str">
            <v>Manutenção Conservação Máq. e Equipamentos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190</v>
          </cell>
          <cell r="T698">
            <v>190</v>
          </cell>
          <cell r="U698">
            <v>0</v>
          </cell>
        </row>
        <row r="699">
          <cell r="F699" t="str">
            <v>(-) DESPESAS PRODUÇÃO INDIRETAManutenção de Equipamentos de Informática</v>
          </cell>
          <cell r="G699" t="str">
            <v>Manutenção de Equipamentos de Informática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250</v>
          </cell>
          <cell r="Q699">
            <v>0</v>
          </cell>
          <cell r="R699">
            <v>0</v>
          </cell>
          <cell r="S699">
            <v>0</v>
          </cell>
          <cell r="T699">
            <v>250</v>
          </cell>
          <cell r="U699">
            <v>0</v>
          </cell>
        </row>
        <row r="700">
          <cell r="F700" t="str">
            <v>(-) DESPESAS PRODUÇÃO INDIRETAManutenção e Conservação Instalações</v>
          </cell>
          <cell r="G700" t="str">
            <v>Manutenção e Conservação Instalações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F701" t="str">
            <v>(-) DESPESAS PRODUÇÃO INDIRETAManutenção e Conservação Predial</v>
          </cell>
          <cell r="G701" t="str">
            <v>Manutenção e Conservação Predial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F702" t="str">
            <v>(-) DESPESAS PRODUÇÃO INDIRETA(-)Outras Despesas Gerais</v>
          </cell>
          <cell r="G702" t="str">
            <v>(-)Outras Despesas Gerais</v>
          </cell>
          <cell r="H702">
            <v>8624.2099999999991</v>
          </cell>
          <cell r="I702">
            <v>8227.39</v>
          </cell>
          <cell r="J702">
            <v>3545.5</v>
          </cell>
          <cell r="K702">
            <v>7324.7600000134407</v>
          </cell>
          <cell r="L702">
            <v>7739.1100000291472</v>
          </cell>
          <cell r="M702">
            <v>3866.41</v>
          </cell>
          <cell r="N702">
            <v>34099.059999998259</v>
          </cell>
          <cell r="O702">
            <v>6539.0200000119412</v>
          </cell>
          <cell r="P702">
            <v>6568.0299999846065</v>
          </cell>
          <cell r="Q702">
            <v>9386.569999978652</v>
          </cell>
          <cell r="R702">
            <v>6301.2900000139998</v>
          </cell>
          <cell r="S702">
            <v>9244.4699999994991</v>
          </cell>
          <cell r="T702">
            <v>111465.82000002955</v>
          </cell>
          <cell r="U702">
            <v>73426.440000040835</v>
          </cell>
        </row>
        <row r="703">
          <cell r="F703" t="str">
            <v>(-) DESPESAS PRODUÇÃO INDIRETAAluguel de Veículos</v>
          </cell>
          <cell r="G703" t="str">
            <v>Aluguel de Veículos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F704" t="str">
            <v>(-) DESPESAS PRODUÇÃO INDIRETAAssinatura Jornais, Revistas e Periódicos</v>
          </cell>
          <cell r="G704" t="str">
            <v>Assinatura Jornais, Revistas e Periódicos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F705" t="str">
            <v>(-) DESPESAS PRODUÇÃO INDIRETACombustível</v>
          </cell>
          <cell r="G705" t="str">
            <v>Combustível</v>
          </cell>
          <cell r="H705">
            <v>227.75</v>
          </cell>
          <cell r="I705">
            <v>0</v>
          </cell>
          <cell r="J705">
            <v>0</v>
          </cell>
          <cell r="K705">
            <v>50.000000013440378</v>
          </cell>
          <cell r="L705">
            <v>90.000000012000001</v>
          </cell>
          <cell r="M705">
            <v>0</v>
          </cell>
          <cell r="N705">
            <v>249.99999999826034</v>
          </cell>
          <cell r="O705">
            <v>100.00000001194117</v>
          </cell>
          <cell r="P705">
            <v>180</v>
          </cell>
          <cell r="Q705">
            <v>2021.5699999849999</v>
          </cell>
          <cell r="R705">
            <v>100.00000001399999</v>
          </cell>
          <cell r="S705">
            <v>149.17999999949998</v>
          </cell>
          <cell r="T705">
            <v>3168.5000000341415</v>
          </cell>
          <cell r="U705">
            <v>617.75000002370075</v>
          </cell>
        </row>
        <row r="706">
          <cell r="F706" t="str">
            <v>(-) DESPESAS PRODUÇÃO INDIRETADespesa com Documentos</v>
          </cell>
          <cell r="G706" t="str">
            <v>Despesa com Documentos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F707" t="str">
            <v>(-) DESPESAS PRODUÇÃO INDIRETADespesa com Processos Judiciais</v>
          </cell>
          <cell r="G707" t="str">
            <v>Despesa com Processos Judiciais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F708" t="str">
            <v>(-) DESPESAS PRODUÇÃO INDIRETAFrete Compra</v>
          </cell>
          <cell r="G708" t="str">
            <v>Frete Compra</v>
          </cell>
          <cell r="H708">
            <v>0</v>
          </cell>
          <cell r="I708">
            <v>0</v>
          </cell>
          <cell r="J708">
            <v>60</v>
          </cell>
          <cell r="K708">
            <v>211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63.75</v>
          </cell>
          <cell r="Q708">
            <v>1786.0199999936519</v>
          </cell>
          <cell r="R708">
            <v>174.05</v>
          </cell>
          <cell r="S708">
            <v>162.25</v>
          </cell>
          <cell r="T708">
            <v>2457.0699999936523</v>
          </cell>
          <cell r="U708">
            <v>271</v>
          </cell>
        </row>
        <row r="709">
          <cell r="F709" t="str">
            <v>(-) DESPESAS PRODUÇÃO INDIRETAMão-de-Obra Terceirizada</v>
          </cell>
          <cell r="G709" t="str">
            <v>Mão-de-Obra Terceirizada</v>
          </cell>
          <cell r="H709">
            <v>3470.5</v>
          </cell>
          <cell r="I709">
            <v>3470.5</v>
          </cell>
          <cell r="J709">
            <v>3470.5</v>
          </cell>
          <cell r="K709">
            <v>3470.5</v>
          </cell>
          <cell r="L709">
            <v>3470.5</v>
          </cell>
          <cell r="M709">
            <v>3470.5</v>
          </cell>
          <cell r="N709">
            <v>3470.5</v>
          </cell>
          <cell r="O709">
            <v>3470.5</v>
          </cell>
          <cell r="P709">
            <v>3470.5</v>
          </cell>
          <cell r="Q709">
            <v>3470.5</v>
          </cell>
          <cell r="R709">
            <v>3470.5</v>
          </cell>
          <cell r="S709">
            <v>6941</v>
          </cell>
          <cell r="T709">
            <v>45116.5</v>
          </cell>
          <cell r="U709">
            <v>24293.5</v>
          </cell>
        </row>
        <row r="710">
          <cell r="F710" t="str">
            <v>(-) DESPESAS PRODUÇÃO INDIRETAServiço de Correios</v>
          </cell>
          <cell r="G710" t="str">
            <v>Serviço de Correios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315.19000001714699</v>
          </cell>
          <cell r="M710">
            <v>0</v>
          </cell>
          <cell r="N710">
            <v>0</v>
          </cell>
          <cell r="O710">
            <v>0</v>
          </cell>
          <cell r="P710">
            <v>76.179999984606027</v>
          </cell>
          <cell r="Q710">
            <v>0</v>
          </cell>
          <cell r="R710">
            <v>0</v>
          </cell>
          <cell r="S710">
            <v>0</v>
          </cell>
          <cell r="T710">
            <v>391.370000001753</v>
          </cell>
          <cell r="U710">
            <v>315.19000001714699</v>
          </cell>
        </row>
        <row r="711">
          <cell r="F711" t="str">
            <v>(-) DESPESAS PRODUÇÃO INDIRETAÁgua</v>
          </cell>
          <cell r="G711" t="str">
            <v>Água</v>
          </cell>
          <cell r="H711">
            <v>3006.39</v>
          </cell>
          <cell r="I711">
            <v>4756.8899999999994</v>
          </cell>
          <cell r="J711">
            <v>15</v>
          </cell>
          <cell r="K711">
            <v>2593.2600000000002</v>
          </cell>
          <cell r="L711">
            <v>3863.42</v>
          </cell>
          <cell r="M711">
            <v>395.91</v>
          </cell>
          <cell r="N711">
            <v>3333.1</v>
          </cell>
          <cell r="O711">
            <v>2968.52</v>
          </cell>
          <cell r="P711">
            <v>2777.6</v>
          </cell>
          <cell r="Q711">
            <v>2108.4799999999996</v>
          </cell>
          <cell r="R711">
            <v>2556.7400000000002</v>
          </cell>
          <cell r="S711">
            <v>1992.04</v>
          </cell>
          <cell r="T711">
            <v>30367.35</v>
          </cell>
          <cell r="U711">
            <v>17963.969999999998</v>
          </cell>
        </row>
        <row r="712">
          <cell r="F712" t="str">
            <v>(-) DESPESAS PRODUÇÃO INDIRETADespesas com Amortização de Software</v>
          </cell>
          <cell r="G712" t="str">
            <v>Despesas com Amortização de Software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F713" t="str">
            <v>(-) DESPESAS PRODUÇÃO INDIRETATaxas Operacionais</v>
          </cell>
          <cell r="G713" t="str">
            <v>Taxas Operacionais</v>
          </cell>
          <cell r="H713">
            <v>0</v>
          </cell>
          <cell r="I713">
            <v>0</v>
          </cell>
          <cell r="J713">
            <v>0</v>
          </cell>
          <cell r="K713">
            <v>250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250</v>
          </cell>
          <cell r="U713">
            <v>250</v>
          </cell>
        </row>
        <row r="714">
          <cell r="F714" t="str">
            <v>(-) DESPESAS PRODUÇÃO INDIRETAAluguel de Imóveis</v>
          </cell>
          <cell r="G714" t="str">
            <v>Aluguel de Imóveis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15">
          <cell r="F715" t="str">
            <v>(-) DESPESAS PRODUÇÃO INDIRETASeguro Frota Leve</v>
          </cell>
          <cell r="G715" t="str">
            <v>Seguro Frota Leve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</row>
        <row r="716">
          <cell r="F716" t="str">
            <v>(-) DESPESAS PRODUÇÃO INDIRETAPerdas de Estoque</v>
          </cell>
          <cell r="G716" t="str">
            <v>Perdas de Estoque</v>
          </cell>
          <cell r="H716">
            <v>1919.5699999999997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1919.5699999999997</v>
          </cell>
          <cell r="U716">
            <v>1919.5699999999997</v>
          </cell>
        </row>
        <row r="717">
          <cell r="F717" t="str">
            <v>(-) DESPESAS PRODUÇÃO INDIRETAAluguel de Máquinas e Equipamentos</v>
          </cell>
          <cell r="G717" t="str">
            <v>Aluguel de Máquinas e Equipamentos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27045.46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27045.46</v>
          </cell>
          <cell r="U717">
            <v>27045.46</v>
          </cell>
        </row>
        <row r="718">
          <cell r="F718" t="str">
            <v>(-) DESPESAS PRODUÇÃO INDIRETAOutras Despesas Gerais</v>
          </cell>
          <cell r="G718" t="str">
            <v>Outras Despesas Gerais</v>
          </cell>
          <cell r="H718">
            <v>0</v>
          </cell>
          <cell r="I718">
            <v>0</v>
          </cell>
          <cell r="J718">
            <v>0</v>
          </cell>
          <cell r="K718">
            <v>750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750</v>
          </cell>
          <cell r="U718">
            <v>750</v>
          </cell>
        </row>
        <row r="719">
          <cell r="F719" t="str">
            <v>(-) DESPESAS EXCELÊNCIA INDUSTRIAL(-) DESPESAS EXCELÊNCIA INDUSTRIAL</v>
          </cell>
          <cell r="G719" t="str">
            <v>(-) DESPESAS EXCELÊNCIA INDUSTRIAL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2934.3923333415155</v>
          </cell>
          <cell r="N719">
            <v>3370.3307696544989</v>
          </cell>
          <cell r="O719">
            <v>3651.1988131777007</v>
          </cell>
          <cell r="P719">
            <v>3211.4683053144036</v>
          </cell>
          <cell r="Q719">
            <v>623.07364416390669</v>
          </cell>
          <cell r="R719">
            <v>3167.9100003064832</v>
          </cell>
          <cell r="S719">
            <v>-424.6300000301157</v>
          </cell>
          <cell r="T719">
            <v>16533.743865928394</v>
          </cell>
          <cell r="U719">
            <v>6304.7231029960149</v>
          </cell>
        </row>
        <row r="720">
          <cell r="F720" t="str">
            <v>(-) DESPESAS EXCELÊNCIA INDUSTRIALDespesas com Pessoal</v>
          </cell>
          <cell r="G720" t="str">
            <v>Despesas com Pessoal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2780.1523333415153</v>
          </cell>
          <cell r="N720">
            <v>3217.9107696544988</v>
          </cell>
          <cell r="O720">
            <v>3488.2288131777009</v>
          </cell>
          <cell r="P720">
            <v>3049.5783053144032</v>
          </cell>
          <cell r="Q720">
            <v>623.07364416390669</v>
          </cell>
          <cell r="R720">
            <v>3216.8046055908112</v>
          </cell>
          <cell r="S720">
            <v>620.89070536173813</v>
          </cell>
          <cell r="T720">
            <v>16996.639176604574</v>
          </cell>
          <cell r="U720">
            <v>5998.0631029960141</v>
          </cell>
        </row>
        <row r="721">
          <cell r="F721" t="str">
            <v>(-) DESPESAS EXCELÊNCIA INDUSTRIALSalários e Adicionais</v>
          </cell>
          <cell r="G721" t="str">
            <v>Salários e Adicionais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1809.5648000000001</v>
          </cell>
          <cell r="N721">
            <v>1768.9056</v>
          </cell>
          <cell r="O721">
            <v>1840</v>
          </cell>
          <cell r="P721">
            <v>1689.55</v>
          </cell>
          <cell r="Q721">
            <v>0</v>
          </cell>
          <cell r="R721">
            <v>1813.33</v>
          </cell>
          <cell r="S721">
            <v>0</v>
          </cell>
          <cell r="T721">
            <v>8921.3503999999994</v>
          </cell>
          <cell r="U721">
            <v>3578.4704000000002</v>
          </cell>
        </row>
        <row r="722">
          <cell r="F722" t="str">
            <v>(-) DESPESAS EXCELÊNCIA INDUSTRIALEncargos Sociais</v>
          </cell>
          <cell r="G722" t="str">
            <v>Encargos Sociais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716.62519999999995</v>
          </cell>
          <cell r="N722">
            <v>842.19679999999994</v>
          </cell>
          <cell r="O722">
            <v>1045.9699999999998</v>
          </cell>
          <cell r="P722">
            <v>720.99000000000012</v>
          </cell>
          <cell r="Q722">
            <v>0</v>
          </cell>
          <cell r="R722">
            <v>834.2399999999999</v>
          </cell>
          <cell r="S722">
            <v>0</v>
          </cell>
          <cell r="T722">
            <v>4160.0219999999999</v>
          </cell>
          <cell r="U722">
            <v>1558.8219999999999</v>
          </cell>
        </row>
        <row r="723">
          <cell r="F723" t="str">
            <v>(-) DESPESAS EXCELÊNCIA INDUSTRIALProvisão PPR Global</v>
          </cell>
          <cell r="G723" t="str">
            <v>Provisão PPR Global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</row>
        <row r="724">
          <cell r="F724" t="str">
            <v>(-) DESPESAS EXCELÊNCIA INDUSTRIALDesenvolvimento RH</v>
          </cell>
          <cell r="G724" t="str">
            <v>Desenvolvimento RH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</row>
        <row r="725">
          <cell r="F725" t="str">
            <v>(-) DESPESAS EXCELÊNCIA INDUSTRIALProvisão PPR Gestores</v>
          </cell>
          <cell r="G725" t="str">
            <v>Provisão PPR Gestores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</row>
        <row r="726">
          <cell r="F726" t="str">
            <v>(-) DESPESAS EXCELÊNCIA INDUSTRIALEducação Continuada</v>
          </cell>
          <cell r="G726" t="str">
            <v>Educação Continuada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F727" t="str">
            <v>(-) DESPESAS EXCELÊNCIA INDUSTRIALIdiomas</v>
          </cell>
          <cell r="G727" t="str">
            <v>Idiomas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F728" t="str">
            <v>(-) DESPESAS EXCELÊNCIA INDUSTRIALGinástica Laboral</v>
          </cell>
          <cell r="G728" t="str">
            <v>Ginástica Laboral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F729" t="str">
            <v>(-) DESPESAS EXCELÊNCIA INDUSTRIALEducação e Treinamento (Capacitação)</v>
          </cell>
          <cell r="G729" t="str">
            <v>Educação e Treinamento (Capacitação)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F730" t="str">
            <v>(-) DESPESAS EXCELÊNCIA INDUSTRIALAtividades Motivacionais</v>
          </cell>
          <cell r="G730" t="str">
            <v>Atividades Motivacionais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F731" t="str">
            <v>(-) DESPESAS EXCELÊNCIA INDUSTRIALOutras despesas de Pessoal</v>
          </cell>
          <cell r="G731" t="str">
            <v>Outras despesas de Pessoal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253.9623333415152</v>
          </cell>
          <cell r="N731">
            <v>606.80836965449885</v>
          </cell>
          <cell r="O731">
            <v>602.25881317770097</v>
          </cell>
          <cell r="P731">
            <v>639.03830531440349</v>
          </cell>
          <cell r="Q731">
            <v>623.07364416390669</v>
          </cell>
          <cell r="R731">
            <v>569.2346055908115</v>
          </cell>
          <cell r="S731">
            <v>620.89070536173813</v>
          </cell>
          <cell r="T731">
            <v>3915.2667766045743</v>
          </cell>
          <cell r="U731">
            <v>860.77070299601405</v>
          </cell>
        </row>
        <row r="732">
          <cell r="F732" t="str">
            <v>(-) DESPESAS EXCELÊNCIA INDUSTRIALAjuda de Custo Alimentação</v>
          </cell>
          <cell r="G732" t="str">
            <v>Ajuda de Custo Alimentação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F733" t="str">
            <v>(-) DESPESAS EXCELÊNCIA INDUSTRIALAjuda de Custo Combustível</v>
          </cell>
          <cell r="G733" t="str">
            <v>Ajuda de Custo Combustível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F734" t="str">
            <v>(-) DESPESAS EXCELÊNCIA INDUSTRIALAjuda de Custo Moradia/Aluguel</v>
          </cell>
          <cell r="G734" t="str">
            <v>Ajuda de Custo Moradia/Aluguel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F735" t="str">
            <v>(-) DESPESAS EXCELÊNCIA INDUSTRIALExames Médicos</v>
          </cell>
          <cell r="G735" t="str">
            <v>Exames Médicos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F736" t="str">
            <v>(-) DESPESAS EXCELÊNCIA INDUSTRIALPlano de Saúde</v>
          </cell>
          <cell r="G736" t="str">
            <v>Plano de Saúde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253.9623333415152</v>
          </cell>
          <cell r="N736">
            <v>270.80836821066549</v>
          </cell>
          <cell r="O736">
            <v>266.25881355835577</v>
          </cell>
          <cell r="P736">
            <v>279.03830507189491</v>
          </cell>
          <cell r="Q736">
            <v>263.07364407846751</v>
          </cell>
          <cell r="R736">
            <v>209.23460528432821</v>
          </cell>
          <cell r="S736">
            <v>260.89070540827322</v>
          </cell>
          <cell r="T736">
            <v>1803.2667749535003</v>
          </cell>
          <cell r="U736">
            <v>524.77070155218075</v>
          </cell>
        </row>
        <row r="737">
          <cell r="F737" t="str">
            <v>(-) DESPESAS EXCELÊNCIA INDUSTRIALSeguro de Vida em Grupo</v>
          </cell>
          <cell r="G737" t="str">
            <v>Seguro de Vida em Grupo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F738" t="str">
            <v>(-) DESPESAS EXCELÊNCIA INDUSTRIALPlano Odontológico</v>
          </cell>
          <cell r="G738" t="str">
            <v>Plano Odontológico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F739" t="str">
            <v>(-) DESPESAS EXCELÊNCIA INDUSTRIALFarmácia</v>
          </cell>
          <cell r="G739" t="str">
            <v>Farmácia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F740" t="str">
            <v>(-) DESPESAS EXCELÊNCIA INDUSTRIALAlimentação Funcionários</v>
          </cell>
          <cell r="G740" t="str">
            <v>Alimentação Funcionários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336.0000014438333</v>
          </cell>
          <cell r="O740">
            <v>335.9999996193452</v>
          </cell>
          <cell r="P740">
            <v>360.00000024250858</v>
          </cell>
          <cell r="Q740">
            <v>360.00000008543918</v>
          </cell>
          <cell r="R740">
            <v>360.00000030648334</v>
          </cell>
          <cell r="S740">
            <v>359.99999995346496</v>
          </cell>
          <cell r="T740">
            <v>2112.0000016510744</v>
          </cell>
          <cell r="U740">
            <v>336.0000014438333</v>
          </cell>
        </row>
        <row r="741">
          <cell r="F741" t="str">
            <v>(-) DESPESAS EXCELÊNCIA INDUSTRIALAlimentação Interna Funcionários</v>
          </cell>
          <cell r="G741" t="str">
            <v>Alimentação Interna Funcionários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F742" t="str">
            <v>(-) DESPESAS EXCELÊNCIA INDUSTRIALMulta Termino Contratual</v>
          </cell>
          <cell r="G742" t="str">
            <v>Multa Termino Contratual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F743" t="str">
            <v>(-) DESPESAS EXCELÊNCIA INDUSTRIALMultas Trabalhistas</v>
          </cell>
          <cell r="G743" t="str">
            <v>Multas Trabalhistas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F744" t="str">
            <v xml:space="preserve">(-) DESPESAS EXCELÊNCIA INDUSTRIALFardamento </v>
          </cell>
          <cell r="G744" t="str">
            <v xml:space="preserve">Fardamento 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F745" t="str">
            <v>(-) DESPESAS EXCELÊNCIA INDUSTRIALBenefícios Assistenciais</v>
          </cell>
          <cell r="G745" t="str">
            <v>Benefícios Assistenciais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F746" t="str">
            <v>(-) DESPESAS EXCELÊNCIA INDUSTRIAL(-) Despesas Especificas</v>
          </cell>
          <cell r="G746" t="str">
            <v>(-) Despesas Especificas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F747" t="str">
            <v>(-) DESPESAS EXCELÊNCIA INDUSTRIALDobra Bula</v>
          </cell>
          <cell r="G747" t="str">
            <v>Dobra Bula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F748" t="str">
            <v>(-) DESPESAS EXCELÊNCIA INDUSTRIALXilincagem</v>
          </cell>
          <cell r="G748" t="str">
            <v>Xilincagem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F749" t="str">
            <v>(-) DESPESAS EXCELÊNCIA INDUSTRIALSilcagem de Embalagens</v>
          </cell>
          <cell r="G749" t="str">
            <v>Silcagem de Embalagens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F750" t="str">
            <v>(-) DESPESAS EXCELÊNCIA INDUSTRIALMaterial Sistema de Tratamento de Água</v>
          </cell>
          <cell r="G750" t="str">
            <v>Material Sistema de Tratamento de Água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F751" t="str">
            <v>(-) DESPESAS EXCELÊNCIA INDUSTRIALAluguel Imóvel Linha de Silcagem</v>
          </cell>
          <cell r="G751" t="str">
            <v>Aluguel Imóvel Linha de Silcagem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F752" t="str">
            <v>(-) DESPESAS EXCELÊNCIA INDUSTRIALAluguel Imóvel Produção</v>
          </cell>
          <cell r="G752" t="str">
            <v>Aluguel Imóvel Produção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F753" t="str">
            <v>(-) DESPESAS EXCELÊNCIA INDUSTRIALAluguel Depósitos Produção</v>
          </cell>
          <cell r="G753" t="str">
            <v>Aluguel Depósitos Produção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F754" t="str">
            <v>(-) DESPESAS EXCELÊNCIA INDUSTRIALCombustível Gerador</v>
          </cell>
          <cell r="G754" t="str">
            <v>Combustível Gerador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  <row r="755">
          <cell r="F755" t="str">
            <v>(-) DESPESAS EXCELÊNCIA INDUSTRIALLubrificantes Gerador</v>
          </cell>
          <cell r="G755" t="str">
            <v>Lubrificantes Gerador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</row>
        <row r="756">
          <cell r="F756" t="str">
            <v>(-) DESPESAS EXCELÊNCIA INDUSTRIALManutenção Gerador</v>
          </cell>
          <cell r="G756" t="str">
            <v>Manutenção Gerador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</row>
        <row r="757">
          <cell r="F757" t="str">
            <v>(-) DESPESAS EXCELÊNCIA INDUSTRIALAluguel Máquinas e Equipamentos</v>
          </cell>
          <cell r="G757" t="str">
            <v>Aluguel Máquinas e Equipamentos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</row>
        <row r="758">
          <cell r="F758" t="str">
            <v>(-) DESPESAS EXCELÊNCIA INDUSTRIALEnergia Eletrica</v>
          </cell>
          <cell r="G758" t="str">
            <v>Energia Eletrica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</row>
        <row r="759">
          <cell r="F759" t="str">
            <v>(-) DESPESAS EXCELÊNCIA INDUSTRIALSeguro Instalações</v>
          </cell>
          <cell r="G759" t="str">
            <v>Seguro Instalações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</row>
        <row r="760">
          <cell r="F760" t="str">
            <v>(-) DESPESAS EXCELÊNCIA INDUSTRIALSeguro de Máquinas</v>
          </cell>
          <cell r="G760" t="str">
            <v>Seguro de Máquinas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</row>
        <row r="761">
          <cell r="F761" t="str">
            <v>(-) DESPESAS EXCELÊNCIA INDUSTRIALMaterial Descatável Produção</v>
          </cell>
          <cell r="G761" t="str">
            <v>Material Descatável Produção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</row>
        <row r="762">
          <cell r="F762" t="str">
            <v>(-) DESPESAS EXCELÊNCIA INDUSTRIALMaterial de Análise Produção</v>
          </cell>
          <cell r="G762" t="str">
            <v>Material de Análise Produção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</row>
        <row r="763">
          <cell r="F763" t="str">
            <v>(-) DESPESAS EXCELÊNCIA INDUSTRIALMaterial de Limpeza Produção</v>
          </cell>
          <cell r="G763" t="str">
            <v>Material de Limpeza Produção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</row>
        <row r="764">
          <cell r="F764" t="str">
            <v>(-) DESPESAS EXCELÊNCIA INDUSTRIALMaterial Indireto para Embalagens</v>
          </cell>
          <cell r="G764" t="str">
            <v>Material Indireto para Embalagens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</row>
        <row r="765">
          <cell r="F765" t="str">
            <v>(-) DESPESAS EXCELÊNCIA INDUSTRIAL(-) Despesas Gerais</v>
          </cell>
          <cell r="G765" t="str">
            <v>(-) Despesas Gerais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7.3700000164193424</v>
          </cell>
          <cell r="T765">
            <v>7.3700000164193424</v>
          </cell>
          <cell r="U765">
            <v>0</v>
          </cell>
        </row>
        <row r="766">
          <cell r="F766" t="str">
            <v>(-) DESPESAS EXCELÊNCIA INDUSTRIAL(-) Deslocamentos e Viagens</v>
          </cell>
          <cell r="G766" t="str">
            <v>(-) Deslocamentos e Viagens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</row>
        <row r="767">
          <cell r="F767" t="str">
            <v xml:space="preserve">(-) DESPESAS EXCELÊNCIA INDUSTRIALHospedagem </v>
          </cell>
          <cell r="G767" t="str">
            <v xml:space="preserve">Hospedagem 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</row>
        <row r="768">
          <cell r="F768" t="str">
            <v xml:space="preserve">(-) DESPESAS EXCELÊNCIA INDUSTRIALPassagens Aéreas </v>
          </cell>
          <cell r="G768" t="str">
            <v xml:space="preserve">Passagens Aéreas 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</row>
        <row r="769">
          <cell r="F769" t="str">
            <v xml:space="preserve">(-) DESPESAS EXCELÊNCIA INDUSTRIALPassagens Rodoviárias </v>
          </cell>
          <cell r="G769" t="str">
            <v xml:space="preserve">Passagens Rodoviárias 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</row>
        <row r="770">
          <cell r="F770" t="str">
            <v>(-) DESPESAS EXCELÊNCIA INDUSTRIALPassagens Marítimas</v>
          </cell>
          <cell r="G770" t="str">
            <v>Passagens Marítimas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</row>
        <row r="771">
          <cell r="F771" t="str">
            <v>(-) DESPESAS EXCELÊNCIA INDUSTRIALDespesas com Táxi</v>
          </cell>
          <cell r="G771" t="str">
            <v>Despesas com Táxi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</row>
        <row r="772">
          <cell r="F772" t="str">
            <v>(-) DESPESAS EXCELÊNCIA INDUSTRIALDespesas com Moto Taxi</v>
          </cell>
          <cell r="G772" t="str">
            <v>Despesas com Moto Taxi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</row>
        <row r="773">
          <cell r="F773" t="str">
            <v>(-) DESPESAS EXCELÊNCIA INDUSTRIALAlimentação Viagens</v>
          </cell>
          <cell r="G773" t="str">
            <v>Alimentação Viagens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</row>
        <row r="774">
          <cell r="F774" t="str">
            <v>(-) DESPESAS EXCELÊNCIA INDUSTRIALDiárias Viagens</v>
          </cell>
          <cell r="G774" t="str">
            <v>Diárias Viagens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</row>
        <row r="775">
          <cell r="F775" t="str">
            <v>(-) DESPESAS EXCELÊNCIA INDUSTRIALCombustível em Viagens</v>
          </cell>
          <cell r="G775" t="str">
            <v>Combustível em Viagens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</row>
        <row r="776">
          <cell r="F776" t="str">
            <v>(-) DESPESAS EXCELÊNCIA INDUSTRIALEstacionamento</v>
          </cell>
          <cell r="G776" t="str">
            <v>Estacionamento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</row>
        <row r="777">
          <cell r="F777" t="str">
            <v>(-) DESPESAS EXCELÊNCIA INDUSTRIALPedágio</v>
          </cell>
          <cell r="G777" t="str">
            <v>Pedágio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</row>
        <row r="778">
          <cell r="F778" t="str">
            <v>(-) DESPESAS EXCELÊNCIA INDUSTRIAL(-) Telefonia e Telecomunicações</v>
          </cell>
          <cell r="G778" t="str">
            <v>(-) Telefonia e Telecomunicações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7.3700000164193424</v>
          </cell>
          <cell r="T778">
            <v>7.3700000164193424</v>
          </cell>
          <cell r="U778">
            <v>0</v>
          </cell>
        </row>
        <row r="779">
          <cell r="F779" t="str">
            <v>(-) DESPESAS EXCELÊNCIA INDUSTRIALTelefonia Fixa</v>
          </cell>
          <cell r="G779" t="str">
            <v>Telefonia Fixa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</row>
        <row r="780">
          <cell r="F780" t="str">
            <v>(-) DESPESAS EXCELÊNCIA INDUSTRIALTelefonia Móvel</v>
          </cell>
          <cell r="G780" t="str">
            <v>Telefonia Móvel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7.3700000164193424</v>
          </cell>
          <cell r="T780">
            <v>7.3700000164193424</v>
          </cell>
          <cell r="U780">
            <v>0</v>
          </cell>
        </row>
        <row r="781">
          <cell r="F781" t="str">
            <v>(-) DESPESAS EXCELÊNCIA INDUSTRIALInternet</v>
          </cell>
          <cell r="G781" t="str">
            <v>Internet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</row>
        <row r="782">
          <cell r="F782" t="str">
            <v>(-) DESPESAS EXCELÊNCIA INDUSTRIALServiço de Trasmissão em Audio e Video</v>
          </cell>
          <cell r="G782" t="str">
            <v>Serviço de Trasmissão em Audio e Video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</row>
        <row r="783">
          <cell r="F783" t="str">
            <v>(-) DESPESAS EXCELÊNCIA INDUSTRIALVoip</v>
          </cell>
          <cell r="G783" t="str">
            <v>Voip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</row>
        <row r="784">
          <cell r="F784" t="str">
            <v>(-) DESPESAS EXCELÊNCIA INDUSTRIAL(-)Materias de Consumo</v>
          </cell>
          <cell r="G784" t="str">
            <v>(-)Materias de Consumo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</row>
        <row r="785">
          <cell r="F785" t="str">
            <v>(-) DESPESAS EXCELÊNCIA INDUSTRIALMaterial de Consumo Informática</v>
          </cell>
          <cell r="G785" t="str">
            <v>Material de Consumo Informática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</row>
        <row r="786">
          <cell r="F786" t="str">
            <v>(-) DESPESAS EXCELÊNCIA INDUSTRIALAluguel Máquina Reprográfica</v>
          </cell>
          <cell r="G786" t="str">
            <v>Aluguel Máquina Reprográfica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</row>
        <row r="787">
          <cell r="F787" t="str">
            <v>(-) DESPESAS EXCELÊNCIA INDUSTRIALMaterial de Consumo Máquina Reprografia</v>
          </cell>
          <cell r="G787" t="str">
            <v>Material de Consumo Máquina Reprografia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</row>
        <row r="788">
          <cell r="F788" t="str">
            <v>(-) DESPESAS EXCELÊNCIA INDUSTRIALMaterial de Expediente</v>
          </cell>
          <cell r="G788" t="str">
            <v>Material de Expediente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</row>
        <row r="789">
          <cell r="F789" t="str">
            <v>(-) DESPESAS EXCELÊNCIA INDUSTRIALMaterial de Limpeza</v>
          </cell>
          <cell r="G789" t="str">
            <v>Material de Limpeza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</row>
        <row r="790">
          <cell r="F790" t="str">
            <v>(-) DESPESAS EXCELÊNCIA INDUSTRIALMaterial Gráfico e Repreográfico</v>
          </cell>
          <cell r="G790" t="str">
            <v>Material Gráfico e Repreográfico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</row>
        <row r="791">
          <cell r="F791" t="str">
            <v>(-) DESPESAS EXCELÊNCIA INDUSTRIALMateriais de Natureza Permanente</v>
          </cell>
          <cell r="G791" t="str">
            <v>Materiais de Natureza Permanente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</row>
        <row r="792">
          <cell r="F792" t="str">
            <v>(-) DESPESAS EXCELÊNCIA INDUSTRIALCoffee Break</v>
          </cell>
          <cell r="G792" t="str">
            <v>Coffee Break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</row>
        <row r="793">
          <cell r="F793" t="str">
            <v>(-) DESPESAS EXCELÊNCIA INDUSTRIALMaterial EPI</v>
          </cell>
          <cell r="G793" t="str">
            <v>Material EPI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</row>
        <row r="794">
          <cell r="F794" t="str">
            <v>(-) DESPESAS EXCELÊNCIA INDUSTRIAL(-) Serviços Técnicos Especializados</v>
          </cell>
          <cell r="G794" t="str">
            <v>(-) Serviços Técnicos Especializados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</row>
        <row r="795">
          <cell r="F795" t="str">
            <v>(-) DESPESAS EXCELÊNCIA INDUSTRIALComissões sobre Vendas</v>
          </cell>
          <cell r="G795" t="str">
            <v>Comissões sobre Vendas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</row>
        <row r="796">
          <cell r="F796" t="str">
            <v>(-) DESPESAS EXCELÊNCIA INDUSTRIALServiços de Segurança</v>
          </cell>
          <cell r="G796" t="str">
            <v>Serviços de Segurança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</row>
        <row r="797">
          <cell r="F797" t="str">
            <v>(-) DESPESAS EXCELÊNCIA INDUSTRIALServiços de Contabilidade</v>
          </cell>
          <cell r="G797" t="str">
            <v>Serviços de Contabilidade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</row>
        <row r="798">
          <cell r="F798" t="str">
            <v>(-) DESPESAS EXCELÊNCIA INDUSTRIALAssessoria Tributária</v>
          </cell>
          <cell r="G798" t="str">
            <v>Assessoria Tributária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</row>
        <row r="799">
          <cell r="F799" t="str">
            <v>(-) DESPESAS EXCELÊNCIA INDUSTRIALAuditoria Independente</v>
          </cell>
          <cell r="G799" t="str">
            <v>Auditoria Independente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</row>
        <row r="800">
          <cell r="F800" t="str">
            <v>(-) DESPESAS EXCELÊNCIA INDUSTRIALAdvocacia</v>
          </cell>
          <cell r="G800" t="str">
            <v>Advocacia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</row>
        <row r="801">
          <cell r="F801" t="str">
            <v>(-) DESPESAS EXCELÊNCIA INDUSTRIALAssessoria de Imprensa</v>
          </cell>
          <cell r="G801" t="str">
            <v>Assessoria de Imprensa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</row>
        <row r="802">
          <cell r="F802" t="str">
            <v>(-) DESPESAS EXCELÊNCIA INDUSTRIALAssessoria de Comunicação</v>
          </cell>
          <cell r="G802" t="str">
            <v>Assessoria de Comunicação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</row>
        <row r="803">
          <cell r="F803" t="str">
            <v>(-) DESPESAS EXCELÊNCIA INDUSTRIALAssessoria Criação e Publicidade</v>
          </cell>
          <cell r="G803" t="str">
            <v>Assessoria Criação e Publicidade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</row>
        <row r="804">
          <cell r="F804" t="str">
            <v>(-) DESPESAS EXCELÊNCIA INDUSTRIALRecrutamento e Seleção</v>
          </cell>
          <cell r="G804" t="str">
            <v>Recrutamento e Seleção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</row>
        <row r="805">
          <cell r="F805" t="str">
            <v>(-) DESPESAS EXCELÊNCIA INDUSTRIALFerramentas de Pesquisa</v>
          </cell>
          <cell r="G805" t="str">
            <v>Ferramentas de Pesquisa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</row>
        <row r="806">
          <cell r="F806" t="str">
            <v>(-) DESPESAS EXCELÊNCIA INDUSTRIALAssessoria Empresarial</v>
          </cell>
          <cell r="G806" t="str">
            <v>Assessoria Empresarial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</row>
        <row r="807">
          <cell r="F807" t="str">
            <v>(-) DESPESAS EXCELÊNCIA INDUSTRIALServiço de Desembaraço Aduaneiro</v>
          </cell>
          <cell r="G807" t="str">
            <v>Serviço de Desembaraço Aduaneiro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</row>
        <row r="808">
          <cell r="F808" t="str">
            <v>(-) DESPESAS EXCELÊNCIA INDUSTRIALParticipação em Associações</v>
          </cell>
          <cell r="G808" t="str">
            <v>Participação em Associações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</row>
        <row r="809">
          <cell r="F809" t="str">
            <v>(-) DESPESAS EXCELÊNCIA INDUSTRIALComissão Empresa de Cobrança</v>
          </cell>
          <cell r="G809" t="str">
            <v>Comissão Empresa de Cobrança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</row>
        <row r="810">
          <cell r="F810" t="str">
            <v>(-) DESPESAS EXCELÊNCIA INDUSTRIALServiço Análise de Crédito</v>
          </cell>
          <cell r="G810" t="str">
            <v>Serviço Análise de Crédito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</row>
        <row r="811">
          <cell r="F811" t="str">
            <v>(-) DESPESAS EXCELÊNCIA INDUSTRIALDesenvolvimento e Manutenção de Software</v>
          </cell>
          <cell r="G811" t="str">
            <v>Desenvolvimento e Manutenção de Software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</row>
        <row r="812">
          <cell r="F812" t="str">
            <v>(-) DESPESAS EXCELÊNCIA INDUSTRIALSuporte Técnico Software</v>
          </cell>
          <cell r="G812" t="str">
            <v>Suporte Técnico Software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</row>
        <row r="813">
          <cell r="F813" t="str">
            <v>(-) DESPESAS EXCELÊNCIA INDUSTRIALLicença para Uso de Software (Aluguel)</v>
          </cell>
          <cell r="G813" t="str">
            <v>Licença para Uso de Software (Aluguel)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</row>
        <row r="814">
          <cell r="F814" t="str">
            <v>(-) DESPESAS EXCELÊNCIA INDUSTRIALAssessoria em TI</v>
          </cell>
          <cell r="G814" t="str">
            <v>Assessoria em TI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</row>
        <row r="815">
          <cell r="F815" t="str">
            <v>(-) DESPESAS EXCELÊNCIA INDUSTRIALManutenção Suporte Técnico Software</v>
          </cell>
          <cell r="G815" t="str">
            <v>Manutenção Suporte Técnico Software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</row>
        <row r="816">
          <cell r="F816" t="str">
            <v>(-) DESPESAS EXCELÊNCIA INDUSTRIAL(-)Manutenção</v>
          </cell>
          <cell r="G816" t="str">
            <v>(-)Manutenção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</row>
        <row r="817">
          <cell r="F817" t="str">
            <v>(-) DESPESAS EXCELÊNCIA INDUSTRIALMateriais de Manutenção e Reparos</v>
          </cell>
          <cell r="G817" t="str">
            <v>Materiais de Manutenção e Reparos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</row>
        <row r="818">
          <cell r="F818" t="str">
            <v>(-) DESPESAS EXCELÊNCIA INDUSTRIALManutenção Conservação Móveis e Utensílios</v>
          </cell>
          <cell r="G818" t="str">
            <v>Manutenção Conservação Móveis e Utensílios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</row>
        <row r="819">
          <cell r="F819" t="str">
            <v>(-) DESPESAS EXCELÊNCIA INDUSTRIALManutenção Conservação Máq. e Equipamentos</v>
          </cell>
          <cell r="G819" t="str">
            <v>Manutenção Conservação Máq. e Equipamentos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</row>
        <row r="820">
          <cell r="F820" t="str">
            <v>(-) DESPESAS EXCELÊNCIA INDUSTRIALManutenção de Equipamentos de Informática</v>
          </cell>
          <cell r="G820" t="str">
            <v>Manutenção de Equipamentos de Informática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</row>
        <row r="821">
          <cell r="F821" t="str">
            <v>(-) DESPESAS EXCELÊNCIA INDUSTRIALManutenção e Conservação Instalações</v>
          </cell>
          <cell r="G821" t="str">
            <v>Manutenção e Conservação Instalações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</row>
        <row r="822">
          <cell r="F822" t="str">
            <v>(-) DESPESAS EXCELÊNCIA INDUSTRIALManutenção e Conservação Predial</v>
          </cell>
          <cell r="G822" t="str">
            <v>Manutenção e Conservação Predial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</row>
        <row r="823">
          <cell r="F823" t="str">
            <v>(-) DESPESAS EXCELÊNCIA INDUSTRIAL(-)Outras Despesas Gerais</v>
          </cell>
          <cell r="G823" t="str">
            <v>(-)Outras Despesas Gerais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</row>
        <row r="824">
          <cell r="F824" t="str">
            <v>(-) DESPESAS EXCELÊNCIA INDUSTRIALAluguel de Veículos</v>
          </cell>
          <cell r="G824" t="str">
            <v>Aluguel de Veículos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</row>
        <row r="825">
          <cell r="F825" t="str">
            <v>(-) DESPESAS EXCELÊNCIA INDUSTRIALAssinatura Jornais, Revistas e Periódicos</v>
          </cell>
          <cell r="G825" t="str">
            <v>Assinatura Jornais, Revistas e Periódicos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</row>
        <row r="826">
          <cell r="F826" t="str">
            <v>(-) DESPESAS EXCELÊNCIA INDUSTRIALCombustível</v>
          </cell>
          <cell r="G826" t="str">
            <v>Combustível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</row>
        <row r="827">
          <cell r="F827" t="str">
            <v>(-) DESPESAS EXCELÊNCIA INDUSTRIALDespesa com Documentos</v>
          </cell>
          <cell r="G827" t="str">
            <v>Despesa com Documentos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</row>
        <row r="828">
          <cell r="F828" t="str">
            <v>(-) DESPESAS EXCELÊNCIA INDUSTRIALDespesa com Processos Judiciais</v>
          </cell>
          <cell r="G828" t="str">
            <v>Despesa com Processos Judiciais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</row>
        <row r="829">
          <cell r="F829" t="str">
            <v>(-) DESPESAS EXCELÊNCIA INDUSTRIALFrete Compra</v>
          </cell>
          <cell r="G829" t="str">
            <v>Frete Compra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</row>
        <row r="830">
          <cell r="F830" t="str">
            <v>(-) DESPESAS EXCELÊNCIA INDUSTRIALMão-de-Obra Terceirizada</v>
          </cell>
          <cell r="G830" t="str">
            <v>Mão-de-Obra Terceirizada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</row>
        <row r="831">
          <cell r="F831" t="str">
            <v>(-) DESPESAS EXCELÊNCIA INDUSTRIALServiço de Correios</v>
          </cell>
          <cell r="G831" t="str">
            <v>Serviço de Correios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</row>
        <row r="832">
          <cell r="F832" t="str">
            <v>(-) DESPESAS EXCELÊNCIA INDUSTRIALÁgua</v>
          </cell>
          <cell r="G832" t="str">
            <v>Água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</row>
        <row r="833">
          <cell r="F833" t="str">
            <v>(-) DESPESAS EXCELÊNCIA INDUSTRIALDespesas com Amortização de Software</v>
          </cell>
          <cell r="G833" t="str">
            <v>Despesas com Amortização de Software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</row>
        <row r="834">
          <cell r="F834" t="str">
            <v>(-) DESPESAS EXCELÊNCIA INDUSTRIALTaxas Operacionais</v>
          </cell>
          <cell r="G834" t="str">
            <v>Taxas Operacionais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</row>
        <row r="835">
          <cell r="F835" t="str">
            <v>(-) DESPESAS EXCELÊNCIA INDUSTRIALAluguel de Imóveis</v>
          </cell>
          <cell r="G835" t="str">
            <v>Aluguel de Imóveis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</row>
        <row r="836">
          <cell r="F836" t="str">
            <v>(-) DESPESAS EXCELÊNCIA INDUSTRIALSeguro Frota Leve</v>
          </cell>
          <cell r="G836" t="str">
            <v>Seguro Frota Leve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</row>
        <row r="837">
          <cell r="F837" t="str">
            <v>(-) DESPESAS EXCELÊNCIA INDUSTRIALPerdas de Estoque</v>
          </cell>
          <cell r="G837" t="str">
            <v>Perdas de Estoque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</row>
        <row r="838">
          <cell r="F838" t="str">
            <v>(-) DESPESAS EXCELÊNCIA INDUSTRIALAluguel de Máquinas e Equipamentos</v>
          </cell>
          <cell r="G838" t="str">
            <v>Aluguel de Máquinas e Equipamentos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</row>
        <row r="839">
          <cell r="F839" t="str">
            <v>(-) DESPESAS EXCELÊNCIA INDUSTRIALOutras Despesas Gerais</v>
          </cell>
          <cell r="G839" t="str">
            <v>Outras Despesas Gerais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</row>
        <row r="840">
          <cell r="F840" t="str">
            <v>(-) DESPESAS SUPPLY CHAIN(-) DESPESAS SUPPLY CHAIN</v>
          </cell>
          <cell r="G840" t="str">
            <v>(-) DESPESAS SUPPLY CHAIN</v>
          </cell>
          <cell r="H840">
            <v>13391.98250004363</v>
          </cell>
          <cell r="I840">
            <v>14197.431459903533</v>
          </cell>
          <cell r="J840">
            <v>4726.554565407102</v>
          </cell>
          <cell r="K840">
            <v>17133.641594433164</v>
          </cell>
          <cell r="L840">
            <v>16808.837186109275</v>
          </cell>
          <cell r="M840">
            <v>15760.294866632854</v>
          </cell>
          <cell r="N840">
            <v>15554.564703138467</v>
          </cell>
          <cell r="O840">
            <v>18693.485051887088</v>
          </cell>
          <cell r="P840">
            <v>12996.237515337971</v>
          </cell>
          <cell r="Q840">
            <v>13380.329631938181</v>
          </cell>
          <cell r="R840">
            <v>15524.125875171372</v>
          </cell>
          <cell r="S840">
            <v>1295.0000002254978</v>
          </cell>
          <cell r="T840">
            <v>159462.48495022813</v>
          </cell>
          <cell r="U840">
            <v>97573.30687566803</v>
          </cell>
        </row>
        <row r="841">
          <cell r="F841" t="str">
            <v>(-) DESPESAS SUPPLY CHAINDespesas com Pessoal</v>
          </cell>
          <cell r="G841" t="str">
            <v>Despesas com Pessoal</v>
          </cell>
          <cell r="H841">
            <v>11955.882500043632</v>
          </cell>
          <cell r="I841">
            <v>12768.071459903535</v>
          </cell>
          <cell r="J841">
            <v>3803.574565403509</v>
          </cell>
          <cell r="K841">
            <v>15605.751594423502</v>
          </cell>
          <cell r="L841">
            <v>15288.737186115155</v>
          </cell>
          <cell r="M841">
            <v>14278.794866624521</v>
          </cell>
          <cell r="N841">
            <v>15316.876456557131</v>
          </cell>
          <cell r="O841">
            <v>14619.594660960447</v>
          </cell>
          <cell r="P841">
            <v>12481.721525588235</v>
          </cell>
          <cell r="Q841">
            <v>13342.418219729198</v>
          </cell>
          <cell r="R841">
            <v>14050.09302617552</v>
          </cell>
          <cell r="S841">
            <v>14580.243527122313</v>
          </cell>
          <cell r="T841">
            <v>158091.7595886467</v>
          </cell>
          <cell r="U841">
            <v>89017.688629070995</v>
          </cell>
        </row>
        <row r="842">
          <cell r="F842" t="str">
            <v>(-) DESPESAS SUPPLY CHAINSalários e Adicionais</v>
          </cell>
          <cell r="G842" t="str">
            <v>Salários e Adicionais</v>
          </cell>
          <cell r="H842">
            <v>7083.0499999999993</v>
          </cell>
          <cell r="I842">
            <v>7821.85</v>
          </cell>
          <cell r="J842">
            <v>1756.87</v>
          </cell>
          <cell r="K842">
            <v>9426.1656000000021</v>
          </cell>
          <cell r="L842">
            <v>9248.6856000000007</v>
          </cell>
          <cell r="M842">
            <v>8463.1651999999995</v>
          </cell>
          <cell r="N842">
            <v>8376.1383999999998</v>
          </cell>
          <cell r="O842">
            <v>7703.43</v>
          </cell>
          <cell r="P842">
            <v>6711.5099999999993</v>
          </cell>
          <cell r="Q842">
            <v>6525.5</v>
          </cell>
          <cell r="R842">
            <v>8224.76</v>
          </cell>
          <cell r="S842">
            <v>7565.8</v>
          </cell>
          <cell r="T842">
            <v>88906.924800000008</v>
          </cell>
          <cell r="U842">
            <v>52175.924800000008</v>
          </cell>
        </row>
        <row r="843">
          <cell r="F843" t="str">
            <v>(-) DESPESAS SUPPLY CHAINEncargos Sociais</v>
          </cell>
          <cell r="G843" t="str">
            <v>Encargos Sociais</v>
          </cell>
          <cell r="H843">
            <v>3047.8799999999997</v>
          </cell>
          <cell r="I843">
            <v>2882.5</v>
          </cell>
          <cell r="J843">
            <v>567.6</v>
          </cell>
          <cell r="K843">
            <v>3605.5751999999998</v>
          </cell>
          <cell r="L843">
            <v>3188.7252000000008</v>
          </cell>
          <cell r="M843">
            <v>3167.8180000000002</v>
          </cell>
          <cell r="N843">
            <v>4526.6004000000003</v>
          </cell>
          <cell r="O843">
            <v>4374</v>
          </cell>
          <cell r="P843">
            <v>3446.03</v>
          </cell>
          <cell r="Q843">
            <v>4359.25</v>
          </cell>
          <cell r="R843">
            <v>3759.2599999999998</v>
          </cell>
          <cell r="S843">
            <v>4149.9899999999989</v>
          </cell>
          <cell r="T843">
            <v>41075.228799999997</v>
          </cell>
          <cell r="U843">
            <v>20986.698799999998</v>
          </cell>
        </row>
        <row r="844">
          <cell r="F844" t="str">
            <v>(-) DESPESAS SUPPLY CHAINProvisão PPR Global</v>
          </cell>
          <cell r="G844" t="str">
            <v>Provisão PPR Global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</row>
        <row r="845">
          <cell r="F845" t="str">
            <v>(-) DESPESAS SUPPLY CHAINDesenvolvimento RH</v>
          </cell>
          <cell r="G845" t="str">
            <v>Desenvolvimento RH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</row>
        <row r="846">
          <cell r="F846" t="str">
            <v>(-) DESPESAS SUPPLY CHAINProvisão PPR Gestores</v>
          </cell>
          <cell r="G846" t="str">
            <v>Provisão PPR Gestores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</row>
        <row r="847">
          <cell r="F847" t="str">
            <v>(-) DESPESAS SUPPLY CHAINEducação Continuada</v>
          </cell>
          <cell r="G847" t="str">
            <v>Educação Continuada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</row>
        <row r="848">
          <cell r="F848" t="str">
            <v>(-) DESPESAS SUPPLY CHAINIdiomas</v>
          </cell>
          <cell r="G848" t="str">
            <v>Idiomas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</row>
        <row r="849">
          <cell r="F849" t="str">
            <v>(-) DESPESAS SUPPLY CHAINGinástica Laboral</v>
          </cell>
          <cell r="G849" t="str">
            <v>Ginástica Laboral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</row>
        <row r="850">
          <cell r="F850" t="str">
            <v>(-) DESPESAS SUPPLY CHAINEducação e Treinamento (Capacitação)</v>
          </cell>
          <cell r="G850" t="str">
            <v>Educação e Treinamento (Capacitação)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</row>
        <row r="851">
          <cell r="F851" t="str">
            <v>(-) DESPESAS SUPPLY CHAINAtividades Motivacionais</v>
          </cell>
          <cell r="G851" t="str">
            <v>Atividades Motivacionais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</row>
        <row r="852">
          <cell r="F852" t="str">
            <v>(-) DESPESAS SUPPLY CHAINOutras despesas de Pessoal</v>
          </cell>
          <cell r="G852" t="str">
            <v>Outras despesas de Pessoal</v>
          </cell>
          <cell r="H852">
            <v>1824.952500043634</v>
          </cell>
          <cell r="I852">
            <v>2063.7214599035342</v>
          </cell>
          <cell r="J852">
            <v>1479.104565403509</v>
          </cell>
          <cell r="K852">
            <v>2574.0107944235015</v>
          </cell>
          <cell r="L852">
            <v>2851.326386115154</v>
          </cell>
          <cell r="M852">
            <v>2647.8116666245223</v>
          </cell>
          <cell r="N852">
            <v>2414.1376565571313</v>
          </cell>
          <cell r="O852">
            <v>2542.1646609604463</v>
          </cell>
          <cell r="P852">
            <v>2324.1815255882357</v>
          </cell>
          <cell r="Q852">
            <v>2457.6682197291975</v>
          </cell>
          <cell r="R852">
            <v>2066.0730261755207</v>
          </cell>
          <cell r="S852">
            <v>2864.4535271223144</v>
          </cell>
          <cell r="T852">
            <v>28109.605988646701</v>
          </cell>
          <cell r="U852">
            <v>15855.065029070987</v>
          </cell>
        </row>
        <row r="853">
          <cell r="F853" t="str">
            <v>(-) DESPESAS SUPPLY CHAINAjuda de Custo Alimentação</v>
          </cell>
          <cell r="G853" t="str">
            <v>Ajuda de Custo Alimentação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</row>
        <row r="854">
          <cell r="F854" t="str">
            <v>(-) DESPESAS SUPPLY CHAINAjuda de Custo Combustível</v>
          </cell>
          <cell r="G854" t="str">
            <v>Ajuda de Custo Combustível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</row>
        <row r="855">
          <cell r="F855" t="str">
            <v>(-) DESPESAS SUPPLY CHAINAjuda de Custo Moradia/Aluguel</v>
          </cell>
          <cell r="G855" t="str">
            <v>Ajuda de Custo Moradia/Aluguel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</row>
        <row r="856">
          <cell r="F856" t="str">
            <v>(-) DESPESAS SUPPLY CHAINExames Médicos</v>
          </cell>
          <cell r="G856" t="str">
            <v>Exames Médicos</v>
          </cell>
          <cell r="H856">
            <v>0</v>
          </cell>
          <cell r="I856">
            <v>35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28.990000002464615</v>
          </cell>
          <cell r="Q856">
            <v>0</v>
          </cell>
          <cell r="R856">
            <v>0</v>
          </cell>
          <cell r="S856">
            <v>0</v>
          </cell>
          <cell r="T856">
            <v>63.990000002464612</v>
          </cell>
          <cell r="U856">
            <v>35</v>
          </cell>
        </row>
        <row r="857">
          <cell r="F857" t="str">
            <v>(-) DESPESAS SUPPLY CHAINPlano de Saúde</v>
          </cell>
          <cell r="G857" t="str">
            <v>Plano de Saúde</v>
          </cell>
          <cell r="H857">
            <v>984.95250004164973</v>
          </cell>
          <cell r="I857">
            <v>1020.7214601520012</v>
          </cell>
          <cell r="J857">
            <v>639.10456523633502</v>
          </cell>
          <cell r="K857">
            <v>1230.010794914218</v>
          </cell>
          <cell r="L857">
            <v>1417.6263864978275</v>
          </cell>
          <cell r="M857">
            <v>1269.811666707576</v>
          </cell>
          <cell r="N857">
            <v>1218.6376569479946</v>
          </cell>
          <cell r="O857">
            <v>1198.1646610126008</v>
          </cell>
          <cell r="P857">
            <v>1395.1915253594746</v>
          </cell>
          <cell r="Q857">
            <v>1315.3682203923377</v>
          </cell>
          <cell r="R857">
            <v>1046.173026421641</v>
          </cell>
          <cell r="S857">
            <v>1304.4535270413662</v>
          </cell>
          <cell r="T857">
            <v>14040.215990725021</v>
          </cell>
          <cell r="U857">
            <v>7780.8650304976018</v>
          </cell>
        </row>
        <row r="858">
          <cell r="F858" t="str">
            <v>(-) DESPESAS SUPPLY CHAINSeguro de Vida em Grupo</v>
          </cell>
          <cell r="G858" t="str">
            <v>Seguro de Vida em Grupo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</row>
        <row r="859">
          <cell r="F859" t="str">
            <v>(-) DESPESAS SUPPLY CHAINPlano Odontológico</v>
          </cell>
          <cell r="G859" t="str">
            <v>Plano Odontológico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</row>
        <row r="860">
          <cell r="F860" t="str">
            <v>(-) DESPESAS SUPPLY CHAINFarmácia</v>
          </cell>
          <cell r="G860" t="str">
            <v>Farmácia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</row>
        <row r="861">
          <cell r="F861" t="str">
            <v>(-) DESPESAS SUPPLY CHAINAlimentação Funcionários</v>
          </cell>
          <cell r="G861" t="str">
            <v>Alimentação Funcionários</v>
          </cell>
          <cell r="H861">
            <v>840.00000000198429</v>
          </cell>
          <cell r="I861">
            <v>1007.9999997515329</v>
          </cell>
          <cell r="J861">
            <v>840.00000016717399</v>
          </cell>
          <cell r="K861">
            <v>1343.9999995092833</v>
          </cell>
          <cell r="L861">
            <v>1343.9999996053666</v>
          </cell>
          <cell r="M861">
            <v>1343.9999999059064</v>
          </cell>
          <cell r="N861">
            <v>1175.9999996102167</v>
          </cell>
          <cell r="O861">
            <v>1343.9999999478455</v>
          </cell>
          <cell r="P861">
            <v>900.00000022629649</v>
          </cell>
          <cell r="Q861">
            <v>1079.9999993417002</v>
          </cell>
          <cell r="R861">
            <v>989.99999976282925</v>
          </cell>
          <cell r="S861">
            <v>1560.0000000809482</v>
          </cell>
          <cell r="T861">
            <v>13769.999997911085</v>
          </cell>
          <cell r="U861">
            <v>7895.9999985514642</v>
          </cell>
        </row>
        <row r="862">
          <cell r="F862" t="str">
            <v>(-) DESPESAS SUPPLY CHAINAlimentação Interna Funcionários</v>
          </cell>
          <cell r="G862" t="str">
            <v>Alimentação Interna Funcionários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34.000000011039994</v>
          </cell>
          <cell r="N862">
            <v>19.499999998920003</v>
          </cell>
          <cell r="O862">
            <v>0</v>
          </cell>
          <cell r="P862">
            <v>0</v>
          </cell>
          <cell r="Q862">
            <v>62.299999995159993</v>
          </cell>
          <cell r="R862">
            <v>0</v>
          </cell>
          <cell r="S862">
            <v>0</v>
          </cell>
          <cell r="T862">
            <v>115.80000000511998</v>
          </cell>
          <cell r="U862">
            <v>53.500000009959997</v>
          </cell>
        </row>
        <row r="863">
          <cell r="F863" t="str">
            <v>(-) DESPESAS SUPPLY CHAINMulta Termino Contratual</v>
          </cell>
          <cell r="G863" t="str">
            <v>Multa Termino Contratual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</row>
        <row r="864">
          <cell r="F864" t="str">
            <v>(-) DESPESAS SUPPLY CHAINMultas Trabalhistas</v>
          </cell>
          <cell r="G864" t="str">
            <v>Multas Trabalhistas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</row>
        <row r="865">
          <cell r="F865" t="str">
            <v xml:space="preserve">(-) DESPESAS SUPPLY CHAINFardamento </v>
          </cell>
          <cell r="G865" t="str">
            <v xml:space="preserve">Fardamento 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89.70000001196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29.899999991050294</v>
          </cell>
          <cell r="S865">
            <v>0</v>
          </cell>
          <cell r="T865">
            <v>119.60000000301029</v>
          </cell>
          <cell r="U865">
            <v>89.70000001196</v>
          </cell>
        </row>
        <row r="866">
          <cell r="F866" t="str">
            <v>(-) DESPESAS SUPPLY CHAINBenefícios Assistenciais</v>
          </cell>
          <cell r="G866" t="str">
            <v>Benefícios Assistenciais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</row>
        <row r="867">
          <cell r="F867" t="str">
            <v>(-) DESPESAS SUPPLY CHAIN(-) Despesas Especificas</v>
          </cell>
          <cell r="G867" t="str">
            <v>(-) Despesas Especificas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</row>
        <row r="868">
          <cell r="F868" t="str">
            <v>(-) DESPESAS SUPPLY CHAINDobra Bula</v>
          </cell>
          <cell r="G868" t="str">
            <v>Dobra Bula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</row>
        <row r="869">
          <cell r="F869" t="str">
            <v>(-) DESPESAS SUPPLY CHAINXilincagem</v>
          </cell>
          <cell r="G869" t="str">
            <v>Xilincagem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</row>
        <row r="870">
          <cell r="F870" t="str">
            <v>(-) DESPESAS SUPPLY CHAINSilcagem de Embalagens</v>
          </cell>
          <cell r="G870" t="str">
            <v>Silcagem de Embalagens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</row>
        <row r="871">
          <cell r="F871" t="str">
            <v>(-) DESPESAS SUPPLY CHAINMaterial Sistema de Tratamento de Água</v>
          </cell>
          <cell r="G871" t="str">
            <v>Material Sistema de Tratamento de Água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</row>
        <row r="872">
          <cell r="F872" t="str">
            <v>(-) DESPESAS SUPPLY CHAINAluguel Imóvel Linha de Silcagem</v>
          </cell>
          <cell r="G872" t="str">
            <v>Aluguel Imóvel Linha de Silcagem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</row>
        <row r="873">
          <cell r="F873" t="str">
            <v>(-) DESPESAS SUPPLY CHAINAluguel Imóvel Produção</v>
          </cell>
          <cell r="G873" t="str">
            <v>Aluguel Imóvel Produção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</row>
        <row r="874">
          <cell r="F874" t="str">
            <v>(-) DESPESAS SUPPLY CHAINAluguel Depósitos Produção</v>
          </cell>
          <cell r="G874" t="str">
            <v>Aluguel Depósitos Produção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</row>
        <row r="875">
          <cell r="F875" t="str">
            <v>(-) DESPESAS SUPPLY CHAINCombustível Gerador</v>
          </cell>
          <cell r="G875" t="str">
            <v>Combustível Gerador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</row>
        <row r="876">
          <cell r="F876" t="str">
            <v>(-) DESPESAS SUPPLY CHAINLubrificantes Gerador</v>
          </cell>
          <cell r="G876" t="str">
            <v>Lubrificantes Gerador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</row>
        <row r="877">
          <cell r="F877" t="str">
            <v>(-) DESPESAS SUPPLY CHAINManutenção Gerador</v>
          </cell>
          <cell r="G877" t="str">
            <v>Manutenção Gerador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</row>
        <row r="878">
          <cell r="F878" t="str">
            <v>(-) DESPESAS SUPPLY CHAINAluguel Máquinas e Equipamentos</v>
          </cell>
          <cell r="G878" t="str">
            <v>Aluguel Máquinas e Equipamentos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</row>
        <row r="879">
          <cell r="F879" t="str">
            <v>(-) DESPESAS SUPPLY CHAINEnergia Eletrica</v>
          </cell>
          <cell r="G879" t="str">
            <v>Energia Eletrica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</row>
        <row r="880">
          <cell r="F880" t="str">
            <v>(-) DESPESAS SUPPLY CHAINSeguro Instalações</v>
          </cell>
          <cell r="G880" t="str">
            <v>Seguro Instalações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</row>
        <row r="881">
          <cell r="F881" t="str">
            <v>(-) DESPESAS SUPPLY CHAINSeguro de Máquinas</v>
          </cell>
          <cell r="G881" t="str">
            <v>Seguro de Máquinas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</row>
        <row r="882">
          <cell r="F882" t="str">
            <v>(-) DESPESAS SUPPLY CHAINMaterial Descatável Produção</v>
          </cell>
          <cell r="G882" t="str">
            <v>Material Descatável Produção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</row>
        <row r="883">
          <cell r="F883" t="str">
            <v>(-) DESPESAS SUPPLY CHAINMaterial de Análise Produção</v>
          </cell>
          <cell r="G883" t="str">
            <v>Material de Análise Produção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</row>
        <row r="884">
          <cell r="F884" t="str">
            <v>(-) DESPESAS SUPPLY CHAINMaterial de Limpeza Produção</v>
          </cell>
          <cell r="G884" t="str">
            <v>Material de Limpeza Produção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</row>
        <row r="885">
          <cell r="F885" t="str">
            <v>(-) DESPESAS SUPPLY CHAINMaterial Indireto para Embalagens</v>
          </cell>
          <cell r="G885" t="str">
            <v>Material Indireto para Embalagens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</row>
        <row r="886">
          <cell r="F886" t="str">
            <v>(-) DESPESAS SUPPLY CHAIN(-) Despesas Gerais</v>
          </cell>
          <cell r="G886" t="str">
            <v>(-) Despesas Gerais</v>
          </cell>
          <cell r="H886">
            <v>0</v>
          </cell>
          <cell r="I886">
            <v>0</v>
          </cell>
          <cell r="J886">
            <v>4.0000000035930041</v>
          </cell>
          <cell r="K886">
            <v>4.0000000096616164</v>
          </cell>
          <cell r="L886">
            <v>3.9999999941166662</v>
          </cell>
          <cell r="M886">
            <v>63.200000008332879</v>
          </cell>
          <cell r="N886">
            <v>0</v>
          </cell>
          <cell r="O886">
            <v>3104.7200000189177</v>
          </cell>
          <cell r="P886">
            <v>31.679999986942139</v>
          </cell>
          <cell r="Q886">
            <v>0</v>
          </cell>
          <cell r="R886">
            <v>212.94999997172761</v>
          </cell>
          <cell r="S886">
            <v>297.21000014455063</v>
          </cell>
          <cell r="T886">
            <v>3721.7600001378423</v>
          </cell>
          <cell r="U886">
            <v>75.200000015704163</v>
          </cell>
        </row>
        <row r="887">
          <cell r="F887" t="str">
            <v>(-) DESPESAS SUPPLY CHAIN(-) Deslocamentos e Viagens</v>
          </cell>
          <cell r="G887" t="str">
            <v>(-) Deslocamentos e Viagens</v>
          </cell>
          <cell r="H887">
            <v>0</v>
          </cell>
          <cell r="I887">
            <v>0</v>
          </cell>
          <cell r="J887">
            <v>4.0000000035930041</v>
          </cell>
          <cell r="K887">
            <v>4.0000000096616164</v>
          </cell>
          <cell r="L887">
            <v>3.9999999941166662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12.000000007371288</v>
          </cell>
          <cell r="U887">
            <v>12.000000007371288</v>
          </cell>
        </row>
        <row r="888">
          <cell r="F888" t="str">
            <v xml:space="preserve">(-) DESPESAS SUPPLY CHAINHospedagem </v>
          </cell>
          <cell r="G888" t="str">
            <v xml:space="preserve">Hospedagem 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</row>
        <row r="889">
          <cell r="F889" t="str">
            <v xml:space="preserve">(-) DESPESAS SUPPLY CHAINPassagens Aéreas </v>
          </cell>
          <cell r="G889" t="str">
            <v xml:space="preserve">Passagens Aéreas 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</row>
        <row r="890">
          <cell r="F890" t="str">
            <v xml:space="preserve">(-) DESPESAS SUPPLY CHAINPassagens Rodoviárias </v>
          </cell>
          <cell r="G890" t="str">
            <v xml:space="preserve">Passagens Rodoviárias 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</row>
        <row r="891">
          <cell r="F891" t="str">
            <v>(-) DESPESAS SUPPLY CHAINPassagens Marítimas</v>
          </cell>
          <cell r="G891" t="str">
            <v>Passagens Marítimas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</row>
        <row r="892">
          <cell r="F892" t="str">
            <v>(-) DESPESAS SUPPLY CHAINDespesas com Táxi</v>
          </cell>
          <cell r="G892" t="str">
            <v>Despesas com Táxi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</row>
        <row r="893">
          <cell r="F893" t="str">
            <v>(-) DESPESAS SUPPLY CHAINDespesas com Moto Taxi</v>
          </cell>
          <cell r="G893" t="str">
            <v>Despesas com Moto Taxi</v>
          </cell>
          <cell r="H893">
            <v>0</v>
          </cell>
          <cell r="I893">
            <v>0</v>
          </cell>
          <cell r="J893">
            <v>4.0000000035930041</v>
          </cell>
          <cell r="K893">
            <v>4.0000000096616164</v>
          </cell>
          <cell r="L893">
            <v>3.9999999941166662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12.000000007371288</v>
          </cell>
          <cell r="U893">
            <v>12.000000007371288</v>
          </cell>
        </row>
        <row r="894">
          <cell r="F894" t="str">
            <v>(-) DESPESAS SUPPLY CHAINAlimentação Viagens</v>
          </cell>
          <cell r="G894" t="str">
            <v>Alimentação Viagens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</row>
        <row r="895">
          <cell r="F895" t="str">
            <v>(-) DESPESAS SUPPLY CHAINDiárias Viagens</v>
          </cell>
          <cell r="G895" t="str">
            <v>Diárias Viagens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</row>
        <row r="896">
          <cell r="F896" t="str">
            <v>(-) DESPESAS SUPPLY CHAINCombustível em Viagens</v>
          </cell>
          <cell r="G896" t="str">
            <v>Combustível em Viagens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</row>
        <row r="897">
          <cell r="F897" t="str">
            <v>(-) DESPESAS SUPPLY CHAINEstacionamento</v>
          </cell>
          <cell r="G897" t="str">
            <v>Estacionamento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</row>
        <row r="898">
          <cell r="F898" t="str">
            <v>(-) DESPESAS SUPPLY CHAINPedágio</v>
          </cell>
          <cell r="G898" t="str">
            <v>Pedágio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</row>
        <row r="899">
          <cell r="F899" t="str">
            <v>(-) DESPESAS SUPPLY CHAIN(-) Telefonia e Telecomunicações</v>
          </cell>
          <cell r="G899" t="str">
            <v>(-) Telefonia e Telecomunicações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3.2000000083328799</v>
          </cell>
          <cell r="N899">
            <v>0</v>
          </cell>
          <cell r="O899">
            <v>36.910000018917827</v>
          </cell>
          <cell r="P899">
            <v>31.679999986942139</v>
          </cell>
          <cell r="Q899">
            <v>0</v>
          </cell>
          <cell r="R899">
            <v>126.4899999704698</v>
          </cell>
          <cell r="S899">
            <v>297.21000014455063</v>
          </cell>
          <cell r="T899">
            <v>495.49000012921329</v>
          </cell>
          <cell r="U899">
            <v>3.2000000083328799</v>
          </cell>
        </row>
        <row r="900">
          <cell r="F900" t="str">
            <v>(-) DESPESAS SUPPLY CHAINTelefonia Fixa</v>
          </cell>
          <cell r="G900" t="str">
            <v>Telefonia Fixa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</row>
        <row r="901">
          <cell r="F901" t="str">
            <v>(-) DESPESAS SUPPLY CHAINTelefonia Móvel</v>
          </cell>
          <cell r="G901" t="str">
            <v>Telefonia Móvel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3.2000000083328799</v>
          </cell>
          <cell r="N901">
            <v>0</v>
          </cell>
          <cell r="O901">
            <v>36.910000018917827</v>
          </cell>
          <cell r="P901">
            <v>31.679999986942139</v>
          </cell>
          <cell r="Q901">
            <v>0</v>
          </cell>
          <cell r="R901">
            <v>126.4899999704698</v>
          </cell>
          <cell r="S901">
            <v>297.21000014455063</v>
          </cell>
          <cell r="T901">
            <v>495.49000012921329</v>
          </cell>
          <cell r="U901">
            <v>3.2000000083328799</v>
          </cell>
        </row>
        <row r="902">
          <cell r="F902" t="str">
            <v>(-) DESPESAS SUPPLY CHAINInternet</v>
          </cell>
          <cell r="G902" t="str">
            <v>Internet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</row>
        <row r="903">
          <cell r="F903" t="str">
            <v>(-) DESPESAS SUPPLY CHAINServiço de Trasmissão em Audio e Video</v>
          </cell>
          <cell r="G903" t="str">
            <v>Serviço de Trasmissão em Audio e Video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</row>
        <row r="904">
          <cell r="F904" t="str">
            <v>(-) DESPESAS SUPPLY CHAINVoip</v>
          </cell>
          <cell r="G904" t="str">
            <v>Voip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</row>
        <row r="905">
          <cell r="F905" t="str">
            <v>(-) DESPESAS SUPPLY CHAIN(-)Materias de Consumo</v>
          </cell>
          <cell r="G905" t="str">
            <v>(-)Materias de Consumo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60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60</v>
          </cell>
          <cell r="U905">
            <v>60</v>
          </cell>
        </row>
        <row r="906">
          <cell r="F906" t="str">
            <v>(-) DESPESAS SUPPLY CHAINMaterial de Consumo Informática</v>
          </cell>
          <cell r="G906" t="str">
            <v>Material de Consumo Informática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</row>
        <row r="907">
          <cell r="F907" t="str">
            <v>(-) DESPESAS SUPPLY CHAINAluguel Máquina Reprográfica</v>
          </cell>
          <cell r="G907" t="str">
            <v>Aluguel Máquina Reprográfica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</row>
        <row r="908">
          <cell r="F908" t="str">
            <v>(-) DESPESAS SUPPLY CHAINMaterial de Consumo Máquina Reprografia</v>
          </cell>
          <cell r="G908" t="str">
            <v>Material de Consumo Máquina Reprografia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60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60</v>
          </cell>
          <cell r="U908">
            <v>60</v>
          </cell>
        </row>
        <row r="909">
          <cell r="F909" t="str">
            <v>(-) DESPESAS SUPPLY CHAINMaterial de Expediente</v>
          </cell>
          <cell r="G909" t="str">
            <v>Material de Expediente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</row>
        <row r="910">
          <cell r="F910" t="str">
            <v>(-) DESPESAS SUPPLY CHAINMaterial de Limpeza</v>
          </cell>
          <cell r="G910" t="str">
            <v>Material de Limpeza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</row>
        <row r="911">
          <cell r="F911" t="str">
            <v>(-) DESPESAS SUPPLY CHAINMaterial Gráfico e Repreográfico</v>
          </cell>
          <cell r="G911" t="str">
            <v>Material Gráfico e Repreográfico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</row>
        <row r="912">
          <cell r="F912" t="str">
            <v>(-) DESPESAS SUPPLY CHAINMateriais de Natureza Permanente</v>
          </cell>
          <cell r="G912" t="str">
            <v>Materiais de Natureza Permanente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</row>
        <row r="913">
          <cell r="F913" t="str">
            <v>(-) DESPESAS SUPPLY CHAINCoffee Break</v>
          </cell>
          <cell r="G913" t="str">
            <v>Coffee Break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</row>
        <row r="914">
          <cell r="F914" t="str">
            <v>(-) DESPESAS SUPPLY CHAINMaterial EPI</v>
          </cell>
          <cell r="G914" t="str">
            <v>Material EPI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</row>
        <row r="915">
          <cell r="F915" t="str">
            <v>(-) DESPESAS SUPPLY CHAIN(-) Serviços Técnicos Especializados</v>
          </cell>
          <cell r="G915" t="str">
            <v>(-) Serviços Técnicos Especializados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</row>
        <row r="916">
          <cell r="F916" t="str">
            <v>(-) DESPESAS SUPPLY CHAINComissões sobre Vendas</v>
          </cell>
          <cell r="G916" t="str">
            <v>Comissões sobre Vendas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</row>
        <row r="917">
          <cell r="F917" t="str">
            <v>(-) DESPESAS SUPPLY CHAINServiços de Segurança</v>
          </cell>
          <cell r="G917" t="str">
            <v>Serviços de Segurança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</row>
        <row r="918">
          <cell r="F918" t="str">
            <v>(-) DESPESAS SUPPLY CHAINServiços de Contabilidade</v>
          </cell>
          <cell r="G918" t="str">
            <v>Serviços de Contabilidade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</row>
        <row r="919">
          <cell r="F919" t="str">
            <v>(-) DESPESAS SUPPLY CHAINAssessoria Tributária</v>
          </cell>
          <cell r="G919" t="str">
            <v>Assessoria Tributária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</row>
        <row r="920">
          <cell r="F920" t="str">
            <v>(-) DESPESAS SUPPLY CHAINAuditoria Independente</v>
          </cell>
          <cell r="G920" t="str">
            <v>Auditoria Independente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</row>
        <row r="921">
          <cell r="F921" t="str">
            <v>(-) DESPESAS SUPPLY CHAINAdvocacia</v>
          </cell>
          <cell r="G921" t="str">
            <v>Advocacia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</row>
        <row r="922">
          <cell r="F922" t="str">
            <v>(-) DESPESAS SUPPLY CHAINAssessoria de Imprensa</v>
          </cell>
          <cell r="G922" t="str">
            <v>Assessoria de Imprensa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</row>
        <row r="923">
          <cell r="F923" t="str">
            <v>(-) DESPESAS SUPPLY CHAINAssessoria de Comunicação</v>
          </cell>
          <cell r="G923" t="str">
            <v>Assessoria de Comunicação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</row>
        <row r="924">
          <cell r="F924" t="str">
            <v>(-) DESPESAS SUPPLY CHAINAssessoria Criação e Publicidade</v>
          </cell>
          <cell r="G924" t="str">
            <v>Assessoria Criação e Publicidade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</row>
        <row r="925">
          <cell r="F925" t="str">
            <v>(-) DESPESAS SUPPLY CHAINRecrutamento e Seleção</v>
          </cell>
          <cell r="G925" t="str">
            <v>Recrutamento e Seleção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</row>
        <row r="926">
          <cell r="F926" t="str">
            <v>(-) DESPESAS SUPPLY CHAINFerramentas de Pesquisa</v>
          </cell>
          <cell r="G926" t="str">
            <v>Ferramentas de Pesquisa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</row>
        <row r="927">
          <cell r="F927" t="str">
            <v>(-) DESPESAS SUPPLY CHAINAssessoria Empresarial</v>
          </cell>
          <cell r="G927" t="str">
            <v>Assessoria Empresarial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</row>
        <row r="928">
          <cell r="F928" t="str">
            <v>(-) DESPESAS SUPPLY CHAINServiço de Desembaraço Aduaneiro</v>
          </cell>
          <cell r="G928" t="str">
            <v>Serviço de Desembaraço Aduaneiro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</row>
        <row r="929">
          <cell r="F929" t="str">
            <v>(-) DESPESAS SUPPLY CHAINParticipação em Associações</v>
          </cell>
          <cell r="G929" t="str">
            <v>Participação em Associações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</row>
        <row r="930">
          <cell r="F930" t="str">
            <v>(-) DESPESAS SUPPLY CHAINComissão Empresa de Cobrança</v>
          </cell>
          <cell r="G930" t="str">
            <v>Comissão Empresa de Cobrança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</row>
        <row r="931">
          <cell r="F931" t="str">
            <v>(-) DESPESAS SUPPLY CHAINServiço Análise de Crédito</v>
          </cell>
          <cell r="G931" t="str">
            <v>Serviço Análise de Crédito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</row>
        <row r="932">
          <cell r="F932" t="str">
            <v>(-) DESPESAS SUPPLY CHAINDesenvolvimento e Manutenção de Software</v>
          </cell>
          <cell r="G932" t="str">
            <v>Desenvolvimento e Manutenção de Software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</row>
        <row r="933">
          <cell r="F933" t="str">
            <v>(-) DESPESAS SUPPLY CHAINSuporte Técnico Software</v>
          </cell>
          <cell r="G933" t="str">
            <v>Suporte Técnico Software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</row>
        <row r="934">
          <cell r="F934" t="str">
            <v>(-) DESPESAS SUPPLY CHAINLicença para Uso de Software (Aluguel)</v>
          </cell>
          <cell r="G934" t="str">
            <v>Licença para Uso de Software (Aluguel)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</row>
        <row r="935">
          <cell r="F935" t="str">
            <v>(-) DESPESAS SUPPLY CHAINAssessoria em TI</v>
          </cell>
          <cell r="G935" t="str">
            <v>Assessoria em TI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</row>
        <row r="936">
          <cell r="F936" t="str">
            <v>(-) DESPESAS SUPPLY CHAINManutenção Suporte Técnico Software</v>
          </cell>
          <cell r="G936" t="str">
            <v>Manutenção Suporte Técnico Software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</row>
        <row r="937">
          <cell r="F937" t="str">
            <v>(-) DESPESAS SUPPLY CHAIN(-)Manutenção</v>
          </cell>
          <cell r="G937" t="str">
            <v>(-)Manutenção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</row>
        <row r="938">
          <cell r="F938" t="str">
            <v>(-) DESPESAS SUPPLY CHAINMateriais de Manutenção e Reparos</v>
          </cell>
          <cell r="G938" t="str">
            <v>Materiais de Manutenção e Reparos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</row>
        <row r="939">
          <cell r="F939" t="str">
            <v>(-) DESPESAS SUPPLY CHAINManutenção Conservação Móveis e Utensílios</v>
          </cell>
          <cell r="G939" t="str">
            <v>Manutenção Conservação Móveis e Utensílios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</row>
        <row r="940">
          <cell r="F940" t="str">
            <v>(-) DESPESAS SUPPLY CHAINManutenção Conservação Máq. e Equipamentos</v>
          </cell>
          <cell r="G940" t="str">
            <v>Manutenção Conservação Máq. e Equipamentos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</row>
        <row r="941">
          <cell r="F941" t="str">
            <v>(-) DESPESAS SUPPLY CHAINManutenção de Equipamentos de Informática</v>
          </cell>
          <cell r="G941" t="str">
            <v>Manutenção de Equipamentos de Informática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</row>
        <row r="942">
          <cell r="F942" t="str">
            <v>(-) DESPESAS SUPPLY CHAINManutenção e Conservação Instalações</v>
          </cell>
          <cell r="G942" t="str">
            <v>Manutenção e Conservação Instalações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</row>
        <row r="943">
          <cell r="F943" t="str">
            <v>(-) DESPESAS SUPPLY CHAINManutenção e Conservação Predial</v>
          </cell>
          <cell r="G943" t="str">
            <v>Manutenção e Conservação Predial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</row>
        <row r="944">
          <cell r="F944" t="str">
            <v>(-) DESPESAS SUPPLY CHAIN(-)Outras Despesas Gerais</v>
          </cell>
          <cell r="G944" t="str">
            <v>(-)Outras Despesas Gerais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3067.81</v>
          </cell>
          <cell r="P944">
            <v>0</v>
          </cell>
          <cell r="Q944">
            <v>0</v>
          </cell>
          <cell r="R944">
            <v>86.460000001257825</v>
          </cell>
          <cell r="S944">
            <v>0</v>
          </cell>
          <cell r="T944">
            <v>3154.2700000012578</v>
          </cell>
          <cell r="U944">
            <v>0</v>
          </cell>
        </row>
        <row r="945">
          <cell r="F945" t="str">
            <v>(-) DESPESAS SUPPLY CHAINAluguel de Veículos</v>
          </cell>
          <cell r="G945" t="str">
            <v>Aluguel de Veículos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</row>
        <row r="946">
          <cell r="F946" t="str">
            <v>(-) DESPESAS SUPPLY CHAINAssinatura Jornais, Revistas e Periódicos</v>
          </cell>
          <cell r="G946" t="str">
            <v>Assinatura Jornais, Revistas e Periódicos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</row>
        <row r="947">
          <cell r="F947" t="str">
            <v>(-) DESPESAS SUPPLY CHAINCombustível</v>
          </cell>
          <cell r="G947" t="str">
            <v>Combustível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</row>
        <row r="948">
          <cell r="F948" t="str">
            <v>(-) DESPESAS SUPPLY CHAINDespesa com Documentos</v>
          </cell>
          <cell r="G948" t="str">
            <v>Despesa com Documentos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</row>
        <row r="949">
          <cell r="F949" t="str">
            <v>(-) DESPESAS SUPPLY CHAINDespesa com Processos Judiciais</v>
          </cell>
          <cell r="G949" t="str">
            <v>Despesa com Processos Judiciais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</row>
        <row r="950">
          <cell r="F950" t="str">
            <v>(-) DESPESAS SUPPLY CHAINFrete Compra</v>
          </cell>
          <cell r="G950" t="str">
            <v>Frete Compra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3067.81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3067.81</v>
          </cell>
          <cell r="U950">
            <v>0</v>
          </cell>
        </row>
        <row r="951">
          <cell r="F951" t="str">
            <v>(-) DESPESAS SUPPLY CHAINMão-de-Obra Terceirizada</v>
          </cell>
          <cell r="G951" t="str">
            <v>Mão-de-Obra Terceirizada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</row>
        <row r="952">
          <cell r="F952" t="str">
            <v>(-) DESPESAS SUPPLY CHAINServiço de Correios</v>
          </cell>
          <cell r="G952" t="str">
            <v>Serviço de Correios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86.460000001257825</v>
          </cell>
          <cell r="S952">
            <v>0</v>
          </cell>
          <cell r="T952">
            <v>86.460000001257825</v>
          </cell>
          <cell r="U952">
            <v>0</v>
          </cell>
        </row>
        <row r="953">
          <cell r="F953" t="str">
            <v>(-) DESPESAS SUPPLY CHAINÁgua</v>
          </cell>
          <cell r="G953" t="str">
            <v>Água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</row>
        <row r="954">
          <cell r="F954" t="str">
            <v>(-) DESPESAS SUPPLY CHAINDespesas com Amortização de Software</v>
          </cell>
          <cell r="G954" t="str">
            <v>Despesas com Amortização de Software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</row>
        <row r="955">
          <cell r="F955" t="str">
            <v>(-) DESPESAS SUPPLY CHAINTaxas Operacionais</v>
          </cell>
          <cell r="G955" t="str">
            <v>Taxas Operacionais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</row>
        <row r="956">
          <cell r="F956" t="str">
            <v>(-) DESPESAS SUPPLY CHAINAluguel de Imóveis</v>
          </cell>
          <cell r="G956" t="str">
            <v>Aluguel de Imóveis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</row>
        <row r="957">
          <cell r="F957" t="str">
            <v>(-) DESPESAS SUPPLY CHAINSeguro Frota Leve</v>
          </cell>
          <cell r="G957" t="str">
            <v>Seguro Frota Leve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</row>
        <row r="958">
          <cell r="F958" t="str">
            <v>(-) DESPESAS SUPPLY CHAINPerdas de Estoque</v>
          </cell>
          <cell r="G958" t="str">
            <v>Perdas de Estoque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</row>
        <row r="959">
          <cell r="F959" t="str">
            <v>(-) DESPESAS SUPPLY CHAINAluguel de Máquinas e Equipamentos</v>
          </cell>
          <cell r="G959" t="str">
            <v>Aluguel de Máquinas e Equipamentos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</row>
        <row r="960">
          <cell r="F960" t="str">
            <v>(-) DESPESAS SUPPLY CHAINOutras Despesas Gerais</v>
          </cell>
          <cell r="G960" t="str">
            <v>Outras Despesas Gerais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</row>
        <row r="961">
          <cell r="F961" t="str">
            <v>(-) DESPESAS MANUTENÇÃO DA PRODUÇÃO(-) DESPESAS MANUTENÇÃO DA PRODUÇÃO</v>
          </cell>
          <cell r="G961" t="str">
            <v>(-) DESPESAS MANUTENÇÃO DA PRODUÇÃO</v>
          </cell>
          <cell r="H961">
            <v>37142.623408202569</v>
          </cell>
          <cell r="I961">
            <v>46342.858039277053</v>
          </cell>
          <cell r="J961">
            <v>43604.987379858401</v>
          </cell>
          <cell r="K961">
            <v>39839.048980055159</v>
          </cell>
          <cell r="L961">
            <v>41672.751557111143</v>
          </cell>
          <cell r="M961">
            <v>47481.603042093549</v>
          </cell>
          <cell r="N961">
            <v>29450.40833042028</v>
          </cell>
          <cell r="O961">
            <v>45749.788776385511</v>
          </cell>
          <cell r="P961">
            <v>41292.672047678912</v>
          </cell>
          <cell r="Q961">
            <v>142762.42757665421</v>
          </cell>
          <cell r="R961">
            <v>106241.71677145209</v>
          </cell>
          <cell r="S961">
            <v>51349.439999778995</v>
          </cell>
          <cell r="T961">
            <v>672930.32590896788</v>
          </cell>
          <cell r="U961">
            <v>285534.28073701815</v>
          </cell>
        </row>
        <row r="962">
          <cell r="F962" t="str">
            <v>(-) DESPESAS MANUTENÇÃO DA PRODUÇÃODespesas com Pessoal</v>
          </cell>
          <cell r="G962" t="str">
            <v>Despesas com Pessoal</v>
          </cell>
          <cell r="H962">
            <v>16326.333332944632</v>
          </cell>
          <cell r="I962">
            <v>18283.047964248268</v>
          </cell>
          <cell r="J962">
            <v>17856.647304645616</v>
          </cell>
          <cell r="K962">
            <v>18468.578904904549</v>
          </cell>
          <cell r="L962">
            <v>15543.591481921538</v>
          </cell>
          <cell r="M962">
            <v>17011.60296684342</v>
          </cell>
          <cell r="N962">
            <v>17819.609472453958</v>
          </cell>
          <cell r="O962">
            <v>19478.505254181269</v>
          </cell>
          <cell r="P962">
            <v>17140.40237279248</v>
          </cell>
          <cell r="Q962">
            <v>19929.674575745848</v>
          </cell>
          <cell r="R962">
            <v>17399.818421499243</v>
          </cell>
          <cell r="S962">
            <v>19340.822821444337</v>
          </cell>
          <cell r="T962">
            <v>214598.63487362518</v>
          </cell>
          <cell r="U962">
            <v>121309.41142796198</v>
          </cell>
        </row>
        <row r="963">
          <cell r="F963" t="str">
            <v>(-) DESPESAS MANUTENÇÃO DA PRODUÇÃOSalários e Adicionais</v>
          </cell>
          <cell r="G963" t="str">
            <v>Salários e Adicionais</v>
          </cell>
          <cell r="H963">
            <v>8948.52</v>
          </cell>
          <cell r="I963">
            <v>10688.86</v>
          </cell>
          <cell r="J963">
            <v>10265.36</v>
          </cell>
          <cell r="K963">
            <v>11270.3048</v>
          </cell>
          <cell r="L963">
            <v>9076.7048000000013</v>
          </cell>
          <cell r="M963">
            <v>9877.1824000000015</v>
          </cell>
          <cell r="N963">
            <v>9417.4579999999987</v>
          </cell>
          <cell r="O963">
            <v>10405.700000000001</v>
          </cell>
          <cell r="P963">
            <v>9149.6899999999987</v>
          </cell>
          <cell r="Q963">
            <v>10864.31</v>
          </cell>
          <cell r="R963">
            <v>9903.9699999999993</v>
          </cell>
          <cell r="S963">
            <v>9969.6</v>
          </cell>
          <cell r="T963">
            <v>119837.66</v>
          </cell>
          <cell r="U963">
            <v>69544.39</v>
          </cell>
        </row>
        <row r="964">
          <cell r="F964" t="str">
            <v>(-) DESPESAS MANUTENÇÃO DA PRODUÇÃOEncargos Sociais</v>
          </cell>
          <cell r="G964" t="str">
            <v>Encargos Sociais</v>
          </cell>
          <cell r="H964">
            <v>4773.54</v>
          </cell>
          <cell r="I964">
            <v>5342.8799999999992</v>
          </cell>
          <cell r="J964">
            <v>4691.83</v>
          </cell>
          <cell r="K964">
            <v>4721.890800000001</v>
          </cell>
          <cell r="L964">
            <v>3691.7907999999998</v>
          </cell>
          <cell r="M964">
            <v>4593.9023999999999</v>
          </cell>
          <cell r="N964">
            <v>6046.518</v>
          </cell>
          <cell r="O964">
            <v>6663.7699999999986</v>
          </cell>
          <cell r="P964">
            <v>5228.0500000000011</v>
          </cell>
          <cell r="Q964">
            <v>5685.3700000000008</v>
          </cell>
          <cell r="R964">
            <v>4983.16</v>
          </cell>
          <cell r="S964">
            <v>6584.4300000000012</v>
          </cell>
          <cell r="T964">
            <v>63007.132000000005</v>
          </cell>
          <cell r="U964">
            <v>33862.351999999999</v>
          </cell>
        </row>
        <row r="965">
          <cell r="F965" t="str">
            <v>(-) DESPESAS MANUTENÇÃO DA PRODUÇÃOProvisão PPR Global</v>
          </cell>
          <cell r="G965" t="str">
            <v>Provisão PPR Global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</row>
        <row r="966">
          <cell r="F966" t="str">
            <v>(-) DESPESAS MANUTENÇÃO DA PRODUÇÃODesenvolvimento RH</v>
          </cell>
          <cell r="G966" t="str">
            <v>Desenvolvimento RH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</row>
        <row r="967">
          <cell r="F967" t="str">
            <v>(-) DESPESAS MANUTENÇÃO DA PRODUÇÃOProvisão PPR Gestores</v>
          </cell>
          <cell r="G967" t="str">
            <v>Provisão PPR Gestores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</row>
        <row r="968">
          <cell r="F968" t="str">
            <v>(-) DESPESAS MANUTENÇÃO DA PRODUÇÃOEducação Continuada</v>
          </cell>
          <cell r="G968" t="str">
            <v>Educação Continuada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</row>
        <row r="969">
          <cell r="F969" t="str">
            <v>(-) DESPESAS MANUTENÇÃO DA PRODUÇÃOIdiomas</v>
          </cell>
          <cell r="G969" t="str">
            <v>Idiomas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</row>
        <row r="970">
          <cell r="F970" t="str">
            <v>(-) DESPESAS MANUTENÇÃO DA PRODUÇÃOGinástica Laboral</v>
          </cell>
          <cell r="G970" t="str">
            <v>Ginástica Laboral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</row>
        <row r="971">
          <cell r="F971" t="str">
            <v>(-) DESPESAS MANUTENÇÃO DA PRODUÇÃOEducação e Treinamento (Capacitação)</v>
          </cell>
          <cell r="G971" t="str">
            <v>Educação e Treinamento (Capacitação)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</row>
        <row r="972">
          <cell r="F972" t="str">
            <v>(-) DESPESAS MANUTENÇÃO DA PRODUÇÃOAtividades Motivacionais</v>
          </cell>
          <cell r="G972" t="str">
            <v>Atividades Motivacionais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</row>
        <row r="973">
          <cell r="F973" t="str">
            <v>(-) DESPESAS MANUTENÇÃO DA PRODUÇÃOOutras despesas de Pessoal</v>
          </cell>
          <cell r="G973" t="str">
            <v>Outras despesas de Pessoal</v>
          </cell>
          <cell r="H973">
            <v>2604.2733329446305</v>
          </cell>
          <cell r="I973">
            <v>2251.3079642482671</v>
          </cell>
          <cell r="J973">
            <v>2899.4573046456144</v>
          </cell>
          <cell r="K973">
            <v>2476.383304904547</v>
          </cell>
          <cell r="L973">
            <v>2775.0958819215357</v>
          </cell>
          <cell r="M973">
            <v>2540.5181668434211</v>
          </cell>
          <cell r="N973">
            <v>2355.6334724539588</v>
          </cell>
          <cell r="O973">
            <v>2409.0352541812686</v>
          </cell>
          <cell r="P973">
            <v>2762.6623727924789</v>
          </cell>
          <cell r="Q973">
            <v>3379.994575745849</v>
          </cell>
          <cell r="R973">
            <v>2512.688421499246</v>
          </cell>
          <cell r="S973">
            <v>2786.7928214443327</v>
          </cell>
          <cell r="T973">
            <v>31753.842873625144</v>
          </cell>
          <cell r="U973">
            <v>17902.669427961973</v>
          </cell>
        </row>
        <row r="974">
          <cell r="F974" t="str">
            <v>(-) DESPESAS MANUTENÇÃO DA PRODUÇÃOAjuda de Custo Alimentação</v>
          </cell>
          <cell r="G974" t="str">
            <v>Ajuda de Custo Alimentação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</row>
        <row r="975">
          <cell r="F975" t="str">
            <v>(-) DESPESAS MANUTENÇÃO DA PRODUÇÃOAjuda de Custo Combustível</v>
          </cell>
          <cell r="G975" t="str">
            <v>Ajuda de Custo Combustível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</row>
        <row r="976">
          <cell r="F976" t="str">
            <v>(-) DESPESAS MANUTENÇÃO DA PRODUÇÃOAjuda de Custo Moradia/Aluguel</v>
          </cell>
          <cell r="G976" t="str">
            <v>Ajuda de Custo Moradia/Aluguel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</row>
        <row r="977">
          <cell r="F977" t="str">
            <v>(-) DESPESAS MANUTENÇÃO DA PRODUÇÃOExames Médicos</v>
          </cell>
          <cell r="G977" t="str">
            <v>Exames Médicos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66.990000004447452</v>
          </cell>
          <cell r="Q977">
            <v>0</v>
          </cell>
          <cell r="R977">
            <v>0</v>
          </cell>
          <cell r="S977">
            <v>0</v>
          </cell>
          <cell r="T977">
            <v>66.990000004447452</v>
          </cell>
          <cell r="U977">
            <v>0</v>
          </cell>
        </row>
        <row r="978">
          <cell r="F978" t="str">
            <v>(-) DESPESAS MANUTENÇÃO DA PRODUÇÃOPlano de Saúde</v>
          </cell>
          <cell r="G978" t="str">
            <v>Plano de Saúde</v>
          </cell>
          <cell r="H978">
            <v>875.51333337035533</v>
          </cell>
          <cell r="I978">
            <v>907.3079645795566</v>
          </cell>
          <cell r="J978">
            <v>1022.567304378136</v>
          </cell>
          <cell r="K978">
            <v>894.55330539215856</v>
          </cell>
          <cell r="L978">
            <v>902.12588231679933</v>
          </cell>
          <cell r="M978">
            <v>888.86816669530322</v>
          </cell>
          <cell r="N978">
            <v>1083.233472842662</v>
          </cell>
          <cell r="O978">
            <v>1065.0352542334231</v>
          </cell>
          <cell r="P978">
            <v>1255.672372823527</v>
          </cell>
          <cell r="Q978">
            <v>1052.29457631387</v>
          </cell>
          <cell r="R978">
            <v>836.93842113731284</v>
          </cell>
          <cell r="S978">
            <v>1043.5628216330929</v>
          </cell>
          <cell r="T978">
            <v>11827.672875716198</v>
          </cell>
          <cell r="U978">
            <v>6574.1694295749712</v>
          </cell>
        </row>
        <row r="979">
          <cell r="F979" t="str">
            <v>(-) DESPESAS MANUTENÇÃO DA PRODUÇÃOSeguro de Vida em Grupo</v>
          </cell>
          <cell r="G979" t="str">
            <v>Seguro de Vida em Grupo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</row>
        <row r="980">
          <cell r="F980" t="str">
            <v>(-) DESPESAS MANUTENÇÃO DA PRODUÇÃOPlano Odontológico</v>
          </cell>
          <cell r="G980" t="str">
            <v>Plano Odontológico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</row>
        <row r="981">
          <cell r="F981" t="str">
            <v>(-) DESPESAS MANUTENÇÃO DA PRODUÇÃOFarmácia</v>
          </cell>
          <cell r="G981" t="str">
            <v>Farmácia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</row>
        <row r="982">
          <cell r="F982" t="str">
            <v>(-) DESPESAS MANUTENÇÃO DA PRODUÇÃOAlimentação Funcionários</v>
          </cell>
          <cell r="G982" t="str">
            <v>Alimentação Funcionários</v>
          </cell>
          <cell r="H982">
            <v>1623.9999995456633</v>
          </cell>
          <cell r="I982">
            <v>1343.9999996687104</v>
          </cell>
          <cell r="J982">
            <v>1468.8900002674786</v>
          </cell>
          <cell r="K982">
            <v>1343.9999995092833</v>
          </cell>
          <cell r="L982">
            <v>1343.9999996053666</v>
          </cell>
          <cell r="M982">
            <v>1532.4200001402683</v>
          </cell>
          <cell r="N982">
            <v>1231.6799996112968</v>
          </cell>
          <cell r="O982">
            <v>1343.9999999478455</v>
          </cell>
          <cell r="P982">
            <v>1439.9999999645042</v>
          </cell>
          <cell r="Q982">
            <v>1802.8699994271392</v>
          </cell>
          <cell r="R982">
            <v>1440.0000003619334</v>
          </cell>
          <cell r="S982">
            <v>1439.9999998138599</v>
          </cell>
          <cell r="T982">
            <v>17355.85999786335</v>
          </cell>
          <cell r="U982">
            <v>9888.9899983480682</v>
          </cell>
        </row>
        <row r="983">
          <cell r="F983" t="str">
            <v>(-) DESPESAS MANUTENÇÃO DA PRODUÇÃOAlimentação Interna Funcionários</v>
          </cell>
          <cell r="G983" t="str">
            <v>Alimentação Interna Funcionários</v>
          </cell>
          <cell r="H983">
            <v>0</v>
          </cell>
          <cell r="I983">
            <v>0</v>
          </cell>
          <cell r="J983">
            <v>0</v>
          </cell>
          <cell r="K983">
            <v>237.830000003105</v>
          </cell>
          <cell r="L983">
            <v>528.96999999936997</v>
          </cell>
          <cell r="M983">
            <v>119.23000000784965</v>
          </cell>
          <cell r="N983">
            <v>40.72</v>
          </cell>
          <cell r="O983">
            <v>0</v>
          </cell>
          <cell r="P983">
            <v>0</v>
          </cell>
          <cell r="Q983">
            <v>524.83000000484003</v>
          </cell>
          <cell r="R983">
            <v>235.75</v>
          </cell>
          <cell r="S983">
            <v>303.22999999737999</v>
          </cell>
          <cell r="T983">
            <v>1990.5600000125446</v>
          </cell>
          <cell r="U983">
            <v>926.75000001032458</v>
          </cell>
        </row>
        <row r="984">
          <cell r="F984" t="str">
            <v>(-) DESPESAS MANUTENÇÃO DA PRODUÇÃOMulta Termino Contratual</v>
          </cell>
          <cell r="G984" t="str">
            <v>Multa Termino Contratual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</row>
        <row r="985">
          <cell r="F985" t="str">
            <v>(-) DESPESAS MANUTENÇÃO DA PRODUÇÃOMultas Trabalhistas</v>
          </cell>
          <cell r="G985" t="str">
            <v>Multas Trabalhistas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</row>
        <row r="986">
          <cell r="F986" t="str">
            <v xml:space="preserve">(-) DESPESAS MANUTENÇÃO DA PRODUÇÃOFardamento </v>
          </cell>
          <cell r="G986" t="str">
            <v xml:space="preserve">Fardamento </v>
          </cell>
          <cell r="H986">
            <v>104.76000002861213</v>
          </cell>
          <cell r="I986">
            <v>0</v>
          </cell>
          <cell r="J986">
            <v>408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512.76000002861213</v>
          </cell>
          <cell r="U986">
            <v>512.76000002861213</v>
          </cell>
        </row>
        <row r="987">
          <cell r="F987" t="str">
            <v>(-) DESPESAS MANUTENÇÃO DA PRODUÇÃOBenefícios Assistenciais</v>
          </cell>
          <cell r="G987" t="str">
            <v>Benefícios Assistenciais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</row>
        <row r="988">
          <cell r="F988" t="str">
            <v>(-) DESPESAS MANUTENÇÃO DA PRODUÇÃO(-) Despesas Gerais</v>
          </cell>
          <cell r="G988" t="str">
            <v>(-) Despesas Gerais</v>
          </cell>
          <cell r="H988">
            <v>19478.480000057938</v>
          </cell>
          <cell r="I988">
            <v>26704.489999828791</v>
          </cell>
          <cell r="J988">
            <v>24400.980000012783</v>
          </cell>
          <cell r="K988">
            <v>20096.689999950609</v>
          </cell>
          <cell r="L988">
            <v>24898.999999989603</v>
          </cell>
          <cell r="M988">
            <v>29246.500000050128</v>
          </cell>
          <cell r="N988">
            <v>10953.680000020577</v>
          </cell>
          <cell r="O988">
            <v>25191.989438132445</v>
          </cell>
          <cell r="P988">
            <v>23332.358894443652</v>
          </cell>
          <cell r="Q988">
            <v>122217.51000010222</v>
          </cell>
          <cell r="R988">
            <v>87932.42000016461</v>
          </cell>
          <cell r="S988">
            <v>45758.179999967753</v>
          </cell>
          <cell r="T988">
            <v>460212.27833272109</v>
          </cell>
          <cell r="U988">
            <v>155779.81999991043</v>
          </cell>
        </row>
        <row r="989">
          <cell r="F989" t="str">
            <v>(-) DESPESAS MANUTENÇÃO DA PRODUÇÃO(-) Deslocamentos e Viagens</v>
          </cell>
          <cell r="G989" t="str">
            <v>(-) Deslocamentos e Viagens</v>
          </cell>
          <cell r="H989">
            <v>42.000000011156253</v>
          </cell>
          <cell r="I989">
            <v>269.99999999842453</v>
          </cell>
          <cell r="J989">
            <v>353.99000000528235</v>
          </cell>
          <cell r="K989">
            <v>178.29999996484648</v>
          </cell>
          <cell r="L989">
            <v>24.000000003099998</v>
          </cell>
          <cell r="M989">
            <v>846.00000006660002</v>
          </cell>
          <cell r="N989">
            <v>33.000000001700435</v>
          </cell>
          <cell r="O989">
            <v>175.99943818947338</v>
          </cell>
          <cell r="P989">
            <v>2066.36889437637</v>
          </cell>
          <cell r="Q989">
            <v>81.000000006146635</v>
          </cell>
          <cell r="R989">
            <v>200.00000001961703</v>
          </cell>
          <cell r="S989">
            <v>23.999999997099998</v>
          </cell>
          <cell r="T989">
            <v>4294.6583326398168</v>
          </cell>
          <cell r="U989">
            <v>1747.2900000511102</v>
          </cell>
        </row>
        <row r="990">
          <cell r="F990" t="str">
            <v xml:space="preserve">(-) DESPESAS MANUTENÇÃO DA PRODUÇÃOHospedagem </v>
          </cell>
          <cell r="G990" t="str">
            <v xml:space="preserve">Hospedagem </v>
          </cell>
          <cell r="H990">
            <v>0</v>
          </cell>
          <cell r="I990">
            <v>0</v>
          </cell>
          <cell r="J990">
            <v>336.00000000419999</v>
          </cell>
          <cell r="K990">
            <v>86.999999965800015</v>
          </cell>
          <cell r="L990">
            <v>0</v>
          </cell>
          <cell r="M990">
            <v>846.00000006660002</v>
          </cell>
          <cell r="N990">
            <v>0</v>
          </cell>
          <cell r="O990">
            <v>83.999999993399996</v>
          </cell>
          <cell r="P990">
            <v>167.9999999769</v>
          </cell>
          <cell r="Q990">
            <v>0</v>
          </cell>
          <cell r="R990">
            <v>168.00000000840001</v>
          </cell>
          <cell r="S990">
            <v>0</v>
          </cell>
          <cell r="T990">
            <v>1689.0000000153</v>
          </cell>
          <cell r="U990">
            <v>1269.0000000365999</v>
          </cell>
        </row>
        <row r="991">
          <cell r="F991" t="str">
            <v xml:space="preserve">(-) DESPESAS MANUTENÇÃO DA PRODUÇÃOPassagens Aéreas </v>
          </cell>
          <cell r="G991" t="str">
            <v xml:space="preserve">Passagens Aéreas 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56.999999994300005</v>
          </cell>
          <cell r="P991">
            <v>1858.3699997910535</v>
          </cell>
          <cell r="Q991">
            <v>57.000000002850001</v>
          </cell>
          <cell r="R991">
            <v>0</v>
          </cell>
          <cell r="S991">
            <v>0</v>
          </cell>
          <cell r="T991">
            <v>1972.3699997882034</v>
          </cell>
          <cell r="U991">
            <v>0</v>
          </cell>
        </row>
        <row r="992">
          <cell r="F992" t="str">
            <v xml:space="preserve">(-) DESPESAS MANUTENÇÃO DA PRODUÇÃOPassagens Rodoviárias </v>
          </cell>
          <cell r="G992" t="str">
            <v xml:space="preserve">Passagens Rodoviárias 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</row>
        <row r="993">
          <cell r="F993" t="str">
            <v>(-) DESPESAS MANUTENÇÃO DA PRODUÇÃOPassagens Marítimas</v>
          </cell>
          <cell r="G993" t="str">
            <v>Passagens Marítimas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</row>
        <row r="994">
          <cell r="F994" t="str">
            <v>(-) DESPESAS MANUTENÇÃO DA PRODUÇÃODespesas com Táxi</v>
          </cell>
          <cell r="G994" t="str">
            <v>Despesas com Táxi</v>
          </cell>
          <cell r="H994">
            <v>0</v>
          </cell>
          <cell r="I994">
            <v>215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15.000000002393381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230.00000000239339</v>
          </cell>
          <cell r="U994">
            <v>215</v>
          </cell>
        </row>
        <row r="995">
          <cell r="F995" t="str">
            <v>(-) DESPESAS MANUTENÇÃO DA PRODUÇÃODespesas com Moto Taxi</v>
          </cell>
          <cell r="G995" t="str">
            <v>Despesas com Moto Taxi</v>
          </cell>
          <cell r="H995">
            <v>42.000000011156253</v>
          </cell>
          <cell r="I995">
            <v>54.999999998424542</v>
          </cell>
          <cell r="J995">
            <v>17.990000001082382</v>
          </cell>
          <cell r="K995">
            <v>15.999999999046466</v>
          </cell>
          <cell r="L995">
            <v>24.000000003099998</v>
          </cell>
          <cell r="M995">
            <v>0</v>
          </cell>
          <cell r="N995">
            <v>33.000000001700435</v>
          </cell>
          <cell r="O995">
            <v>19.999438199379991</v>
          </cell>
          <cell r="P995">
            <v>39.998894608416641</v>
          </cell>
          <cell r="Q995">
            <v>24.000000003296631</v>
          </cell>
          <cell r="R995">
            <v>32.000000011217018</v>
          </cell>
          <cell r="S995">
            <v>23.999999997099998</v>
          </cell>
          <cell r="T995">
            <v>327.98833283392037</v>
          </cell>
          <cell r="U995">
            <v>187.99000001451006</v>
          </cell>
        </row>
        <row r="996">
          <cell r="F996" t="str">
            <v>(-) DESPESAS MANUTENÇÃO DA PRODUÇÃOAlimentação Viagens</v>
          </cell>
          <cell r="G996" t="str">
            <v>Alimentação Viagens</v>
          </cell>
          <cell r="H996">
            <v>0</v>
          </cell>
          <cell r="I996">
            <v>0</v>
          </cell>
          <cell r="J996">
            <v>0</v>
          </cell>
          <cell r="K996">
            <v>75.3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75.3</v>
          </cell>
          <cell r="U996">
            <v>75.3</v>
          </cell>
        </row>
        <row r="997">
          <cell r="F997" t="str">
            <v>(-) DESPESAS MANUTENÇÃO DA PRODUÇÃODiárias Viagens</v>
          </cell>
          <cell r="G997" t="str">
            <v>Diárias Viagens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</row>
        <row r="998">
          <cell r="F998" t="str">
            <v>(-) DESPESAS MANUTENÇÃO DA PRODUÇÃOCombustível em Viagens</v>
          </cell>
          <cell r="G998" t="str">
            <v>Combustível em Viagens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</row>
        <row r="999">
          <cell r="F999" t="str">
            <v>(-) DESPESAS MANUTENÇÃO DA PRODUÇÃOEstacionamento</v>
          </cell>
          <cell r="G999" t="str">
            <v>Estacionamento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</row>
        <row r="1000">
          <cell r="F1000" t="str">
            <v>(-) DESPESAS MANUTENÇÃO DA PRODUÇÃOPedágio</v>
          </cell>
          <cell r="G1000" t="str">
            <v>Pedágio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</row>
        <row r="1001">
          <cell r="F1001" t="str">
            <v>(-) DESPESAS MANUTENÇÃO DA PRODUÇÃO(-) Telefonia e Telecomunicações</v>
          </cell>
          <cell r="G1001" t="str">
            <v>(-) Telefonia e Telecomunicações</v>
          </cell>
          <cell r="H1001">
            <v>466.62000001044498</v>
          </cell>
          <cell r="I1001">
            <v>476.09999980818225</v>
          </cell>
          <cell r="J1001">
            <v>521.69999999537902</v>
          </cell>
          <cell r="K1001">
            <v>450.42000001487651</v>
          </cell>
          <cell r="L1001">
            <v>0</v>
          </cell>
          <cell r="M1001">
            <v>54.18999995826843</v>
          </cell>
          <cell r="N1001">
            <v>0</v>
          </cell>
          <cell r="O1001">
            <v>117.31999995871445</v>
          </cell>
          <cell r="P1001">
            <v>19.420000005764418</v>
          </cell>
          <cell r="Q1001">
            <v>0</v>
          </cell>
          <cell r="R1001">
            <v>160.77000004602598</v>
          </cell>
          <cell r="S1001">
            <v>122.11999994329129</v>
          </cell>
          <cell r="T1001">
            <v>2388.6599997409467</v>
          </cell>
          <cell r="U1001">
            <v>1969.0299997871509</v>
          </cell>
        </row>
        <row r="1002">
          <cell r="F1002" t="str">
            <v>(-) DESPESAS MANUTENÇÃO DA PRODUÇÃOTelefonia Fixa</v>
          </cell>
          <cell r="G1002" t="str">
            <v>Telefonia Fixa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</row>
        <row r="1003">
          <cell r="F1003" t="str">
            <v>(-) DESPESAS MANUTENÇÃO DA PRODUÇÃOTelefonia Móvel</v>
          </cell>
          <cell r="G1003" t="str">
            <v>Telefonia Móvel</v>
          </cell>
          <cell r="H1003">
            <v>466.62000001044498</v>
          </cell>
          <cell r="I1003">
            <v>476.09999980818225</v>
          </cell>
          <cell r="J1003">
            <v>521.69999999537902</v>
          </cell>
          <cell r="K1003">
            <v>450.42000001487651</v>
          </cell>
          <cell r="L1003">
            <v>0</v>
          </cell>
          <cell r="M1003">
            <v>54.18999995826843</v>
          </cell>
          <cell r="N1003">
            <v>0</v>
          </cell>
          <cell r="O1003">
            <v>117.31999995871445</v>
          </cell>
          <cell r="P1003">
            <v>19.420000005764418</v>
          </cell>
          <cell r="Q1003">
            <v>0</v>
          </cell>
          <cell r="R1003">
            <v>160.77000004602598</v>
          </cell>
          <cell r="S1003">
            <v>122.11999994329129</v>
          </cell>
          <cell r="T1003">
            <v>2388.6599997409467</v>
          </cell>
          <cell r="U1003">
            <v>1969.0299997871509</v>
          </cell>
        </row>
        <row r="1004">
          <cell r="F1004" t="str">
            <v>(-) DESPESAS MANUTENÇÃO DA PRODUÇÃOInternet</v>
          </cell>
          <cell r="G1004" t="str">
            <v>Internet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</row>
        <row r="1005">
          <cell r="F1005" t="str">
            <v>(-) DESPESAS MANUTENÇÃO DA PRODUÇÃOServiço de Trasmissão em Audio e Video</v>
          </cell>
          <cell r="G1005" t="str">
            <v>Serviço de Trasmissão em Audio e Video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</row>
        <row r="1006">
          <cell r="F1006" t="str">
            <v>(-) DESPESAS MANUTENÇÃO DA PRODUÇÃOVoip</v>
          </cell>
          <cell r="G1006" t="str">
            <v>Voip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</row>
        <row r="1007">
          <cell r="F1007" t="str">
            <v>(-) DESPESAS MANUTENÇÃO DA PRODUÇÃO(-)Materias de Consumo</v>
          </cell>
          <cell r="G1007" t="str">
            <v>(-)Materias de Consumo</v>
          </cell>
          <cell r="H1007">
            <v>0</v>
          </cell>
          <cell r="I1007">
            <v>0</v>
          </cell>
          <cell r="J1007">
            <v>4982.6000000080003</v>
          </cell>
          <cell r="K1007">
            <v>47.999999995850004</v>
          </cell>
          <cell r="L1007">
            <v>134.99999999850002</v>
          </cell>
          <cell r="M1007">
            <v>154.65</v>
          </cell>
          <cell r="N1007">
            <v>60.000000000999997</v>
          </cell>
          <cell r="O1007">
            <v>0</v>
          </cell>
          <cell r="P1007">
            <v>43.500000005800004</v>
          </cell>
          <cell r="Q1007">
            <v>3013.7</v>
          </cell>
          <cell r="R1007">
            <v>1347.0999999984001</v>
          </cell>
          <cell r="S1007">
            <v>48</v>
          </cell>
          <cell r="T1007">
            <v>9832.5500000075499</v>
          </cell>
          <cell r="U1007">
            <v>5380.2500000033506</v>
          </cell>
        </row>
        <row r="1008">
          <cell r="F1008" t="str">
            <v>(-) DESPESAS MANUTENÇÃO DA PRODUÇÃOMaterial de Consumo Informática</v>
          </cell>
          <cell r="G1008" t="str">
            <v>Material de Consumo Informática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</row>
        <row r="1009">
          <cell r="F1009" t="str">
            <v>(-) DESPESAS MANUTENÇÃO DA PRODUÇÃOAluguel Máquina Reprográfica</v>
          </cell>
          <cell r="G1009" t="str">
            <v>Aluguel Máquina Reprográfica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</row>
        <row r="1010">
          <cell r="F1010" t="str">
            <v>(-) DESPESAS MANUTENÇÃO DA PRODUÇÃOMaterial de Consumo Máquina Reprografia</v>
          </cell>
          <cell r="G1010" t="str">
            <v>Material de Consumo Máquina Reprografia</v>
          </cell>
          <cell r="H1010">
            <v>0</v>
          </cell>
          <cell r="I1010">
            <v>0</v>
          </cell>
          <cell r="J1010">
            <v>0</v>
          </cell>
          <cell r="K1010">
            <v>47.999999995850004</v>
          </cell>
          <cell r="L1010">
            <v>134.99999999850002</v>
          </cell>
          <cell r="M1010">
            <v>60</v>
          </cell>
          <cell r="N1010">
            <v>60.000000000999997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302.99999999535004</v>
          </cell>
          <cell r="U1010">
            <v>302.99999999535004</v>
          </cell>
        </row>
        <row r="1011">
          <cell r="F1011" t="str">
            <v>(-) DESPESAS MANUTENÇÃO DA PRODUÇÃOMaterial de Expediente</v>
          </cell>
          <cell r="G1011" t="str">
            <v>Material de Expediente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</row>
        <row r="1012">
          <cell r="F1012" t="str">
            <v>(-) DESPESAS MANUTENÇÃO DA PRODUÇÃOMaterial de Limpeza</v>
          </cell>
          <cell r="G1012" t="str">
            <v>Material de Limpeza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</row>
        <row r="1013">
          <cell r="F1013" t="str">
            <v>(-) DESPESAS MANUTENÇÃO DA PRODUÇÃOMaterial Gráfico e Repreográfico</v>
          </cell>
          <cell r="G1013" t="str">
            <v>Material Gráfico e Repreográfico</v>
          </cell>
          <cell r="H1013">
            <v>0</v>
          </cell>
          <cell r="I1013">
            <v>0</v>
          </cell>
          <cell r="J1013">
            <v>3687.6</v>
          </cell>
          <cell r="K1013">
            <v>0</v>
          </cell>
          <cell r="L1013">
            <v>0</v>
          </cell>
          <cell r="M1013">
            <v>94.65</v>
          </cell>
          <cell r="N1013">
            <v>0</v>
          </cell>
          <cell r="O1013">
            <v>0</v>
          </cell>
          <cell r="P1013">
            <v>43.500000005800004</v>
          </cell>
          <cell r="Q1013">
            <v>0</v>
          </cell>
          <cell r="R1013">
            <v>33.099999998400001</v>
          </cell>
          <cell r="S1013">
            <v>48</v>
          </cell>
          <cell r="T1013">
            <v>3906.8500000042</v>
          </cell>
          <cell r="U1013">
            <v>3782.25</v>
          </cell>
        </row>
        <row r="1014">
          <cell r="F1014" t="str">
            <v>(-) DESPESAS MANUTENÇÃO DA PRODUÇÃOMateriais de Natureza Permanente</v>
          </cell>
          <cell r="G1014" t="str">
            <v>Materiais de Natureza Permanente</v>
          </cell>
          <cell r="H1014">
            <v>0</v>
          </cell>
          <cell r="I1014">
            <v>0</v>
          </cell>
          <cell r="J1014">
            <v>1295.0000000079999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1314</v>
          </cell>
          <cell r="R1014">
            <v>1314</v>
          </cell>
          <cell r="S1014">
            <v>0</v>
          </cell>
          <cell r="T1014">
            <v>3923.0000000079999</v>
          </cell>
          <cell r="U1014">
            <v>1295.0000000079999</v>
          </cell>
        </row>
        <row r="1015">
          <cell r="F1015" t="str">
            <v>(-) DESPESAS MANUTENÇÃO DA PRODUÇÃOCoffee Break</v>
          </cell>
          <cell r="G1015" t="str">
            <v>Coffee Break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</row>
        <row r="1016">
          <cell r="F1016" t="str">
            <v>(-) DESPESAS MANUTENÇÃO DA PRODUÇÃOMaterial EPI</v>
          </cell>
          <cell r="G1016" t="str">
            <v>Material EPI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1699.7</v>
          </cell>
          <cell r="R1016">
            <v>0</v>
          </cell>
          <cell r="S1016">
            <v>0</v>
          </cell>
          <cell r="T1016">
            <v>1699.7</v>
          </cell>
          <cell r="U1016">
            <v>0</v>
          </cell>
        </row>
        <row r="1017">
          <cell r="F1017" t="str">
            <v>(-) DESPESAS MANUTENÇÃO DA PRODUÇÃO(-) Serviços Técnicos Especializados</v>
          </cell>
          <cell r="G1017" t="str">
            <v>(-) Serviços Técnicos Especializados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</row>
        <row r="1018">
          <cell r="F1018" t="str">
            <v>(-) DESPESAS MANUTENÇÃO DA PRODUÇÃOComissões sobre Vendas</v>
          </cell>
          <cell r="G1018" t="str">
            <v>Comissões sobre Vendas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</row>
        <row r="1019">
          <cell r="F1019" t="str">
            <v>(-) DESPESAS MANUTENÇÃO DA PRODUÇÃOServiços de Segurança</v>
          </cell>
          <cell r="G1019" t="str">
            <v>Serviços de Segurança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</row>
        <row r="1020">
          <cell r="F1020" t="str">
            <v>(-) DESPESAS MANUTENÇÃO DA PRODUÇÃOServiços de Contabilidade</v>
          </cell>
          <cell r="G1020" t="str">
            <v>Serviços de Contabilidade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</row>
        <row r="1021">
          <cell r="F1021" t="str">
            <v>(-) DESPESAS MANUTENÇÃO DA PRODUÇÃOAssessoria Tributária</v>
          </cell>
          <cell r="G1021" t="str">
            <v>Assessoria Tributária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</row>
        <row r="1022">
          <cell r="F1022" t="str">
            <v>(-) DESPESAS MANUTENÇÃO DA PRODUÇÃOAuditoria Independente</v>
          </cell>
          <cell r="G1022" t="str">
            <v>Auditoria Independente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</row>
        <row r="1023">
          <cell r="F1023" t="str">
            <v>(-) DESPESAS MANUTENÇÃO DA PRODUÇÃOAdvocacia</v>
          </cell>
          <cell r="G1023" t="str">
            <v>Advocacia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</row>
        <row r="1024">
          <cell r="F1024" t="str">
            <v>(-) DESPESAS MANUTENÇÃO DA PRODUÇÃOAssessoria de Imprensa</v>
          </cell>
          <cell r="G1024" t="str">
            <v>Assessoria de Imprensa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</row>
        <row r="1025">
          <cell r="F1025" t="str">
            <v>(-) DESPESAS MANUTENÇÃO DA PRODUÇÃOAssessoria de Comunicação</v>
          </cell>
          <cell r="G1025" t="str">
            <v>Assessoria de Comunicação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</row>
        <row r="1026">
          <cell r="F1026" t="str">
            <v>(-) DESPESAS MANUTENÇÃO DA PRODUÇÃOAssessoria Criação e Publicidade</v>
          </cell>
          <cell r="G1026" t="str">
            <v>Assessoria Criação e Publicidade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</row>
        <row r="1027">
          <cell r="F1027" t="str">
            <v>(-) DESPESAS MANUTENÇÃO DA PRODUÇÃORecrutamento e Seleção</v>
          </cell>
          <cell r="G1027" t="str">
            <v>Recrutamento e Seleção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</row>
        <row r="1028">
          <cell r="F1028" t="str">
            <v>(-) DESPESAS MANUTENÇÃO DA PRODUÇÃOFerramentas de Pesquisa</v>
          </cell>
          <cell r="G1028" t="str">
            <v>Ferramentas de Pesquisa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</row>
        <row r="1029">
          <cell r="F1029" t="str">
            <v>(-) DESPESAS MANUTENÇÃO DA PRODUÇÃOAssessoria Empresarial</v>
          </cell>
          <cell r="G1029" t="str">
            <v>Assessoria Empresarial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</row>
        <row r="1030">
          <cell r="F1030" t="str">
            <v>(-) DESPESAS MANUTENÇÃO DA PRODUÇÃOServiço de Desembaraço Aduaneiro</v>
          </cell>
          <cell r="G1030" t="str">
            <v>Serviço de Desembaraço Aduaneiro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</row>
        <row r="1031">
          <cell r="F1031" t="str">
            <v>(-) DESPESAS MANUTENÇÃO DA PRODUÇÃOParticipação em Associações</v>
          </cell>
          <cell r="G1031" t="str">
            <v>Participação em Associações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</row>
        <row r="1032">
          <cell r="F1032" t="str">
            <v>(-) DESPESAS MANUTENÇÃO DA PRODUÇÃOComissão Empresa de Cobrança</v>
          </cell>
          <cell r="G1032" t="str">
            <v>Comissão Empresa de Cobrança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</row>
        <row r="1033">
          <cell r="F1033" t="str">
            <v>(-) DESPESAS MANUTENÇÃO DA PRODUÇÃOServiço Análise de Crédito</v>
          </cell>
          <cell r="G1033" t="str">
            <v>Serviço Análise de Crédito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</row>
        <row r="1034">
          <cell r="F1034" t="str">
            <v>(-) DESPESAS MANUTENÇÃO DA PRODUÇÃODesenvolvimento e Manutenção de Software</v>
          </cell>
          <cell r="G1034" t="str">
            <v>Desenvolvimento e Manutenção de Software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</row>
        <row r="1035">
          <cell r="F1035" t="str">
            <v>(-) DESPESAS MANUTENÇÃO DA PRODUÇÃOSuporte Técnico Software</v>
          </cell>
          <cell r="G1035" t="str">
            <v>Suporte Técnico Software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</row>
        <row r="1036">
          <cell r="F1036" t="str">
            <v>(-) DESPESAS MANUTENÇÃO DA PRODUÇÃOLicença para Uso de Software (Aluguel)</v>
          </cell>
          <cell r="G1036" t="str">
            <v>Licença para Uso de Software (Aluguel)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</row>
        <row r="1037">
          <cell r="F1037" t="str">
            <v>(-) DESPESAS MANUTENÇÃO DA PRODUÇÃOAssessoria em TI</v>
          </cell>
          <cell r="G1037" t="str">
            <v>Assessoria em TI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</row>
        <row r="1038">
          <cell r="F1038" t="str">
            <v>(-) DESPESAS MANUTENÇÃO DA PRODUÇÃOManutenção Suporte Técnico Software</v>
          </cell>
          <cell r="G1038" t="str">
            <v>Manutenção Suporte Técnico Software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</row>
        <row r="1039">
          <cell r="F1039" t="str">
            <v>(-) DESPESAS MANUTENÇÃO DA PRODUÇÃO(-)Manutenção</v>
          </cell>
          <cell r="G1039" t="str">
            <v>(-)Manutenção</v>
          </cell>
          <cell r="H1039">
            <v>18695.450000000321</v>
          </cell>
          <cell r="I1039">
            <v>25777.73</v>
          </cell>
          <cell r="J1039">
            <v>17002.690000004121</v>
          </cell>
          <cell r="K1039">
            <v>18894.090000000841</v>
          </cell>
          <cell r="L1039">
            <v>23297.040000000001</v>
          </cell>
          <cell r="M1039">
            <v>27033.479999999996</v>
          </cell>
          <cell r="N1039">
            <v>10479.390000000001</v>
          </cell>
          <cell r="O1039">
            <v>24658.6700000032</v>
          </cell>
          <cell r="P1039">
            <v>20786.920000000002</v>
          </cell>
          <cell r="Q1039">
            <v>63301.670000007311</v>
          </cell>
          <cell r="R1039">
            <v>63508.840000176308</v>
          </cell>
          <cell r="S1039">
            <v>44643.840000084245</v>
          </cell>
          <cell r="T1039">
            <v>358079.81000027637</v>
          </cell>
          <cell r="U1039">
            <v>141179.87000000529</v>
          </cell>
        </row>
        <row r="1040">
          <cell r="F1040" t="str">
            <v>(-) DESPESAS MANUTENÇÃO DA PRODUÇÃOMateriais de Manutenção e Reparos</v>
          </cell>
          <cell r="G1040" t="str">
            <v>Materiais de Manutenção e Reparos</v>
          </cell>
          <cell r="H1040">
            <v>15.840000000320002</v>
          </cell>
          <cell r="I1040">
            <v>0</v>
          </cell>
          <cell r="J1040">
            <v>0</v>
          </cell>
          <cell r="K1040">
            <v>186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201.84000000032</v>
          </cell>
          <cell r="U1040">
            <v>201.84000000032</v>
          </cell>
        </row>
        <row r="1041">
          <cell r="F1041" t="str">
            <v>(-) DESPESAS MANUTENÇÃO DA PRODUÇÃOManutenção Conservação Móveis e Utensílios</v>
          </cell>
          <cell r="G1041" t="str">
            <v>Manutenção Conservação Móveis e Utensílios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</row>
        <row r="1042">
          <cell r="F1042" t="str">
            <v>(-) DESPESAS MANUTENÇÃO DA PRODUÇÃOManutenção Conservação Máq. e Equipamentos</v>
          </cell>
          <cell r="G1042" t="str">
            <v>Manutenção Conservação Máq. e Equipamentos</v>
          </cell>
          <cell r="H1042">
            <v>18679.61</v>
          </cell>
          <cell r="I1042">
            <v>25777.73</v>
          </cell>
          <cell r="J1042">
            <v>17002.690000004121</v>
          </cell>
          <cell r="K1042">
            <v>18708.090000000841</v>
          </cell>
          <cell r="L1042">
            <v>23297.040000000001</v>
          </cell>
          <cell r="M1042">
            <v>27033.479999999996</v>
          </cell>
          <cell r="N1042">
            <v>10479.390000000001</v>
          </cell>
          <cell r="O1042">
            <v>24658.6700000032</v>
          </cell>
          <cell r="P1042">
            <v>20786.920000000002</v>
          </cell>
          <cell r="Q1042">
            <v>63301.670000007311</v>
          </cell>
          <cell r="R1042">
            <v>63508.840000176308</v>
          </cell>
          <cell r="S1042">
            <v>44643.840000084245</v>
          </cell>
          <cell r="T1042">
            <v>357877.97000027605</v>
          </cell>
          <cell r="U1042">
            <v>140978.03000000495</v>
          </cell>
        </row>
        <row r="1043">
          <cell r="F1043" t="str">
            <v>(-) DESPESAS MANUTENÇÃO DA PRODUÇÃOManutenção de Equipamentos de Informática</v>
          </cell>
          <cell r="G1043" t="str">
            <v>Manutenção de Equipamentos de Informática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</row>
        <row r="1044">
          <cell r="F1044" t="str">
            <v>(-) DESPESAS MANUTENÇÃO DA PRODUÇÃOManutenção e Conservação Instalações</v>
          </cell>
          <cell r="G1044" t="str">
            <v>Manutenção e Conservação Instalações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</row>
        <row r="1045">
          <cell r="F1045" t="str">
            <v>(-) DESPESAS MANUTENÇÃO DA PRODUÇÃOManutenção e Conservação Predial</v>
          </cell>
          <cell r="G1045" t="str">
            <v>Manutenção e Conservação Predial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</row>
        <row r="1046">
          <cell r="F1046" t="str">
            <v>(-) DESPESAS MANUTENÇÃO DA PRODUÇÃO(-)Outras Despesas Gerais</v>
          </cell>
          <cell r="G1046" t="str">
            <v>(-)Outras Despesas Gerais</v>
          </cell>
          <cell r="H1046">
            <v>274.41000003601641</v>
          </cell>
          <cell r="I1046">
            <v>180.66000002218533</v>
          </cell>
          <cell r="J1046">
            <v>1540</v>
          </cell>
          <cell r="K1046">
            <v>525.87999997419763</v>
          </cell>
          <cell r="L1046">
            <v>1442.9599999879997</v>
          </cell>
          <cell r="M1046">
            <v>1158.1800000252608</v>
          </cell>
          <cell r="N1046">
            <v>381.29000001787512</v>
          </cell>
          <cell r="O1046">
            <v>239.99999998105883</v>
          </cell>
          <cell r="P1046">
            <v>416.15000005571653</v>
          </cell>
          <cell r="Q1046">
            <v>55821.140000088766</v>
          </cell>
          <cell r="R1046">
            <v>22715.709999924256</v>
          </cell>
          <cell r="S1046">
            <v>920.21999994312114</v>
          </cell>
          <cell r="T1046">
            <v>85616.600000056453</v>
          </cell>
          <cell r="U1046">
            <v>5503.3800000635347</v>
          </cell>
        </row>
        <row r="1047">
          <cell r="F1047" t="str">
            <v>(-) DESPESAS MANUTENÇÃO DA PRODUÇÃOAluguel de Veículos</v>
          </cell>
          <cell r="G1047" t="str">
            <v>Aluguel de Veículos</v>
          </cell>
          <cell r="H1047">
            <v>200</v>
          </cell>
          <cell r="I1047">
            <v>0</v>
          </cell>
          <cell r="J1047">
            <v>1150</v>
          </cell>
          <cell r="K1047">
            <v>250</v>
          </cell>
          <cell r="L1047">
            <v>200</v>
          </cell>
          <cell r="M1047">
            <v>1000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2800</v>
          </cell>
          <cell r="U1047">
            <v>2800</v>
          </cell>
        </row>
        <row r="1048">
          <cell r="F1048" t="str">
            <v>(-) DESPESAS MANUTENÇÃO DA PRODUÇÃOAssinatura Jornais, Revistas e Periódicos</v>
          </cell>
          <cell r="G1048" t="str">
            <v>Assinatura Jornais, Revistas e Periódicos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</row>
        <row r="1049">
          <cell r="F1049" t="str">
            <v>(-) DESPESAS MANUTENÇÃO DA PRODUÇÃOCombustível</v>
          </cell>
          <cell r="G1049" t="str">
            <v>Combustível</v>
          </cell>
          <cell r="H1049">
            <v>20</v>
          </cell>
          <cell r="I1049">
            <v>30.000000006592003</v>
          </cell>
          <cell r="J1049">
            <v>240</v>
          </cell>
          <cell r="K1049">
            <v>258.79999996120773</v>
          </cell>
          <cell r="L1049">
            <v>331.00999998799995</v>
          </cell>
          <cell r="M1049">
            <v>0</v>
          </cell>
          <cell r="N1049">
            <v>230</v>
          </cell>
          <cell r="O1049">
            <v>239.99999998105883</v>
          </cell>
          <cell r="P1049">
            <v>300</v>
          </cell>
          <cell r="Q1049">
            <v>300.00000001500001</v>
          </cell>
          <cell r="R1049">
            <v>239.99999998600001</v>
          </cell>
          <cell r="S1049">
            <v>315.82000000049999</v>
          </cell>
          <cell r="T1049">
            <v>2505.6299999383587</v>
          </cell>
          <cell r="U1049">
            <v>1109.8099999557996</v>
          </cell>
        </row>
        <row r="1050">
          <cell r="F1050" t="str">
            <v>(-) DESPESAS MANUTENÇÃO DA PRODUÇÃODespesa com Documentos</v>
          </cell>
          <cell r="G1050" t="str">
            <v>Despesa com Documentos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</row>
        <row r="1051">
          <cell r="F1051" t="str">
            <v>(-) DESPESAS MANUTENÇÃO DA PRODUÇÃODespesa com Processos Judiciais</v>
          </cell>
          <cell r="G1051" t="str">
            <v>Despesa com Processos Judiciais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</row>
        <row r="1052">
          <cell r="F1052" t="str">
            <v>(-) DESPESAS MANUTENÇÃO DA PRODUÇÃOFrete Compra</v>
          </cell>
          <cell r="G1052" t="str">
            <v>Frete Compra</v>
          </cell>
          <cell r="H1052">
            <v>0</v>
          </cell>
          <cell r="I1052">
            <v>40</v>
          </cell>
          <cell r="J1052">
            <v>150</v>
          </cell>
          <cell r="K1052">
            <v>0</v>
          </cell>
          <cell r="L1052">
            <v>911.94999999999993</v>
          </cell>
          <cell r="M1052">
            <v>0</v>
          </cell>
          <cell r="N1052">
            <v>90</v>
          </cell>
          <cell r="O1052">
            <v>0</v>
          </cell>
          <cell r="P1052">
            <v>90</v>
          </cell>
          <cell r="Q1052">
            <v>413.9</v>
          </cell>
          <cell r="R1052">
            <v>0</v>
          </cell>
          <cell r="S1052">
            <v>171.45</v>
          </cell>
          <cell r="T1052">
            <v>1867.3</v>
          </cell>
          <cell r="U1052">
            <v>1191.9499999999998</v>
          </cell>
        </row>
        <row r="1053">
          <cell r="F1053" t="str">
            <v>(-) DESPESAS MANUTENÇÃO DA PRODUÇÃOMão-de-Obra Terceirizada</v>
          </cell>
          <cell r="G1053" t="str">
            <v>Mão-de-Obra Terceirizada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</row>
        <row r="1054">
          <cell r="F1054" t="str">
            <v>(-) DESPESAS MANUTENÇÃO DA PRODUÇÃOServiço de Correios</v>
          </cell>
          <cell r="G1054" t="str">
            <v>Serviço de Correios</v>
          </cell>
          <cell r="H1054">
            <v>54.410000036016427</v>
          </cell>
          <cell r="I1054">
            <v>110.66000001559333</v>
          </cell>
          <cell r="J1054">
            <v>0</v>
          </cell>
          <cell r="K1054">
            <v>17.080000012989938</v>
          </cell>
          <cell r="L1054">
            <v>0</v>
          </cell>
          <cell r="M1054">
            <v>158.18000002526085</v>
          </cell>
          <cell r="N1054">
            <v>61.29000001787513</v>
          </cell>
          <cell r="O1054">
            <v>0</v>
          </cell>
          <cell r="P1054">
            <v>26.150000055716522</v>
          </cell>
          <cell r="Q1054">
            <v>207.24000007376344</v>
          </cell>
          <cell r="R1054">
            <v>145.70999993825674</v>
          </cell>
          <cell r="S1054">
            <v>432.94999994262116</v>
          </cell>
          <cell r="T1054">
            <v>1213.6700001180934</v>
          </cell>
          <cell r="U1054">
            <v>401.62000010773562</v>
          </cell>
        </row>
        <row r="1055">
          <cell r="F1055" t="str">
            <v>(-) DESPESAS MANUTENÇÃO DA PRODUÇÃOÁgua</v>
          </cell>
          <cell r="G1055" t="str">
            <v>Água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</row>
        <row r="1056">
          <cell r="F1056" t="str">
            <v>(-) DESPESAS MANUTENÇÃO DA PRODUÇÃODespesas com Amortização de Software</v>
          </cell>
          <cell r="G1056" t="str">
            <v>Despesas com Amortização de Software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</row>
        <row r="1057">
          <cell r="F1057" t="str">
            <v>(-) DESPESAS MANUTENÇÃO DA PRODUÇÃOTaxas Operacionais</v>
          </cell>
          <cell r="G1057" t="str">
            <v>Taxas Operacionais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</row>
        <row r="1058">
          <cell r="F1058" t="str">
            <v>(-) DESPESAS MANUTENÇÃO DA PRODUÇÃOAluguel de Imóveis</v>
          </cell>
          <cell r="G1058" t="str">
            <v>Aluguel de Imóveis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</row>
        <row r="1059">
          <cell r="F1059" t="str">
            <v>(-) DESPESAS MANUTENÇÃO DA PRODUÇÃOSeguro Frota Leve</v>
          </cell>
          <cell r="G1059" t="str">
            <v>Seguro Frota Leve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</row>
        <row r="1060">
          <cell r="F1060" t="str">
            <v>(-) DESPESAS MANUTENÇÃO DA PRODUÇÃOPerdas de Estoque</v>
          </cell>
          <cell r="G1060" t="str">
            <v>Perdas de Estoque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</row>
        <row r="1061">
          <cell r="F1061" t="str">
            <v>(-) DESPESAS MANUTENÇÃO DA PRODUÇÃOAluguel de Máquinas e Equipamentos</v>
          </cell>
          <cell r="G1061" t="str">
            <v>Aluguel de Máquinas e Equipamentos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54900</v>
          </cell>
          <cell r="R1061">
            <v>22330</v>
          </cell>
          <cell r="S1061">
            <v>0</v>
          </cell>
          <cell r="T1061">
            <v>77230</v>
          </cell>
          <cell r="U1061">
            <v>0</v>
          </cell>
        </row>
        <row r="1062">
          <cell r="F1062" t="str">
            <v>(-) DESPESAS MANUTENÇÃO DA PRODUÇÃOOutras Despesas Gerais</v>
          </cell>
          <cell r="G1062" t="str">
            <v>Outras Despesas Gerais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</row>
        <row r="1063">
          <cell r="F1063" t="str">
            <v>(-) DESPESAS MANUTENÇÃO DA PRODUÇÃO(=) MARGEM BRUTA</v>
          </cell>
          <cell r="G1063" t="str">
            <v>(=) MARGEM BRUTA</v>
          </cell>
          <cell r="H1063">
            <v>426868.54797872063</v>
          </cell>
          <cell r="I1063">
            <v>1312874.3174113622</v>
          </cell>
          <cell r="J1063">
            <v>1958687.1091592344</v>
          </cell>
          <cell r="K1063">
            <v>1460136.4504872379</v>
          </cell>
          <cell r="L1063">
            <v>1134570.1777801476</v>
          </cell>
          <cell r="M1063">
            <v>810801.62518316391</v>
          </cell>
          <cell r="N1063">
            <v>1473992.8157511342</v>
          </cell>
          <cell r="O1063">
            <v>1187999.9778190823</v>
          </cell>
          <cell r="P1063">
            <v>1040115.1923215727</v>
          </cell>
          <cell r="Q1063">
            <v>1217052.9744288276</v>
          </cell>
          <cell r="R1063">
            <v>1184074.6437695825</v>
          </cell>
          <cell r="S1063">
            <v>1207741.0359799732</v>
          </cell>
          <cell r="T1063">
            <v>14414914.868070038</v>
          </cell>
          <cell r="U1063">
            <v>8577931.0437510014</v>
          </cell>
        </row>
        <row r="1064">
          <cell r="F1064" t="str">
            <v>(-) DESPESAS MANUTENÇÃO DA PRODUÇÃO(-) DESPESAS OPERACIONAIS GERAL</v>
          </cell>
          <cell r="G1064" t="str">
            <v>(-) DESPESAS OPERACIONAIS GERAL</v>
          </cell>
          <cell r="H1064">
            <v>849038.04954040714</v>
          </cell>
          <cell r="I1064">
            <v>1048919.5004094455</v>
          </cell>
          <cell r="J1064">
            <v>703573.81950477394</v>
          </cell>
          <cell r="K1064">
            <v>860057.83366599516</v>
          </cell>
          <cell r="L1064">
            <v>736814.00085171545</v>
          </cell>
          <cell r="M1064">
            <v>738207.32060456055</v>
          </cell>
          <cell r="N1064">
            <v>995030.67387392942</v>
          </cell>
          <cell r="O1064">
            <v>860726.75340564142</v>
          </cell>
          <cell r="P1064">
            <v>931732.73343166197</v>
          </cell>
          <cell r="Q1064">
            <v>1147195.5697428244</v>
          </cell>
          <cell r="R1064">
            <v>985893.38833319698</v>
          </cell>
          <cell r="S1064">
            <v>1960822.4500029534</v>
          </cell>
          <cell r="T1064">
            <v>11818012.093367107</v>
          </cell>
          <cell r="U1064">
            <v>5931641.198450828</v>
          </cell>
        </row>
        <row r="1065">
          <cell r="F1065" t="str">
            <v>(-) DESPESAS MANUTENÇÃO DA PRODUÇÃO(-) DESPESAS OPERACIONAIS ADMINISTRATIVAS</v>
          </cell>
          <cell r="G1065" t="str">
            <v>(-) DESPESAS OPERACIONAIS ADMINISTRATIVAS</v>
          </cell>
          <cell r="H1065">
            <v>157652.6148809974</v>
          </cell>
          <cell r="I1065">
            <v>176034.00474693291</v>
          </cell>
          <cell r="J1065">
            <v>168459.51909875174</v>
          </cell>
          <cell r="K1065">
            <v>193553.94582718424</v>
          </cell>
          <cell r="L1065">
            <v>174786.43664133101</v>
          </cell>
          <cell r="M1065">
            <v>160367.79194522061</v>
          </cell>
          <cell r="N1065">
            <v>135078.42756464891</v>
          </cell>
          <cell r="O1065">
            <v>161554.57625366541</v>
          </cell>
          <cell r="P1065">
            <v>160923.51529260556</v>
          </cell>
          <cell r="Q1065">
            <v>180151.11391657131</v>
          </cell>
          <cell r="R1065">
            <v>183542.57999999993</v>
          </cell>
          <cell r="S1065">
            <v>33491.930000226814</v>
          </cell>
          <cell r="T1065">
            <v>1885596.4561681356</v>
          </cell>
          <cell r="U1065">
            <v>1165932.7407050668</v>
          </cell>
        </row>
        <row r="1066">
          <cell r="F1066" t="str">
            <v>(-) DESPESAS FINANCEIRO/FATURAMENTO(-) DESPESAS FINANCEIRO/FATURAMENTO</v>
          </cell>
          <cell r="G1066" t="str">
            <v>(-) DESPESAS FINANCEIRO/FATURAMENTO</v>
          </cell>
          <cell r="H1066">
            <v>17838.18416673407</v>
          </cell>
          <cell r="I1066">
            <v>18961.40446904182</v>
          </cell>
          <cell r="J1066">
            <v>19807.916391671828</v>
          </cell>
          <cell r="K1066">
            <v>21262.96614204827</v>
          </cell>
          <cell r="L1066">
            <v>20547.247882725027</v>
          </cell>
          <cell r="M1066">
            <v>14846.621799610117</v>
          </cell>
          <cell r="N1066">
            <v>10289.426888837803</v>
          </cell>
          <cell r="O1066">
            <v>19243.746441062718</v>
          </cell>
          <cell r="P1066">
            <v>21489.724915267416</v>
          </cell>
          <cell r="Q1066">
            <v>21899.130932340096</v>
          </cell>
          <cell r="R1066">
            <v>19351.553816077121</v>
          </cell>
          <cell r="S1066">
            <v>-324.54788392700215</v>
          </cell>
          <cell r="T1066">
            <v>205213.37596148928</v>
          </cell>
          <cell r="U1066">
            <v>123553.76774066893</v>
          </cell>
        </row>
        <row r="1067">
          <cell r="F1067" t="str">
            <v>(-) DESPESAS FINANCEIRO/FATURAMENTODespesas com Pessoal</v>
          </cell>
          <cell r="G1067" t="str">
            <v>Despesas com Pessoal</v>
          </cell>
          <cell r="H1067">
            <v>17289.744166675046</v>
          </cell>
          <cell r="I1067">
            <v>18212.514468948208</v>
          </cell>
          <cell r="J1067">
            <v>18661.216391641916</v>
          </cell>
          <cell r="K1067">
            <v>20488.706142086819</v>
          </cell>
          <cell r="L1067">
            <v>19786.147882725028</v>
          </cell>
          <cell r="M1067">
            <v>14526.691799658163</v>
          </cell>
          <cell r="N1067">
            <v>9980.636888828265</v>
          </cell>
          <cell r="O1067">
            <v>18647.446441045078</v>
          </cell>
          <cell r="P1067">
            <v>21139.424915244632</v>
          </cell>
          <cell r="Q1067">
            <v>16149.870932344926</v>
          </cell>
          <cell r="R1067">
            <v>19024.683816073579</v>
          </cell>
          <cell r="S1067">
            <v>-651.4178839286219</v>
          </cell>
          <cell r="T1067">
            <v>193255.66596134301</v>
          </cell>
          <cell r="U1067">
            <v>118945.65774056343</v>
          </cell>
        </row>
        <row r="1068">
          <cell r="F1068" t="str">
            <v>(-) DESPESAS FINANCEIRO/FATURAMENTOSalários e Adicionais</v>
          </cell>
          <cell r="G1068" t="str">
            <v>Salários e Adicionais</v>
          </cell>
          <cell r="H1068">
            <v>7990.8</v>
          </cell>
          <cell r="I1068">
            <v>8838.33</v>
          </cell>
          <cell r="J1068">
            <v>10003</v>
          </cell>
          <cell r="K1068">
            <v>10722.5056</v>
          </cell>
          <cell r="L1068">
            <v>10722.5056</v>
          </cell>
          <cell r="M1068">
            <v>5614.6324000000004</v>
          </cell>
          <cell r="N1068">
            <v>9476.1284000000014</v>
          </cell>
          <cell r="O1068">
            <v>12396.78</v>
          </cell>
          <cell r="P1068">
            <v>11893.18</v>
          </cell>
          <cell r="Q1068">
            <v>8871</v>
          </cell>
          <cell r="R1068">
            <v>8871</v>
          </cell>
          <cell r="S1068">
            <v>8871</v>
          </cell>
          <cell r="T1068">
            <v>114270.86199999999</v>
          </cell>
          <cell r="U1068">
            <v>63367.902000000002</v>
          </cell>
        </row>
        <row r="1069">
          <cell r="F1069" t="str">
            <v>(-) DESPESAS FINANCEIRO/FATURAMENTOEncargos Sociais</v>
          </cell>
          <cell r="G1069" t="str">
            <v>Encargos Sociais</v>
          </cell>
          <cell r="H1069">
            <v>3977.04</v>
          </cell>
          <cell r="I1069">
            <v>4729.49</v>
          </cell>
          <cell r="J1069">
            <v>3919.6700000000005</v>
          </cell>
          <cell r="K1069">
            <v>5139.6664000000001</v>
          </cell>
          <cell r="L1069">
            <v>4291.2163999999993</v>
          </cell>
          <cell r="M1069">
            <v>4149.1724000000004</v>
          </cell>
          <cell r="N1069">
            <v>4696.869200000001</v>
          </cell>
          <cell r="O1069">
            <v>5727.0500000000011</v>
          </cell>
          <cell r="P1069">
            <v>5312.1900000000005</v>
          </cell>
          <cell r="Q1069">
            <v>4124.92</v>
          </cell>
          <cell r="R1069">
            <v>3892.7</v>
          </cell>
          <cell r="S1069">
            <v>4122.42</v>
          </cell>
          <cell r="T1069">
            <v>54082.404399999992</v>
          </cell>
          <cell r="U1069">
            <v>30903.124399999997</v>
          </cell>
        </row>
        <row r="1070">
          <cell r="F1070" t="str">
            <v>(-) DESPESAS FINANCEIRO/FATURAMENTOProvisão PPR Global</v>
          </cell>
          <cell r="G1070" t="str">
            <v>Provisão PPR Global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</row>
        <row r="1071">
          <cell r="F1071" t="str">
            <v>(-) DESPESAS FINANCEIRO/FATURAMENTODesenvolvimento RH</v>
          </cell>
          <cell r="G1071" t="str">
            <v>Desenvolvimento RH</v>
          </cell>
          <cell r="H1071">
            <v>2667.8</v>
          </cell>
          <cell r="I1071">
            <v>2667.8</v>
          </cell>
          <cell r="J1071">
            <v>2667.7999999999993</v>
          </cell>
          <cell r="K1071">
            <v>2667.8</v>
          </cell>
          <cell r="L1071">
            <v>2667.8</v>
          </cell>
          <cell r="M1071">
            <v>2667.8</v>
          </cell>
          <cell r="N1071">
            <v>-6193.5899999999992</v>
          </cell>
          <cell r="O1071">
            <v>-1472.1599999999999</v>
          </cell>
          <cell r="P1071">
            <v>1638.4500000000003</v>
          </cell>
          <cell r="Q1071">
            <v>1037.7300000000002</v>
          </cell>
          <cell r="R1071">
            <v>4490.28</v>
          </cell>
          <cell r="S1071">
            <v>-15507.51</v>
          </cell>
          <cell r="T1071">
            <v>0</v>
          </cell>
          <cell r="U1071">
            <v>9813.2099999999991</v>
          </cell>
        </row>
        <row r="1072">
          <cell r="F1072" t="str">
            <v>(-) DESPESAS FINANCEIRO/FATURAMENTOProvisão PPR Gestores</v>
          </cell>
          <cell r="G1072" t="str">
            <v>Provisão PPR Gestores</v>
          </cell>
          <cell r="H1072">
            <v>2667.8</v>
          </cell>
          <cell r="I1072">
            <v>2667.8</v>
          </cell>
          <cell r="J1072">
            <v>2667.7999999999993</v>
          </cell>
          <cell r="K1072">
            <v>2667.8</v>
          </cell>
          <cell r="L1072">
            <v>2667.8</v>
          </cell>
          <cell r="M1072">
            <v>2667.8</v>
          </cell>
          <cell r="N1072">
            <v>-6193.5899999999992</v>
          </cell>
          <cell r="O1072">
            <v>-1472.1599999999999</v>
          </cell>
          <cell r="P1072">
            <v>1638.4500000000003</v>
          </cell>
          <cell r="Q1072">
            <v>1037.7300000000002</v>
          </cell>
          <cell r="R1072">
            <v>4490.28</v>
          </cell>
          <cell r="S1072">
            <v>-15507.51</v>
          </cell>
          <cell r="T1072">
            <v>0</v>
          </cell>
          <cell r="U1072">
            <v>9813.2099999999991</v>
          </cell>
        </row>
        <row r="1073">
          <cell r="F1073" t="str">
            <v>(-) DESPESAS FINANCEIRO/FATURAMENTOEducação Continuada</v>
          </cell>
          <cell r="G1073" t="str">
            <v>Educação Continuada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</row>
        <row r="1074">
          <cell r="F1074" t="str">
            <v>(-) DESPESAS FINANCEIRO/FATURAMENTOIdiomas</v>
          </cell>
          <cell r="G1074" t="str">
            <v>Idiomas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</row>
        <row r="1075">
          <cell r="F1075" t="str">
            <v>(-) DESPESAS FINANCEIRO/FATURAMENTOGinástica Laboral</v>
          </cell>
          <cell r="G1075" t="str">
            <v>Ginástica Laboral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</row>
        <row r="1076">
          <cell r="F1076" t="str">
            <v>(-) DESPESAS FINANCEIRO/FATURAMENTOEducação e Treinamento (Capacitação)</v>
          </cell>
          <cell r="G1076" t="str">
            <v>Educação e Treinamento (Capacitação)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</row>
        <row r="1077">
          <cell r="F1077" t="str">
            <v>(-) DESPESAS FINANCEIRO/FATURAMENTOAtividades Motivacionais</v>
          </cell>
          <cell r="G1077" t="str">
            <v>Atividades Motivacionais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</row>
        <row r="1078">
          <cell r="F1078" t="str">
            <v>(-) DESPESAS FINANCEIRO/FATURAMENTOOutras despesas de Pessoal</v>
          </cell>
          <cell r="G1078" t="str">
            <v>Outras despesas de Pessoal</v>
          </cell>
          <cell r="H1078">
            <v>2654.1041666750461</v>
          </cell>
          <cell r="I1078">
            <v>1976.8944689482073</v>
          </cell>
          <cell r="J1078">
            <v>2070.7463916419147</v>
          </cell>
          <cell r="K1078">
            <v>1958.7341420868188</v>
          </cell>
          <cell r="L1078">
            <v>2104.6258827250276</v>
          </cell>
          <cell r="M1078">
            <v>2095.0869996581623</v>
          </cell>
          <cell r="N1078">
            <v>2001.2292888282614</v>
          </cell>
          <cell r="O1078">
            <v>1995.7764410450779</v>
          </cell>
          <cell r="P1078">
            <v>2295.6049152446299</v>
          </cell>
          <cell r="Q1078">
            <v>2116.2209323449256</v>
          </cell>
          <cell r="R1078">
            <v>1770.703816073581</v>
          </cell>
          <cell r="S1078">
            <v>1862.6721160713782</v>
          </cell>
          <cell r="T1078">
            <v>24902.399561343031</v>
          </cell>
          <cell r="U1078">
            <v>14861.421340563438</v>
          </cell>
        </row>
        <row r="1079">
          <cell r="F1079" t="str">
            <v>(-) DESPESAS FINANCEIRO/FATURAMENTOAjuda de Custo Alimentação</v>
          </cell>
          <cell r="G1079" t="str">
            <v>Ajuda de Custo Alimentação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</row>
        <row r="1080">
          <cell r="F1080" t="str">
            <v>(-) DESPESAS FINANCEIRO/FATURAMENTOAjuda de Custo Combustível</v>
          </cell>
          <cell r="G1080" t="str">
            <v>Ajuda de Custo Combustível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</row>
        <row r="1081">
          <cell r="F1081" t="str">
            <v>(-) DESPESAS FINANCEIRO/FATURAMENTOAjuda de Custo Moradia/Aluguel</v>
          </cell>
          <cell r="G1081" t="str">
            <v>Ajuda de Custo Moradia/Aluguel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</row>
        <row r="1082">
          <cell r="F1082" t="str">
            <v>(-) DESPESAS FINANCEIRO/FATURAMENTOExames Médicos</v>
          </cell>
          <cell r="G1082" t="str">
            <v>Exames Médicos</v>
          </cell>
          <cell r="H1082">
            <v>0</v>
          </cell>
          <cell r="I1082">
            <v>7.0000000094999999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34.989999998997</v>
          </cell>
          <cell r="Q1082">
            <v>0</v>
          </cell>
          <cell r="R1082">
            <v>0</v>
          </cell>
          <cell r="S1082">
            <v>0</v>
          </cell>
          <cell r="T1082">
            <v>41.990000008496999</v>
          </cell>
          <cell r="U1082">
            <v>7.0000000094999999</v>
          </cell>
        </row>
        <row r="1083">
          <cell r="F1083" t="str">
            <v>(-) DESPESAS FINANCEIRO/FATURAMENTOPlano de Saúde</v>
          </cell>
          <cell r="G1083" t="str">
            <v>Plano de Saúde</v>
          </cell>
          <cell r="H1083">
            <v>766.07416669906092</v>
          </cell>
          <cell r="I1083">
            <v>793.89446900711198</v>
          </cell>
          <cell r="J1083">
            <v>894.74639133086907</v>
          </cell>
          <cell r="K1083">
            <v>782.7341422181388</v>
          </cell>
          <cell r="L1083">
            <v>902.12588231679933</v>
          </cell>
          <cell r="M1083">
            <v>761.88700002454561</v>
          </cell>
          <cell r="N1083">
            <v>947.82928873732919</v>
          </cell>
          <cell r="O1083">
            <v>798.77644067506731</v>
          </cell>
          <cell r="P1083">
            <v>837.11491521568473</v>
          </cell>
          <cell r="Q1083">
            <v>789.22093223540253</v>
          </cell>
          <cell r="R1083">
            <v>627.70381585298469</v>
          </cell>
          <cell r="S1083">
            <v>782.67211622481966</v>
          </cell>
          <cell r="T1083">
            <v>9684.7795605378142</v>
          </cell>
          <cell r="U1083">
            <v>5849.2913403338544</v>
          </cell>
        </row>
        <row r="1084">
          <cell r="F1084" t="str">
            <v>(-) DESPESAS FINANCEIRO/FATURAMENTOSeguro de Vida em Grupo</v>
          </cell>
          <cell r="G1084" t="str">
            <v>Seguro de Vida em Grupo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</row>
        <row r="1085">
          <cell r="F1085" t="str">
            <v>(-) DESPESAS FINANCEIRO/FATURAMENTOPlano Odontológico</v>
          </cell>
          <cell r="G1085" t="str">
            <v>Plano Odontológico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</row>
        <row r="1086">
          <cell r="F1086" t="str">
            <v>(-) DESPESAS FINANCEIRO/FATURAMENTOFarmácia</v>
          </cell>
          <cell r="G1086" t="str">
            <v>Farmácia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</row>
        <row r="1087">
          <cell r="F1087" t="str">
            <v>(-) DESPESAS FINANCEIRO/FATURAMENTOAlimentação Funcionários</v>
          </cell>
          <cell r="G1087" t="str">
            <v>Alimentação Funcionários</v>
          </cell>
          <cell r="H1087">
            <v>1511.9999999889415</v>
          </cell>
          <cell r="I1087">
            <v>1175.9999999315953</v>
          </cell>
          <cell r="J1087">
            <v>1176.0000003110456</v>
          </cell>
          <cell r="K1087">
            <v>1175.9999998686799</v>
          </cell>
          <cell r="L1087">
            <v>1176.0000004098281</v>
          </cell>
          <cell r="M1087">
            <v>1175.9999996354466</v>
          </cell>
          <cell r="N1087">
            <v>1008.0000000909322</v>
          </cell>
          <cell r="O1087">
            <v>1176.0000003653306</v>
          </cell>
          <cell r="P1087">
            <v>1234.8000000299485</v>
          </cell>
          <cell r="Q1087">
            <v>1290.0000001095232</v>
          </cell>
          <cell r="R1087">
            <v>1080.0000002205963</v>
          </cell>
          <cell r="S1087">
            <v>1079.9999998465587</v>
          </cell>
          <cell r="T1087">
            <v>14260.800000808427</v>
          </cell>
          <cell r="U1087">
            <v>8400.0000002364686</v>
          </cell>
        </row>
        <row r="1088">
          <cell r="F1088" t="str">
            <v>(-) DESPESAS FINANCEIRO/FATURAMENTOAlimentação Interna Funcionários</v>
          </cell>
          <cell r="G1088" t="str">
            <v>Alimentação Interna Funcionários</v>
          </cell>
          <cell r="H1088">
            <v>196.16999996182307</v>
          </cell>
          <cell r="I1088">
            <v>0</v>
          </cell>
          <cell r="J1088">
            <v>0</v>
          </cell>
          <cell r="K1088">
            <v>0</v>
          </cell>
          <cell r="L1088">
            <v>26.4999999984</v>
          </cell>
          <cell r="M1088">
            <v>157.19999999817</v>
          </cell>
          <cell r="N1088">
            <v>45.4</v>
          </cell>
          <cell r="O1088">
            <v>21.00000000468</v>
          </cell>
          <cell r="P1088">
            <v>188.7</v>
          </cell>
          <cell r="Q1088">
            <v>37</v>
          </cell>
          <cell r="R1088">
            <v>63</v>
          </cell>
          <cell r="S1088">
            <v>0</v>
          </cell>
          <cell r="T1088">
            <v>734.96999996307295</v>
          </cell>
          <cell r="U1088">
            <v>425.26999995839304</v>
          </cell>
        </row>
        <row r="1089">
          <cell r="F1089" t="str">
            <v>(-) DESPESAS FINANCEIRO/FATURAMENTOMulta Termino Contratual</v>
          </cell>
          <cell r="G1089" t="str">
            <v>Multa Termino Contratual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</row>
        <row r="1090">
          <cell r="F1090" t="str">
            <v>(-) DESPESAS FINANCEIRO/FATURAMENTOMultas Trabalhistas</v>
          </cell>
          <cell r="G1090" t="str">
            <v>Multas Trabalhistas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</row>
        <row r="1091">
          <cell r="F1091" t="str">
            <v xml:space="preserve">(-) DESPESAS FINANCEIRO/FATURAMENTOFardamento </v>
          </cell>
          <cell r="G1091" t="str">
            <v xml:space="preserve">Fardamento </v>
          </cell>
          <cell r="H1091">
            <v>179.86000002522076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179.86000002522076</v>
          </cell>
          <cell r="U1091">
            <v>179.86000002522076</v>
          </cell>
        </row>
        <row r="1092">
          <cell r="F1092" t="str">
            <v>(-) DESPESAS FINANCEIRO/FATURAMENTOBenefícios Assistenciais</v>
          </cell>
          <cell r="G1092" t="str">
            <v>Benefícios Assistenciais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</row>
        <row r="1093">
          <cell r="F1093" t="str">
            <v>(-) DESPESAS FINANCEIRO/FATURAMENTO(-) Despesas Especificas</v>
          </cell>
          <cell r="G1093" t="str">
            <v>(-) Despesas Especificas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5292.67</v>
          </cell>
          <cell r="R1093">
            <v>0</v>
          </cell>
          <cell r="S1093">
            <v>0</v>
          </cell>
          <cell r="T1093">
            <v>5292.67</v>
          </cell>
          <cell r="U1093">
            <v>0</v>
          </cell>
        </row>
        <row r="1094">
          <cell r="F1094" t="str">
            <v>(-) DESPESAS FINANCEIRO/FATURAMENTOEnergia Eletrica</v>
          </cell>
          <cell r="G1094" t="str">
            <v>Energia Eletrica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</row>
        <row r="1095">
          <cell r="F1095" t="str">
            <v>(-) DESPESAS FINANCEIRO/FATURAMENTOCustas Cartoriais</v>
          </cell>
          <cell r="G1095" t="str">
            <v>Custas Cartoriais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5292.67</v>
          </cell>
          <cell r="R1095">
            <v>0</v>
          </cell>
          <cell r="S1095">
            <v>0</v>
          </cell>
          <cell r="T1095">
            <v>5292.67</v>
          </cell>
          <cell r="U1095">
            <v>0</v>
          </cell>
        </row>
        <row r="1096">
          <cell r="F1096" t="str">
            <v>(-) DESPESAS FINANCEIRO/FATURAMENTOAluguel de Máquinas e Equipamentos</v>
          </cell>
          <cell r="G1096" t="str">
            <v>Aluguel de Máquinas e Equipamentos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</row>
        <row r="1097">
          <cell r="F1097" t="str">
            <v>(-) DESPESAS FINANCEIRO/FATURAMENTOCombustível Frota Leve</v>
          </cell>
          <cell r="G1097" t="str">
            <v>Combustível Frota Leve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</row>
        <row r="1098">
          <cell r="F1098" t="str">
            <v>(-) DESPESAS FINANCEIRO/FATURAMENTOLubrificantes Frota Leve</v>
          </cell>
          <cell r="G1098" t="str">
            <v>Lubrificantes Frota Leve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</row>
        <row r="1099">
          <cell r="F1099" t="str">
            <v>(-) DESPESAS FINANCEIRO/FATURAMENTOManutenção Frota Leve</v>
          </cell>
          <cell r="G1099" t="str">
            <v>Manutenção Frota Leve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</row>
        <row r="1100">
          <cell r="F1100" t="str">
            <v>(-) DESPESAS FINANCEIRO/FATURAMENTOSeguro Frota Leve</v>
          </cell>
          <cell r="G1100" t="str">
            <v>Seguro Frota Leve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</row>
        <row r="1101">
          <cell r="F1101" t="str">
            <v>(-) DESPESAS FINANCEIRO/FATURAMENTOSeguro Instalações</v>
          </cell>
          <cell r="G1101" t="str">
            <v>Seguro Instalações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</row>
        <row r="1102">
          <cell r="F1102" t="str">
            <v>(-) DESPESAS FINANCEIRO/FATURAMENTOSeguro Responsabilidade Civil</v>
          </cell>
          <cell r="G1102" t="str">
            <v>Seguro Responsabilidade Civil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</row>
        <row r="1103">
          <cell r="F1103" t="str">
            <v>(-) DESPESAS FINANCEIRO/FATURAMENTOAluguel de Imóveis</v>
          </cell>
          <cell r="G1103" t="str">
            <v>Aluguel de Imóveis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</row>
        <row r="1104">
          <cell r="F1104" t="str">
            <v>(-) DESPESAS FINANCEIRO/FATURAMENTOTaxas Operacionais</v>
          </cell>
          <cell r="G1104" t="str">
            <v>Taxas Operacionais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</row>
        <row r="1105">
          <cell r="F1105" t="str">
            <v>(-) DESPESAS FINANCEIRO/FATURAMENTODoações</v>
          </cell>
          <cell r="G1105" t="str">
            <v>Doações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</row>
        <row r="1106">
          <cell r="F1106" t="str">
            <v>(-) DESPESAS FINANCEIRO/FATURAMENTOPremio por Concursos</v>
          </cell>
          <cell r="G1106" t="str">
            <v>Premio por Concursos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</row>
        <row r="1107">
          <cell r="F1107" t="str">
            <v>(-) DESPESAS FINANCEIRO/FATURAMENTOPublicações Legais</v>
          </cell>
          <cell r="G1107" t="str">
            <v>Publicações Legais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</row>
        <row r="1108">
          <cell r="F1108" t="str">
            <v>(-) DESPESAS FINANCEIRO/FATURAMENTOServiço Copa</v>
          </cell>
          <cell r="G1108" t="str">
            <v>Serviço Copa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</row>
        <row r="1109">
          <cell r="F1109" t="str">
            <v>(-) DESPESAS FINANCEIRO/FATURAMENTOContribuição Sindicatos e Associações</v>
          </cell>
          <cell r="G1109" t="str">
            <v>Contribuição Sindicatos e Associações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</row>
        <row r="1110">
          <cell r="F1110" t="str">
            <v>(-) DESPESAS FINANCEIRO/FATURAMENTODespesas com Certificação Digital</v>
          </cell>
          <cell r="G1110" t="str">
            <v>Despesas com Certificação Digital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</row>
        <row r="1111">
          <cell r="F1111" t="str">
            <v>(-) DESPESAS FINANCEIRO/FATURAMENTOCustas e Emolumentos</v>
          </cell>
          <cell r="G1111" t="str">
            <v>Custas e Emolumentos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</row>
        <row r="1112">
          <cell r="F1112" t="str">
            <v>(-) DESPESAS FINANCEIRO/FATURAMENTO(-) Despesas Gerais</v>
          </cell>
          <cell r="G1112" t="str">
            <v>(-) Despesas Gerais</v>
          </cell>
          <cell r="H1112">
            <v>548.44000005902581</v>
          </cell>
          <cell r="I1112">
            <v>748.89000009361234</v>
          </cell>
          <cell r="J1112">
            <v>1146.7000000299122</v>
          </cell>
          <cell r="K1112">
            <v>774.2599999614506</v>
          </cell>
          <cell r="L1112">
            <v>761.1</v>
          </cell>
          <cell r="M1112">
            <v>319.92999995195299</v>
          </cell>
          <cell r="N1112">
            <v>308.79000000953749</v>
          </cell>
          <cell r="O1112">
            <v>596.30000001764051</v>
          </cell>
          <cell r="P1112">
            <v>350.30000002278319</v>
          </cell>
          <cell r="Q1112">
            <v>456.58999999517005</v>
          </cell>
          <cell r="R1112">
            <v>326.87000000354135</v>
          </cell>
          <cell r="S1112">
            <v>326.87000000161976</v>
          </cell>
          <cell r="T1112">
            <v>6665.0400001462467</v>
          </cell>
          <cell r="U1112">
            <v>4608.110000105492</v>
          </cell>
        </row>
        <row r="1113">
          <cell r="F1113" t="str">
            <v>(-) DESPESAS FINANCEIRO/FATURAMENTO(-) Deslocamentos e Viagens</v>
          </cell>
          <cell r="G1113" t="str">
            <v>(-) Deslocamentos e Viagens</v>
          </cell>
          <cell r="H1113">
            <v>0</v>
          </cell>
          <cell r="I1113">
            <v>0</v>
          </cell>
          <cell r="J1113">
            <v>35.26</v>
          </cell>
          <cell r="K1113">
            <v>0</v>
          </cell>
          <cell r="L1113">
            <v>0</v>
          </cell>
          <cell r="M1113">
            <v>0</v>
          </cell>
          <cell r="N1113">
            <v>4.0000000095375006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39.260000009537499</v>
          </cell>
          <cell r="U1113">
            <v>39.260000009537499</v>
          </cell>
        </row>
        <row r="1114">
          <cell r="F1114" t="str">
            <v xml:space="preserve">(-) DESPESAS FINANCEIRO/FATURAMENTOHospedagem </v>
          </cell>
          <cell r="G1114" t="str">
            <v xml:space="preserve">Hospedagem 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</row>
        <row r="1115">
          <cell r="F1115" t="str">
            <v xml:space="preserve">(-) DESPESAS FINANCEIRO/FATURAMENTOPassagens Aéreas </v>
          </cell>
          <cell r="G1115" t="str">
            <v xml:space="preserve">Passagens Aéreas 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</row>
        <row r="1116">
          <cell r="F1116" t="str">
            <v xml:space="preserve">(-) DESPESAS FINANCEIRO/FATURAMENTOPassagens Rodoviárias </v>
          </cell>
          <cell r="G1116" t="str">
            <v xml:space="preserve">Passagens Rodoviárias 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</row>
        <row r="1117">
          <cell r="F1117" t="str">
            <v>(-) DESPESAS FINANCEIRO/FATURAMENTOPassagens Marítimas</v>
          </cell>
          <cell r="G1117" t="str">
            <v>Passagens Marítimas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</row>
        <row r="1118">
          <cell r="F1118" t="str">
            <v>(-) DESPESAS FINANCEIRO/FATURAMENTODespesas com Táxi</v>
          </cell>
          <cell r="G1118" t="str">
            <v>Despesas com Táxi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</row>
        <row r="1119">
          <cell r="F1119" t="str">
            <v>(-) DESPESAS FINANCEIRO/FATURAMENTODespesas com Moto Taxi</v>
          </cell>
          <cell r="G1119" t="str">
            <v>Despesas com Moto Taxi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4.0000000095375006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4.0000000095375006</v>
          </cell>
          <cell r="U1119">
            <v>4.0000000095375006</v>
          </cell>
        </row>
        <row r="1120">
          <cell r="F1120" t="str">
            <v>(-) DESPESAS FINANCEIRO/FATURAMENTOAlimentação Viagens</v>
          </cell>
          <cell r="G1120" t="str">
            <v>Alimentação Viagens</v>
          </cell>
          <cell r="H1120">
            <v>0</v>
          </cell>
          <cell r="I1120">
            <v>0</v>
          </cell>
          <cell r="J1120">
            <v>35.26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35.26</v>
          </cell>
          <cell r="U1120">
            <v>35.26</v>
          </cell>
        </row>
        <row r="1121">
          <cell r="F1121" t="str">
            <v>(-) DESPESAS FINANCEIRO/FATURAMENTODiárias Viagens</v>
          </cell>
          <cell r="G1121" t="str">
            <v>Diárias Viagens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</row>
        <row r="1122">
          <cell r="F1122" t="str">
            <v>(-) DESPESAS FINANCEIRO/FATURAMENTOCombustível em Viagens</v>
          </cell>
          <cell r="G1122" t="str">
            <v>Combustível em Viagens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</row>
        <row r="1123">
          <cell r="F1123" t="str">
            <v>(-) DESPESAS FINANCEIRO/FATURAMENTOEstacionamento</v>
          </cell>
          <cell r="G1123" t="str">
            <v>Estacionamento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</row>
        <row r="1124">
          <cell r="F1124" t="str">
            <v>(-) DESPESAS FINANCEIRO/FATURAMENTOPedágio</v>
          </cell>
          <cell r="G1124" t="str">
            <v>Pedágio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</row>
        <row r="1125">
          <cell r="F1125" t="str">
            <v>(-) DESPESAS FINANCEIRO/FATURAMENTO(-) Telefonia e Telecomunicações</v>
          </cell>
          <cell r="G1125" t="str">
            <v>(-) Telefonia e Telecomunicações</v>
          </cell>
          <cell r="H1125">
            <v>358.44000006462574</v>
          </cell>
          <cell r="I1125">
            <v>470.89000009921227</v>
          </cell>
          <cell r="J1125">
            <v>481.28000003491201</v>
          </cell>
          <cell r="K1125">
            <v>297.94999996050069</v>
          </cell>
          <cell r="L1125">
            <v>0</v>
          </cell>
          <cell r="M1125">
            <v>1.9999999519529634</v>
          </cell>
          <cell r="N1125">
            <v>0</v>
          </cell>
          <cell r="O1125">
            <v>1.5100000176405133</v>
          </cell>
          <cell r="P1125">
            <v>11.670000022783173</v>
          </cell>
          <cell r="Q1125">
            <v>0</v>
          </cell>
          <cell r="R1125">
            <v>22.080000003541318</v>
          </cell>
          <cell r="S1125">
            <v>22.080000001619741</v>
          </cell>
          <cell r="T1125">
            <v>1667.9000001567883</v>
          </cell>
          <cell r="U1125">
            <v>1610.5600001112036</v>
          </cell>
        </row>
        <row r="1126">
          <cell r="F1126" t="str">
            <v>(-) DESPESAS FINANCEIRO/FATURAMENTOTelefonia Fixa</v>
          </cell>
          <cell r="G1126" t="str">
            <v>Telefonia Fixa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</row>
        <row r="1127">
          <cell r="F1127" t="str">
            <v>(-) DESPESAS FINANCEIRO/FATURAMENTOTelefonia Móvel</v>
          </cell>
          <cell r="G1127" t="str">
            <v>Telefonia Móvel</v>
          </cell>
          <cell r="H1127">
            <v>358.44000006462574</v>
          </cell>
          <cell r="I1127">
            <v>470.89000009921227</v>
          </cell>
          <cell r="J1127">
            <v>481.28000003491201</v>
          </cell>
          <cell r="K1127">
            <v>297.94999996050069</v>
          </cell>
          <cell r="L1127">
            <v>0</v>
          </cell>
          <cell r="M1127">
            <v>1.9999999519529634</v>
          </cell>
          <cell r="N1127">
            <v>0</v>
          </cell>
          <cell r="O1127">
            <v>1.5100000176405133</v>
          </cell>
          <cell r="P1127">
            <v>11.670000022783173</v>
          </cell>
          <cell r="Q1127">
            <v>0</v>
          </cell>
          <cell r="R1127">
            <v>22.080000003541318</v>
          </cell>
          <cell r="S1127">
            <v>22.080000001619741</v>
          </cell>
          <cell r="T1127">
            <v>1667.9000001567883</v>
          </cell>
          <cell r="U1127">
            <v>1610.5600001112036</v>
          </cell>
        </row>
        <row r="1128">
          <cell r="F1128" t="str">
            <v>(-) DESPESAS FINANCEIRO/FATURAMENTOInternet</v>
          </cell>
          <cell r="G1128" t="str">
            <v>Internet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</row>
        <row r="1129">
          <cell r="F1129" t="str">
            <v>(-) DESPESAS FINANCEIRO/FATURAMENTOServiço de Trasmissão em Audio e Video</v>
          </cell>
          <cell r="G1129" t="str">
            <v>Serviço de Trasmissão em Audio e Video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</row>
        <row r="1130">
          <cell r="F1130" t="str">
            <v>(-) DESPESAS FINANCEIRO/FATURAMENTOVoip</v>
          </cell>
          <cell r="G1130" t="str">
            <v>Voip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</row>
        <row r="1131">
          <cell r="F1131" t="str">
            <v>(-) DESPESAS FINANCEIRO/FATURAMENTO(-)Materias de Consumo</v>
          </cell>
          <cell r="G1131" t="str">
            <v>(-)Materias de Consumo</v>
          </cell>
          <cell r="H1131">
            <v>189.99999999440001</v>
          </cell>
          <cell r="I1131">
            <v>277.99999999440001</v>
          </cell>
          <cell r="J1131">
            <v>49.99999999500001</v>
          </cell>
          <cell r="K1131">
            <v>200.00000000095</v>
          </cell>
          <cell r="L1131">
            <v>180</v>
          </cell>
          <cell r="M1131">
            <v>0</v>
          </cell>
          <cell r="N1131">
            <v>0</v>
          </cell>
          <cell r="O1131">
            <v>290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1187.99999998475</v>
          </cell>
          <cell r="U1131">
            <v>897.99999998475005</v>
          </cell>
        </row>
        <row r="1132">
          <cell r="F1132" t="str">
            <v>(-) DESPESAS FINANCEIRO/FATURAMENTOMaterial de Consumo Informática</v>
          </cell>
          <cell r="G1132" t="str">
            <v>Material de Consumo Informática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</row>
        <row r="1133">
          <cell r="F1133" t="str">
            <v>(-) DESPESAS FINANCEIRO/FATURAMENTOAluguel Máquina Reprográfica</v>
          </cell>
          <cell r="G1133" t="str">
            <v>Aluguel Máquina Reprográfica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</row>
        <row r="1134">
          <cell r="F1134" t="str">
            <v>(-) DESPESAS FINANCEIRO/FATURAMENTOMaterial de Consumo Máquina Reprografia</v>
          </cell>
          <cell r="G1134" t="str">
            <v>Material de Consumo Máquina Reprografia</v>
          </cell>
          <cell r="H1134">
            <v>50</v>
          </cell>
          <cell r="I1134">
            <v>50</v>
          </cell>
          <cell r="J1134">
            <v>49.99999999500001</v>
          </cell>
          <cell r="K1134">
            <v>200.00000000095</v>
          </cell>
          <cell r="L1134">
            <v>180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529.99999999595002</v>
          </cell>
          <cell r="U1134">
            <v>529.99999999595002</v>
          </cell>
        </row>
        <row r="1135">
          <cell r="F1135" t="str">
            <v>(-) DESPESAS FINANCEIRO/FATURAMENTOMaterial de Expediente</v>
          </cell>
          <cell r="G1135" t="str">
            <v>Material de Expediente</v>
          </cell>
          <cell r="H1135">
            <v>139.99999999440001</v>
          </cell>
          <cell r="I1135">
            <v>88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227.99999999440001</v>
          </cell>
          <cell r="U1135">
            <v>227.99999999440001</v>
          </cell>
        </row>
        <row r="1136">
          <cell r="F1136" t="str">
            <v>(-) DESPESAS FINANCEIRO/FATURAMENTOMaterial de Limpeza</v>
          </cell>
          <cell r="G1136" t="str">
            <v>Material de Limpeza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</row>
        <row r="1137">
          <cell r="F1137" t="str">
            <v>(-) DESPESAS FINANCEIRO/FATURAMENTOMaterial Gráfico e Repreográfico</v>
          </cell>
          <cell r="G1137" t="str">
            <v>Material Gráfico e Repreográfico</v>
          </cell>
          <cell r="H1137">
            <v>0</v>
          </cell>
          <cell r="I1137">
            <v>139.99999999440001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290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429.99999999440001</v>
          </cell>
          <cell r="U1137">
            <v>139.99999999440001</v>
          </cell>
        </row>
        <row r="1138">
          <cell r="F1138" t="str">
            <v>(-) DESPESAS FINANCEIRO/FATURAMENTOMateriais de Natureza Permanente</v>
          </cell>
          <cell r="G1138" t="str">
            <v>Materiais de Natureza Permanente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</row>
        <row r="1139">
          <cell r="F1139" t="str">
            <v>(-) DESPESAS FINANCEIRO/FATURAMENTOCoffee Break</v>
          </cell>
          <cell r="G1139" t="str">
            <v>Coffee Break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</row>
        <row r="1140">
          <cell r="F1140" t="str">
            <v>(-) DESPESAS FINANCEIRO/FATURAMENTOMaterial EPI</v>
          </cell>
          <cell r="G1140" t="str">
            <v>Material EPI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</row>
        <row r="1141">
          <cell r="F1141" t="str">
            <v>(-) DESPESAS FINANCEIRO/FATURAMENTO(-) Serviços Técnicos Especializados</v>
          </cell>
          <cell r="G1141" t="str">
            <v>(-) Serviços Técnicos Especializados</v>
          </cell>
          <cell r="H1141">
            <v>0</v>
          </cell>
          <cell r="I1141">
            <v>0</v>
          </cell>
          <cell r="J1141">
            <v>580.16000000000008</v>
          </cell>
          <cell r="K1141">
            <v>276.31</v>
          </cell>
          <cell r="L1141">
            <v>581.1</v>
          </cell>
          <cell r="M1141">
            <v>317.93</v>
          </cell>
          <cell r="N1141">
            <v>304.79000000000002</v>
          </cell>
          <cell r="O1141">
            <v>304.79000000000002</v>
          </cell>
          <cell r="P1141">
            <v>338.63</v>
          </cell>
          <cell r="Q1141">
            <v>304.79000000000002</v>
          </cell>
          <cell r="R1141">
            <v>304.79000000000002</v>
          </cell>
          <cell r="S1141">
            <v>304.79000000000002</v>
          </cell>
          <cell r="T1141">
            <v>3618.0800000000004</v>
          </cell>
          <cell r="U1141">
            <v>2060.2900000000004</v>
          </cell>
        </row>
        <row r="1142">
          <cell r="F1142" t="str">
            <v>(-) DESPESAS FINANCEIRO/FATURAMENTOComissões sobre Vendas</v>
          </cell>
          <cell r="G1142" t="str">
            <v>Comissões sobre Vendas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</row>
        <row r="1143">
          <cell r="F1143" t="str">
            <v>(-) DESPESAS FINANCEIRO/FATURAMENTOServiços de Segurança</v>
          </cell>
          <cell r="G1143" t="str">
            <v>Serviços de Segurança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</row>
        <row r="1144">
          <cell r="F1144" t="str">
            <v>(-) DESPESAS FINANCEIRO/FATURAMENTOServiços de Contabilidade</v>
          </cell>
          <cell r="G1144" t="str">
            <v>Serviços de Contabilidade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</row>
        <row r="1145">
          <cell r="F1145" t="str">
            <v>(-) DESPESAS FINANCEIRO/FATURAMENTOAssessoria Tributária</v>
          </cell>
          <cell r="G1145" t="str">
            <v>Assessoria Tributária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</row>
        <row r="1146">
          <cell r="F1146" t="str">
            <v>(-) DESPESAS FINANCEIRO/FATURAMENTOAuditoria Independente</v>
          </cell>
          <cell r="G1146" t="str">
            <v>Auditoria Independente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</row>
        <row r="1147">
          <cell r="F1147" t="str">
            <v>(-) DESPESAS FINANCEIRO/FATURAMENTOAdvocacia</v>
          </cell>
          <cell r="G1147" t="str">
            <v>Advocacia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</row>
        <row r="1148">
          <cell r="F1148" t="str">
            <v>(-) DESPESAS FINANCEIRO/FATURAMENTOAssessoria de Imprensa</v>
          </cell>
          <cell r="G1148" t="str">
            <v>Assessoria de Imprensa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</row>
        <row r="1149">
          <cell r="F1149" t="str">
            <v>(-) DESPESAS FINANCEIRO/FATURAMENTOAssessoria de Comunicação</v>
          </cell>
          <cell r="G1149" t="str">
            <v>Assessoria de Comunicação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</row>
        <row r="1150">
          <cell r="F1150" t="str">
            <v>(-) DESPESAS FINANCEIRO/FATURAMENTOAssessoria Criação e Publicidade</v>
          </cell>
          <cell r="G1150" t="str">
            <v>Assessoria Criação e Publicidade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</row>
        <row r="1151">
          <cell r="F1151" t="str">
            <v>(-) DESPESAS FINANCEIRO/FATURAMENTORecrutamento e Seleção</v>
          </cell>
          <cell r="G1151" t="str">
            <v>Recrutamento e Seleção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</row>
        <row r="1152">
          <cell r="F1152" t="str">
            <v>(-) DESPESAS FINANCEIRO/FATURAMENTOFerramentas de Pesquisa</v>
          </cell>
          <cell r="G1152" t="str">
            <v>Ferramentas de Pesquisa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</row>
        <row r="1153">
          <cell r="F1153" t="str">
            <v>(-) DESPESAS FINANCEIRO/FATURAMENTOAssessoria Empresarial</v>
          </cell>
          <cell r="G1153" t="str">
            <v>Assessoria Empresarial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</row>
        <row r="1154">
          <cell r="F1154" t="str">
            <v>(-) DESPESAS FINANCEIRO/FATURAMENTOServiço de Desembaraço Aduaneiro</v>
          </cell>
          <cell r="G1154" t="str">
            <v>Serviço de Desembaraço Aduaneiro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</row>
        <row r="1155">
          <cell r="F1155" t="str">
            <v>(-) DESPESAS FINANCEIRO/FATURAMENTOParticipação em Associações</v>
          </cell>
          <cell r="G1155" t="str">
            <v>Participação em Associações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</row>
        <row r="1156">
          <cell r="F1156" t="str">
            <v>(-) DESPESAS FINANCEIRO/FATURAMENTOComissão Empresa de Cobrança</v>
          </cell>
          <cell r="G1156" t="str">
            <v>Comissão Empresa de Cobrança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</row>
        <row r="1157">
          <cell r="F1157" t="str">
            <v>(-) DESPESAS FINANCEIRO/FATURAMENTOServiço Análise de Crédito</v>
          </cell>
          <cell r="G1157" t="str">
            <v>Serviço Análise de Crédito</v>
          </cell>
          <cell r="H1157">
            <v>0</v>
          </cell>
          <cell r="I1157">
            <v>0</v>
          </cell>
          <cell r="J1157">
            <v>580.16000000000008</v>
          </cell>
          <cell r="K1157">
            <v>276.31</v>
          </cell>
          <cell r="L1157">
            <v>581.1</v>
          </cell>
          <cell r="M1157">
            <v>317.93</v>
          </cell>
          <cell r="N1157">
            <v>304.79000000000002</v>
          </cell>
          <cell r="O1157">
            <v>304.79000000000002</v>
          </cell>
          <cell r="P1157">
            <v>338.63</v>
          </cell>
          <cell r="Q1157">
            <v>304.79000000000002</v>
          </cell>
          <cell r="R1157">
            <v>304.79000000000002</v>
          </cell>
          <cell r="S1157">
            <v>304.79000000000002</v>
          </cell>
          <cell r="T1157">
            <v>3618.0800000000004</v>
          </cell>
          <cell r="U1157">
            <v>2060.2900000000004</v>
          </cell>
        </row>
        <row r="1158">
          <cell r="F1158" t="str">
            <v>(-) DESPESAS FINANCEIRO/FATURAMENTODesenvolvimento e Manutenção de Software</v>
          </cell>
          <cell r="G1158" t="str">
            <v>Desenvolvimento e Manutenção de Software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</row>
        <row r="1159">
          <cell r="F1159" t="str">
            <v>(-) DESPESAS FINANCEIRO/FATURAMENTOSuporte Técnico Software</v>
          </cell>
          <cell r="G1159" t="str">
            <v>Suporte Técnico Software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</row>
        <row r="1160">
          <cell r="F1160" t="str">
            <v>(-) DESPESAS FINANCEIRO/FATURAMENTOLicença para Uso de Software (Aluguel)</v>
          </cell>
          <cell r="G1160" t="str">
            <v>Licença para Uso de Software (Aluguel)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</row>
        <row r="1161">
          <cell r="F1161" t="str">
            <v>(-) DESPESAS FINANCEIRO/FATURAMENTOAssessoria em TI</v>
          </cell>
          <cell r="G1161" t="str">
            <v>Assessoria em TI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</row>
        <row r="1162">
          <cell r="F1162" t="str">
            <v>(-) DESPESAS FINANCEIRO/FATURAMENTOManutenção Suporte Técnico Software</v>
          </cell>
          <cell r="G1162" t="str">
            <v>Manutenção Suporte Técnico Software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</row>
        <row r="1163">
          <cell r="F1163" t="str">
            <v>(-) DESPESAS FINANCEIRO/FATURAMENTO(-)Manutenção</v>
          </cell>
          <cell r="G1163" t="str">
            <v>(-)Manutenção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</row>
        <row r="1164">
          <cell r="F1164" t="str">
            <v>(-) DESPESAS FINANCEIRO/FATURAMENTOMateriais de Manutenção e Reparos</v>
          </cell>
          <cell r="G1164" t="str">
            <v>Materiais de Manutenção e Reparos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</row>
        <row r="1165">
          <cell r="F1165" t="str">
            <v>(-) DESPESAS FINANCEIRO/FATURAMENTOManutenção Conservação Móveis e Utensílios</v>
          </cell>
          <cell r="G1165" t="str">
            <v>Manutenção Conservação Móveis e Utensílios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</row>
        <row r="1166">
          <cell r="F1166" t="str">
            <v>(-) DESPESAS FINANCEIRO/FATURAMENTOManutenção Conservação Máq. e Equipamentos</v>
          </cell>
          <cell r="G1166" t="str">
            <v>Manutenção Conservação Máq. e Equipamentos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</row>
        <row r="1167">
          <cell r="F1167" t="str">
            <v>(-) DESPESAS FINANCEIRO/FATURAMENTOManutenção de Equipamentos de Informática</v>
          </cell>
          <cell r="G1167" t="str">
            <v>Manutenção de Equipamentos de Informática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</row>
        <row r="1168">
          <cell r="F1168" t="str">
            <v>(-) DESPESAS FINANCEIRO/FATURAMENTOManutenção e Conservação Instalações</v>
          </cell>
          <cell r="G1168" t="str">
            <v>Manutenção e Conservação Instalações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</row>
        <row r="1169">
          <cell r="F1169" t="str">
            <v>(-) DESPESAS FINANCEIRO/FATURAMENTOManutenção e Conservação Predial</v>
          </cell>
          <cell r="G1169" t="str">
            <v>Manutenção e Conservação Predial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</row>
        <row r="1170">
          <cell r="F1170" t="str">
            <v>(-) DESPESAS FINANCEIRO/FATURAMENTO(-)Outras Despesas Gerais</v>
          </cell>
          <cell r="G1170" t="str">
            <v>(-)Outras Despesas Gerais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151.79999999517</v>
          </cell>
          <cell r="R1170">
            <v>0</v>
          </cell>
          <cell r="S1170">
            <v>0</v>
          </cell>
          <cell r="T1170">
            <v>151.79999999517</v>
          </cell>
          <cell r="U1170">
            <v>0</v>
          </cell>
        </row>
        <row r="1171">
          <cell r="F1171" t="str">
            <v>(-) DESPESAS FINANCEIRO/FATURAMENTOAluguel de Veículos</v>
          </cell>
          <cell r="G1171" t="str">
            <v>Aluguel de Veículos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</row>
        <row r="1172">
          <cell r="F1172" t="str">
            <v>(-) DESPESAS FINANCEIRO/FATURAMENTOAssinatura Jornais, Revistas e Periódicos</v>
          </cell>
          <cell r="G1172" t="str">
            <v>Assinatura Jornais, Revistas e Periódicos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</row>
        <row r="1173">
          <cell r="F1173" t="str">
            <v>(-) DESPESAS FINANCEIRO/FATURAMENTOCombustível</v>
          </cell>
          <cell r="G1173" t="str">
            <v>Combustível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</row>
        <row r="1174">
          <cell r="F1174" t="str">
            <v>(-) DESPESAS FINANCEIRO/FATURAMENTODespesa com Documentos</v>
          </cell>
          <cell r="G1174" t="str">
            <v>Despesa com Documentos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151.79999999517</v>
          </cell>
          <cell r="R1174">
            <v>0</v>
          </cell>
          <cell r="S1174">
            <v>0</v>
          </cell>
          <cell r="T1174">
            <v>151.79999999517</v>
          </cell>
          <cell r="U1174">
            <v>0</v>
          </cell>
        </row>
        <row r="1175">
          <cell r="F1175" t="str">
            <v>(-) DESPESAS FINANCEIRO/FATURAMENTODespesa com Processos Judiciais</v>
          </cell>
          <cell r="G1175" t="str">
            <v>Despesa com Processos Judiciais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</row>
        <row r="1176">
          <cell r="F1176" t="str">
            <v>(-) DESPESAS FINANCEIRO/FATURAMENTOFrete Compra</v>
          </cell>
          <cell r="G1176" t="str">
            <v>Frete Compra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</row>
        <row r="1177">
          <cell r="F1177" t="str">
            <v>(-) DESPESAS FINANCEIRO/FATURAMENTOMão-de-Obra Terceirizada</v>
          </cell>
          <cell r="G1177" t="str">
            <v>Mão-de-Obra Terceirizada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</row>
        <row r="1178">
          <cell r="F1178" t="str">
            <v>(-) DESPESAS FINANCEIRO/FATURAMENTOServiço de Correios</v>
          </cell>
          <cell r="G1178" t="str">
            <v>Serviço de Correios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</row>
        <row r="1179">
          <cell r="F1179" t="str">
            <v>(-) DESPESAS FINANCEIRO/FATURAMENTOÁgua</v>
          </cell>
          <cell r="G1179" t="str">
            <v>Água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</row>
        <row r="1180">
          <cell r="F1180" t="str">
            <v>(-) DESPESAS FINANCEIRO/FATURAMENTODespesas com Amortização de Software</v>
          </cell>
          <cell r="G1180" t="str">
            <v>Despesas com Amortização de Software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</row>
        <row r="1181">
          <cell r="F1181" t="str">
            <v>(-) DESPESAS FINANCEIRO/FATURAMENTOTaxas Operacionais</v>
          </cell>
          <cell r="G1181" t="str">
            <v>Taxas Operacionais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</row>
        <row r="1182">
          <cell r="F1182" t="str">
            <v>(-) DESPESAS FINANCEIRO/FATURAMENTOAluguel de Imóveis</v>
          </cell>
          <cell r="G1182" t="str">
            <v>Aluguel de Imóveis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</row>
        <row r="1183">
          <cell r="F1183" t="str">
            <v>(-) DESPESAS FINANCEIRO/FATURAMENTOSeguro Frota Leve</v>
          </cell>
          <cell r="G1183" t="str">
            <v>Seguro Frota Leve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</row>
        <row r="1184">
          <cell r="F1184" t="str">
            <v>(-) DESPESAS FINANCEIRO/FATURAMENTOPerdas de Estoque</v>
          </cell>
          <cell r="G1184" t="str">
            <v>Perdas de Estoque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</row>
        <row r="1185">
          <cell r="F1185" t="str">
            <v>(-) DESPESAS FINANCEIRO/FATURAMENTOAluguel de Máquinas e Equipamentos</v>
          </cell>
          <cell r="G1185" t="str">
            <v>Aluguel de Máquinas e Equipamentos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</row>
        <row r="1186">
          <cell r="F1186" t="str">
            <v>(-) DESPESAS FINANCEIRO/FATURAMENTOOutras Despesas Gerais</v>
          </cell>
          <cell r="G1186" t="str">
            <v>Outras Despesas Gerais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</row>
        <row r="1187">
          <cell r="F1187" t="str">
            <v>(-) DESPESAS CONTABILIDADE(-) DESPESAS CONTABILIDADE</v>
          </cell>
          <cell r="G1187" t="str">
            <v>(-) DESPESAS CONTABILIDADE</v>
          </cell>
          <cell r="H1187">
            <v>13392.557500206789</v>
          </cell>
          <cell r="I1187">
            <v>8858.4504868983604</v>
          </cell>
          <cell r="J1187">
            <v>9319.7327392874267</v>
          </cell>
          <cell r="K1187">
            <v>30896.663089465779</v>
          </cell>
          <cell r="L1187">
            <v>12112.090978311411</v>
          </cell>
          <cell r="M1187">
            <v>9696.9582998560363</v>
          </cell>
          <cell r="N1187">
            <v>12305.050552361465</v>
          </cell>
          <cell r="O1187">
            <v>10234.268220311551</v>
          </cell>
          <cell r="P1187">
            <v>11089.44745744544</v>
          </cell>
          <cell r="Q1187">
            <v>11092.210466204571</v>
          </cell>
          <cell r="R1187">
            <v>10565.579999824098</v>
          </cell>
          <cell r="S1187">
            <v>9924.679999637081</v>
          </cell>
          <cell r="T1187">
            <v>149487.68978980999</v>
          </cell>
          <cell r="U1187">
            <v>96581.503646387268</v>
          </cell>
        </row>
        <row r="1188">
          <cell r="F1188" t="str">
            <v>(-) DESPESAS CONTABILIDADEDespesas com Pessoal</v>
          </cell>
          <cell r="G1188" t="str">
            <v>Despesas com Pessoal</v>
          </cell>
          <cell r="H1188">
            <v>6107.5575002067881</v>
          </cell>
          <cell r="I1188">
            <v>5625.4504868983613</v>
          </cell>
          <cell r="J1188">
            <v>6086.7327392874267</v>
          </cell>
          <cell r="K1188">
            <v>6932.3130894657806</v>
          </cell>
          <cell r="L1188">
            <v>6949.210978311412</v>
          </cell>
          <cell r="M1188">
            <v>6941.528299856036</v>
          </cell>
          <cell r="N1188">
            <v>7210.3205523614643</v>
          </cell>
          <cell r="O1188">
            <v>7456.38822031155</v>
          </cell>
          <cell r="P1188">
            <v>6311.9774574454386</v>
          </cell>
          <cell r="Q1188">
            <v>7315.07046620457</v>
          </cell>
          <cell r="R1188">
            <v>7102.5519077505905</v>
          </cell>
          <cell r="S1188">
            <v>7325.9560577494904</v>
          </cell>
          <cell r="T1188">
            <v>81365.057755848917</v>
          </cell>
          <cell r="U1188">
            <v>45853.113646387275</v>
          </cell>
        </row>
        <row r="1189">
          <cell r="F1189" t="str">
            <v>(-) DESPESAS CONTABILIDADESalários e Adicionais</v>
          </cell>
          <cell r="G1189" t="str">
            <v>Salários e Adicionais</v>
          </cell>
          <cell r="H1189">
            <v>4044</v>
          </cell>
          <cell r="I1189">
            <v>3504</v>
          </cell>
          <cell r="J1189">
            <v>3234</v>
          </cell>
          <cell r="K1189">
            <v>4346.5328000000009</v>
          </cell>
          <cell r="L1189">
            <v>4346.5328000000009</v>
          </cell>
          <cell r="M1189">
            <v>4347.6152000000002</v>
          </cell>
          <cell r="N1189">
            <v>4332.4152000000004</v>
          </cell>
          <cell r="O1189">
            <v>4328</v>
          </cell>
          <cell r="P1189">
            <v>3657.52</v>
          </cell>
          <cell r="Q1189">
            <v>4328</v>
          </cell>
          <cell r="R1189">
            <v>4328</v>
          </cell>
          <cell r="S1189">
            <v>4328</v>
          </cell>
          <cell r="T1189">
            <v>49124.616000000002</v>
          </cell>
          <cell r="U1189">
            <v>28155.096000000001</v>
          </cell>
        </row>
        <row r="1190">
          <cell r="F1190" t="str">
            <v>(-) DESPESAS CONTABILIDADEEncargos Sociais</v>
          </cell>
          <cell r="G1190" t="str">
            <v>Encargos Sociais</v>
          </cell>
          <cell r="H1190">
            <v>1567.24</v>
          </cell>
          <cell r="I1190">
            <v>1613.21</v>
          </cell>
          <cell r="J1190">
            <v>1629.27</v>
          </cell>
          <cell r="K1190">
            <v>1746.3228000000004</v>
          </cell>
          <cell r="L1190">
            <v>1712.0527999999999</v>
          </cell>
          <cell r="M1190">
            <v>1708.9696000000004</v>
          </cell>
          <cell r="N1190">
            <v>1967.6928</v>
          </cell>
          <cell r="O1190">
            <v>2225</v>
          </cell>
          <cell r="P1190">
            <v>1695.9</v>
          </cell>
          <cell r="Q1190">
            <v>2052.4599999999996</v>
          </cell>
          <cell r="R1190">
            <v>1920.6999999999998</v>
          </cell>
          <cell r="S1190">
            <v>2066.6200000000003</v>
          </cell>
          <cell r="T1190">
            <v>21905.437999999998</v>
          </cell>
          <cell r="U1190">
            <v>11944.758</v>
          </cell>
        </row>
        <row r="1191">
          <cell r="F1191" t="str">
            <v>(-) DESPESAS CONTABILIDADEProvisão PPR Global</v>
          </cell>
          <cell r="G1191" t="str">
            <v>Provisão PPR Global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</row>
        <row r="1192">
          <cell r="F1192" t="str">
            <v>(-) DESPESAS CONTABILIDADEDesenvolvimento RH</v>
          </cell>
          <cell r="G1192" t="str">
            <v>Desenvolvimento RH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</row>
        <row r="1193">
          <cell r="F1193" t="str">
            <v>(-) DESPESAS CONTABILIDADEProvisão PPR Gestores</v>
          </cell>
          <cell r="G1193" t="str">
            <v>Provisão PPR Gestores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</row>
        <row r="1194">
          <cell r="F1194" t="str">
            <v>(-) DESPESAS CONTABILIDADEEducação Continuada</v>
          </cell>
          <cell r="G1194" t="str">
            <v>Educação Continuada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</row>
        <row r="1195">
          <cell r="F1195" t="str">
            <v>(-) DESPESAS CONTABILIDADEIdiomas</v>
          </cell>
          <cell r="G1195" t="str">
            <v>Idiomas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</row>
        <row r="1196">
          <cell r="F1196" t="str">
            <v>(-) DESPESAS CONTABILIDADEGinástica Laboral</v>
          </cell>
          <cell r="G1196" t="str">
            <v>Ginástica Laboral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</row>
        <row r="1197">
          <cell r="F1197" t="str">
            <v>(-) DESPESAS CONTABILIDADEEducação e Treinamento (Capacitação)</v>
          </cell>
          <cell r="G1197" t="str">
            <v>Educação e Treinamento (Capacitação)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</row>
        <row r="1198">
          <cell r="F1198" t="str">
            <v>(-) DESPESAS CONTABILIDADEAtividades Motivacionais</v>
          </cell>
          <cell r="G1198" t="str">
            <v>Atividades Motivacionais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</row>
        <row r="1199">
          <cell r="F1199" t="str">
            <v>(-) DESPESAS CONTABILIDADEOutras despesas de Pessoal</v>
          </cell>
          <cell r="G1199" t="str">
            <v>Outras despesas de Pessoal</v>
          </cell>
          <cell r="H1199">
            <v>496.31750020678788</v>
          </cell>
          <cell r="I1199">
            <v>508.24048689836161</v>
          </cell>
          <cell r="J1199">
            <v>1223.4627392874263</v>
          </cell>
          <cell r="K1199">
            <v>839.45748946577942</v>
          </cell>
          <cell r="L1199">
            <v>890.62537831141174</v>
          </cell>
          <cell r="M1199">
            <v>884.94349985603571</v>
          </cell>
          <cell r="N1199">
            <v>910.2125523614643</v>
          </cell>
          <cell r="O1199">
            <v>903.38822031154996</v>
          </cell>
          <cell r="P1199">
            <v>958.55745744543844</v>
          </cell>
          <cell r="Q1199">
            <v>934.61046620457137</v>
          </cell>
          <cell r="R1199">
            <v>853.8519077505905</v>
          </cell>
          <cell r="S1199">
            <v>931.3360577494891</v>
          </cell>
          <cell r="T1199">
            <v>10335.003755848906</v>
          </cell>
          <cell r="U1199">
            <v>5753.2596463872669</v>
          </cell>
        </row>
        <row r="1200">
          <cell r="F1200" t="str">
            <v>(-) DESPESAS CONTABILIDADEAjuda de Custo Alimentação</v>
          </cell>
          <cell r="G1200" t="str">
            <v>Ajuda de Custo Alimentação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</row>
        <row r="1201">
          <cell r="F1201" t="str">
            <v>(-) DESPESAS CONTABILIDADEAjuda de Custo Combustível</v>
          </cell>
          <cell r="G1201" t="str">
            <v>Ajuda de Custo Combustível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</row>
        <row r="1202">
          <cell r="F1202" t="str">
            <v>(-) DESPESAS CONTABILIDADEAjuda de Custo Moradia/Aluguel</v>
          </cell>
          <cell r="G1202" t="str">
            <v>Ajuda de Custo Moradia/Aluguel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</row>
        <row r="1203">
          <cell r="F1203" t="str">
            <v>(-) DESPESAS CONTABILIDADEExames Médicos</v>
          </cell>
          <cell r="G1203" t="str">
            <v>Exames Médicos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</row>
        <row r="1204">
          <cell r="F1204" t="str">
            <v>(-) DESPESAS CONTABILIDADEPlano de Saúde</v>
          </cell>
          <cell r="G1204" t="str">
            <v>Plano de Saúde</v>
          </cell>
          <cell r="H1204">
            <v>328.31750001388326</v>
          </cell>
          <cell r="I1204">
            <v>340.24048671733374</v>
          </cell>
          <cell r="J1204">
            <v>383.46273914180097</v>
          </cell>
          <cell r="K1204">
            <v>335.45748952205946</v>
          </cell>
          <cell r="L1204">
            <v>386.62537813577114</v>
          </cell>
          <cell r="M1204">
            <v>380.94350001227281</v>
          </cell>
          <cell r="N1204">
            <v>406.21255231599821</v>
          </cell>
          <cell r="O1204">
            <v>399.38822033753365</v>
          </cell>
          <cell r="P1204">
            <v>418.55745760784237</v>
          </cell>
          <cell r="Q1204">
            <v>394.61046611770126</v>
          </cell>
          <cell r="R1204">
            <v>313.85190792649234</v>
          </cell>
          <cell r="S1204">
            <v>391.33605811240983</v>
          </cell>
          <cell r="T1204">
            <v>4479.0037559611001</v>
          </cell>
          <cell r="U1204">
            <v>2561.2596458591197</v>
          </cell>
        </row>
        <row r="1205">
          <cell r="F1205" t="str">
            <v>(-) DESPESAS CONTABILIDADESeguro de Vida em Grupo</v>
          </cell>
          <cell r="G1205" t="str">
            <v>Seguro de Vida em Grupo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</row>
        <row r="1206">
          <cell r="F1206" t="str">
            <v>(-) DESPESAS CONTABILIDADEPlano Odontológico</v>
          </cell>
          <cell r="G1206" t="str">
            <v>Plano Odontológico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</row>
        <row r="1207">
          <cell r="F1207" t="str">
            <v>(-) DESPESAS CONTABILIDADEFarmácia</v>
          </cell>
          <cell r="G1207" t="str">
            <v>Farmácia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</row>
        <row r="1208">
          <cell r="F1208" t="str">
            <v>(-) DESPESAS CONTABILIDADEAlimentação Funcionários</v>
          </cell>
          <cell r="G1208" t="str">
            <v>Alimentação Funcionários</v>
          </cell>
          <cell r="H1208">
            <v>168.00000019290462</v>
          </cell>
          <cell r="I1208">
            <v>168.0000001810279</v>
          </cell>
          <cell r="J1208">
            <v>840.00000014562522</v>
          </cell>
          <cell r="K1208">
            <v>503.99999994371996</v>
          </cell>
          <cell r="L1208">
            <v>504.00000017564059</v>
          </cell>
          <cell r="M1208">
            <v>503.99999984376285</v>
          </cell>
          <cell r="N1208">
            <v>504.00000004546615</v>
          </cell>
          <cell r="O1208">
            <v>503.99999997401625</v>
          </cell>
          <cell r="P1208">
            <v>539.99999983759608</v>
          </cell>
          <cell r="Q1208">
            <v>540.00000008687016</v>
          </cell>
          <cell r="R1208">
            <v>539.99999982409815</v>
          </cell>
          <cell r="S1208">
            <v>539.99999963707921</v>
          </cell>
          <cell r="T1208">
            <v>5855.9999998878075</v>
          </cell>
          <cell r="U1208">
            <v>3192.0000005281472</v>
          </cell>
        </row>
        <row r="1209">
          <cell r="F1209" t="str">
            <v>(-) DESPESAS CONTABILIDADEAlimentação Interna Funcionários</v>
          </cell>
          <cell r="G1209" t="str">
            <v>Alimentação Interna Funcionários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</row>
        <row r="1210">
          <cell r="F1210" t="str">
            <v>(-) DESPESAS CONTABILIDADEMulta Termino Contratual</v>
          </cell>
          <cell r="G1210" t="str">
            <v>Multa Termino Contratual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</row>
        <row r="1211">
          <cell r="F1211" t="str">
            <v>(-) DESPESAS CONTABILIDADEMultas Trabalhistas</v>
          </cell>
          <cell r="G1211" t="str">
            <v>Multas Trabalhistas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</row>
        <row r="1212">
          <cell r="F1212" t="str">
            <v xml:space="preserve">(-) DESPESAS CONTABILIDADEFardamento </v>
          </cell>
          <cell r="G1212" t="str">
            <v xml:space="preserve">Fardamento 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</row>
        <row r="1213">
          <cell r="F1213" t="str">
            <v>(-) DESPESAS CONTABILIDADEBenefícios Assistenciais</v>
          </cell>
          <cell r="G1213" t="str">
            <v>Benefícios Assistenciais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</row>
        <row r="1214">
          <cell r="F1214" t="str">
            <v>(-) DESPESAS CONTABILIDADE(-) Despesas Especificas</v>
          </cell>
          <cell r="G1214" t="str">
            <v>(-) Despesas Especificas</v>
          </cell>
          <cell r="H1214">
            <v>520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520</v>
          </cell>
          <cell r="U1214">
            <v>520</v>
          </cell>
        </row>
        <row r="1215">
          <cell r="F1215" t="str">
            <v>(-) DESPESAS CONTABILIDADEEnergia Eletrica</v>
          </cell>
          <cell r="G1215" t="str">
            <v>Energia Eletrica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</row>
        <row r="1216">
          <cell r="F1216" t="str">
            <v>(-) DESPESAS CONTABILIDADECustas Cartoriais</v>
          </cell>
          <cell r="G1216" t="str">
            <v>Custas Cartoriais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</row>
        <row r="1217">
          <cell r="F1217" t="str">
            <v>(-) DESPESAS CONTABILIDADEAluguel de Máquinas e Equipamentos</v>
          </cell>
          <cell r="G1217" t="str">
            <v>Aluguel de Máquinas e Equipamentos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</row>
        <row r="1218">
          <cell r="F1218" t="str">
            <v>(-) DESPESAS CONTABILIDADECombustível Frota Leve</v>
          </cell>
          <cell r="G1218" t="str">
            <v>Combustível Frota Leve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</row>
        <row r="1219">
          <cell r="F1219" t="str">
            <v>(-) DESPESAS CONTABILIDADELubrificantes Frota Leve</v>
          </cell>
          <cell r="G1219" t="str">
            <v>Lubrificantes Frota Leve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</row>
        <row r="1220">
          <cell r="F1220" t="str">
            <v>(-) DESPESAS CONTABILIDADEManutenção Frota Leve</v>
          </cell>
          <cell r="G1220" t="str">
            <v>Manutenção Frota Leve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</row>
        <row r="1221">
          <cell r="F1221" t="str">
            <v>(-) DESPESAS CONTABILIDADESeguro Frota Leve</v>
          </cell>
          <cell r="G1221" t="str">
            <v>Seguro Frota Leve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</row>
        <row r="1222">
          <cell r="F1222" t="str">
            <v>(-) DESPESAS CONTABILIDADESeguro Instalações</v>
          </cell>
          <cell r="G1222" t="str">
            <v>Seguro Instalações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</row>
        <row r="1223">
          <cell r="F1223" t="str">
            <v>(-) DESPESAS CONTABILIDADESeguro Responsabilidade Civil</v>
          </cell>
          <cell r="G1223" t="str">
            <v>Seguro Responsabilidade Civil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</row>
        <row r="1224">
          <cell r="F1224" t="str">
            <v>(-) DESPESAS CONTABILIDADEAluguel de Imóveis</v>
          </cell>
          <cell r="G1224" t="str">
            <v>Aluguel de Imóveis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</row>
        <row r="1225">
          <cell r="F1225" t="str">
            <v>(-) DESPESAS CONTABILIDADETaxas Operacionais</v>
          </cell>
          <cell r="G1225" t="str">
            <v>Taxas Operacionais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</row>
        <row r="1226">
          <cell r="F1226" t="str">
            <v>(-) DESPESAS CONTABILIDADEDoações</v>
          </cell>
          <cell r="G1226" t="str">
            <v>Doações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</row>
        <row r="1227">
          <cell r="F1227" t="str">
            <v>(-) DESPESAS CONTABILIDADEPremio por Concursos</v>
          </cell>
          <cell r="G1227" t="str">
            <v>Premio por Concursos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</row>
        <row r="1228">
          <cell r="F1228" t="str">
            <v>(-) DESPESAS CONTABILIDADEPublicações Legais</v>
          </cell>
          <cell r="G1228" t="str">
            <v>Publicações Legais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</row>
        <row r="1229">
          <cell r="F1229" t="str">
            <v>(-) DESPESAS CONTABILIDADEServiço Copa</v>
          </cell>
          <cell r="G1229" t="str">
            <v>Serviço Copa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</row>
        <row r="1230">
          <cell r="F1230" t="str">
            <v>(-) DESPESAS CONTABILIDADEContribuição Sindicatos e Associações</v>
          </cell>
          <cell r="G1230" t="str">
            <v>Contribuição Sindicatos e Associações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</row>
        <row r="1231">
          <cell r="F1231" t="str">
            <v>(-) DESPESAS CONTABILIDADEDespesas com Certificação Digital</v>
          </cell>
          <cell r="G1231" t="str">
            <v>Despesas com Certificação Digital</v>
          </cell>
          <cell r="H1231">
            <v>520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520</v>
          </cell>
          <cell r="U1231">
            <v>520</v>
          </cell>
        </row>
        <row r="1232">
          <cell r="F1232" t="str">
            <v>(-) DESPESAS CONTABILIDADECustas e Emolumentos</v>
          </cell>
          <cell r="G1232" t="str">
            <v>Custas e Emolumentos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</row>
        <row r="1233">
          <cell r="F1233" t="str">
            <v>(-) DESPESAS CONTABILIDADE(-) Despesas Gerais</v>
          </cell>
          <cell r="G1233" t="str">
            <v>(-) Despesas Gerais</v>
          </cell>
          <cell r="H1233">
            <v>6428</v>
          </cell>
          <cell r="I1233">
            <v>2896</v>
          </cell>
          <cell r="J1233">
            <v>2896</v>
          </cell>
          <cell r="K1233">
            <v>23620</v>
          </cell>
          <cell r="L1233">
            <v>4820</v>
          </cell>
          <cell r="M1233">
            <v>2413.5300000000002</v>
          </cell>
          <cell r="N1233">
            <v>4753.5300000000007</v>
          </cell>
          <cell r="O1233">
            <v>2413.5300000000002</v>
          </cell>
          <cell r="P1233">
            <v>4413.5300000000007</v>
          </cell>
          <cell r="Q1233">
            <v>3413.53</v>
          </cell>
          <cell r="R1233">
            <v>3413.53</v>
          </cell>
          <cell r="S1233">
            <v>6827.0600000000013</v>
          </cell>
          <cell r="T1233">
            <v>68308.239999999991</v>
          </cell>
          <cell r="U1233">
            <v>47827.06</v>
          </cell>
        </row>
        <row r="1234">
          <cell r="F1234" t="str">
            <v>(-) DESPESAS CONTABILIDADE(-) Deslocamentos e Viagens</v>
          </cell>
          <cell r="G1234" t="str">
            <v>(-) Deslocamentos e Viagens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</row>
        <row r="1235">
          <cell r="F1235" t="str">
            <v xml:space="preserve">(-) DESPESAS CONTABILIDADEHospedagem </v>
          </cell>
          <cell r="G1235" t="str">
            <v xml:space="preserve">Hospedagem 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</row>
        <row r="1236">
          <cell r="F1236" t="str">
            <v xml:space="preserve">(-) DESPESAS CONTABILIDADEPassagens Aéreas </v>
          </cell>
          <cell r="G1236" t="str">
            <v xml:space="preserve">Passagens Aéreas 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</row>
        <row r="1237">
          <cell r="F1237" t="str">
            <v xml:space="preserve">(-) DESPESAS CONTABILIDADEPassagens Rodoviárias </v>
          </cell>
          <cell r="G1237" t="str">
            <v xml:space="preserve">Passagens Rodoviárias 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</row>
        <row r="1238">
          <cell r="F1238" t="str">
            <v>(-) DESPESAS CONTABILIDADEPassagens Marítimas</v>
          </cell>
          <cell r="G1238" t="str">
            <v>Passagens Marítimas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</row>
        <row r="1239">
          <cell r="F1239" t="str">
            <v>(-) DESPESAS CONTABILIDADEDespesas com Táxi</v>
          </cell>
          <cell r="G1239" t="str">
            <v>Despesas com Táxi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</row>
        <row r="1240">
          <cell r="F1240" t="str">
            <v>(-) DESPESAS CONTABILIDADEDespesas com Moto Taxi</v>
          </cell>
          <cell r="G1240" t="str">
            <v>Despesas com Moto Taxi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</row>
        <row r="1241">
          <cell r="F1241" t="str">
            <v>(-) DESPESAS CONTABILIDADEAlimentação Viagens</v>
          </cell>
          <cell r="G1241" t="str">
            <v>Alimentação Viagens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</row>
        <row r="1242">
          <cell r="F1242" t="str">
            <v>(-) DESPESAS CONTABILIDADEDiárias Viagens</v>
          </cell>
          <cell r="G1242" t="str">
            <v>Diárias Viagens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</row>
        <row r="1243">
          <cell r="F1243" t="str">
            <v>(-) DESPESAS CONTABILIDADECombustível em Viagens</v>
          </cell>
          <cell r="G1243" t="str">
            <v>Combustível em Viagens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</row>
        <row r="1244">
          <cell r="F1244" t="str">
            <v>(-) DESPESAS CONTABILIDADEEstacionamento</v>
          </cell>
          <cell r="G1244" t="str">
            <v>Estacionamento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</row>
        <row r="1245">
          <cell r="F1245" t="str">
            <v>(-) DESPESAS CONTABILIDADEPedágio</v>
          </cell>
          <cell r="G1245" t="str">
            <v>Pedágio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</row>
        <row r="1246">
          <cell r="F1246" t="str">
            <v>(-) DESPESAS CONTABILIDADE(-) Telefonia e Telecomunicações</v>
          </cell>
          <cell r="G1246" t="str">
            <v>(-) Telefonia e Telecomunicações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</row>
        <row r="1247">
          <cell r="F1247" t="str">
            <v>(-) DESPESAS CONTABILIDADETelefonia Fixa</v>
          </cell>
          <cell r="G1247" t="str">
            <v>Telefonia Fixa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</row>
        <row r="1248">
          <cell r="F1248" t="str">
            <v>(-) DESPESAS CONTABILIDADETelefonia Móvel</v>
          </cell>
          <cell r="G1248" t="str">
            <v>Telefonia Móvel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</row>
        <row r="1249">
          <cell r="F1249" t="str">
            <v>(-) DESPESAS CONTABILIDADEInternet</v>
          </cell>
          <cell r="G1249" t="str">
            <v>Internet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</row>
        <row r="1250">
          <cell r="F1250" t="str">
            <v>(-) DESPESAS CONTABILIDADEServiço de Trasmissão em Audio e Video</v>
          </cell>
          <cell r="G1250" t="str">
            <v>Serviço de Trasmissão em Audio e Video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</row>
        <row r="1251">
          <cell r="F1251" t="str">
            <v>(-) DESPESAS CONTABILIDADEVoip</v>
          </cell>
          <cell r="G1251" t="str">
            <v>Voip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</row>
        <row r="1252">
          <cell r="F1252" t="str">
            <v>(-) DESPESAS CONTABILIDADE(-)Materias de Consumo</v>
          </cell>
          <cell r="G1252" t="str">
            <v>(-)Materias de Consumo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140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140</v>
          </cell>
          <cell r="U1252">
            <v>140</v>
          </cell>
        </row>
        <row r="1253">
          <cell r="F1253" t="str">
            <v>(-) DESPESAS CONTABILIDADEMaterial de Consumo Informática</v>
          </cell>
          <cell r="G1253" t="str">
            <v>Material de Consumo Informática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</row>
        <row r="1254">
          <cell r="F1254" t="str">
            <v>(-) DESPESAS CONTABILIDADEAluguel Máquina Reprográfica</v>
          </cell>
          <cell r="G1254" t="str">
            <v>Aluguel Máquina Reprográfica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</row>
        <row r="1255">
          <cell r="F1255" t="str">
            <v>(-) DESPESAS CONTABILIDADEMaterial de Consumo Máquina Reprografia</v>
          </cell>
          <cell r="G1255" t="str">
            <v>Material de Consumo Máquina Reprografia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</row>
        <row r="1256">
          <cell r="F1256" t="str">
            <v>(-) DESPESAS CONTABILIDADEMaterial de Expediente</v>
          </cell>
          <cell r="G1256" t="str">
            <v>Material de Expediente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140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140</v>
          </cell>
          <cell r="U1256">
            <v>140</v>
          </cell>
        </row>
        <row r="1257">
          <cell r="F1257" t="str">
            <v>(-) DESPESAS CONTABILIDADEMaterial de Limpeza</v>
          </cell>
          <cell r="G1257" t="str">
            <v>Material de Limpeza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</row>
        <row r="1258">
          <cell r="F1258" t="str">
            <v>(-) DESPESAS CONTABILIDADEMaterial Gráfico e Repreográfico</v>
          </cell>
          <cell r="G1258" t="str">
            <v>Material Gráfico e Repreográfico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</row>
        <row r="1259">
          <cell r="F1259" t="str">
            <v>(-) DESPESAS CONTABILIDADEMateriais de Natureza Permanente</v>
          </cell>
          <cell r="G1259" t="str">
            <v>Materiais de Natureza Permanente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</row>
        <row r="1260">
          <cell r="F1260" t="str">
            <v>(-) DESPESAS CONTABILIDADECoffee Break</v>
          </cell>
          <cell r="G1260" t="str">
            <v>Coffee Break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</row>
        <row r="1261">
          <cell r="F1261" t="str">
            <v>(-) DESPESAS CONTABILIDADEMaterial EPI</v>
          </cell>
          <cell r="G1261" t="str">
            <v>Material EPI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</row>
        <row r="1262">
          <cell r="F1262" t="str">
            <v>(-) DESPESAS CONTABILIDADE(-) Serviços Técnicos Especializados</v>
          </cell>
          <cell r="G1262" t="str">
            <v>(-) Serviços Técnicos Especializados</v>
          </cell>
          <cell r="H1262">
            <v>6428</v>
          </cell>
          <cell r="I1262">
            <v>2896</v>
          </cell>
          <cell r="J1262">
            <v>2896</v>
          </cell>
          <cell r="K1262">
            <v>23620</v>
          </cell>
          <cell r="L1262">
            <v>4820</v>
          </cell>
          <cell r="M1262">
            <v>2413.5300000000002</v>
          </cell>
          <cell r="N1262">
            <v>4613.5300000000007</v>
          </cell>
          <cell r="O1262">
            <v>2413.5300000000002</v>
          </cell>
          <cell r="P1262">
            <v>4413.5300000000007</v>
          </cell>
          <cell r="Q1262">
            <v>3413.53</v>
          </cell>
          <cell r="R1262">
            <v>3413.53</v>
          </cell>
          <cell r="S1262">
            <v>6827.0600000000013</v>
          </cell>
          <cell r="T1262">
            <v>68168.239999999991</v>
          </cell>
          <cell r="U1262">
            <v>47687.06</v>
          </cell>
        </row>
        <row r="1263">
          <cell r="F1263" t="str">
            <v>(-) DESPESAS CONTABILIDADEComissões sobre Vendas</v>
          </cell>
          <cell r="G1263" t="str">
            <v>Comissões sobre Vendas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</row>
        <row r="1264">
          <cell r="F1264" t="str">
            <v>(-) DESPESAS CONTABILIDADEServiços de Segurança</v>
          </cell>
          <cell r="G1264" t="str">
            <v>Serviços de Segurança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</row>
        <row r="1265">
          <cell r="F1265" t="str">
            <v>(-) DESPESAS CONTABILIDADEServiços de Contabilidade</v>
          </cell>
          <cell r="G1265" t="str">
            <v>Serviços de Contabilidade</v>
          </cell>
          <cell r="H1265">
            <v>6428</v>
          </cell>
          <cell r="I1265">
            <v>2896</v>
          </cell>
          <cell r="J1265">
            <v>2896</v>
          </cell>
          <cell r="K1265">
            <v>3620</v>
          </cell>
          <cell r="L1265">
            <v>4820</v>
          </cell>
          <cell r="M1265">
            <v>2413.5300000000002</v>
          </cell>
          <cell r="N1265">
            <v>4613.5300000000007</v>
          </cell>
          <cell r="O1265">
            <v>2413.5300000000002</v>
          </cell>
          <cell r="P1265">
            <v>4413.5300000000007</v>
          </cell>
          <cell r="Q1265">
            <v>3413.53</v>
          </cell>
          <cell r="R1265">
            <v>3413.53</v>
          </cell>
          <cell r="S1265">
            <v>6827.0600000000013</v>
          </cell>
          <cell r="T1265">
            <v>48168.239999999991</v>
          </cell>
          <cell r="U1265">
            <v>27687.059999999998</v>
          </cell>
        </row>
        <row r="1266">
          <cell r="F1266" t="str">
            <v>(-) DESPESAS CONTABILIDADEAssessoria Tributária</v>
          </cell>
          <cell r="G1266" t="str">
            <v>Assessoria Tributária</v>
          </cell>
          <cell r="H1266">
            <v>0</v>
          </cell>
          <cell r="I1266">
            <v>0</v>
          </cell>
          <cell r="J1266">
            <v>0</v>
          </cell>
          <cell r="K1266">
            <v>20000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20000</v>
          </cell>
          <cell r="U1266">
            <v>20000</v>
          </cell>
        </row>
        <row r="1267">
          <cell r="F1267" t="str">
            <v>(-) DESPESAS CONTABILIDADEAuditoria Independente</v>
          </cell>
          <cell r="G1267" t="str">
            <v>Auditoria Independente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</row>
        <row r="1268">
          <cell r="F1268" t="str">
            <v>(-) DESPESAS CONTABILIDADEAdvocacia</v>
          </cell>
          <cell r="G1268" t="str">
            <v>Advocacia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</row>
        <row r="1269">
          <cell r="F1269" t="str">
            <v>(-) DESPESAS CONTABILIDADEAssessoria de Imprensa</v>
          </cell>
          <cell r="G1269" t="str">
            <v>Assessoria de Imprensa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</row>
        <row r="1270">
          <cell r="F1270" t="str">
            <v>(-) DESPESAS CONTABILIDADEAssessoria de Comunicação</v>
          </cell>
          <cell r="G1270" t="str">
            <v>Assessoria de Comunicação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</row>
        <row r="1271">
          <cell r="F1271" t="str">
            <v>(-) DESPESAS CONTABILIDADEAssessoria Criação e Publicidade</v>
          </cell>
          <cell r="G1271" t="str">
            <v>Assessoria Criação e Publicidade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</row>
        <row r="1272">
          <cell r="F1272" t="str">
            <v>(-) DESPESAS CONTABILIDADERecrutamento e Seleção</v>
          </cell>
          <cell r="G1272" t="str">
            <v>Recrutamento e Seleção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</row>
        <row r="1273">
          <cell r="F1273" t="str">
            <v>(-) DESPESAS CONTABILIDADEFerramentas de Pesquisa</v>
          </cell>
          <cell r="G1273" t="str">
            <v>Ferramentas de Pesquisa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</row>
        <row r="1274">
          <cell r="F1274" t="str">
            <v>(-) DESPESAS CONTABILIDADEAssessoria Empresarial</v>
          </cell>
          <cell r="G1274" t="str">
            <v>Assessoria Empresarial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</row>
        <row r="1275">
          <cell r="F1275" t="str">
            <v>(-) DESPESAS CONTABILIDADEServiço de Desembaraço Aduaneiro</v>
          </cell>
          <cell r="G1275" t="str">
            <v>Serviço de Desembaraço Aduaneiro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</row>
        <row r="1276">
          <cell r="F1276" t="str">
            <v>(-) DESPESAS CONTABILIDADEParticipação em Associações</v>
          </cell>
          <cell r="G1276" t="str">
            <v>Participação em Associações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</row>
        <row r="1277">
          <cell r="F1277" t="str">
            <v>(-) DESPESAS CONTABILIDADEComissão Empresa de Cobrança</v>
          </cell>
          <cell r="G1277" t="str">
            <v>Comissão Empresa de Cobrança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</row>
        <row r="1278">
          <cell r="F1278" t="str">
            <v>(-) DESPESAS CONTABILIDADEServiço Análise de Crédito</v>
          </cell>
          <cell r="G1278" t="str">
            <v>Serviço Análise de Crédito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</row>
        <row r="1279">
          <cell r="F1279" t="str">
            <v>(-) DESPESAS CONTABILIDADEDesenvolvimento e Manutenção de Software</v>
          </cell>
          <cell r="G1279" t="str">
            <v>Desenvolvimento e Manutenção de Software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</row>
        <row r="1280">
          <cell r="F1280" t="str">
            <v>(-) DESPESAS CONTABILIDADESuporte Técnico Software</v>
          </cell>
          <cell r="G1280" t="str">
            <v>Suporte Técnico Software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</row>
        <row r="1281">
          <cell r="F1281" t="str">
            <v>(-) DESPESAS CONTABILIDADELicença para Uso de Software (Aluguel)</v>
          </cell>
          <cell r="G1281" t="str">
            <v>Licença para Uso de Software (Aluguel)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</row>
        <row r="1282">
          <cell r="F1282" t="str">
            <v>(-) DESPESAS CONTABILIDADEAssessoria em TI</v>
          </cell>
          <cell r="G1282" t="str">
            <v>Assessoria em TI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</row>
        <row r="1283">
          <cell r="F1283" t="str">
            <v>(-) DESPESAS CONTABILIDADEManutenção Suporte Técnico Software</v>
          </cell>
          <cell r="G1283" t="str">
            <v>Manutenção Suporte Técnico Software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</row>
        <row r="1284">
          <cell r="F1284" t="str">
            <v>(-) DESPESAS CONTABILIDADE(-)Manutenção</v>
          </cell>
          <cell r="G1284" t="str">
            <v>(-)Manutenção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</row>
        <row r="1285">
          <cell r="F1285" t="str">
            <v>(-) DESPESAS CONTABILIDADEMateriais de Manutenção e Reparos</v>
          </cell>
          <cell r="G1285" t="str">
            <v>Materiais de Manutenção e Reparos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</row>
        <row r="1286">
          <cell r="F1286" t="str">
            <v>(-) DESPESAS CONTABILIDADEManutenção Conservação Móveis e Utensílios</v>
          </cell>
          <cell r="G1286" t="str">
            <v>Manutenção Conservação Móveis e Utensílios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</row>
        <row r="1287">
          <cell r="F1287" t="str">
            <v>(-) DESPESAS CONTABILIDADEManutenção Conservação Máq. e Equipamentos</v>
          </cell>
          <cell r="G1287" t="str">
            <v>Manutenção Conservação Máq. e Equipamentos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</row>
        <row r="1288">
          <cell r="F1288" t="str">
            <v>(-) DESPESAS CONTABILIDADEManutenção de Equipamentos de Informática</v>
          </cell>
          <cell r="G1288" t="str">
            <v>Manutenção de Equipamentos de Informática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</row>
        <row r="1289">
          <cell r="F1289" t="str">
            <v>(-) DESPESAS CONTABILIDADEManutenção e Conservação Instalações</v>
          </cell>
          <cell r="G1289" t="str">
            <v>Manutenção e Conservação Instalações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</row>
        <row r="1290">
          <cell r="F1290" t="str">
            <v>(-) DESPESAS CONTABILIDADEManutenção e Conservação Predial</v>
          </cell>
          <cell r="G1290" t="str">
            <v>Manutenção e Conservação Predial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</row>
        <row r="1291">
          <cell r="F1291" t="str">
            <v>(-) DESPESAS CONTABILIDADE(-)Outras Despesas Gerais</v>
          </cell>
          <cell r="G1291" t="str">
            <v>(-)Outras Despesas Gerais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</row>
        <row r="1292">
          <cell r="F1292" t="str">
            <v>(-) DESPESAS CONTABILIDADEAluguel de Veículos</v>
          </cell>
          <cell r="G1292" t="str">
            <v>Aluguel de Veículos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</row>
        <row r="1293">
          <cell r="F1293" t="str">
            <v>(-) DESPESAS CONTABILIDADEAssinatura Jornais, Revistas e Periódicos</v>
          </cell>
          <cell r="G1293" t="str">
            <v>Assinatura Jornais, Revistas e Periódicos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</row>
        <row r="1294">
          <cell r="F1294" t="str">
            <v>(-) DESPESAS CONTABILIDADECombustível</v>
          </cell>
          <cell r="G1294" t="str">
            <v>Combustível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</row>
        <row r="1295">
          <cell r="F1295" t="str">
            <v>(-) DESPESAS CONTABILIDADEDespesa com Documentos</v>
          </cell>
          <cell r="G1295" t="str">
            <v>Despesa com Documentos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</row>
        <row r="1296">
          <cell r="F1296" t="str">
            <v>(-) DESPESAS CONTABILIDADEDespesa com Processos Judiciais</v>
          </cell>
          <cell r="G1296" t="str">
            <v>Despesa com Processos Judiciais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</row>
        <row r="1297">
          <cell r="F1297" t="str">
            <v>(-) DESPESAS CONTABILIDADEFrete Compra</v>
          </cell>
          <cell r="G1297" t="str">
            <v>Frete Compra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</row>
        <row r="1298">
          <cell r="F1298" t="str">
            <v>(-) DESPESAS CONTABILIDADEMão-de-Obra Terceirizada</v>
          </cell>
          <cell r="G1298" t="str">
            <v>Mão-de-Obra Terceirizada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</row>
        <row r="1299">
          <cell r="F1299" t="str">
            <v>(-) DESPESAS CONTABILIDADEServiço de Correios</v>
          </cell>
          <cell r="G1299" t="str">
            <v>Serviço de Correios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</row>
        <row r="1300">
          <cell r="F1300" t="str">
            <v>(-) DESPESAS CONTABILIDADEÁgua</v>
          </cell>
          <cell r="G1300" t="str">
            <v>Água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</row>
        <row r="1301">
          <cell r="F1301" t="str">
            <v>(-) DESPESAS CONTABILIDADEDespesas com Amortização de Software</v>
          </cell>
          <cell r="G1301" t="str">
            <v>Despesas com Amortização de Software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</row>
        <row r="1302">
          <cell r="F1302" t="str">
            <v>(-) DESPESAS CONTABILIDADETaxas Operacionais</v>
          </cell>
          <cell r="G1302" t="str">
            <v>Taxas Operacionais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</row>
        <row r="1303">
          <cell r="F1303" t="str">
            <v>(-) DESPESAS CONTABILIDADEAluguel de Imóveis</v>
          </cell>
          <cell r="G1303" t="str">
            <v>Aluguel de Imóveis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</row>
        <row r="1304">
          <cell r="F1304" t="str">
            <v>(-) DESPESAS CONTABILIDADESeguro Frota Leve</v>
          </cell>
          <cell r="G1304" t="str">
            <v>Seguro Frota Leve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</row>
        <row r="1305">
          <cell r="F1305" t="str">
            <v>(-) DESPESAS CONTABILIDADEPerdas de Estoque</v>
          </cell>
          <cell r="G1305" t="str">
            <v>Perdas de Estoque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</row>
        <row r="1306">
          <cell r="F1306" t="str">
            <v>(-) DESPESAS CONTABILIDADEAluguel de Máquinas e Equipamentos</v>
          </cell>
          <cell r="G1306" t="str">
            <v>Aluguel de Máquinas e Equipamentos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</row>
        <row r="1307">
          <cell r="F1307" t="str">
            <v>(-) DESPESAS CONTABILIDADEOutras Despesas Gerais</v>
          </cell>
          <cell r="G1307" t="str">
            <v>Outras Despesas Gerais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</row>
        <row r="1308">
          <cell r="F1308" t="str">
            <v>(-) DESPESAS CONTROLADORIA(-) DESPESAS CONTROLADORIA</v>
          </cell>
          <cell r="G1308" t="str">
            <v>(-) DESPESAS CONTROLADORIA</v>
          </cell>
          <cell r="H1308">
            <v>13581.600633221417</v>
          </cell>
          <cell r="I1308">
            <v>36243.362277913664</v>
          </cell>
          <cell r="J1308">
            <v>19035.150278559504</v>
          </cell>
          <cell r="K1308">
            <v>17337.545778918742</v>
          </cell>
          <cell r="L1308">
            <v>25725.661556614141</v>
          </cell>
          <cell r="M1308">
            <v>21318.994166315166</v>
          </cell>
          <cell r="N1308">
            <v>18320.596976804067</v>
          </cell>
          <cell r="O1308">
            <v>20532.2904064508</v>
          </cell>
          <cell r="P1308">
            <v>21812.926470256905</v>
          </cell>
          <cell r="Q1308">
            <v>23143.557737125877</v>
          </cell>
          <cell r="R1308">
            <v>19581.602003264063</v>
          </cell>
          <cell r="S1308">
            <v>62044.819999609543</v>
          </cell>
          <cell r="T1308">
            <v>298678.10828505392</v>
          </cell>
          <cell r="U1308">
            <v>151562.91166834673</v>
          </cell>
        </row>
        <row r="1309">
          <cell r="F1309" t="str">
            <v>(-) DESPESAS CONTROLADORIADespesas com Pessoal</v>
          </cell>
          <cell r="G1309" t="str">
            <v>Despesas com Pessoal</v>
          </cell>
          <cell r="H1309">
            <v>11610.915833285766</v>
          </cell>
          <cell r="I1309">
            <v>14143.667477883762</v>
          </cell>
          <cell r="J1309">
            <v>13152.095478505778</v>
          </cell>
          <cell r="K1309">
            <v>15117.77097893156</v>
          </cell>
          <cell r="L1309">
            <v>14590.866756614139</v>
          </cell>
          <cell r="M1309">
            <v>15762.629366373547</v>
          </cell>
          <cell r="N1309">
            <v>19774.346888928441</v>
          </cell>
          <cell r="O1309">
            <v>19841.565254129935</v>
          </cell>
          <cell r="P1309">
            <v>19832.733220236572</v>
          </cell>
          <cell r="Q1309">
            <v>21452.301398286261</v>
          </cell>
          <cell r="R1309">
            <v>17094.278421481329</v>
          </cell>
          <cell r="S1309">
            <v>20110.512821298187</v>
          </cell>
          <cell r="T1309">
            <v>202483.68389595524</v>
          </cell>
          <cell r="U1309">
            <v>104152.29278052298</v>
          </cell>
        </row>
        <row r="1310">
          <cell r="F1310" t="str">
            <v>(-) DESPESAS CONTROLADORIASalários e Adicionais</v>
          </cell>
          <cell r="G1310" t="str">
            <v>Salários e Adicionais</v>
          </cell>
          <cell r="H1310">
            <v>6540</v>
          </cell>
          <cell r="I1310">
            <v>8149</v>
          </cell>
          <cell r="J1310">
            <v>7420.37</v>
          </cell>
          <cell r="K1310">
            <v>9022.32</v>
          </cell>
          <cell r="L1310">
            <v>9022.32</v>
          </cell>
          <cell r="M1310">
            <v>9521.7292000000016</v>
          </cell>
          <cell r="N1310">
            <v>11778.7096</v>
          </cell>
          <cell r="O1310">
            <v>11722.67</v>
          </cell>
          <cell r="P1310">
            <v>11159.49</v>
          </cell>
          <cell r="Q1310">
            <v>12556.4</v>
          </cell>
          <cell r="R1310">
            <v>9225</v>
          </cell>
          <cell r="S1310">
            <v>12007</v>
          </cell>
          <cell r="T1310">
            <v>118125.0088</v>
          </cell>
          <cell r="U1310">
            <v>61454.448799999998</v>
          </cell>
        </row>
        <row r="1311">
          <cell r="F1311" t="str">
            <v>(-) DESPESAS CONTROLADORIAEncargos Sociais</v>
          </cell>
          <cell r="G1311" t="str">
            <v>Encargos Sociais</v>
          </cell>
          <cell r="H1311">
            <v>4142.76</v>
          </cell>
          <cell r="I1311">
            <v>4467.6000000000004</v>
          </cell>
          <cell r="J1311">
            <v>3259.1000000000004</v>
          </cell>
          <cell r="K1311">
            <v>4416.5360000000001</v>
          </cell>
          <cell r="L1311">
            <v>3583.6959999999999</v>
          </cell>
          <cell r="M1311">
            <v>4328.5320000000002</v>
          </cell>
          <cell r="N1311">
            <v>5866.6080000000002</v>
          </cell>
          <cell r="O1311">
            <v>5961.86</v>
          </cell>
          <cell r="P1311">
            <v>5569.59</v>
          </cell>
          <cell r="Q1311">
            <v>5981.5700000000006</v>
          </cell>
          <cell r="R1311">
            <v>5628.34</v>
          </cell>
          <cell r="S1311">
            <v>5709.9499999999989</v>
          </cell>
          <cell r="T1311">
            <v>58916.142000000007</v>
          </cell>
          <cell r="U1311">
            <v>30064.832000000002</v>
          </cell>
        </row>
        <row r="1312">
          <cell r="F1312" t="str">
            <v>(-) DESPESAS CONTROLADORIAProvisão PPR Global</v>
          </cell>
          <cell r="G1312" t="str">
            <v>Provisão PPR Global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</row>
        <row r="1313">
          <cell r="F1313" t="str">
            <v>(-) DESPESAS CONTROLADORIADesenvolvimento RH</v>
          </cell>
          <cell r="G1313" t="str">
            <v>Desenvolvimento RH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</row>
        <row r="1314">
          <cell r="F1314" t="str">
            <v>(-) DESPESAS CONTROLADORIAProvisão PPR Gestores</v>
          </cell>
          <cell r="G1314" t="str">
            <v>Provisão PPR Gestores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</row>
        <row r="1315">
          <cell r="F1315" t="str">
            <v>(-) DESPESAS CONTROLADORIAEducação Continuada</v>
          </cell>
          <cell r="G1315" t="str">
            <v>Educação Continuada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</row>
        <row r="1316">
          <cell r="F1316" t="str">
            <v>(-) DESPESAS CONTROLADORIAIdiomas</v>
          </cell>
          <cell r="G1316" t="str">
            <v>Idiomas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</row>
        <row r="1317">
          <cell r="F1317" t="str">
            <v>(-) DESPESAS CONTROLADORIAGinástica Laboral</v>
          </cell>
          <cell r="G1317" t="str">
            <v>Ginástica Laboral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</row>
        <row r="1318">
          <cell r="F1318" t="str">
            <v>(-) DESPESAS CONTROLADORIAEducação e Treinamento (Capacitação)</v>
          </cell>
          <cell r="G1318" t="str">
            <v>Educação e Treinamento (Capacitação)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</row>
        <row r="1319">
          <cell r="F1319" t="str">
            <v>(-) DESPESAS CONTROLADORIAAtividades Motivacionais</v>
          </cell>
          <cell r="G1319" t="str">
            <v>Atividades Motivacionais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</row>
        <row r="1320">
          <cell r="F1320" t="str">
            <v>(-) DESPESAS CONTROLADORIAOutras despesas de Pessoal</v>
          </cell>
          <cell r="G1320" t="str">
            <v>Outras despesas de Pessoal</v>
          </cell>
          <cell r="H1320">
            <v>928.15583328576633</v>
          </cell>
          <cell r="I1320">
            <v>1527.0674778837624</v>
          </cell>
          <cell r="J1320">
            <v>2472.6254785057772</v>
          </cell>
          <cell r="K1320">
            <v>1678.9149789315588</v>
          </cell>
          <cell r="L1320">
            <v>1984.8507566141395</v>
          </cell>
          <cell r="M1320">
            <v>1912.3681663735465</v>
          </cell>
          <cell r="N1320">
            <v>2129.0292889284392</v>
          </cell>
          <cell r="O1320">
            <v>2157.035254129938</v>
          </cell>
          <cell r="P1320">
            <v>3103.6532202365688</v>
          </cell>
          <cell r="Q1320">
            <v>2914.3313982862592</v>
          </cell>
          <cell r="R1320">
            <v>2240.9384214813281</v>
          </cell>
          <cell r="S1320">
            <v>2393.562821298191</v>
          </cell>
          <cell r="T1320">
            <v>25442.533095955278</v>
          </cell>
          <cell r="U1320">
            <v>12633.01198052299</v>
          </cell>
        </row>
        <row r="1321">
          <cell r="F1321" t="str">
            <v>(-) DESPESAS CONTROLADORIAAjuda de Custo Alimentação</v>
          </cell>
          <cell r="G1321" t="str">
            <v>Ajuda de Custo Alimentação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</row>
        <row r="1322">
          <cell r="F1322" t="str">
            <v>(-) DESPESAS CONTROLADORIAAjuda de Custo Combustível</v>
          </cell>
          <cell r="G1322" t="str">
            <v>Ajuda de Custo Combustível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</row>
        <row r="1323">
          <cell r="F1323" t="str">
            <v>(-) DESPESAS CONTROLADORIAAjuda de Custo Moradia/Aluguel</v>
          </cell>
          <cell r="G1323" t="str">
            <v>Ajuda de Custo Moradia/Aluguel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</row>
        <row r="1324">
          <cell r="F1324" t="str">
            <v>(-) DESPESAS CONTROLADORIAExames Médicos</v>
          </cell>
          <cell r="G1324" t="str">
            <v>Exames Médicos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27.999999995799996</v>
          </cell>
          <cell r="Q1324">
            <v>0</v>
          </cell>
          <cell r="R1324">
            <v>0</v>
          </cell>
          <cell r="S1324">
            <v>0</v>
          </cell>
          <cell r="T1324">
            <v>27.999999995799996</v>
          </cell>
          <cell r="U1324">
            <v>0</v>
          </cell>
        </row>
        <row r="1325">
          <cell r="F1325" t="str">
            <v>(-) DESPESAS CONTROLADORIAPlano de Saúde</v>
          </cell>
          <cell r="G1325" t="str">
            <v>Plano de Saúde</v>
          </cell>
          <cell r="H1325">
            <v>547.19583335647212</v>
          </cell>
          <cell r="I1325">
            <v>567.06747786222286</v>
          </cell>
          <cell r="J1325">
            <v>766.92547828360193</v>
          </cell>
          <cell r="K1325">
            <v>670.91497904411892</v>
          </cell>
          <cell r="L1325">
            <v>773.25075627154229</v>
          </cell>
          <cell r="M1325">
            <v>888.86816669530322</v>
          </cell>
          <cell r="N1325">
            <v>947.82928873732919</v>
          </cell>
          <cell r="O1325">
            <v>1065.0352542334231</v>
          </cell>
          <cell r="P1325">
            <v>1116.1532202875796</v>
          </cell>
          <cell r="Q1325">
            <v>1183.8313983531039</v>
          </cell>
          <cell r="R1325">
            <v>836.93842113731284</v>
          </cell>
          <cell r="S1325">
            <v>1043.5628216330929</v>
          </cell>
          <cell r="T1325">
            <v>10407.573095895103</v>
          </cell>
          <cell r="U1325">
            <v>5162.0519802505905</v>
          </cell>
        </row>
        <row r="1326">
          <cell r="F1326" t="str">
            <v>(-) DESPESAS CONTROLADORIASeguro de Vida em Grupo</v>
          </cell>
          <cell r="G1326" t="str">
            <v>Seguro de Vida em Grupo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</row>
        <row r="1327">
          <cell r="F1327" t="str">
            <v>(-) DESPESAS CONTROLADORIAPlano Odontológico</v>
          </cell>
          <cell r="G1327" t="str">
            <v>Plano Odontológico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</row>
        <row r="1328">
          <cell r="F1328" t="str">
            <v>(-) DESPESAS CONTROLADORIAFarmácia</v>
          </cell>
          <cell r="G1328" t="str">
            <v>Farmácia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</row>
        <row r="1329">
          <cell r="F1329" t="str">
            <v>(-) DESPESAS CONTROLADORIAAlimentação Funcionários</v>
          </cell>
          <cell r="G1329" t="str">
            <v>Alimentação Funcionários</v>
          </cell>
          <cell r="H1329">
            <v>335.99999994900924</v>
          </cell>
          <cell r="I1329">
            <v>840.0000000147395</v>
          </cell>
          <cell r="J1329">
            <v>840.00000022217546</v>
          </cell>
          <cell r="K1329">
            <v>1007.9999998874399</v>
          </cell>
          <cell r="L1329">
            <v>1008.0000003512812</v>
          </cell>
          <cell r="M1329">
            <v>1007.9999996875257</v>
          </cell>
          <cell r="N1329">
            <v>1092.0000001895098</v>
          </cell>
          <cell r="O1329">
            <v>1091.9999998965152</v>
          </cell>
          <cell r="P1329">
            <v>1319.9999999531892</v>
          </cell>
          <cell r="Q1329">
            <v>1349.9999999231754</v>
          </cell>
          <cell r="R1329">
            <v>1404.0000003440152</v>
          </cell>
          <cell r="S1329">
            <v>1349.9999996650981</v>
          </cell>
          <cell r="T1329">
            <v>12648.000000083672</v>
          </cell>
          <cell r="U1329">
            <v>6132.0000003016803</v>
          </cell>
        </row>
        <row r="1330">
          <cell r="F1330" t="str">
            <v>(-) DESPESAS CONTROLADORIAAlimentação Interna Funcionários</v>
          </cell>
          <cell r="G1330" t="str">
            <v>Alimentação Interna Funcionários</v>
          </cell>
          <cell r="H1330">
            <v>0</v>
          </cell>
          <cell r="I1330">
            <v>120.00000000680001</v>
          </cell>
          <cell r="J1330">
            <v>865.7</v>
          </cell>
          <cell r="K1330">
            <v>0</v>
          </cell>
          <cell r="L1330">
            <v>83.999999996100001</v>
          </cell>
          <cell r="M1330">
            <v>15.499999990717795</v>
          </cell>
          <cell r="N1330">
            <v>89.200000001600003</v>
          </cell>
          <cell r="O1330">
            <v>0</v>
          </cell>
          <cell r="P1330">
            <v>639.5</v>
          </cell>
          <cell r="Q1330">
            <v>320.7</v>
          </cell>
          <cell r="R1330">
            <v>0</v>
          </cell>
          <cell r="S1330">
            <v>0</v>
          </cell>
          <cell r="T1330">
            <v>2134.5999999952178</v>
          </cell>
          <cell r="U1330">
            <v>1174.399999995218</v>
          </cell>
        </row>
        <row r="1331">
          <cell r="F1331" t="str">
            <v>(-) DESPESAS CONTROLADORIAMulta Termino Contratual</v>
          </cell>
          <cell r="G1331" t="str">
            <v>Multa Termino Contratual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</row>
        <row r="1332">
          <cell r="F1332" t="str">
            <v>(-) DESPESAS CONTROLADORIAMultas Trabalhistas</v>
          </cell>
          <cell r="G1332" t="str">
            <v>Multas Trabalhistas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</row>
        <row r="1333">
          <cell r="F1333" t="str">
            <v xml:space="preserve">(-) DESPESAS CONTROLADORIAFardamento </v>
          </cell>
          <cell r="G1333" t="str">
            <v xml:space="preserve">Fardamento </v>
          </cell>
          <cell r="H1333">
            <v>44.959999980285019</v>
          </cell>
          <cell r="I1333">
            <v>0</v>
          </cell>
          <cell r="J1333">
            <v>0</v>
          </cell>
          <cell r="K1333">
            <v>0</v>
          </cell>
          <cell r="L1333">
            <v>119.59999999521598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59.800000009979996</v>
          </cell>
          <cell r="R1333">
            <v>0</v>
          </cell>
          <cell r="S1333">
            <v>0</v>
          </cell>
          <cell r="T1333">
            <v>224.35999998548101</v>
          </cell>
          <cell r="U1333">
            <v>164.559999975501</v>
          </cell>
        </row>
        <row r="1334">
          <cell r="F1334" t="str">
            <v>(-) DESPESAS CONTROLADORIABenefícios Assistenciais</v>
          </cell>
          <cell r="G1334" t="str">
            <v>Benefícios Assistenciais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</row>
        <row r="1335">
          <cell r="F1335" t="str">
            <v>(-) DESPESAS CONTROLADORIA(-) Despesas Especificas</v>
          </cell>
          <cell r="G1335" t="str">
            <v>(-) Despesas Especificas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</row>
        <row r="1336">
          <cell r="F1336" t="str">
            <v>(-) DESPESAS CONTROLADORIAEnergia Eletrica</v>
          </cell>
          <cell r="G1336" t="str">
            <v>Energia Eletrica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</row>
        <row r="1337">
          <cell r="F1337" t="str">
            <v>(-) DESPESAS CONTROLADORIACustas Cartoriais</v>
          </cell>
          <cell r="G1337" t="str">
            <v>Custas Cartoriais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</row>
        <row r="1338">
          <cell r="F1338" t="str">
            <v>(-) DESPESAS CONTROLADORIAAluguel de Máquinas e Equipamentos</v>
          </cell>
          <cell r="G1338" t="str">
            <v>Aluguel de Máquinas e Equipamentos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</row>
        <row r="1339">
          <cell r="F1339" t="str">
            <v>(-) DESPESAS CONTROLADORIACombustível Frota Leve</v>
          </cell>
          <cell r="G1339" t="str">
            <v>Combustível Frota Leve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</row>
        <row r="1340">
          <cell r="F1340" t="str">
            <v>(-) DESPESAS CONTROLADORIALubrificantes Frota Leve</v>
          </cell>
          <cell r="G1340" t="str">
            <v>Lubrificantes Frota Leve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</row>
        <row r="1341">
          <cell r="F1341" t="str">
            <v>(-) DESPESAS CONTROLADORIAManutenção Frota Leve</v>
          </cell>
          <cell r="G1341" t="str">
            <v>Manutenção Frota Leve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</row>
        <row r="1342">
          <cell r="F1342" t="str">
            <v>(-) DESPESAS CONTROLADORIASeguro Frota Leve</v>
          </cell>
          <cell r="G1342" t="str">
            <v>Seguro Frota Leve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</row>
        <row r="1343">
          <cell r="F1343" t="str">
            <v>(-) DESPESAS CONTROLADORIASeguro Instalações</v>
          </cell>
          <cell r="G1343" t="str">
            <v>Seguro Instalações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</row>
        <row r="1344">
          <cell r="F1344" t="str">
            <v>(-) DESPESAS CONTROLADORIASeguro Responsabilidade Civil</v>
          </cell>
          <cell r="G1344" t="str">
            <v>Seguro Responsabilidade Civil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</row>
        <row r="1345">
          <cell r="F1345" t="str">
            <v>(-) DESPESAS CONTROLADORIAAluguel de Imóveis</v>
          </cell>
          <cell r="G1345" t="str">
            <v>Aluguel de Imóveis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</row>
        <row r="1346">
          <cell r="F1346" t="str">
            <v>(-) DESPESAS CONTROLADORIATaxas Operacionais</v>
          </cell>
          <cell r="G1346" t="str">
            <v>Taxas Operacionais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</row>
        <row r="1347">
          <cell r="F1347" t="str">
            <v>(-) DESPESAS CONTROLADORIADoações</v>
          </cell>
          <cell r="G1347" t="str">
            <v>Doações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</row>
        <row r="1348">
          <cell r="F1348" t="str">
            <v>(-) DESPESAS CONTROLADORIAPremio por Concursos</v>
          </cell>
          <cell r="G1348" t="str">
            <v>Premio por Concursos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</row>
        <row r="1349">
          <cell r="F1349" t="str">
            <v>(-) DESPESAS CONTROLADORIAPublicações Legais</v>
          </cell>
          <cell r="G1349" t="str">
            <v>Publicações Legais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</row>
        <row r="1350">
          <cell r="F1350" t="str">
            <v>(-) DESPESAS CONTROLADORIAServiço Copa</v>
          </cell>
          <cell r="G1350" t="str">
            <v>Serviço Copa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</row>
        <row r="1351">
          <cell r="F1351" t="str">
            <v>(-) DESPESAS CONTROLADORIAContribuição Sindicatos e Associações</v>
          </cell>
          <cell r="G1351" t="str">
            <v>Contribuição Sindicatos e Associações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</row>
        <row r="1352">
          <cell r="F1352" t="str">
            <v>(-) DESPESAS CONTROLADORIADespesas com Certificação Digital</v>
          </cell>
          <cell r="G1352" t="str">
            <v>Despesas com Certificação Digital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</row>
        <row r="1353">
          <cell r="F1353" t="str">
            <v>(-) DESPESAS CONTROLADORIACustas e Emolumentos</v>
          </cell>
          <cell r="G1353" t="str">
            <v>Custas e Emolumentos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</row>
        <row r="1354">
          <cell r="F1354" t="str">
            <v>(-) DESPESAS CONTROLADORIA(-) Despesas Gerais</v>
          </cell>
          <cell r="G1354" t="str">
            <v>(-) Despesas Gerais</v>
          </cell>
          <cell r="H1354">
            <v>195.03999993565063</v>
          </cell>
          <cell r="I1354">
            <v>20274.040000029901</v>
          </cell>
          <cell r="J1354">
            <v>4056.5800000537261</v>
          </cell>
          <cell r="K1354">
            <v>184.57999998718438</v>
          </cell>
          <cell r="L1354">
            <v>9135.4700000000012</v>
          </cell>
          <cell r="M1354">
            <v>3436.5099999416152</v>
          </cell>
          <cell r="N1354">
            <v>150</v>
          </cell>
          <cell r="O1354">
            <v>242.11999991517609</v>
          </cell>
          <cell r="P1354">
            <v>177.80000000019365</v>
          </cell>
          <cell r="Q1354">
            <v>155</v>
          </cell>
          <cell r="R1354">
            <v>315.58999999276102</v>
          </cell>
          <cell r="S1354">
            <v>59751.869999944451</v>
          </cell>
          <cell r="T1354">
            <v>98074.599999800674</v>
          </cell>
          <cell r="U1354">
            <v>37432.21999994808</v>
          </cell>
        </row>
        <row r="1355">
          <cell r="F1355" t="str">
            <v>(-) DESPESAS CONTROLADORIA(-) Deslocamentos e Viagens</v>
          </cell>
          <cell r="G1355" t="str">
            <v>(-) Deslocamentos e Viagens</v>
          </cell>
          <cell r="H1355">
            <v>0</v>
          </cell>
          <cell r="I1355">
            <v>0</v>
          </cell>
          <cell r="J1355">
            <v>170.99999996700001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170.99999996700001</v>
          </cell>
          <cell r="U1355">
            <v>170.99999996700001</v>
          </cell>
        </row>
        <row r="1356">
          <cell r="F1356" t="str">
            <v xml:space="preserve">(-) DESPESAS CONTROLADORIAHospedagem </v>
          </cell>
          <cell r="G1356" t="str">
            <v xml:space="preserve">Hospedagem </v>
          </cell>
          <cell r="H1356">
            <v>0</v>
          </cell>
          <cell r="I1356">
            <v>0</v>
          </cell>
          <cell r="J1356">
            <v>170.99999996700001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170.99999996700001</v>
          </cell>
          <cell r="U1356">
            <v>170.99999996700001</v>
          </cell>
        </row>
        <row r="1357">
          <cell r="F1357" t="str">
            <v xml:space="preserve">(-) DESPESAS CONTROLADORIAPassagens Aéreas </v>
          </cell>
          <cell r="G1357" t="str">
            <v xml:space="preserve">Passagens Aéreas 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</row>
        <row r="1358">
          <cell r="F1358" t="str">
            <v xml:space="preserve">(-) DESPESAS CONTROLADORIAPassagens Rodoviárias </v>
          </cell>
          <cell r="G1358" t="str">
            <v xml:space="preserve">Passagens Rodoviárias 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</row>
        <row r="1359">
          <cell r="F1359" t="str">
            <v>(-) DESPESAS CONTROLADORIAPassagens Marítimas</v>
          </cell>
          <cell r="G1359" t="str">
            <v>Passagens Marítimas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</row>
        <row r="1360">
          <cell r="F1360" t="str">
            <v>(-) DESPESAS CONTROLADORIADespesas com Táxi</v>
          </cell>
          <cell r="G1360" t="str">
            <v>Despesas com Táxi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</row>
        <row r="1361">
          <cell r="F1361" t="str">
            <v>(-) DESPESAS CONTROLADORIADespesas com Moto Taxi</v>
          </cell>
          <cell r="G1361" t="str">
            <v>Despesas com Moto Taxi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</row>
        <row r="1362">
          <cell r="F1362" t="str">
            <v>(-) DESPESAS CONTROLADORIAAlimentação Viagens</v>
          </cell>
          <cell r="G1362" t="str">
            <v>Alimentação Viagens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</row>
        <row r="1363">
          <cell r="F1363" t="str">
            <v>(-) DESPESAS CONTROLADORIADiárias Viagens</v>
          </cell>
          <cell r="G1363" t="str">
            <v>Diárias Viagens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</row>
        <row r="1364">
          <cell r="F1364" t="str">
            <v>(-) DESPESAS CONTROLADORIACombustível em Viagens</v>
          </cell>
          <cell r="G1364" t="str">
            <v>Combustível em Viagens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</row>
        <row r="1365">
          <cell r="F1365" t="str">
            <v>(-) DESPESAS CONTROLADORIAEstacionamento</v>
          </cell>
          <cell r="G1365" t="str">
            <v>Estacionamento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</row>
        <row r="1366">
          <cell r="F1366" t="str">
            <v>(-) DESPESAS CONTROLADORIAPedágio</v>
          </cell>
          <cell r="G1366" t="str">
            <v>Pedágio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</row>
        <row r="1367">
          <cell r="F1367" t="str">
            <v>(-) DESPESAS CONTROLADORIA(-) Telefonia e Telecomunicações</v>
          </cell>
          <cell r="G1367" t="str">
            <v>(-) Telefonia e Telecomunicações</v>
          </cell>
          <cell r="H1367">
            <v>45.03999993565062</v>
          </cell>
          <cell r="I1367">
            <v>46.54000002990292</v>
          </cell>
          <cell r="J1367">
            <v>38.080000086726081</v>
          </cell>
          <cell r="K1367">
            <v>34.579999987184372</v>
          </cell>
          <cell r="L1367">
            <v>0</v>
          </cell>
          <cell r="M1367">
            <v>50.539999941615569</v>
          </cell>
          <cell r="N1367">
            <v>0</v>
          </cell>
          <cell r="O1367">
            <v>92.119999915176109</v>
          </cell>
          <cell r="P1367">
            <v>27.800000000193659</v>
          </cell>
          <cell r="Q1367">
            <v>0</v>
          </cell>
          <cell r="R1367">
            <v>160.58999999276102</v>
          </cell>
          <cell r="S1367">
            <v>96.869999944447045</v>
          </cell>
          <cell r="T1367">
            <v>592.15999983365737</v>
          </cell>
          <cell r="U1367">
            <v>214.77999998107958</v>
          </cell>
        </row>
        <row r="1368">
          <cell r="F1368" t="str">
            <v>(-) DESPESAS CONTROLADORIATelefonia Fixa</v>
          </cell>
          <cell r="G1368" t="str">
            <v>Telefonia Fixa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</row>
        <row r="1369">
          <cell r="F1369" t="str">
            <v>(-) DESPESAS CONTROLADORIATelefonia Móvel</v>
          </cell>
          <cell r="G1369" t="str">
            <v>Telefonia Móvel</v>
          </cell>
          <cell r="H1369">
            <v>45.03999993565062</v>
          </cell>
          <cell r="I1369">
            <v>46.54000002990292</v>
          </cell>
          <cell r="J1369">
            <v>38.080000086726081</v>
          </cell>
          <cell r="K1369">
            <v>34.579999987184372</v>
          </cell>
          <cell r="L1369">
            <v>0</v>
          </cell>
          <cell r="M1369">
            <v>50.539999941615569</v>
          </cell>
          <cell r="N1369">
            <v>0</v>
          </cell>
          <cell r="O1369">
            <v>92.119999915176109</v>
          </cell>
          <cell r="P1369">
            <v>27.800000000193659</v>
          </cell>
          <cell r="Q1369">
            <v>0</v>
          </cell>
          <cell r="R1369">
            <v>160.58999999276102</v>
          </cell>
          <cell r="S1369">
            <v>96.869999944447045</v>
          </cell>
          <cell r="T1369">
            <v>592.15999983365737</v>
          </cell>
          <cell r="U1369">
            <v>214.77999998107958</v>
          </cell>
        </row>
        <row r="1370">
          <cell r="F1370" t="str">
            <v>(-) DESPESAS CONTROLADORIAInternet</v>
          </cell>
          <cell r="G1370" t="str">
            <v>Internet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</row>
        <row r="1371">
          <cell r="F1371" t="str">
            <v>(-) DESPESAS CONTROLADORIAServiço de Trasmissão em Audio e Video</v>
          </cell>
          <cell r="G1371" t="str">
            <v>Serviço de Trasmissão em Audio e Video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</row>
        <row r="1372">
          <cell r="F1372" t="str">
            <v>(-) DESPESAS CONTROLADORIAVoip</v>
          </cell>
          <cell r="G1372" t="str">
            <v>Voip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</row>
        <row r="1373">
          <cell r="F1373" t="str">
            <v>(-) DESPESAS CONTROLADORIA(-)Materias de Consumo</v>
          </cell>
          <cell r="G1373" t="str">
            <v>(-)Materias de Consumo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100</v>
          </cell>
          <cell r="T1373">
            <v>100</v>
          </cell>
          <cell r="U1373">
            <v>0</v>
          </cell>
        </row>
        <row r="1374">
          <cell r="F1374" t="str">
            <v>(-) DESPESAS CONTROLADORIAMaterial de Consumo Informática</v>
          </cell>
          <cell r="G1374" t="str">
            <v>Material de Consumo Informática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</row>
        <row r="1375">
          <cell r="F1375" t="str">
            <v>(-) DESPESAS CONTROLADORIAAluguel Máquina Reprográfica</v>
          </cell>
          <cell r="G1375" t="str">
            <v>Aluguel Máquina Reprográfica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</row>
        <row r="1376">
          <cell r="F1376" t="str">
            <v>(-) DESPESAS CONTROLADORIAMaterial de Consumo Máquina Reprografia</v>
          </cell>
          <cell r="G1376" t="str">
            <v>Material de Consumo Máquina Reprografia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</row>
        <row r="1377">
          <cell r="F1377" t="str">
            <v>(-) DESPESAS CONTROLADORIAMaterial de Expediente</v>
          </cell>
          <cell r="G1377" t="str">
            <v>Material de Expediente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</row>
        <row r="1378">
          <cell r="F1378" t="str">
            <v>(-) DESPESAS CONTROLADORIAMaterial de Limpeza</v>
          </cell>
          <cell r="G1378" t="str">
            <v>Material de Limpeza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</row>
        <row r="1379">
          <cell r="F1379" t="str">
            <v>(-) DESPESAS CONTROLADORIAMaterial Gráfico e Repreográfico</v>
          </cell>
          <cell r="G1379" t="str">
            <v>Material Gráfico e Repreográfico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</row>
        <row r="1380">
          <cell r="F1380" t="str">
            <v>(-) DESPESAS CONTROLADORIAMateriais de Natureza Permanente</v>
          </cell>
          <cell r="G1380" t="str">
            <v>Materiais de Natureza Permanente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100</v>
          </cell>
          <cell r="T1380">
            <v>100</v>
          </cell>
          <cell r="U1380">
            <v>0</v>
          </cell>
        </row>
        <row r="1381">
          <cell r="F1381" t="str">
            <v>(-) DESPESAS CONTROLADORIACoffee Break</v>
          </cell>
          <cell r="G1381" t="str">
            <v>Coffee Break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</row>
        <row r="1382">
          <cell r="F1382" t="str">
            <v>(-) DESPESAS CONTROLADORIAMaterial EPI</v>
          </cell>
          <cell r="G1382" t="str">
            <v>Material EPI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</row>
        <row r="1383">
          <cell r="F1383" t="str">
            <v>(-) DESPESAS CONTROLADORIA(-) Serviços Técnicos Especializados</v>
          </cell>
          <cell r="G1383" t="str">
            <v>(-) Serviços Técnicos Especializados</v>
          </cell>
          <cell r="H1383">
            <v>150</v>
          </cell>
          <cell r="I1383">
            <v>20227.5</v>
          </cell>
          <cell r="J1383">
            <v>3847.5</v>
          </cell>
          <cell r="K1383">
            <v>150</v>
          </cell>
          <cell r="L1383">
            <v>9135.4700000000012</v>
          </cell>
          <cell r="M1383">
            <v>3385.97</v>
          </cell>
          <cell r="N1383">
            <v>150</v>
          </cell>
          <cell r="O1383">
            <v>150</v>
          </cell>
          <cell r="P1383">
            <v>150</v>
          </cell>
          <cell r="Q1383">
            <v>155</v>
          </cell>
          <cell r="R1383">
            <v>155</v>
          </cell>
          <cell r="S1383">
            <v>59555</v>
          </cell>
          <cell r="T1383">
            <v>97211.44</v>
          </cell>
          <cell r="U1383">
            <v>37046.44</v>
          </cell>
        </row>
        <row r="1384">
          <cell r="F1384" t="str">
            <v>(-) DESPESAS CONTROLADORIAComissões sobre Vendas</v>
          </cell>
          <cell r="G1384" t="str">
            <v>Comissões sobre Vendas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</row>
        <row r="1385">
          <cell r="F1385" t="str">
            <v>(-) DESPESAS CONTROLADORIAServiços de Segurança</v>
          </cell>
          <cell r="G1385" t="str">
            <v>Serviços de Segurança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</row>
        <row r="1386">
          <cell r="F1386" t="str">
            <v>(-) DESPESAS CONTROLADORIAServiços de Contabilidade</v>
          </cell>
          <cell r="G1386" t="str">
            <v>Serviços de Contabilidade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</row>
        <row r="1387">
          <cell r="F1387" t="str">
            <v>(-) DESPESAS CONTROLADORIAAssessoria Tributária</v>
          </cell>
          <cell r="G1387" t="str">
            <v>Assessoria Tributária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</row>
        <row r="1388">
          <cell r="F1388" t="str">
            <v>(-) DESPESAS CONTROLADORIAAuditoria Independente</v>
          </cell>
          <cell r="G1388" t="str">
            <v>Auditoria Independente</v>
          </cell>
          <cell r="H1388">
            <v>0</v>
          </cell>
          <cell r="I1388">
            <v>14077.5</v>
          </cell>
          <cell r="J1388">
            <v>697.5</v>
          </cell>
          <cell r="K1388">
            <v>0</v>
          </cell>
          <cell r="L1388">
            <v>5985.47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59400</v>
          </cell>
          <cell r="T1388">
            <v>80160.47</v>
          </cell>
          <cell r="U1388">
            <v>20760.47</v>
          </cell>
        </row>
        <row r="1389">
          <cell r="F1389" t="str">
            <v>(-) DESPESAS CONTROLADORIAAdvocacia</v>
          </cell>
          <cell r="G1389" t="str">
            <v>Advocacia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</row>
        <row r="1390">
          <cell r="F1390" t="str">
            <v>(-) DESPESAS CONTROLADORIAAssessoria de Imprensa</v>
          </cell>
          <cell r="G1390" t="str">
            <v>Assessoria de Imprensa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</row>
        <row r="1391">
          <cell r="F1391" t="str">
            <v>(-) DESPESAS CONTROLADORIAAssessoria de Comunicação</v>
          </cell>
          <cell r="G1391" t="str">
            <v>Assessoria de Comunicação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</row>
        <row r="1392">
          <cell r="F1392" t="str">
            <v>(-) DESPESAS CONTROLADORIAAssessoria Criação e Publicidade</v>
          </cell>
          <cell r="G1392" t="str">
            <v>Assessoria Criação e Publicidade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</row>
        <row r="1393">
          <cell r="F1393" t="str">
            <v>(-) DESPESAS CONTROLADORIARecrutamento e Seleção</v>
          </cell>
          <cell r="G1393" t="str">
            <v>Recrutamento e Seleção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</row>
        <row r="1394">
          <cell r="F1394" t="str">
            <v>(-) DESPESAS CONTROLADORIAFerramentas de Pesquisa</v>
          </cell>
          <cell r="G1394" t="str">
            <v>Ferramentas de Pesquisa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</row>
        <row r="1395">
          <cell r="F1395" t="str">
            <v>(-) DESPESAS CONTROLADORIAAssessoria Empresarial</v>
          </cell>
          <cell r="G1395" t="str">
            <v>Assessoria Empresarial</v>
          </cell>
          <cell r="H1395">
            <v>0</v>
          </cell>
          <cell r="I1395">
            <v>6000</v>
          </cell>
          <cell r="J1395">
            <v>3000</v>
          </cell>
          <cell r="K1395">
            <v>0</v>
          </cell>
          <cell r="L1395">
            <v>3000</v>
          </cell>
          <cell r="M1395">
            <v>3235.97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15235.97</v>
          </cell>
          <cell r="U1395">
            <v>15235.97</v>
          </cell>
        </row>
        <row r="1396">
          <cell r="F1396" t="str">
            <v>(-) DESPESAS CONTROLADORIAServiço de Desembaraço Aduaneiro</v>
          </cell>
          <cell r="G1396" t="str">
            <v>Serviço de Desembaraço Aduaneiro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</row>
        <row r="1397">
          <cell r="F1397" t="str">
            <v>(-) DESPESAS CONTROLADORIAParticipação em Associações</v>
          </cell>
          <cell r="G1397" t="str">
            <v>Participação em Associações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</row>
        <row r="1398">
          <cell r="F1398" t="str">
            <v>(-) DESPESAS CONTROLADORIAComissão Empresa de Cobrança</v>
          </cell>
          <cell r="G1398" t="str">
            <v>Comissão Empresa de Cobrança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</row>
        <row r="1399">
          <cell r="F1399" t="str">
            <v>(-) DESPESAS CONTROLADORIAServiço Análise de Crédito</v>
          </cell>
          <cell r="G1399" t="str">
            <v>Serviço Análise de Crédito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</row>
        <row r="1400">
          <cell r="F1400" t="str">
            <v>(-) DESPESAS CONTROLADORIADesenvolvimento e Manutenção de Software</v>
          </cell>
          <cell r="G1400" t="str">
            <v>Desenvolvimento e Manutenção de Software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</row>
        <row r="1401">
          <cell r="F1401" t="str">
            <v>(-) DESPESAS CONTROLADORIASuporte Técnico Software</v>
          </cell>
          <cell r="G1401" t="str">
            <v>Suporte Técnico Software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</row>
        <row r="1402">
          <cell r="F1402" t="str">
            <v>(-) DESPESAS CONTROLADORIALicença para Uso de Software (Aluguel)</v>
          </cell>
          <cell r="G1402" t="str">
            <v>Licença para Uso de Software (Aluguel)</v>
          </cell>
          <cell r="H1402">
            <v>150</v>
          </cell>
          <cell r="I1402">
            <v>150</v>
          </cell>
          <cell r="J1402">
            <v>150</v>
          </cell>
          <cell r="K1402">
            <v>150</v>
          </cell>
          <cell r="L1402">
            <v>150</v>
          </cell>
          <cell r="M1402">
            <v>150</v>
          </cell>
          <cell r="N1402">
            <v>150</v>
          </cell>
          <cell r="O1402">
            <v>150</v>
          </cell>
          <cell r="P1402">
            <v>150</v>
          </cell>
          <cell r="Q1402">
            <v>155</v>
          </cell>
          <cell r="R1402">
            <v>155</v>
          </cell>
          <cell r="S1402">
            <v>155</v>
          </cell>
          <cell r="T1402">
            <v>1815</v>
          </cell>
          <cell r="U1402">
            <v>1050</v>
          </cell>
        </row>
        <row r="1403">
          <cell r="F1403" t="str">
            <v>(-) DESPESAS CONTROLADORIAAssessoria em TI</v>
          </cell>
          <cell r="G1403" t="str">
            <v>Assessoria em TI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</row>
        <row r="1404">
          <cell r="F1404" t="str">
            <v>(-) DESPESAS CONTROLADORIAManutenção Suporte Técnico Software</v>
          </cell>
          <cell r="G1404" t="str">
            <v>Manutenção Suporte Técnico Software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</row>
        <row r="1405">
          <cell r="F1405" t="str">
            <v>(-) DESPESAS CONTROLADORIA(-)Manutenção</v>
          </cell>
          <cell r="G1405" t="str">
            <v>(-)Manutenção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</row>
        <row r="1406">
          <cell r="F1406" t="str">
            <v>(-) DESPESAS CONTROLADORIAMateriais de Manutenção e Reparos</v>
          </cell>
          <cell r="G1406" t="str">
            <v>Materiais de Manutenção e Reparos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</row>
        <row r="1407">
          <cell r="F1407" t="str">
            <v>(-) DESPESAS CONTROLADORIAManutenção Conservação Móveis e Utensílios</v>
          </cell>
          <cell r="G1407" t="str">
            <v>Manutenção Conservação Móveis e Utensílios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</row>
        <row r="1408">
          <cell r="F1408" t="str">
            <v>(-) DESPESAS CONTROLADORIAManutenção Conservação Máq. e Equipamentos</v>
          </cell>
          <cell r="G1408" t="str">
            <v>Manutenção Conservação Máq. e Equipamentos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</row>
        <row r="1409">
          <cell r="F1409" t="str">
            <v>(-) DESPESAS CONTROLADORIAManutenção de Equipamentos de Informática</v>
          </cell>
          <cell r="G1409" t="str">
            <v>Manutenção de Equipamentos de Informática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</row>
        <row r="1410">
          <cell r="F1410" t="str">
            <v>(-) DESPESAS CONTROLADORIAManutenção e Conservação Instalações</v>
          </cell>
          <cell r="G1410" t="str">
            <v>Manutenção e Conservação Instalações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</row>
        <row r="1411">
          <cell r="F1411" t="str">
            <v>(-) DESPESAS CONTROLADORIAManutenção e Conservação Predial</v>
          </cell>
          <cell r="G1411" t="str">
            <v>Manutenção e Conservação Predial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</row>
        <row r="1412">
          <cell r="F1412" t="str">
            <v>(-) DESPESAS CONTROLADORIA(-)Outras Despesas Gerais</v>
          </cell>
          <cell r="G1412" t="str">
            <v>(-)Outras Despesas Gerais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</row>
        <row r="1413">
          <cell r="F1413" t="str">
            <v>(-) DESPESAS CONTROLADORIAAluguel de Veículos</v>
          </cell>
          <cell r="G1413" t="str">
            <v>Aluguel de Veículos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</row>
        <row r="1414">
          <cell r="F1414" t="str">
            <v>(-) DESPESAS CONTROLADORIAAssinatura Jornais, Revistas e Periódicos</v>
          </cell>
          <cell r="G1414" t="str">
            <v>Assinatura Jornais, Revistas e Periódicos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</row>
        <row r="1415">
          <cell r="F1415" t="str">
            <v>(-) DESPESAS CONTROLADORIACombustível</v>
          </cell>
          <cell r="G1415" t="str">
            <v>Combustível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</row>
        <row r="1416">
          <cell r="F1416" t="str">
            <v>(-) DESPESAS CONTROLADORIADespesa com Documentos</v>
          </cell>
          <cell r="G1416" t="str">
            <v>Despesa com Documentos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</row>
        <row r="1417">
          <cell r="F1417" t="str">
            <v>(-) DESPESAS CONTROLADORIADespesa com Processos Judiciais</v>
          </cell>
          <cell r="G1417" t="str">
            <v>Despesa com Processos Judiciais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</row>
        <row r="1418">
          <cell r="F1418" t="str">
            <v>(-) DESPESAS CONTROLADORIAFrete Compra</v>
          </cell>
          <cell r="G1418" t="str">
            <v>Frete Compra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</row>
        <row r="1419">
          <cell r="F1419" t="str">
            <v>(-) DESPESAS CONTROLADORIAMão-de-Obra Terceirizada</v>
          </cell>
          <cell r="G1419" t="str">
            <v>Mão-de-Obra Terceirizada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</row>
        <row r="1420">
          <cell r="F1420" t="str">
            <v>(-) DESPESAS CONTROLADORIAServiço de Correios</v>
          </cell>
          <cell r="G1420" t="str">
            <v>Serviço de Correios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</row>
        <row r="1421">
          <cell r="F1421" t="str">
            <v>(-) DESPESAS CONTROLADORIAÁgua</v>
          </cell>
          <cell r="G1421" t="str">
            <v>Água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</row>
        <row r="1422">
          <cell r="F1422" t="str">
            <v>(-) DESPESAS CONTROLADORIADespesas com Amortização de Software</v>
          </cell>
          <cell r="G1422" t="str">
            <v>Despesas com Amortização de Software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</row>
        <row r="1423">
          <cell r="F1423" t="str">
            <v>(-) DESPESAS CONTROLADORIATaxas Operacionais</v>
          </cell>
          <cell r="G1423" t="str">
            <v>Taxas Operacionais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</row>
        <row r="1424">
          <cell r="F1424" t="str">
            <v>(-) DESPESAS CONTROLADORIAAluguel de Imóveis</v>
          </cell>
          <cell r="G1424" t="str">
            <v>Aluguel de Imóveis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</row>
        <row r="1425">
          <cell r="F1425" t="str">
            <v>(-) DESPESAS CONTROLADORIASeguro Frota Leve</v>
          </cell>
          <cell r="G1425" t="str">
            <v>Seguro Frota Leve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</row>
        <row r="1426">
          <cell r="F1426" t="str">
            <v>(-) DESPESAS CONTROLADORIAPerdas de Estoque</v>
          </cell>
          <cell r="G1426" t="str">
            <v>Perdas de Estoque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</row>
        <row r="1427">
          <cell r="F1427" t="str">
            <v>(-) DESPESAS CONTROLADORIAAluguel de Máquinas e Equipamentos</v>
          </cell>
          <cell r="G1427" t="str">
            <v>Aluguel de Máquinas e Equipamentos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</row>
        <row r="1428">
          <cell r="F1428" t="str">
            <v>(-) DESPESAS CONTROLADORIAOutras Despesas Gerais</v>
          </cell>
          <cell r="G1428" t="str">
            <v>Outras Despesas Gerais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</row>
        <row r="1429">
          <cell r="F1429" t="str">
            <v>(-) DESPESAS TECNOLOGIA DA INFORMAÇÃO(-) DESPESAS TECNOLOGIA DA INFORMAÇÃO</v>
          </cell>
          <cell r="G1429" t="str">
            <v>(-) DESPESAS TECNOLOGIA DA INFORMAÇÃO</v>
          </cell>
          <cell r="H1429">
            <v>4246.62</v>
          </cell>
          <cell r="I1429">
            <v>2870.21</v>
          </cell>
          <cell r="J1429">
            <v>2771.2999999999997</v>
          </cell>
          <cell r="K1429">
            <v>2650.79</v>
          </cell>
          <cell r="L1429">
            <v>2527.36</v>
          </cell>
          <cell r="M1429">
            <v>0</v>
          </cell>
          <cell r="N1429">
            <v>2758.13</v>
          </cell>
          <cell r="O1429">
            <v>3336.4</v>
          </cell>
          <cell r="P1429">
            <v>3375.3</v>
          </cell>
          <cell r="Q1429">
            <v>2719.96</v>
          </cell>
          <cell r="R1429">
            <v>2748.1400000000003</v>
          </cell>
          <cell r="S1429">
            <v>3091.04</v>
          </cell>
          <cell r="T1429">
            <v>33095.25</v>
          </cell>
          <cell r="U1429">
            <v>17824.41</v>
          </cell>
        </row>
        <row r="1430">
          <cell r="F1430" t="str">
            <v>(-) DESPESAS TECNOLOGIA DA INFORMAÇÃODespesas com Pessoal</v>
          </cell>
          <cell r="G1430" t="str">
            <v>Despesas com Pessoal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</row>
        <row r="1431">
          <cell r="F1431" t="str">
            <v>(-) DESPESAS TECNOLOGIA DA INFORMAÇÃOSalários e Adicionais</v>
          </cell>
          <cell r="G1431" t="str">
            <v>Salários e Adicionais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</row>
        <row r="1432">
          <cell r="F1432" t="str">
            <v>(-) DESPESAS TECNOLOGIA DA INFORMAÇÃOEncargos Sociais</v>
          </cell>
          <cell r="G1432" t="str">
            <v>Encargos Sociais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</row>
        <row r="1433">
          <cell r="F1433" t="str">
            <v>(-) DESPESAS TECNOLOGIA DA INFORMAÇÃOProvisão PPR Global</v>
          </cell>
          <cell r="G1433" t="str">
            <v>Provisão PPR Global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</row>
        <row r="1434">
          <cell r="F1434" t="str">
            <v>(-) DESPESAS TECNOLOGIA DA INFORMAÇÃODesenvolvimento RH</v>
          </cell>
          <cell r="G1434" t="str">
            <v>Desenvolvimento RH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</row>
        <row r="1435">
          <cell r="F1435" t="str">
            <v>(-) DESPESAS TECNOLOGIA DA INFORMAÇÃOProvisão PPR Gestores</v>
          </cell>
          <cell r="G1435" t="str">
            <v>Provisão PPR Gestores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</row>
        <row r="1436">
          <cell r="F1436" t="str">
            <v>(-) DESPESAS TECNOLOGIA DA INFORMAÇÃOEducação Continuada</v>
          </cell>
          <cell r="G1436" t="str">
            <v>Educação Continuada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</row>
        <row r="1437">
          <cell r="F1437" t="str">
            <v>(-) DESPESAS TECNOLOGIA DA INFORMAÇÃOIdiomas</v>
          </cell>
          <cell r="G1437" t="str">
            <v>Idiomas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</row>
        <row r="1438">
          <cell r="F1438" t="str">
            <v>(-) DESPESAS TECNOLOGIA DA INFORMAÇÃOGinástica Laboral</v>
          </cell>
          <cell r="G1438" t="str">
            <v>Ginástica Laboral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</row>
        <row r="1439">
          <cell r="F1439" t="str">
            <v>(-) DESPESAS TECNOLOGIA DA INFORMAÇÃOEducação e Treinamento (Capacitação)</v>
          </cell>
          <cell r="G1439" t="str">
            <v>Educação e Treinamento (Capacitação)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</row>
        <row r="1440">
          <cell r="F1440" t="str">
            <v>(-) DESPESAS TECNOLOGIA DA INFORMAÇÃOAtividades Motivacionais</v>
          </cell>
          <cell r="G1440" t="str">
            <v>Atividades Motivacionais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</row>
        <row r="1441">
          <cell r="F1441" t="str">
            <v>(-) DESPESAS TECNOLOGIA DA INFORMAÇÃOOutras despesas de Pessoal</v>
          </cell>
          <cell r="G1441" t="str">
            <v>Outras despesas de Pessoal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</row>
        <row r="1442">
          <cell r="F1442" t="str">
            <v>(-) DESPESAS TECNOLOGIA DA INFORMAÇÃOAjuda de Custo Alimentação</v>
          </cell>
          <cell r="G1442" t="str">
            <v>Ajuda de Custo Alimentação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</row>
        <row r="1443">
          <cell r="F1443" t="str">
            <v>(-) DESPESAS TECNOLOGIA DA INFORMAÇÃOAjuda de Custo Combustível</v>
          </cell>
          <cell r="G1443" t="str">
            <v>Ajuda de Custo Combustível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</row>
        <row r="1444">
          <cell r="F1444" t="str">
            <v>(-) DESPESAS TECNOLOGIA DA INFORMAÇÃOAjuda de Custo Moradia/Aluguel</v>
          </cell>
          <cell r="G1444" t="str">
            <v>Ajuda de Custo Moradia/Aluguel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</row>
        <row r="1445">
          <cell r="F1445" t="str">
            <v>(-) DESPESAS TECNOLOGIA DA INFORMAÇÃOExames Médicos</v>
          </cell>
          <cell r="G1445" t="str">
            <v>Exames Médicos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</row>
        <row r="1446">
          <cell r="F1446" t="str">
            <v>(-) DESPESAS TECNOLOGIA DA INFORMAÇÃOPlano de Saúde</v>
          </cell>
          <cell r="G1446" t="str">
            <v>Plano de Saúde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</row>
        <row r="1447">
          <cell r="F1447" t="str">
            <v>(-) DESPESAS TECNOLOGIA DA INFORMAÇÃOSeguro de Vida em Grupo</v>
          </cell>
          <cell r="G1447" t="str">
            <v>Seguro de Vida em Grupo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</row>
        <row r="1448">
          <cell r="F1448" t="str">
            <v>(-) DESPESAS TECNOLOGIA DA INFORMAÇÃOPlano Odontológico</v>
          </cell>
          <cell r="G1448" t="str">
            <v>Plano Odontológico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</row>
        <row r="1449">
          <cell r="F1449" t="str">
            <v>(-) DESPESAS TECNOLOGIA DA INFORMAÇÃOFarmácia</v>
          </cell>
          <cell r="G1449" t="str">
            <v>Farmácia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</row>
        <row r="1450">
          <cell r="F1450" t="str">
            <v>(-) DESPESAS TECNOLOGIA DA INFORMAÇÃOAlimentação Funcionários</v>
          </cell>
          <cell r="G1450" t="str">
            <v>Alimentação Funcionários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</row>
        <row r="1451">
          <cell r="F1451" t="str">
            <v>(-) DESPESAS TECNOLOGIA DA INFORMAÇÃOAlimentação Interna Funcionários</v>
          </cell>
          <cell r="G1451" t="str">
            <v>Alimentação Interna Funcionários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</row>
        <row r="1452">
          <cell r="F1452" t="str">
            <v>(-) DESPESAS TECNOLOGIA DA INFORMAÇÃOMulta Termino Contratual</v>
          </cell>
          <cell r="G1452" t="str">
            <v>Multa Termino Contratual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</row>
        <row r="1453">
          <cell r="F1453" t="str">
            <v>(-) DESPESAS TECNOLOGIA DA INFORMAÇÃOMultas Trabalhistas</v>
          </cell>
          <cell r="G1453" t="str">
            <v>Multas Trabalhistas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</row>
        <row r="1454">
          <cell r="F1454" t="str">
            <v xml:space="preserve">(-) DESPESAS TECNOLOGIA DA INFORMAÇÃOFardamento </v>
          </cell>
          <cell r="G1454" t="str">
            <v xml:space="preserve">Fardamento 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</row>
        <row r="1455">
          <cell r="F1455" t="str">
            <v>(-) DESPESAS TECNOLOGIA DA INFORMAÇÃOBenefícios Assistenciais</v>
          </cell>
          <cell r="G1455" t="str">
            <v>Benefícios Assistenciais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</row>
        <row r="1456">
          <cell r="F1456" t="str">
            <v>(-) DESPESAS TECNOLOGIA DA INFORMAÇÃO(-) Despesas Especificas</v>
          </cell>
          <cell r="G1456" t="str">
            <v>(-) Despesas Especificas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</row>
        <row r="1457">
          <cell r="F1457" t="str">
            <v>(-) DESPESAS TECNOLOGIA DA INFORMAÇÃOEnergia Eletrica</v>
          </cell>
          <cell r="G1457" t="str">
            <v>Energia Eletrica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</row>
        <row r="1458">
          <cell r="F1458" t="str">
            <v>(-) DESPESAS TECNOLOGIA DA INFORMAÇÃOCustas Cartoriais</v>
          </cell>
          <cell r="G1458" t="str">
            <v>Custas Cartoriais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</row>
        <row r="1459">
          <cell r="F1459" t="str">
            <v>(-) DESPESAS TECNOLOGIA DA INFORMAÇÃOAluguel de Máquinas e Equipamentos</v>
          </cell>
          <cell r="G1459" t="str">
            <v>Aluguel de Máquinas e Equipamentos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</row>
        <row r="1460">
          <cell r="F1460" t="str">
            <v>(-) DESPESAS TECNOLOGIA DA INFORMAÇÃOCombustível Frota Leve</v>
          </cell>
          <cell r="G1460" t="str">
            <v>Combustível Frota Leve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</row>
        <row r="1461">
          <cell r="F1461" t="str">
            <v>(-) DESPESAS TECNOLOGIA DA INFORMAÇÃOLubrificantes Frota Leve</v>
          </cell>
          <cell r="G1461" t="str">
            <v>Lubrificantes Frota Leve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</row>
        <row r="1462">
          <cell r="F1462" t="str">
            <v>(-) DESPESAS TECNOLOGIA DA INFORMAÇÃOManutenção Frota Leve</v>
          </cell>
          <cell r="G1462" t="str">
            <v>Manutenção Frota Leve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</row>
        <row r="1463">
          <cell r="F1463" t="str">
            <v>(-) DESPESAS TECNOLOGIA DA INFORMAÇÃOSeguro Frota Leve</v>
          </cell>
          <cell r="G1463" t="str">
            <v>Seguro Frota Leve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</row>
        <row r="1464">
          <cell r="F1464" t="str">
            <v>(-) DESPESAS TECNOLOGIA DA INFORMAÇÃOSeguro Instalações</v>
          </cell>
          <cell r="G1464" t="str">
            <v>Seguro Instalações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</row>
        <row r="1465">
          <cell r="F1465" t="str">
            <v>(-) DESPESAS TECNOLOGIA DA INFORMAÇÃOSeguro Responsabilidade Civil</v>
          </cell>
          <cell r="G1465" t="str">
            <v>Seguro Responsabilidade Civil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</row>
        <row r="1466">
          <cell r="F1466" t="str">
            <v>(-) DESPESAS TECNOLOGIA DA INFORMAÇÃOAluguel de Imóveis</v>
          </cell>
          <cell r="G1466" t="str">
            <v>Aluguel de Imóveis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</row>
        <row r="1467">
          <cell r="F1467" t="str">
            <v>(-) DESPESAS TECNOLOGIA DA INFORMAÇÃOTaxas Operacionais</v>
          </cell>
          <cell r="G1467" t="str">
            <v>Taxas Operacionais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</row>
        <row r="1468">
          <cell r="F1468" t="str">
            <v>(-) DESPESAS TECNOLOGIA DA INFORMAÇÃODoações</v>
          </cell>
          <cell r="G1468" t="str">
            <v>Doações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</row>
        <row r="1469">
          <cell r="F1469" t="str">
            <v>(-) DESPESAS TECNOLOGIA DA INFORMAÇÃOPremio por Concursos</v>
          </cell>
          <cell r="G1469" t="str">
            <v>Premio por Concursos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</row>
        <row r="1470">
          <cell r="F1470" t="str">
            <v>(-) DESPESAS TECNOLOGIA DA INFORMAÇÃOPublicações Legais</v>
          </cell>
          <cell r="G1470" t="str">
            <v>Publicações Legais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</row>
        <row r="1471">
          <cell r="F1471" t="str">
            <v>(-) DESPESAS TECNOLOGIA DA INFORMAÇÃOServiço Copa</v>
          </cell>
          <cell r="G1471" t="str">
            <v>Serviço Copa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</row>
        <row r="1472">
          <cell r="F1472" t="str">
            <v>(-) DESPESAS TECNOLOGIA DA INFORMAÇÃOContribuição Sindicatos e Associações</v>
          </cell>
          <cell r="G1472" t="str">
            <v>Contribuição Sindicatos e Associações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</row>
        <row r="1473">
          <cell r="F1473" t="str">
            <v>(-) DESPESAS TECNOLOGIA DA INFORMAÇÃODespesas com Certificação Digital</v>
          </cell>
          <cell r="G1473" t="str">
            <v>Despesas com Certificação Digital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</row>
        <row r="1474">
          <cell r="F1474" t="str">
            <v>(-) DESPESAS TECNOLOGIA DA INFORMAÇÃOCustas e Emolumentos</v>
          </cell>
          <cell r="G1474" t="str">
            <v>Custas e Emolumentos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</row>
        <row r="1475">
          <cell r="F1475" t="str">
            <v>(-) DESPESAS TECNOLOGIA DA INFORMAÇÃO(-) Despesas Gerais</v>
          </cell>
          <cell r="G1475" t="str">
            <v>(-) Despesas Gerais</v>
          </cell>
          <cell r="H1475">
            <v>4246.62</v>
          </cell>
          <cell r="I1475">
            <v>2870.21</v>
          </cell>
          <cell r="J1475">
            <v>2771.2999999999997</v>
          </cell>
          <cell r="K1475">
            <v>2650.79</v>
          </cell>
          <cell r="L1475">
            <v>2527.36</v>
          </cell>
          <cell r="M1475">
            <v>0</v>
          </cell>
          <cell r="N1475">
            <v>2758.13</v>
          </cell>
          <cell r="O1475">
            <v>3336.4</v>
          </cell>
          <cell r="P1475">
            <v>3375.3</v>
          </cell>
          <cell r="Q1475">
            <v>2719.96</v>
          </cell>
          <cell r="R1475">
            <v>2748.1400000000003</v>
          </cell>
          <cell r="S1475">
            <v>3091.04</v>
          </cell>
          <cell r="T1475">
            <v>33095.25</v>
          </cell>
          <cell r="U1475">
            <v>17824.41</v>
          </cell>
        </row>
        <row r="1476">
          <cell r="F1476" t="str">
            <v>(-) DESPESAS TECNOLOGIA DA INFORMAÇÃO(-) Deslocamentos e Viagens</v>
          </cell>
          <cell r="G1476" t="str">
            <v>(-) Deslocamentos e Viagens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</row>
        <row r="1477">
          <cell r="F1477" t="str">
            <v xml:space="preserve">(-) DESPESAS TECNOLOGIA DA INFORMAÇÃOHospedagem </v>
          </cell>
          <cell r="G1477" t="str">
            <v xml:space="preserve">Hospedagem 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</row>
        <row r="1478">
          <cell r="F1478" t="str">
            <v xml:space="preserve">(-) DESPESAS TECNOLOGIA DA INFORMAÇÃOPassagens Aéreas </v>
          </cell>
          <cell r="G1478" t="str">
            <v xml:space="preserve">Passagens Aéreas 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</row>
        <row r="1479">
          <cell r="F1479" t="str">
            <v xml:space="preserve">(-) DESPESAS TECNOLOGIA DA INFORMAÇÃOPassagens Rodoviárias </v>
          </cell>
          <cell r="G1479" t="str">
            <v xml:space="preserve">Passagens Rodoviárias 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</row>
        <row r="1480">
          <cell r="F1480" t="str">
            <v>(-) DESPESAS TECNOLOGIA DA INFORMAÇÃOPassagens Marítimas</v>
          </cell>
          <cell r="G1480" t="str">
            <v>Passagens Marítimas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</row>
        <row r="1481">
          <cell r="F1481" t="str">
            <v>(-) DESPESAS TECNOLOGIA DA INFORMAÇÃODespesas com Táxi</v>
          </cell>
          <cell r="G1481" t="str">
            <v>Despesas com Táxi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</row>
        <row r="1482">
          <cell r="F1482" t="str">
            <v>(-) DESPESAS TECNOLOGIA DA INFORMAÇÃODespesas com Moto Taxi</v>
          </cell>
          <cell r="G1482" t="str">
            <v>Despesas com Moto Taxi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</row>
        <row r="1483">
          <cell r="F1483" t="str">
            <v>(-) DESPESAS TECNOLOGIA DA INFORMAÇÃOAlimentação Viagens</v>
          </cell>
          <cell r="G1483" t="str">
            <v>Alimentação Viagens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</row>
        <row r="1484">
          <cell r="F1484" t="str">
            <v>(-) DESPESAS TECNOLOGIA DA INFORMAÇÃODiárias Viagens</v>
          </cell>
          <cell r="G1484" t="str">
            <v>Diárias Viagens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</row>
        <row r="1485">
          <cell r="F1485" t="str">
            <v>(-) DESPESAS TECNOLOGIA DA INFORMAÇÃOCombustível em Viagens</v>
          </cell>
          <cell r="G1485" t="str">
            <v>Combustível em Viagens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</row>
        <row r="1486">
          <cell r="F1486" t="str">
            <v>(-) DESPESAS TECNOLOGIA DA INFORMAÇÃOEstacionamento</v>
          </cell>
          <cell r="G1486" t="str">
            <v>Estacionamento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</row>
        <row r="1487">
          <cell r="F1487" t="str">
            <v>(-) DESPESAS TECNOLOGIA DA INFORMAÇÃOPedágio</v>
          </cell>
          <cell r="G1487" t="str">
            <v>Pedágio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</row>
        <row r="1488">
          <cell r="F1488" t="str">
            <v>(-) DESPESAS TECNOLOGIA DA INFORMAÇÃO(-) Telefonia e Telecomunicações</v>
          </cell>
          <cell r="G1488" t="str">
            <v>(-) Telefonia e Telecomunicações</v>
          </cell>
          <cell r="H1488">
            <v>916.88000000000011</v>
          </cell>
          <cell r="I1488">
            <v>1093.56</v>
          </cell>
          <cell r="J1488">
            <v>921.75</v>
          </cell>
          <cell r="K1488">
            <v>933.24</v>
          </cell>
          <cell r="L1488">
            <v>809.81000000000006</v>
          </cell>
          <cell r="M1488">
            <v>0</v>
          </cell>
          <cell r="N1488">
            <v>920.58</v>
          </cell>
          <cell r="O1488">
            <v>924.66000000000008</v>
          </cell>
          <cell r="P1488">
            <v>1090.74</v>
          </cell>
          <cell r="Q1488">
            <v>623.58000000000004</v>
          </cell>
          <cell r="R1488">
            <v>711.76</v>
          </cell>
          <cell r="S1488">
            <v>774.66000000000008</v>
          </cell>
          <cell r="T1488">
            <v>9721.2200000000012</v>
          </cell>
          <cell r="U1488">
            <v>5595.8200000000006</v>
          </cell>
        </row>
        <row r="1489">
          <cell r="F1489" t="str">
            <v>(-) DESPESAS TECNOLOGIA DA INFORMAÇÃOTelefonia Fixa</v>
          </cell>
          <cell r="G1489" t="str">
            <v>Telefonia Fixa</v>
          </cell>
          <cell r="H1489">
            <v>262.12999999184001</v>
          </cell>
          <cell r="I1489">
            <v>395.26</v>
          </cell>
          <cell r="J1489">
            <v>267.10000000244497</v>
          </cell>
          <cell r="K1489">
            <v>278.48999999184002</v>
          </cell>
          <cell r="L1489">
            <v>155.05999999546003</v>
          </cell>
          <cell r="M1489">
            <v>0</v>
          </cell>
          <cell r="N1489">
            <v>265.82999999184</v>
          </cell>
          <cell r="O1489">
            <v>269.90999999183998</v>
          </cell>
          <cell r="P1489">
            <v>435.98999999184002</v>
          </cell>
          <cell r="Q1489">
            <v>31.73</v>
          </cell>
          <cell r="R1489">
            <v>119.91</v>
          </cell>
          <cell r="S1489">
            <v>119.91</v>
          </cell>
          <cell r="T1489">
            <v>2601.3199999571048</v>
          </cell>
          <cell r="U1489">
            <v>1623.8699999734249</v>
          </cell>
        </row>
        <row r="1490">
          <cell r="F1490" t="str">
            <v>(-) DESPESAS TECNOLOGIA DA INFORMAÇÃOTelefonia Móvel</v>
          </cell>
          <cell r="G1490" t="str">
            <v>Telefonia Móvel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</row>
        <row r="1491">
          <cell r="F1491" t="str">
            <v>(-) DESPESAS TECNOLOGIA DA INFORMAÇÃOInternet</v>
          </cell>
          <cell r="G1491" t="str">
            <v>Internet</v>
          </cell>
          <cell r="H1491">
            <v>132.80000000816</v>
          </cell>
          <cell r="I1491">
            <v>176.35000000000002</v>
          </cell>
          <cell r="J1491">
            <v>132.69999999755501</v>
          </cell>
          <cell r="K1491">
            <v>132.80000000816</v>
          </cell>
          <cell r="L1491">
            <v>132.80000000454001</v>
          </cell>
          <cell r="M1491">
            <v>0</v>
          </cell>
          <cell r="N1491">
            <v>132.80000000816</v>
          </cell>
          <cell r="O1491">
            <v>132.80000000816</v>
          </cell>
          <cell r="P1491">
            <v>132.80000000816</v>
          </cell>
          <cell r="Q1491">
            <v>69.900000000000006</v>
          </cell>
          <cell r="R1491">
            <v>69.900000000000006</v>
          </cell>
          <cell r="S1491">
            <v>132.80000000000001</v>
          </cell>
          <cell r="T1491">
            <v>1378.4500000428952</v>
          </cell>
          <cell r="U1491">
            <v>840.25000002657521</v>
          </cell>
        </row>
        <row r="1492">
          <cell r="F1492" t="str">
            <v>(-) DESPESAS TECNOLOGIA DA INFORMAÇÃOServiço de Trasmissão em Audio e Video</v>
          </cell>
          <cell r="G1492" t="str">
            <v>Serviço de Trasmissão em Audio e Video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</row>
        <row r="1493">
          <cell r="F1493" t="str">
            <v>(-) DESPESAS TECNOLOGIA DA INFORMAÇÃOVoip</v>
          </cell>
          <cell r="G1493" t="str">
            <v>Voip</v>
          </cell>
          <cell r="H1493">
            <v>521.95000000000005</v>
          </cell>
          <cell r="I1493">
            <v>521.95000000000005</v>
          </cell>
          <cell r="J1493">
            <v>521.95000000000005</v>
          </cell>
          <cell r="K1493">
            <v>521.95000000000005</v>
          </cell>
          <cell r="L1493">
            <v>521.95000000000005</v>
          </cell>
          <cell r="M1493">
            <v>0</v>
          </cell>
          <cell r="N1493">
            <v>521.95000000000005</v>
          </cell>
          <cell r="O1493">
            <v>521.95000000000005</v>
          </cell>
          <cell r="P1493">
            <v>521.95000000000005</v>
          </cell>
          <cell r="Q1493">
            <v>521.95000000000005</v>
          </cell>
          <cell r="R1493">
            <v>521.95000000000005</v>
          </cell>
          <cell r="S1493">
            <v>521.95000000000005</v>
          </cell>
          <cell r="T1493">
            <v>5741.4499999999989</v>
          </cell>
          <cell r="U1493">
            <v>3131.7</v>
          </cell>
        </row>
        <row r="1494">
          <cell r="F1494" t="str">
            <v>(-) DESPESAS TECNOLOGIA DA INFORMAÇÃO(-)Materias de Consumo</v>
          </cell>
          <cell r="G1494" t="str">
            <v>(-)Materias de Consumo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248.18</v>
          </cell>
          <cell r="Q1494">
            <v>0</v>
          </cell>
          <cell r="R1494">
            <v>0</v>
          </cell>
          <cell r="S1494">
            <v>220</v>
          </cell>
          <cell r="T1494">
            <v>468.18</v>
          </cell>
          <cell r="U1494">
            <v>0</v>
          </cell>
        </row>
        <row r="1495">
          <cell r="F1495" t="str">
            <v>(-) DESPESAS TECNOLOGIA DA INFORMAÇÃOMaterial de Consumo Informática</v>
          </cell>
          <cell r="G1495" t="str">
            <v>Material de Consumo Informática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</row>
        <row r="1496">
          <cell r="F1496" t="str">
            <v>(-) DESPESAS TECNOLOGIA DA INFORMAÇÃOAluguel Máquina Reprográfica</v>
          </cell>
          <cell r="G1496" t="str">
            <v>Aluguel Máquina Reprográfica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220</v>
          </cell>
          <cell r="T1496">
            <v>220</v>
          </cell>
          <cell r="U1496">
            <v>0</v>
          </cell>
        </row>
        <row r="1497">
          <cell r="F1497" t="str">
            <v>(-) DESPESAS TECNOLOGIA DA INFORMAÇÃOMaterial de Consumo Máquina Reprografia</v>
          </cell>
          <cell r="G1497" t="str">
            <v>Material de Consumo Máquina Reprografia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</row>
        <row r="1498">
          <cell r="F1498" t="str">
            <v>(-) DESPESAS TECNOLOGIA DA INFORMAÇÃOMaterial de Expediente</v>
          </cell>
          <cell r="G1498" t="str">
            <v>Material de Expediente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</row>
        <row r="1499">
          <cell r="F1499" t="str">
            <v>(-) DESPESAS TECNOLOGIA DA INFORMAÇÃOMaterial de Limpeza</v>
          </cell>
          <cell r="G1499" t="str">
            <v>Material de Limpeza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</row>
        <row r="1500">
          <cell r="F1500" t="str">
            <v>(-) DESPESAS TECNOLOGIA DA INFORMAÇÃOMaterial Gráfico e Repreográfico</v>
          </cell>
          <cell r="G1500" t="str">
            <v>Material Gráfico e Repreográfico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</row>
        <row r="1501">
          <cell r="F1501" t="str">
            <v>(-) DESPESAS TECNOLOGIA DA INFORMAÇÃOMateriais de Natureza Permanente</v>
          </cell>
          <cell r="G1501" t="str">
            <v>Materiais de Natureza Permanente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248.18</v>
          </cell>
          <cell r="Q1501">
            <v>0</v>
          </cell>
          <cell r="R1501">
            <v>0</v>
          </cell>
          <cell r="S1501">
            <v>0</v>
          </cell>
          <cell r="T1501">
            <v>248.18</v>
          </cell>
          <cell r="U1501">
            <v>0</v>
          </cell>
        </row>
        <row r="1502">
          <cell r="F1502" t="str">
            <v>(-) DESPESAS TECNOLOGIA DA INFORMAÇÃOCoffee Break</v>
          </cell>
          <cell r="G1502" t="str">
            <v>Coffee Break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</row>
        <row r="1503">
          <cell r="F1503" t="str">
            <v>(-) DESPESAS TECNOLOGIA DA INFORMAÇÃOMaterial EPI</v>
          </cell>
          <cell r="G1503" t="str">
            <v>Material EPI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</row>
        <row r="1504">
          <cell r="F1504" t="str">
            <v>(-) DESPESAS TECNOLOGIA DA INFORMAÇÃO(-) Serviços Técnicos Especializados</v>
          </cell>
          <cell r="G1504" t="str">
            <v>(-) Serviços Técnicos Especializados</v>
          </cell>
          <cell r="H1504">
            <v>3329.74</v>
          </cell>
          <cell r="I1504">
            <v>1716.6499999999999</v>
          </cell>
          <cell r="J1504">
            <v>1716.6499999999999</v>
          </cell>
          <cell r="K1504">
            <v>1717.55</v>
          </cell>
          <cell r="L1504">
            <v>1717.55</v>
          </cell>
          <cell r="M1504">
            <v>0</v>
          </cell>
          <cell r="N1504">
            <v>1717.55</v>
          </cell>
          <cell r="O1504">
            <v>1861.74</v>
          </cell>
          <cell r="P1504">
            <v>1966.38</v>
          </cell>
          <cell r="Q1504">
            <v>1966.38</v>
          </cell>
          <cell r="R1504">
            <v>1966.38</v>
          </cell>
          <cell r="S1504">
            <v>1966.38</v>
          </cell>
          <cell r="T1504">
            <v>21642.95</v>
          </cell>
          <cell r="U1504">
            <v>11915.689999999997</v>
          </cell>
        </row>
        <row r="1505">
          <cell r="F1505" t="str">
            <v>(-) DESPESAS TECNOLOGIA DA INFORMAÇÃOComissões sobre Vendas</v>
          </cell>
          <cell r="G1505" t="str">
            <v>Comissões sobre Vendas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</row>
        <row r="1506">
          <cell r="F1506" t="str">
            <v>(-) DESPESAS TECNOLOGIA DA INFORMAÇÃOServiços de Segurança</v>
          </cell>
          <cell r="G1506" t="str">
            <v>Serviços de Segurança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</row>
        <row r="1507">
          <cell r="F1507" t="str">
            <v>(-) DESPESAS TECNOLOGIA DA INFORMAÇÃOServiços de Contabilidade</v>
          </cell>
          <cell r="G1507" t="str">
            <v>Serviços de Contabilidade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</row>
        <row r="1508">
          <cell r="F1508" t="str">
            <v>(-) DESPESAS TECNOLOGIA DA INFORMAÇÃOAssessoria Tributária</v>
          </cell>
          <cell r="G1508" t="str">
            <v>Assessoria Tributária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</row>
        <row r="1509">
          <cell r="F1509" t="str">
            <v>(-) DESPESAS TECNOLOGIA DA INFORMAÇÃOAuditoria Independente</v>
          </cell>
          <cell r="G1509" t="str">
            <v>Auditoria Independente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</row>
        <row r="1510">
          <cell r="F1510" t="str">
            <v>(-) DESPESAS TECNOLOGIA DA INFORMAÇÃOAdvocacia</v>
          </cell>
          <cell r="G1510" t="str">
            <v>Advocacia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</row>
        <row r="1511">
          <cell r="F1511" t="str">
            <v>(-) DESPESAS TECNOLOGIA DA INFORMAÇÃOAssessoria de Imprensa</v>
          </cell>
          <cell r="G1511" t="str">
            <v>Assessoria de Imprensa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</row>
        <row r="1512">
          <cell r="F1512" t="str">
            <v>(-) DESPESAS TECNOLOGIA DA INFORMAÇÃOAssessoria de Comunicação</v>
          </cell>
          <cell r="G1512" t="str">
            <v>Assessoria de Comunicação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</row>
        <row r="1513">
          <cell r="F1513" t="str">
            <v>(-) DESPESAS TECNOLOGIA DA INFORMAÇÃOAssessoria Criação e Publicidade</v>
          </cell>
          <cell r="G1513" t="str">
            <v>Assessoria Criação e Publicidade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</row>
        <row r="1514">
          <cell r="F1514" t="str">
            <v>(-) DESPESAS TECNOLOGIA DA INFORMAÇÃORecrutamento e Seleção</v>
          </cell>
          <cell r="G1514" t="str">
            <v>Recrutamento e Seleção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</row>
        <row r="1515">
          <cell r="F1515" t="str">
            <v>(-) DESPESAS TECNOLOGIA DA INFORMAÇÃOFerramentas de Pesquisa</v>
          </cell>
          <cell r="G1515" t="str">
            <v>Ferramentas de Pesquisa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</row>
        <row r="1516">
          <cell r="F1516" t="str">
            <v>(-) DESPESAS TECNOLOGIA DA INFORMAÇÃOAssessoria Empresarial</v>
          </cell>
          <cell r="G1516" t="str">
            <v>Assessoria Empresarial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</row>
        <row r="1517">
          <cell r="F1517" t="str">
            <v>(-) DESPESAS TECNOLOGIA DA INFORMAÇÃOServiço de Desembaraço Aduaneiro</v>
          </cell>
          <cell r="G1517" t="str">
            <v>Serviço de Desembaraço Aduaneiro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</row>
        <row r="1518">
          <cell r="F1518" t="str">
            <v>(-) DESPESAS TECNOLOGIA DA INFORMAÇÃOParticipação em Associações</v>
          </cell>
          <cell r="G1518" t="str">
            <v>Participação em Associações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</row>
        <row r="1519">
          <cell r="F1519" t="str">
            <v>(-) DESPESAS TECNOLOGIA DA INFORMAÇÃOComissão Empresa de Cobrança</v>
          </cell>
          <cell r="G1519" t="str">
            <v>Comissão Empresa de Cobrança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</row>
        <row r="1520">
          <cell r="F1520" t="str">
            <v>(-) DESPESAS TECNOLOGIA DA INFORMAÇÃOServiço Análise de Crédito</v>
          </cell>
          <cell r="G1520" t="str">
            <v>Serviço Análise de Crédito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</row>
        <row r="1521">
          <cell r="F1521" t="str">
            <v>(-) DESPESAS TECNOLOGIA DA INFORMAÇÃODesenvolvimento e Manutenção de Software</v>
          </cell>
          <cell r="G1521" t="str">
            <v>Desenvolvimento e Manutenção de Software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</row>
        <row r="1522">
          <cell r="F1522" t="str">
            <v>(-) DESPESAS TECNOLOGIA DA INFORMAÇÃOSuporte Técnico Software</v>
          </cell>
          <cell r="G1522" t="str">
            <v>Suporte Técnico Software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</row>
        <row r="1523">
          <cell r="F1523" t="str">
            <v>(-) DESPESAS TECNOLOGIA DA INFORMAÇÃOLicença para Uso de Software (Aluguel)</v>
          </cell>
          <cell r="G1523" t="str">
            <v>Licença para Uso de Software (Aluguel)</v>
          </cell>
          <cell r="H1523">
            <v>3329.74</v>
          </cell>
          <cell r="I1523">
            <v>1716.6499999999999</v>
          </cell>
          <cell r="J1523">
            <v>1716.6499999999999</v>
          </cell>
          <cell r="K1523">
            <v>1717.55</v>
          </cell>
          <cell r="L1523">
            <v>1717.55</v>
          </cell>
          <cell r="M1523">
            <v>0</v>
          </cell>
          <cell r="N1523">
            <v>1717.55</v>
          </cell>
          <cell r="O1523">
            <v>1861.74</v>
          </cell>
          <cell r="P1523">
            <v>1966.38</v>
          </cell>
          <cell r="Q1523">
            <v>1966.38</v>
          </cell>
          <cell r="R1523">
            <v>1966.38</v>
          </cell>
          <cell r="S1523">
            <v>1966.38</v>
          </cell>
          <cell r="T1523">
            <v>21642.95</v>
          </cell>
          <cell r="U1523">
            <v>11915.689999999997</v>
          </cell>
        </row>
        <row r="1524">
          <cell r="F1524" t="str">
            <v>(-) DESPESAS TECNOLOGIA DA INFORMAÇÃOAssessoria em TI</v>
          </cell>
          <cell r="G1524" t="str">
            <v>Assessoria em TI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</row>
        <row r="1525">
          <cell r="F1525" t="str">
            <v>(-) DESPESAS TECNOLOGIA DA INFORMAÇÃOManutenção Suporte Técnico Software</v>
          </cell>
          <cell r="G1525" t="str">
            <v>Manutenção Suporte Técnico Software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</row>
        <row r="1526">
          <cell r="F1526" t="str">
            <v>(-) DESPESAS TECNOLOGIA DA INFORMAÇÃO(-)Manutenção</v>
          </cell>
          <cell r="G1526" t="str">
            <v>(-)Manutenção</v>
          </cell>
          <cell r="H1526">
            <v>0</v>
          </cell>
          <cell r="I1526">
            <v>60</v>
          </cell>
          <cell r="J1526">
            <v>132.9</v>
          </cell>
          <cell r="K1526">
            <v>0</v>
          </cell>
          <cell r="L1526">
            <v>0</v>
          </cell>
          <cell r="M1526">
            <v>0</v>
          </cell>
          <cell r="N1526">
            <v>120</v>
          </cell>
          <cell r="O1526">
            <v>550</v>
          </cell>
          <cell r="P1526">
            <v>70</v>
          </cell>
          <cell r="Q1526">
            <v>130</v>
          </cell>
          <cell r="R1526">
            <v>70</v>
          </cell>
          <cell r="S1526">
            <v>130</v>
          </cell>
          <cell r="T1526">
            <v>1262.9000000000001</v>
          </cell>
          <cell r="U1526">
            <v>312.89999999999998</v>
          </cell>
        </row>
        <row r="1527">
          <cell r="F1527" t="str">
            <v>(-) DESPESAS TECNOLOGIA DA INFORMAÇÃOMateriais de Manutenção e Reparos</v>
          </cell>
          <cell r="G1527" t="str">
            <v>Materiais de Manutenção e Reparos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</row>
        <row r="1528">
          <cell r="F1528" t="str">
            <v>(-) DESPESAS TECNOLOGIA DA INFORMAÇÃOManutenção Conservação Móveis e Utensílios</v>
          </cell>
          <cell r="G1528" t="str">
            <v>Manutenção Conservação Móveis e Utensílios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</row>
        <row r="1529">
          <cell r="F1529" t="str">
            <v>(-) DESPESAS TECNOLOGIA DA INFORMAÇÃOManutenção Conservação Máq. e Equipamentos</v>
          </cell>
          <cell r="G1529" t="str">
            <v>Manutenção Conservação Máq. e Equipamentos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</row>
        <row r="1530">
          <cell r="F1530" t="str">
            <v>(-) DESPESAS TECNOLOGIA DA INFORMAÇÃOManutenção de Equipamentos de Informática</v>
          </cell>
          <cell r="G1530" t="str">
            <v>Manutenção de Equipamentos de Informática</v>
          </cell>
          <cell r="H1530">
            <v>0</v>
          </cell>
          <cell r="I1530">
            <v>60</v>
          </cell>
          <cell r="J1530">
            <v>132.9</v>
          </cell>
          <cell r="K1530">
            <v>0</v>
          </cell>
          <cell r="L1530">
            <v>0</v>
          </cell>
          <cell r="M1530">
            <v>0</v>
          </cell>
          <cell r="N1530">
            <v>120</v>
          </cell>
          <cell r="O1530">
            <v>550</v>
          </cell>
          <cell r="P1530">
            <v>70</v>
          </cell>
          <cell r="Q1530">
            <v>130</v>
          </cell>
          <cell r="R1530">
            <v>70</v>
          </cell>
          <cell r="S1530">
            <v>130</v>
          </cell>
          <cell r="T1530">
            <v>1262.9000000000001</v>
          </cell>
          <cell r="U1530">
            <v>312.89999999999998</v>
          </cell>
        </row>
        <row r="1531">
          <cell r="F1531" t="str">
            <v>(-) DESPESAS TECNOLOGIA DA INFORMAÇÃOManutenção e Conservação Instalações</v>
          </cell>
          <cell r="G1531" t="str">
            <v>Manutenção e Conservação Instalações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</row>
        <row r="1532">
          <cell r="F1532" t="str">
            <v>(-) DESPESAS TECNOLOGIA DA INFORMAÇÃOManutenção e Conservação Predial</v>
          </cell>
          <cell r="G1532" t="str">
            <v>Manutenção e Conservação Predial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</row>
        <row r="1533">
          <cell r="F1533" t="str">
            <v>(-) DESPESAS TECNOLOGIA DA INFORMAÇÃO(-)Outras Despesas Gerais</v>
          </cell>
          <cell r="G1533" t="str">
            <v>(-)Outras Despesas Gerais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</row>
        <row r="1534">
          <cell r="F1534" t="str">
            <v>(-) DESPESAS TECNOLOGIA DA INFORMAÇÃOAluguel de Veículos</v>
          </cell>
          <cell r="G1534" t="str">
            <v>Aluguel de Veículos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</row>
        <row r="1535">
          <cell r="F1535" t="str">
            <v>(-) DESPESAS TECNOLOGIA DA INFORMAÇÃOAssinatura Jornais, Revistas e Periódicos</v>
          </cell>
          <cell r="G1535" t="str">
            <v>Assinatura Jornais, Revistas e Periódicos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</row>
        <row r="1536">
          <cell r="F1536" t="str">
            <v>(-) DESPESAS TECNOLOGIA DA INFORMAÇÃOCombustível</v>
          </cell>
          <cell r="G1536" t="str">
            <v>Combustível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</row>
        <row r="1537">
          <cell r="F1537" t="str">
            <v>(-) DESPESAS TECNOLOGIA DA INFORMAÇÃODespesa com Documentos</v>
          </cell>
          <cell r="G1537" t="str">
            <v>Despesa com Documentos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</row>
        <row r="1538">
          <cell r="F1538" t="str">
            <v>(-) DESPESAS TECNOLOGIA DA INFORMAÇÃODespesa com Processos Judiciais</v>
          </cell>
          <cell r="G1538" t="str">
            <v>Despesa com Processos Judiciais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</row>
        <row r="1539">
          <cell r="F1539" t="str">
            <v>(-) DESPESAS TECNOLOGIA DA INFORMAÇÃOFrete Compra</v>
          </cell>
          <cell r="G1539" t="str">
            <v>Frete Compra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</row>
        <row r="1540">
          <cell r="F1540" t="str">
            <v>(-) DESPESAS TECNOLOGIA DA INFORMAÇÃOMão-de-Obra Terceirizada</v>
          </cell>
          <cell r="G1540" t="str">
            <v>Mão-de-Obra Terceirizada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</row>
        <row r="1541">
          <cell r="F1541" t="str">
            <v>(-) DESPESAS TECNOLOGIA DA INFORMAÇÃOServiço de Correios</v>
          </cell>
          <cell r="G1541" t="str">
            <v>Serviço de Correios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</row>
        <row r="1542">
          <cell r="F1542" t="str">
            <v>(-) DESPESAS TECNOLOGIA DA INFORMAÇÃOÁgua</v>
          </cell>
          <cell r="G1542" t="str">
            <v>Água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</row>
        <row r="1543">
          <cell r="F1543" t="str">
            <v>(-) DESPESAS TECNOLOGIA DA INFORMAÇÃODespesas com Amortização de Software</v>
          </cell>
          <cell r="G1543" t="str">
            <v>Despesas com Amortização de Software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</row>
        <row r="1544">
          <cell r="F1544" t="str">
            <v>(-) DESPESAS TECNOLOGIA DA INFORMAÇÃOTaxas Operacionais</v>
          </cell>
          <cell r="G1544" t="str">
            <v>Taxas Operacionais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</row>
        <row r="1545">
          <cell r="F1545" t="str">
            <v>(-) DESPESAS TECNOLOGIA DA INFORMAÇÃOAluguel de Imóveis</v>
          </cell>
          <cell r="G1545" t="str">
            <v>Aluguel de Imóveis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</row>
        <row r="1546">
          <cell r="F1546" t="str">
            <v>(-) DESPESAS TECNOLOGIA DA INFORMAÇÃOSeguro Frota Leve</v>
          </cell>
          <cell r="G1546" t="str">
            <v>Seguro Frota Leve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</row>
        <row r="1547">
          <cell r="F1547" t="str">
            <v>(-) DESPESAS TECNOLOGIA DA INFORMAÇÃOPerdas de Estoque</v>
          </cell>
          <cell r="G1547" t="str">
            <v>Perdas de Estoque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</row>
        <row r="1548">
          <cell r="F1548" t="str">
            <v>(-) DESPESAS TECNOLOGIA DA INFORMAÇÃOAluguel de Máquinas e Equipamentos</v>
          </cell>
          <cell r="G1548" t="str">
            <v>Aluguel de Máquinas e Equipamentos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</row>
        <row r="1549">
          <cell r="F1549" t="str">
            <v>(-) DESPESAS TECNOLOGIA DA INFORMAÇÃOOutras Despesas Gerais</v>
          </cell>
          <cell r="G1549" t="str">
            <v>Outras Despesas Gerais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</row>
        <row r="1550">
          <cell r="F1550" t="str">
            <v>(-) DESPESAS RECURSOS HUMANOS(-) DESPESAS RECURSOS HUMANOS</v>
          </cell>
          <cell r="G1550" t="str">
            <v>(-) DESPESAS RECURSOS HUMANOS</v>
          </cell>
          <cell r="H1550">
            <v>15409.066666679466</v>
          </cell>
          <cell r="I1550">
            <v>19463.613982116691</v>
          </cell>
          <cell r="J1550">
            <v>18123.674565414072</v>
          </cell>
          <cell r="K1550">
            <v>19558.216178950319</v>
          </cell>
          <cell r="L1550">
            <v>18965.320030511844</v>
          </cell>
          <cell r="M1550">
            <v>10753.301033089894</v>
          </cell>
          <cell r="N1550">
            <v>15135.58452042044</v>
          </cell>
          <cell r="O1550">
            <v>17614.037033707569</v>
          </cell>
          <cell r="P1550">
            <v>20359.472428964502</v>
          </cell>
          <cell r="Q1550">
            <v>25757.694110311997</v>
          </cell>
          <cell r="R1550">
            <v>49578.02533129431</v>
          </cell>
          <cell r="S1550">
            <v>75237.870001414514</v>
          </cell>
          <cell r="T1550">
            <v>305955.87588287564</v>
          </cell>
          <cell r="U1550">
            <v>117408.77697718272</v>
          </cell>
        </row>
        <row r="1551">
          <cell r="F1551" t="str">
            <v>(-) DESPESAS RECURSOS HUMANOSDespesas com Pessoal</v>
          </cell>
          <cell r="G1551" t="str">
            <v>Despesas com Pessoal</v>
          </cell>
          <cell r="H1551">
            <v>11663.316666569757</v>
          </cell>
          <cell r="I1551">
            <v>14733.32398211669</v>
          </cell>
          <cell r="J1551">
            <v>14985.684565414074</v>
          </cell>
          <cell r="K1551">
            <v>15192.03617895032</v>
          </cell>
          <cell r="L1551">
            <v>13237.920030511845</v>
          </cell>
          <cell r="M1551">
            <v>8699.3810330898941</v>
          </cell>
          <cell r="N1551">
            <v>12787.964520420441</v>
          </cell>
          <cell r="O1551">
            <v>13852.40703370757</v>
          </cell>
          <cell r="P1551">
            <v>15915.682429009395</v>
          </cell>
          <cell r="Q1551">
            <v>19665.684110311995</v>
          </cell>
          <cell r="R1551">
            <v>10046.936513167084</v>
          </cell>
          <cell r="S1551">
            <v>45894.93676322759</v>
          </cell>
          <cell r="T1551">
            <v>196675.27382649668</v>
          </cell>
          <cell r="U1551">
            <v>91299.626977073029</v>
          </cell>
        </row>
        <row r="1552">
          <cell r="F1552" t="str">
            <v>(-) DESPESAS RECURSOS HUMANOSSalários e Adicionais</v>
          </cell>
          <cell r="G1552" t="str">
            <v>Salários e Adicionais</v>
          </cell>
          <cell r="H1552">
            <v>3887.29</v>
          </cell>
          <cell r="I1552">
            <v>4122</v>
          </cell>
          <cell r="J1552">
            <v>3446.03</v>
          </cell>
          <cell r="K1552">
            <v>7477.9480000000003</v>
          </cell>
          <cell r="L1552">
            <v>3771.9768000000004</v>
          </cell>
          <cell r="M1552">
            <v>3781.7152000000006</v>
          </cell>
          <cell r="N1552">
            <v>3787.9376000000002</v>
          </cell>
          <cell r="O1552">
            <v>3860</v>
          </cell>
          <cell r="P1552">
            <v>3215.8500000000004</v>
          </cell>
          <cell r="Q1552">
            <v>3591.2</v>
          </cell>
          <cell r="R1552">
            <v>3122.2</v>
          </cell>
          <cell r="S1552">
            <v>3953.8</v>
          </cell>
          <cell r="T1552">
            <v>48017.947599999992</v>
          </cell>
          <cell r="U1552">
            <v>30274.8976</v>
          </cell>
        </row>
        <row r="1553">
          <cell r="F1553" t="str">
            <v>(-) DESPESAS RECURSOS HUMANOSEncargos Sociais</v>
          </cell>
          <cell r="G1553" t="str">
            <v>Encargos Sociais</v>
          </cell>
          <cell r="H1553">
            <v>1529.54</v>
          </cell>
          <cell r="I1553">
            <v>2069.39</v>
          </cell>
          <cell r="J1553">
            <v>2034.87</v>
          </cell>
          <cell r="K1553">
            <v>3410.1832000000009</v>
          </cell>
          <cell r="L1553">
            <v>1482.1676</v>
          </cell>
          <cell r="M1553">
            <v>1430.3600000000006</v>
          </cell>
          <cell r="N1553">
            <v>1640.0060000000001</v>
          </cell>
          <cell r="O1553">
            <v>1876.2700000000002</v>
          </cell>
          <cell r="P1553">
            <v>2219.1</v>
          </cell>
          <cell r="Q1553">
            <v>1858.2900000000002</v>
          </cell>
          <cell r="R1553">
            <v>1729.08</v>
          </cell>
          <cell r="S1553">
            <v>1766.2600000000002</v>
          </cell>
          <cell r="T1553">
            <v>23045.516800000005</v>
          </cell>
          <cell r="U1553">
            <v>13596.516800000001</v>
          </cell>
        </row>
        <row r="1554">
          <cell r="F1554" t="str">
            <v>(-) DESPESAS RECURSOS HUMANOSProvisão PPR Global</v>
          </cell>
          <cell r="G1554" t="str">
            <v>Provisão PPR Global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</row>
        <row r="1555">
          <cell r="F1555" t="str">
            <v>(-) DESPESAS RECURSOS HUMANOSDesenvolvimento RH</v>
          </cell>
          <cell r="G1555" t="str">
            <v>Desenvolvimento RH</v>
          </cell>
          <cell r="H1555">
            <v>4846.05</v>
          </cell>
          <cell r="I1555">
            <v>7171.6</v>
          </cell>
          <cell r="J1555">
            <v>8015</v>
          </cell>
          <cell r="K1555">
            <v>2792.99</v>
          </cell>
          <cell r="L1555">
            <v>6147</v>
          </cell>
          <cell r="M1555">
            <v>1897.9</v>
          </cell>
          <cell r="N1555">
            <v>5843</v>
          </cell>
          <cell r="O1555">
            <v>6564.9900000000007</v>
          </cell>
          <cell r="P1555">
            <v>8915.75</v>
          </cell>
          <cell r="Q1555">
            <v>11884.51</v>
          </cell>
          <cell r="R1555">
            <v>3697.77</v>
          </cell>
          <cell r="S1555">
            <v>31491.329999999998</v>
          </cell>
          <cell r="T1555">
            <v>99267.89</v>
          </cell>
          <cell r="U1555">
            <v>36713.54</v>
          </cell>
        </row>
        <row r="1556">
          <cell r="F1556" t="str">
            <v>(-) DESPESAS RECURSOS HUMANOSProvisão PPR Gestores</v>
          </cell>
          <cell r="G1556" t="str">
            <v>Provisão PPR Gestores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</row>
        <row r="1557">
          <cell r="F1557" t="str">
            <v>(-) DESPESAS RECURSOS HUMANOSEducação Continuada</v>
          </cell>
          <cell r="G1557" t="str">
            <v>Educação Continuada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</row>
        <row r="1558">
          <cell r="F1558" t="str">
            <v>(-) DESPESAS RECURSOS HUMANOSIdiomas</v>
          </cell>
          <cell r="G1558" t="str">
            <v>Idiomas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</row>
        <row r="1559">
          <cell r="F1559" t="str">
            <v>(-) DESPESAS RECURSOS HUMANOSGinástica Laboral</v>
          </cell>
          <cell r="G1559" t="str">
            <v>Ginástica Laboral</v>
          </cell>
          <cell r="H1559">
            <v>0</v>
          </cell>
          <cell r="I1559">
            <v>2000</v>
          </cell>
          <cell r="J1559">
            <v>1000</v>
          </cell>
          <cell r="K1559">
            <v>1000</v>
          </cell>
          <cell r="L1559">
            <v>1000</v>
          </cell>
          <cell r="M1559">
            <v>1000</v>
          </cell>
          <cell r="N1559">
            <v>1000</v>
          </cell>
          <cell r="O1559">
            <v>1000</v>
          </cell>
          <cell r="P1559">
            <v>1000</v>
          </cell>
          <cell r="Q1559">
            <v>1000</v>
          </cell>
          <cell r="R1559">
            <v>1000</v>
          </cell>
          <cell r="S1559">
            <v>1000</v>
          </cell>
          <cell r="T1559">
            <v>12000</v>
          </cell>
          <cell r="U1559">
            <v>7000</v>
          </cell>
        </row>
        <row r="1560">
          <cell r="F1560" t="str">
            <v>(-) DESPESAS RECURSOS HUMANOSEducação e Treinamento (Capacitação)</v>
          </cell>
          <cell r="G1560" t="str">
            <v>Educação e Treinamento (Capacitação)</v>
          </cell>
          <cell r="H1560">
            <v>4614</v>
          </cell>
          <cell r="I1560">
            <v>4915</v>
          </cell>
          <cell r="J1560">
            <v>6375</v>
          </cell>
          <cell r="K1560">
            <v>1618.99</v>
          </cell>
          <cell r="L1560">
            <v>3831</v>
          </cell>
          <cell r="M1560">
            <v>827.9</v>
          </cell>
          <cell r="N1560">
            <v>4611</v>
          </cell>
          <cell r="O1560">
            <v>4166.6900000000005</v>
          </cell>
          <cell r="P1560">
            <v>7799.75</v>
          </cell>
          <cell r="Q1560">
            <v>7157.8600000000006</v>
          </cell>
          <cell r="R1560">
            <v>2557.77</v>
          </cell>
          <cell r="S1560">
            <v>285</v>
          </cell>
          <cell r="T1560">
            <v>48759.96</v>
          </cell>
          <cell r="U1560">
            <v>26792.890000000003</v>
          </cell>
        </row>
        <row r="1561">
          <cell r="F1561" t="str">
            <v>(-) DESPESAS RECURSOS HUMANOSAtividades Motivacionais</v>
          </cell>
          <cell r="G1561" t="str">
            <v>Atividades Motivacionais</v>
          </cell>
          <cell r="H1561">
            <v>232.05</v>
          </cell>
          <cell r="I1561">
            <v>256.60000000000002</v>
          </cell>
          <cell r="J1561">
            <v>640</v>
          </cell>
          <cell r="K1561">
            <v>174</v>
          </cell>
          <cell r="L1561">
            <v>1316</v>
          </cell>
          <cell r="M1561">
            <v>70</v>
          </cell>
          <cell r="N1561">
            <v>232</v>
          </cell>
          <cell r="O1561">
            <v>1398.3</v>
          </cell>
          <cell r="P1561">
            <v>116</v>
          </cell>
          <cell r="Q1561">
            <v>3726.65</v>
          </cell>
          <cell r="R1561">
            <v>140</v>
          </cell>
          <cell r="S1561">
            <v>30206.329999999998</v>
          </cell>
          <cell r="T1561">
            <v>38507.93</v>
          </cell>
          <cell r="U1561">
            <v>2920.65</v>
          </cell>
        </row>
        <row r="1562">
          <cell r="F1562" t="str">
            <v>(-) DESPESAS RECURSOS HUMANOSOutras despesas de Pessoal</v>
          </cell>
          <cell r="G1562" t="str">
            <v>Outras despesas de Pessoal</v>
          </cell>
          <cell r="H1562">
            <v>1400.4366665697562</v>
          </cell>
          <cell r="I1562">
            <v>1370.3339821166899</v>
          </cell>
          <cell r="J1562">
            <v>1489.7845654140754</v>
          </cell>
          <cell r="K1562">
            <v>1510.914978950319</v>
          </cell>
          <cell r="L1562">
            <v>1836.7756305118435</v>
          </cell>
          <cell r="M1562">
            <v>1589.4058330898929</v>
          </cell>
          <cell r="N1562">
            <v>1517.0209204204407</v>
          </cell>
          <cell r="O1562">
            <v>1551.147033707568</v>
          </cell>
          <cell r="P1562">
            <v>1564.9824290093952</v>
          </cell>
          <cell r="Q1562">
            <v>2331.6841103119959</v>
          </cell>
          <cell r="R1562">
            <v>1497.8865131670848</v>
          </cell>
          <cell r="S1562">
            <v>8683.5467632275886</v>
          </cell>
          <cell r="T1562">
            <v>26343.91942649665</v>
          </cell>
          <cell r="U1562">
            <v>10714.672577073017</v>
          </cell>
        </row>
        <row r="1563">
          <cell r="F1563" t="str">
            <v>(-) DESPESAS RECURSOS HUMANOSAjuda de Custo Alimentação</v>
          </cell>
          <cell r="G1563" t="str">
            <v>Ajuda de Custo Alimentação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</row>
        <row r="1564">
          <cell r="F1564" t="str">
            <v>(-) DESPESAS RECURSOS HUMANOSAjuda de Custo Combustível</v>
          </cell>
          <cell r="G1564" t="str">
            <v>Ajuda de Custo Combustível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</row>
        <row r="1565">
          <cell r="F1565" t="str">
            <v>(-) DESPESAS RECURSOS HUMANOSAjuda de Custo Moradia/Aluguel</v>
          </cell>
          <cell r="G1565" t="str">
            <v>Ajuda de Custo Moradia/Aluguel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</row>
        <row r="1566">
          <cell r="F1566" t="str">
            <v>(-) DESPESAS RECURSOS HUMANOSExames Médicos</v>
          </cell>
          <cell r="G1566" t="str">
            <v>Exames Médicos</v>
          </cell>
          <cell r="H1566">
            <v>0</v>
          </cell>
          <cell r="I1566">
            <v>35</v>
          </cell>
          <cell r="J1566">
            <v>0</v>
          </cell>
          <cell r="K1566">
            <v>0</v>
          </cell>
          <cell r="L1566">
            <v>0</v>
          </cell>
          <cell r="M1566">
            <v>13.9999999965</v>
          </cell>
          <cell r="N1566">
            <v>0</v>
          </cell>
          <cell r="O1566">
            <v>0</v>
          </cell>
          <cell r="P1566">
            <v>35.986666636554006</v>
          </cell>
          <cell r="Q1566">
            <v>0</v>
          </cell>
          <cell r="R1566">
            <v>0</v>
          </cell>
          <cell r="S1566">
            <v>0</v>
          </cell>
          <cell r="T1566">
            <v>84.986666633054</v>
          </cell>
          <cell r="U1566">
            <v>48.999999996500001</v>
          </cell>
        </row>
        <row r="1567">
          <cell r="F1567" t="str">
            <v>(-) DESPESAS RECURSOS HUMANOSPlano de Saúde</v>
          </cell>
          <cell r="G1567" t="str">
            <v>Plano de Saúde</v>
          </cell>
          <cell r="H1567">
            <v>437.75666668517766</v>
          </cell>
          <cell r="I1567">
            <v>453.6539822897783</v>
          </cell>
          <cell r="J1567">
            <v>639.10456523633502</v>
          </cell>
          <cell r="K1567">
            <v>670.91497904411892</v>
          </cell>
          <cell r="L1567">
            <v>644.37563022628524</v>
          </cell>
          <cell r="M1567">
            <v>634.90583335378801</v>
          </cell>
          <cell r="N1567">
            <v>677.02092052666376</v>
          </cell>
          <cell r="O1567">
            <v>665.64703389588942</v>
          </cell>
          <cell r="P1567">
            <v>697.59576267973728</v>
          </cell>
          <cell r="Q1567">
            <v>657.68411019616883</v>
          </cell>
          <cell r="R1567">
            <v>523.0865132108205</v>
          </cell>
          <cell r="S1567">
            <v>652.22676352068311</v>
          </cell>
          <cell r="T1567">
            <v>7353.9727608654466</v>
          </cell>
          <cell r="U1567">
            <v>4157.7325773621469</v>
          </cell>
        </row>
        <row r="1568">
          <cell r="F1568" t="str">
            <v>(-) DESPESAS RECURSOS HUMANOSSeguro de Vida em Grupo</v>
          </cell>
          <cell r="G1568" t="str">
            <v>Seguro de Vida em Grupo</v>
          </cell>
          <cell r="H1568">
            <v>178.68</v>
          </cell>
          <cell r="I1568">
            <v>178.68</v>
          </cell>
          <cell r="J1568">
            <v>178.68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536.04</v>
          </cell>
          <cell r="U1568">
            <v>536.04</v>
          </cell>
        </row>
        <row r="1569">
          <cell r="F1569" t="str">
            <v>(-) DESPESAS RECURSOS HUMANOSPlano Odontológico</v>
          </cell>
          <cell r="G1569" t="str">
            <v>Plano Odontológico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</row>
        <row r="1570">
          <cell r="F1570" t="str">
            <v>(-) DESPESAS RECURSOS HUMANOSFarmácia</v>
          </cell>
          <cell r="G1570" t="str">
            <v>Farmácia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</row>
        <row r="1571">
          <cell r="F1571" t="str">
            <v>(-) DESPESAS RECURSOS HUMANOSAlimentação Funcionários</v>
          </cell>
          <cell r="G1571" t="str">
            <v>Alimentação Funcionários</v>
          </cell>
          <cell r="H1571">
            <v>783.99999988457853</v>
          </cell>
          <cell r="I1571">
            <v>671.99999983371163</v>
          </cell>
          <cell r="J1571">
            <v>672.00000017774028</v>
          </cell>
          <cell r="K1571">
            <v>839.99999990619995</v>
          </cell>
          <cell r="L1571">
            <v>840.00000029273428</v>
          </cell>
          <cell r="M1571">
            <v>839.99999973960473</v>
          </cell>
          <cell r="N1571">
            <v>839.99999989377682</v>
          </cell>
          <cell r="O1571">
            <v>671.99999981167866</v>
          </cell>
          <cell r="P1571">
            <v>719.99999969310375</v>
          </cell>
          <cell r="Q1571">
            <v>720.00000011582688</v>
          </cell>
          <cell r="R1571">
            <v>719.99999995626422</v>
          </cell>
          <cell r="S1571">
            <v>7991.3199997069059</v>
          </cell>
          <cell r="T1571">
            <v>16311.319999012125</v>
          </cell>
          <cell r="U1571">
            <v>5487.9999997283458</v>
          </cell>
        </row>
        <row r="1572">
          <cell r="F1572" t="str">
            <v>(-) DESPESAS RECURSOS HUMANOSAlimentação Interna Funcionários</v>
          </cell>
          <cell r="G1572" t="str">
            <v>Alimentação Interna Funcionários</v>
          </cell>
          <cell r="H1572">
            <v>0</v>
          </cell>
          <cell r="I1572">
            <v>30.999999993199999</v>
          </cell>
          <cell r="J1572">
            <v>0</v>
          </cell>
          <cell r="K1572">
            <v>0</v>
          </cell>
          <cell r="L1572">
            <v>173</v>
          </cell>
          <cell r="M1572">
            <v>100.5</v>
          </cell>
          <cell r="N1572">
            <v>0</v>
          </cell>
          <cell r="O1572">
            <v>213.5</v>
          </cell>
          <cell r="P1572">
            <v>111.4</v>
          </cell>
          <cell r="Q1572">
            <v>954</v>
          </cell>
          <cell r="R1572">
            <v>254.79999999999995</v>
          </cell>
          <cell r="S1572">
            <v>40</v>
          </cell>
          <cell r="T1572">
            <v>1878.1999999931998</v>
          </cell>
          <cell r="U1572">
            <v>304.49999999319999</v>
          </cell>
        </row>
        <row r="1573">
          <cell r="F1573" t="str">
            <v>(-) DESPESAS RECURSOS HUMANOSMulta Termino Contratual</v>
          </cell>
          <cell r="G1573" t="str">
            <v>Multa Termino Contratual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</row>
        <row r="1574">
          <cell r="F1574" t="str">
            <v>(-) DESPESAS RECURSOS HUMANOSMultas Trabalhistas</v>
          </cell>
          <cell r="G1574" t="str">
            <v>Multas Trabalhistas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</row>
        <row r="1575">
          <cell r="F1575" t="str">
            <v xml:space="preserve">(-) DESPESAS RECURSOS HUMANOSFardamento </v>
          </cell>
          <cell r="G1575" t="str">
            <v xml:space="preserve">Fardamento 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179.39999999282398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179.39999999282398</v>
          </cell>
          <cell r="U1575">
            <v>179.39999999282398</v>
          </cell>
        </row>
        <row r="1576">
          <cell r="F1576" t="str">
            <v>(-) DESPESAS RECURSOS HUMANOSBenefícios Assistenciais</v>
          </cell>
          <cell r="G1576" t="str">
            <v>Benefícios Assistenciais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</row>
        <row r="1577">
          <cell r="F1577" t="str">
            <v>(-) DESPESAS RECURSOS HUMANOS(-) Despesas Especificas</v>
          </cell>
          <cell r="G1577" t="str">
            <v>(-) Despesas Especificas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</row>
        <row r="1578">
          <cell r="F1578" t="str">
            <v>(-) DESPESAS RECURSOS HUMANOSEnergia Eletrica</v>
          </cell>
          <cell r="G1578" t="str">
            <v>Energia Eletrica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</row>
        <row r="1579">
          <cell r="F1579" t="str">
            <v>(-) DESPESAS RECURSOS HUMANOSCustas Cartoriais</v>
          </cell>
          <cell r="G1579" t="str">
            <v>Custas Cartoriais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</row>
        <row r="1580">
          <cell r="F1580" t="str">
            <v>(-) DESPESAS RECURSOS HUMANOSAluguel de Máquinas e Equipamentos</v>
          </cell>
          <cell r="G1580" t="str">
            <v>Aluguel de Máquinas e Equipamentos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</row>
        <row r="1581">
          <cell r="F1581" t="str">
            <v>(-) DESPESAS RECURSOS HUMANOSCombustível Frota Leve</v>
          </cell>
          <cell r="G1581" t="str">
            <v>Combustível Frota Leve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</row>
        <row r="1582">
          <cell r="F1582" t="str">
            <v>(-) DESPESAS RECURSOS HUMANOSLubrificantes Frota Leve</v>
          </cell>
          <cell r="G1582" t="str">
            <v>Lubrificantes Frota Leve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</row>
        <row r="1583">
          <cell r="F1583" t="str">
            <v>(-) DESPESAS RECURSOS HUMANOSManutenção Frota Leve</v>
          </cell>
          <cell r="G1583" t="str">
            <v>Manutenção Frota Leve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</row>
        <row r="1584">
          <cell r="F1584" t="str">
            <v>(-) DESPESAS RECURSOS HUMANOSSeguro Frota Leve</v>
          </cell>
          <cell r="G1584" t="str">
            <v>Seguro Frota Leve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</row>
        <row r="1585">
          <cell r="F1585" t="str">
            <v>(-) DESPESAS RECURSOS HUMANOSSeguro Instalações</v>
          </cell>
          <cell r="G1585" t="str">
            <v>Seguro Instalações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</row>
        <row r="1586">
          <cell r="F1586" t="str">
            <v>(-) DESPESAS RECURSOS HUMANOSSeguro Responsabilidade Civil</v>
          </cell>
          <cell r="G1586" t="str">
            <v>Seguro Responsabilidade Civil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</row>
        <row r="1587">
          <cell r="F1587" t="str">
            <v>(-) DESPESAS RECURSOS HUMANOSAluguel de Imóveis</v>
          </cell>
          <cell r="G1587" t="str">
            <v>Aluguel de Imóveis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</row>
        <row r="1588">
          <cell r="F1588" t="str">
            <v>(-) DESPESAS RECURSOS HUMANOSTaxas Operacionais</v>
          </cell>
          <cell r="G1588" t="str">
            <v>Taxas Operacionais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</row>
        <row r="1589">
          <cell r="F1589" t="str">
            <v>(-) DESPESAS RECURSOS HUMANOSDoações</v>
          </cell>
          <cell r="G1589" t="str">
            <v>Doações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</row>
        <row r="1590">
          <cell r="F1590" t="str">
            <v>(-) DESPESAS RECURSOS HUMANOSPremio por Concursos</v>
          </cell>
          <cell r="G1590" t="str">
            <v>Premio por Concursos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</row>
        <row r="1591">
          <cell r="F1591" t="str">
            <v>(-) DESPESAS RECURSOS HUMANOSPublicações Legais</v>
          </cell>
          <cell r="G1591" t="str">
            <v>Publicações Legais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</row>
        <row r="1592">
          <cell r="F1592" t="str">
            <v>(-) DESPESAS RECURSOS HUMANOSServiço Copa</v>
          </cell>
          <cell r="G1592" t="str">
            <v>Serviço Copa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</row>
        <row r="1593">
          <cell r="F1593" t="str">
            <v>(-) DESPESAS RECURSOS HUMANOSContribuição Sindicatos e Associações</v>
          </cell>
          <cell r="G1593" t="str">
            <v>Contribuição Sindicatos e Associações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</row>
        <row r="1594">
          <cell r="F1594" t="str">
            <v>(-) DESPESAS RECURSOS HUMANOSDespesas com Certificação Digital</v>
          </cell>
          <cell r="G1594" t="str">
            <v>Despesas com Certificação Digital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</row>
        <row r="1595">
          <cell r="F1595" t="str">
            <v>(-) DESPESAS RECURSOS HUMANOSCustas e Emolumentos</v>
          </cell>
          <cell r="G1595" t="str">
            <v>Custas e Emolumentos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</row>
        <row r="1596">
          <cell r="F1596" t="str">
            <v>(-) DESPESAS RECURSOS HUMANOS(-) Despesas Gerais</v>
          </cell>
          <cell r="G1596" t="str">
            <v>(-) Despesas Gerais</v>
          </cell>
          <cell r="H1596">
            <v>3421.8100001097105</v>
          </cell>
          <cell r="I1596">
            <v>4383.1000000000004</v>
          </cell>
          <cell r="J1596">
            <v>2769.2</v>
          </cell>
          <cell r="K1596">
            <v>3718.2</v>
          </cell>
          <cell r="L1596">
            <v>5410.2</v>
          </cell>
          <cell r="M1596">
            <v>1740</v>
          </cell>
          <cell r="N1596">
            <v>2036.05</v>
          </cell>
          <cell r="O1596">
            <v>3427.6</v>
          </cell>
          <cell r="P1596">
            <v>4090.6699999551092</v>
          </cell>
          <cell r="Q1596">
            <v>5740</v>
          </cell>
          <cell r="R1596">
            <v>14699.489999860822</v>
          </cell>
          <cell r="S1596">
            <v>2578.8300000106833</v>
          </cell>
          <cell r="T1596">
            <v>54015.149999936322</v>
          </cell>
          <cell r="U1596">
            <v>23478.560000109712</v>
          </cell>
        </row>
        <row r="1597">
          <cell r="F1597" t="str">
            <v>(-) DESPESAS RECURSOS HUMANOS(-) Deslocamentos e Viagens</v>
          </cell>
          <cell r="G1597" t="str">
            <v>(-) Deslocamentos e Viagens</v>
          </cell>
          <cell r="H1597">
            <v>0</v>
          </cell>
          <cell r="I1597">
            <v>0</v>
          </cell>
          <cell r="J1597">
            <v>0</v>
          </cell>
          <cell r="K1597">
            <v>103</v>
          </cell>
          <cell r="L1597">
            <v>0</v>
          </cell>
          <cell r="M1597">
            <v>0</v>
          </cell>
          <cell r="N1597">
            <v>257.25</v>
          </cell>
          <cell r="O1597">
            <v>0</v>
          </cell>
          <cell r="P1597">
            <v>0</v>
          </cell>
          <cell r="Q1597">
            <v>0</v>
          </cell>
          <cell r="R1597">
            <v>11.999999993813555</v>
          </cell>
          <cell r="S1597">
            <v>0</v>
          </cell>
          <cell r="T1597">
            <v>372.24999999381356</v>
          </cell>
          <cell r="U1597">
            <v>360.25</v>
          </cell>
        </row>
        <row r="1598">
          <cell r="F1598" t="str">
            <v xml:space="preserve">(-) DESPESAS RECURSOS HUMANOSHospedagem </v>
          </cell>
          <cell r="G1598" t="str">
            <v xml:space="preserve">Hospedagem 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257.25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257.25</v>
          </cell>
          <cell r="U1598">
            <v>257.25</v>
          </cell>
        </row>
        <row r="1599">
          <cell r="F1599" t="str">
            <v xml:space="preserve">(-) DESPESAS RECURSOS HUMANOSPassagens Aéreas </v>
          </cell>
          <cell r="G1599" t="str">
            <v xml:space="preserve">Passagens Aéreas 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</row>
        <row r="1600">
          <cell r="F1600" t="str">
            <v xml:space="preserve">(-) DESPESAS RECURSOS HUMANOSPassagens Rodoviárias </v>
          </cell>
          <cell r="G1600" t="str">
            <v xml:space="preserve">Passagens Rodoviárias 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</row>
        <row r="1601">
          <cell r="F1601" t="str">
            <v>(-) DESPESAS RECURSOS HUMANOSPassagens Marítimas</v>
          </cell>
          <cell r="G1601" t="str">
            <v>Passagens Marítimas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</row>
        <row r="1602">
          <cell r="F1602" t="str">
            <v>(-) DESPESAS RECURSOS HUMANOSDespesas com Táxi</v>
          </cell>
          <cell r="G1602" t="str">
            <v>Despesas com Táxi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</row>
        <row r="1603">
          <cell r="F1603" t="str">
            <v>(-) DESPESAS RECURSOS HUMANOSDespesas com Moto Taxi</v>
          </cell>
          <cell r="G1603" t="str">
            <v>Despesas com Moto Taxi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11.999999993813555</v>
          </cell>
          <cell r="S1603">
            <v>0</v>
          </cell>
          <cell r="T1603">
            <v>11.999999993813555</v>
          </cell>
          <cell r="U1603">
            <v>0</v>
          </cell>
        </row>
        <row r="1604">
          <cell r="F1604" t="str">
            <v>(-) DESPESAS RECURSOS HUMANOSAlimentação Viagens</v>
          </cell>
          <cell r="G1604" t="str">
            <v>Alimentação Viagens</v>
          </cell>
          <cell r="H1604">
            <v>0</v>
          </cell>
          <cell r="I1604">
            <v>0</v>
          </cell>
          <cell r="J1604">
            <v>0</v>
          </cell>
          <cell r="K1604">
            <v>103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103</v>
          </cell>
          <cell r="U1604">
            <v>103</v>
          </cell>
        </row>
        <row r="1605">
          <cell r="F1605" t="str">
            <v>(-) DESPESAS RECURSOS HUMANOSDiárias Viagens</v>
          </cell>
          <cell r="G1605" t="str">
            <v>Diárias Viagens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</row>
        <row r="1606">
          <cell r="F1606" t="str">
            <v>(-) DESPESAS RECURSOS HUMANOSCombustível em Viagens</v>
          </cell>
          <cell r="G1606" t="str">
            <v>Combustível em Viagens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</row>
        <row r="1607">
          <cell r="F1607" t="str">
            <v>(-) DESPESAS RECURSOS HUMANOSEstacionamento</v>
          </cell>
          <cell r="G1607" t="str">
            <v>Estacionamento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</row>
        <row r="1608">
          <cell r="F1608" t="str">
            <v>(-) DESPESAS RECURSOS HUMANOSPedágio</v>
          </cell>
          <cell r="G1608" t="str">
            <v>Pedágio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</row>
        <row r="1609">
          <cell r="F1609" t="str">
            <v>(-) DESPESAS RECURSOS HUMANOS(-) Telefonia e Telecomunicações</v>
          </cell>
          <cell r="G1609" t="str">
            <v>(-) Telefonia e Telecomunicações</v>
          </cell>
          <cell r="H1609">
            <v>74.010000109710475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10.669999955109155</v>
          </cell>
          <cell r="Q1609">
            <v>0</v>
          </cell>
          <cell r="R1609">
            <v>45.889999867006892</v>
          </cell>
          <cell r="S1609">
            <v>108.83000001068316</v>
          </cell>
          <cell r="T1609">
            <v>239.39999994250971</v>
          </cell>
          <cell r="U1609">
            <v>74.010000109710475</v>
          </cell>
        </row>
        <row r="1610">
          <cell r="F1610" t="str">
            <v>(-) DESPESAS RECURSOS HUMANOSTelefonia Fixa</v>
          </cell>
          <cell r="G1610" t="str">
            <v>Telefonia Fixa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</row>
        <row r="1611">
          <cell r="F1611" t="str">
            <v>(-) DESPESAS RECURSOS HUMANOSTelefonia Móvel</v>
          </cell>
          <cell r="G1611" t="str">
            <v>Telefonia Móvel</v>
          </cell>
          <cell r="H1611">
            <v>74.010000109710475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10.669999955109155</v>
          </cell>
          <cell r="Q1611">
            <v>0</v>
          </cell>
          <cell r="R1611">
            <v>45.889999867006892</v>
          </cell>
          <cell r="S1611">
            <v>108.83000001068316</v>
          </cell>
          <cell r="T1611">
            <v>239.39999994250971</v>
          </cell>
          <cell r="U1611">
            <v>74.010000109710475</v>
          </cell>
        </row>
        <row r="1612">
          <cell r="F1612" t="str">
            <v>(-) DESPESAS RECURSOS HUMANOSInternet</v>
          </cell>
          <cell r="G1612" t="str">
            <v>Internet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</row>
        <row r="1613">
          <cell r="F1613" t="str">
            <v>(-) DESPESAS RECURSOS HUMANOSServiço de Trasmissão em Audio e Video</v>
          </cell>
          <cell r="G1613" t="str">
            <v>Serviço de Trasmissão em Audio e Video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</row>
        <row r="1614">
          <cell r="F1614" t="str">
            <v>(-) DESPESAS RECURSOS HUMANOSVoip</v>
          </cell>
          <cell r="G1614" t="str">
            <v>Voip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</row>
        <row r="1615">
          <cell r="F1615" t="str">
            <v>(-) DESPESAS RECURSOS HUMANOS(-)Materias de Consumo</v>
          </cell>
          <cell r="G1615" t="str">
            <v>(-)Materias de Consumo</v>
          </cell>
          <cell r="H1615">
            <v>0</v>
          </cell>
          <cell r="I1615">
            <v>3.9</v>
          </cell>
          <cell r="J1615">
            <v>0</v>
          </cell>
          <cell r="K1615">
            <v>0</v>
          </cell>
          <cell r="L1615">
            <v>331</v>
          </cell>
          <cell r="M1615">
            <v>0</v>
          </cell>
          <cell r="N1615">
            <v>178.8</v>
          </cell>
          <cell r="O1615">
            <v>195.6</v>
          </cell>
          <cell r="P1615">
            <v>0</v>
          </cell>
          <cell r="Q1615">
            <v>0</v>
          </cell>
          <cell r="R1615">
            <v>0</v>
          </cell>
          <cell r="S1615">
            <v>110</v>
          </cell>
          <cell r="T1615">
            <v>819.30000000000007</v>
          </cell>
          <cell r="U1615">
            <v>513.70000000000005</v>
          </cell>
        </row>
        <row r="1616">
          <cell r="F1616" t="str">
            <v>(-) DESPESAS RECURSOS HUMANOSMaterial de Consumo Informática</v>
          </cell>
          <cell r="G1616" t="str">
            <v>Material de Consumo Informática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</row>
        <row r="1617">
          <cell r="F1617" t="str">
            <v>(-) DESPESAS RECURSOS HUMANOSAluguel Máquina Reprográfica</v>
          </cell>
          <cell r="G1617" t="str">
            <v>Aluguel Máquina Reprográfica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</row>
        <row r="1618">
          <cell r="F1618" t="str">
            <v>(-) DESPESAS RECURSOS HUMANOSMaterial de Consumo Máquina Reprografia</v>
          </cell>
          <cell r="G1618" t="str">
            <v>Material de Consumo Máquina Reprografia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</row>
        <row r="1619">
          <cell r="F1619" t="str">
            <v>(-) DESPESAS RECURSOS HUMANOSMaterial de Expediente</v>
          </cell>
          <cell r="G1619" t="str">
            <v>Material de Expediente</v>
          </cell>
          <cell r="H1619">
            <v>0</v>
          </cell>
          <cell r="I1619">
            <v>3.9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195.6</v>
          </cell>
          <cell r="P1619">
            <v>0</v>
          </cell>
          <cell r="Q1619">
            <v>0</v>
          </cell>
          <cell r="R1619">
            <v>0</v>
          </cell>
          <cell r="S1619">
            <v>110</v>
          </cell>
          <cell r="T1619">
            <v>309.5</v>
          </cell>
          <cell r="U1619">
            <v>3.9</v>
          </cell>
        </row>
        <row r="1620">
          <cell r="F1620" t="str">
            <v>(-) DESPESAS RECURSOS HUMANOSMaterial de Limpeza</v>
          </cell>
          <cell r="G1620" t="str">
            <v>Material de Limpeza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</row>
        <row r="1621">
          <cell r="F1621" t="str">
            <v>(-) DESPESAS RECURSOS HUMANOSMaterial Gráfico e Repreográfico</v>
          </cell>
          <cell r="G1621" t="str">
            <v>Material Gráfico e Repreográfico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</row>
        <row r="1622">
          <cell r="F1622" t="str">
            <v>(-) DESPESAS RECURSOS HUMANOSMateriais de Natureza Permanente</v>
          </cell>
          <cell r="G1622" t="str">
            <v>Materiais de Natureza Permanente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171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171</v>
          </cell>
          <cell r="U1622">
            <v>171</v>
          </cell>
        </row>
        <row r="1623">
          <cell r="F1623" t="str">
            <v>(-) DESPESAS RECURSOS HUMANOSCoffee Break</v>
          </cell>
          <cell r="G1623" t="str">
            <v>Coffee Break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160</v>
          </cell>
          <cell r="M1623">
            <v>0</v>
          </cell>
          <cell r="N1623">
            <v>178.8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338.8</v>
          </cell>
          <cell r="U1623">
            <v>338.8</v>
          </cell>
        </row>
        <row r="1624">
          <cell r="F1624" t="str">
            <v>(-) DESPESAS RECURSOS HUMANOSMaterial EPI</v>
          </cell>
          <cell r="G1624" t="str">
            <v>Material EPI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</row>
        <row r="1625">
          <cell r="F1625" t="str">
            <v>(-) DESPESAS RECURSOS HUMANOS(-) Serviços Técnicos Especializados</v>
          </cell>
          <cell r="G1625" t="str">
            <v>(-) Serviços Técnicos Especializados</v>
          </cell>
          <cell r="H1625">
            <v>3347.8</v>
          </cell>
          <cell r="I1625">
            <v>2779.2</v>
          </cell>
          <cell r="J1625">
            <v>1169.2</v>
          </cell>
          <cell r="K1625">
            <v>1859.2</v>
          </cell>
          <cell r="L1625">
            <v>3479.2</v>
          </cell>
          <cell r="M1625">
            <v>140</v>
          </cell>
          <cell r="N1625">
            <v>0</v>
          </cell>
          <cell r="O1625">
            <v>1140</v>
          </cell>
          <cell r="P1625">
            <v>2480</v>
          </cell>
          <cell r="Q1625">
            <v>4140</v>
          </cell>
          <cell r="R1625">
            <v>13041.6</v>
          </cell>
          <cell r="S1625">
            <v>760</v>
          </cell>
          <cell r="T1625">
            <v>34336.199999999997</v>
          </cell>
          <cell r="U1625">
            <v>12774.599999999999</v>
          </cell>
        </row>
        <row r="1626">
          <cell r="F1626" t="str">
            <v>(-) DESPESAS RECURSOS HUMANOSComissões sobre Vendas</v>
          </cell>
          <cell r="G1626" t="str">
            <v>Comissões sobre Vendas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</row>
        <row r="1627">
          <cell r="F1627" t="str">
            <v>(-) DESPESAS RECURSOS HUMANOSServiços de Segurança</v>
          </cell>
          <cell r="G1627" t="str">
            <v>Serviços de Segurança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</row>
        <row r="1628">
          <cell r="F1628" t="str">
            <v>(-) DESPESAS RECURSOS HUMANOSServiços de Contabilidade</v>
          </cell>
          <cell r="G1628" t="str">
            <v>Serviços de Contabilidade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</row>
        <row r="1629">
          <cell r="F1629" t="str">
            <v>(-) DESPESAS RECURSOS HUMANOSAssessoria Tributária</v>
          </cell>
          <cell r="G1629" t="str">
            <v>Assessoria Tributária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</row>
        <row r="1630">
          <cell r="F1630" t="str">
            <v>(-) DESPESAS RECURSOS HUMANOSAuditoria Independente</v>
          </cell>
          <cell r="G1630" t="str">
            <v>Auditoria Independente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</row>
        <row r="1631">
          <cell r="F1631" t="str">
            <v>(-) DESPESAS RECURSOS HUMANOSAdvocacia</v>
          </cell>
          <cell r="G1631" t="str">
            <v>Advocacia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</row>
        <row r="1632">
          <cell r="F1632" t="str">
            <v>(-) DESPESAS RECURSOS HUMANOSAssessoria de Imprensa</v>
          </cell>
          <cell r="G1632" t="str">
            <v>Assessoria de Imprensa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</row>
        <row r="1633">
          <cell r="F1633" t="str">
            <v>(-) DESPESAS RECURSOS HUMANOSAssessoria de Comunicação</v>
          </cell>
          <cell r="G1633" t="str">
            <v>Assessoria de Comunicação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</row>
        <row r="1634">
          <cell r="F1634" t="str">
            <v>(-) DESPESAS RECURSOS HUMANOSAssessoria Criação e Publicidade</v>
          </cell>
          <cell r="G1634" t="str">
            <v>Assessoria Criação e Publicidade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</row>
        <row r="1635">
          <cell r="F1635" t="str">
            <v>(-) DESPESAS RECURSOS HUMANOSRecrutamento e Seleção</v>
          </cell>
          <cell r="G1635" t="str">
            <v>Recrutamento e Seleção</v>
          </cell>
          <cell r="H1635">
            <v>2000</v>
          </cell>
          <cell r="I1635">
            <v>1620</v>
          </cell>
          <cell r="J1635">
            <v>1010</v>
          </cell>
          <cell r="K1635">
            <v>700</v>
          </cell>
          <cell r="L1635">
            <v>840</v>
          </cell>
          <cell r="M1635">
            <v>140</v>
          </cell>
          <cell r="N1635">
            <v>0</v>
          </cell>
          <cell r="O1635">
            <v>1140</v>
          </cell>
          <cell r="P1635">
            <v>1520</v>
          </cell>
          <cell r="Q1635">
            <v>1500</v>
          </cell>
          <cell r="R1635">
            <v>1500</v>
          </cell>
          <cell r="S1635">
            <v>280</v>
          </cell>
          <cell r="T1635">
            <v>12250</v>
          </cell>
          <cell r="U1635">
            <v>6310</v>
          </cell>
        </row>
        <row r="1636">
          <cell r="F1636" t="str">
            <v>(-) DESPESAS RECURSOS HUMANOSFerramentas de Pesquisa</v>
          </cell>
          <cell r="G1636" t="str">
            <v>Ferramentas de Pesquisa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11061.6</v>
          </cell>
          <cell r="S1636">
            <v>0</v>
          </cell>
          <cell r="T1636">
            <v>11061.6</v>
          </cell>
          <cell r="U1636">
            <v>0</v>
          </cell>
        </row>
        <row r="1637">
          <cell r="F1637" t="str">
            <v>(-) DESPESAS RECURSOS HUMANOSAssessoria Empresarial</v>
          </cell>
          <cell r="G1637" t="str">
            <v>Assessoria Empresarial</v>
          </cell>
          <cell r="H1637">
            <v>1000</v>
          </cell>
          <cell r="I1637">
            <v>1000</v>
          </cell>
          <cell r="J1637">
            <v>0</v>
          </cell>
          <cell r="K1637">
            <v>1000</v>
          </cell>
          <cell r="L1637">
            <v>2000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2160</v>
          </cell>
          <cell r="R1637">
            <v>0</v>
          </cell>
          <cell r="S1637">
            <v>0</v>
          </cell>
          <cell r="T1637">
            <v>7160</v>
          </cell>
          <cell r="U1637">
            <v>5000</v>
          </cell>
        </row>
        <row r="1638">
          <cell r="F1638" t="str">
            <v>(-) DESPESAS RECURSOS HUMANOSServiço de Desembaraço Aduaneiro</v>
          </cell>
          <cell r="G1638" t="str">
            <v>Serviço de Desembaraço Aduaneiro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</row>
        <row r="1639">
          <cell r="F1639" t="str">
            <v>(-) DESPESAS RECURSOS HUMANOSParticipação em Associações</v>
          </cell>
          <cell r="G1639" t="str">
            <v>Participação em Associações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</row>
        <row r="1640">
          <cell r="F1640" t="str">
            <v>(-) DESPESAS RECURSOS HUMANOSComissão Empresa de Cobrança</v>
          </cell>
          <cell r="G1640" t="str">
            <v>Comissão Empresa de Cobrança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</row>
        <row r="1641">
          <cell r="F1641" t="str">
            <v>(-) DESPESAS RECURSOS HUMANOSServiço Análise de Crédito</v>
          </cell>
          <cell r="G1641" t="str">
            <v>Serviço Análise de Crédito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</row>
        <row r="1642">
          <cell r="F1642" t="str">
            <v>(-) DESPESAS RECURSOS HUMANOSDesenvolvimento e Manutenção de Software</v>
          </cell>
          <cell r="G1642" t="str">
            <v>Desenvolvimento e Manutenção de Software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</row>
        <row r="1643">
          <cell r="F1643" t="str">
            <v>(-) DESPESAS RECURSOS HUMANOSSuporte Técnico Software</v>
          </cell>
          <cell r="G1643" t="str">
            <v>Suporte Técnico Software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480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480</v>
          </cell>
          <cell r="U1643">
            <v>480</v>
          </cell>
        </row>
        <row r="1644">
          <cell r="F1644" t="str">
            <v>(-) DESPESAS RECURSOS HUMANOSLicença para Uso de Software (Aluguel)</v>
          </cell>
          <cell r="G1644" t="str">
            <v>Licença para Uso de Software (Aluguel)</v>
          </cell>
          <cell r="H1644">
            <v>347.79999999999995</v>
          </cell>
          <cell r="I1644">
            <v>159.19999999999999</v>
          </cell>
          <cell r="J1644">
            <v>159.19999999999999</v>
          </cell>
          <cell r="K1644">
            <v>159.19999999999999</v>
          </cell>
          <cell r="L1644">
            <v>159.19999999999999</v>
          </cell>
          <cell r="M1644">
            <v>0</v>
          </cell>
          <cell r="N1644">
            <v>0</v>
          </cell>
          <cell r="O1644">
            <v>0</v>
          </cell>
          <cell r="P1644">
            <v>960</v>
          </cell>
          <cell r="Q1644">
            <v>480</v>
          </cell>
          <cell r="R1644">
            <v>480</v>
          </cell>
          <cell r="S1644">
            <v>480</v>
          </cell>
          <cell r="T1644">
            <v>3384.6</v>
          </cell>
          <cell r="U1644">
            <v>984.59999999999991</v>
          </cell>
        </row>
        <row r="1645">
          <cell r="F1645" t="str">
            <v>(-) DESPESAS RECURSOS HUMANOSAssessoria em TI</v>
          </cell>
          <cell r="G1645" t="str">
            <v>Assessoria em TI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</row>
        <row r="1646">
          <cell r="F1646" t="str">
            <v>(-) DESPESAS RECURSOS HUMANOSManutenção Suporte Técnico Software</v>
          </cell>
          <cell r="G1646" t="str">
            <v>Manutenção Suporte Técnico Software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</row>
        <row r="1647">
          <cell r="F1647" t="str">
            <v>(-) DESPESAS RECURSOS HUMANOS(-)Manutenção</v>
          </cell>
          <cell r="G1647" t="str">
            <v>(-)Manutenção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492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492</v>
          </cell>
          <cell r="U1647">
            <v>0</v>
          </cell>
        </row>
        <row r="1648">
          <cell r="F1648" t="str">
            <v>(-) DESPESAS RECURSOS HUMANOSMateriais de Manutenção e Reparos</v>
          </cell>
          <cell r="G1648" t="str">
            <v>Materiais de Manutenção e Reparos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</row>
        <row r="1649">
          <cell r="F1649" t="str">
            <v>(-) DESPESAS RECURSOS HUMANOSManutenção Conservação Móveis e Utensílios</v>
          </cell>
          <cell r="G1649" t="str">
            <v>Manutenção Conservação Móveis e Utensílios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</row>
        <row r="1650">
          <cell r="F1650" t="str">
            <v>(-) DESPESAS RECURSOS HUMANOSManutenção Conservação Máq. e Equipamentos</v>
          </cell>
          <cell r="G1650" t="str">
            <v>Manutenção Conservação Máq. e Equipamentos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492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492</v>
          </cell>
          <cell r="U1650">
            <v>0</v>
          </cell>
        </row>
        <row r="1651">
          <cell r="F1651" t="str">
            <v>(-) DESPESAS RECURSOS HUMANOSManutenção de Equipamentos de Informática</v>
          </cell>
          <cell r="G1651" t="str">
            <v>Manutenção de Equipamentos de Informática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</row>
        <row r="1652">
          <cell r="F1652" t="str">
            <v>(-) DESPESAS RECURSOS HUMANOSManutenção e Conservação Instalações</v>
          </cell>
          <cell r="G1652" t="str">
            <v>Manutenção e Conservação Instalações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</row>
        <row r="1653">
          <cell r="F1653" t="str">
            <v>(-) DESPESAS RECURSOS HUMANOSManutenção e Conservação Predial</v>
          </cell>
          <cell r="G1653" t="str">
            <v>Manutenção e Conservação Predial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</row>
        <row r="1654">
          <cell r="F1654" t="str">
            <v>(-) DESPESAS RECURSOS HUMANOS(-)Outras Despesas Gerais</v>
          </cell>
          <cell r="G1654" t="str">
            <v>(-)Outras Despesas Gerais</v>
          </cell>
          <cell r="H1654">
            <v>0</v>
          </cell>
          <cell r="I1654">
            <v>1600</v>
          </cell>
          <cell r="J1654">
            <v>1600</v>
          </cell>
          <cell r="K1654">
            <v>1756</v>
          </cell>
          <cell r="L1654">
            <v>1600</v>
          </cell>
          <cell r="M1654">
            <v>1600</v>
          </cell>
          <cell r="N1654">
            <v>1600</v>
          </cell>
          <cell r="O1654">
            <v>1600</v>
          </cell>
          <cell r="P1654">
            <v>1600</v>
          </cell>
          <cell r="Q1654">
            <v>1600</v>
          </cell>
          <cell r="R1654">
            <v>1600</v>
          </cell>
          <cell r="S1654">
            <v>1600</v>
          </cell>
          <cell r="T1654">
            <v>17756</v>
          </cell>
          <cell r="U1654">
            <v>9756</v>
          </cell>
        </row>
        <row r="1655">
          <cell r="F1655" t="str">
            <v>(-) DESPESAS RECURSOS HUMANOSAluguel de Veículos</v>
          </cell>
          <cell r="G1655" t="str">
            <v>Aluguel de Veículos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</row>
        <row r="1656">
          <cell r="F1656" t="str">
            <v>(-) DESPESAS RECURSOS HUMANOSAssinatura Jornais, Revistas e Periódicos</v>
          </cell>
          <cell r="G1656" t="str">
            <v>Assinatura Jornais, Revistas e Periódicos</v>
          </cell>
          <cell r="H1656">
            <v>0</v>
          </cell>
          <cell r="I1656">
            <v>0</v>
          </cell>
          <cell r="J1656">
            <v>0</v>
          </cell>
          <cell r="K1656">
            <v>156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156</v>
          </cell>
          <cell r="U1656">
            <v>156</v>
          </cell>
        </row>
        <row r="1657">
          <cell r="F1657" t="str">
            <v>(-) DESPESAS RECURSOS HUMANOSCombustível</v>
          </cell>
          <cell r="G1657" t="str">
            <v>Combustível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</row>
        <row r="1658">
          <cell r="F1658" t="str">
            <v>(-) DESPESAS RECURSOS HUMANOSDespesa com Documentos</v>
          </cell>
          <cell r="G1658" t="str">
            <v>Despesa com Documentos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</row>
        <row r="1659">
          <cell r="F1659" t="str">
            <v>(-) DESPESAS RECURSOS HUMANOSDespesa com Processos Judiciais</v>
          </cell>
          <cell r="G1659" t="str">
            <v>Despesa com Processos Judiciais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</row>
        <row r="1660">
          <cell r="F1660" t="str">
            <v>(-) DESPESAS RECURSOS HUMANOSFrete Compra</v>
          </cell>
          <cell r="G1660" t="str">
            <v>Frete Compra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</row>
        <row r="1661">
          <cell r="F1661" t="str">
            <v>(-) DESPESAS RECURSOS HUMANOSMão-de-Obra Terceirizada</v>
          </cell>
          <cell r="G1661" t="str">
            <v>Mão-de-Obra Terceirizada</v>
          </cell>
          <cell r="H1661">
            <v>0</v>
          </cell>
          <cell r="I1661">
            <v>1600</v>
          </cell>
          <cell r="J1661">
            <v>1600</v>
          </cell>
          <cell r="K1661">
            <v>1600</v>
          </cell>
          <cell r="L1661">
            <v>1600</v>
          </cell>
          <cell r="M1661">
            <v>1600</v>
          </cell>
          <cell r="N1661">
            <v>1600</v>
          </cell>
          <cell r="O1661">
            <v>1600</v>
          </cell>
          <cell r="P1661">
            <v>1600</v>
          </cell>
          <cell r="Q1661">
            <v>1600</v>
          </cell>
          <cell r="R1661">
            <v>1600</v>
          </cell>
          <cell r="S1661">
            <v>1600</v>
          </cell>
          <cell r="T1661">
            <v>17600</v>
          </cell>
          <cell r="U1661">
            <v>9600</v>
          </cell>
        </row>
        <row r="1662">
          <cell r="F1662" t="str">
            <v>(-) DESPESAS RECURSOS HUMANOSServiço de Correios</v>
          </cell>
          <cell r="G1662" t="str">
            <v>Serviço de Correios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</row>
        <row r="1663">
          <cell r="F1663" t="str">
            <v>(-) DESPESAS RECURSOS HUMANOSÁgua</v>
          </cell>
          <cell r="G1663" t="str">
            <v>Água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</row>
        <row r="1664">
          <cell r="F1664" t="str">
            <v>(-) DESPESAS RECURSOS HUMANOSDespesas com Amortização de Software</v>
          </cell>
          <cell r="G1664" t="str">
            <v>Despesas com Amortização de Software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</row>
        <row r="1665">
          <cell r="F1665" t="str">
            <v>(-) DESPESAS RECURSOS HUMANOSTaxas Operacionais</v>
          </cell>
          <cell r="G1665" t="str">
            <v>Taxas Operacionais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</row>
        <row r="1666">
          <cell r="F1666" t="str">
            <v>(-) DESPESAS RECURSOS HUMANOSAluguel de Imóveis</v>
          </cell>
          <cell r="G1666" t="str">
            <v>Aluguel de Imóveis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</row>
        <row r="1667">
          <cell r="F1667" t="str">
            <v>(-) DESPESAS RECURSOS HUMANOSSeguro Frota Leve</v>
          </cell>
          <cell r="G1667" t="str">
            <v>Seguro Frota Leve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</row>
        <row r="1668">
          <cell r="F1668" t="str">
            <v>(-) DESPESAS RECURSOS HUMANOSPerdas de Estoque</v>
          </cell>
          <cell r="G1668" t="str">
            <v>Perdas de Estoque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</row>
        <row r="1669">
          <cell r="F1669" t="str">
            <v>(-) DESPESAS RECURSOS HUMANOSAluguel de Máquinas e Equipamentos</v>
          </cell>
          <cell r="G1669" t="str">
            <v>Aluguel de Máquinas e Equipamentos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</row>
        <row r="1670">
          <cell r="F1670" t="str">
            <v>(-) DESPESAS RECURSOS HUMANOSOutras Despesas Gerais</v>
          </cell>
          <cell r="G1670" t="str">
            <v>Outras Despesas Gerais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</row>
        <row r="1671">
          <cell r="F1671" t="str">
            <v>(-) DESPESAS ADMINISTRATIVO(-) DESPESAS ADMINISTRATIVO</v>
          </cell>
          <cell r="G1671" t="str">
            <v>(-) DESPESAS ADMINISTRATIVO</v>
          </cell>
          <cell r="H1671">
            <v>17197.46763355978</v>
          </cell>
          <cell r="I1671">
            <v>16465.499278124742</v>
          </cell>
          <cell r="J1671">
            <v>21829.796365300695</v>
          </cell>
          <cell r="K1671">
            <v>19764.505578815275</v>
          </cell>
          <cell r="L1671">
            <v>18869.451356604284</v>
          </cell>
          <cell r="M1671">
            <v>21077.268799733374</v>
          </cell>
          <cell r="N1671">
            <v>16680.162677393426</v>
          </cell>
          <cell r="O1671">
            <v>15188.785074297479</v>
          </cell>
          <cell r="P1671">
            <v>14306.623317083395</v>
          </cell>
          <cell r="Q1671">
            <v>15582.311106602432</v>
          </cell>
          <cell r="R1671">
            <v>16349.283728291914</v>
          </cell>
          <cell r="S1671">
            <v>1876.8699999334981</v>
          </cell>
          <cell r="T1671">
            <v>195188.0249157403</v>
          </cell>
          <cell r="U1671">
            <v>131884.15168953157</v>
          </cell>
        </row>
        <row r="1672">
          <cell r="F1672" t="str">
            <v>(-) DESPESAS ADMINISTRATIVODespesas com Pessoal</v>
          </cell>
          <cell r="G1672" t="str">
            <v>Despesas com Pessoal</v>
          </cell>
          <cell r="H1672">
            <v>10080.95583347777</v>
          </cell>
          <cell r="I1672">
            <v>8866.2874780090478</v>
          </cell>
          <cell r="J1672">
            <v>9137.8845651984921</v>
          </cell>
          <cell r="K1672">
            <v>10742.563778931559</v>
          </cell>
          <cell r="L1672">
            <v>10286.319556622824</v>
          </cell>
          <cell r="M1672">
            <v>10609.206999703916</v>
          </cell>
          <cell r="N1672">
            <v>7662.3019047229282</v>
          </cell>
          <cell r="O1672">
            <v>8599.566440844741</v>
          </cell>
          <cell r="P1672">
            <v>6485.8649150010096</v>
          </cell>
          <cell r="Q1672">
            <v>7680.7709323801864</v>
          </cell>
          <cell r="R1672">
            <v>7534.9265133152512</v>
          </cell>
          <cell r="S1672">
            <v>6508.1521161942192</v>
          </cell>
          <cell r="T1672">
            <v>104194.80103440193</v>
          </cell>
          <cell r="U1672">
            <v>67385.520116666536</v>
          </cell>
        </row>
        <row r="1673">
          <cell r="F1673" t="str">
            <v>(-) DESPESAS ADMINISTRATIVOSalários e Adicionais</v>
          </cell>
          <cell r="G1673" t="str">
            <v>Salários e Adicionais</v>
          </cell>
          <cell r="H1673">
            <v>5165.4799999999996</v>
          </cell>
          <cell r="I1673">
            <v>5179.12</v>
          </cell>
          <cell r="J1673">
            <v>5460.0999999999995</v>
          </cell>
          <cell r="K1673">
            <v>6086.1544000000004</v>
          </cell>
          <cell r="L1673">
            <v>6068.3544000000002</v>
          </cell>
          <cell r="M1673">
            <v>6117.5883999999996</v>
          </cell>
          <cell r="N1673">
            <v>3925.6464000000001</v>
          </cell>
          <cell r="O1673">
            <v>3263.53</v>
          </cell>
          <cell r="P1673">
            <v>2960.24</v>
          </cell>
          <cell r="Q1673">
            <v>4011.98</v>
          </cell>
          <cell r="R1673">
            <v>4296.1100000000006</v>
          </cell>
          <cell r="S1673">
            <v>2856.22</v>
          </cell>
          <cell r="T1673">
            <v>55390.523599999993</v>
          </cell>
          <cell r="U1673">
            <v>38002.443599999991</v>
          </cell>
        </row>
        <row r="1674">
          <cell r="F1674" t="str">
            <v>(-) DESPESAS ADMINISTRATIVOEncargos Sociais</v>
          </cell>
          <cell r="G1674" t="str">
            <v>Encargos Sociais</v>
          </cell>
          <cell r="H1674">
            <v>2079.6999999999998</v>
          </cell>
          <cell r="I1674">
            <v>2329.1</v>
          </cell>
          <cell r="J1674">
            <v>2187.7900000000004</v>
          </cell>
          <cell r="K1674">
            <v>2879.9944000000005</v>
          </cell>
          <cell r="L1674">
            <v>2262.6144000000004</v>
          </cell>
          <cell r="M1674">
            <v>2546.7515999999996</v>
          </cell>
          <cell r="N1674">
            <v>1916.2304000000004</v>
          </cell>
          <cell r="O1674">
            <v>3697.2599999999998</v>
          </cell>
          <cell r="P1674">
            <v>1629.5</v>
          </cell>
          <cell r="Q1674">
            <v>1979.5700000000002</v>
          </cell>
          <cell r="R1674">
            <v>1696.1300000000003</v>
          </cell>
          <cell r="S1674">
            <v>1915.2599999999998</v>
          </cell>
          <cell r="T1674">
            <v>27119.900799999999</v>
          </cell>
          <cell r="U1674">
            <v>16202.1808</v>
          </cell>
        </row>
        <row r="1675">
          <cell r="F1675" t="str">
            <v>(-) DESPESAS ADMINISTRATIVOProvisão PPR Global</v>
          </cell>
          <cell r="G1675" t="str">
            <v>Provisão PPR Global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</row>
        <row r="1676">
          <cell r="F1676" t="str">
            <v>(-) DESPESAS ADMINISTRATIVODesenvolvimento RH</v>
          </cell>
          <cell r="G1676" t="str">
            <v>Desenvolvimento RH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</row>
        <row r="1677">
          <cell r="F1677" t="str">
            <v>(-) DESPESAS ADMINISTRATIVOProvisão PPR Gestores</v>
          </cell>
          <cell r="G1677" t="str">
            <v>Provisão PPR Gestores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</row>
        <row r="1678">
          <cell r="F1678" t="str">
            <v>(-) DESPESAS ADMINISTRATIVOEducação Continuada</v>
          </cell>
          <cell r="G1678" t="str">
            <v>Educação Continuada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</row>
        <row r="1679">
          <cell r="F1679" t="str">
            <v>(-) DESPESAS ADMINISTRATIVOIdiomas</v>
          </cell>
          <cell r="G1679" t="str">
            <v>Idiomas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</row>
        <row r="1680">
          <cell r="F1680" t="str">
            <v>(-) DESPESAS ADMINISTRATIVOGinástica Laboral</v>
          </cell>
          <cell r="G1680" t="str">
            <v>Ginástica Laboral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</row>
        <row r="1681">
          <cell r="F1681" t="str">
            <v>(-) DESPESAS ADMINISTRATIVOEducação e Treinamento (Capacitação)</v>
          </cell>
          <cell r="G1681" t="str">
            <v>Educação e Treinamento (Capacitação)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</row>
        <row r="1682">
          <cell r="F1682" t="str">
            <v>(-) DESPESAS ADMINISTRATIVOAtividades Motivacionais</v>
          </cell>
          <cell r="G1682" t="str">
            <v>Atividades Motivacionais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</row>
        <row r="1683">
          <cell r="F1683" t="str">
            <v>(-) DESPESAS ADMINISTRATIVOOutras despesas de Pessoal</v>
          </cell>
          <cell r="G1683" t="str">
            <v>Outras despesas de Pessoal</v>
          </cell>
          <cell r="H1683">
            <v>2835.7758334777714</v>
          </cell>
          <cell r="I1683">
            <v>1358.0674780090485</v>
          </cell>
          <cell r="J1683">
            <v>1489.9945651984931</v>
          </cell>
          <cell r="K1683">
            <v>1776.4149789315588</v>
          </cell>
          <cell r="L1683">
            <v>1955.3507566228234</v>
          </cell>
          <cell r="M1683">
            <v>1944.8669997039167</v>
          </cell>
          <cell r="N1683">
            <v>1820.4251047229286</v>
          </cell>
          <cell r="O1683">
            <v>1638.7764408447408</v>
          </cell>
          <cell r="P1683">
            <v>1896.1249150010101</v>
          </cell>
          <cell r="Q1683">
            <v>1689.2209323801862</v>
          </cell>
          <cell r="R1683">
            <v>1542.6865133152507</v>
          </cell>
          <cell r="S1683">
            <v>1736.6721161942196</v>
          </cell>
          <cell r="T1683">
            <v>21684.376634401946</v>
          </cell>
          <cell r="U1683">
            <v>13180.895716666539</v>
          </cell>
        </row>
        <row r="1684">
          <cell r="F1684" t="str">
            <v>(-) DESPESAS ADMINISTRATIVOAjuda de Custo Alimentação</v>
          </cell>
          <cell r="G1684" t="str">
            <v>Ajuda de Custo Alimentação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</row>
        <row r="1685">
          <cell r="F1685" t="str">
            <v>(-) DESPESAS ADMINISTRATIVOAjuda de Custo Combustível</v>
          </cell>
          <cell r="G1685" t="str">
            <v>Ajuda de Custo Combustível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</row>
        <row r="1686">
          <cell r="F1686" t="str">
            <v>(-) DESPESAS ADMINISTRATIVOAjuda de Custo Moradia/Aluguel</v>
          </cell>
          <cell r="G1686" t="str">
            <v>Ajuda de Custo Moradia/Aluguel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</row>
        <row r="1687">
          <cell r="F1687" t="str">
            <v>(-) DESPESAS ADMINISTRATIVOExames Médicos</v>
          </cell>
          <cell r="G1687" t="str">
            <v>Exames Médicos</v>
          </cell>
          <cell r="H1687">
            <v>0</v>
          </cell>
          <cell r="I1687">
            <v>35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159.00999997015899</v>
          </cell>
          <cell r="Q1687">
            <v>0</v>
          </cell>
          <cell r="R1687">
            <v>0</v>
          </cell>
          <cell r="S1687">
            <v>0</v>
          </cell>
          <cell r="T1687">
            <v>194.00999997015899</v>
          </cell>
          <cell r="U1687">
            <v>35</v>
          </cell>
        </row>
        <row r="1688">
          <cell r="F1688" t="str">
            <v>(-) DESPESAS ADMINISTRATIVOPlano de Saúde</v>
          </cell>
          <cell r="G1688" t="str">
            <v>Plano de Saúde</v>
          </cell>
          <cell r="H1688">
            <v>547.19583335647212</v>
          </cell>
          <cell r="I1688">
            <v>567.06747786222286</v>
          </cell>
          <cell r="J1688">
            <v>639.10456523633502</v>
          </cell>
          <cell r="K1688">
            <v>670.91497904411892</v>
          </cell>
          <cell r="L1688">
            <v>773.25075627154229</v>
          </cell>
          <cell r="M1688">
            <v>761.88700002454561</v>
          </cell>
          <cell r="N1688">
            <v>812.42510463199642</v>
          </cell>
          <cell r="O1688">
            <v>798.77644067506731</v>
          </cell>
          <cell r="P1688">
            <v>837.11491521568473</v>
          </cell>
          <cell r="Q1688">
            <v>789.22093223540253</v>
          </cell>
          <cell r="R1688">
            <v>523.0865132108205</v>
          </cell>
          <cell r="S1688">
            <v>782.67211622481966</v>
          </cell>
          <cell r="T1688">
            <v>8502.7166339890282</v>
          </cell>
          <cell r="U1688">
            <v>4771.8457164272331</v>
          </cell>
        </row>
        <row r="1689">
          <cell r="F1689" t="str">
            <v>(-) DESPESAS ADMINISTRATIVOSeguro de Vida em Grupo</v>
          </cell>
          <cell r="G1689" t="str">
            <v>Seguro de Vida em Grupo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</row>
        <row r="1690">
          <cell r="F1690" t="str">
            <v>(-) DESPESAS ADMINISTRATIVOPlano Odontológico</v>
          </cell>
          <cell r="G1690" t="str">
            <v>Plano Odontológico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</row>
        <row r="1691">
          <cell r="F1691" t="str">
            <v>(-) DESPESAS ADMINISTRATIVOFarmácia</v>
          </cell>
          <cell r="G1691" t="str">
            <v>Farmácia</v>
          </cell>
          <cell r="H1691">
            <v>0</v>
          </cell>
          <cell r="I1691">
            <v>0</v>
          </cell>
          <cell r="J1691">
            <v>51.34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51.34</v>
          </cell>
          <cell r="U1691">
            <v>51.34</v>
          </cell>
        </row>
        <row r="1692">
          <cell r="F1692" t="str">
            <v>(-) DESPESAS ADMINISTRATIVOAlimentação Funcionários</v>
          </cell>
          <cell r="G1692" t="str">
            <v>Alimentação Funcionários</v>
          </cell>
          <cell r="H1692">
            <v>840.00000009092309</v>
          </cell>
          <cell r="I1692">
            <v>756.00000014682553</v>
          </cell>
          <cell r="J1692">
            <v>799.54999996215793</v>
          </cell>
          <cell r="K1692">
            <v>1007.9999998874399</v>
          </cell>
          <cell r="L1692">
            <v>1008.0000003512812</v>
          </cell>
          <cell r="M1692">
            <v>1007.9999996875257</v>
          </cell>
          <cell r="N1692">
            <v>1008.0000000909323</v>
          </cell>
          <cell r="O1692">
            <v>840.00000016967351</v>
          </cell>
          <cell r="P1692">
            <v>899.99999981516635</v>
          </cell>
          <cell r="Q1692">
            <v>900.0000001447836</v>
          </cell>
          <cell r="R1692">
            <v>900.00000008843028</v>
          </cell>
          <cell r="S1692">
            <v>953.99999996940005</v>
          </cell>
          <cell r="T1692">
            <v>10921.550000404539</v>
          </cell>
          <cell r="U1692">
            <v>6427.5500002170857</v>
          </cell>
        </row>
        <row r="1693">
          <cell r="F1693" t="str">
            <v>(-) DESPESAS ADMINISTRATIVOAlimentação Interna Funcionários</v>
          </cell>
          <cell r="G1693" t="str">
            <v>Alimentação Interna Funcionários</v>
          </cell>
          <cell r="H1693">
            <v>1109.0600000446091</v>
          </cell>
          <cell r="I1693">
            <v>0</v>
          </cell>
          <cell r="J1693">
            <v>0</v>
          </cell>
          <cell r="K1693">
            <v>97.5</v>
          </cell>
          <cell r="L1693">
            <v>174.1</v>
          </cell>
          <cell r="M1693">
            <v>174.97999999184526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1555.6400000364542</v>
          </cell>
          <cell r="U1693">
            <v>1555.6400000364542</v>
          </cell>
        </row>
        <row r="1694">
          <cell r="F1694" t="str">
            <v>(-) DESPESAS ADMINISTRATIVOMulta Termino Contratual</v>
          </cell>
          <cell r="G1694" t="str">
            <v>Multa Termino Contratual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</row>
        <row r="1695">
          <cell r="F1695" t="str">
            <v>(-) DESPESAS ADMINISTRATIVOMultas Trabalhistas</v>
          </cell>
          <cell r="G1695" t="str">
            <v>Multas Trabalhistas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</row>
        <row r="1696">
          <cell r="F1696" t="str">
            <v xml:space="preserve">(-) DESPESAS ADMINISTRATIVOFardamento </v>
          </cell>
          <cell r="G1696" t="str">
            <v xml:space="preserve">Fardamento </v>
          </cell>
          <cell r="H1696">
            <v>339.51999998576736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119.600000016</v>
          </cell>
          <cell r="S1696">
            <v>0</v>
          </cell>
          <cell r="T1696">
            <v>459.12000000176738</v>
          </cell>
          <cell r="U1696">
            <v>339.51999998576736</v>
          </cell>
        </row>
        <row r="1697">
          <cell r="F1697" t="str">
            <v>(-) DESPESAS ADMINISTRATIVOBenefícios Assistenciais</v>
          </cell>
          <cell r="G1697" t="str">
            <v>Benefícios Assistenciais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</row>
        <row r="1698">
          <cell r="F1698" t="str">
            <v>(-) DESPESAS ADMINISTRATIVO(-) Despesas Especificas</v>
          </cell>
          <cell r="G1698" t="str">
            <v>(-) Despesas Especificas</v>
          </cell>
          <cell r="H1698">
            <v>421.78999999999996</v>
          </cell>
          <cell r="I1698">
            <v>86.67</v>
          </cell>
          <cell r="J1698">
            <v>562.53</v>
          </cell>
          <cell r="K1698">
            <v>206.51999999999998</v>
          </cell>
          <cell r="L1698">
            <v>863.22000000119999</v>
          </cell>
          <cell r="M1698">
            <v>2403.21</v>
          </cell>
          <cell r="N1698">
            <v>5335.83</v>
          </cell>
          <cell r="O1698">
            <v>1663.15</v>
          </cell>
          <cell r="P1698">
            <v>1674.67</v>
          </cell>
          <cell r="Q1698">
            <v>1664.97</v>
          </cell>
          <cell r="R1698">
            <v>838.98</v>
          </cell>
          <cell r="S1698">
            <v>1683.44</v>
          </cell>
          <cell r="T1698">
            <v>17404.9800000012</v>
          </cell>
          <cell r="U1698">
            <v>9879.770000001201</v>
          </cell>
        </row>
        <row r="1699">
          <cell r="F1699" t="str">
            <v>(-) DESPESAS ADMINISTRATIVOEnergia Eletrica</v>
          </cell>
          <cell r="G1699" t="str">
            <v>Energia Eletrica</v>
          </cell>
          <cell r="H1699">
            <v>249.7</v>
          </cell>
          <cell r="I1699">
            <v>70.87</v>
          </cell>
          <cell r="J1699">
            <v>68.239999999999995</v>
          </cell>
          <cell r="K1699">
            <v>67.540000000000006</v>
          </cell>
          <cell r="L1699">
            <v>74.180000000000007</v>
          </cell>
          <cell r="M1699">
            <v>0</v>
          </cell>
          <cell r="N1699">
            <v>144.38</v>
          </cell>
          <cell r="O1699">
            <v>59.7</v>
          </cell>
          <cell r="P1699">
            <v>71.209999999999994</v>
          </cell>
          <cell r="Q1699">
            <v>61.51</v>
          </cell>
          <cell r="R1699">
            <v>65.38</v>
          </cell>
          <cell r="S1699">
            <v>79.989999999999995</v>
          </cell>
          <cell r="T1699">
            <v>1012.7</v>
          </cell>
          <cell r="U1699">
            <v>674.91</v>
          </cell>
        </row>
        <row r="1700">
          <cell r="F1700" t="str">
            <v>(-) DESPESAS ADMINISTRATIVOCustas Cartoriais</v>
          </cell>
          <cell r="G1700" t="str">
            <v>Custas Cartoriais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</row>
        <row r="1701">
          <cell r="F1701" t="str">
            <v>(-) DESPESAS ADMINISTRATIVOAluguel de Máquinas e Equipamentos</v>
          </cell>
          <cell r="G1701" t="str">
            <v>Aluguel de Máquinas e Equipamentos</v>
          </cell>
          <cell r="H1701">
            <v>7.53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7.53</v>
          </cell>
          <cell r="U1701">
            <v>7.53</v>
          </cell>
        </row>
        <row r="1702">
          <cell r="F1702" t="str">
            <v>(-) DESPESAS ADMINISTRATIVOCombustível Frota Leve</v>
          </cell>
          <cell r="G1702" t="str">
            <v>Combustível Frota Leve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</row>
        <row r="1703">
          <cell r="F1703" t="str">
            <v>(-) DESPESAS ADMINISTRATIVOLubrificantes Frota Leve</v>
          </cell>
          <cell r="G1703" t="str">
            <v>Lubrificantes Frota Leve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</row>
        <row r="1704">
          <cell r="F1704" t="str">
            <v>(-) DESPESAS ADMINISTRATIVOManutenção Frota Leve</v>
          </cell>
          <cell r="G1704" t="str">
            <v>Manutenção Frota Leve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</row>
        <row r="1705">
          <cell r="F1705" t="str">
            <v>(-) DESPESAS ADMINISTRATIVOSeguro Frota Leve</v>
          </cell>
          <cell r="G1705" t="str">
            <v>Seguro Frota Leve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</row>
        <row r="1706">
          <cell r="F1706" t="str">
            <v>(-) DESPESAS ADMINISTRATIVOSeguro Instalações</v>
          </cell>
          <cell r="G1706" t="str">
            <v>Seguro Instalações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773.59</v>
          </cell>
          <cell r="M1706">
            <v>2403.21</v>
          </cell>
          <cell r="N1706">
            <v>1603.45</v>
          </cell>
          <cell r="O1706">
            <v>1603.45</v>
          </cell>
          <cell r="P1706">
            <v>1603.46</v>
          </cell>
          <cell r="Q1706">
            <v>1603.46</v>
          </cell>
          <cell r="R1706">
            <v>773.6</v>
          </cell>
          <cell r="S1706">
            <v>1603.45</v>
          </cell>
          <cell r="T1706">
            <v>11967.67</v>
          </cell>
          <cell r="U1706">
            <v>4780.25</v>
          </cell>
        </row>
        <row r="1707">
          <cell r="F1707" t="str">
            <v>(-) DESPESAS ADMINISTRATIVOSeguro Responsabilidade Civil</v>
          </cell>
          <cell r="G1707" t="str">
            <v>Seguro Responsabilidade Civil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</row>
        <row r="1708">
          <cell r="F1708" t="str">
            <v>(-) DESPESAS ADMINISTRATIVOAluguel de Imóveis</v>
          </cell>
          <cell r="G1708" t="str">
            <v>Aluguel de Imóveis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</row>
        <row r="1709">
          <cell r="F1709" t="str">
            <v>(-) DESPESAS ADMINISTRATIVOTaxas Operacionais</v>
          </cell>
          <cell r="G1709" t="str">
            <v>Taxas Operacionais</v>
          </cell>
          <cell r="H1709">
            <v>15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3588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3603</v>
          </cell>
          <cell r="U1709">
            <v>3603</v>
          </cell>
        </row>
        <row r="1710">
          <cell r="F1710" t="str">
            <v>(-) DESPESAS ADMINISTRATIVODoações</v>
          </cell>
          <cell r="G1710" t="str">
            <v>Doações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</row>
        <row r="1711">
          <cell r="F1711" t="str">
            <v>(-) DESPESAS ADMINISTRATIVOPremio por Concursos</v>
          </cell>
          <cell r="G1711" t="str">
            <v>Premio por Concursos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</row>
        <row r="1712">
          <cell r="F1712" t="str">
            <v>(-) DESPESAS ADMINISTRATIVOPublicações Legais</v>
          </cell>
          <cell r="G1712" t="str">
            <v>Publicações Legais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</row>
        <row r="1713">
          <cell r="F1713" t="str">
            <v>(-) DESPESAS ADMINISTRATIVOServiço Copa</v>
          </cell>
          <cell r="G1713" t="str">
            <v>Serviço Copa</v>
          </cell>
          <cell r="H1713">
            <v>149.56</v>
          </cell>
          <cell r="I1713">
            <v>15.8</v>
          </cell>
          <cell r="J1713">
            <v>494.28999999999996</v>
          </cell>
          <cell r="K1713">
            <v>138.97999999999999</v>
          </cell>
          <cell r="L1713">
            <v>15.450000001200001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814.08000000120001</v>
          </cell>
          <cell r="U1713">
            <v>814.08000000120001</v>
          </cell>
        </row>
        <row r="1714">
          <cell r="F1714" t="str">
            <v>(-) DESPESAS ADMINISTRATIVOContribuição Sindicatos e Associações</v>
          </cell>
          <cell r="G1714" t="str">
            <v>Contribuição Sindicatos e Associações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</row>
        <row r="1715">
          <cell r="F1715" t="str">
            <v>(-) DESPESAS ADMINISTRATIVODespesas com Certificação Digital</v>
          </cell>
          <cell r="G1715" t="str">
            <v>Despesas com Certificação Digital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</row>
        <row r="1716">
          <cell r="F1716" t="str">
            <v>(-) DESPESAS ADMINISTRATIVOCustas e Emolumentos</v>
          </cell>
          <cell r="G1716" t="str">
            <v>Custas e Emolumentos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</row>
        <row r="1717">
          <cell r="F1717" t="str">
            <v>(-) DESPESAS ADMINISTRATIVO(-) Despesas Gerais</v>
          </cell>
          <cell r="G1717" t="str">
            <v>(-) Despesas Gerais</v>
          </cell>
          <cell r="H1717">
            <v>5083.3800000820083</v>
          </cell>
          <cell r="I1717">
            <v>5888.6800001156926</v>
          </cell>
          <cell r="J1717">
            <v>10505.950000102202</v>
          </cell>
          <cell r="K1717">
            <v>7069.5799998837138</v>
          </cell>
          <cell r="L1717">
            <v>5992.9199999802604</v>
          </cell>
          <cell r="M1717">
            <v>6350.3200000294601</v>
          </cell>
          <cell r="N1717">
            <v>6108.6200000169019</v>
          </cell>
          <cell r="O1717">
            <v>5232.3299999622413</v>
          </cell>
          <cell r="P1717">
            <v>5076.0838046048293</v>
          </cell>
          <cell r="Q1717">
            <v>5432.8500000099766</v>
          </cell>
          <cell r="R1717">
            <v>6237.0800000068657</v>
          </cell>
          <cell r="S1717">
            <v>5915.9499999640984</v>
          </cell>
          <cell r="T1717">
            <v>74893.743804758255</v>
          </cell>
          <cell r="U1717">
            <v>46999.450000210243</v>
          </cell>
        </row>
        <row r="1718">
          <cell r="F1718" t="str">
            <v>(-) DESPESAS ADMINISTRATIVO(-) Deslocamentos e Viagens</v>
          </cell>
          <cell r="G1718" t="str">
            <v>(-) Deslocamentos e Viagens</v>
          </cell>
          <cell r="H1718">
            <v>160.499999997</v>
          </cell>
          <cell r="I1718">
            <v>204.00000001237191</v>
          </cell>
          <cell r="J1718">
            <v>129.99999999213716</v>
          </cell>
          <cell r="K1718">
            <v>180.9999999989156</v>
          </cell>
          <cell r="L1718">
            <v>196.00000000420002</v>
          </cell>
          <cell r="M1718">
            <v>0</v>
          </cell>
          <cell r="N1718">
            <v>349.00000001690245</v>
          </cell>
          <cell r="O1718">
            <v>226.00000000485397</v>
          </cell>
          <cell r="P1718">
            <v>188.0038046258606</v>
          </cell>
          <cell r="Q1718">
            <v>156.00000000997628</v>
          </cell>
          <cell r="R1718">
            <v>216.00000000664403</v>
          </cell>
          <cell r="S1718">
            <v>152.0000000119</v>
          </cell>
          <cell r="T1718">
            <v>2158.5038046807622</v>
          </cell>
          <cell r="U1718">
            <v>1220.5000000215273</v>
          </cell>
        </row>
        <row r="1719">
          <cell r="F1719" t="str">
            <v xml:space="preserve">(-) DESPESAS ADMINISTRATIVOHospedagem </v>
          </cell>
          <cell r="G1719" t="str">
            <v xml:space="preserve">Hospedagem 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</row>
        <row r="1720">
          <cell r="F1720" t="str">
            <v xml:space="preserve">(-) DESPESAS ADMINISTRATIVOPassagens Aéreas </v>
          </cell>
          <cell r="G1720" t="str">
            <v xml:space="preserve">Passagens Aéreas 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</row>
        <row r="1721">
          <cell r="F1721" t="str">
            <v xml:space="preserve">(-) DESPESAS ADMINISTRATIVOPassagens Rodoviárias </v>
          </cell>
          <cell r="G1721" t="str">
            <v xml:space="preserve">Passagens Rodoviárias 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</row>
        <row r="1722">
          <cell r="F1722" t="str">
            <v>(-) DESPESAS ADMINISTRATIVOPassagens Marítimas</v>
          </cell>
          <cell r="G1722" t="str">
            <v>Passagens Marítimas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</row>
        <row r="1723">
          <cell r="F1723" t="str">
            <v>(-) DESPESAS ADMINISTRATIVODespesas com Táxi</v>
          </cell>
          <cell r="G1723" t="str">
            <v>Despesas com Táxi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</row>
        <row r="1724">
          <cell r="F1724" t="str">
            <v>(-) DESPESAS ADMINISTRATIVODespesas com Moto Taxi</v>
          </cell>
          <cell r="G1724" t="str">
            <v>Despesas com Moto Taxi</v>
          </cell>
          <cell r="H1724">
            <v>160.499999997</v>
          </cell>
          <cell r="I1724">
            <v>204.00000001237191</v>
          </cell>
          <cell r="J1724">
            <v>129.99999999213716</v>
          </cell>
          <cell r="K1724">
            <v>180.9999999989156</v>
          </cell>
          <cell r="L1724">
            <v>196.00000000420002</v>
          </cell>
          <cell r="M1724">
            <v>0</v>
          </cell>
          <cell r="N1724">
            <v>349.00000001690245</v>
          </cell>
          <cell r="O1724">
            <v>226.00000000485397</v>
          </cell>
          <cell r="P1724">
            <v>188.0038046258606</v>
          </cell>
          <cell r="Q1724">
            <v>156.00000000997628</v>
          </cell>
          <cell r="R1724">
            <v>216.00000000664403</v>
          </cell>
          <cell r="S1724">
            <v>152.0000000119</v>
          </cell>
          <cell r="T1724">
            <v>2158.5038046807622</v>
          </cell>
          <cell r="U1724">
            <v>1220.5000000215273</v>
          </cell>
        </row>
        <row r="1725">
          <cell r="F1725" t="str">
            <v>(-) DESPESAS ADMINISTRATIVOAlimentação Viagens</v>
          </cell>
          <cell r="G1725" t="str">
            <v>Alimentação Viagens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</row>
        <row r="1726">
          <cell r="F1726" t="str">
            <v>(-) DESPESAS ADMINISTRATIVODiárias Viagens</v>
          </cell>
          <cell r="G1726" t="str">
            <v>Diárias Viagens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</row>
        <row r="1727">
          <cell r="F1727" t="str">
            <v>(-) DESPESAS ADMINISTRATIVOCombustível em Viagens</v>
          </cell>
          <cell r="G1727" t="str">
            <v>Combustível em Viagens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</row>
        <row r="1728">
          <cell r="F1728" t="str">
            <v>(-) DESPESAS ADMINISTRATIVOEstacionamento</v>
          </cell>
          <cell r="G1728" t="str">
            <v>Estacionamento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</row>
        <row r="1729">
          <cell r="F1729" t="str">
            <v>(-) DESPESAS ADMINISTRATIVOPedágio</v>
          </cell>
          <cell r="G1729" t="str">
            <v>Pedágio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</row>
        <row r="1730">
          <cell r="F1730" t="str">
            <v>(-) DESPESAS ADMINISTRATIVO(-) Telefonia e Telecomunicações</v>
          </cell>
          <cell r="G1730" t="str">
            <v>(-) Telefonia e Telecomunicações</v>
          </cell>
          <cell r="H1730">
            <v>664.18000007972887</v>
          </cell>
          <cell r="I1730">
            <v>672.62000009400128</v>
          </cell>
          <cell r="J1730">
            <v>674.13000011506438</v>
          </cell>
          <cell r="K1730">
            <v>581.88999988574801</v>
          </cell>
          <cell r="L1730">
            <v>0</v>
          </cell>
          <cell r="M1730">
            <v>270.90000002945953</v>
          </cell>
          <cell r="N1730">
            <v>0</v>
          </cell>
          <cell r="O1730">
            <v>293.98999995738683</v>
          </cell>
          <cell r="P1730">
            <v>184.47999998766815</v>
          </cell>
          <cell r="Q1730">
            <v>0</v>
          </cell>
          <cell r="R1730">
            <v>225.53000000022166</v>
          </cell>
          <cell r="S1730">
            <v>82.449999952198425</v>
          </cell>
          <cell r="T1730">
            <v>3650.1700001014774</v>
          </cell>
          <cell r="U1730">
            <v>2863.7200002040022</v>
          </cell>
        </row>
        <row r="1731">
          <cell r="F1731" t="str">
            <v>(-) DESPESAS ADMINISTRATIVOTelefonia Fixa</v>
          </cell>
          <cell r="G1731" t="str">
            <v>Telefonia Fixa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</row>
        <row r="1732">
          <cell r="F1732" t="str">
            <v>(-) DESPESAS ADMINISTRATIVOTelefonia Móvel</v>
          </cell>
          <cell r="G1732" t="str">
            <v>Telefonia Móvel</v>
          </cell>
          <cell r="H1732">
            <v>664.18000007972887</v>
          </cell>
          <cell r="I1732">
            <v>672.62000009400128</v>
          </cell>
          <cell r="J1732">
            <v>674.13000011506438</v>
          </cell>
          <cell r="K1732">
            <v>581.88999988574801</v>
          </cell>
          <cell r="L1732">
            <v>0</v>
          </cell>
          <cell r="M1732">
            <v>270.90000002945953</v>
          </cell>
          <cell r="N1732">
            <v>0</v>
          </cell>
          <cell r="O1732">
            <v>293.98999995738683</v>
          </cell>
          <cell r="P1732">
            <v>184.47999998766815</v>
          </cell>
          <cell r="Q1732">
            <v>0</v>
          </cell>
          <cell r="R1732">
            <v>225.53000000022166</v>
          </cell>
          <cell r="S1732">
            <v>82.449999952198425</v>
          </cell>
          <cell r="T1732">
            <v>3650.1700001014774</v>
          </cell>
          <cell r="U1732">
            <v>2863.7200002040022</v>
          </cell>
        </row>
        <row r="1733">
          <cell r="F1733" t="str">
            <v>(-) DESPESAS ADMINISTRATIVOInternet</v>
          </cell>
          <cell r="G1733" t="str">
            <v>Internet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</row>
        <row r="1734">
          <cell r="F1734" t="str">
            <v>(-) DESPESAS ADMINISTRATIVOServiço de Trasmissão em Audio e Video</v>
          </cell>
          <cell r="G1734" t="str">
            <v>Serviço de Trasmissão em Audio e Video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</row>
        <row r="1735">
          <cell r="F1735" t="str">
            <v>(-) DESPESAS ADMINISTRATIVOVoip</v>
          </cell>
          <cell r="G1735" t="str">
            <v>Voip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</row>
        <row r="1736">
          <cell r="F1736" t="str">
            <v>(-) DESPESAS ADMINISTRATIVO(-)Materias de Consumo</v>
          </cell>
          <cell r="G1736" t="str">
            <v>(-)Materias de Consumo</v>
          </cell>
          <cell r="H1736">
            <v>42.5000000056</v>
          </cell>
          <cell r="I1736">
            <v>320.61000000932</v>
          </cell>
          <cell r="J1736">
            <v>577.31999999499999</v>
          </cell>
          <cell r="K1736">
            <v>240.49999999905</v>
          </cell>
          <cell r="L1736">
            <v>747.32999999599997</v>
          </cell>
          <cell r="M1736">
            <v>289</v>
          </cell>
          <cell r="N1736">
            <v>320</v>
          </cell>
          <cell r="O1736">
            <v>292</v>
          </cell>
          <cell r="P1736">
            <v>298.9999999913</v>
          </cell>
          <cell r="Q1736">
            <v>289</v>
          </cell>
          <cell r="R1736">
            <v>509</v>
          </cell>
          <cell r="S1736">
            <v>280</v>
          </cell>
          <cell r="T1736">
            <v>4206.2599999962695</v>
          </cell>
          <cell r="U1736">
            <v>2537.2600000049697</v>
          </cell>
        </row>
        <row r="1737">
          <cell r="F1737" t="str">
            <v>(-) DESPESAS ADMINISTRATIVOMaterial de Consumo Informática</v>
          </cell>
          <cell r="G1737" t="str">
            <v>Material de Consumo Informática</v>
          </cell>
          <cell r="H1737">
            <v>0</v>
          </cell>
          <cell r="I1737">
            <v>139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139</v>
          </cell>
          <cell r="U1737">
            <v>139</v>
          </cell>
        </row>
        <row r="1738">
          <cell r="F1738" t="str">
            <v>(-) DESPESAS ADMINISTRATIVOAluguel Máquina Reprográfica</v>
          </cell>
          <cell r="G1738" t="str">
            <v>Aluguel Máquina Reprográfica</v>
          </cell>
          <cell r="H1738">
            <v>0</v>
          </cell>
          <cell r="I1738">
            <v>0</v>
          </cell>
          <cell r="J1738">
            <v>440</v>
          </cell>
          <cell r="K1738">
            <v>220</v>
          </cell>
          <cell r="L1738">
            <v>220</v>
          </cell>
          <cell r="M1738">
            <v>220</v>
          </cell>
          <cell r="N1738">
            <v>220</v>
          </cell>
          <cell r="O1738">
            <v>220</v>
          </cell>
          <cell r="P1738">
            <v>220</v>
          </cell>
          <cell r="Q1738">
            <v>220</v>
          </cell>
          <cell r="R1738">
            <v>440</v>
          </cell>
          <cell r="S1738">
            <v>220</v>
          </cell>
          <cell r="T1738">
            <v>2640</v>
          </cell>
          <cell r="U1738">
            <v>1320</v>
          </cell>
        </row>
        <row r="1739">
          <cell r="F1739" t="str">
            <v>(-) DESPESAS ADMINISTRATIVOMaterial de Consumo Máquina Reprografia</v>
          </cell>
          <cell r="G1739" t="str">
            <v>Material de Consumo Máquina Reprografia</v>
          </cell>
          <cell r="H1739">
            <v>0</v>
          </cell>
          <cell r="I1739">
            <v>0</v>
          </cell>
          <cell r="J1739">
            <v>49.99999999500001</v>
          </cell>
          <cell r="K1739">
            <v>20.499999999050001</v>
          </cell>
          <cell r="L1739">
            <v>39.999999996</v>
          </cell>
          <cell r="M1739">
            <v>40</v>
          </cell>
          <cell r="N1739">
            <v>0</v>
          </cell>
          <cell r="O1739">
            <v>0</v>
          </cell>
          <cell r="P1739">
            <v>50</v>
          </cell>
          <cell r="Q1739">
            <v>0</v>
          </cell>
          <cell r="R1739">
            <v>0</v>
          </cell>
          <cell r="S1739">
            <v>60</v>
          </cell>
          <cell r="T1739">
            <v>260.49999999005001</v>
          </cell>
          <cell r="U1739">
            <v>150.49999999005001</v>
          </cell>
        </row>
        <row r="1740">
          <cell r="F1740" t="str">
            <v>(-) DESPESAS ADMINISTRATIVOMaterial de Expediente</v>
          </cell>
          <cell r="G1740" t="str">
            <v>Material de Expediente</v>
          </cell>
          <cell r="H1740">
            <v>42.5000000056</v>
          </cell>
          <cell r="I1740">
            <v>0</v>
          </cell>
          <cell r="J1740">
            <v>0</v>
          </cell>
          <cell r="K1740">
            <v>0</v>
          </cell>
          <cell r="L1740">
            <v>232.4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274.90000000560002</v>
          </cell>
          <cell r="U1740">
            <v>274.90000000560002</v>
          </cell>
        </row>
        <row r="1741">
          <cell r="F1741" t="str">
            <v>(-) DESPESAS ADMINISTRATIVOMaterial de Limpeza</v>
          </cell>
          <cell r="G1741" t="str">
            <v>Material de Limpeza</v>
          </cell>
          <cell r="H1741">
            <v>0</v>
          </cell>
          <cell r="I1741">
            <v>44.51</v>
          </cell>
          <cell r="J1741">
            <v>87.32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131.82999999999998</v>
          </cell>
          <cell r="U1741">
            <v>131.82999999999998</v>
          </cell>
        </row>
        <row r="1742">
          <cell r="F1742" t="str">
            <v>(-) DESPESAS ADMINISTRATIVOMaterial Gráfico e Repreográfico</v>
          </cell>
          <cell r="G1742" t="str">
            <v>Material Gráfico e Repreográfico</v>
          </cell>
          <cell r="H1742">
            <v>0</v>
          </cell>
          <cell r="I1742">
            <v>28.000000005600004</v>
          </cell>
          <cell r="J1742">
            <v>0</v>
          </cell>
          <cell r="K1742">
            <v>0</v>
          </cell>
          <cell r="L1742">
            <v>0</v>
          </cell>
          <cell r="M1742">
            <v>29</v>
          </cell>
          <cell r="N1742">
            <v>0</v>
          </cell>
          <cell r="O1742">
            <v>0</v>
          </cell>
          <cell r="P1742">
            <v>28.999999991300001</v>
          </cell>
          <cell r="Q1742">
            <v>0</v>
          </cell>
          <cell r="R1742">
            <v>0</v>
          </cell>
          <cell r="S1742">
            <v>0</v>
          </cell>
          <cell r="T1742">
            <v>85.999999996900002</v>
          </cell>
          <cell r="U1742">
            <v>57.0000000056</v>
          </cell>
        </row>
        <row r="1743">
          <cell r="F1743" t="str">
            <v>(-) DESPESAS ADMINISTRATIVOMateriais de Natureza Permanente</v>
          </cell>
          <cell r="G1743" t="str">
            <v>Materiais de Natureza Permanente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254.93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69</v>
          </cell>
          <cell r="R1743">
            <v>69</v>
          </cell>
          <cell r="S1743">
            <v>0</v>
          </cell>
          <cell r="T1743">
            <v>392.93</v>
          </cell>
          <cell r="U1743">
            <v>254.93</v>
          </cell>
        </row>
        <row r="1744">
          <cell r="F1744" t="str">
            <v>(-) DESPESAS ADMINISTRATIVOCoffee Break</v>
          </cell>
          <cell r="G1744" t="str">
            <v>Coffee Break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100</v>
          </cell>
          <cell r="O1744">
            <v>72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172</v>
          </cell>
          <cell r="U1744">
            <v>100</v>
          </cell>
        </row>
        <row r="1745">
          <cell r="F1745" t="str">
            <v>(-) DESPESAS ADMINISTRATIVOMaterial EPI</v>
          </cell>
          <cell r="G1745" t="str">
            <v>Material EPI</v>
          </cell>
          <cell r="H1745">
            <v>0</v>
          </cell>
          <cell r="I1745">
            <v>109.10000000372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109.10000000372</v>
          </cell>
          <cell r="U1745">
            <v>109.10000000372</v>
          </cell>
        </row>
        <row r="1746">
          <cell r="F1746" t="str">
            <v>(-) DESPESAS ADMINISTRATIVO(-) Serviços Técnicos Especializados</v>
          </cell>
          <cell r="G1746" t="str">
            <v>(-) Serviços Técnicos Especializados</v>
          </cell>
          <cell r="H1746">
            <v>4068</v>
          </cell>
          <cell r="I1746">
            <v>4635.25</v>
          </cell>
          <cell r="J1746">
            <v>7056.7799996684853</v>
          </cell>
          <cell r="K1746">
            <v>5356.67</v>
          </cell>
          <cell r="L1746">
            <v>4878.45</v>
          </cell>
          <cell r="M1746">
            <v>5535.42</v>
          </cell>
          <cell r="N1746">
            <v>5323.42</v>
          </cell>
          <cell r="O1746">
            <v>4358.5</v>
          </cell>
          <cell r="P1746">
            <v>4344</v>
          </cell>
          <cell r="Q1746">
            <v>4718.25</v>
          </cell>
          <cell r="R1746">
            <v>5216.55</v>
          </cell>
          <cell r="S1746">
            <v>5071.3</v>
          </cell>
          <cell r="T1746">
            <v>60562.589999668489</v>
          </cell>
          <cell r="U1746">
            <v>36853.989999668484</v>
          </cell>
        </row>
        <row r="1747">
          <cell r="F1747" t="str">
            <v>(-) DESPESAS ADMINISTRATIVOComissões sobre Vendas</v>
          </cell>
          <cell r="G1747" t="str">
            <v>Comissões sobre Vendas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</row>
        <row r="1748">
          <cell r="F1748" t="str">
            <v>(-) DESPESAS ADMINISTRATIVOServiços de Segurança</v>
          </cell>
          <cell r="G1748" t="str">
            <v>Serviços de Segurança</v>
          </cell>
          <cell r="H1748">
            <v>0</v>
          </cell>
          <cell r="I1748">
            <v>120</v>
          </cell>
          <cell r="J1748">
            <v>120</v>
          </cell>
          <cell r="K1748">
            <v>120</v>
          </cell>
          <cell r="L1748">
            <v>120</v>
          </cell>
          <cell r="M1748">
            <v>120</v>
          </cell>
          <cell r="N1748">
            <v>445</v>
          </cell>
          <cell r="O1748">
            <v>0</v>
          </cell>
          <cell r="P1748">
            <v>0</v>
          </cell>
          <cell r="Q1748">
            <v>360</v>
          </cell>
          <cell r="R1748">
            <v>250</v>
          </cell>
          <cell r="S1748">
            <v>120</v>
          </cell>
          <cell r="T1748">
            <v>1775</v>
          </cell>
          <cell r="U1748">
            <v>1045</v>
          </cell>
        </row>
        <row r="1749">
          <cell r="F1749" t="str">
            <v>(-) DESPESAS ADMINISTRATIVOServiços de Contabilidade</v>
          </cell>
          <cell r="G1749" t="str">
            <v>Serviços de Contabilidade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</row>
        <row r="1750">
          <cell r="F1750" t="str">
            <v>(-) DESPESAS ADMINISTRATIVOAssessoria Tributária</v>
          </cell>
          <cell r="G1750" t="str">
            <v>Assessoria Tributária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</row>
        <row r="1751">
          <cell r="F1751" t="str">
            <v>(-) DESPESAS ADMINISTRATIVOAuditoria Independente</v>
          </cell>
          <cell r="G1751" t="str">
            <v>Auditoria Independente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</row>
        <row r="1752">
          <cell r="F1752" t="str">
            <v>(-) DESPESAS ADMINISTRATIVOAdvocacia</v>
          </cell>
          <cell r="G1752" t="str">
            <v>Advocacia</v>
          </cell>
          <cell r="H1752">
            <v>4068</v>
          </cell>
          <cell r="I1752">
            <v>4515.25</v>
          </cell>
          <cell r="J1752">
            <v>6936.7799996684853</v>
          </cell>
          <cell r="K1752">
            <v>5236.67</v>
          </cell>
          <cell r="L1752">
            <v>4758.45</v>
          </cell>
          <cell r="M1752">
            <v>5415.42</v>
          </cell>
          <cell r="N1752">
            <v>4878.42</v>
          </cell>
          <cell r="O1752">
            <v>4358.5</v>
          </cell>
          <cell r="P1752">
            <v>4344</v>
          </cell>
          <cell r="Q1752">
            <v>4358.25</v>
          </cell>
          <cell r="R1752">
            <v>4966.55</v>
          </cell>
          <cell r="S1752">
            <v>4951.3</v>
          </cell>
          <cell r="T1752">
            <v>58787.589999668489</v>
          </cell>
          <cell r="U1752">
            <v>35808.989999668484</v>
          </cell>
        </row>
        <row r="1753">
          <cell r="F1753" t="str">
            <v>(-) DESPESAS ADMINISTRATIVOAssessoria de Imprensa</v>
          </cell>
          <cell r="G1753" t="str">
            <v>Assessoria de Imprensa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</row>
        <row r="1754">
          <cell r="F1754" t="str">
            <v>(-) DESPESAS ADMINISTRATIVOAssessoria de Comunicação</v>
          </cell>
          <cell r="G1754" t="str">
            <v>Assessoria de Comunicação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</row>
        <row r="1755">
          <cell r="F1755" t="str">
            <v>(-) DESPESAS ADMINISTRATIVOAssessoria Criação e Publicidade</v>
          </cell>
          <cell r="G1755" t="str">
            <v>Assessoria Criação e Publicidade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</row>
        <row r="1756">
          <cell r="F1756" t="str">
            <v>(-) DESPESAS ADMINISTRATIVORecrutamento e Seleção</v>
          </cell>
          <cell r="G1756" t="str">
            <v>Recrutamento e Seleção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</row>
        <row r="1757">
          <cell r="F1757" t="str">
            <v>(-) DESPESAS ADMINISTRATIVOFerramentas de Pesquisa</v>
          </cell>
          <cell r="G1757" t="str">
            <v>Ferramentas de Pesquisa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</row>
        <row r="1758">
          <cell r="F1758" t="str">
            <v>(-) DESPESAS ADMINISTRATIVOAssessoria Empresarial</v>
          </cell>
          <cell r="G1758" t="str">
            <v>Assessoria Empresarial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</row>
        <row r="1759">
          <cell r="F1759" t="str">
            <v>(-) DESPESAS ADMINISTRATIVOServiço de Desembaraço Aduaneiro</v>
          </cell>
          <cell r="G1759" t="str">
            <v>Serviço de Desembaraço Aduaneiro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</row>
        <row r="1760">
          <cell r="F1760" t="str">
            <v>(-) DESPESAS ADMINISTRATIVOParticipação em Associações</v>
          </cell>
          <cell r="G1760" t="str">
            <v>Participação em Associações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</row>
        <row r="1761">
          <cell r="F1761" t="str">
            <v>(-) DESPESAS ADMINISTRATIVOComissão Empresa de Cobrança</v>
          </cell>
          <cell r="G1761" t="str">
            <v>Comissão Empresa de Cobrança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</row>
        <row r="1762">
          <cell r="F1762" t="str">
            <v>(-) DESPESAS ADMINISTRATIVOServiço Análise de Crédito</v>
          </cell>
          <cell r="G1762" t="str">
            <v>Serviço Análise de Crédito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</row>
        <row r="1763">
          <cell r="F1763" t="str">
            <v>(-) DESPESAS ADMINISTRATIVODesenvolvimento e Manutenção de Software</v>
          </cell>
          <cell r="G1763" t="str">
            <v>Desenvolvimento e Manutenção de Software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</row>
        <row r="1764">
          <cell r="F1764" t="str">
            <v>(-) DESPESAS ADMINISTRATIVOSuporte Técnico Software</v>
          </cell>
          <cell r="G1764" t="str">
            <v>Suporte Técnico Software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</row>
        <row r="1765">
          <cell r="F1765" t="str">
            <v>(-) DESPESAS ADMINISTRATIVOLicença para Uso de Software (Aluguel)</v>
          </cell>
          <cell r="G1765" t="str">
            <v>Licença para Uso de Software (Aluguel)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</row>
        <row r="1766">
          <cell r="F1766" t="str">
            <v>(-) DESPESAS ADMINISTRATIVOAssessoria em TI</v>
          </cell>
          <cell r="G1766" t="str">
            <v>Assessoria em TI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</row>
        <row r="1767">
          <cell r="F1767" t="str">
            <v>(-) DESPESAS ADMINISTRATIVOManutenção Suporte Técnico Software</v>
          </cell>
          <cell r="G1767" t="str">
            <v>Manutenção Suporte Técnico Software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</row>
        <row r="1768">
          <cell r="F1768" t="str">
            <v>(-) DESPESAS ADMINISTRATIVO(-)Manutenção</v>
          </cell>
          <cell r="G1768" t="str">
            <v>(-)Manutenção</v>
          </cell>
          <cell r="H1768">
            <v>91.99999999968</v>
          </cell>
          <cell r="I1768">
            <v>0</v>
          </cell>
          <cell r="J1768">
            <v>0</v>
          </cell>
          <cell r="K1768">
            <v>0</v>
          </cell>
          <cell r="L1768">
            <v>90</v>
          </cell>
          <cell r="M1768">
            <v>0</v>
          </cell>
          <cell r="N1768">
            <v>60</v>
          </cell>
          <cell r="O1768">
            <v>0</v>
          </cell>
          <cell r="P1768">
            <v>0</v>
          </cell>
          <cell r="Q1768">
            <v>0</v>
          </cell>
          <cell r="R1768">
            <v>70</v>
          </cell>
          <cell r="S1768">
            <v>0</v>
          </cell>
          <cell r="T1768">
            <v>311.99999999967997</v>
          </cell>
          <cell r="U1768">
            <v>241.99999999968</v>
          </cell>
        </row>
        <row r="1769">
          <cell r="F1769" t="str">
            <v>(-) DESPESAS ADMINISTRATIVOMateriais de Manutenção e Reparos</v>
          </cell>
          <cell r="G1769" t="str">
            <v>Materiais de Manutenção e Reparos</v>
          </cell>
          <cell r="H1769">
            <v>91.99999999968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91.99999999968</v>
          </cell>
          <cell r="U1769">
            <v>91.99999999968</v>
          </cell>
        </row>
        <row r="1770">
          <cell r="F1770" t="str">
            <v>(-) DESPESAS ADMINISTRATIVOManutenção Conservação Móveis e Utensílios</v>
          </cell>
          <cell r="G1770" t="str">
            <v>Manutenção Conservação Móveis e Utensílios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90</v>
          </cell>
          <cell r="M1770">
            <v>0</v>
          </cell>
          <cell r="N1770">
            <v>60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150</v>
          </cell>
          <cell r="U1770">
            <v>150</v>
          </cell>
        </row>
        <row r="1771">
          <cell r="F1771" t="str">
            <v>(-) DESPESAS ADMINISTRATIVOManutenção Conservação Máq. e Equipamentos</v>
          </cell>
          <cell r="G1771" t="str">
            <v>Manutenção Conservação Máq. e Equipamentos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</row>
        <row r="1772">
          <cell r="F1772" t="str">
            <v>(-) DESPESAS ADMINISTRATIVOManutenção de Equipamentos de Informática</v>
          </cell>
          <cell r="G1772" t="str">
            <v>Manutenção de Equipamentos de Informática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</row>
        <row r="1773">
          <cell r="F1773" t="str">
            <v>(-) DESPESAS ADMINISTRATIVOManutenção e Conservação Instalações</v>
          </cell>
          <cell r="G1773" t="str">
            <v>Manutenção e Conservação Instalações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70</v>
          </cell>
          <cell r="S1773">
            <v>0</v>
          </cell>
          <cell r="T1773">
            <v>70</v>
          </cell>
          <cell r="U1773">
            <v>0</v>
          </cell>
        </row>
        <row r="1774">
          <cell r="F1774" t="str">
            <v>(-) DESPESAS ADMINISTRATIVOManutenção e Conservação Predial</v>
          </cell>
          <cell r="G1774" t="str">
            <v>Manutenção e Conservação Predial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</row>
        <row r="1775">
          <cell r="F1775" t="str">
            <v>(-) DESPESAS ADMINISTRATIVO(-)Outras Despesas Gerais</v>
          </cell>
          <cell r="G1775" t="str">
            <v>(-)Outras Despesas Gerais</v>
          </cell>
          <cell r="H1775">
            <v>56.2</v>
          </cell>
          <cell r="I1775">
            <v>56.2</v>
          </cell>
          <cell r="J1775">
            <v>2067.7200003315161</v>
          </cell>
          <cell r="K1775">
            <v>709.52</v>
          </cell>
          <cell r="L1775">
            <v>81.139999980061006</v>
          </cell>
          <cell r="M1775">
            <v>255</v>
          </cell>
          <cell r="N1775">
            <v>56.2</v>
          </cell>
          <cell r="O1775">
            <v>61.84</v>
          </cell>
          <cell r="P1775">
            <v>60.6</v>
          </cell>
          <cell r="Q1775">
            <v>269.60000000000002</v>
          </cell>
          <cell r="R1775">
            <v>0</v>
          </cell>
          <cell r="S1775">
            <v>330.2</v>
          </cell>
          <cell r="T1775">
            <v>4004.2200003115768</v>
          </cell>
          <cell r="U1775">
            <v>3281.980000311577</v>
          </cell>
        </row>
        <row r="1776">
          <cell r="F1776" t="str">
            <v>(-) DESPESAS ADMINISTRATIVOAluguel de Veículos</v>
          </cell>
          <cell r="G1776" t="str">
            <v>Aluguel de Veículos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</row>
        <row r="1777">
          <cell r="F1777" t="str">
            <v>(-) DESPESAS ADMINISTRATIVOAssinatura Jornais, Revistas e Periódicos</v>
          </cell>
          <cell r="G1777" t="str">
            <v>Assinatura Jornais, Revistas e Periódicos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</row>
        <row r="1778">
          <cell r="F1778" t="str">
            <v>(-) DESPESAS ADMINISTRATIVOCombustível</v>
          </cell>
          <cell r="G1778" t="str">
            <v>Combustível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</row>
        <row r="1779">
          <cell r="F1779" t="str">
            <v>(-) DESPESAS ADMINISTRATIVODespesa com Documentos</v>
          </cell>
          <cell r="G1779" t="str">
            <v>Despesa com Documentos</v>
          </cell>
          <cell r="H1779">
            <v>0</v>
          </cell>
          <cell r="I1779">
            <v>0</v>
          </cell>
          <cell r="J1779">
            <v>208</v>
          </cell>
          <cell r="K1779">
            <v>652.11</v>
          </cell>
          <cell r="L1779">
            <v>8.9999999996249986</v>
          </cell>
          <cell r="M1779">
            <v>255</v>
          </cell>
          <cell r="N1779">
            <v>0</v>
          </cell>
          <cell r="O1779">
            <v>0</v>
          </cell>
          <cell r="P1779">
            <v>0</v>
          </cell>
          <cell r="Q1779">
            <v>209</v>
          </cell>
          <cell r="R1779">
            <v>0</v>
          </cell>
          <cell r="S1779">
            <v>209</v>
          </cell>
          <cell r="T1779">
            <v>1542.109999999625</v>
          </cell>
          <cell r="U1779">
            <v>1124.109999999625</v>
          </cell>
        </row>
        <row r="1780">
          <cell r="F1780" t="str">
            <v>(-) DESPESAS ADMINISTRATIVODespesa com Processos Judiciais</v>
          </cell>
          <cell r="G1780" t="str">
            <v>Despesa com Processos Judiciais</v>
          </cell>
          <cell r="H1780">
            <v>0</v>
          </cell>
          <cell r="I1780">
            <v>0</v>
          </cell>
          <cell r="J1780">
            <v>1859.7200003315161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1859.7200003315161</v>
          </cell>
          <cell r="U1780">
            <v>1859.7200003315161</v>
          </cell>
        </row>
        <row r="1781">
          <cell r="F1781" t="str">
            <v>(-) DESPESAS ADMINISTRATIVOFrete Compra</v>
          </cell>
          <cell r="G1781" t="str">
            <v>Frete Compra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</row>
        <row r="1782">
          <cell r="F1782" t="str">
            <v>(-) DESPESAS ADMINISTRATIVOMão-de-Obra Terceirizada</v>
          </cell>
          <cell r="G1782" t="str">
            <v>Mão-de-Obra Terceirizada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</row>
        <row r="1783">
          <cell r="F1783" t="str">
            <v>(-) DESPESAS ADMINISTRATIVOServiço de Correios</v>
          </cell>
          <cell r="G1783" t="str">
            <v>Serviço de Correios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15.939999980436001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15.939999980436001</v>
          </cell>
          <cell r="U1783">
            <v>15.939999980436001</v>
          </cell>
        </row>
        <row r="1784">
          <cell r="F1784" t="str">
            <v>(-) DESPESAS ADMINISTRATIVOÁgua</v>
          </cell>
          <cell r="G1784" t="str">
            <v>Água</v>
          </cell>
          <cell r="H1784">
            <v>56.2</v>
          </cell>
          <cell r="I1784">
            <v>56.2</v>
          </cell>
          <cell r="J1784">
            <v>0</v>
          </cell>
          <cell r="K1784">
            <v>57.41</v>
          </cell>
          <cell r="L1784">
            <v>56.2</v>
          </cell>
          <cell r="M1784">
            <v>0</v>
          </cell>
          <cell r="N1784">
            <v>56.2</v>
          </cell>
          <cell r="O1784">
            <v>61.84</v>
          </cell>
          <cell r="P1784">
            <v>60.6</v>
          </cell>
          <cell r="Q1784">
            <v>60.6</v>
          </cell>
          <cell r="R1784">
            <v>0</v>
          </cell>
          <cell r="S1784">
            <v>121.2</v>
          </cell>
          <cell r="T1784">
            <v>586.45000000000005</v>
          </cell>
          <cell r="U1784">
            <v>282.20999999999998</v>
          </cell>
        </row>
        <row r="1785">
          <cell r="F1785" t="str">
            <v>(-) DESPESAS ADMINISTRATIVODespesas com Amortização de Software</v>
          </cell>
          <cell r="G1785" t="str">
            <v>Despesas com Amortização de Software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</row>
        <row r="1786">
          <cell r="F1786" t="str">
            <v>(-) DESPESAS ADMINISTRATIVOTaxas Operacionais</v>
          </cell>
          <cell r="G1786" t="str">
            <v>Taxas Operacionais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</row>
        <row r="1787">
          <cell r="F1787" t="str">
            <v>(-) DESPESAS ADMINISTRATIVOAluguel de Imóveis</v>
          </cell>
          <cell r="G1787" t="str">
            <v>Aluguel de Imóveis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</row>
        <row r="1788">
          <cell r="F1788" t="str">
            <v>(-) DESPESAS ADMINISTRATIVOSeguro Frota Leve</v>
          </cell>
          <cell r="G1788" t="str">
            <v>Seguro Frota Leve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</row>
        <row r="1789">
          <cell r="F1789" t="str">
            <v>(-) DESPESAS ADMINISTRATIVOPerdas de Estoque</v>
          </cell>
          <cell r="G1789" t="str">
            <v>Perdas de Estoque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</row>
        <row r="1790">
          <cell r="F1790" t="str">
            <v>(-) DESPESAS ADMINISTRATIVOAluguel de Máquinas e Equipamentos</v>
          </cell>
          <cell r="G1790" t="str">
            <v>Aluguel de Máquinas e Equipamentos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>
            <v>0</v>
          </cell>
        </row>
        <row r="1791">
          <cell r="F1791" t="str">
            <v>(-) DESPESAS ADMINISTRATIVOOutras Despesas Gerais</v>
          </cell>
          <cell r="G1791" t="str">
            <v>Outras Despesas Gerais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</row>
        <row r="1792">
          <cell r="F1792" t="str">
            <v>(-) DESPESAS GESTÃO DE PROJETOS(-) DESPESAS GESTÃO DE PROJETOS</v>
          </cell>
          <cell r="G1792" t="str">
            <v>(-) DESPESAS GESTÃO DE PROJETOS</v>
          </cell>
          <cell r="H1792">
            <v>35.90999998708039</v>
          </cell>
          <cell r="I1792">
            <v>34.409999757036424</v>
          </cell>
          <cell r="J1792">
            <v>23.90000000338847</v>
          </cell>
          <cell r="K1792">
            <v>67.500000049261146</v>
          </cell>
          <cell r="L1792">
            <v>0</v>
          </cell>
          <cell r="M1792">
            <v>3889.4859667581404</v>
          </cell>
          <cell r="N1792">
            <v>4283.7357848193687</v>
          </cell>
          <cell r="O1792">
            <v>3329.1394060757079</v>
          </cell>
          <cell r="P1792">
            <v>4922.6598207384104</v>
          </cell>
          <cell r="Q1792">
            <v>6826.7768220702137</v>
          </cell>
          <cell r="R1792">
            <v>4478.0300001786754</v>
          </cell>
          <cell r="S1792">
            <v>3032.5200000432383</v>
          </cell>
          <cell r="T1792">
            <v>30924.06780048052</v>
          </cell>
          <cell r="U1792">
            <v>8334.9417513742756</v>
          </cell>
        </row>
        <row r="1793">
          <cell r="F1793" t="str">
            <v>(-) DESPESAS GESTÃO DE PROJETOSDespesas com Pessoal</v>
          </cell>
          <cell r="G1793" t="str">
            <v>Despesas com Pessoal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3669.1259666707574</v>
          </cell>
          <cell r="N1793">
            <v>4065.0657848484884</v>
          </cell>
          <cell r="O1793">
            <v>2978.0294060327715</v>
          </cell>
          <cell r="P1793">
            <v>4572.3291523731305</v>
          </cell>
          <cell r="Q1793">
            <v>4388.7968220681905</v>
          </cell>
          <cell r="R1793">
            <v>4277.7573027743301</v>
          </cell>
          <cell r="S1793">
            <v>4399.4253527739629</v>
          </cell>
          <cell r="T1793">
            <v>28350.529787541633</v>
          </cell>
          <cell r="U1793">
            <v>7734.1917515192454</v>
          </cell>
        </row>
        <row r="1794">
          <cell r="F1794" t="str">
            <v>(-) DESPESAS GESTÃO DE PROJETOSSalários e Adicionais</v>
          </cell>
          <cell r="G1794" t="str">
            <v>Salários e Adicionais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2534.9472000000001</v>
          </cell>
          <cell r="N1794">
            <v>2545.1072000000004</v>
          </cell>
          <cell r="O1794">
            <v>1105.43</v>
          </cell>
          <cell r="P1794">
            <v>2531.84</v>
          </cell>
          <cell r="Q1794">
            <v>2775</v>
          </cell>
          <cell r="R1794">
            <v>2775</v>
          </cell>
          <cell r="S1794">
            <v>2775</v>
          </cell>
          <cell r="T1794">
            <v>17042.324400000001</v>
          </cell>
          <cell r="U1794">
            <v>5080.0544000000009</v>
          </cell>
        </row>
        <row r="1795">
          <cell r="F1795" t="str">
            <v>(-) DESPESAS GESTÃO DE PROJETOSEncargos Sociais</v>
          </cell>
          <cell r="G1795" t="str">
            <v>Encargos Sociais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  <cell r="M1795">
            <v>1007.1976000000001</v>
          </cell>
          <cell r="N1795">
            <v>1216.5544</v>
          </cell>
          <cell r="O1795">
            <v>1571.4700000000003</v>
          </cell>
          <cell r="P1795">
            <v>1713.9499999999998</v>
          </cell>
          <cell r="Q1795">
            <v>1302.2600000000002</v>
          </cell>
          <cell r="R1795">
            <v>1218.1400000000001</v>
          </cell>
          <cell r="S1795">
            <v>1313.98</v>
          </cell>
          <cell r="T1795">
            <v>9343.5520000000015</v>
          </cell>
          <cell r="U1795">
            <v>2223.752</v>
          </cell>
        </row>
        <row r="1796">
          <cell r="F1796" t="str">
            <v>(-) DESPESAS GESTÃO DE PROJETOSProvisão PPR Global</v>
          </cell>
          <cell r="G1796" t="str">
            <v>Provisão PPR Global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</row>
        <row r="1797">
          <cell r="F1797" t="str">
            <v>(-) DESPESAS GESTÃO DE PROJETOSDesenvolvimento RH</v>
          </cell>
          <cell r="G1797" t="str">
            <v>Desenvolvimento RH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</row>
        <row r="1798">
          <cell r="F1798" t="str">
            <v>(-) DESPESAS GESTÃO DE PROJETOSProvisão PPR Gestores</v>
          </cell>
          <cell r="G1798" t="str">
            <v>Provisão PPR Gestores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</row>
        <row r="1799">
          <cell r="F1799" t="str">
            <v>(-) DESPESAS GESTÃO DE PROJETOSEducação Continuada</v>
          </cell>
          <cell r="G1799" t="str">
            <v>Educação Continuada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</row>
        <row r="1800">
          <cell r="F1800" t="str">
            <v>(-) DESPESAS GESTÃO DE PROJETOSIdiomas</v>
          </cell>
          <cell r="G1800" t="str">
            <v>Idiomas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</row>
        <row r="1801">
          <cell r="F1801" t="str">
            <v>(-) DESPESAS GESTÃO DE PROJETOSGinástica Laboral</v>
          </cell>
          <cell r="G1801" t="str">
            <v>Ginástica Laboral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</row>
        <row r="1802">
          <cell r="F1802" t="str">
            <v>(-) DESPESAS GESTÃO DE PROJETOSEducação e Treinamento (Capacitação)</v>
          </cell>
          <cell r="G1802" t="str">
            <v>Educação e Treinamento (Capacitação)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</row>
        <row r="1803">
          <cell r="F1803" t="str">
            <v>(-) DESPESAS GESTÃO DE PROJETOSAtividades Motivacionais</v>
          </cell>
          <cell r="G1803" t="str">
            <v>Atividades Motivacionais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</row>
        <row r="1804">
          <cell r="F1804" t="str">
            <v>(-) DESPESAS GESTÃO DE PROJETOSOutras despesas de Pessoal</v>
          </cell>
          <cell r="G1804" t="str">
            <v>Outras despesas de Pessoal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126.9811666707576</v>
          </cell>
          <cell r="N1804">
            <v>303.40418484848817</v>
          </cell>
          <cell r="O1804">
            <v>301.12940603277093</v>
          </cell>
          <cell r="P1804">
            <v>326.53915237313026</v>
          </cell>
          <cell r="Q1804">
            <v>311.53682206819047</v>
          </cell>
          <cell r="R1804">
            <v>284.61730277433014</v>
          </cell>
          <cell r="S1804">
            <v>310.44535277396301</v>
          </cell>
          <cell r="T1804">
            <v>1964.6533875416303</v>
          </cell>
          <cell r="U1804">
            <v>430.38535151924577</v>
          </cell>
        </row>
        <row r="1805">
          <cell r="F1805" t="str">
            <v>(-) DESPESAS GESTÃO DE PROJETOSAjuda de Custo Alimentação</v>
          </cell>
          <cell r="G1805" t="str">
            <v>Ajuda de Custo Alimentação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</row>
        <row r="1806">
          <cell r="F1806" t="str">
            <v>(-) DESPESAS GESTÃO DE PROJETOSAjuda de Custo Combustível</v>
          </cell>
          <cell r="G1806" t="str">
            <v>Ajuda de Custo Combustível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</row>
        <row r="1807">
          <cell r="F1807" t="str">
            <v>(-) DESPESAS GESTÃO DE PROJETOSAjuda de Custo Moradia/Aluguel</v>
          </cell>
          <cell r="G1807" t="str">
            <v>Ajuda de Custo Moradia/Aluguel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</row>
        <row r="1808">
          <cell r="F1808" t="str">
            <v>(-) DESPESAS GESTÃO DE PROJETOSExames Médicos</v>
          </cell>
          <cell r="G1808" t="str">
            <v>Exames Médicos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7.0199999861929996</v>
          </cell>
          <cell r="Q1808">
            <v>0</v>
          </cell>
          <cell r="R1808">
            <v>0</v>
          </cell>
          <cell r="S1808">
            <v>0</v>
          </cell>
          <cell r="T1808">
            <v>7.0199999861929996</v>
          </cell>
          <cell r="U1808">
            <v>0</v>
          </cell>
        </row>
        <row r="1809">
          <cell r="F1809" t="str">
            <v>(-) DESPESAS GESTÃO DE PROJETOSPlano de Saúde</v>
          </cell>
          <cell r="G1809" t="str">
            <v>Plano de Saúde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0</v>
          </cell>
          <cell r="M1809">
            <v>126.9811666707576</v>
          </cell>
          <cell r="N1809">
            <v>135.40418410533275</v>
          </cell>
          <cell r="O1809">
            <v>133.12940677917788</v>
          </cell>
          <cell r="P1809">
            <v>139.51915253594746</v>
          </cell>
          <cell r="Q1809">
            <v>131.53682203923375</v>
          </cell>
          <cell r="R1809">
            <v>104.61730264216411</v>
          </cell>
          <cell r="S1809">
            <v>130.44535270413661</v>
          </cell>
          <cell r="T1809">
            <v>901.63338747675016</v>
          </cell>
          <cell r="U1809">
            <v>262.38535077609038</v>
          </cell>
        </row>
        <row r="1810">
          <cell r="F1810" t="str">
            <v>(-) DESPESAS GESTÃO DE PROJETOSSeguro de Vida em Grupo</v>
          </cell>
          <cell r="G1810" t="str">
            <v>Seguro de Vida em Grupo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</row>
        <row r="1811">
          <cell r="F1811" t="str">
            <v>(-) DESPESAS GESTÃO DE PROJETOSPlano Odontológico</v>
          </cell>
          <cell r="G1811" t="str">
            <v>Plano Odontológico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</row>
        <row r="1812">
          <cell r="F1812" t="str">
            <v>(-) DESPESAS GESTÃO DE PROJETOSFarmácia</v>
          </cell>
          <cell r="G1812" t="str">
            <v>Farmácia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</row>
        <row r="1813">
          <cell r="F1813" t="str">
            <v>(-) DESPESAS GESTÃO DE PROJETOSAlimentação Funcionários</v>
          </cell>
          <cell r="G1813" t="str">
            <v>Alimentação Funcionários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168.0000007431554</v>
          </cell>
          <cell r="O1813">
            <v>167.99999925359302</v>
          </cell>
          <cell r="P1813">
            <v>179.99999985098981</v>
          </cell>
          <cell r="Q1813">
            <v>180.00000002895672</v>
          </cell>
          <cell r="R1813">
            <v>180.00000013216606</v>
          </cell>
          <cell r="S1813">
            <v>180.00000006982643</v>
          </cell>
          <cell r="T1813">
            <v>1056.0000000786874</v>
          </cell>
          <cell r="U1813">
            <v>168.0000007431554</v>
          </cell>
        </row>
        <row r="1814">
          <cell r="F1814" t="str">
            <v>(-) DESPESAS GESTÃO DE PROJETOSAlimentação Interna Funcionários</v>
          </cell>
          <cell r="G1814" t="str">
            <v>Alimentação Interna Funcionários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</row>
        <row r="1815">
          <cell r="F1815" t="str">
            <v>(-) DESPESAS GESTÃO DE PROJETOSMulta Termino Contratual</v>
          </cell>
          <cell r="G1815" t="str">
            <v>Multa Termino Contratual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</row>
        <row r="1816">
          <cell r="F1816" t="str">
            <v>(-) DESPESAS GESTÃO DE PROJETOSMultas Trabalhistas</v>
          </cell>
          <cell r="G1816" t="str">
            <v>Multas Trabalhistas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</row>
        <row r="1817">
          <cell r="F1817" t="str">
            <v xml:space="preserve">(-) DESPESAS GESTÃO DE PROJETOSFardamento </v>
          </cell>
          <cell r="G1817" t="str">
            <v xml:space="preserve">Fardamento 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</row>
        <row r="1818">
          <cell r="F1818" t="str">
            <v>(-) DESPESAS GESTÃO DE PROJETOSBenefícios Assistenciais</v>
          </cell>
          <cell r="G1818" t="str">
            <v>Benefícios Assistenciais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</row>
        <row r="1819">
          <cell r="F1819" t="str">
            <v>(-) DESPESAS GESTÃO DE PROJETOS(-) Despesas Especificas</v>
          </cell>
          <cell r="G1819" t="str">
            <v>(-) Despesas Especificas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829.86</v>
          </cell>
          <cell r="R1819">
            <v>0</v>
          </cell>
          <cell r="S1819">
            <v>0</v>
          </cell>
          <cell r="T1819">
            <v>829.86</v>
          </cell>
          <cell r="U1819">
            <v>0</v>
          </cell>
        </row>
        <row r="1820">
          <cell r="F1820" t="str">
            <v>(-) DESPESAS GESTÃO DE PROJETOSEnergia Eletrica</v>
          </cell>
          <cell r="G1820" t="str">
            <v>Energia Eletrica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</row>
        <row r="1821">
          <cell r="F1821" t="str">
            <v>(-) DESPESAS GESTÃO DE PROJETOSCustas Cartoriais</v>
          </cell>
          <cell r="G1821" t="str">
            <v>Custas Cartoriais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</row>
        <row r="1822">
          <cell r="F1822" t="str">
            <v>(-) DESPESAS GESTÃO DE PROJETOSAluguel de Máquinas e Equipamentos</v>
          </cell>
          <cell r="G1822" t="str">
            <v>Aluguel de Máquinas e Equipamentos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</row>
        <row r="1823">
          <cell r="F1823" t="str">
            <v>(-) DESPESAS GESTÃO DE PROJETOSCombustível Frota Leve</v>
          </cell>
          <cell r="G1823" t="str">
            <v>Combustível Frota Leve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</row>
        <row r="1824">
          <cell r="F1824" t="str">
            <v>(-) DESPESAS GESTÃO DE PROJETOSLubrificantes Frota Leve</v>
          </cell>
          <cell r="G1824" t="str">
            <v>Lubrificantes Frota Leve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</row>
        <row r="1825">
          <cell r="F1825" t="str">
            <v>(-) DESPESAS GESTÃO DE PROJETOSManutenção Frota Leve</v>
          </cell>
          <cell r="G1825" t="str">
            <v>Manutenção Frota Leve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</row>
        <row r="1826">
          <cell r="F1826" t="str">
            <v>(-) DESPESAS GESTÃO DE PROJETOSSeguro Frota Leve</v>
          </cell>
          <cell r="G1826" t="str">
            <v>Seguro Frota Leve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</row>
        <row r="1827">
          <cell r="F1827" t="str">
            <v>(-) DESPESAS GESTÃO DE PROJETOSSeguro Instalações</v>
          </cell>
          <cell r="G1827" t="str">
            <v>Seguro Instalações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829.86</v>
          </cell>
          <cell r="R1827">
            <v>0</v>
          </cell>
          <cell r="S1827">
            <v>0</v>
          </cell>
          <cell r="T1827">
            <v>829.86</v>
          </cell>
          <cell r="U1827">
            <v>0</v>
          </cell>
        </row>
        <row r="1828">
          <cell r="F1828" t="str">
            <v>(-) DESPESAS GESTÃO DE PROJETOSSeguro Responsabilidade Civil</v>
          </cell>
          <cell r="G1828" t="str">
            <v>Seguro Responsabilidade Civil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</row>
        <row r="1829">
          <cell r="F1829" t="str">
            <v>(-) DESPESAS GESTÃO DE PROJETOSAluguel de Imóveis</v>
          </cell>
          <cell r="G1829" t="str">
            <v>Aluguel de Imóveis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</row>
        <row r="1830">
          <cell r="F1830" t="str">
            <v>(-) DESPESAS GESTÃO DE PROJETOSTaxas Operacionais</v>
          </cell>
          <cell r="G1830" t="str">
            <v>Taxas Operacionais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</row>
        <row r="1831">
          <cell r="F1831" t="str">
            <v>(-) DESPESAS GESTÃO DE PROJETOSDoações</v>
          </cell>
          <cell r="G1831" t="str">
            <v>Doações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</row>
        <row r="1832">
          <cell r="F1832" t="str">
            <v>(-) DESPESAS GESTÃO DE PROJETOSPremio por Concursos</v>
          </cell>
          <cell r="G1832" t="str">
            <v>Premio por Concursos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</row>
        <row r="1833">
          <cell r="F1833" t="str">
            <v>(-) DESPESAS GESTÃO DE PROJETOSPublicações Legais</v>
          </cell>
          <cell r="G1833" t="str">
            <v>Publicações Legais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</row>
        <row r="1834">
          <cell r="F1834" t="str">
            <v>(-) DESPESAS GESTÃO DE PROJETOSServiço Copa</v>
          </cell>
          <cell r="G1834" t="str">
            <v>Serviço Copa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</row>
        <row r="1835">
          <cell r="F1835" t="str">
            <v>(-) DESPESAS GESTÃO DE PROJETOSContribuição Sindicatos e Associações</v>
          </cell>
          <cell r="G1835" t="str">
            <v>Contribuição Sindicatos e Associações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</row>
        <row r="1836">
          <cell r="F1836" t="str">
            <v>(-) DESPESAS GESTÃO DE PROJETOSDespesas com Certificação Digital</v>
          </cell>
          <cell r="G1836" t="str">
            <v>Despesas com Certificação Digital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</row>
        <row r="1837">
          <cell r="F1837" t="str">
            <v>(-) DESPESAS GESTÃO DE PROJETOSCustas e Emolumentos</v>
          </cell>
          <cell r="G1837" t="str">
            <v>Custas e Emolumentos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</row>
        <row r="1838">
          <cell r="F1838" t="str">
            <v>(-) DESPESAS GESTÃO DE PROJETOS(-) Despesas Gerais</v>
          </cell>
          <cell r="G1838" t="str">
            <v>(-) Despesas Gerais</v>
          </cell>
          <cell r="H1838">
            <v>35.90999998708039</v>
          </cell>
          <cell r="I1838">
            <v>34.409999757036424</v>
          </cell>
          <cell r="J1838">
            <v>23.90000000338847</v>
          </cell>
          <cell r="K1838">
            <v>67.500000049261146</v>
          </cell>
          <cell r="L1838">
            <v>0</v>
          </cell>
          <cell r="M1838">
            <v>21.690000087383108</v>
          </cell>
          <cell r="N1838">
            <v>19.999999970879792</v>
          </cell>
          <cell r="O1838">
            <v>138.53000004293642</v>
          </cell>
          <cell r="P1838">
            <v>119.0806683652801</v>
          </cell>
          <cell r="Q1838">
            <v>1376.8700000020233</v>
          </cell>
          <cell r="R1838">
            <v>73.640000046509002</v>
          </cell>
          <cell r="S1838">
            <v>67.539999973411895</v>
          </cell>
          <cell r="T1838">
            <v>1979.0706682851899</v>
          </cell>
          <cell r="U1838">
            <v>203.40999985502935</v>
          </cell>
        </row>
        <row r="1839">
          <cell r="F1839" t="str">
            <v>(-) DESPESAS GESTÃO DE PROJETOS(-) Deslocamentos e Viagens</v>
          </cell>
          <cell r="G1839" t="str">
            <v>(-) Deslocamentos e Viagens</v>
          </cell>
          <cell r="H1839">
            <v>0</v>
          </cell>
          <cell r="I1839">
            <v>11.000000001194074</v>
          </cell>
          <cell r="J1839">
            <v>11.000000001206843</v>
          </cell>
          <cell r="K1839">
            <v>14.000000000032701</v>
          </cell>
          <cell r="L1839">
            <v>0</v>
          </cell>
          <cell r="M1839">
            <v>0</v>
          </cell>
          <cell r="N1839">
            <v>19.999999970879792</v>
          </cell>
          <cell r="O1839">
            <v>4.000000003182012</v>
          </cell>
          <cell r="P1839">
            <v>12.000668377408637</v>
          </cell>
          <cell r="Q1839">
            <v>1319.0700000020233</v>
          </cell>
          <cell r="R1839">
            <v>4.000000013671186</v>
          </cell>
          <cell r="S1839">
            <v>0</v>
          </cell>
          <cell r="T1839">
            <v>1395.0706683695987</v>
          </cell>
          <cell r="U1839">
            <v>55.999999973313408</v>
          </cell>
        </row>
        <row r="1840">
          <cell r="F1840" t="str">
            <v xml:space="preserve">(-) DESPESAS GESTÃO DE PROJETOSHospedagem </v>
          </cell>
          <cell r="G1840" t="str">
            <v xml:space="preserve">Hospedagem 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649.03985945485192</v>
          </cell>
          <cell r="R1840">
            <v>0</v>
          </cell>
          <cell r="S1840">
            <v>0</v>
          </cell>
          <cell r="T1840">
            <v>649.03985945485192</v>
          </cell>
          <cell r="U1840">
            <v>0</v>
          </cell>
        </row>
        <row r="1841">
          <cell r="F1841" t="str">
            <v xml:space="preserve">(-) DESPESAS GESTÃO DE PROJETOSPassagens Aéreas </v>
          </cell>
          <cell r="G1841" t="str">
            <v xml:space="preserve">Passagens Aéreas 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</row>
        <row r="1842">
          <cell r="F1842" t="str">
            <v xml:space="preserve">(-) DESPESAS GESTÃO DE PROJETOSPassagens Rodoviárias </v>
          </cell>
          <cell r="G1842" t="str">
            <v xml:space="preserve">Passagens Rodoviárias 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389.41808427516594</v>
          </cell>
          <cell r="R1842">
            <v>0</v>
          </cell>
          <cell r="S1842">
            <v>0</v>
          </cell>
          <cell r="T1842">
            <v>389.41808427516594</v>
          </cell>
          <cell r="U1842">
            <v>0</v>
          </cell>
        </row>
        <row r="1843">
          <cell r="F1843" t="str">
            <v>(-) DESPESAS GESTÃO DE PROJETOSPassagens Marítimas</v>
          </cell>
          <cell r="G1843" t="str">
            <v>Passagens Marítimas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</row>
        <row r="1844">
          <cell r="F1844" t="str">
            <v>(-) DESPESAS GESTÃO DE PROJETOSDespesas com Táxi</v>
          </cell>
          <cell r="G1844" t="str">
            <v>Despesas com Táxi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259.61205626998196</v>
          </cell>
          <cell r="R1844">
            <v>0</v>
          </cell>
          <cell r="S1844">
            <v>0</v>
          </cell>
          <cell r="T1844">
            <v>259.61205626998196</v>
          </cell>
          <cell r="U1844">
            <v>0</v>
          </cell>
        </row>
        <row r="1845">
          <cell r="F1845" t="str">
            <v>(-) DESPESAS GESTÃO DE PROJETOSDespesas com Moto Taxi</v>
          </cell>
          <cell r="G1845" t="str">
            <v>Despesas com Moto Taxi</v>
          </cell>
          <cell r="H1845">
            <v>0</v>
          </cell>
          <cell r="I1845">
            <v>11.000000001194074</v>
          </cell>
          <cell r="J1845">
            <v>11.000000001206843</v>
          </cell>
          <cell r="K1845">
            <v>14.000000000032701</v>
          </cell>
          <cell r="L1845">
            <v>0</v>
          </cell>
          <cell r="M1845">
            <v>0</v>
          </cell>
          <cell r="N1845">
            <v>19.999999970879792</v>
          </cell>
          <cell r="O1845">
            <v>4.000000003182012</v>
          </cell>
          <cell r="P1845">
            <v>12.000668377408637</v>
          </cell>
          <cell r="Q1845">
            <v>21.000000002023725</v>
          </cell>
          <cell r="R1845">
            <v>4.000000013671186</v>
          </cell>
          <cell r="S1845">
            <v>0</v>
          </cell>
          <cell r="T1845">
            <v>97.000668369598955</v>
          </cell>
          <cell r="U1845">
            <v>55.999999973313408</v>
          </cell>
        </row>
        <row r="1846">
          <cell r="F1846" t="str">
            <v>(-) DESPESAS GESTÃO DE PROJETOSAlimentação Viagens</v>
          </cell>
          <cell r="G1846" t="str">
            <v>Alimentação Viagens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</row>
        <row r="1847">
          <cell r="F1847" t="str">
            <v>(-) DESPESAS GESTÃO DE PROJETOSDiárias Viagens</v>
          </cell>
          <cell r="G1847" t="str">
            <v>Diárias Viagens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</row>
        <row r="1848">
          <cell r="F1848" t="str">
            <v>(-) DESPESAS GESTÃO DE PROJETOSCombustível em Viagens</v>
          </cell>
          <cell r="G1848" t="str">
            <v>Combustível em Viagens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</row>
        <row r="1849">
          <cell r="F1849" t="str">
            <v>(-) DESPESAS GESTÃO DE PROJETOSEstacionamento</v>
          </cell>
          <cell r="G1849" t="str">
            <v>Estacionamento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</row>
        <row r="1850">
          <cell r="F1850" t="str">
            <v>(-) DESPESAS GESTÃO DE PROJETOSPedágio</v>
          </cell>
          <cell r="G1850" t="str">
            <v>Pedágio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</row>
        <row r="1851">
          <cell r="F1851" t="str">
            <v>(-) DESPESAS GESTÃO DE PROJETOS(-) Telefonia e Telecomunicações</v>
          </cell>
          <cell r="G1851" t="str">
            <v>(-) Telefonia e Telecomunicações</v>
          </cell>
          <cell r="H1851">
            <v>35.90999998708039</v>
          </cell>
          <cell r="I1851">
            <v>23.40999975584235</v>
          </cell>
          <cell r="J1851">
            <v>12.900000002181628</v>
          </cell>
          <cell r="K1851">
            <v>7.3700000821784455</v>
          </cell>
          <cell r="L1851">
            <v>0</v>
          </cell>
          <cell r="M1851">
            <v>7.6300001238631099</v>
          </cell>
          <cell r="N1851">
            <v>0</v>
          </cell>
          <cell r="O1851">
            <v>80.529999997248638</v>
          </cell>
          <cell r="P1851">
            <v>45.880000002157473</v>
          </cell>
          <cell r="Q1851">
            <v>0</v>
          </cell>
          <cell r="R1851">
            <v>69.640000032837818</v>
          </cell>
          <cell r="S1851">
            <v>67.539999973411895</v>
          </cell>
          <cell r="T1851">
            <v>350.80999995680173</v>
          </cell>
          <cell r="U1851">
            <v>87.219999951145923</v>
          </cell>
        </row>
        <row r="1852">
          <cell r="F1852" t="str">
            <v>(-) DESPESAS GESTÃO DE PROJETOSTelefonia Fixa</v>
          </cell>
          <cell r="G1852" t="str">
            <v>Telefonia Fixa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</row>
        <row r="1853">
          <cell r="F1853" t="str">
            <v>(-) DESPESAS GESTÃO DE PROJETOSTelefonia Móvel</v>
          </cell>
          <cell r="G1853" t="str">
            <v>Telefonia Móvel</v>
          </cell>
          <cell r="H1853">
            <v>35.90999998708039</v>
          </cell>
          <cell r="I1853">
            <v>23.40999975584235</v>
          </cell>
          <cell r="J1853">
            <v>12.900000002181628</v>
          </cell>
          <cell r="K1853">
            <v>7.3700000821784455</v>
          </cell>
          <cell r="L1853">
            <v>0</v>
          </cell>
          <cell r="M1853">
            <v>7.6300001238631099</v>
          </cell>
          <cell r="N1853">
            <v>0</v>
          </cell>
          <cell r="O1853">
            <v>80.529999997248638</v>
          </cell>
          <cell r="P1853">
            <v>45.880000002157473</v>
          </cell>
          <cell r="Q1853">
            <v>0</v>
          </cell>
          <cell r="R1853">
            <v>69.640000032837818</v>
          </cell>
          <cell r="S1853">
            <v>67.539999973411895</v>
          </cell>
          <cell r="T1853">
            <v>350.80999995680173</v>
          </cell>
          <cell r="U1853">
            <v>87.219999951145923</v>
          </cell>
        </row>
        <row r="1854">
          <cell r="F1854" t="str">
            <v>(-) DESPESAS GESTÃO DE PROJETOSInternet</v>
          </cell>
          <cell r="G1854" t="str">
            <v>Internet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</row>
        <row r="1855">
          <cell r="F1855" t="str">
            <v>(-) DESPESAS GESTÃO DE PROJETOSServiço de Trasmissão em Audio e Video</v>
          </cell>
          <cell r="G1855" t="str">
            <v>Serviço de Trasmissão em Audio e Video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</row>
        <row r="1856">
          <cell r="F1856" t="str">
            <v>(-) DESPESAS GESTÃO DE PROJETOSVoip</v>
          </cell>
          <cell r="G1856" t="str">
            <v>Voip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</row>
        <row r="1857">
          <cell r="F1857" t="str">
            <v>(-) DESPESAS GESTÃO DE PROJETOS(-)Materias de Consumo</v>
          </cell>
          <cell r="G1857" t="str">
            <v>(-)Materias de Consumo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57.8</v>
          </cell>
          <cell r="R1857">
            <v>0</v>
          </cell>
          <cell r="S1857">
            <v>0</v>
          </cell>
          <cell r="T1857">
            <v>57.8</v>
          </cell>
          <cell r="U1857">
            <v>0</v>
          </cell>
        </row>
        <row r="1858">
          <cell r="F1858" t="str">
            <v>(-) DESPESAS GESTÃO DE PROJETOSMaterial de Consumo Informática</v>
          </cell>
          <cell r="G1858" t="str">
            <v>Material de Consumo Informática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</row>
        <row r="1859">
          <cell r="F1859" t="str">
            <v>(-) DESPESAS GESTÃO DE PROJETOSAluguel Máquina Reprográfica</v>
          </cell>
          <cell r="G1859" t="str">
            <v>Aluguel Máquina Reprográfica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</row>
        <row r="1860">
          <cell r="F1860" t="str">
            <v>(-) DESPESAS GESTÃO DE PROJETOSMaterial de Consumo Máquina Reprografia</v>
          </cell>
          <cell r="G1860" t="str">
            <v>Material de Consumo Máquina Reprografia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</row>
        <row r="1861">
          <cell r="F1861" t="str">
            <v>(-) DESPESAS GESTÃO DE PROJETOSMaterial de Expediente</v>
          </cell>
          <cell r="G1861" t="str">
            <v>Material de Expediente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</row>
        <row r="1862">
          <cell r="F1862" t="str">
            <v>(-) DESPESAS GESTÃO DE PROJETOSMaterial de Limpeza</v>
          </cell>
          <cell r="G1862" t="str">
            <v>Material de Limpeza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</row>
        <row r="1863">
          <cell r="F1863" t="str">
            <v>(-) DESPESAS GESTÃO DE PROJETOSMaterial Gráfico e Repreográfico</v>
          </cell>
          <cell r="G1863" t="str">
            <v>Material Gráfico e Repreográfico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</row>
        <row r="1864">
          <cell r="F1864" t="str">
            <v>(-) DESPESAS GESTÃO DE PROJETOSMateriais de Natureza Permanente</v>
          </cell>
          <cell r="G1864" t="str">
            <v>Materiais de Natureza Permanente</v>
          </cell>
          <cell r="H1864">
            <v>0</v>
          </cell>
          <cell r="I1864">
            <v>0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57.8</v>
          </cell>
          <cell r="R1864">
            <v>0</v>
          </cell>
          <cell r="S1864">
            <v>0</v>
          </cell>
          <cell r="T1864">
            <v>57.8</v>
          </cell>
          <cell r="U1864">
            <v>0</v>
          </cell>
        </row>
        <row r="1865">
          <cell r="F1865" t="str">
            <v>(-) DESPESAS GESTÃO DE PROJETOSCoffee Break</v>
          </cell>
          <cell r="G1865" t="str">
            <v>Coffee Break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</row>
        <row r="1866">
          <cell r="F1866" t="str">
            <v>(-) DESPESAS GESTÃO DE PROJETOSMaterial EPI</v>
          </cell>
          <cell r="G1866" t="str">
            <v>Material EPI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</row>
        <row r="1867">
          <cell r="F1867" t="str">
            <v>(-) DESPESAS GESTÃO DE PROJETOS(-) Serviços Técnicos Especializados</v>
          </cell>
          <cell r="G1867" t="str">
            <v>(-) Serviços Técnicos Especializados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</row>
        <row r="1868">
          <cell r="F1868" t="str">
            <v>(-) DESPESAS GESTÃO DE PROJETOSComissões sobre Vendas</v>
          </cell>
          <cell r="G1868" t="str">
            <v>Comissões sobre Vendas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</row>
        <row r="1869">
          <cell r="F1869" t="str">
            <v>(-) DESPESAS GESTÃO DE PROJETOSServiços de Segurança</v>
          </cell>
          <cell r="G1869" t="str">
            <v>Serviços de Segurança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</row>
        <row r="1870">
          <cell r="F1870" t="str">
            <v>(-) DESPESAS GESTÃO DE PROJETOSServiços de Contabilidade</v>
          </cell>
          <cell r="G1870" t="str">
            <v>Serviços de Contabilidade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</row>
        <row r="1871">
          <cell r="F1871" t="str">
            <v>(-) DESPESAS GESTÃO DE PROJETOSAssessoria Tributária</v>
          </cell>
          <cell r="G1871" t="str">
            <v>Assessoria Tributária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</row>
        <row r="1872">
          <cell r="F1872" t="str">
            <v>(-) DESPESAS GESTÃO DE PROJETOSAuditoria Independente</v>
          </cell>
          <cell r="G1872" t="str">
            <v>Auditoria Independente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</row>
        <row r="1873">
          <cell r="F1873" t="str">
            <v>(-) DESPESAS GESTÃO DE PROJETOSAdvocacia</v>
          </cell>
          <cell r="G1873" t="str">
            <v>Advocacia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</row>
        <row r="1874">
          <cell r="F1874" t="str">
            <v>(-) DESPESAS GESTÃO DE PROJETOSAssessoria de Imprensa</v>
          </cell>
          <cell r="G1874" t="str">
            <v>Assessoria de Imprensa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</row>
        <row r="1875">
          <cell r="F1875" t="str">
            <v>(-) DESPESAS GESTÃO DE PROJETOSAssessoria de Comunicação</v>
          </cell>
          <cell r="G1875" t="str">
            <v>Assessoria de Comunicação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</row>
        <row r="1876">
          <cell r="F1876" t="str">
            <v>(-) DESPESAS GESTÃO DE PROJETOSAssessoria Criação e Publicidade</v>
          </cell>
          <cell r="G1876" t="str">
            <v>Assessoria Criação e Publicidade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</row>
        <row r="1877">
          <cell r="F1877" t="str">
            <v>(-) DESPESAS GESTÃO DE PROJETOSRecrutamento e Seleção</v>
          </cell>
          <cell r="G1877" t="str">
            <v>Recrutamento e Seleção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</row>
        <row r="1878">
          <cell r="F1878" t="str">
            <v>(-) DESPESAS GESTÃO DE PROJETOSFerramentas de Pesquisa</v>
          </cell>
          <cell r="G1878" t="str">
            <v>Ferramentas de Pesquisa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</row>
        <row r="1879">
          <cell r="F1879" t="str">
            <v>(-) DESPESAS GESTÃO DE PROJETOSAssessoria Empresarial</v>
          </cell>
          <cell r="G1879" t="str">
            <v>Assessoria Empresarial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</row>
        <row r="1880">
          <cell r="F1880" t="str">
            <v>(-) DESPESAS GESTÃO DE PROJETOSServiço de Desembaraço Aduaneiro</v>
          </cell>
          <cell r="G1880" t="str">
            <v>Serviço de Desembaraço Aduaneiro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</row>
        <row r="1881">
          <cell r="F1881" t="str">
            <v>(-) DESPESAS GESTÃO DE PROJETOSParticipação em Associações</v>
          </cell>
          <cell r="G1881" t="str">
            <v>Participação em Associações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</row>
        <row r="1882">
          <cell r="F1882" t="str">
            <v>(-) DESPESAS GESTÃO DE PROJETOSComissão Empresa de Cobrança</v>
          </cell>
          <cell r="G1882" t="str">
            <v>Comissão Empresa de Cobrança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</row>
        <row r="1883">
          <cell r="F1883" t="str">
            <v>(-) DESPESAS GESTÃO DE PROJETOSServiço Análise de Crédito</v>
          </cell>
          <cell r="G1883" t="str">
            <v>Serviço Análise de Crédito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</row>
        <row r="1884">
          <cell r="F1884" t="str">
            <v>(-) DESPESAS GESTÃO DE PROJETOSDesenvolvimento e Manutenção de Software</v>
          </cell>
          <cell r="G1884" t="str">
            <v>Desenvolvimento e Manutenção de Software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</row>
        <row r="1885">
          <cell r="F1885" t="str">
            <v>(-) DESPESAS GESTÃO DE PROJETOSSuporte Técnico Software</v>
          </cell>
          <cell r="G1885" t="str">
            <v>Suporte Técnico Software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</row>
        <row r="1886">
          <cell r="F1886" t="str">
            <v>(-) DESPESAS GESTÃO DE PROJETOSLicença para Uso de Software (Aluguel)</v>
          </cell>
          <cell r="G1886" t="str">
            <v>Licença para Uso de Software (Aluguel)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</row>
        <row r="1887">
          <cell r="F1887" t="str">
            <v>(-) DESPESAS GESTÃO DE PROJETOSAssessoria em TI</v>
          </cell>
          <cell r="G1887" t="str">
            <v>Assessoria em TI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</row>
        <row r="1888">
          <cell r="F1888" t="str">
            <v>(-) DESPESAS GESTÃO DE PROJETOSManutenção Suporte Técnico Software</v>
          </cell>
          <cell r="G1888" t="str">
            <v>Manutenção Suporte Técnico Software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</row>
        <row r="1889">
          <cell r="F1889" t="str">
            <v>(-) DESPESAS GESTÃO DE PROJETOS(-)Manutenção</v>
          </cell>
          <cell r="G1889" t="str">
            <v>(-)Manutenção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</row>
        <row r="1890">
          <cell r="F1890" t="str">
            <v>(-) DESPESAS GESTÃO DE PROJETOSMateriais de Manutenção e Reparos</v>
          </cell>
          <cell r="G1890" t="str">
            <v>Materiais de Manutenção e Reparos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</row>
        <row r="1891">
          <cell r="F1891" t="str">
            <v>(-) DESPESAS GESTÃO DE PROJETOSManutenção Conservação Móveis e Utensílios</v>
          </cell>
          <cell r="G1891" t="str">
            <v>Manutenção Conservação Móveis e Utensílios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</row>
        <row r="1892">
          <cell r="F1892" t="str">
            <v>(-) DESPESAS GESTÃO DE PROJETOSManutenção Conservação Máq. e Equipamentos</v>
          </cell>
          <cell r="G1892" t="str">
            <v>Manutenção Conservação Máq. e Equipamentos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</row>
        <row r="1893">
          <cell r="F1893" t="str">
            <v>(-) DESPESAS GESTÃO DE PROJETOSManutenção de Equipamentos de Informática</v>
          </cell>
          <cell r="G1893" t="str">
            <v>Manutenção de Equipamentos de Informática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</row>
        <row r="1894">
          <cell r="F1894" t="str">
            <v>(-) DESPESAS GESTÃO DE PROJETOSManutenção e Conservação Instalações</v>
          </cell>
          <cell r="G1894" t="str">
            <v>Manutenção e Conservação Instalações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</row>
        <row r="1895">
          <cell r="F1895" t="str">
            <v>(-) DESPESAS GESTÃO DE PROJETOSManutenção e Conservação Predial</v>
          </cell>
          <cell r="G1895" t="str">
            <v>Manutenção e Conservação Predial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</row>
        <row r="1896">
          <cell r="F1896" t="str">
            <v>(-) DESPESAS GESTÃO DE PROJETOS(-)Outras Despesas Gerais</v>
          </cell>
          <cell r="G1896" t="str">
            <v>(-)Outras Despesas Gerais</v>
          </cell>
          <cell r="H1896">
            <v>0</v>
          </cell>
          <cell r="I1896">
            <v>0</v>
          </cell>
          <cell r="J1896">
            <v>0</v>
          </cell>
          <cell r="K1896">
            <v>46.129999967049997</v>
          </cell>
          <cell r="L1896">
            <v>0</v>
          </cell>
          <cell r="M1896">
            <v>14.059999963519999</v>
          </cell>
          <cell r="N1896">
            <v>0</v>
          </cell>
          <cell r="O1896">
            <v>54.000000042505789</v>
          </cell>
          <cell r="P1896">
            <v>61.199999985714001</v>
          </cell>
          <cell r="Q1896">
            <v>0</v>
          </cell>
          <cell r="R1896">
            <v>0</v>
          </cell>
          <cell r="S1896">
            <v>0</v>
          </cell>
          <cell r="T1896">
            <v>175.38999995878979</v>
          </cell>
          <cell r="U1896">
            <v>60.189999930569996</v>
          </cell>
        </row>
        <row r="1897">
          <cell r="F1897" t="str">
            <v>(-) DESPESAS GESTÃO DE PROJETOSAluguel de Veículos</v>
          </cell>
          <cell r="G1897" t="str">
            <v>Aluguel de Veículos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</row>
        <row r="1898">
          <cell r="F1898" t="str">
            <v>(-) DESPESAS GESTÃO DE PROJETOSAssinatura Jornais, Revistas e Periódicos</v>
          </cell>
          <cell r="G1898" t="str">
            <v>Assinatura Jornais, Revistas e Periódicos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</row>
        <row r="1899">
          <cell r="F1899" t="str">
            <v>(-) DESPESAS GESTÃO DE PROJETOSCombustível</v>
          </cell>
          <cell r="G1899" t="str">
            <v>Combustível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</row>
        <row r="1900">
          <cell r="F1900" t="str">
            <v>(-) DESPESAS GESTÃO DE PROJETOSDespesa com Documentos</v>
          </cell>
          <cell r="G1900" t="str">
            <v>Despesa com Documentos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</row>
        <row r="1901">
          <cell r="F1901" t="str">
            <v>(-) DESPESAS GESTÃO DE PROJETOSDespesa com Processos Judiciais</v>
          </cell>
          <cell r="G1901" t="str">
            <v>Despesa com Processos Judiciais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</row>
        <row r="1902">
          <cell r="F1902" t="str">
            <v>(-) DESPESAS GESTÃO DE PROJETOSFrete Compra</v>
          </cell>
          <cell r="G1902" t="str">
            <v>Frete Compra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</row>
        <row r="1903">
          <cell r="F1903" t="str">
            <v>(-) DESPESAS GESTÃO DE PROJETOSMão-de-Obra Terceirizada</v>
          </cell>
          <cell r="G1903" t="str">
            <v>Mão-de-Obra Terceirizada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</row>
        <row r="1904">
          <cell r="F1904" t="str">
            <v>(-) DESPESAS GESTÃO DE PROJETOSServiço de Correios</v>
          </cell>
          <cell r="G1904" t="str">
            <v>Serviço de Correios</v>
          </cell>
          <cell r="H1904">
            <v>0</v>
          </cell>
          <cell r="I1904">
            <v>0</v>
          </cell>
          <cell r="J1904">
            <v>0</v>
          </cell>
          <cell r="K1904">
            <v>46.129999967049997</v>
          </cell>
          <cell r="L1904">
            <v>0</v>
          </cell>
          <cell r="M1904">
            <v>14.059999963519999</v>
          </cell>
          <cell r="N1904">
            <v>0</v>
          </cell>
          <cell r="O1904">
            <v>54.000000042505789</v>
          </cell>
          <cell r="P1904">
            <v>61.199999985714001</v>
          </cell>
          <cell r="Q1904">
            <v>0</v>
          </cell>
          <cell r="R1904">
            <v>0</v>
          </cell>
          <cell r="S1904">
            <v>0</v>
          </cell>
          <cell r="T1904">
            <v>175.38999995878979</v>
          </cell>
          <cell r="U1904">
            <v>60.189999930569996</v>
          </cell>
        </row>
        <row r="1905">
          <cell r="F1905" t="str">
            <v>(-) DESPESAS GESTÃO DE PROJETOSÁgua</v>
          </cell>
          <cell r="G1905" t="str">
            <v>Água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</row>
        <row r="1906">
          <cell r="F1906" t="str">
            <v>(-) DESPESAS GESTÃO DE PROJETOSDespesas com Amortização de Software</v>
          </cell>
          <cell r="G1906" t="str">
            <v>Despesas com Amortização de Software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</row>
        <row r="1907">
          <cell r="F1907" t="str">
            <v>(-) DESPESAS GESTÃO DE PROJETOSTaxas Operacionais</v>
          </cell>
          <cell r="G1907" t="str">
            <v>Taxas Operacionais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</row>
        <row r="1908">
          <cell r="F1908" t="str">
            <v>(-) DESPESAS GESTÃO DE PROJETOSAluguel de Imóveis</v>
          </cell>
          <cell r="G1908" t="str">
            <v>Aluguel de Imóveis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</row>
        <row r="1909">
          <cell r="F1909" t="str">
            <v>(-) DESPESAS GESTÃO DE PROJETOSSeguro Frota Leve</v>
          </cell>
          <cell r="G1909" t="str">
            <v>Seguro Frota Leve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</row>
        <row r="1910">
          <cell r="F1910" t="str">
            <v>(-) DESPESAS GESTÃO DE PROJETOSPerdas de Estoque</v>
          </cell>
          <cell r="G1910" t="str">
            <v>Perdas de Estoque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</row>
        <row r="1911">
          <cell r="F1911" t="str">
            <v>(-) DESPESAS GESTÃO DE PROJETOSAluguel de Máquinas e Equipamentos</v>
          </cell>
          <cell r="G1911" t="str">
            <v>Aluguel de Máquinas e Equipamentos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</row>
        <row r="1912">
          <cell r="F1912" t="str">
            <v>(-) DESPESAS GESTÃO DE PROJETOSOutras Despesas Gerais</v>
          </cell>
          <cell r="G1912" t="str">
            <v>Outras Despesas Gerais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</row>
        <row r="1913">
          <cell r="F1913" t="str">
            <v>(-) DESPESAS PLANEJAMENTO FINANCEIRO(-) DESPESAS PLANEJAMENTO FINANCEIRO</v>
          </cell>
          <cell r="G1913" t="str">
            <v>(-) DESPESAS PLANEJAMENTO FINANCEIRO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324.49999979759997</v>
          </cell>
          <cell r="R1913">
            <v>0</v>
          </cell>
          <cell r="S1913">
            <v>0</v>
          </cell>
          <cell r="T1913">
            <v>324.49999979759997</v>
          </cell>
          <cell r="U1913">
            <v>0</v>
          </cell>
        </row>
        <row r="1914">
          <cell r="F1914" t="str">
            <v>(-) DESPESAS PLANEJAMENTO FINANCEIRODespesas com Pessoal</v>
          </cell>
          <cell r="G1914" t="str">
            <v>Despesas com Pessoal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</row>
        <row r="1915">
          <cell r="F1915" t="str">
            <v>(-) DESPESAS PLANEJAMENTO FINANCEIROSalários e Adicionais</v>
          </cell>
          <cell r="G1915" t="str">
            <v>Salários e Adicionais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</row>
        <row r="1916">
          <cell r="F1916" t="str">
            <v>(-) DESPESAS PLANEJAMENTO FINANCEIROEncargos Sociais</v>
          </cell>
          <cell r="G1916" t="str">
            <v>Encargos Sociais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</row>
        <row r="1917">
          <cell r="F1917" t="str">
            <v>(-) DESPESAS PLANEJAMENTO FINANCEIROProvisão PPR Global</v>
          </cell>
          <cell r="G1917" t="str">
            <v>Provisão PPR Global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</row>
        <row r="1918">
          <cell r="F1918" t="str">
            <v>(-) DESPESAS PLANEJAMENTO FINANCEIRODesenvolvimento RH</v>
          </cell>
          <cell r="G1918" t="str">
            <v>Desenvolvimento RH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</row>
        <row r="1919">
          <cell r="F1919" t="str">
            <v>(-) DESPESAS PLANEJAMENTO FINANCEIROProvisão PPR Gestores</v>
          </cell>
          <cell r="G1919" t="str">
            <v>Provisão PPR Gestores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</row>
        <row r="1920">
          <cell r="F1920" t="str">
            <v>(-) DESPESAS PLANEJAMENTO FINANCEIROEducação Continuada</v>
          </cell>
          <cell r="G1920" t="str">
            <v>Educação Continuada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</row>
        <row r="1921">
          <cell r="F1921" t="str">
            <v>(-) DESPESAS PLANEJAMENTO FINANCEIROIdiomas</v>
          </cell>
          <cell r="G1921" t="str">
            <v>Idiomas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</row>
        <row r="1922">
          <cell r="F1922" t="str">
            <v>(-) DESPESAS PLANEJAMENTO FINANCEIROGinástica Laboral</v>
          </cell>
          <cell r="G1922" t="str">
            <v>Ginástica Laboral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</row>
        <row r="1923">
          <cell r="F1923" t="str">
            <v>(-) DESPESAS PLANEJAMENTO FINANCEIROEducação e Treinamento (Capacitação)</v>
          </cell>
          <cell r="G1923" t="str">
            <v>Educação e Treinamento (Capacitação)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</row>
        <row r="1924">
          <cell r="F1924" t="str">
            <v>(-) DESPESAS PLANEJAMENTO FINANCEIROAtividades Motivacionais</v>
          </cell>
          <cell r="G1924" t="str">
            <v>Atividades Motivacionais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</row>
        <row r="1925">
          <cell r="F1925" t="str">
            <v>(-) DESPESAS PLANEJAMENTO FINANCEIROOutras despesas de Pessoal</v>
          </cell>
          <cell r="G1925" t="str">
            <v>Outras despesas de Pessoal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</row>
        <row r="1926">
          <cell r="F1926" t="str">
            <v>(-) DESPESAS PLANEJAMENTO FINANCEIROAjuda de Custo Alimentação</v>
          </cell>
          <cell r="G1926" t="str">
            <v>Ajuda de Custo Alimentação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</row>
        <row r="1927">
          <cell r="F1927" t="str">
            <v>(-) DESPESAS PLANEJAMENTO FINANCEIROAjuda de Custo Combustível</v>
          </cell>
          <cell r="G1927" t="str">
            <v>Ajuda de Custo Combustível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T1927">
            <v>0</v>
          </cell>
          <cell r="U1927">
            <v>0</v>
          </cell>
        </row>
        <row r="1928">
          <cell r="F1928" t="str">
            <v>(-) DESPESAS PLANEJAMENTO FINANCEIROAjuda de Custo Moradia/Aluguel</v>
          </cell>
          <cell r="G1928" t="str">
            <v>Ajuda de Custo Moradia/Aluguel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</row>
        <row r="1929">
          <cell r="F1929" t="str">
            <v>(-) DESPESAS PLANEJAMENTO FINANCEIROExames Médicos</v>
          </cell>
          <cell r="G1929" t="str">
            <v>Exames Médicos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  <cell r="U1929">
            <v>0</v>
          </cell>
        </row>
        <row r="1930">
          <cell r="F1930" t="str">
            <v>(-) DESPESAS PLANEJAMENTO FINANCEIROPlano de Saúde</v>
          </cell>
          <cell r="G1930" t="str">
            <v>Plano de Saúde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</row>
        <row r="1931">
          <cell r="F1931" t="str">
            <v>(-) DESPESAS PLANEJAMENTO FINANCEIROSeguro de Vida em Grupo</v>
          </cell>
          <cell r="G1931" t="str">
            <v>Seguro de Vida em Grupo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</row>
        <row r="1932">
          <cell r="F1932" t="str">
            <v>(-) DESPESAS PLANEJAMENTO FINANCEIROPlano Odontológico</v>
          </cell>
          <cell r="G1932" t="str">
            <v>Plano Odontológico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T1932">
            <v>0</v>
          </cell>
          <cell r="U1932">
            <v>0</v>
          </cell>
        </row>
        <row r="1933">
          <cell r="F1933" t="str">
            <v>(-) DESPESAS PLANEJAMENTO FINANCEIROFarmácia</v>
          </cell>
          <cell r="G1933" t="str">
            <v>Farmácia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</row>
        <row r="1934">
          <cell r="F1934" t="str">
            <v>(-) DESPESAS PLANEJAMENTO FINANCEIROAlimentação Funcionários</v>
          </cell>
          <cell r="G1934" t="str">
            <v>Alimentação Funcionários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</row>
        <row r="1935">
          <cell r="F1935" t="str">
            <v>(-) DESPESAS PLANEJAMENTO FINANCEIROAlimentação Interna Funcionários</v>
          </cell>
          <cell r="G1935" t="str">
            <v>Alimentação Interna Funcionários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</row>
        <row r="1936">
          <cell r="F1936" t="str">
            <v>(-) DESPESAS PLANEJAMENTO FINANCEIROMulta Termino Contratual</v>
          </cell>
          <cell r="G1936" t="str">
            <v>Multa Termino Contratual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T1936">
            <v>0</v>
          </cell>
          <cell r="U1936">
            <v>0</v>
          </cell>
        </row>
        <row r="1937">
          <cell r="F1937" t="str">
            <v>(-) DESPESAS PLANEJAMENTO FINANCEIROMultas Trabalhistas</v>
          </cell>
          <cell r="G1937" t="str">
            <v>Multas Trabalhistas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</row>
        <row r="1938">
          <cell r="F1938" t="str">
            <v xml:space="preserve">(-) DESPESAS PLANEJAMENTO FINANCEIROFardamento </v>
          </cell>
          <cell r="G1938" t="str">
            <v xml:space="preserve">Fardamento 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</row>
        <row r="1939">
          <cell r="F1939" t="str">
            <v>(-) DESPESAS PLANEJAMENTO FINANCEIROBenefícios Assistenciais</v>
          </cell>
          <cell r="G1939" t="str">
            <v>Benefícios Assistenciais</v>
          </cell>
          <cell r="H1939">
            <v>0</v>
          </cell>
          <cell r="I1939">
            <v>0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</row>
        <row r="1940">
          <cell r="F1940" t="str">
            <v>(-) DESPESAS PLANEJAMENTO FINANCEIRO(-) Despesas Especificas</v>
          </cell>
          <cell r="G1940" t="str">
            <v>(-) Despesas Especificas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</row>
        <row r="1941">
          <cell r="F1941" t="str">
            <v>(-) DESPESAS PLANEJAMENTO FINANCEIROEnergia Eletrica</v>
          </cell>
          <cell r="G1941" t="str">
            <v>Energia Eletrica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</row>
        <row r="1942">
          <cell r="F1942" t="str">
            <v>(-) DESPESAS PLANEJAMENTO FINANCEIROCustas Cartoriais</v>
          </cell>
          <cell r="G1942" t="str">
            <v>Custas Cartoriais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</row>
        <row r="1943">
          <cell r="F1943" t="str">
            <v>(-) DESPESAS PLANEJAMENTO FINANCEIROAluguel de Máquinas e Equipamentos</v>
          </cell>
          <cell r="G1943" t="str">
            <v>Aluguel de Máquinas e Equipamentos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</row>
        <row r="1944">
          <cell r="F1944" t="str">
            <v>(-) DESPESAS PLANEJAMENTO FINANCEIROCombustível Frota Leve</v>
          </cell>
          <cell r="G1944" t="str">
            <v>Combustível Frota Leve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</row>
        <row r="1945">
          <cell r="F1945" t="str">
            <v>(-) DESPESAS PLANEJAMENTO FINANCEIROLubrificantes Frota Leve</v>
          </cell>
          <cell r="G1945" t="str">
            <v>Lubrificantes Frota Leve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</row>
        <row r="1946">
          <cell r="F1946" t="str">
            <v>(-) DESPESAS PLANEJAMENTO FINANCEIROManutenção Frota Leve</v>
          </cell>
          <cell r="G1946" t="str">
            <v>Manutenção Frota Leve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</row>
        <row r="1947">
          <cell r="F1947" t="str">
            <v>(-) DESPESAS PLANEJAMENTO FINANCEIROSeguro Frota Leve</v>
          </cell>
          <cell r="G1947" t="str">
            <v>Seguro Frota Leve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</row>
        <row r="1948">
          <cell r="F1948" t="str">
            <v>(-) DESPESAS PLANEJAMENTO FINANCEIROSeguro Instalações</v>
          </cell>
          <cell r="G1948" t="str">
            <v>Seguro Instalações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</row>
        <row r="1949">
          <cell r="F1949" t="str">
            <v>(-) DESPESAS PLANEJAMENTO FINANCEIROSeguro Responsabilidade Civil</v>
          </cell>
          <cell r="G1949" t="str">
            <v>Seguro Responsabilidade Civil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</row>
        <row r="1950">
          <cell r="F1950" t="str">
            <v>(-) DESPESAS PLANEJAMENTO FINANCEIROAluguel de Imóveis</v>
          </cell>
          <cell r="G1950" t="str">
            <v>Aluguel de Imóveis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</row>
        <row r="1951">
          <cell r="F1951" t="str">
            <v>(-) DESPESAS PLANEJAMENTO FINANCEIROTaxas Operacionais</v>
          </cell>
          <cell r="G1951" t="str">
            <v>Taxas Operacionais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</row>
        <row r="1952">
          <cell r="F1952" t="str">
            <v>(-) DESPESAS PLANEJAMENTO FINANCEIRODoações</v>
          </cell>
          <cell r="G1952" t="str">
            <v>Doações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</row>
        <row r="1953">
          <cell r="F1953" t="str">
            <v>(-) DESPESAS PLANEJAMENTO FINANCEIROPremio por Concursos</v>
          </cell>
          <cell r="G1953" t="str">
            <v>Premio por Concursos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</row>
        <row r="1954">
          <cell r="F1954" t="str">
            <v>(-) DESPESAS PLANEJAMENTO FINANCEIROPublicações Legais</v>
          </cell>
          <cell r="G1954" t="str">
            <v>Publicações Legais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</row>
        <row r="1955">
          <cell r="F1955" t="str">
            <v>(-) DESPESAS PLANEJAMENTO FINANCEIROServiço Copa</v>
          </cell>
          <cell r="G1955" t="str">
            <v>Serviço Copa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  <cell r="U1955">
            <v>0</v>
          </cell>
        </row>
        <row r="1956">
          <cell r="F1956" t="str">
            <v>(-) DESPESAS PLANEJAMENTO FINANCEIROContribuição Sindicatos e Associações</v>
          </cell>
          <cell r="G1956" t="str">
            <v>Contribuição Sindicatos e Associações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</row>
        <row r="1957">
          <cell r="F1957" t="str">
            <v>(-) DESPESAS PLANEJAMENTO FINANCEIRODespesas com Certificação Digital</v>
          </cell>
          <cell r="G1957" t="str">
            <v>Despesas com Certificação Digital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</row>
        <row r="1958">
          <cell r="F1958" t="str">
            <v>(-) DESPESAS PLANEJAMENTO FINANCEIROCustas e Emolumentos</v>
          </cell>
          <cell r="G1958" t="str">
            <v>Custas e Emolumentos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</row>
        <row r="1959">
          <cell r="F1959" t="str">
            <v>(-) DESPESAS PLANEJAMENTO FINANCEIRO(-) Despesas Gerais</v>
          </cell>
          <cell r="G1959" t="str">
            <v>(-) Despesas Gerais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324.49999979759997</v>
          </cell>
          <cell r="R1959">
            <v>0</v>
          </cell>
          <cell r="S1959">
            <v>0</v>
          </cell>
          <cell r="T1959">
            <v>324.49999979759997</v>
          </cell>
          <cell r="U1959">
            <v>0</v>
          </cell>
        </row>
        <row r="1960">
          <cell r="F1960" t="str">
            <v>(-) DESPESAS PLANEJAMENTO FINANCEIRO(-) Deslocamentos e Viagens</v>
          </cell>
          <cell r="G1960" t="str">
            <v>(-) Deslocamentos e Viagens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324.49999979759997</v>
          </cell>
          <cell r="R1960">
            <v>0</v>
          </cell>
          <cell r="S1960">
            <v>0</v>
          </cell>
          <cell r="T1960">
            <v>324.49999979759997</v>
          </cell>
          <cell r="U1960">
            <v>0</v>
          </cell>
        </row>
        <row r="1961">
          <cell r="F1961" t="str">
            <v xml:space="preserve">(-) DESPESAS PLANEJAMENTO FINANCEIROHospedagem </v>
          </cell>
          <cell r="G1961" t="str">
            <v xml:space="preserve">Hospedagem 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324.49999979759997</v>
          </cell>
          <cell r="R1961">
            <v>0</v>
          </cell>
          <cell r="S1961">
            <v>0</v>
          </cell>
          <cell r="T1961">
            <v>324.49999979759997</v>
          </cell>
          <cell r="U1961">
            <v>0</v>
          </cell>
        </row>
        <row r="1962">
          <cell r="F1962" t="str">
            <v xml:space="preserve">(-) DESPESAS PLANEJAMENTO FINANCEIROPassagens Aéreas </v>
          </cell>
          <cell r="G1962" t="str">
            <v xml:space="preserve">Passagens Aéreas 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</row>
        <row r="1963">
          <cell r="F1963" t="str">
            <v xml:space="preserve">(-) DESPESAS PLANEJAMENTO FINANCEIROPassagens Rodoviárias </v>
          </cell>
          <cell r="G1963" t="str">
            <v xml:space="preserve">Passagens Rodoviárias 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</row>
        <row r="1964">
          <cell r="F1964" t="str">
            <v>(-) DESPESAS PLANEJAMENTO FINANCEIROPassagens Marítimas</v>
          </cell>
          <cell r="G1964" t="str">
            <v>Passagens Marítimas</v>
          </cell>
          <cell r="H1964">
            <v>0</v>
          </cell>
          <cell r="I1964">
            <v>0</v>
          </cell>
          <cell r="J1964">
            <v>0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0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</row>
        <row r="1965">
          <cell r="F1965" t="str">
            <v>(-) DESPESAS PLANEJAMENTO FINANCEIRODespesas com Táxi</v>
          </cell>
          <cell r="G1965" t="str">
            <v>Despesas com Táxi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  <cell r="R1965">
            <v>0</v>
          </cell>
          <cell r="S1965">
            <v>0</v>
          </cell>
          <cell r="T1965">
            <v>0</v>
          </cell>
          <cell r="U1965">
            <v>0</v>
          </cell>
        </row>
        <row r="1966">
          <cell r="F1966" t="str">
            <v>(-) DESPESAS PLANEJAMENTO FINANCEIRODespesas com Moto Taxi</v>
          </cell>
          <cell r="G1966" t="str">
            <v>Despesas com Moto Taxi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</row>
        <row r="1967">
          <cell r="F1967" t="str">
            <v>(-) DESPESAS PLANEJAMENTO FINANCEIROAlimentação Viagens</v>
          </cell>
          <cell r="G1967" t="str">
            <v>Alimentação Viagens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</row>
        <row r="1968">
          <cell r="F1968" t="str">
            <v>(-) DESPESAS PLANEJAMENTO FINANCEIRODiárias Viagens</v>
          </cell>
          <cell r="G1968" t="str">
            <v>Diárias Viagens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</row>
        <row r="1969">
          <cell r="F1969" t="str">
            <v>(-) DESPESAS PLANEJAMENTO FINANCEIROCombustível em Viagens</v>
          </cell>
          <cell r="G1969" t="str">
            <v>Combustível em Viagens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</row>
        <row r="1970">
          <cell r="F1970" t="str">
            <v>(-) DESPESAS PLANEJAMENTO FINANCEIROEstacionamento</v>
          </cell>
          <cell r="G1970" t="str">
            <v>Estacionamento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</row>
        <row r="1971">
          <cell r="F1971" t="str">
            <v>(-) DESPESAS PLANEJAMENTO FINANCEIROPedágio</v>
          </cell>
          <cell r="G1971" t="str">
            <v>Pedágio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</row>
        <row r="1972">
          <cell r="F1972" t="str">
            <v>(-) DESPESAS PLANEJAMENTO FINANCEIRO(-) Telefonia e Telecomunicações</v>
          </cell>
          <cell r="G1972" t="str">
            <v>(-) Telefonia e Telecomunicações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</row>
        <row r="1973">
          <cell r="F1973" t="str">
            <v>(-) DESPESAS PLANEJAMENTO FINANCEIROTelefonia Fixa</v>
          </cell>
          <cell r="G1973" t="str">
            <v>Telefonia Fixa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</row>
        <row r="1974">
          <cell r="F1974" t="str">
            <v>(-) DESPESAS PLANEJAMENTO FINANCEIROTelefonia Móvel</v>
          </cell>
          <cell r="G1974" t="str">
            <v>Telefonia Móvel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</row>
        <row r="1975">
          <cell r="F1975" t="str">
            <v>(-) DESPESAS PLANEJAMENTO FINANCEIROInternet</v>
          </cell>
          <cell r="G1975" t="str">
            <v>Internet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</row>
        <row r="1976">
          <cell r="F1976" t="str">
            <v>(-) DESPESAS PLANEJAMENTO FINANCEIROServiço de Trasmissão em Audio e Video</v>
          </cell>
          <cell r="G1976" t="str">
            <v>Serviço de Trasmissão em Audio e Video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</row>
        <row r="1977">
          <cell r="F1977" t="str">
            <v>(-) DESPESAS PLANEJAMENTO FINANCEIROVoip</v>
          </cell>
          <cell r="G1977" t="str">
            <v>Voip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</row>
        <row r="1978">
          <cell r="F1978" t="str">
            <v>(-) DESPESAS PLANEJAMENTO FINANCEIRO(-)Materias de Consumo</v>
          </cell>
          <cell r="G1978" t="str">
            <v>(-)Materias de Consumo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</row>
        <row r="1979">
          <cell r="F1979" t="str">
            <v>(-) DESPESAS PLANEJAMENTO FINANCEIROMaterial de Consumo Informática</v>
          </cell>
          <cell r="G1979" t="str">
            <v>Material de Consumo Informática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</row>
        <row r="1980">
          <cell r="F1980" t="str">
            <v>(-) DESPESAS PLANEJAMENTO FINANCEIROAluguel Máquina Reprográfica</v>
          </cell>
          <cell r="G1980" t="str">
            <v>Aluguel Máquina Reprográfica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</row>
        <row r="1981">
          <cell r="F1981" t="str">
            <v>(-) DESPESAS PLANEJAMENTO FINANCEIROMaterial de Consumo Máquina Reprografia</v>
          </cell>
          <cell r="G1981" t="str">
            <v>Material de Consumo Máquina Reprografia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</row>
        <row r="1982">
          <cell r="F1982" t="str">
            <v>(-) DESPESAS PLANEJAMENTO FINANCEIROMaterial de Expediente</v>
          </cell>
          <cell r="G1982" t="str">
            <v>Material de Expediente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</row>
        <row r="1983">
          <cell r="F1983" t="str">
            <v>(-) DESPESAS PLANEJAMENTO FINANCEIROMaterial de Limpeza</v>
          </cell>
          <cell r="G1983" t="str">
            <v>Material de Limpeza</v>
          </cell>
          <cell r="H1983">
            <v>0</v>
          </cell>
          <cell r="I1983">
            <v>0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</row>
        <row r="1984">
          <cell r="F1984" t="str">
            <v>(-) DESPESAS PLANEJAMENTO FINANCEIROMaterial Gráfico e Repreográfico</v>
          </cell>
          <cell r="G1984" t="str">
            <v>Material Gráfico e Repreográfico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</row>
        <row r="1985">
          <cell r="F1985" t="str">
            <v>(-) DESPESAS PLANEJAMENTO FINANCEIROMateriais de Natureza Permanente</v>
          </cell>
          <cell r="G1985" t="str">
            <v>Materiais de Natureza Permanente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</row>
        <row r="1986">
          <cell r="F1986" t="str">
            <v>(-) DESPESAS PLANEJAMENTO FINANCEIROCoffee Break</v>
          </cell>
          <cell r="G1986" t="str">
            <v>Coffee Break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</row>
        <row r="1987">
          <cell r="F1987" t="str">
            <v>(-) DESPESAS PLANEJAMENTO FINANCEIROMaterial EPI</v>
          </cell>
          <cell r="G1987" t="str">
            <v>Material EPI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</row>
        <row r="1988">
          <cell r="F1988" t="str">
            <v>(-) DESPESAS PLANEJAMENTO FINANCEIRO(-) Serviços Técnicos Especializados</v>
          </cell>
          <cell r="G1988" t="str">
            <v>(-) Serviços Técnicos Especializados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</row>
        <row r="1989">
          <cell r="F1989" t="str">
            <v>(-) DESPESAS PLANEJAMENTO FINANCEIROComissões sobre Vendas</v>
          </cell>
          <cell r="G1989" t="str">
            <v>Comissões sobre Vendas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</row>
        <row r="1990">
          <cell r="F1990" t="str">
            <v>(-) DESPESAS PLANEJAMENTO FINANCEIROServiços de Segurança</v>
          </cell>
          <cell r="G1990" t="str">
            <v>Serviços de Segurança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</row>
        <row r="1991">
          <cell r="F1991" t="str">
            <v>(-) DESPESAS PLANEJAMENTO FINANCEIROServiços de Contabilidade</v>
          </cell>
          <cell r="G1991" t="str">
            <v>Serviços de Contabilidade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</row>
        <row r="1992">
          <cell r="F1992" t="str">
            <v>(-) DESPESAS PLANEJAMENTO FINANCEIROAssessoria Tributária</v>
          </cell>
          <cell r="G1992" t="str">
            <v>Assessoria Tributária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</row>
        <row r="1993">
          <cell r="F1993" t="str">
            <v>(-) DESPESAS PLANEJAMENTO FINANCEIROAuditoria Independente</v>
          </cell>
          <cell r="G1993" t="str">
            <v>Auditoria Independente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</row>
        <row r="1994">
          <cell r="F1994" t="str">
            <v>(-) DESPESAS PLANEJAMENTO FINANCEIROAdvocacia</v>
          </cell>
          <cell r="G1994" t="str">
            <v>Advocacia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</row>
        <row r="1995">
          <cell r="F1995" t="str">
            <v>(-) DESPESAS PLANEJAMENTO FINANCEIROAssessoria de Imprensa</v>
          </cell>
          <cell r="G1995" t="str">
            <v>Assessoria de Imprensa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</row>
        <row r="1996">
          <cell r="F1996" t="str">
            <v>(-) DESPESAS PLANEJAMENTO FINANCEIROAssessoria de Comunicação</v>
          </cell>
          <cell r="G1996" t="str">
            <v>Assessoria de Comunicação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</row>
        <row r="1997">
          <cell r="F1997" t="str">
            <v>(-) DESPESAS PLANEJAMENTO FINANCEIROAssessoria Criação e Publicidade</v>
          </cell>
          <cell r="G1997" t="str">
            <v>Assessoria Criação e Publicidade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</row>
        <row r="1998">
          <cell r="F1998" t="str">
            <v>(-) DESPESAS PLANEJAMENTO FINANCEIRORecrutamento e Seleção</v>
          </cell>
          <cell r="G1998" t="str">
            <v>Recrutamento e Seleção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</row>
        <row r="1999">
          <cell r="F1999" t="str">
            <v>(-) DESPESAS PLANEJAMENTO FINANCEIROFerramentas de Pesquisa</v>
          </cell>
          <cell r="G1999" t="str">
            <v>Ferramentas de Pesquisa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</row>
        <row r="2000">
          <cell r="F2000" t="str">
            <v>(-) DESPESAS PLANEJAMENTO FINANCEIROAssessoria Empresarial</v>
          </cell>
          <cell r="G2000" t="str">
            <v>Assessoria Empresarial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</row>
        <row r="2001">
          <cell r="F2001" t="str">
            <v>(-) DESPESAS PLANEJAMENTO FINANCEIROServiço de Desembaraço Aduaneiro</v>
          </cell>
          <cell r="G2001" t="str">
            <v>Serviço de Desembaraço Aduaneiro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</row>
        <row r="2002">
          <cell r="F2002" t="str">
            <v>(-) DESPESAS PLANEJAMENTO FINANCEIROParticipação em Associações</v>
          </cell>
          <cell r="G2002" t="str">
            <v>Participação em Associações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</row>
        <row r="2003">
          <cell r="F2003" t="str">
            <v>(-) DESPESAS PLANEJAMENTO FINANCEIROComissão Empresa de Cobrança</v>
          </cell>
          <cell r="G2003" t="str">
            <v>Comissão Empresa de Cobrança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</row>
        <row r="2004">
          <cell r="F2004" t="str">
            <v>(-) DESPESAS PLANEJAMENTO FINANCEIROServiço Análise de Crédito</v>
          </cell>
          <cell r="G2004" t="str">
            <v>Serviço Análise de Crédito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</row>
        <row r="2005">
          <cell r="F2005" t="str">
            <v>(-) DESPESAS PLANEJAMENTO FINANCEIRODesenvolvimento e Manutenção de Software</v>
          </cell>
          <cell r="G2005" t="str">
            <v>Desenvolvimento e Manutenção de Software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</row>
        <row r="2006">
          <cell r="F2006" t="str">
            <v>(-) DESPESAS PLANEJAMENTO FINANCEIROSuporte Técnico Software</v>
          </cell>
          <cell r="G2006" t="str">
            <v>Suporte Técnico Software</v>
          </cell>
          <cell r="H2006">
            <v>0</v>
          </cell>
          <cell r="I2006">
            <v>0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</row>
        <row r="2007">
          <cell r="F2007" t="str">
            <v>(-) DESPESAS PLANEJAMENTO FINANCEIROLicença para Uso de Software (Aluguel)</v>
          </cell>
          <cell r="G2007" t="str">
            <v>Licença para Uso de Software (Aluguel)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</row>
        <row r="2008">
          <cell r="F2008" t="str">
            <v>(-) DESPESAS PLANEJAMENTO FINANCEIROAssessoria em TI</v>
          </cell>
          <cell r="G2008" t="str">
            <v>Assessoria em TI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</row>
        <row r="2009">
          <cell r="F2009" t="str">
            <v>(-) DESPESAS PLANEJAMENTO FINANCEIROManutenção Suporte Técnico Software</v>
          </cell>
          <cell r="G2009" t="str">
            <v>Manutenção Suporte Técnico Software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</row>
        <row r="2010">
          <cell r="F2010" t="str">
            <v>(-) DESPESAS PLANEJAMENTO FINANCEIRO(-)Manutenção</v>
          </cell>
          <cell r="G2010" t="str">
            <v>(-)Manutenção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</row>
        <row r="2011">
          <cell r="F2011" t="str">
            <v>(-) DESPESAS PLANEJAMENTO FINANCEIROMateriais de Manutenção e Reparos</v>
          </cell>
          <cell r="G2011" t="str">
            <v>Materiais de Manutenção e Reparos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</row>
        <row r="2012">
          <cell r="F2012" t="str">
            <v>(-) DESPESAS PLANEJAMENTO FINANCEIROManutenção Conservação Móveis e Utensílios</v>
          </cell>
          <cell r="G2012" t="str">
            <v>Manutenção Conservação Móveis e Utensílios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</row>
        <row r="2013">
          <cell r="F2013" t="str">
            <v>(-) DESPESAS PLANEJAMENTO FINANCEIROManutenção Conservação Máq. e Equipamentos</v>
          </cell>
          <cell r="G2013" t="str">
            <v>Manutenção Conservação Máq. e Equipamentos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</row>
        <row r="2014">
          <cell r="F2014" t="str">
            <v>(-) DESPESAS PLANEJAMENTO FINANCEIROManutenção de Equipamentos de Informática</v>
          </cell>
          <cell r="G2014" t="str">
            <v>Manutenção de Equipamentos de Informática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</row>
        <row r="2015">
          <cell r="F2015" t="str">
            <v>(-) DESPESAS PLANEJAMENTO FINANCEIROManutenção e Conservação Instalações</v>
          </cell>
          <cell r="G2015" t="str">
            <v>Manutenção e Conservação Instalações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</row>
        <row r="2016">
          <cell r="F2016" t="str">
            <v>(-) DESPESAS PLANEJAMENTO FINANCEIROManutenção e Conservação Predial</v>
          </cell>
          <cell r="G2016" t="str">
            <v>Manutenção e Conservação Predial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</row>
        <row r="2017">
          <cell r="F2017" t="str">
            <v>(-) DESPESAS PLANEJAMENTO FINANCEIRO(-)Outras Despesas Gerais</v>
          </cell>
          <cell r="G2017" t="str">
            <v>(-)Outras Despesas Gerais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</row>
        <row r="2018">
          <cell r="F2018" t="str">
            <v>(-) DESPESAS PLANEJAMENTO FINANCEIROAluguel de Veículos</v>
          </cell>
          <cell r="G2018" t="str">
            <v>Aluguel de Veículos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</row>
        <row r="2019">
          <cell r="F2019" t="str">
            <v>(-) DESPESAS PLANEJAMENTO FINANCEIROAssinatura Jornais, Revistas e Periódicos</v>
          </cell>
          <cell r="G2019" t="str">
            <v>Assinatura Jornais, Revistas e Periódicos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</row>
        <row r="2020">
          <cell r="F2020" t="str">
            <v>(-) DESPESAS PLANEJAMENTO FINANCEIROCombustível</v>
          </cell>
          <cell r="G2020" t="str">
            <v>Combustível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</row>
        <row r="2021">
          <cell r="F2021" t="str">
            <v>(-) DESPESAS PLANEJAMENTO FINANCEIRODespesa com Documentos</v>
          </cell>
          <cell r="G2021" t="str">
            <v>Despesa com Documentos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</row>
        <row r="2022">
          <cell r="F2022" t="str">
            <v>(-) DESPESAS PLANEJAMENTO FINANCEIRODespesa com Processos Judiciais</v>
          </cell>
          <cell r="G2022" t="str">
            <v>Despesa com Processos Judiciais</v>
          </cell>
          <cell r="H2022">
            <v>0</v>
          </cell>
          <cell r="I2022">
            <v>0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</row>
        <row r="2023">
          <cell r="F2023" t="str">
            <v>(-) DESPESAS PLANEJAMENTO FINANCEIROFrete Compra</v>
          </cell>
          <cell r="G2023" t="str">
            <v>Frete Compra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</row>
        <row r="2024">
          <cell r="F2024" t="str">
            <v>(-) DESPESAS PLANEJAMENTO FINANCEIROMão-de-Obra Terceirizada</v>
          </cell>
          <cell r="G2024" t="str">
            <v>Mão-de-Obra Terceirizada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</row>
        <row r="2025">
          <cell r="F2025" t="str">
            <v>(-) DESPESAS PLANEJAMENTO FINANCEIROServiço de Correios</v>
          </cell>
          <cell r="G2025" t="str">
            <v>Serviço de Correios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</row>
        <row r="2026">
          <cell r="F2026" t="str">
            <v>(-) DESPESAS PLANEJAMENTO FINANCEIROÁgua</v>
          </cell>
          <cell r="G2026" t="str">
            <v>Água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</row>
        <row r="2027">
          <cell r="F2027" t="str">
            <v>(-) DESPESAS PLANEJAMENTO FINANCEIRODespesas com Amortização de Software</v>
          </cell>
          <cell r="G2027" t="str">
            <v>Despesas com Amortização de Software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</row>
        <row r="2028">
          <cell r="F2028" t="str">
            <v>(-) DESPESAS PLANEJAMENTO FINANCEIROTaxas Operacionais</v>
          </cell>
          <cell r="G2028" t="str">
            <v>Taxas Operacionais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</row>
        <row r="2029">
          <cell r="F2029" t="str">
            <v>(-) DESPESAS PLANEJAMENTO FINANCEIROAluguel de Imóveis</v>
          </cell>
          <cell r="G2029" t="str">
            <v>Aluguel de Imóveis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</row>
        <row r="2030">
          <cell r="F2030" t="str">
            <v>(-) DESPESAS PLANEJAMENTO FINANCEIROSeguro Frota Leve</v>
          </cell>
          <cell r="G2030" t="str">
            <v>Seguro Frota Leve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</row>
        <row r="2031">
          <cell r="F2031" t="str">
            <v>(-) DESPESAS PLANEJAMENTO FINANCEIROPerdas de Estoque</v>
          </cell>
          <cell r="G2031" t="str">
            <v>Perdas de Estoque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</row>
        <row r="2032">
          <cell r="F2032" t="str">
            <v>(-) DESPESAS PLANEJAMENTO FINANCEIROAluguel de Máquinas e Equipamentos</v>
          </cell>
          <cell r="G2032" t="str">
            <v>Aluguel de Máquinas e Equipamentos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</row>
        <row r="2033">
          <cell r="F2033" t="str">
            <v>(-) DESPESAS PLANEJAMENTO FINANCEIROOutras Despesas Gerais</v>
          </cell>
          <cell r="G2033" t="str">
            <v>Outras Despesas Gerais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</row>
        <row r="2034">
          <cell r="F2034" t="str">
            <v>(-) DESPESAS DIREÇÃO(-) DESPESAS DIREÇÃO</v>
          </cell>
          <cell r="G2034" t="str">
            <v>(-) DESPESAS DIREÇÃO</v>
          </cell>
          <cell r="H2034">
            <v>62709.569166724592</v>
          </cell>
          <cell r="I2034">
            <v>61283.343495648856</v>
          </cell>
          <cell r="J2034">
            <v>60123.320913060452</v>
          </cell>
          <cell r="K2034">
            <v>62483.809163161175</v>
          </cell>
          <cell r="L2034">
            <v>60742.345126045257</v>
          </cell>
          <cell r="M2034">
            <v>62903.191166735407</v>
          </cell>
          <cell r="N2034">
            <v>-77980.49581589381</v>
          </cell>
          <cell r="O2034">
            <v>42868.43940691719</v>
          </cell>
          <cell r="P2034">
            <v>42053.089152671957</v>
          </cell>
          <cell r="Q2034">
            <v>48468.456821858039</v>
          </cell>
          <cell r="R2034">
            <v>41532.197302621258</v>
          </cell>
          <cell r="S2034">
            <v>86293.125352652904</v>
          </cell>
          <cell r="T2034">
            <v>553480.39125220338</v>
          </cell>
          <cell r="U2034">
            <v>292265.08321548195</v>
          </cell>
        </row>
        <row r="2035">
          <cell r="F2035" t="str">
            <v>(-) DESPESAS DIREÇÃODespesas com Pessoal</v>
          </cell>
          <cell r="G2035" t="str">
            <v>Despesas com Pessoal</v>
          </cell>
          <cell r="H2035">
            <v>58465.919166702013</v>
          </cell>
          <cell r="I2035">
            <v>58394.033495572439</v>
          </cell>
          <cell r="J2035">
            <v>58408.440913047278</v>
          </cell>
          <cell r="K2035">
            <v>60725.28916317402</v>
          </cell>
          <cell r="L2035">
            <v>60742.345126045257</v>
          </cell>
          <cell r="M2035">
            <v>60740.451166670762</v>
          </cell>
          <cell r="N2035">
            <v>-79641.505815894649</v>
          </cell>
          <cell r="O2035">
            <v>40087.069406779177</v>
          </cell>
          <cell r="P2035">
            <v>40325.679152535951</v>
          </cell>
          <cell r="Q2035">
            <v>46949.166822039238</v>
          </cell>
          <cell r="R2035">
            <v>39506.957302642164</v>
          </cell>
          <cell r="S2035">
            <v>59641.995352704136</v>
          </cell>
          <cell r="T2035">
            <v>504345.84125201782</v>
          </cell>
          <cell r="U2035">
            <v>277834.97321531712</v>
          </cell>
        </row>
        <row r="2036">
          <cell r="F2036" t="str">
            <v>(-) DESPESAS DIREÇÃOSalários e Adicionais</v>
          </cell>
          <cell r="G2036" t="str">
            <v>Salários e Adicionais</v>
          </cell>
          <cell r="H2036">
            <v>29120</v>
          </cell>
          <cell r="I2036">
            <v>29120</v>
          </cell>
          <cell r="J2036">
            <v>29120</v>
          </cell>
          <cell r="K2036">
            <v>29120</v>
          </cell>
          <cell r="L2036">
            <v>29120</v>
          </cell>
          <cell r="M2036">
            <v>29120</v>
          </cell>
          <cell r="N2036">
            <v>29120</v>
          </cell>
          <cell r="O2036">
            <v>29120</v>
          </cell>
          <cell r="P2036">
            <v>29120</v>
          </cell>
          <cell r="Q2036">
            <v>46863</v>
          </cell>
          <cell r="R2036">
            <v>29120</v>
          </cell>
          <cell r="S2036">
            <v>29120</v>
          </cell>
          <cell r="T2036">
            <v>367183</v>
          </cell>
          <cell r="U2036">
            <v>203840</v>
          </cell>
        </row>
        <row r="2037">
          <cell r="F2037" t="str">
            <v>(-) DESPESAS DIREÇÃOEncargos Sociais</v>
          </cell>
          <cell r="G2037" t="str">
            <v>Encargos Sociais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</row>
        <row r="2038">
          <cell r="F2038" t="str">
            <v>(-) DESPESAS DIREÇÃOProvisão PPR Global</v>
          </cell>
          <cell r="G2038" t="str">
            <v>Provisão PPR Global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</row>
        <row r="2039">
          <cell r="F2039" t="str">
            <v>(-) DESPESAS DIREÇÃODesenvolvimento RH</v>
          </cell>
          <cell r="G2039" t="str">
            <v>Desenvolvimento RH</v>
          </cell>
          <cell r="H2039">
            <v>29160.62</v>
          </cell>
          <cell r="I2039">
            <v>29160.62</v>
          </cell>
          <cell r="J2039">
            <v>29160.620000000006</v>
          </cell>
          <cell r="K2039">
            <v>31493.47</v>
          </cell>
          <cell r="L2039">
            <v>31493.47</v>
          </cell>
          <cell r="M2039">
            <v>31493.47</v>
          </cell>
          <cell r="N2039">
            <v>-108930.60999999999</v>
          </cell>
          <cell r="O2039">
            <v>10833.940000000002</v>
          </cell>
          <cell r="P2039">
            <v>11066.16</v>
          </cell>
          <cell r="Q2039">
            <v>-90.899999999997817</v>
          </cell>
          <cell r="R2039">
            <v>10282.34</v>
          </cell>
          <cell r="S2039">
            <v>24876.800000000003</v>
          </cell>
          <cell r="T2039">
            <v>130000.00000000001</v>
          </cell>
          <cell r="U2039">
            <v>73031.66</v>
          </cell>
        </row>
        <row r="2040">
          <cell r="F2040" t="str">
            <v>(-) DESPESAS DIREÇÃOProvisão PPR Gestores</v>
          </cell>
          <cell r="G2040" t="str">
            <v>Provisão PPR Gestores</v>
          </cell>
          <cell r="H2040">
            <v>29160.62</v>
          </cell>
          <cell r="I2040">
            <v>29160.62</v>
          </cell>
          <cell r="J2040">
            <v>29160.620000000006</v>
          </cell>
          <cell r="K2040">
            <v>31493.47</v>
          </cell>
          <cell r="L2040">
            <v>31493.47</v>
          </cell>
          <cell r="M2040">
            <v>31493.47</v>
          </cell>
          <cell r="N2040">
            <v>-108930.60999999999</v>
          </cell>
          <cell r="O2040">
            <v>10833.940000000002</v>
          </cell>
          <cell r="P2040">
            <v>11066.16</v>
          </cell>
          <cell r="Q2040">
            <v>-90.899999999997817</v>
          </cell>
          <cell r="R2040">
            <v>10282.34</v>
          </cell>
          <cell r="S2040">
            <v>24876.800000000003</v>
          </cell>
          <cell r="T2040">
            <v>130000.00000000001</v>
          </cell>
          <cell r="U2040">
            <v>73031.66</v>
          </cell>
        </row>
        <row r="2041">
          <cell r="F2041" t="str">
            <v>(-) DESPESAS DIREÇÃOEducação Continuada</v>
          </cell>
          <cell r="G2041" t="str">
            <v>Educação Continuada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</row>
        <row r="2042">
          <cell r="F2042" t="str">
            <v>(-) DESPESAS DIREÇÃOIdiomas</v>
          </cell>
          <cell r="G2042" t="str">
            <v>Idiomas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</row>
        <row r="2043">
          <cell r="F2043" t="str">
            <v>(-) DESPESAS DIREÇÃOGinástica Laboral</v>
          </cell>
          <cell r="G2043" t="str">
            <v>Ginástica Laboral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</row>
        <row r="2044">
          <cell r="F2044" t="str">
            <v>(-) DESPESAS DIREÇÃOEducação e Treinamento (Capacitação)</v>
          </cell>
          <cell r="G2044" t="str">
            <v>Educação e Treinamento (Capacitação)</v>
          </cell>
          <cell r="H2044">
            <v>0</v>
          </cell>
          <cell r="I2044">
            <v>0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</row>
        <row r="2045">
          <cell r="F2045" t="str">
            <v>(-) DESPESAS DIREÇÃOAtividades Motivacionais</v>
          </cell>
          <cell r="G2045" t="str">
            <v>Atividades Motivacionais</v>
          </cell>
          <cell r="H2045">
            <v>0</v>
          </cell>
          <cell r="I2045">
            <v>0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</row>
        <row r="2046">
          <cell r="F2046" t="str">
            <v>(-) DESPESAS DIREÇÃOOutras despesas de Pessoal</v>
          </cell>
          <cell r="G2046" t="str">
            <v>Outras despesas de Pessoal</v>
          </cell>
          <cell r="H2046">
            <v>185.2991667020213</v>
          </cell>
          <cell r="I2046">
            <v>113.41349557244457</v>
          </cell>
          <cell r="J2046">
            <v>127.820913047267</v>
          </cell>
          <cell r="K2046">
            <v>111.81916317401982</v>
          </cell>
          <cell r="L2046">
            <v>128.87512604525705</v>
          </cell>
          <cell r="M2046">
            <v>126.9811666707576</v>
          </cell>
          <cell r="N2046">
            <v>169.10418410533276</v>
          </cell>
          <cell r="O2046">
            <v>133.12940677917788</v>
          </cell>
          <cell r="P2046">
            <v>139.51915253594746</v>
          </cell>
          <cell r="Q2046">
            <v>177.06682203923376</v>
          </cell>
          <cell r="R2046">
            <v>104.61730264216411</v>
          </cell>
          <cell r="S2046">
            <v>5645.1953527041369</v>
          </cell>
          <cell r="T2046">
            <v>7162.8412520177599</v>
          </cell>
          <cell r="U2046">
            <v>963.3132153171</v>
          </cell>
        </row>
        <row r="2047">
          <cell r="F2047" t="str">
            <v>(-) DESPESAS DIREÇÃOAjuda de Custo Alimentação</v>
          </cell>
          <cell r="G2047" t="str">
            <v>Ajuda de Custo Alimentação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</row>
        <row r="2048">
          <cell r="F2048" t="str">
            <v>(-) DESPESAS DIREÇÃOAjuda de Custo Combustível</v>
          </cell>
          <cell r="G2048" t="str">
            <v>Ajuda de Custo Combustível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</row>
        <row r="2049">
          <cell r="F2049" t="str">
            <v>(-) DESPESAS DIREÇÃOAjuda de Custo Moradia/Aluguel</v>
          </cell>
          <cell r="G2049" t="str">
            <v>Ajuda de Custo Moradia/Aluguel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</row>
        <row r="2050">
          <cell r="F2050" t="str">
            <v>(-) DESPESAS DIREÇÃOExames Médicos</v>
          </cell>
          <cell r="G2050" t="str">
            <v>Exames Médicos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</row>
        <row r="2051">
          <cell r="F2051" t="str">
            <v>(-) DESPESAS DIREÇÃOPlano de Saúde</v>
          </cell>
          <cell r="G2051" t="str">
            <v>Plano de Saúde</v>
          </cell>
          <cell r="H2051">
            <v>109.43916667129442</v>
          </cell>
          <cell r="I2051">
            <v>113.41349557244457</v>
          </cell>
          <cell r="J2051">
            <v>127.820913047267</v>
          </cell>
          <cell r="K2051">
            <v>111.81916317401982</v>
          </cell>
          <cell r="L2051">
            <v>128.87512604525705</v>
          </cell>
          <cell r="M2051">
            <v>126.9811666707576</v>
          </cell>
          <cell r="N2051">
            <v>135.40418410533275</v>
          </cell>
          <cell r="O2051">
            <v>133.12940677917788</v>
          </cell>
          <cell r="P2051">
            <v>139.51915253594746</v>
          </cell>
          <cell r="Q2051">
            <v>131.53682203923375</v>
          </cell>
          <cell r="R2051">
            <v>104.61730264216411</v>
          </cell>
          <cell r="S2051">
            <v>130.44535270413661</v>
          </cell>
          <cell r="T2051">
            <v>1493.0012519870331</v>
          </cell>
          <cell r="U2051">
            <v>853.75321528637323</v>
          </cell>
        </row>
        <row r="2052">
          <cell r="F2052" t="str">
            <v>(-) DESPESAS DIREÇÃOSeguro de Vida em Grupo</v>
          </cell>
          <cell r="G2052" t="str">
            <v>Seguro de Vida em Grupo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5205.26</v>
          </cell>
          <cell r="T2052">
            <v>5205.26</v>
          </cell>
          <cell r="U2052">
            <v>0</v>
          </cell>
        </row>
        <row r="2053">
          <cell r="F2053" t="str">
            <v>(-) DESPESAS DIREÇÃOPlano Odontológico</v>
          </cell>
          <cell r="G2053" t="str">
            <v>Plano Odontológico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</row>
        <row r="2054">
          <cell r="F2054" t="str">
            <v>(-) DESPESAS DIREÇÃOFarmácia</v>
          </cell>
          <cell r="G2054" t="str">
            <v>Farmácia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</row>
        <row r="2055">
          <cell r="F2055" t="str">
            <v>(-) DESPESAS DIREÇÃOAlimentação Funcionários</v>
          </cell>
          <cell r="G2055" t="str">
            <v>Alimentação Funcionários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</row>
        <row r="2056">
          <cell r="F2056" t="str">
            <v>(-) DESPESAS DIREÇÃOAlimentação Interna Funcionários</v>
          </cell>
          <cell r="G2056" t="str">
            <v>Alimentação Interna Funcionários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33.700000000000003</v>
          </cell>
          <cell r="O2056">
            <v>0</v>
          </cell>
          <cell r="P2056">
            <v>0</v>
          </cell>
          <cell r="Q2056">
            <v>45.53</v>
          </cell>
          <cell r="R2056">
            <v>0</v>
          </cell>
          <cell r="S2056">
            <v>309.49</v>
          </cell>
          <cell r="T2056">
            <v>388.72</v>
          </cell>
          <cell r="U2056">
            <v>33.700000000000003</v>
          </cell>
        </row>
        <row r="2057">
          <cell r="F2057" t="str">
            <v>(-) DESPESAS DIREÇÃOMulta Termino Contratual</v>
          </cell>
          <cell r="G2057" t="str">
            <v>Multa Termino Contratual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</row>
        <row r="2058">
          <cell r="F2058" t="str">
            <v>(-) DESPESAS DIREÇÃOMultas Trabalhistas</v>
          </cell>
          <cell r="G2058" t="str">
            <v>Multas Trabalhistas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</row>
        <row r="2059">
          <cell r="F2059" t="str">
            <v xml:space="preserve">(-) DESPESAS DIREÇÃOFardamento </v>
          </cell>
          <cell r="G2059" t="str">
            <v xml:space="preserve">Fardamento </v>
          </cell>
          <cell r="H2059">
            <v>75.86000003072688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75.86000003072688</v>
          </cell>
          <cell r="U2059">
            <v>75.86000003072688</v>
          </cell>
        </row>
        <row r="2060">
          <cell r="F2060" t="str">
            <v>(-) DESPESAS DIREÇÃOBenefícios Assistenciais</v>
          </cell>
          <cell r="G2060" t="str">
            <v>Benefícios Assistenciais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</row>
        <row r="2061">
          <cell r="F2061" t="str">
            <v>(-) DESPESAS DIREÇÃO(-) Despesas Gerais</v>
          </cell>
          <cell r="G2061" t="str">
            <v>(-) Despesas Gerais</v>
          </cell>
          <cell r="H2061">
            <v>4243.6500000225797</v>
          </cell>
          <cell r="I2061">
            <v>2889.3100000764152</v>
          </cell>
          <cell r="J2061">
            <v>1714.8800000131771</v>
          </cell>
          <cell r="K2061">
            <v>1758.5199999871541</v>
          </cell>
          <cell r="L2061">
            <v>0</v>
          </cell>
          <cell r="M2061">
            <v>2162.7400000646417</v>
          </cell>
          <cell r="N2061">
            <v>1661.0100000008429</v>
          </cell>
          <cell r="O2061">
            <v>2781.3700001380139</v>
          </cell>
          <cell r="P2061">
            <v>1727.4100001360046</v>
          </cell>
          <cell r="Q2061">
            <v>1519.2899998188</v>
          </cell>
          <cell r="R2061">
            <v>2025.2399999790973</v>
          </cell>
          <cell r="S2061">
            <v>26651.129999948771</v>
          </cell>
          <cell r="T2061">
            <v>49134.550000185496</v>
          </cell>
          <cell r="U2061">
            <v>14430.11000016481</v>
          </cell>
        </row>
        <row r="2062">
          <cell r="F2062" t="str">
            <v>(-) DESPESAS DIREÇÃO(-) Deslocamentos e Viagens</v>
          </cell>
          <cell r="G2062" t="str">
            <v>(-) Deslocamentos e Viagens</v>
          </cell>
          <cell r="H2062">
            <v>3057.599999898116</v>
          </cell>
          <cell r="I2062">
            <v>1818.5200000000141</v>
          </cell>
          <cell r="J2062">
            <v>635.02</v>
          </cell>
          <cell r="K2062">
            <v>860.65000000305167</v>
          </cell>
          <cell r="L2062">
            <v>0</v>
          </cell>
          <cell r="M2062">
            <v>876.81</v>
          </cell>
          <cell r="N2062">
            <v>1661.0100000008429</v>
          </cell>
          <cell r="O2062">
            <v>368.83</v>
          </cell>
          <cell r="P2062">
            <v>1427.3100001654502</v>
          </cell>
          <cell r="Q2062">
            <v>1489.2899998188</v>
          </cell>
          <cell r="R2062">
            <v>1542.64000001675</v>
          </cell>
          <cell r="S2062">
            <v>380.71999997192006</v>
          </cell>
          <cell r="T2062">
            <v>14118.399999874944</v>
          </cell>
          <cell r="U2062">
            <v>8909.6099999020244</v>
          </cell>
        </row>
        <row r="2063">
          <cell r="F2063" t="str">
            <v xml:space="preserve">(-) DESPESAS DIREÇÃOHospedagem </v>
          </cell>
          <cell r="G2063" t="str">
            <v xml:space="preserve">Hospedagem </v>
          </cell>
          <cell r="H2063">
            <v>797.5</v>
          </cell>
          <cell r="I2063">
            <v>0</v>
          </cell>
          <cell r="J2063">
            <v>4.5</v>
          </cell>
          <cell r="K2063">
            <v>0</v>
          </cell>
          <cell r="L2063">
            <v>0</v>
          </cell>
          <cell r="M2063">
            <v>0</v>
          </cell>
          <cell r="N2063">
            <v>641.70000000000005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1443.7</v>
          </cell>
          <cell r="U2063">
            <v>1443.7</v>
          </cell>
        </row>
        <row r="2064">
          <cell r="F2064" t="str">
            <v xml:space="preserve">(-) DESPESAS DIREÇÃOPassagens Aéreas </v>
          </cell>
          <cell r="G2064" t="str">
            <v xml:space="preserve">Passagens Aéreas </v>
          </cell>
          <cell r="H2064">
            <v>1490.7499998409701</v>
          </cell>
          <cell r="I2064">
            <v>1818.5200000000141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472.02000016545003</v>
          </cell>
          <cell r="Q2064">
            <v>674.15999981879997</v>
          </cell>
          <cell r="R2064">
            <v>1352.64000001675</v>
          </cell>
          <cell r="S2064">
            <v>380.71999997192006</v>
          </cell>
          <cell r="T2064">
            <v>6188.8099998139041</v>
          </cell>
          <cell r="U2064">
            <v>3309.2699998409844</v>
          </cell>
        </row>
        <row r="2065">
          <cell r="F2065" t="str">
            <v xml:space="preserve">(-) DESPESAS DIREÇÃOPassagens Rodoviárias </v>
          </cell>
          <cell r="G2065" t="str">
            <v xml:space="preserve">Passagens Rodoviárias 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</row>
        <row r="2066">
          <cell r="F2066" t="str">
            <v>(-) DESPESAS DIREÇÃOPassagens Marítimas</v>
          </cell>
          <cell r="G2066" t="str">
            <v>Passagens Marítimas</v>
          </cell>
          <cell r="H2066">
            <v>0</v>
          </cell>
          <cell r="I2066">
            <v>0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</row>
        <row r="2067">
          <cell r="F2067" t="str">
            <v>(-) DESPESAS DIREÇÃODespesas com Táxi</v>
          </cell>
          <cell r="G2067" t="str">
            <v>Despesas com Táxi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</row>
        <row r="2068">
          <cell r="F2068" t="str">
            <v>(-) DESPESAS DIREÇÃODespesas com Moto Taxi</v>
          </cell>
          <cell r="G2068" t="str">
            <v>Despesas com Moto Taxi</v>
          </cell>
          <cell r="H2068">
            <v>0</v>
          </cell>
          <cell r="I2068">
            <v>0</v>
          </cell>
          <cell r="J2068">
            <v>0</v>
          </cell>
          <cell r="K2068">
            <v>16.000000003051657</v>
          </cell>
          <cell r="L2068">
            <v>0</v>
          </cell>
          <cell r="M2068">
            <v>0</v>
          </cell>
          <cell r="N2068">
            <v>14.000000000842777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30.000000003894435</v>
          </cell>
          <cell r="U2068">
            <v>30.000000003894435</v>
          </cell>
        </row>
        <row r="2069">
          <cell r="F2069" t="str">
            <v>(-) DESPESAS DIREÇÃOAlimentação Viagens</v>
          </cell>
          <cell r="G2069" t="str">
            <v>Alimentação Viagens</v>
          </cell>
          <cell r="H2069">
            <v>0</v>
          </cell>
          <cell r="I2069">
            <v>0</v>
          </cell>
          <cell r="J2069">
            <v>0</v>
          </cell>
          <cell r="K2069">
            <v>334.94999998663502</v>
          </cell>
          <cell r="L2069">
            <v>0</v>
          </cell>
          <cell r="M2069">
            <v>87.229999975074008</v>
          </cell>
          <cell r="N2069">
            <v>118.250000022321</v>
          </cell>
          <cell r="O2069">
            <v>0</v>
          </cell>
          <cell r="P2069">
            <v>51.899999989550999</v>
          </cell>
          <cell r="Q2069">
            <v>60.899999983479994</v>
          </cell>
          <cell r="R2069">
            <v>0</v>
          </cell>
          <cell r="S2069">
            <v>0</v>
          </cell>
          <cell r="T2069">
            <v>653.22999995706107</v>
          </cell>
          <cell r="U2069">
            <v>540.42999998403002</v>
          </cell>
        </row>
        <row r="2070">
          <cell r="F2070" t="str">
            <v>(-) DESPESAS DIREÇÃODiárias Viagens</v>
          </cell>
          <cell r="G2070" t="str">
            <v>Diárias Viagens</v>
          </cell>
          <cell r="H2070">
            <v>0</v>
          </cell>
          <cell r="I2070">
            <v>0</v>
          </cell>
          <cell r="J2070">
            <v>0</v>
          </cell>
          <cell r="K2070">
            <v>64.000000031729996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64.000000031729996</v>
          </cell>
          <cell r="U2070">
            <v>64.000000031729996</v>
          </cell>
        </row>
        <row r="2071">
          <cell r="F2071" t="str">
            <v>(-) DESPESAS DIREÇÃOCombustível em Viagens</v>
          </cell>
          <cell r="G2071" t="str">
            <v>Combustível em Viagens</v>
          </cell>
          <cell r="H2071">
            <v>769.35000005714596</v>
          </cell>
          <cell r="I2071">
            <v>0</v>
          </cell>
          <cell r="J2071">
            <v>630.52</v>
          </cell>
          <cell r="K2071">
            <v>445.69999998163496</v>
          </cell>
          <cell r="L2071">
            <v>0</v>
          </cell>
          <cell r="M2071">
            <v>789.58000002492599</v>
          </cell>
          <cell r="N2071">
            <v>887.05999997767901</v>
          </cell>
          <cell r="O2071">
            <v>368.83</v>
          </cell>
          <cell r="P2071">
            <v>903.39000001044906</v>
          </cell>
          <cell r="Q2071">
            <v>754.23000001651997</v>
          </cell>
          <cell r="R2071">
            <v>190</v>
          </cell>
          <cell r="S2071">
            <v>0</v>
          </cell>
          <cell r="T2071">
            <v>5738.6600000683547</v>
          </cell>
          <cell r="U2071">
            <v>3522.2100000413861</v>
          </cell>
        </row>
        <row r="2072">
          <cell r="F2072" t="str">
            <v>(-) DESPESAS DIREÇÃOEstacionamento</v>
          </cell>
          <cell r="G2072" t="str">
            <v>Estacionamento</v>
          </cell>
          <cell r="H2072">
            <v>0</v>
          </cell>
          <cell r="I2072">
            <v>0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</row>
        <row r="2073">
          <cell r="F2073" t="str">
            <v>(-) DESPESAS DIREÇÃOPedágio</v>
          </cell>
          <cell r="G2073" t="str">
            <v>Pedágio</v>
          </cell>
          <cell r="H2073">
            <v>0</v>
          </cell>
          <cell r="I2073">
            <v>0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</row>
        <row r="2074">
          <cell r="F2074" t="str">
            <v>(-) DESPESAS DIREÇÃO(-) Telefonia e Telecomunicações</v>
          </cell>
          <cell r="G2074" t="str">
            <v>(-) Telefonia e Telecomunicações</v>
          </cell>
          <cell r="H2074">
            <v>1076.5100001244641</v>
          </cell>
          <cell r="I2074">
            <v>1070.7900000764012</v>
          </cell>
          <cell r="J2074">
            <v>1064.8600000131771</v>
          </cell>
          <cell r="K2074">
            <v>882.86999998410238</v>
          </cell>
          <cell r="L2074">
            <v>0</v>
          </cell>
          <cell r="M2074">
            <v>1270.9300000646417</v>
          </cell>
          <cell r="N2074">
            <v>0</v>
          </cell>
          <cell r="O2074">
            <v>2362.4000001020486</v>
          </cell>
          <cell r="P2074">
            <v>300.09999997055439</v>
          </cell>
          <cell r="Q2074">
            <v>0</v>
          </cell>
          <cell r="R2074">
            <v>382.40999996234711</v>
          </cell>
          <cell r="S2074">
            <v>587.0199999768513</v>
          </cell>
          <cell r="T2074">
            <v>8997.8900002745886</v>
          </cell>
          <cell r="U2074">
            <v>5365.9600002627867</v>
          </cell>
        </row>
        <row r="2075">
          <cell r="F2075" t="str">
            <v>(-) DESPESAS DIREÇÃOTelefonia Fixa</v>
          </cell>
          <cell r="G2075" t="str">
            <v>Telefonia Fixa</v>
          </cell>
          <cell r="H2075">
            <v>0</v>
          </cell>
          <cell r="I2075">
            <v>0</v>
          </cell>
          <cell r="J2075">
            <v>0</v>
          </cell>
          <cell r="K2075">
            <v>0</v>
          </cell>
          <cell r="L2075">
            <v>0</v>
          </cell>
          <cell r="M2075">
            <v>114.53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114.53</v>
          </cell>
          <cell r="U2075">
            <v>114.53</v>
          </cell>
        </row>
        <row r="2076">
          <cell r="F2076" t="str">
            <v>(-) DESPESAS DIREÇÃOTelefonia Móvel</v>
          </cell>
          <cell r="G2076" t="str">
            <v>Telefonia Móvel</v>
          </cell>
          <cell r="H2076">
            <v>1076.5100001244641</v>
          </cell>
          <cell r="I2076">
            <v>1070.7900000764012</v>
          </cell>
          <cell r="J2076">
            <v>1064.8600000131771</v>
          </cell>
          <cell r="K2076">
            <v>882.86999998410238</v>
          </cell>
          <cell r="L2076">
            <v>0</v>
          </cell>
          <cell r="M2076">
            <v>1156.4000000646417</v>
          </cell>
          <cell r="N2076">
            <v>0</v>
          </cell>
          <cell r="O2076">
            <v>2362.4000001020486</v>
          </cell>
          <cell r="P2076">
            <v>300.09999997055439</v>
          </cell>
          <cell r="Q2076">
            <v>0</v>
          </cell>
          <cell r="R2076">
            <v>382.40999996234711</v>
          </cell>
          <cell r="S2076">
            <v>587.0199999768513</v>
          </cell>
          <cell r="T2076">
            <v>8883.3600002745879</v>
          </cell>
          <cell r="U2076">
            <v>5251.4300002627861</v>
          </cell>
        </row>
        <row r="2077">
          <cell r="F2077" t="str">
            <v>(-) DESPESAS DIREÇÃOInternet</v>
          </cell>
          <cell r="G2077" t="str">
            <v>Internet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</row>
        <row r="2078">
          <cell r="F2078" t="str">
            <v>(-) DESPESAS DIREÇÃOServiço de Trasmissão em Audio e Video</v>
          </cell>
          <cell r="G2078" t="str">
            <v>Serviço de Trasmissão em Audio e Video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</row>
        <row r="2079">
          <cell r="F2079" t="str">
            <v>(-) DESPESAS DIREÇÃOVoip</v>
          </cell>
          <cell r="G2079" t="str">
            <v>Voip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</row>
        <row r="2080">
          <cell r="F2080" t="str">
            <v>(-) DESPESAS DIREÇÃO(-)Materias de Consumo</v>
          </cell>
          <cell r="G2080" t="str">
            <v>(-)Materias de Consumo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</row>
        <row r="2081">
          <cell r="F2081" t="str">
            <v>(-) DESPESAS DIREÇÃOMaterial de Consumo Informática</v>
          </cell>
          <cell r="G2081" t="str">
            <v>Material de Consumo Informática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</row>
        <row r="2082">
          <cell r="F2082" t="str">
            <v>(-) DESPESAS DIREÇÃOAluguel Máquina Reprográfica</v>
          </cell>
          <cell r="G2082" t="str">
            <v>Aluguel Máquina Reprográfica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</row>
        <row r="2083">
          <cell r="F2083" t="str">
            <v>(-) DESPESAS DIREÇÃOMaterial de Consumo Máquina Reprografia</v>
          </cell>
          <cell r="G2083" t="str">
            <v>Material de Consumo Máquina Reprografia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</row>
        <row r="2084">
          <cell r="F2084" t="str">
            <v>(-) DESPESAS DIREÇÃOMaterial de Expediente</v>
          </cell>
          <cell r="G2084" t="str">
            <v>Material de Expediente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</row>
        <row r="2085">
          <cell r="F2085" t="str">
            <v>(-) DESPESAS DIREÇÃOMaterial de Limpeza</v>
          </cell>
          <cell r="G2085" t="str">
            <v>Material de Limpeza</v>
          </cell>
          <cell r="H2085">
            <v>0</v>
          </cell>
          <cell r="I2085">
            <v>0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</row>
        <row r="2086">
          <cell r="F2086" t="str">
            <v>(-) DESPESAS DIREÇÃOMaterial Gráfico e Repreográfico</v>
          </cell>
          <cell r="G2086" t="str">
            <v>Material Gráfico e Repreográfico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</row>
        <row r="2087">
          <cell r="F2087" t="str">
            <v>(-) DESPESAS DIREÇÃOMateriais de Natureza Permanente</v>
          </cell>
          <cell r="G2087" t="str">
            <v>Materiais de Natureza Permanente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</row>
        <row r="2088">
          <cell r="F2088" t="str">
            <v>(-) DESPESAS DIREÇÃOCoffee Break</v>
          </cell>
          <cell r="G2088" t="str">
            <v>Coffee Break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</row>
        <row r="2089">
          <cell r="F2089" t="str">
            <v>(-) DESPESAS DIREÇÃOMaterial EPI</v>
          </cell>
          <cell r="G2089" t="str">
            <v>Material EPI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</row>
        <row r="2090">
          <cell r="F2090" t="str">
            <v>(-) DESPESAS DIREÇÃO(-) Serviços Técnicos Especializados</v>
          </cell>
          <cell r="G2090" t="str">
            <v>(-) Serviços Técnicos Especializados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25570</v>
          </cell>
          <cell r="T2090">
            <v>25570</v>
          </cell>
          <cell r="U2090">
            <v>0</v>
          </cell>
        </row>
        <row r="2091">
          <cell r="F2091" t="str">
            <v>(-) DESPESAS DIREÇÃOComissões sobre Vendas</v>
          </cell>
          <cell r="G2091" t="str">
            <v>Comissões sobre Vendas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</row>
        <row r="2092">
          <cell r="F2092" t="str">
            <v>(-) DESPESAS DIREÇÃOServiços de Segurança</v>
          </cell>
          <cell r="G2092" t="str">
            <v>Serviços de Segurança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</row>
        <row r="2093">
          <cell r="F2093" t="str">
            <v>(-) DESPESAS DIREÇÃOServiços de Contabilidade</v>
          </cell>
          <cell r="G2093" t="str">
            <v>Serviços de Contabilidade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</row>
        <row r="2094">
          <cell r="F2094" t="str">
            <v>(-) DESPESAS DIREÇÃOAssessoria Tributária</v>
          </cell>
          <cell r="G2094" t="str">
            <v>Assessoria Tributária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</row>
        <row r="2095">
          <cell r="F2095" t="str">
            <v>(-) DESPESAS DIREÇÃOAuditoria Independente</v>
          </cell>
          <cell r="G2095" t="str">
            <v>Auditoria Independente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</row>
        <row r="2096">
          <cell r="F2096" t="str">
            <v>(-) DESPESAS DIREÇÃOAdvocacia</v>
          </cell>
          <cell r="G2096" t="str">
            <v>Advocacia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19070</v>
          </cell>
          <cell r="T2096">
            <v>19070</v>
          </cell>
          <cell r="U2096">
            <v>0</v>
          </cell>
        </row>
        <row r="2097">
          <cell r="F2097" t="str">
            <v>(-) DESPESAS DIREÇÃOAssessoria de Imprensa</v>
          </cell>
          <cell r="G2097" t="str">
            <v>Assessoria de Imprensa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</row>
        <row r="2098">
          <cell r="F2098" t="str">
            <v>(-) DESPESAS DIREÇÃOAssessoria de Comunicação</v>
          </cell>
          <cell r="G2098" t="str">
            <v>Assessoria de Comunicação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</row>
        <row r="2099">
          <cell r="F2099" t="str">
            <v>(-) DESPESAS DIREÇÃOAssessoria Criação e Publicidade</v>
          </cell>
          <cell r="G2099" t="str">
            <v>Assessoria Criação e Publicidade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</row>
        <row r="2100">
          <cell r="F2100" t="str">
            <v>(-) DESPESAS DIREÇÃORecrutamento e Seleção</v>
          </cell>
          <cell r="G2100" t="str">
            <v>Recrutamento e Seleção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</row>
        <row r="2101">
          <cell r="F2101" t="str">
            <v>(-) DESPESAS DIREÇÃOFerramentas de Pesquisa</v>
          </cell>
          <cell r="G2101" t="str">
            <v>Ferramentas de Pesquisa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</row>
        <row r="2102">
          <cell r="F2102" t="str">
            <v>(-) DESPESAS DIREÇÃOAssessoria Empresarial</v>
          </cell>
          <cell r="G2102" t="str">
            <v>Assessoria Empresarial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6500</v>
          </cell>
          <cell r="T2102">
            <v>6500</v>
          </cell>
          <cell r="U2102">
            <v>0</v>
          </cell>
        </row>
        <row r="2103">
          <cell r="F2103" t="str">
            <v>(-) DESPESAS DIREÇÃOServiço de Desembaraço Aduaneiro</v>
          </cell>
          <cell r="G2103" t="str">
            <v>Serviço de Desembaraço Aduaneiro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</row>
        <row r="2104">
          <cell r="F2104" t="str">
            <v>(-) DESPESAS DIREÇÃOParticipação em Associações</v>
          </cell>
          <cell r="G2104" t="str">
            <v>Participação em Associações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</row>
        <row r="2105">
          <cell r="F2105" t="str">
            <v>(-) DESPESAS DIREÇÃOComissão Empresa de Cobrança</v>
          </cell>
          <cell r="G2105" t="str">
            <v>Comissão Empresa de Cobrança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</row>
        <row r="2106">
          <cell r="F2106" t="str">
            <v>(-) DESPESAS DIREÇÃOServiço Análise de Crédito</v>
          </cell>
          <cell r="G2106" t="str">
            <v>Serviço Análise de Crédito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</row>
        <row r="2107">
          <cell r="F2107" t="str">
            <v>(-) DESPESAS DIREÇÃODesenvolvimento e Manutenção de Software</v>
          </cell>
          <cell r="G2107" t="str">
            <v>Desenvolvimento e Manutenção de Software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</row>
        <row r="2108">
          <cell r="F2108" t="str">
            <v>(-) DESPESAS DIREÇÃOSuporte Técnico Software</v>
          </cell>
          <cell r="G2108" t="str">
            <v>Suporte Técnico Software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</row>
        <row r="2109">
          <cell r="F2109" t="str">
            <v>(-) DESPESAS DIREÇÃOLicença para Uso de Software (Aluguel)</v>
          </cell>
          <cell r="G2109" t="str">
            <v>Licença para Uso de Software (Aluguel)</v>
          </cell>
          <cell r="H2109">
            <v>0</v>
          </cell>
          <cell r="I2109">
            <v>0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</row>
        <row r="2110">
          <cell r="F2110" t="str">
            <v>(-) DESPESAS DIREÇÃOAssessoria em TI</v>
          </cell>
          <cell r="G2110" t="str">
            <v>Assessoria em TI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</row>
        <row r="2111">
          <cell r="F2111" t="str">
            <v>(-) DESPESAS DIREÇÃOManutenção Suporte Técnico Software</v>
          </cell>
          <cell r="G2111" t="str">
            <v>Manutenção Suporte Técnico Software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</row>
        <row r="2112">
          <cell r="F2112" t="str">
            <v>(-) DESPESAS DIREÇÃO(-)Manutenção</v>
          </cell>
          <cell r="G2112" t="str">
            <v>(-)Manutenção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</row>
        <row r="2113">
          <cell r="F2113" t="str">
            <v>(-) DESPESAS DIREÇÃOMateriais de Manutenção e Reparos</v>
          </cell>
          <cell r="G2113" t="str">
            <v>Materiais de Manutenção e Reparos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</row>
        <row r="2114">
          <cell r="F2114" t="str">
            <v>(-) DESPESAS DIREÇÃOManutenção Conservação Móveis e Utensílios</v>
          </cell>
          <cell r="G2114" t="str">
            <v>Manutenção Conservação Móveis e Utensílios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</row>
        <row r="2115">
          <cell r="F2115" t="str">
            <v>(-) DESPESAS DIREÇÃOManutenção Conservação Máq. e Equipamentos</v>
          </cell>
          <cell r="G2115" t="str">
            <v>Manutenção Conservação Máq. e Equipamentos</v>
          </cell>
          <cell r="H2115">
            <v>0</v>
          </cell>
          <cell r="I2115">
            <v>0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</row>
        <row r="2116">
          <cell r="F2116" t="str">
            <v>(-) DESPESAS DIREÇÃOManutenção de Equipamentos de Informática</v>
          </cell>
          <cell r="G2116" t="str">
            <v>Manutenção de Equipamentos de Informática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</row>
        <row r="2117">
          <cell r="F2117" t="str">
            <v>(-) DESPESAS DIREÇÃOManutenção e Conservação Instalações</v>
          </cell>
          <cell r="G2117" t="str">
            <v>Manutenção e Conservação Instalações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</row>
        <row r="2118">
          <cell r="F2118" t="str">
            <v>(-) DESPESAS DIREÇÃOManutenção e Conservação Predial</v>
          </cell>
          <cell r="G2118" t="str">
            <v>Manutenção e Conservação Predial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</row>
        <row r="2119">
          <cell r="F2119" t="str">
            <v>(-) DESPESAS DIREÇÃO(-)Outras Despesas Gerais</v>
          </cell>
          <cell r="G2119" t="str">
            <v>(-)Outras Despesas Gerais</v>
          </cell>
          <cell r="H2119">
            <v>109.54</v>
          </cell>
          <cell r="I2119">
            <v>0</v>
          </cell>
          <cell r="J2119">
            <v>15</v>
          </cell>
          <cell r="K2119">
            <v>15</v>
          </cell>
          <cell r="L2119">
            <v>0</v>
          </cell>
          <cell r="M2119">
            <v>15</v>
          </cell>
          <cell r="N2119">
            <v>0</v>
          </cell>
          <cell r="O2119">
            <v>50.140000035965222</v>
          </cell>
          <cell r="P2119">
            <v>0</v>
          </cell>
          <cell r="Q2119">
            <v>30</v>
          </cell>
          <cell r="R2119">
            <v>100.19</v>
          </cell>
          <cell r="S2119">
            <v>113.39</v>
          </cell>
          <cell r="T2119">
            <v>448.26000003596522</v>
          </cell>
          <cell r="U2119">
            <v>154.54000000000002</v>
          </cell>
        </row>
        <row r="2120">
          <cell r="F2120" t="str">
            <v>(-) DESPESAS DIREÇÃOAluguel de Veículos</v>
          </cell>
          <cell r="G2120" t="str">
            <v>Aluguel de Veículos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</row>
        <row r="2121">
          <cell r="F2121" t="str">
            <v>(-) DESPESAS DIREÇÃOAssinatura Jornais, Revistas e Periódicos</v>
          </cell>
          <cell r="G2121" t="str">
            <v>Assinatura Jornais, Revistas e Periódicos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</row>
        <row r="2122">
          <cell r="F2122" t="str">
            <v>(-) DESPESAS DIREÇÃOCombustível</v>
          </cell>
          <cell r="G2122" t="str">
            <v>Combustível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85.19</v>
          </cell>
          <cell r="S2122">
            <v>85.19</v>
          </cell>
          <cell r="T2122">
            <v>170.38</v>
          </cell>
          <cell r="U2122">
            <v>0</v>
          </cell>
        </row>
        <row r="2123">
          <cell r="F2123" t="str">
            <v>(-) DESPESAS DIREÇÃODespesa com Documentos</v>
          </cell>
          <cell r="G2123" t="str">
            <v>Despesa com Documentos</v>
          </cell>
          <cell r="H2123">
            <v>0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13.2</v>
          </cell>
          <cell r="T2123">
            <v>13.2</v>
          </cell>
          <cell r="U2123">
            <v>0</v>
          </cell>
        </row>
        <row r="2124">
          <cell r="F2124" t="str">
            <v>(-) DESPESAS DIREÇÃODespesa com Processos Judiciais</v>
          </cell>
          <cell r="G2124" t="str">
            <v>Despesa com Processos Judiciais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</row>
        <row r="2125">
          <cell r="F2125" t="str">
            <v>(-) DESPESAS DIREÇÃOFrete Compra</v>
          </cell>
          <cell r="G2125" t="str">
            <v>Frete Compra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</row>
        <row r="2126">
          <cell r="F2126" t="str">
            <v>(-) DESPESAS DIREÇÃOMão-de-Obra Terceirizada</v>
          </cell>
          <cell r="G2126" t="str">
            <v>Mão-de-Obra Terceirizada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</row>
        <row r="2127">
          <cell r="F2127" t="str">
            <v>(-) DESPESAS DIREÇÃOServiço de Correios</v>
          </cell>
          <cell r="G2127" t="str">
            <v>Serviço de Correios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50.140000035965222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50.140000035965222</v>
          </cell>
          <cell r="U2127">
            <v>0</v>
          </cell>
        </row>
        <row r="2128">
          <cell r="F2128" t="str">
            <v>(-) DESPESAS DIREÇÃOÁgua</v>
          </cell>
          <cell r="G2128" t="str">
            <v>Água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</row>
        <row r="2129">
          <cell r="F2129" t="str">
            <v>(-) DESPESAS DIREÇÃODespesas com Amortização de Software</v>
          </cell>
          <cell r="G2129" t="str">
            <v>Despesas com Amortização de Software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</row>
        <row r="2130">
          <cell r="F2130" t="str">
            <v>(-) DESPESAS DIREÇÃOTaxas Operacionais</v>
          </cell>
          <cell r="G2130" t="str">
            <v>Taxas Operacionais</v>
          </cell>
          <cell r="H2130">
            <v>109.54</v>
          </cell>
          <cell r="I2130">
            <v>0</v>
          </cell>
          <cell r="J2130">
            <v>15</v>
          </cell>
          <cell r="K2130">
            <v>15</v>
          </cell>
          <cell r="L2130">
            <v>0</v>
          </cell>
          <cell r="M2130">
            <v>15</v>
          </cell>
          <cell r="N2130">
            <v>0</v>
          </cell>
          <cell r="O2130">
            <v>0</v>
          </cell>
          <cell r="P2130">
            <v>0</v>
          </cell>
          <cell r="Q2130">
            <v>30</v>
          </cell>
          <cell r="R2130">
            <v>15</v>
          </cell>
          <cell r="S2130">
            <v>15</v>
          </cell>
          <cell r="T2130">
            <v>214.54000000000002</v>
          </cell>
          <cell r="U2130">
            <v>154.54000000000002</v>
          </cell>
        </row>
        <row r="2131">
          <cell r="F2131" t="str">
            <v>(-) DESPESAS DIREÇÃOAluguel de Imóveis</v>
          </cell>
          <cell r="G2131" t="str">
            <v>Aluguel de Imóveis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</row>
        <row r="2132">
          <cell r="F2132" t="str">
            <v>(-) DESPESAS DIREÇÃOSeguro Frota Leve</v>
          </cell>
          <cell r="G2132" t="str">
            <v>Seguro Frota Leve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</row>
        <row r="2133">
          <cell r="F2133" t="str">
            <v>(-) DESPESAS DIREÇÃOPerdas de Estoque</v>
          </cell>
          <cell r="G2133" t="str">
            <v>Perdas de Estoque</v>
          </cell>
          <cell r="H2133">
            <v>0</v>
          </cell>
          <cell r="I2133">
            <v>0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</row>
        <row r="2134">
          <cell r="F2134" t="str">
            <v>(-) DESPESAS DIREÇÃOAluguel de Máquinas e Equipamentos</v>
          </cell>
          <cell r="G2134" t="str">
            <v>Aluguel de Máquinas e Equipamentos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</row>
        <row r="2135">
          <cell r="F2135" t="str">
            <v>(-) DESPESAS DIREÇÃOOutras Despesas Gerais</v>
          </cell>
          <cell r="G2135" t="str">
            <v>Outras Despesas Gerais</v>
          </cell>
          <cell r="H2135">
            <v>0</v>
          </cell>
          <cell r="I2135">
            <v>0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</row>
        <row r="2136">
          <cell r="F2136" t="str">
            <v>(-) DESPESAS MANUTENÇÃO DE INSTALAÇÕES(-) DESPESAS MANUTENÇÃO DE INSTALAÇÕES</v>
          </cell>
          <cell r="G2136" t="str">
            <v>(-) DESPESAS MANUTENÇÃO DE INSTALAÇÕES</v>
          </cell>
          <cell r="H2136">
            <v>14751.005833884195</v>
          </cell>
          <cell r="I2136">
            <v>13344.967477431761</v>
          </cell>
          <cell r="J2136">
            <v>18916.82456545439</v>
          </cell>
          <cell r="K2136">
            <v>20888.157015775461</v>
          </cell>
          <cell r="L2136">
            <v>16678.896830519021</v>
          </cell>
          <cell r="M2136">
            <v>17418.897833122479</v>
          </cell>
          <cell r="N2136">
            <v>18055.506120435395</v>
          </cell>
          <cell r="O2136">
            <v>27152.17703407193</v>
          </cell>
          <cell r="P2136">
            <v>22166.422651950728</v>
          </cell>
          <cell r="Q2136">
            <v>24468.404110343301</v>
          </cell>
          <cell r="R2136">
            <v>23237.450000078505</v>
          </cell>
          <cell r="S2136">
            <v>27815.959999791969</v>
          </cell>
          <cell r="T2136">
            <v>244894.66947285915</v>
          </cell>
          <cell r="U2136">
            <v>120054.25567662271</v>
          </cell>
        </row>
        <row r="2137">
          <cell r="F2137" t="str">
            <v>(-) DESPESAS MANUTENÇÃO DE INSTALAÇÕESDespesas com Pessoal</v>
          </cell>
          <cell r="G2137" t="str">
            <v>Despesas com Pessoal</v>
          </cell>
          <cell r="H2137">
            <v>10228.485833884197</v>
          </cell>
          <cell r="I2137">
            <v>10623.167477431762</v>
          </cell>
          <cell r="J2137">
            <v>13074.024565458511</v>
          </cell>
          <cell r="K2137">
            <v>12287.227015776301</v>
          </cell>
          <cell r="L2137">
            <v>10854.566830519021</v>
          </cell>
          <cell r="M2137">
            <v>11070.387833122477</v>
          </cell>
          <cell r="N2137">
            <v>12862.176120420441</v>
          </cell>
          <cell r="O2137">
            <v>13432.577034065564</v>
          </cell>
          <cell r="P2137">
            <v>12672.0857624981</v>
          </cell>
          <cell r="Q2137">
            <v>14891.524110340952</v>
          </cell>
          <cell r="R2137">
            <v>12457.756513299253</v>
          </cell>
          <cell r="S2137">
            <v>13884.236763300036</v>
          </cell>
          <cell r="T2137">
            <v>148338.21586011659</v>
          </cell>
          <cell r="U2137">
            <v>81000.035676612708</v>
          </cell>
        </row>
        <row r="2138">
          <cell r="F2138" t="str">
            <v>(-) DESPESAS MANUTENÇÃO DE INSTALAÇÕESSalários e Adicionais</v>
          </cell>
          <cell r="G2138" t="str">
            <v>Salários e Adicionais</v>
          </cell>
          <cell r="H2138">
            <v>5640.38</v>
          </cell>
          <cell r="I2138">
            <v>6058.82</v>
          </cell>
          <cell r="J2138">
            <v>7881.89</v>
          </cell>
          <cell r="K2138">
            <v>7477.9480000000003</v>
          </cell>
          <cell r="L2138">
            <v>6078.558</v>
          </cell>
          <cell r="M2138">
            <v>8152.4440000000004</v>
          </cell>
          <cell r="N2138">
            <v>7679.4148000000014</v>
          </cell>
          <cell r="O2138">
            <v>7311.13</v>
          </cell>
          <cell r="P2138">
            <v>7611.5400000000009</v>
          </cell>
          <cell r="Q2138">
            <v>9037.3799999999992</v>
          </cell>
          <cell r="R2138">
            <v>7035.66</v>
          </cell>
          <cell r="S2138">
            <v>8421.2800000000007</v>
          </cell>
          <cell r="T2138">
            <v>88386.444799999997</v>
          </cell>
          <cell r="U2138">
            <v>48969.4548</v>
          </cell>
        </row>
        <row r="2139">
          <cell r="F2139" t="str">
            <v>(-) DESPESAS MANUTENÇÃO DE INSTALAÇÕESEncargos Sociais</v>
          </cell>
          <cell r="G2139" t="str">
            <v>Encargos Sociais</v>
          </cell>
          <cell r="H2139">
            <v>3200.91</v>
          </cell>
          <cell r="I2139">
            <v>3157.2799999999997</v>
          </cell>
          <cell r="J2139">
            <v>3192.03</v>
          </cell>
          <cell r="K2139">
            <v>3410.1832000000009</v>
          </cell>
          <cell r="L2139">
            <v>3291.6332000000007</v>
          </cell>
          <cell r="M2139">
            <v>1214.538</v>
          </cell>
          <cell r="N2139">
            <v>3665.7404000000006</v>
          </cell>
          <cell r="O2139">
            <v>4615.7999999999993</v>
          </cell>
          <cell r="P2139">
            <v>3455.9599999999996</v>
          </cell>
          <cell r="Q2139">
            <v>4183.66</v>
          </cell>
          <cell r="R2139">
            <v>3999.0100000000011</v>
          </cell>
          <cell r="S2139">
            <v>3884.73</v>
          </cell>
          <cell r="T2139">
            <v>41271.474800000004</v>
          </cell>
          <cell r="U2139">
            <v>21132.3148</v>
          </cell>
        </row>
        <row r="2140">
          <cell r="F2140" t="str">
            <v>(-) DESPESAS MANUTENÇÃO DE INSTALAÇÕESProvisão PPR Global</v>
          </cell>
          <cell r="G2140" t="str">
            <v>Provisão PPR Global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</row>
        <row r="2141">
          <cell r="F2141" t="str">
            <v>(-) DESPESAS MANUTENÇÃO DE INSTALAÇÕESDesenvolvimento RH</v>
          </cell>
          <cell r="G2141" t="str">
            <v>Desenvolvimento RH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</row>
        <row r="2142">
          <cell r="F2142" t="str">
            <v>(-) DESPESAS MANUTENÇÃO DE INSTALAÇÕESProvisão PPR Gestores</v>
          </cell>
          <cell r="G2142" t="str">
            <v>Provisão PPR Gestores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</row>
        <row r="2143">
          <cell r="F2143" t="str">
            <v>(-) DESPESAS MANUTENÇÃO DE INSTALAÇÕESEducação Continuada</v>
          </cell>
          <cell r="G2143" t="str">
            <v>Educação Continuada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</row>
        <row r="2144">
          <cell r="F2144" t="str">
            <v>(-) DESPESAS MANUTENÇÃO DE INSTALAÇÕESIdiomas</v>
          </cell>
          <cell r="G2144" t="str">
            <v>Idiomas</v>
          </cell>
          <cell r="H2144">
            <v>0</v>
          </cell>
          <cell r="I2144">
            <v>0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</row>
        <row r="2145">
          <cell r="F2145" t="str">
            <v>(-) DESPESAS MANUTENÇÃO DE INSTALAÇÕESGinástica Laboral</v>
          </cell>
          <cell r="G2145" t="str">
            <v>Ginástica Laboral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</row>
        <row r="2146">
          <cell r="F2146" t="str">
            <v>(-) DESPESAS MANUTENÇÃO DE INSTALAÇÕESEducação e Treinamento (Capacitação)</v>
          </cell>
          <cell r="G2146" t="str">
            <v>Educação e Treinamento (Capacitação)</v>
          </cell>
          <cell r="H2146">
            <v>0</v>
          </cell>
          <cell r="I2146">
            <v>0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</row>
        <row r="2147">
          <cell r="F2147" t="str">
            <v>(-) DESPESAS MANUTENÇÃO DE INSTALAÇÕESAtividades Motivacionais</v>
          </cell>
          <cell r="G2147" t="str">
            <v>Atividades Motivacionais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</row>
        <row r="2148">
          <cell r="F2148" t="str">
            <v>(-) DESPESAS MANUTENÇÃO DE INSTALAÇÕESOutras despesas de Pessoal</v>
          </cell>
          <cell r="G2148" t="str">
            <v>Outras despesas de Pessoal</v>
          </cell>
          <cell r="H2148">
            <v>1387.1958338841953</v>
          </cell>
          <cell r="I2148">
            <v>1407.0674774317622</v>
          </cell>
          <cell r="J2148">
            <v>2000.1045654585105</v>
          </cell>
          <cell r="K2148">
            <v>1399.0958157762991</v>
          </cell>
          <cell r="L2148">
            <v>1484.3756305190195</v>
          </cell>
          <cell r="M2148">
            <v>1703.4058331224776</v>
          </cell>
          <cell r="N2148">
            <v>1517.0209204204407</v>
          </cell>
          <cell r="O2148">
            <v>1505.6470340655628</v>
          </cell>
          <cell r="P2148">
            <v>1604.5857624981006</v>
          </cell>
          <cell r="Q2148">
            <v>1670.4841103409524</v>
          </cell>
          <cell r="R2148">
            <v>1423.0865132992508</v>
          </cell>
          <cell r="S2148">
            <v>1578.2267633000354</v>
          </cell>
          <cell r="T2148">
            <v>18680.296260116604</v>
          </cell>
          <cell r="U2148">
            <v>10898.266076612703</v>
          </cell>
        </row>
        <row r="2149">
          <cell r="F2149" t="str">
            <v>(-) DESPESAS MANUTENÇÃO DE INSTALAÇÕESAjuda de Custo Alimentação</v>
          </cell>
          <cell r="G2149" t="str">
            <v>Ajuda de Custo Alimentação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</row>
        <row r="2150">
          <cell r="F2150" t="str">
            <v>(-) DESPESAS MANUTENÇÃO DE INSTALAÇÕESAjuda de Custo Combustível</v>
          </cell>
          <cell r="G2150" t="str">
            <v>Ajuda de Custo Combustível</v>
          </cell>
          <cell r="H2150">
            <v>0</v>
          </cell>
          <cell r="I2150">
            <v>0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</row>
        <row r="2151">
          <cell r="F2151" t="str">
            <v>(-) DESPESAS MANUTENÇÃO DE INSTALAÇÕESAjuda de Custo Moradia/Aluguel</v>
          </cell>
          <cell r="G2151" t="str">
            <v>Ajuda de Custo Moradia/Aluguel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</row>
        <row r="2152">
          <cell r="F2152" t="str">
            <v>(-) DESPESAS MANUTENÇÃO DE INSTALAÇÕESExames Médicos</v>
          </cell>
          <cell r="G2152" t="str">
            <v>Exames Médicos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6.9900000031970002</v>
          </cell>
          <cell r="Q2152">
            <v>0</v>
          </cell>
          <cell r="R2152">
            <v>0</v>
          </cell>
          <cell r="S2152">
            <v>0</v>
          </cell>
          <cell r="T2152">
            <v>6.9900000031970002</v>
          </cell>
          <cell r="U2152">
            <v>0</v>
          </cell>
        </row>
        <row r="2153">
          <cell r="F2153" t="str">
            <v>(-) DESPESAS MANUTENÇÃO DE INSTALAÇÕESPlano de Saúde</v>
          </cell>
          <cell r="G2153" t="str">
            <v>Plano de Saúde</v>
          </cell>
          <cell r="H2153">
            <v>547.19583335647212</v>
          </cell>
          <cell r="I2153">
            <v>567.06747786222286</v>
          </cell>
          <cell r="J2153">
            <v>639.10456523633502</v>
          </cell>
          <cell r="K2153">
            <v>559.09581587009916</v>
          </cell>
          <cell r="L2153">
            <v>644.37563022628524</v>
          </cell>
          <cell r="M2153">
            <v>634.90583335378801</v>
          </cell>
          <cell r="N2153">
            <v>677.02092052666376</v>
          </cell>
          <cell r="O2153">
            <v>665.64703389588942</v>
          </cell>
          <cell r="P2153">
            <v>697.59576267973728</v>
          </cell>
          <cell r="Q2153">
            <v>657.68411019616883</v>
          </cell>
          <cell r="R2153">
            <v>523.0865132108205</v>
          </cell>
          <cell r="S2153">
            <v>652.22676352068311</v>
          </cell>
          <cell r="T2153">
            <v>7465.0062599351659</v>
          </cell>
          <cell r="U2153">
            <v>4268.7660764318662</v>
          </cell>
        </row>
        <row r="2154">
          <cell r="F2154" t="str">
            <v>(-) DESPESAS MANUTENÇÃO DE INSTALAÇÕESSeguro de Vida em Grupo</v>
          </cell>
          <cell r="G2154" t="str">
            <v>Seguro de Vida em Grupo</v>
          </cell>
          <cell r="H2154">
            <v>0</v>
          </cell>
          <cell r="I2154">
            <v>0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</row>
        <row r="2155">
          <cell r="F2155" t="str">
            <v>(-) DESPESAS MANUTENÇÃO DE INSTALAÇÕESPlano Odontológico</v>
          </cell>
          <cell r="G2155" t="str">
            <v>Plano Odontológico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</row>
        <row r="2156">
          <cell r="F2156" t="str">
            <v>(-) DESPESAS MANUTENÇÃO DE INSTALAÇÕESFarmácia</v>
          </cell>
          <cell r="G2156" t="str">
            <v>Farmácia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</row>
        <row r="2157">
          <cell r="F2157" t="str">
            <v>(-) DESPESAS MANUTENÇÃO DE INSTALAÇÕESAlimentação Funcionários</v>
          </cell>
          <cell r="G2157" t="str">
            <v>Alimentação Funcionários</v>
          </cell>
          <cell r="H2157">
            <v>840.00000052772316</v>
          </cell>
          <cell r="I2157">
            <v>839.99999956953945</v>
          </cell>
          <cell r="J2157">
            <v>840.00000022217546</v>
          </cell>
          <cell r="K2157">
            <v>839.99999990619995</v>
          </cell>
          <cell r="L2157">
            <v>840.00000029273428</v>
          </cell>
          <cell r="M2157">
            <v>839.99999973960473</v>
          </cell>
          <cell r="N2157">
            <v>839.99999989377682</v>
          </cell>
          <cell r="O2157">
            <v>840.00000016967351</v>
          </cell>
          <cell r="P2157">
            <v>899.99999981516635</v>
          </cell>
          <cell r="Q2157">
            <v>900.0000001447836</v>
          </cell>
          <cell r="R2157">
            <v>900.00000008843028</v>
          </cell>
          <cell r="S2157">
            <v>899.99999977673212</v>
          </cell>
          <cell r="T2157">
            <v>10320.00000014654</v>
          </cell>
          <cell r="U2157">
            <v>5880.0000001517537</v>
          </cell>
        </row>
        <row r="2158">
          <cell r="F2158" t="str">
            <v>(-) DESPESAS MANUTENÇÃO DE INSTALAÇÕESAlimentação Interna Funcionários</v>
          </cell>
          <cell r="G2158" t="str">
            <v>Alimentação Interna Funcionários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228.5000000290849</v>
          </cell>
          <cell r="N2158">
            <v>0</v>
          </cell>
          <cell r="O2158">
            <v>0</v>
          </cell>
          <cell r="P2158">
            <v>0</v>
          </cell>
          <cell r="Q2158">
            <v>112.8</v>
          </cell>
          <cell r="R2158">
            <v>0</v>
          </cell>
          <cell r="S2158">
            <v>26.000000002620006</v>
          </cell>
          <cell r="T2158">
            <v>367.30000003170494</v>
          </cell>
          <cell r="U2158">
            <v>228.5000000290849</v>
          </cell>
        </row>
        <row r="2159">
          <cell r="F2159" t="str">
            <v>(-) DESPESAS MANUTENÇÃO DE INSTALAÇÕESMulta Termino Contratual</v>
          </cell>
          <cell r="G2159" t="str">
            <v>Multa Termino Contratual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</row>
        <row r="2160">
          <cell r="F2160" t="str">
            <v>(-) DESPESAS MANUTENÇÃO DE INSTALAÇÕESMultas Trabalhistas</v>
          </cell>
          <cell r="G2160" t="str">
            <v>Multas Trabalhistas</v>
          </cell>
          <cell r="H2160">
            <v>0</v>
          </cell>
          <cell r="I2160">
            <v>0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</row>
        <row r="2161">
          <cell r="F2161" t="str">
            <v xml:space="preserve">(-) DESPESAS MANUTENÇÃO DE INSTALAÇÕESFardamento </v>
          </cell>
          <cell r="G2161" t="str">
            <v xml:space="preserve">Fardamento </v>
          </cell>
          <cell r="H2161">
            <v>0</v>
          </cell>
          <cell r="I2161">
            <v>0</v>
          </cell>
          <cell r="J2161">
            <v>521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521</v>
          </cell>
          <cell r="U2161">
            <v>521</v>
          </cell>
        </row>
        <row r="2162">
          <cell r="F2162" t="str">
            <v>(-) DESPESAS MANUTENÇÃO DE INSTALAÇÕESBenefícios Assistenciais</v>
          </cell>
          <cell r="G2162" t="str">
            <v>Benefícios Assistenciais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</row>
        <row r="2163">
          <cell r="F2163" t="str">
            <v>(-) DESPESAS MANUTENÇÃO DE INSTALAÇÕES(-) Despesas Especificas</v>
          </cell>
          <cell r="G2163" t="str">
            <v>(-) Despesas Especificas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</row>
        <row r="2164">
          <cell r="F2164" t="str">
            <v>(-) DESPESAS MANUTENÇÃO DE INSTALAÇÕESEnergia Eletrica</v>
          </cell>
          <cell r="G2164" t="str">
            <v>Energia Eletrica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</row>
        <row r="2165">
          <cell r="F2165" t="str">
            <v>(-) DESPESAS MANUTENÇÃO DE INSTALAÇÕESCustas Cartoriais</v>
          </cell>
          <cell r="G2165" t="str">
            <v>Custas Cartoriais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</row>
        <row r="2166">
          <cell r="F2166" t="str">
            <v>(-) DESPESAS MANUTENÇÃO DE INSTALAÇÕESAluguel de Máquinas e Equipamentos</v>
          </cell>
          <cell r="G2166" t="str">
            <v>Aluguel de Máquinas e Equipamentos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</row>
        <row r="2167">
          <cell r="F2167" t="str">
            <v>(-) DESPESAS MANUTENÇÃO DE INSTALAÇÕESCombustível Frota Leve</v>
          </cell>
          <cell r="G2167" t="str">
            <v>Combustível Frota Leve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</row>
        <row r="2168">
          <cell r="F2168" t="str">
            <v>(-) DESPESAS MANUTENÇÃO DE INSTALAÇÕESLubrificantes Frota Leve</v>
          </cell>
          <cell r="G2168" t="str">
            <v>Lubrificantes Frota Leve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</row>
        <row r="2169">
          <cell r="F2169" t="str">
            <v>(-) DESPESAS MANUTENÇÃO DE INSTALAÇÕESManutenção Frota Leve</v>
          </cell>
          <cell r="G2169" t="str">
            <v>Manutenção Frota Leve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</row>
        <row r="2170">
          <cell r="F2170" t="str">
            <v>(-) DESPESAS MANUTENÇÃO DE INSTALAÇÕESSeguro Frota Leve</v>
          </cell>
          <cell r="G2170" t="str">
            <v>Seguro Frota Leve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</row>
        <row r="2171">
          <cell r="F2171" t="str">
            <v>(-) DESPESAS MANUTENÇÃO DE INSTALAÇÕESSeguro Instalações</v>
          </cell>
          <cell r="G2171" t="str">
            <v>Seguro Instalações</v>
          </cell>
          <cell r="H2171">
            <v>0</v>
          </cell>
          <cell r="I2171">
            <v>0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</row>
        <row r="2172">
          <cell r="F2172" t="str">
            <v>(-) DESPESAS MANUTENÇÃO DE INSTALAÇÕESSeguro Responsabilidade Civil</v>
          </cell>
          <cell r="G2172" t="str">
            <v>Seguro Responsabilidade Civil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</row>
        <row r="2173">
          <cell r="F2173" t="str">
            <v>(-) DESPESAS MANUTENÇÃO DE INSTALAÇÕESAluguel de Imóveis</v>
          </cell>
          <cell r="G2173" t="str">
            <v>Aluguel de Imóveis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</row>
        <row r="2174">
          <cell r="F2174" t="str">
            <v>(-) DESPESAS MANUTENÇÃO DE INSTALAÇÕESTaxas Operacionais</v>
          </cell>
          <cell r="G2174" t="str">
            <v>Taxas Operacionais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</row>
        <row r="2175">
          <cell r="F2175" t="str">
            <v>(-) DESPESAS MANUTENÇÃO DE INSTALAÇÕESDoações</v>
          </cell>
          <cell r="G2175" t="str">
            <v>Doações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</row>
        <row r="2176">
          <cell r="F2176" t="str">
            <v>(-) DESPESAS MANUTENÇÃO DE INSTALAÇÕESPremio por Concursos</v>
          </cell>
          <cell r="G2176" t="str">
            <v>Premio por Concursos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</row>
        <row r="2177">
          <cell r="F2177" t="str">
            <v>(-) DESPESAS MANUTENÇÃO DE INSTALAÇÕESPublicações Legais</v>
          </cell>
          <cell r="G2177" t="str">
            <v>Publicações Legais</v>
          </cell>
          <cell r="H2177">
            <v>0</v>
          </cell>
          <cell r="I2177">
            <v>0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</row>
        <row r="2178">
          <cell r="F2178" t="str">
            <v>(-) DESPESAS MANUTENÇÃO DE INSTALAÇÕESServiço Copa</v>
          </cell>
          <cell r="G2178" t="str">
            <v>Serviço Copa</v>
          </cell>
          <cell r="H2178">
            <v>0</v>
          </cell>
          <cell r="I2178">
            <v>0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</row>
        <row r="2179">
          <cell r="F2179" t="str">
            <v>(-) DESPESAS MANUTENÇÃO DE INSTALAÇÕESContribuição Sindicatos e Associações</v>
          </cell>
          <cell r="G2179" t="str">
            <v>Contribuição Sindicatos e Associações</v>
          </cell>
          <cell r="H2179">
            <v>0</v>
          </cell>
          <cell r="I2179">
            <v>0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</row>
        <row r="2180">
          <cell r="F2180" t="str">
            <v>(-) DESPESAS MANUTENÇÃO DE INSTALAÇÕESDespesas com Certificação Digital</v>
          </cell>
          <cell r="G2180" t="str">
            <v>Despesas com Certificação Digital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</row>
        <row r="2181">
          <cell r="F2181" t="str">
            <v>(-) DESPESAS MANUTENÇÃO DE INSTALAÇÕESCustas e Emolumentos</v>
          </cell>
          <cell r="G2181" t="str">
            <v>Custas e Emolumentos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</row>
        <row r="2182">
          <cell r="F2182" t="str">
            <v>(-) DESPESAS MANUTENÇÃO DE INSTALAÇÕES(-) Despesas Gerais</v>
          </cell>
          <cell r="G2182" t="str">
            <v>(-) Despesas Gerais</v>
          </cell>
          <cell r="H2182">
            <v>3936.63</v>
          </cell>
          <cell r="I2182">
            <v>2129.9499999999998</v>
          </cell>
          <cell r="J2182">
            <v>5136.7599999958793</v>
          </cell>
          <cell r="K2182">
            <v>7952.9499999991604</v>
          </cell>
          <cell r="L2182">
            <v>5188.97</v>
          </cell>
          <cell r="M2182">
            <v>5718.5</v>
          </cell>
          <cell r="N2182">
            <v>4467.6600000149529</v>
          </cell>
          <cell r="O2182">
            <v>12931.910000006364</v>
          </cell>
          <cell r="P2182">
            <v>8708.6068894526306</v>
          </cell>
          <cell r="Q2182">
            <v>8786.8000000023494</v>
          </cell>
          <cell r="R2182">
            <v>10521.949999990073</v>
          </cell>
          <cell r="S2182">
            <v>22250.950000012617</v>
          </cell>
          <cell r="T2182">
            <v>97731.63688947403</v>
          </cell>
          <cell r="U2182">
            <v>34531.420000009995</v>
          </cell>
        </row>
        <row r="2183">
          <cell r="F2183" t="str">
            <v>(-) DESPESAS MANUTENÇÃO DE INSTALAÇÕES(-) Deslocamentos e Viagens</v>
          </cell>
          <cell r="G2183" t="str">
            <v>(-) Deslocamentos e Viagens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4.0000000095375006</v>
          </cell>
          <cell r="O2183">
            <v>8.000000006364024</v>
          </cell>
          <cell r="P2183">
            <v>3.9968894526307897</v>
          </cell>
          <cell r="Q2183">
            <v>0</v>
          </cell>
          <cell r="R2183">
            <v>3.9999999900711858</v>
          </cell>
          <cell r="S2183">
            <v>0</v>
          </cell>
          <cell r="T2183">
            <v>19.996889458603498</v>
          </cell>
          <cell r="U2183">
            <v>4.0000000095375006</v>
          </cell>
        </row>
        <row r="2184">
          <cell r="F2184" t="str">
            <v xml:space="preserve">(-) DESPESAS MANUTENÇÃO DE INSTALAÇÕESHospedagem </v>
          </cell>
          <cell r="G2184" t="str">
            <v xml:space="preserve">Hospedagem </v>
          </cell>
          <cell r="H2184">
            <v>0</v>
          </cell>
          <cell r="I2184">
            <v>0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</row>
        <row r="2185">
          <cell r="F2185" t="str">
            <v xml:space="preserve">(-) DESPESAS MANUTENÇÃO DE INSTALAÇÕESPassagens Aéreas </v>
          </cell>
          <cell r="G2185" t="str">
            <v xml:space="preserve">Passagens Aéreas 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</row>
        <row r="2186">
          <cell r="F2186" t="str">
            <v xml:space="preserve">(-) DESPESAS MANUTENÇÃO DE INSTALAÇÕESPassagens Rodoviárias </v>
          </cell>
          <cell r="G2186" t="str">
            <v xml:space="preserve">Passagens Rodoviárias 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</row>
        <row r="2187">
          <cell r="F2187" t="str">
            <v>(-) DESPESAS MANUTENÇÃO DE INSTALAÇÕESPassagens Marítimas</v>
          </cell>
          <cell r="G2187" t="str">
            <v>Passagens Marítimas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</row>
        <row r="2188">
          <cell r="F2188" t="str">
            <v>(-) DESPESAS MANUTENÇÃO DE INSTALAÇÕESDespesas com Táxi</v>
          </cell>
          <cell r="G2188" t="str">
            <v>Despesas com Táxi</v>
          </cell>
          <cell r="H2188">
            <v>0</v>
          </cell>
          <cell r="I2188">
            <v>0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</row>
        <row r="2189">
          <cell r="F2189" t="str">
            <v>(-) DESPESAS MANUTENÇÃO DE INSTALAÇÕESDespesas com Moto Taxi</v>
          </cell>
          <cell r="G2189" t="str">
            <v>Despesas com Moto Taxi</v>
          </cell>
          <cell r="H2189">
            <v>0</v>
          </cell>
          <cell r="I2189">
            <v>0</v>
          </cell>
          <cell r="J2189">
            <v>0</v>
          </cell>
          <cell r="K2189">
            <v>0</v>
          </cell>
          <cell r="L2189">
            <v>0</v>
          </cell>
          <cell r="M2189">
            <v>0</v>
          </cell>
          <cell r="N2189">
            <v>4.0000000095375006</v>
          </cell>
          <cell r="O2189">
            <v>8.000000006364024</v>
          </cell>
          <cell r="P2189">
            <v>3.9968894526307897</v>
          </cell>
          <cell r="Q2189">
            <v>0</v>
          </cell>
          <cell r="R2189">
            <v>3.9999999900711858</v>
          </cell>
          <cell r="S2189">
            <v>0</v>
          </cell>
          <cell r="T2189">
            <v>19.996889458603498</v>
          </cell>
          <cell r="U2189">
            <v>4.0000000095375006</v>
          </cell>
        </row>
        <row r="2190">
          <cell r="F2190" t="str">
            <v>(-) DESPESAS MANUTENÇÃO DE INSTALAÇÕESAlimentação Viagens</v>
          </cell>
          <cell r="G2190" t="str">
            <v>Alimentação Viagens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</row>
        <row r="2191">
          <cell r="F2191" t="str">
            <v>(-) DESPESAS MANUTENÇÃO DE INSTALAÇÕESDiárias Viagens</v>
          </cell>
          <cell r="G2191" t="str">
            <v>Diárias Viagens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</row>
        <row r="2192">
          <cell r="F2192" t="str">
            <v>(-) DESPESAS MANUTENÇÃO DE INSTALAÇÕESCombustível em Viagens</v>
          </cell>
          <cell r="G2192" t="str">
            <v>Combustível em Viagens</v>
          </cell>
          <cell r="H2192">
            <v>0</v>
          </cell>
          <cell r="I2192">
            <v>0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</row>
        <row r="2193">
          <cell r="F2193" t="str">
            <v>(-) DESPESAS MANUTENÇÃO DE INSTALAÇÕESEstacionamento</v>
          </cell>
          <cell r="G2193" t="str">
            <v>Estacionamento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</row>
        <row r="2194">
          <cell r="F2194" t="str">
            <v>(-) DESPESAS MANUTENÇÃO DE INSTALAÇÕESPedágio</v>
          </cell>
          <cell r="G2194" t="str">
            <v>Pedágio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</row>
        <row r="2195">
          <cell r="F2195" t="str">
            <v>(-) DESPESAS MANUTENÇÃO DE INSTALAÇÕES(-) Telefonia e Telecomunicações</v>
          </cell>
          <cell r="G2195" t="str">
            <v>(-) Telefonia e Telecomunicações</v>
          </cell>
          <cell r="H2195">
            <v>0</v>
          </cell>
          <cell r="I2195">
            <v>0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80.950000012616286</v>
          </cell>
          <cell r="T2195">
            <v>80.950000012616286</v>
          </cell>
          <cell r="U2195">
            <v>0</v>
          </cell>
        </row>
        <row r="2196">
          <cell r="F2196" t="str">
            <v>(-) DESPESAS MANUTENÇÃO DE INSTALAÇÕESTelefonia Fixa</v>
          </cell>
          <cell r="G2196" t="str">
            <v>Telefonia Fixa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</row>
        <row r="2197">
          <cell r="F2197" t="str">
            <v>(-) DESPESAS MANUTENÇÃO DE INSTALAÇÕESTelefonia Móvel</v>
          </cell>
          <cell r="G2197" t="str">
            <v>Telefonia Móvel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80.950000012616286</v>
          </cell>
          <cell r="T2197">
            <v>80.950000012616286</v>
          </cell>
          <cell r="U2197">
            <v>0</v>
          </cell>
        </row>
        <row r="2198">
          <cell r="F2198" t="str">
            <v>(-) DESPESAS MANUTENÇÃO DE INSTALAÇÕESInternet</v>
          </cell>
          <cell r="G2198" t="str">
            <v>Internet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</row>
        <row r="2199">
          <cell r="F2199" t="str">
            <v>(-) DESPESAS MANUTENÇÃO DE INSTALAÇÕESServiço de Trasmissão em Audio e Video</v>
          </cell>
          <cell r="G2199" t="str">
            <v>Serviço de Trasmissão em Audio e Video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</row>
        <row r="2200">
          <cell r="F2200" t="str">
            <v>(-) DESPESAS MANUTENÇÃO DE INSTALAÇÕESVoip</v>
          </cell>
          <cell r="G2200" t="str">
            <v>Voip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</row>
        <row r="2201">
          <cell r="F2201" t="str">
            <v>(-) DESPESAS MANUTENÇÃO DE INSTALAÇÕES(-)Materias de Consumo</v>
          </cell>
          <cell r="G2201" t="str">
            <v>(-)Materias de Consumo</v>
          </cell>
          <cell r="H2201">
            <v>0</v>
          </cell>
          <cell r="I2201">
            <v>0</v>
          </cell>
          <cell r="J2201">
            <v>242.9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242.9</v>
          </cell>
          <cell r="U2201">
            <v>242.9</v>
          </cell>
        </row>
        <row r="2202">
          <cell r="F2202" t="str">
            <v>(-) DESPESAS MANUTENÇÃO DE INSTALAÇÕESMaterial de Consumo Informática</v>
          </cell>
          <cell r="G2202" t="str">
            <v>Material de Consumo Informática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</row>
        <row r="2203">
          <cell r="F2203" t="str">
            <v>(-) DESPESAS MANUTENÇÃO DE INSTALAÇÕESAluguel Máquina Reprográfica</v>
          </cell>
          <cell r="G2203" t="str">
            <v>Aluguel Máquina Reprográfica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</row>
        <row r="2204">
          <cell r="F2204" t="str">
            <v>(-) DESPESAS MANUTENÇÃO DE INSTALAÇÕESMaterial de Consumo Máquina Reprografia</v>
          </cell>
          <cell r="G2204" t="str">
            <v>Material de Consumo Máquina Reprografia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</row>
        <row r="2205">
          <cell r="F2205" t="str">
            <v>(-) DESPESAS MANUTENÇÃO DE INSTALAÇÕESMaterial de Expediente</v>
          </cell>
          <cell r="G2205" t="str">
            <v>Material de Expediente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0</v>
          </cell>
        </row>
        <row r="2206">
          <cell r="F2206" t="str">
            <v>(-) DESPESAS MANUTENÇÃO DE INSTALAÇÕESMaterial de Limpeza</v>
          </cell>
          <cell r="G2206" t="str">
            <v>Material de Limpeza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</row>
        <row r="2207">
          <cell r="F2207" t="str">
            <v>(-) DESPESAS MANUTENÇÃO DE INSTALAÇÕESMaterial Gráfico e Repreográfico</v>
          </cell>
          <cell r="G2207" t="str">
            <v>Material Gráfico e Repreográfico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</row>
        <row r="2208">
          <cell r="F2208" t="str">
            <v>(-) DESPESAS MANUTENÇÃO DE INSTALAÇÕESMateriais de Natureza Permanente</v>
          </cell>
          <cell r="G2208" t="str">
            <v>Materiais de Natureza Permanente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</row>
        <row r="2209">
          <cell r="F2209" t="str">
            <v>(-) DESPESAS MANUTENÇÃO DE INSTALAÇÕESCoffee Break</v>
          </cell>
          <cell r="G2209" t="str">
            <v>Coffee Break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</row>
        <row r="2210">
          <cell r="F2210" t="str">
            <v>(-) DESPESAS MANUTENÇÃO DE INSTALAÇÕESMaterial EPI</v>
          </cell>
          <cell r="G2210" t="str">
            <v>Material EPI</v>
          </cell>
          <cell r="H2210">
            <v>0</v>
          </cell>
          <cell r="I2210">
            <v>0</v>
          </cell>
          <cell r="J2210">
            <v>242.9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  <cell r="R2210">
            <v>0</v>
          </cell>
          <cell r="S2210">
            <v>0</v>
          </cell>
          <cell r="T2210">
            <v>242.9</v>
          </cell>
          <cell r="U2210">
            <v>242.9</v>
          </cell>
        </row>
        <row r="2211">
          <cell r="F2211" t="str">
            <v>(-) DESPESAS MANUTENÇÃO DE INSTALAÇÕES(-) Serviços Técnicos Especializados</v>
          </cell>
          <cell r="G2211" t="str">
            <v>(-) Serviços Técnicos Especializados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</row>
        <row r="2212">
          <cell r="F2212" t="str">
            <v>(-) DESPESAS MANUTENÇÃO DE INSTALAÇÕESComissões sobre Vendas</v>
          </cell>
          <cell r="G2212" t="str">
            <v>Comissões sobre Vendas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</row>
        <row r="2213">
          <cell r="F2213" t="str">
            <v>(-) DESPESAS MANUTENÇÃO DE INSTALAÇÕESServiços de Segurança</v>
          </cell>
          <cell r="G2213" t="str">
            <v>Serviços de Segurança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</row>
        <row r="2214">
          <cell r="F2214" t="str">
            <v>(-) DESPESAS MANUTENÇÃO DE INSTALAÇÕESServiços de Contabilidade</v>
          </cell>
          <cell r="G2214" t="str">
            <v>Serviços de Contabilidade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</row>
        <row r="2215">
          <cell r="F2215" t="str">
            <v>(-) DESPESAS MANUTENÇÃO DE INSTALAÇÕESAssessoria Tributária</v>
          </cell>
          <cell r="G2215" t="str">
            <v>Assessoria Tributária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</row>
        <row r="2216">
          <cell r="F2216" t="str">
            <v>(-) DESPESAS MANUTENÇÃO DE INSTALAÇÕESAuditoria Independente</v>
          </cell>
          <cell r="G2216" t="str">
            <v>Auditoria Independente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</row>
        <row r="2217">
          <cell r="F2217" t="str">
            <v>(-) DESPESAS MANUTENÇÃO DE INSTALAÇÕESAdvocacia</v>
          </cell>
          <cell r="G2217" t="str">
            <v>Advocacia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</row>
        <row r="2218">
          <cell r="F2218" t="str">
            <v>(-) DESPESAS MANUTENÇÃO DE INSTALAÇÕESAssessoria de Imprensa</v>
          </cell>
          <cell r="G2218" t="str">
            <v>Assessoria de Imprensa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</row>
        <row r="2219">
          <cell r="F2219" t="str">
            <v>(-) DESPESAS MANUTENÇÃO DE INSTALAÇÕESAssessoria de Comunicação</v>
          </cell>
          <cell r="G2219" t="str">
            <v>Assessoria de Comunicação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</row>
        <row r="2220">
          <cell r="F2220" t="str">
            <v>(-) DESPESAS MANUTENÇÃO DE INSTALAÇÕESAssessoria Criação e Publicidade</v>
          </cell>
          <cell r="G2220" t="str">
            <v>Assessoria Criação e Publicidade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</row>
        <row r="2221">
          <cell r="F2221" t="str">
            <v>(-) DESPESAS MANUTENÇÃO DE INSTALAÇÕESRecrutamento e Seleção</v>
          </cell>
          <cell r="G2221" t="str">
            <v>Recrutamento e Seleção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</row>
        <row r="2222">
          <cell r="F2222" t="str">
            <v>(-) DESPESAS MANUTENÇÃO DE INSTALAÇÕESFerramentas de Pesquisa</v>
          </cell>
          <cell r="G2222" t="str">
            <v>Ferramentas de Pesquisa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</row>
        <row r="2223">
          <cell r="F2223" t="str">
            <v>(-) DESPESAS MANUTENÇÃO DE INSTALAÇÕESAssessoria Empresarial</v>
          </cell>
          <cell r="G2223" t="str">
            <v>Assessoria Empresarial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</row>
        <row r="2224">
          <cell r="F2224" t="str">
            <v>(-) DESPESAS MANUTENÇÃO DE INSTALAÇÕESServiço de Desembaraço Aduaneiro</v>
          </cell>
          <cell r="G2224" t="str">
            <v>Serviço de Desembaraço Aduaneiro</v>
          </cell>
          <cell r="H2224">
            <v>0</v>
          </cell>
          <cell r="I2224">
            <v>0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</row>
        <row r="2225">
          <cell r="F2225" t="str">
            <v>(-) DESPESAS MANUTENÇÃO DE INSTALAÇÕESParticipação em Associações</v>
          </cell>
          <cell r="G2225" t="str">
            <v>Participação em Associações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</row>
        <row r="2226">
          <cell r="F2226" t="str">
            <v>(-) DESPESAS MANUTENÇÃO DE INSTALAÇÕESComissão Empresa de Cobrança</v>
          </cell>
          <cell r="G2226" t="str">
            <v>Comissão Empresa de Cobrança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</row>
        <row r="2227">
          <cell r="F2227" t="str">
            <v>(-) DESPESAS MANUTENÇÃO DE INSTALAÇÕESServiço Análise de Crédito</v>
          </cell>
          <cell r="G2227" t="str">
            <v>Serviço Análise de Crédito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</row>
        <row r="2228">
          <cell r="F2228" t="str">
            <v>(-) DESPESAS MANUTENÇÃO DE INSTALAÇÕESDesenvolvimento e Manutenção de Software</v>
          </cell>
          <cell r="G2228" t="str">
            <v>Desenvolvimento e Manutenção de Software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</row>
        <row r="2229">
          <cell r="F2229" t="str">
            <v>(-) DESPESAS MANUTENÇÃO DE INSTALAÇÕESSuporte Técnico Software</v>
          </cell>
          <cell r="G2229" t="str">
            <v>Suporte Técnico Software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</row>
        <row r="2230">
          <cell r="F2230" t="str">
            <v>(-) DESPESAS MANUTENÇÃO DE INSTALAÇÕESLicença para Uso de Software (Aluguel)</v>
          </cell>
          <cell r="G2230" t="str">
            <v>Licença para Uso de Software (Aluguel)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</row>
        <row r="2231">
          <cell r="F2231" t="str">
            <v>(-) DESPESAS MANUTENÇÃO DE INSTALAÇÕESAssessoria em TI</v>
          </cell>
          <cell r="G2231" t="str">
            <v>Assessoria em TI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</row>
        <row r="2232">
          <cell r="F2232" t="str">
            <v>(-) DESPESAS MANUTENÇÃO DE INSTALAÇÕESManutenção Suporte Técnico Software</v>
          </cell>
          <cell r="G2232" t="str">
            <v>Manutenção Suporte Técnico Software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</row>
        <row r="2233">
          <cell r="F2233" t="str">
            <v>(-) DESPESAS MANUTENÇÃO DE INSTALAÇÕES(-)Manutenção</v>
          </cell>
          <cell r="G2233" t="str">
            <v>(-)Manutenção</v>
          </cell>
          <cell r="H2233">
            <v>3936.63</v>
          </cell>
          <cell r="I2233">
            <v>2129.9499999999998</v>
          </cell>
          <cell r="J2233">
            <v>4893.8599999958797</v>
          </cell>
          <cell r="K2233">
            <v>7952.9499999991604</v>
          </cell>
          <cell r="L2233">
            <v>5188.97</v>
          </cell>
          <cell r="M2233">
            <v>5718.5</v>
          </cell>
          <cell r="N2233">
            <v>4223.66</v>
          </cell>
          <cell r="O2233">
            <v>12923.91</v>
          </cell>
          <cell r="P2233">
            <v>8704.61</v>
          </cell>
          <cell r="Q2233">
            <v>8786.8000000023494</v>
          </cell>
          <cell r="R2233">
            <v>10517.95</v>
          </cell>
          <cell r="S2233">
            <v>22170</v>
          </cell>
          <cell r="T2233">
            <v>97147.789999997389</v>
          </cell>
          <cell r="U2233">
            <v>34044.519999995042</v>
          </cell>
        </row>
        <row r="2234">
          <cell r="F2234" t="str">
            <v>(-) DESPESAS MANUTENÇÃO DE INSTALAÇÕESMateriais de Manutenção e Reparos</v>
          </cell>
          <cell r="G2234" t="str">
            <v>Materiais de Manutenção e Reparos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</row>
        <row r="2235">
          <cell r="F2235" t="str">
            <v>(-) DESPESAS MANUTENÇÃO DE INSTALAÇÕESManutenção Conservação Móveis e Utensílios</v>
          </cell>
          <cell r="G2235" t="str">
            <v>Manutenção Conservação Móveis e Utensílios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</row>
        <row r="2236">
          <cell r="F2236" t="str">
            <v>(-) DESPESAS MANUTENÇÃO DE INSTALAÇÕESManutenção Conservação Máq. e Equipamentos</v>
          </cell>
          <cell r="G2236" t="str">
            <v>Manutenção Conservação Máq. e Equipamentos</v>
          </cell>
          <cell r="H2236">
            <v>0</v>
          </cell>
          <cell r="I2236">
            <v>0</v>
          </cell>
          <cell r="J2236">
            <v>0</v>
          </cell>
          <cell r="K2236">
            <v>1.4999999991600002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1.4999999991600002</v>
          </cell>
          <cell r="U2236">
            <v>1.4999999991600002</v>
          </cell>
        </row>
        <row r="2237">
          <cell r="F2237" t="str">
            <v>(-) DESPESAS MANUTENÇÃO DE INSTALAÇÕESManutenção de Equipamentos de Informática</v>
          </cell>
          <cell r="G2237" t="str">
            <v>Manutenção de Equipamentos de Informática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</row>
        <row r="2238">
          <cell r="F2238" t="str">
            <v>(-) DESPESAS MANUTENÇÃO DE INSTALAÇÕESManutenção e Conservação Instalações</v>
          </cell>
          <cell r="G2238" t="str">
            <v>Manutenção e Conservação Instalações</v>
          </cell>
          <cell r="H2238">
            <v>3936.63</v>
          </cell>
          <cell r="I2238">
            <v>2129.9499999999998</v>
          </cell>
          <cell r="J2238">
            <v>4893.8599999958797</v>
          </cell>
          <cell r="K2238">
            <v>7951.4500000000007</v>
          </cell>
          <cell r="L2238">
            <v>5188.97</v>
          </cell>
          <cell r="M2238">
            <v>5718.5</v>
          </cell>
          <cell r="N2238">
            <v>4223.66</v>
          </cell>
          <cell r="O2238">
            <v>12923.91</v>
          </cell>
          <cell r="P2238">
            <v>8704.61</v>
          </cell>
          <cell r="Q2238">
            <v>8786.8000000023494</v>
          </cell>
          <cell r="R2238">
            <v>10517.95</v>
          </cell>
          <cell r="S2238">
            <v>21820</v>
          </cell>
          <cell r="T2238">
            <v>96796.289999998233</v>
          </cell>
          <cell r="U2238">
            <v>34043.019999995886</v>
          </cell>
        </row>
        <row r="2239">
          <cell r="F2239" t="str">
            <v>(-) DESPESAS MANUTENÇÃO DE INSTALAÇÕESManutenção e Conservação Predial</v>
          </cell>
          <cell r="G2239" t="str">
            <v>Manutenção e Conservação Predial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350</v>
          </cell>
          <cell r="T2239">
            <v>350</v>
          </cell>
          <cell r="U2239">
            <v>0</v>
          </cell>
        </row>
        <row r="2240">
          <cell r="F2240" t="str">
            <v>(-) DESPESAS MANUTENÇÃO DE INSTALAÇÕES(-)Outras Despesas Gerais</v>
          </cell>
          <cell r="G2240" t="str">
            <v>(-)Outras Despesas Gerais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240.00000000541499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240.00000000541499</v>
          </cell>
          <cell r="U2240">
            <v>240.00000000541499</v>
          </cell>
        </row>
        <row r="2241">
          <cell r="F2241" t="str">
            <v>(-) DESPESAS MANUTENÇÃO DE INSTALAÇÕESAluguel de Veículos</v>
          </cell>
          <cell r="G2241" t="str">
            <v>Aluguel de Veículos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</row>
        <row r="2242">
          <cell r="F2242" t="str">
            <v>(-) DESPESAS MANUTENÇÃO DE INSTALAÇÕESAssinatura Jornais, Revistas e Periódicos</v>
          </cell>
          <cell r="G2242" t="str">
            <v>Assinatura Jornais, Revistas e Periódicos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</row>
        <row r="2243">
          <cell r="F2243" t="str">
            <v>(-) DESPESAS MANUTENÇÃO DE INSTALAÇÕESCombustível</v>
          </cell>
          <cell r="G2243" t="str">
            <v>Combustível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240.00000000541499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240.00000000541499</v>
          </cell>
          <cell r="U2243">
            <v>240.00000000541499</v>
          </cell>
        </row>
        <row r="2244">
          <cell r="F2244" t="str">
            <v>(-) DESPESAS MANUTENÇÃO DE INSTALAÇÕESDespesa com Documentos</v>
          </cell>
          <cell r="G2244" t="str">
            <v>Despesa com Documentos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</row>
        <row r="2245">
          <cell r="F2245" t="str">
            <v>(-) DESPESAS MANUTENÇÃO DE INSTALAÇÕESDespesa com Processos Judiciais</v>
          </cell>
          <cell r="G2245" t="str">
            <v>Despesa com Processos Judiciais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</row>
        <row r="2246">
          <cell r="F2246" t="str">
            <v>(-) DESPESAS MANUTENÇÃO DE INSTALAÇÕESFrete Compra</v>
          </cell>
          <cell r="G2246" t="str">
            <v>Frete Compra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</row>
        <row r="2247">
          <cell r="F2247" t="str">
            <v>(-) DESPESAS MANUTENÇÃO DE INSTALAÇÕESMão-de-Obra Terceirizada</v>
          </cell>
          <cell r="G2247" t="str">
            <v>Mão-de-Obra Terceirizada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</row>
        <row r="2248">
          <cell r="F2248" t="str">
            <v>(-) DESPESAS MANUTENÇÃO DE INSTALAÇÕESServiço de Correios</v>
          </cell>
          <cell r="G2248" t="str">
            <v>Serviço de Correios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</row>
        <row r="2249">
          <cell r="F2249" t="str">
            <v>(-) DESPESAS MANUTENÇÃO DE INSTALAÇÕESÁgua</v>
          </cell>
          <cell r="G2249" t="str">
            <v>Água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</row>
        <row r="2250">
          <cell r="F2250" t="str">
            <v>(-) DESPESAS MANUTENÇÃO DE INSTALAÇÕESDespesas com Amortização de Software</v>
          </cell>
          <cell r="G2250" t="str">
            <v>Despesas com Amortização de Software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</row>
        <row r="2251">
          <cell r="F2251" t="str">
            <v>(-) DESPESAS MANUTENÇÃO DE INSTALAÇÕESTaxas Operacionais</v>
          </cell>
          <cell r="G2251" t="str">
            <v>Taxas Operacionais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</row>
        <row r="2252">
          <cell r="F2252" t="str">
            <v>(-) DESPESAS MANUTENÇÃO DE INSTALAÇÕESAluguel de Imóveis</v>
          </cell>
          <cell r="G2252" t="str">
            <v>Aluguel de Imóveis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</row>
        <row r="2253">
          <cell r="F2253" t="str">
            <v>(-) DESPESAS MANUTENÇÃO DE INSTALAÇÕESSeguro Frota Leve</v>
          </cell>
          <cell r="G2253" t="str">
            <v>Seguro Frota Leve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</row>
        <row r="2254">
          <cell r="F2254" t="str">
            <v>(-) DESPESAS MANUTENÇÃO DE INSTALAÇÕESPerdas de Estoque</v>
          </cell>
          <cell r="G2254" t="str">
            <v>Perdas de Estoque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</row>
        <row r="2255">
          <cell r="F2255" t="str">
            <v>(-) DESPESAS MANUTENÇÃO DE INSTALAÇÕESAluguel de Máquinas e Equipamentos</v>
          </cell>
          <cell r="G2255" t="str">
            <v>Aluguel de Máquinas e Equipamentos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</row>
        <row r="2256">
          <cell r="F2256" t="str">
            <v>(-) DESPESAS MANUTENÇÃO DE INSTALAÇÕESOutras Despesas Gerais</v>
          </cell>
          <cell r="G2256" t="str">
            <v>Outras Despesas Gerais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</row>
        <row r="2257">
          <cell r="F2257" t="str">
            <v>(-) DESPESAS JURÍDICO(-) DESPESAS JURÍDICO</v>
          </cell>
          <cell r="G2257" t="str">
            <v>(-) DESPESAS JURÍDICO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</row>
        <row r="2258">
          <cell r="F2258" t="str">
            <v>(-) DESPESAS JURÍDICODespesas com Pessoal</v>
          </cell>
          <cell r="G2258" t="str">
            <v>Despesas com Pessoal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  <cell r="U2258">
            <v>0</v>
          </cell>
        </row>
        <row r="2259">
          <cell r="F2259" t="str">
            <v>(-) DESPESAS JURÍDICOSalários e Adicionais</v>
          </cell>
          <cell r="G2259" t="str">
            <v>Salários e Adicionais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</row>
        <row r="2260">
          <cell r="F2260" t="str">
            <v>(-) DESPESAS JURÍDICOEncargos Sociais</v>
          </cell>
          <cell r="G2260" t="str">
            <v>Encargos Sociais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</row>
        <row r="2261">
          <cell r="F2261" t="str">
            <v>(-) DESPESAS JURÍDICOProvisão PPR Global</v>
          </cell>
          <cell r="G2261" t="str">
            <v>Provisão PPR Global</v>
          </cell>
          <cell r="H2261">
            <v>0</v>
          </cell>
          <cell r="I2261">
            <v>0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</row>
        <row r="2262">
          <cell r="F2262" t="str">
            <v>(-) DESPESAS JURÍDICODesenvolvimento RH</v>
          </cell>
          <cell r="G2262" t="str">
            <v>Desenvolvimento RH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</row>
        <row r="2263">
          <cell r="F2263" t="str">
            <v>(-) DESPESAS JURÍDICOProvisão PPR Gestores</v>
          </cell>
          <cell r="G2263" t="str">
            <v>Provisão PPR Gestores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</row>
        <row r="2264">
          <cell r="F2264" t="str">
            <v>(-) DESPESAS JURÍDICOEducação Continuada</v>
          </cell>
          <cell r="G2264" t="str">
            <v>Educação Continuada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</row>
        <row r="2265">
          <cell r="F2265" t="str">
            <v>(-) DESPESAS JURÍDICOIdiomas</v>
          </cell>
          <cell r="G2265" t="str">
            <v>Idiomas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</row>
        <row r="2266">
          <cell r="F2266" t="str">
            <v>(-) DESPESAS JURÍDICOGinástica Laboral</v>
          </cell>
          <cell r="G2266" t="str">
            <v>Ginástica Laboral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</row>
        <row r="2267">
          <cell r="F2267" t="str">
            <v>(-) DESPESAS JURÍDICOEducação e Treinamento (Capacitação)</v>
          </cell>
          <cell r="G2267" t="str">
            <v>Educação e Treinamento (Capacitação)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</row>
        <row r="2268">
          <cell r="F2268" t="str">
            <v>(-) DESPESAS JURÍDICOAtividades Motivacionais</v>
          </cell>
          <cell r="G2268" t="str">
            <v>Atividades Motivacionais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</row>
        <row r="2269">
          <cell r="F2269" t="str">
            <v>(-) DESPESAS JURÍDICOOutras despesas de Pessoal</v>
          </cell>
          <cell r="G2269" t="str">
            <v>Outras despesas de Pessoal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</row>
        <row r="2270">
          <cell r="F2270" t="str">
            <v>(-) DESPESAS JURÍDICOAjuda de Custo Alimentação</v>
          </cell>
          <cell r="G2270" t="str">
            <v>Ajuda de Custo Alimentação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</row>
        <row r="2271">
          <cell r="F2271" t="str">
            <v>(-) DESPESAS JURÍDICOAjuda de Custo Combustível</v>
          </cell>
          <cell r="G2271" t="str">
            <v>Ajuda de Custo Combustível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</row>
        <row r="2272">
          <cell r="F2272" t="str">
            <v>(-) DESPESAS JURÍDICOAjuda de Custo Moradia/Aluguel</v>
          </cell>
          <cell r="G2272" t="str">
            <v>Ajuda de Custo Moradia/Aluguel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</row>
        <row r="2273">
          <cell r="F2273" t="str">
            <v>(-) DESPESAS JURÍDICOExames Médicos</v>
          </cell>
          <cell r="G2273" t="str">
            <v>Exames Médicos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</row>
        <row r="2274">
          <cell r="F2274" t="str">
            <v>(-) DESPESAS JURÍDICOPlano de Saúde</v>
          </cell>
          <cell r="G2274" t="str">
            <v>Plano de Saúde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</row>
        <row r="2275">
          <cell r="F2275" t="str">
            <v>(-) DESPESAS JURÍDICOSeguro de Vida em Grupo</v>
          </cell>
          <cell r="G2275" t="str">
            <v>Seguro de Vida em Grupo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</row>
        <row r="2276">
          <cell r="F2276" t="str">
            <v>(-) DESPESAS JURÍDICOPlano Odontológico</v>
          </cell>
          <cell r="G2276" t="str">
            <v>Plano Odontológico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</row>
        <row r="2277">
          <cell r="F2277" t="str">
            <v>(-) DESPESAS JURÍDICOFarmácia</v>
          </cell>
          <cell r="G2277" t="str">
            <v>Farmácia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</row>
        <row r="2278">
          <cell r="F2278" t="str">
            <v>(-) DESPESAS JURÍDICOAlimentação Funcionários</v>
          </cell>
          <cell r="G2278" t="str">
            <v>Alimentação Funcionários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</row>
        <row r="2279">
          <cell r="F2279" t="str">
            <v>(-) DESPESAS JURÍDICOAlimentação Interna Funcionários</v>
          </cell>
          <cell r="G2279" t="str">
            <v>Alimentação Interna Funcionários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</row>
        <row r="2280">
          <cell r="F2280" t="str">
            <v>(-) DESPESAS JURÍDICOMulta Termino Contratual</v>
          </cell>
          <cell r="G2280" t="str">
            <v>Multa Termino Contratual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</row>
        <row r="2281">
          <cell r="F2281" t="str">
            <v>(-) DESPESAS JURÍDICOMultas Trabalhistas</v>
          </cell>
          <cell r="G2281" t="str">
            <v>Multas Trabalhistas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</row>
        <row r="2282">
          <cell r="F2282" t="str">
            <v xml:space="preserve">(-) DESPESAS JURÍDICOFardamento </v>
          </cell>
          <cell r="G2282" t="str">
            <v xml:space="preserve">Fardamento 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</row>
        <row r="2283">
          <cell r="F2283" t="str">
            <v>(-) DESPESAS JURÍDICOBenefícios Assistenciais</v>
          </cell>
          <cell r="G2283" t="str">
            <v>Benefícios Assistenciais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</row>
        <row r="2284">
          <cell r="F2284" t="str">
            <v>(-) DESPESAS JURÍDICO(-) Despesas Especificas</v>
          </cell>
          <cell r="G2284" t="str">
            <v>(-) Despesas Especificas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</row>
        <row r="2285">
          <cell r="F2285" t="str">
            <v>(-) DESPESAS JURÍDICOEnergia Eletrica</v>
          </cell>
          <cell r="G2285" t="str">
            <v>Energia Eletrica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</row>
        <row r="2286">
          <cell r="F2286" t="str">
            <v>(-) DESPESAS JURÍDICOCustas Cartoriais</v>
          </cell>
          <cell r="G2286" t="str">
            <v>Custas Cartoriais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</row>
        <row r="2287">
          <cell r="F2287" t="str">
            <v>(-) DESPESAS JURÍDICOAluguel de Máquinas e Equipamentos</v>
          </cell>
          <cell r="G2287" t="str">
            <v>Aluguel de Máquinas e Equipamentos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</row>
        <row r="2288">
          <cell r="F2288" t="str">
            <v>(-) DESPESAS JURÍDICOCombustível Frota Leve</v>
          </cell>
          <cell r="G2288" t="str">
            <v>Combustível Frota Leve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</row>
        <row r="2289">
          <cell r="F2289" t="str">
            <v>(-) DESPESAS JURÍDICOLubrificantes Frota Leve</v>
          </cell>
          <cell r="G2289" t="str">
            <v>Lubrificantes Frota Leve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</row>
        <row r="2290">
          <cell r="F2290" t="str">
            <v>(-) DESPESAS JURÍDICOManutenção Frota Leve</v>
          </cell>
          <cell r="G2290" t="str">
            <v>Manutenção Frota Leve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</row>
        <row r="2291">
          <cell r="F2291" t="str">
            <v>(-) DESPESAS JURÍDICOSeguro Frota Leve</v>
          </cell>
          <cell r="G2291" t="str">
            <v>Seguro Frota Leve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</row>
        <row r="2292">
          <cell r="F2292" t="str">
            <v>(-) DESPESAS JURÍDICOSeguro Instalações</v>
          </cell>
          <cell r="G2292" t="str">
            <v>Seguro Instalações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</row>
        <row r="2293">
          <cell r="F2293" t="str">
            <v>(-) DESPESAS JURÍDICOSeguro Responsabilidade Civil</v>
          </cell>
          <cell r="G2293" t="str">
            <v>Seguro Responsabilidade Civil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</row>
        <row r="2294">
          <cell r="F2294" t="str">
            <v>(-) DESPESAS JURÍDICOAluguel de Imóveis</v>
          </cell>
          <cell r="G2294" t="str">
            <v>Aluguel de Imóveis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</row>
        <row r="2295">
          <cell r="F2295" t="str">
            <v>(-) DESPESAS JURÍDICOTaxas Operacionais</v>
          </cell>
          <cell r="G2295" t="str">
            <v>Taxas Operacionais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</row>
        <row r="2296">
          <cell r="F2296" t="str">
            <v>(-) DESPESAS JURÍDICODoações</v>
          </cell>
          <cell r="G2296" t="str">
            <v>Doações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</row>
        <row r="2297">
          <cell r="F2297" t="str">
            <v>(-) DESPESAS JURÍDICOPremio por Concursos</v>
          </cell>
          <cell r="G2297" t="str">
            <v>Premio por Concursos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</row>
        <row r="2298">
          <cell r="F2298" t="str">
            <v>(-) DESPESAS JURÍDICOPublicações Legais</v>
          </cell>
          <cell r="G2298" t="str">
            <v>Publicações Legais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</row>
        <row r="2299">
          <cell r="F2299" t="str">
            <v>(-) DESPESAS JURÍDICOServiço Copa</v>
          </cell>
          <cell r="G2299" t="str">
            <v>Serviço Copa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>
            <v>0</v>
          </cell>
        </row>
        <row r="2300">
          <cell r="F2300" t="str">
            <v>(-) DESPESAS JURÍDICOContribuição Sindicatos e Associações</v>
          </cell>
          <cell r="G2300" t="str">
            <v>Contribuição Sindicatos e Associações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</row>
        <row r="2301">
          <cell r="F2301" t="str">
            <v>(-) DESPESAS JURÍDICODespesas com Certificação Digital</v>
          </cell>
          <cell r="G2301" t="str">
            <v>Despesas com Certificação Digital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</row>
        <row r="2302">
          <cell r="F2302" t="str">
            <v>(-) DESPESAS JURÍDICOCustas e Emolumentos</v>
          </cell>
          <cell r="G2302" t="str">
            <v>Custas e Emolumentos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0</v>
          </cell>
        </row>
        <row r="2303">
          <cell r="F2303" t="str">
            <v>(-) DESPESAS JURÍDICO(-) Despesas Gerais</v>
          </cell>
          <cell r="G2303" t="str">
            <v>(-) Despesas Gerais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</row>
        <row r="2304">
          <cell r="F2304" t="str">
            <v>(-) DESPESAS JURÍDICO(-) Deslocamentos e Viagens</v>
          </cell>
          <cell r="G2304" t="str">
            <v>(-) Deslocamentos e Viagens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</row>
        <row r="2305">
          <cell r="F2305" t="str">
            <v xml:space="preserve">(-) DESPESAS JURÍDICOHospedagem </v>
          </cell>
          <cell r="G2305" t="str">
            <v xml:space="preserve">Hospedagem 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</row>
        <row r="2306">
          <cell r="F2306" t="str">
            <v xml:space="preserve">(-) DESPESAS JURÍDICOPassagens Aéreas </v>
          </cell>
          <cell r="G2306" t="str">
            <v xml:space="preserve">Passagens Aéreas 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</row>
        <row r="2307">
          <cell r="F2307" t="str">
            <v xml:space="preserve">(-) DESPESAS JURÍDICOPassagens Rodoviárias </v>
          </cell>
          <cell r="G2307" t="str">
            <v xml:space="preserve">Passagens Rodoviárias 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</row>
        <row r="2308">
          <cell r="F2308" t="str">
            <v>(-) DESPESAS JURÍDICOPassagens Marítimas</v>
          </cell>
          <cell r="G2308" t="str">
            <v>Passagens Marítimas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</row>
        <row r="2309">
          <cell r="F2309" t="str">
            <v>(-) DESPESAS JURÍDICODespesas com Táxi</v>
          </cell>
          <cell r="G2309" t="str">
            <v>Despesas com Táxi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</row>
        <row r="2310">
          <cell r="F2310" t="str">
            <v>(-) DESPESAS JURÍDICODespesas com Moto Taxi</v>
          </cell>
          <cell r="G2310" t="str">
            <v>Despesas com Moto Taxi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0</v>
          </cell>
          <cell r="U2310">
            <v>0</v>
          </cell>
        </row>
        <row r="2311">
          <cell r="F2311" t="str">
            <v>(-) DESPESAS JURÍDICOAlimentação Viagens</v>
          </cell>
          <cell r="G2311" t="str">
            <v>Alimentação Viagens</v>
          </cell>
          <cell r="H2311">
            <v>0</v>
          </cell>
          <cell r="I2311">
            <v>0</v>
          </cell>
          <cell r="J2311">
            <v>0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>
            <v>0</v>
          </cell>
        </row>
        <row r="2312">
          <cell r="F2312" t="str">
            <v>(-) DESPESAS JURÍDICODiárias Viagens</v>
          </cell>
          <cell r="G2312" t="str">
            <v>Diárias Viagens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</row>
        <row r="2313">
          <cell r="F2313" t="str">
            <v>(-) DESPESAS JURÍDICOCombustível em Viagens</v>
          </cell>
          <cell r="G2313" t="str">
            <v>Combustível em Viagens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</row>
        <row r="2314">
          <cell r="F2314" t="str">
            <v>(-) DESPESAS JURÍDICOEstacionamento</v>
          </cell>
          <cell r="G2314" t="str">
            <v>Estacionamento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</row>
        <row r="2315">
          <cell r="F2315" t="str">
            <v>(-) DESPESAS JURÍDICOPedágio</v>
          </cell>
          <cell r="G2315" t="str">
            <v>Pedágio</v>
          </cell>
          <cell r="H2315">
            <v>0</v>
          </cell>
          <cell r="I2315">
            <v>0</v>
          </cell>
          <cell r="J2315">
            <v>0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</row>
        <row r="2316">
          <cell r="F2316" t="str">
            <v>(-) DESPESAS JURÍDICO(-) Telefonia e Telecomunicações</v>
          </cell>
          <cell r="G2316" t="str">
            <v>(-) Telefonia e Telecomunicações</v>
          </cell>
          <cell r="H2316">
            <v>0</v>
          </cell>
          <cell r="I2316">
            <v>0</v>
          </cell>
          <cell r="J2316">
            <v>0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</row>
        <row r="2317">
          <cell r="F2317" t="str">
            <v>(-) DESPESAS JURÍDICOTelefonia Fixa</v>
          </cell>
          <cell r="G2317" t="str">
            <v>Telefonia Fixa</v>
          </cell>
          <cell r="H2317">
            <v>0</v>
          </cell>
          <cell r="I2317">
            <v>0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</row>
        <row r="2318">
          <cell r="F2318" t="str">
            <v>(-) DESPESAS JURÍDICOTelefonia Móvel</v>
          </cell>
          <cell r="G2318" t="str">
            <v>Telefonia Móvel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</row>
        <row r="2319">
          <cell r="F2319" t="str">
            <v>(-) DESPESAS JURÍDICOInternet</v>
          </cell>
          <cell r="G2319" t="str">
            <v>Internet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</row>
        <row r="2320">
          <cell r="F2320" t="str">
            <v>(-) DESPESAS JURÍDICOServiço de Trasmissão em Audio e Video</v>
          </cell>
          <cell r="G2320" t="str">
            <v>Serviço de Trasmissão em Audio e Video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</row>
        <row r="2321">
          <cell r="F2321" t="str">
            <v>(-) DESPESAS JURÍDICOVoip</v>
          </cell>
          <cell r="G2321" t="str">
            <v>Voip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</row>
        <row r="2322">
          <cell r="F2322" t="str">
            <v>(-) DESPESAS JURÍDICO(-)Materias de Consumo</v>
          </cell>
          <cell r="G2322" t="str">
            <v>(-)Materias de Consumo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</row>
        <row r="2323">
          <cell r="F2323" t="str">
            <v>(-) DESPESAS JURÍDICOMaterial de Consumo Informática</v>
          </cell>
          <cell r="G2323" t="str">
            <v>Material de Consumo Informática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</row>
        <row r="2324">
          <cell r="F2324" t="str">
            <v>(-) DESPESAS JURÍDICOAluguel Máquina Reprográfica</v>
          </cell>
          <cell r="G2324" t="str">
            <v>Aluguel Máquina Reprográfica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</row>
        <row r="2325">
          <cell r="F2325" t="str">
            <v>(-) DESPESAS JURÍDICOMaterial de Consumo Máquina Reprografia</v>
          </cell>
          <cell r="G2325" t="str">
            <v>Material de Consumo Máquina Reprografia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</row>
        <row r="2326">
          <cell r="F2326" t="str">
            <v>(-) DESPESAS JURÍDICOMaterial de Expediente</v>
          </cell>
          <cell r="G2326" t="str">
            <v>Material de Expediente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</row>
        <row r="2327">
          <cell r="F2327" t="str">
            <v>(-) DESPESAS JURÍDICOMaterial de Limpeza</v>
          </cell>
          <cell r="G2327" t="str">
            <v>Material de Limpeza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</row>
        <row r="2328">
          <cell r="F2328" t="str">
            <v>(-) DESPESAS JURÍDICOMaterial Gráfico e Repreográfico</v>
          </cell>
          <cell r="G2328" t="str">
            <v>Material Gráfico e Repreográfico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</row>
        <row r="2329">
          <cell r="F2329" t="str">
            <v>(-) DESPESAS JURÍDICOMateriais de Natureza Permanente</v>
          </cell>
          <cell r="G2329" t="str">
            <v>Materiais de Natureza Permanente</v>
          </cell>
          <cell r="H2329">
            <v>0</v>
          </cell>
          <cell r="I2329">
            <v>0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</row>
        <row r="2330">
          <cell r="F2330" t="str">
            <v>(-) DESPESAS JURÍDICOCoffee Break</v>
          </cell>
          <cell r="G2330" t="str">
            <v>Coffee Break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</row>
        <row r="2331">
          <cell r="F2331" t="str">
            <v>(-) DESPESAS JURÍDICOMaterial EPI</v>
          </cell>
          <cell r="G2331" t="str">
            <v>Material EPI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</row>
        <row r="2332">
          <cell r="F2332" t="str">
            <v>(-) DESPESAS JURÍDICO(-) Serviços Técnicos Especializados</v>
          </cell>
          <cell r="G2332" t="str">
            <v>(-) Serviços Técnicos Especializados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</row>
        <row r="2333">
          <cell r="F2333" t="str">
            <v>(-) DESPESAS JURÍDICOComissões sobre Vendas</v>
          </cell>
          <cell r="G2333" t="str">
            <v>Comissões sobre Vendas</v>
          </cell>
          <cell r="H2333">
            <v>0</v>
          </cell>
          <cell r="I2333">
            <v>0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</row>
        <row r="2334">
          <cell r="F2334" t="str">
            <v>(-) DESPESAS JURÍDICOServiços de Segurança</v>
          </cell>
          <cell r="G2334" t="str">
            <v>Serviços de Segurança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</row>
        <row r="2335">
          <cell r="F2335" t="str">
            <v>(-) DESPESAS JURÍDICOServiços de Contabilidade</v>
          </cell>
          <cell r="G2335" t="str">
            <v>Serviços de Contabilidade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</row>
        <row r="2336">
          <cell r="F2336" t="str">
            <v>(-) DESPESAS JURÍDICOAssessoria Tributária</v>
          </cell>
          <cell r="G2336" t="str">
            <v>Assessoria Tributária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</row>
        <row r="2337">
          <cell r="F2337" t="str">
            <v>(-) DESPESAS JURÍDICOAuditoria Independente</v>
          </cell>
          <cell r="G2337" t="str">
            <v>Auditoria Independente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</row>
        <row r="2338">
          <cell r="F2338" t="str">
            <v>(-) DESPESAS JURÍDICOAdvocacia</v>
          </cell>
          <cell r="G2338" t="str">
            <v>Advocacia</v>
          </cell>
          <cell r="H2338">
            <v>0</v>
          </cell>
          <cell r="I2338">
            <v>0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</row>
        <row r="2339">
          <cell r="F2339" t="str">
            <v>(-) DESPESAS JURÍDICOAssessoria de Imprensa</v>
          </cell>
          <cell r="G2339" t="str">
            <v>Assessoria de Imprensa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</row>
        <row r="2340">
          <cell r="F2340" t="str">
            <v>(-) DESPESAS JURÍDICOAssessoria de Comunicação</v>
          </cell>
          <cell r="G2340" t="str">
            <v>Assessoria de Comunicação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</row>
        <row r="2341">
          <cell r="F2341" t="str">
            <v>(-) DESPESAS JURÍDICOAssessoria Criação e Publicidade</v>
          </cell>
          <cell r="G2341" t="str">
            <v>Assessoria Criação e Publicidade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</row>
        <row r="2342">
          <cell r="F2342" t="str">
            <v>(-) DESPESAS JURÍDICORecrutamento e Seleção</v>
          </cell>
          <cell r="G2342" t="str">
            <v>Recrutamento e Seleção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</row>
        <row r="2343">
          <cell r="F2343" t="str">
            <v>(-) DESPESAS JURÍDICOFerramentas de Pesquisa</v>
          </cell>
          <cell r="G2343" t="str">
            <v>Ferramentas de Pesquisa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</row>
        <row r="2344">
          <cell r="F2344" t="str">
            <v>(-) DESPESAS JURÍDICOAssessoria Empresarial</v>
          </cell>
          <cell r="G2344" t="str">
            <v>Assessoria Empresarial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</row>
        <row r="2345">
          <cell r="F2345" t="str">
            <v>(-) DESPESAS JURÍDICOServiço de Desembaraço Aduaneiro</v>
          </cell>
          <cell r="G2345" t="str">
            <v>Serviço de Desembaraço Aduaneiro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</row>
        <row r="2346">
          <cell r="F2346" t="str">
            <v>(-) DESPESAS JURÍDICOParticipação em Associações</v>
          </cell>
          <cell r="G2346" t="str">
            <v>Participação em Associações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</row>
        <row r="2347">
          <cell r="F2347" t="str">
            <v>(-) DESPESAS JURÍDICOComissão Empresa de Cobrança</v>
          </cell>
          <cell r="G2347" t="str">
            <v>Comissão Empresa de Cobrança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</row>
        <row r="2348">
          <cell r="F2348" t="str">
            <v>(-) DESPESAS JURÍDICOServiço Análise de Crédito</v>
          </cell>
          <cell r="G2348" t="str">
            <v>Serviço Análise de Crédito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</row>
        <row r="2349">
          <cell r="F2349" t="str">
            <v>(-) DESPESAS JURÍDICODesenvolvimento e Manutenção de Software</v>
          </cell>
          <cell r="G2349" t="str">
            <v>Desenvolvimento e Manutenção de Software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</row>
        <row r="2350">
          <cell r="F2350" t="str">
            <v>(-) DESPESAS JURÍDICOSuporte Técnico Software</v>
          </cell>
          <cell r="G2350" t="str">
            <v>Suporte Técnico Software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</row>
        <row r="2351">
          <cell r="F2351" t="str">
            <v>(-) DESPESAS JURÍDICOLicença para Uso de Software (Aluguel)</v>
          </cell>
          <cell r="G2351" t="str">
            <v>Licença para Uso de Software (Aluguel)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</row>
        <row r="2352">
          <cell r="F2352" t="str">
            <v>(-) DESPESAS JURÍDICOAssessoria em TI</v>
          </cell>
          <cell r="G2352" t="str">
            <v>Assessoria em TI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</row>
        <row r="2353">
          <cell r="F2353" t="str">
            <v>(-) DESPESAS JURÍDICOManutenção Suporte Técnico Software</v>
          </cell>
          <cell r="G2353" t="str">
            <v>Manutenção Suporte Técnico Software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</row>
        <row r="2354">
          <cell r="F2354" t="str">
            <v>(-) DESPESAS JURÍDICO(-)Manutenção</v>
          </cell>
          <cell r="G2354" t="str">
            <v>(-)Manutenção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</row>
        <row r="2355">
          <cell r="F2355" t="str">
            <v>(-) DESPESAS JURÍDICOMateriais de Manutenção e Reparos</v>
          </cell>
          <cell r="G2355" t="str">
            <v>Materiais de Manutenção e Reparos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</row>
        <row r="2356">
          <cell r="F2356" t="str">
            <v>(-) DESPESAS JURÍDICOManutenção Conservação Móveis e Utensílios</v>
          </cell>
          <cell r="G2356" t="str">
            <v>Manutenção Conservação Móveis e Utensílios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</row>
        <row r="2357">
          <cell r="F2357" t="str">
            <v>(-) DESPESAS JURÍDICOManutenção Conservação Máq. e Equipamentos</v>
          </cell>
          <cell r="G2357" t="str">
            <v>Manutenção Conservação Máq. e Equipamentos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</row>
        <row r="2358">
          <cell r="F2358" t="str">
            <v>(-) DESPESAS JURÍDICOManutenção de Equipamentos de Informática</v>
          </cell>
          <cell r="G2358" t="str">
            <v>Manutenção de Equipamentos de Informática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</row>
        <row r="2359">
          <cell r="F2359" t="str">
            <v>(-) DESPESAS JURÍDICOManutenção e Conservação Instalações</v>
          </cell>
          <cell r="G2359" t="str">
            <v>Manutenção e Conservação Instalações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</row>
        <row r="2360">
          <cell r="F2360" t="str">
            <v>(-) DESPESAS JURÍDICOManutenção e Conservação Predial</v>
          </cell>
          <cell r="G2360" t="str">
            <v>Manutenção e Conservação Predial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</row>
        <row r="2361">
          <cell r="F2361" t="str">
            <v>(-) DESPESAS JURÍDICO(-)Outras Despesas Gerais</v>
          </cell>
          <cell r="G2361" t="str">
            <v>(-)Outras Despesas Gerais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</row>
        <row r="2362">
          <cell r="F2362" t="str">
            <v>(-) DESPESAS JURÍDICOAluguel de Veículos</v>
          </cell>
          <cell r="G2362" t="str">
            <v>Aluguel de Veículos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</row>
        <row r="2363">
          <cell r="F2363" t="str">
            <v>(-) DESPESAS JURÍDICOAssinatura Jornais, Revistas e Periódicos</v>
          </cell>
          <cell r="G2363" t="str">
            <v>Assinatura Jornais, Revistas e Periódicos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</row>
        <row r="2364">
          <cell r="F2364" t="str">
            <v>(-) DESPESAS JURÍDICOCombustível</v>
          </cell>
          <cell r="G2364" t="str">
            <v>Combustível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</row>
        <row r="2365">
          <cell r="F2365" t="str">
            <v>(-) DESPESAS JURÍDICODespesa com Documentos</v>
          </cell>
          <cell r="G2365" t="str">
            <v>Despesa com Documentos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</row>
        <row r="2366">
          <cell r="F2366" t="str">
            <v>(-) DESPESAS JURÍDICODespesa com Processos Judiciais</v>
          </cell>
          <cell r="G2366" t="str">
            <v>Despesa com Processos Judiciais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</row>
        <row r="2367">
          <cell r="F2367" t="str">
            <v>(-) DESPESAS JURÍDICOFrete Compra</v>
          </cell>
          <cell r="G2367" t="str">
            <v>Frete Compra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</row>
        <row r="2368">
          <cell r="F2368" t="str">
            <v>(-) DESPESAS JURÍDICOMão-de-Obra Terceirizada</v>
          </cell>
          <cell r="G2368" t="str">
            <v>Mão-de-Obra Terceirizada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</row>
        <row r="2369">
          <cell r="F2369" t="str">
            <v>(-) DESPESAS JURÍDICOServiço de Correios</v>
          </cell>
          <cell r="G2369" t="str">
            <v>Serviço de Correios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</row>
        <row r="2370">
          <cell r="F2370" t="str">
            <v>(-) DESPESAS JURÍDICOÁgua</v>
          </cell>
          <cell r="G2370" t="str">
            <v>Água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</row>
        <row r="2371">
          <cell r="F2371" t="str">
            <v>(-) DESPESAS JURÍDICODespesas com Amortização de Software</v>
          </cell>
          <cell r="G2371" t="str">
            <v>Despesas com Amortização de Software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</row>
        <row r="2372">
          <cell r="F2372" t="str">
            <v>(-) DESPESAS JURÍDICOTaxas Operacionais</v>
          </cell>
          <cell r="G2372" t="str">
            <v>Taxas Operacionais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</row>
        <row r="2373">
          <cell r="F2373" t="str">
            <v>(-) DESPESAS JURÍDICOAluguel de Imóveis</v>
          </cell>
          <cell r="G2373" t="str">
            <v>Aluguel de Imóveis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</row>
        <row r="2374">
          <cell r="F2374" t="str">
            <v>(-) DESPESAS JURÍDICOSeguro Frota Leve</v>
          </cell>
          <cell r="G2374" t="str">
            <v>Seguro Frota Leve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</row>
        <row r="2375">
          <cell r="F2375" t="str">
            <v>(-) DESPESAS JURÍDICOPerdas de Estoque</v>
          </cell>
          <cell r="G2375" t="str">
            <v>Perdas de Estoque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T2375">
            <v>0</v>
          </cell>
          <cell r="U2375">
            <v>0</v>
          </cell>
        </row>
        <row r="2376">
          <cell r="F2376" t="str">
            <v>(-) DESPESAS JURÍDICOAluguel de Máquinas e Equipamentos</v>
          </cell>
          <cell r="G2376" t="str">
            <v>Aluguel de Máquinas e Equipamentos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</row>
        <row r="2377">
          <cell r="F2377" t="str">
            <v>(-) DESPESAS JURÍDICOOutras Despesas Gerais</v>
          </cell>
          <cell r="G2377" t="str">
            <v>Outras Despesas Gerais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</row>
        <row r="2378">
          <cell r="F2378" t="str">
            <v>(-) DESPESAS JURÍDICO(-) DESPESAS OPERACIONAIS COMERCIAIS</v>
          </cell>
          <cell r="G2378" t="str">
            <v>(-) DESPESAS OPERACIONAIS COMERCIAIS</v>
          </cell>
          <cell r="H2378">
            <v>492110.52032552438</v>
          </cell>
          <cell r="I2378">
            <v>674453.89072521706</v>
          </cell>
          <cell r="J2378">
            <v>260834.47162188584</v>
          </cell>
          <cell r="K2378">
            <v>391047.67995227413</v>
          </cell>
          <cell r="L2378">
            <v>377243.13284716022</v>
          </cell>
          <cell r="M2378">
            <v>336663.30112612917</v>
          </cell>
          <cell r="N2378">
            <v>625980.02773169824</v>
          </cell>
          <cell r="O2378">
            <v>329632.19580844312</v>
          </cell>
          <cell r="P2378">
            <v>499955.33650565235</v>
          </cell>
          <cell r="Q2378">
            <v>727884.2385446243</v>
          </cell>
          <cell r="R2378">
            <v>524543.91323414445</v>
          </cell>
          <cell r="S2378">
            <v>1532616.6200027347</v>
          </cell>
          <cell r="T2378">
            <v>6772965.3284254875</v>
          </cell>
          <cell r="U2378">
            <v>3158333.0243298886</v>
          </cell>
        </row>
        <row r="2379">
          <cell r="F2379" t="str">
            <v>(-) DESPESAS COMERCIAL FARMA(-) DESPESAS COMERCIAL FARMA</v>
          </cell>
          <cell r="G2379" t="str">
            <v>(-) DESPESAS COMERCIAL FARMA</v>
          </cell>
          <cell r="H2379">
            <v>415584.61083361926</v>
          </cell>
          <cell r="I2379">
            <v>587809.01845218055</v>
          </cell>
          <cell r="J2379">
            <v>208046.20216816018</v>
          </cell>
          <cell r="K2379">
            <v>327931.57286886126</v>
          </cell>
          <cell r="L2379">
            <v>311114.11933671875</v>
          </cell>
          <cell r="M2379">
            <v>273122.45530065108</v>
          </cell>
          <cell r="N2379">
            <v>531898.4450403949</v>
          </cell>
          <cell r="O2379">
            <v>248704.58305629922</v>
          </cell>
          <cell r="P2379">
            <v>407948.39877295319</v>
          </cell>
          <cell r="Q2379">
            <v>648643.95642159344</v>
          </cell>
          <cell r="R2379">
            <v>371363.38572385709</v>
          </cell>
          <cell r="S2379">
            <v>1421878.6781753963</v>
          </cell>
          <cell r="T2379">
            <v>5754045.4261506852</v>
          </cell>
          <cell r="U2379">
            <v>2655506.4240005859</v>
          </cell>
        </row>
        <row r="2380">
          <cell r="F2380" t="str">
            <v>(-) DESPESAS COMERCIAL FARMADespesas com Pessoal</v>
          </cell>
          <cell r="G2380" t="str">
            <v>Despesas com Pessoal</v>
          </cell>
          <cell r="H2380">
            <v>40485.030833754136</v>
          </cell>
          <cell r="I2380">
            <v>68577.178452012333</v>
          </cell>
          <cell r="J2380">
            <v>37594.098215845755</v>
          </cell>
          <cell r="K2380">
            <v>39840.612868568984</v>
          </cell>
          <cell r="L2380">
            <v>35010.436533554617</v>
          </cell>
          <cell r="M2380">
            <v>39434.635300133472</v>
          </cell>
          <cell r="N2380">
            <v>37005.245040780668</v>
          </cell>
          <cell r="O2380">
            <v>19103.854067769436</v>
          </cell>
          <cell r="P2380">
            <v>21678.171526725109</v>
          </cell>
          <cell r="Q2380">
            <v>5955.9282202802578</v>
          </cell>
          <cell r="R2380">
            <v>32415.91572404277</v>
          </cell>
          <cell r="S2380">
            <v>-17522.851824713769</v>
          </cell>
          <cell r="T2380">
            <v>359578.25495875377</v>
          </cell>
          <cell r="U2380">
            <v>297947.23724464996</v>
          </cell>
        </row>
        <row r="2381">
          <cell r="F2381" t="str">
            <v>(-) DESPESAS COMERCIAL FARMASalários e Adicionais</v>
          </cell>
          <cell r="G2381" t="str">
            <v>Salários e Adicionais</v>
          </cell>
          <cell r="H2381">
            <v>17406</v>
          </cell>
          <cell r="I2381">
            <v>18131.899999999998</v>
          </cell>
          <cell r="J2381">
            <v>17902</v>
          </cell>
          <cell r="K2381">
            <v>19001.418400000006</v>
          </cell>
          <cell r="L2381">
            <v>14334.748400000002</v>
          </cell>
          <cell r="M2381">
            <v>18992.351200000001</v>
          </cell>
          <cell r="N2381">
            <v>20663.032800000004</v>
          </cell>
          <cell r="O2381">
            <v>21793.33</v>
          </cell>
          <cell r="P2381">
            <v>19846.07</v>
          </cell>
          <cell r="Q2381">
            <v>21209.33</v>
          </cell>
          <cell r="R2381">
            <v>18203.330000000002</v>
          </cell>
          <cell r="S2381">
            <v>14174.66</v>
          </cell>
          <cell r="T2381">
            <v>221658.17080000005</v>
          </cell>
          <cell r="U2381">
            <v>126431.45080000001</v>
          </cell>
        </row>
        <row r="2382">
          <cell r="F2382" t="str">
            <v>(-) DESPESAS COMERCIAL FARMAEncargos Sociais</v>
          </cell>
          <cell r="G2382" t="str">
            <v>Encargos Sociais</v>
          </cell>
          <cell r="H2382">
            <v>7167.5</v>
          </cell>
          <cell r="I2382">
            <v>7366.27</v>
          </cell>
          <cell r="J2382">
            <v>6948.2500000000009</v>
          </cell>
          <cell r="K2382">
            <v>7727.271999999999</v>
          </cell>
          <cell r="L2382">
            <v>7767.3520000000008</v>
          </cell>
          <cell r="M2382">
            <v>7495.8436000000002</v>
          </cell>
          <cell r="N2382">
            <v>9969.8504000000012</v>
          </cell>
          <cell r="O2382">
            <v>10977.159999999998</v>
          </cell>
          <cell r="P2382">
            <v>9094.27</v>
          </cell>
          <cell r="Q2382">
            <v>10412.73</v>
          </cell>
          <cell r="R2382">
            <v>9469.5400000000009</v>
          </cell>
          <cell r="S2382">
            <v>6965.5900000000011</v>
          </cell>
          <cell r="T2382">
            <v>101361.628</v>
          </cell>
          <cell r="U2382">
            <v>54442.338000000003</v>
          </cell>
        </row>
        <row r="2383">
          <cell r="F2383" t="str">
            <v>(-) DESPESAS COMERCIAL FARMAProvisão PPR Global</v>
          </cell>
          <cell r="G2383" t="str">
            <v>Provisão PPR Global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</row>
        <row r="2384">
          <cell r="F2384" t="str">
            <v>(-) DESPESAS COMERCIAL FARMADesenvolvimento RH</v>
          </cell>
          <cell r="G2384" t="str">
            <v>Desenvolvimento RH</v>
          </cell>
          <cell r="H2384">
            <v>10249.459999999999</v>
          </cell>
          <cell r="I2384">
            <v>40249.46</v>
          </cell>
          <cell r="J2384">
            <v>10249.459999999999</v>
          </cell>
          <cell r="K2384">
            <v>10249.459999999999</v>
          </cell>
          <cell r="L2384">
            <v>10249.459999999999</v>
          </cell>
          <cell r="M2384">
            <v>10249.459999999999</v>
          </cell>
          <cell r="N2384">
            <v>3439.7199999999993</v>
          </cell>
          <cell r="O2384">
            <v>-16501.330000000002</v>
          </cell>
          <cell r="P2384">
            <v>-10230.34</v>
          </cell>
          <cell r="Q2384">
            <v>-28661.300000000003</v>
          </cell>
          <cell r="R2384">
            <v>2023.0899999999983</v>
          </cell>
          <cell r="S2384">
            <v>-41566.6</v>
          </cell>
          <cell r="T2384">
            <v>0</v>
          </cell>
          <cell r="U2384">
            <v>94936.479999999981</v>
          </cell>
        </row>
        <row r="2385">
          <cell r="F2385" t="str">
            <v>(-) DESPESAS COMERCIAL FARMAProvisão PPR Gestores</v>
          </cell>
          <cell r="G2385" t="str">
            <v>Provisão PPR Gestores</v>
          </cell>
          <cell r="H2385">
            <v>10249.459999999999</v>
          </cell>
          <cell r="I2385">
            <v>40249.46</v>
          </cell>
          <cell r="J2385">
            <v>10249.459999999999</v>
          </cell>
          <cell r="K2385">
            <v>10249.459999999999</v>
          </cell>
          <cell r="L2385">
            <v>10249.459999999999</v>
          </cell>
          <cell r="M2385">
            <v>10249.459999999999</v>
          </cell>
          <cell r="N2385">
            <v>3439.7199999999993</v>
          </cell>
          <cell r="O2385">
            <v>-16501.330000000002</v>
          </cell>
          <cell r="P2385">
            <v>-10230.34</v>
          </cell>
          <cell r="Q2385">
            <v>-28661.300000000003</v>
          </cell>
          <cell r="R2385">
            <v>2023.0899999999983</v>
          </cell>
          <cell r="S2385">
            <v>-41566.6</v>
          </cell>
          <cell r="T2385">
            <v>0</v>
          </cell>
          <cell r="U2385">
            <v>94936.479999999981</v>
          </cell>
        </row>
        <row r="2386">
          <cell r="F2386" t="str">
            <v>(-) DESPESAS COMERCIAL FARMAEducação Continuada</v>
          </cell>
          <cell r="G2386" t="str">
            <v>Educação Continuada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</row>
        <row r="2387">
          <cell r="F2387" t="str">
            <v>(-) DESPESAS COMERCIAL FARMAIdiomas</v>
          </cell>
          <cell r="G2387" t="str">
            <v>Idiomas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</row>
        <row r="2388">
          <cell r="F2388" t="str">
            <v>(-) DESPESAS COMERCIAL FARMAGinástica Laboral</v>
          </cell>
          <cell r="G2388" t="str">
            <v>Ginástica Laboral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</row>
        <row r="2389">
          <cell r="F2389" t="str">
            <v>(-) DESPESAS COMERCIAL FARMAEducação e Treinamento (Capacitação)</v>
          </cell>
          <cell r="G2389" t="str">
            <v>Educação e Treinamento (Capacitação)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</row>
        <row r="2390">
          <cell r="F2390" t="str">
            <v>(-) DESPESAS COMERCIAL FARMAAtividades Motivacionais</v>
          </cell>
          <cell r="G2390" t="str">
            <v>Atividades Motivacionais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</row>
        <row r="2391">
          <cell r="F2391" t="str">
            <v>(-) DESPESAS COMERCIAL FARMAOutras despesas de Pessoal</v>
          </cell>
          <cell r="G2391" t="str">
            <v>Outras despesas de Pessoal</v>
          </cell>
          <cell r="H2391">
            <v>5662.0708337541364</v>
          </cell>
          <cell r="I2391">
            <v>2829.5484520123241</v>
          </cell>
          <cell r="J2391">
            <v>2494.3882158457582</v>
          </cell>
          <cell r="K2391">
            <v>2862.4624685689801</v>
          </cell>
          <cell r="L2391">
            <v>2658.8761335546183</v>
          </cell>
          <cell r="M2391">
            <v>2696.9805001334685</v>
          </cell>
          <cell r="N2391">
            <v>2932.6418407806605</v>
          </cell>
          <cell r="O2391">
            <v>2834.6940677694397</v>
          </cell>
          <cell r="P2391">
            <v>2968.1715267251107</v>
          </cell>
          <cell r="Q2391">
            <v>2995.1682202802594</v>
          </cell>
          <cell r="R2391">
            <v>2719.9557240427698</v>
          </cell>
          <cell r="S2391">
            <v>2903.4981752862277</v>
          </cell>
          <cell r="T2391">
            <v>36558.456158753754</v>
          </cell>
          <cell r="U2391">
            <v>22136.968444649945</v>
          </cell>
        </row>
        <row r="2392">
          <cell r="F2392" t="str">
            <v>(-) DESPESAS COMERCIAL FARMAAjuda de Custo Alimentação</v>
          </cell>
          <cell r="G2392" t="str">
            <v>Ajuda de Custo Alimentação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</row>
        <row r="2393">
          <cell r="F2393" t="str">
            <v>(-) DESPESAS COMERCIAL FARMAAjuda de Custo Combustível</v>
          </cell>
          <cell r="G2393" t="str">
            <v>Ajuda de Custo Combustível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</row>
        <row r="2394">
          <cell r="F2394" t="str">
            <v>(-) DESPESAS COMERCIAL FARMAAjuda de Custo Moradia/Aluguel</v>
          </cell>
          <cell r="G2394" t="str">
            <v>Ajuda de Custo Moradia/Aluguel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</row>
        <row r="2395">
          <cell r="F2395" t="str">
            <v>(-) DESPESAS COMERCIAL FARMAExames Médicos</v>
          </cell>
          <cell r="G2395" t="str">
            <v>Exames Médicos</v>
          </cell>
          <cell r="H2395">
            <v>0</v>
          </cell>
          <cell r="I2395">
            <v>70</v>
          </cell>
          <cell r="J2395">
            <v>0</v>
          </cell>
          <cell r="K2395">
            <v>0</v>
          </cell>
          <cell r="L2395">
            <v>71</v>
          </cell>
          <cell r="M2395">
            <v>0</v>
          </cell>
          <cell r="N2395">
            <v>0</v>
          </cell>
          <cell r="O2395">
            <v>0</v>
          </cell>
          <cell r="P2395">
            <v>13.9999999797</v>
          </cell>
          <cell r="Q2395">
            <v>0</v>
          </cell>
          <cell r="R2395">
            <v>0</v>
          </cell>
          <cell r="S2395">
            <v>0</v>
          </cell>
          <cell r="T2395">
            <v>154.99999997969999</v>
          </cell>
          <cell r="U2395">
            <v>141</v>
          </cell>
        </row>
        <row r="2396">
          <cell r="F2396" t="str">
            <v>(-) DESPESAS COMERCIAL FARMAPlano de Saúde</v>
          </cell>
          <cell r="G2396" t="str">
            <v>Plano de Saúde</v>
          </cell>
          <cell r="H2396">
            <v>1203.8308333842385</v>
          </cell>
          <cell r="I2396">
            <v>1247.5484512968903</v>
          </cell>
          <cell r="J2396">
            <v>1150.3882174254029</v>
          </cell>
          <cell r="K2396">
            <v>1006.3724685661784</v>
          </cell>
          <cell r="L2396">
            <v>1159.8761344073134</v>
          </cell>
          <cell r="M2396">
            <v>1142.8305000368184</v>
          </cell>
          <cell r="N2396">
            <v>1354.0418410533273</v>
          </cell>
          <cell r="O2396">
            <v>1331.2940677917786</v>
          </cell>
          <cell r="P2396">
            <v>1395.1915253594743</v>
          </cell>
          <cell r="Q2396">
            <v>1315.3682203923377</v>
          </cell>
          <cell r="R2396">
            <v>941.55572377947692</v>
          </cell>
          <cell r="S2396">
            <v>1174.0081743372295</v>
          </cell>
          <cell r="T2396">
            <v>14422.306157830466</v>
          </cell>
          <cell r="U2396">
            <v>8264.8884461701691</v>
          </cell>
        </row>
        <row r="2397">
          <cell r="F2397" t="str">
            <v>(-) DESPESAS COMERCIAL FARMASeguro de Vida em Grupo</v>
          </cell>
          <cell r="G2397" t="str">
            <v>Seguro de Vida em Grupo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</row>
        <row r="2398">
          <cell r="F2398" t="str">
            <v>(-) DESPESAS COMERCIAL FARMAPlano Odontológico</v>
          </cell>
          <cell r="G2398" t="str">
            <v>Plano Odontológico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</row>
        <row r="2399">
          <cell r="F2399" t="str">
            <v>(-) DESPESAS COMERCIAL FARMAFarmácia</v>
          </cell>
          <cell r="G2399" t="str">
            <v>Farmácia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</row>
        <row r="2400">
          <cell r="F2400" t="str">
            <v>(-) DESPESAS COMERCIAL FARMAAlimentação Funcionários</v>
          </cell>
          <cell r="G2400" t="str">
            <v>Alimentação Funcionários</v>
          </cell>
          <cell r="H2400">
            <v>3864.0000004719941</v>
          </cell>
          <cell r="I2400">
            <v>1512.0000007154338</v>
          </cell>
          <cell r="J2400">
            <v>1343.9999984203555</v>
          </cell>
          <cell r="K2400">
            <v>1856.0900000028016</v>
          </cell>
          <cell r="L2400">
            <v>1427.9999991473048</v>
          </cell>
          <cell r="M2400">
            <v>1417.45000010586</v>
          </cell>
          <cell r="N2400">
            <v>1343.9999997273333</v>
          </cell>
          <cell r="O2400">
            <v>1427.999999982341</v>
          </cell>
          <cell r="P2400">
            <v>1558.9800013859362</v>
          </cell>
          <cell r="Q2400">
            <v>1529.9999998879214</v>
          </cell>
          <cell r="R2400">
            <v>1530.000000263293</v>
          </cell>
          <cell r="S2400">
            <v>1468.0000009489981</v>
          </cell>
          <cell r="T2400">
            <v>20280.520001059576</v>
          </cell>
          <cell r="U2400">
            <v>12765.539998591084</v>
          </cell>
        </row>
        <row r="2401">
          <cell r="F2401" t="str">
            <v>(-) DESPESAS COMERCIAL FARMAAlimentação Interna Funcionários</v>
          </cell>
          <cell r="G2401" t="str">
            <v>Alimentação Interna Funcionários</v>
          </cell>
          <cell r="H2401">
            <v>249.57999997190404</v>
          </cell>
          <cell r="I2401">
            <v>0</v>
          </cell>
          <cell r="J2401">
            <v>0</v>
          </cell>
          <cell r="K2401">
            <v>0</v>
          </cell>
          <cell r="L2401">
            <v>0</v>
          </cell>
          <cell r="M2401">
            <v>136.69999999078999</v>
          </cell>
          <cell r="N2401">
            <v>164.6</v>
          </cell>
          <cell r="O2401">
            <v>75.399999995320002</v>
          </cell>
          <cell r="P2401">
            <v>0</v>
          </cell>
          <cell r="Q2401">
            <v>149.80000000000001</v>
          </cell>
          <cell r="R2401">
            <v>248.4</v>
          </cell>
          <cell r="S2401">
            <v>261.49</v>
          </cell>
          <cell r="T2401">
            <v>1285.9699999580141</v>
          </cell>
          <cell r="U2401">
            <v>550.879999962694</v>
          </cell>
        </row>
        <row r="2402">
          <cell r="F2402" t="str">
            <v>(-) DESPESAS COMERCIAL FARMAMulta Termino Contratual</v>
          </cell>
          <cell r="G2402" t="str">
            <v>Multa Termino Contratual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</row>
        <row r="2403">
          <cell r="F2403" t="str">
            <v>(-) DESPESAS COMERCIAL FARMAMultas Trabalhistas</v>
          </cell>
          <cell r="G2403" t="str">
            <v>Multas Trabalhistas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</row>
        <row r="2404">
          <cell r="F2404" t="str">
            <v xml:space="preserve">(-) DESPESAS COMERCIAL FARMAFardamento </v>
          </cell>
          <cell r="G2404" t="str">
            <v xml:space="preserve">Fardamento </v>
          </cell>
          <cell r="H2404">
            <v>344.65999992600001</v>
          </cell>
          <cell r="I2404">
            <v>0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70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414.65999992600001</v>
          </cell>
          <cell r="U2404">
            <v>414.65999992600001</v>
          </cell>
        </row>
        <row r="2405">
          <cell r="F2405" t="str">
            <v>(-) DESPESAS COMERCIAL FARMABenefícios Assistenciais</v>
          </cell>
          <cell r="G2405" t="str">
            <v>Benefícios Assistenciais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</row>
        <row r="2406">
          <cell r="F2406" t="str">
            <v>(-) DESPESAS COMERCIAL FARMA(-) Despesas Especificas</v>
          </cell>
          <cell r="G2406" t="str">
            <v>(-) Despesas Especificas</v>
          </cell>
          <cell r="H2406">
            <v>328085.3</v>
          </cell>
          <cell r="I2406">
            <v>472220.74</v>
          </cell>
          <cell r="J2406">
            <v>132635.46</v>
          </cell>
          <cell r="K2406">
            <v>258454.56000000003</v>
          </cell>
          <cell r="L2406">
            <v>254897.27280340542</v>
          </cell>
          <cell r="M2406">
            <v>206612.97000039916</v>
          </cell>
          <cell r="N2406">
            <v>439370.86000000004</v>
          </cell>
          <cell r="O2406">
            <v>202893.4400000005</v>
          </cell>
          <cell r="P2406">
            <v>352366.81179652957</v>
          </cell>
          <cell r="Q2406">
            <v>614582.64999999991</v>
          </cell>
          <cell r="R2406">
            <v>305649.93</v>
          </cell>
          <cell r="S2406">
            <v>1348918.63</v>
          </cell>
          <cell r="T2406">
            <v>4916688.624600335</v>
          </cell>
          <cell r="U2406">
            <v>2092277.1628038047</v>
          </cell>
        </row>
        <row r="2407">
          <cell r="F2407" t="str">
            <v>(-) DESPESAS COMERCIAL FARMAMaterial Gráfico Divulgação de Produtos</v>
          </cell>
          <cell r="G2407" t="str">
            <v>Material Gráfico Divulgação de Produtos</v>
          </cell>
          <cell r="H2407">
            <v>29227.96</v>
          </cell>
          <cell r="I2407">
            <v>10500</v>
          </cell>
          <cell r="J2407">
            <v>21033.360000000001</v>
          </cell>
          <cell r="K2407">
            <v>2067.64</v>
          </cell>
          <cell r="L2407">
            <v>8175</v>
          </cell>
          <cell r="M2407">
            <v>10217.999999999998</v>
          </cell>
          <cell r="N2407">
            <v>14517.4</v>
          </cell>
          <cell r="O2407">
            <v>4200</v>
          </cell>
          <cell r="P2407">
            <v>28.77</v>
          </cell>
          <cell r="Q2407">
            <v>0</v>
          </cell>
          <cell r="R2407">
            <v>0</v>
          </cell>
          <cell r="S2407">
            <v>0</v>
          </cell>
          <cell r="T2407">
            <v>99968.12999999999</v>
          </cell>
          <cell r="U2407">
            <v>95739.359999999986</v>
          </cell>
        </row>
        <row r="2408">
          <cell r="F2408" t="str">
            <v>(-) DESPESAS COMERCIAL FARMAPremiação Campanha de Representantes</v>
          </cell>
          <cell r="G2408" t="str">
            <v>Premiação Campanha de Representantes</v>
          </cell>
          <cell r="H2408">
            <v>15508.020000000002</v>
          </cell>
          <cell r="I2408">
            <v>0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33552.230000000003</v>
          </cell>
          <cell r="T2408">
            <v>49060.250000000007</v>
          </cell>
          <cell r="U2408">
            <v>15508.020000000002</v>
          </cell>
        </row>
        <row r="2409">
          <cell r="F2409" t="str">
            <v>(-) DESPESAS COMERCIAL FARMAPremiação Campanha de Clientes</v>
          </cell>
          <cell r="G2409" t="str">
            <v>Premiação Campanha de Clientes</v>
          </cell>
          <cell r="H2409">
            <v>0</v>
          </cell>
          <cell r="I2409">
            <v>0</v>
          </cell>
          <cell r="J2409">
            <v>2478.3200000000002</v>
          </cell>
          <cell r="K2409">
            <v>0</v>
          </cell>
          <cell r="L2409">
            <v>5900</v>
          </cell>
          <cell r="M2409">
            <v>0</v>
          </cell>
          <cell r="N2409">
            <v>0</v>
          </cell>
          <cell r="O2409">
            <v>0</v>
          </cell>
          <cell r="P2409">
            <v>1799</v>
          </cell>
          <cell r="Q2409">
            <v>0</v>
          </cell>
          <cell r="R2409">
            <v>0</v>
          </cell>
          <cell r="S2409">
            <v>3600</v>
          </cell>
          <cell r="T2409">
            <v>13777.32</v>
          </cell>
          <cell r="U2409">
            <v>8378.32</v>
          </cell>
        </row>
        <row r="2410">
          <cell r="F2410" t="str">
            <v>(-) DESPESAS COMERCIAL FARMABrindes Comerciais</v>
          </cell>
          <cell r="G2410" t="str">
            <v>Brindes Comerciais</v>
          </cell>
          <cell r="H2410">
            <v>15200</v>
          </cell>
          <cell r="I2410">
            <v>17050</v>
          </cell>
          <cell r="J2410">
            <v>20413.41</v>
          </cell>
          <cell r="K2410">
            <v>11588.75</v>
          </cell>
          <cell r="L2410">
            <v>81937.8</v>
          </cell>
          <cell r="M2410">
            <v>13584.75</v>
          </cell>
          <cell r="N2410">
            <v>6470.64</v>
          </cell>
          <cell r="O2410">
            <v>48398.12</v>
          </cell>
          <cell r="P2410">
            <v>26785</v>
          </cell>
          <cell r="Q2410">
            <v>47336.97</v>
          </cell>
          <cell r="R2410">
            <v>3958.2</v>
          </cell>
          <cell r="S2410">
            <v>117293.5</v>
          </cell>
          <cell r="T2410">
            <v>410017.14000000007</v>
          </cell>
          <cell r="U2410">
            <v>166245.35000000003</v>
          </cell>
        </row>
        <row r="2411">
          <cell r="F2411" t="str">
            <v>(-) DESPESAS COMERCIAL FARMAPropaganda e Merchandise</v>
          </cell>
          <cell r="G2411" t="str">
            <v>Propaganda e Merchandise</v>
          </cell>
          <cell r="H2411">
            <v>43901.979999999996</v>
          </cell>
          <cell r="I2411">
            <v>143324.22</v>
          </cell>
          <cell r="J2411">
            <v>17658.72</v>
          </cell>
          <cell r="K2411">
            <v>20600</v>
          </cell>
          <cell r="L2411">
            <v>66348</v>
          </cell>
          <cell r="M2411">
            <v>36966.5</v>
          </cell>
          <cell r="N2411">
            <v>42000</v>
          </cell>
          <cell r="O2411">
            <v>43991.55000000001</v>
          </cell>
          <cell r="P2411">
            <v>237762.5</v>
          </cell>
          <cell r="Q2411">
            <v>367637.29999999993</v>
          </cell>
          <cell r="R2411">
            <v>121842.25</v>
          </cell>
          <cell r="S2411">
            <v>978320.65999999992</v>
          </cell>
          <cell r="T2411">
            <v>2120353.6799999997</v>
          </cell>
          <cell r="U2411">
            <v>370799.42000000004</v>
          </cell>
        </row>
        <row r="2412">
          <cell r="F2412" t="str">
            <v>(-) DESPESAS COMERCIAL FARMATreinamento de PDV</v>
          </cell>
          <cell r="G2412" t="str">
            <v>Treinamento de PDV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</row>
        <row r="2413">
          <cell r="F2413" t="str">
            <v>(-) DESPESAS COMERCIAL FARMAAluguel Espaço Feira de Negócios</v>
          </cell>
          <cell r="G2413" t="str">
            <v>Aluguel Espaço Feira de Negócios</v>
          </cell>
          <cell r="H2413">
            <v>6650</v>
          </cell>
          <cell r="I2413">
            <v>6650</v>
          </cell>
          <cell r="J2413">
            <v>6650</v>
          </cell>
          <cell r="K2413">
            <v>0</v>
          </cell>
          <cell r="L2413">
            <v>11899</v>
          </cell>
          <cell r="M2413">
            <v>0</v>
          </cell>
          <cell r="N2413">
            <v>24008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55857</v>
          </cell>
          <cell r="U2413">
            <v>55857</v>
          </cell>
        </row>
        <row r="2414">
          <cell r="F2414" t="str">
            <v>(-) DESPESAS COMERCIAL FARMADespesas Relacionamento Cliente/Fornecedor</v>
          </cell>
          <cell r="G2414" t="str">
            <v>Despesas Relacionamento Cliente/Fornecedor</v>
          </cell>
          <cell r="H2414">
            <v>0</v>
          </cell>
          <cell r="I2414">
            <v>0</v>
          </cell>
          <cell r="J2414">
            <v>246.8</v>
          </cell>
          <cell r="K2414">
            <v>0</v>
          </cell>
          <cell r="L2414">
            <v>0</v>
          </cell>
          <cell r="M2414">
            <v>0</v>
          </cell>
          <cell r="N2414">
            <v>27.09</v>
          </cell>
          <cell r="O2414">
            <v>8.6999999999999993</v>
          </cell>
          <cell r="P2414">
            <v>18</v>
          </cell>
          <cell r="Q2414">
            <v>72.760000000000005</v>
          </cell>
          <cell r="R2414">
            <v>2031.1299999999999</v>
          </cell>
          <cell r="S2414">
            <v>86.65</v>
          </cell>
          <cell r="T2414">
            <v>2491.13</v>
          </cell>
          <cell r="U2414">
            <v>273.89</v>
          </cell>
        </row>
        <row r="2415">
          <cell r="F2415" t="str">
            <v>(-) DESPESAS COMERCIAL FARMAPromotores de Vendas</v>
          </cell>
          <cell r="G2415" t="str">
            <v>Promotores de Vendas</v>
          </cell>
          <cell r="H2415">
            <v>1750</v>
          </cell>
          <cell r="I2415">
            <v>1570</v>
          </cell>
          <cell r="J2415">
            <v>3000</v>
          </cell>
          <cell r="K2415">
            <v>3000</v>
          </cell>
          <cell r="L2415">
            <v>3000</v>
          </cell>
          <cell r="M2415">
            <v>3000</v>
          </cell>
          <cell r="N2415">
            <v>3000</v>
          </cell>
          <cell r="O2415">
            <v>3000</v>
          </cell>
          <cell r="P2415">
            <v>3000</v>
          </cell>
          <cell r="Q2415">
            <v>3000</v>
          </cell>
          <cell r="R2415">
            <v>0</v>
          </cell>
          <cell r="S2415">
            <v>0</v>
          </cell>
          <cell r="T2415">
            <v>27320</v>
          </cell>
          <cell r="U2415">
            <v>18320</v>
          </cell>
        </row>
        <row r="2416">
          <cell r="F2416" t="str">
            <v>(-) DESPESAS COMERCIAL FARMABonificações</v>
          </cell>
          <cell r="G2416" t="str">
            <v>Bonificações</v>
          </cell>
          <cell r="H2416">
            <v>33677.18</v>
          </cell>
          <cell r="I2416">
            <v>51505.98</v>
          </cell>
          <cell r="J2416">
            <v>55136.39</v>
          </cell>
          <cell r="K2416">
            <v>36846.53</v>
          </cell>
          <cell r="L2416">
            <v>36846.532803374197</v>
          </cell>
          <cell r="M2416">
            <v>24563.86</v>
          </cell>
          <cell r="N2416">
            <v>65177.85</v>
          </cell>
          <cell r="O2416">
            <v>33745.65</v>
          </cell>
          <cell r="P2416">
            <v>46798.911796530301</v>
          </cell>
          <cell r="Q2416">
            <v>32190.23</v>
          </cell>
          <cell r="R2416">
            <v>28614</v>
          </cell>
          <cell r="S2416">
            <v>42306</v>
          </cell>
          <cell r="T2416">
            <v>487409.11459990445</v>
          </cell>
          <cell r="U2416">
            <v>303754.32280337415</v>
          </cell>
        </row>
        <row r="2417">
          <cell r="F2417" t="str">
            <v>(-) DESPESAS COMERCIAL FARMAMulta Licitações</v>
          </cell>
          <cell r="G2417" t="str">
            <v>Multa Licitações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</row>
        <row r="2418">
          <cell r="F2418" t="str">
            <v>(-) DESPESAS COMERCIAL FARMAParticipação em Feira de Negócios</v>
          </cell>
          <cell r="G2418" t="str">
            <v>Participação em Feira de Negócios</v>
          </cell>
          <cell r="H2418">
            <v>27818.14</v>
          </cell>
          <cell r="I2418">
            <v>9992.64</v>
          </cell>
          <cell r="J2418">
            <v>28592.14</v>
          </cell>
          <cell r="K2418">
            <v>62474.229999999996</v>
          </cell>
          <cell r="L2418">
            <v>40958.590000031196</v>
          </cell>
          <cell r="M2418">
            <v>25622.440000399587</v>
          </cell>
          <cell r="N2418">
            <v>8129.38</v>
          </cell>
          <cell r="O2418">
            <v>1990.01</v>
          </cell>
          <cell r="P2418">
            <v>1201.1099999999999</v>
          </cell>
          <cell r="Q2418">
            <v>0</v>
          </cell>
          <cell r="R2418">
            <v>0</v>
          </cell>
          <cell r="S2418">
            <v>0</v>
          </cell>
          <cell r="T2418">
            <v>206778.68000043079</v>
          </cell>
          <cell r="U2418">
            <v>203587.56000043079</v>
          </cell>
        </row>
        <row r="2419">
          <cell r="F2419" t="str">
            <v>(-) DESPESAS COMERCIAL FARMADespesas com PCLD</v>
          </cell>
          <cell r="G2419" t="str">
            <v>Despesas com PCLD</v>
          </cell>
          <cell r="H2419">
            <v>0</v>
          </cell>
          <cell r="I2419">
            <v>87681</v>
          </cell>
          <cell r="J2419">
            <v>-149278</v>
          </cell>
          <cell r="K2419">
            <v>-10398.979999999981</v>
          </cell>
          <cell r="L2419">
            <v>-162031.82999999999</v>
          </cell>
          <cell r="M2419">
            <v>-78796.94000000041</v>
          </cell>
          <cell r="N2419">
            <v>96821</v>
          </cell>
          <cell r="O2419">
            <v>-117837.50999999954</v>
          </cell>
          <cell r="P2419">
            <v>-102054.26000000071</v>
          </cell>
          <cell r="Q2419">
            <v>-15918.58</v>
          </cell>
          <cell r="R2419">
            <v>-11768</v>
          </cell>
          <cell r="S2419">
            <v>-32057</v>
          </cell>
          <cell r="T2419">
            <v>-495639.10000000062</v>
          </cell>
          <cell r="U2419">
            <v>-216003.75000000035</v>
          </cell>
        </row>
        <row r="2420">
          <cell r="F2420" t="str">
            <v>(-) DESPESAS COMERCIAL FARMAIndenização Consumidor</v>
          </cell>
          <cell r="G2420" t="str">
            <v>Indenização Consumidor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</row>
        <row r="2421">
          <cell r="F2421" t="str">
            <v>(-) DESPESAS COMERCIAL FARMARescisão Representante</v>
          </cell>
          <cell r="G2421" t="str">
            <v>Rescisão Representante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</row>
        <row r="2422">
          <cell r="F2422" t="str">
            <v>(-) DESPESAS COMERCIAL FARMAConvenção de Vendas</v>
          </cell>
          <cell r="G2422" t="str">
            <v>Convenção de Vendas</v>
          </cell>
          <cell r="H2422">
            <v>23560.960000000003</v>
          </cell>
          <cell r="I2422">
            <v>4955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690</v>
          </cell>
          <cell r="R2422">
            <v>671</v>
          </cell>
          <cell r="S2422">
            <v>6640.99</v>
          </cell>
          <cell r="T2422">
            <v>36517.950000000004</v>
          </cell>
          <cell r="U2422">
            <v>28515.960000000003</v>
          </cell>
        </row>
        <row r="2423">
          <cell r="F2423" t="str">
            <v>(-) DESPESAS COMERCIAL FARMAComissões sobre vendas</v>
          </cell>
          <cell r="G2423" t="str">
            <v>Comissões sobre vendas</v>
          </cell>
          <cell r="H2423">
            <v>113636.54000000002</v>
          </cell>
          <cell r="I2423">
            <v>123655.73999999999</v>
          </cell>
          <cell r="J2423">
            <v>123411.41999999998</v>
          </cell>
          <cell r="K2423">
            <v>92420.24</v>
          </cell>
          <cell r="L2423">
            <v>149764.48000000001</v>
          </cell>
          <cell r="M2423">
            <v>120904.25</v>
          </cell>
          <cell r="N2423">
            <v>128801.17000000001</v>
          </cell>
          <cell r="O2423">
            <v>126254.23000000001</v>
          </cell>
          <cell r="P2423">
            <v>83479.739999999991</v>
          </cell>
          <cell r="Q2423">
            <v>123981.41</v>
          </cell>
          <cell r="R2423">
            <v>108270.26999999999</v>
          </cell>
          <cell r="S2423">
            <v>122437.66000000003</v>
          </cell>
          <cell r="T2423">
            <v>1417017.15</v>
          </cell>
          <cell r="U2423">
            <v>852593.84000000008</v>
          </cell>
        </row>
        <row r="2424">
          <cell r="F2424" t="str">
            <v>(-) DESPESAS COMERCIAL FARMADespesa com Visita de Clientes</v>
          </cell>
          <cell r="G2424" t="str">
            <v>Despesa com Visita de Clientes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</row>
        <row r="2425">
          <cell r="F2425" t="str">
            <v>(-) DESPESAS COMERCIAL FARMACampanha Lançamento de Produtos</v>
          </cell>
          <cell r="G2425" t="str">
            <v>Campanha Lançamento de Produtos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</row>
        <row r="2426">
          <cell r="F2426" t="str">
            <v>(-) DESPESAS COMERCIAL FARMARegistro/Manutenção de Domínio</v>
          </cell>
          <cell r="G2426" t="str">
            <v>Registro/Manutenção de Domínio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</row>
        <row r="2427">
          <cell r="F2427" t="str">
            <v>(-) DESPESAS COMERCIAL FARMAServiço Copa</v>
          </cell>
          <cell r="G2427" t="str">
            <v>Serviço Copa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</row>
        <row r="2428">
          <cell r="F2428" t="str">
            <v>(-) DESPESAS COMERCIAL FARMAEnergia Elétrica</v>
          </cell>
          <cell r="G2428" t="str">
            <v>Energia Elétrica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</row>
        <row r="2429">
          <cell r="F2429" t="str">
            <v>(-) DESPESAS COMERCIAL FARMADescontos Concedidos Operacional</v>
          </cell>
          <cell r="G2429" t="str">
            <v>Descontos Concedidos Operacional</v>
          </cell>
          <cell r="H2429">
            <v>17154.52</v>
          </cell>
          <cell r="I2429">
            <v>15336.16</v>
          </cell>
          <cell r="J2429">
            <v>3292.9</v>
          </cell>
          <cell r="K2429">
            <v>39856.15</v>
          </cell>
          <cell r="L2429">
            <v>12099.7</v>
          </cell>
          <cell r="M2429">
            <v>50550.11</v>
          </cell>
          <cell r="N2429">
            <v>50418.33</v>
          </cell>
          <cell r="O2429">
            <v>59142.69</v>
          </cell>
          <cell r="P2429">
            <v>53548.04</v>
          </cell>
          <cell r="Q2429">
            <v>55592.56</v>
          </cell>
          <cell r="R2429">
            <v>52031.08</v>
          </cell>
          <cell r="S2429">
            <v>76737.94</v>
          </cell>
          <cell r="T2429">
            <v>485760.18</v>
          </cell>
          <cell r="U2429">
            <v>188707.87</v>
          </cell>
        </row>
        <row r="2430">
          <cell r="F2430" t="str">
            <v>(-) DESPESAS COMERCIAL FARMA(-) Despesas Gerais</v>
          </cell>
          <cell r="G2430" t="str">
            <v>(-) Despesas Gerais</v>
          </cell>
          <cell r="H2430">
            <v>47014.279999865073</v>
          </cell>
          <cell r="I2430">
            <v>47011.100000168146</v>
          </cell>
          <cell r="J2430">
            <v>37816.643952314436</v>
          </cell>
          <cell r="K2430">
            <v>29636.400000292218</v>
          </cell>
          <cell r="L2430">
            <v>21206.409999758696</v>
          </cell>
          <cell r="M2430">
            <v>27074.850000118462</v>
          </cell>
          <cell r="N2430">
            <v>55522.339999614182</v>
          </cell>
          <cell r="O2430">
            <v>26707.288988529286</v>
          </cell>
          <cell r="P2430">
            <v>33903.415449698536</v>
          </cell>
          <cell r="Q2430">
            <v>28105.378201313324</v>
          </cell>
          <cell r="R2430">
            <v>33297.539999814384</v>
          </cell>
          <cell r="S2430">
            <v>90482.900000110283</v>
          </cell>
          <cell r="T2430">
            <v>477778.54659159703</v>
          </cell>
          <cell r="U2430">
            <v>265282.02395213122</v>
          </cell>
        </row>
        <row r="2431">
          <cell r="F2431" t="str">
            <v>(-) DESPESAS COMERCIAL FARMA(-) Deslocamentos e Viagens</v>
          </cell>
          <cell r="G2431" t="str">
            <v>(-) Deslocamentos e Viagens</v>
          </cell>
          <cell r="H2431">
            <v>24435.050000080581</v>
          </cell>
          <cell r="I2431">
            <v>41576.019999993558</v>
          </cell>
          <cell r="J2431">
            <v>31766.769999253258</v>
          </cell>
          <cell r="K2431">
            <v>22018.860000344299</v>
          </cell>
          <cell r="L2431">
            <v>18375.27999975628</v>
          </cell>
          <cell r="M2431">
            <v>19268.110000009932</v>
          </cell>
          <cell r="N2431">
            <v>44668.199999803146</v>
          </cell>
          <cell r="O2431">
            <v>16256.848988770334</v>
          </cell>
          <cell r="P2431">
            <v>24945.445449563031</v>
          </cell>
          <cell r="Q2431">
            <v>20128.758201440633</v>
          </cell>
          <cell r="R2431">
            <v>20910.029999740451</v>
          </cell>
          <cell r="S2431">
            <v>17733.960000058483</v>
          </cell>
          <cell r="T2431">
            <v>302083.33263881394</v>
          </cell>
          <cell r="U2431">
            <v>202108.28999924107</v>
          </cell>
        </row>
        <row r="2432">
          <cell r="F2432" t="str">
            <v xml:space="preserve">(-) DESPESAS COMERCIAL FARMAHospedagem </v>
          </cell>
          <cell r="G2432" t="str">
            <v xml:space="preserve">Hospedagem </v>
          </cell>
          <cell r="H2432">
            <v>2604.7000000214357</v>
          </cell>
          <cell r="I2432">
            <v>14818.929999897946</v>
          </cell>
          <cell r="J2432">
            <v>2247.7000001795022</v>
          </cell>
          <cell r="K2432">
            <v>8590.8000000837746</v>
          </cell>
          <cell r="L2432">
            <v>3258.4999999736156</v>
          </cell>
          <cell r="M2432">
            <v>1763.000000035817</v>
          </cell>
          <cell r="N2432">
            <v>19211.250000093056</v>
          </cell>
          <cell r="O2432">
            <v>4370.9000000356682</v>
          </cell>
          <cell r="P2432">
            <v>7816.2900001735097</v>
          </cell>
          <cell r="Q2432">
            <v>7125.2482013978779</v>
          </cell>
          <cell r="R2432">
            <v>4365.6700001358131</v>
          </cell>
          <cell r="S2432">
            <v>4493.3200000515953</v>
          </cell>
          <cell r="T2432">
            <v>80666.308202079614</v>
          </cell>
          <cell r="U2432">
            <v>52494.880000285149</v>
          </cell>
        </row>
        <row r="2433">
          <cell r="F2433" t="str">
            <v xml:space="preserve">(-) DESPESAS COMERCIAL FARMAPassagens Aéreas </v>
          </cell>
          <cell r="G2433" t="str">
            <v xml:space="preserve">Passagens Aéreas </v>
          </cell>
          <cell r="H2433">
            <v>11495.70000015903</v>
          </cell>
          <cell r="I2433">
            <v>16026.759999994285</v>
          </cell>
          <cell r="J2433">
            <v>22455.249999230182</v>
          </cell>
          <cell r="K2433">
            <v>7623.0000003256528</v>
          </cell>
          <cell r="L2433">
            <v>4865.2899997869827</v>
          </cell>
          <cell r="M2433">
            <v>7064.0500000765314</v>
          </cell>
          <cell r="N2433">
            <v>8038.1099999799444</v>
          </cell>
          <cell r="O2433">
            <v>489.50000000490002</v>
          </cell>
          <cell r="P2433">
            <v>3160.9099996852874</v>
          </cell>
          <cell r="Q2433">
            <v>1528.3300001231098</v>
          </cell>
          <cell r="R2433">
            <v>0</v>
          </cell>
          <cell r="S2433">
            <v>666.6</v>
          </cell>
          <cell r="T2433">
            <v>83413.499999365915</v>
          </cell>
          <cell r="U2433">
            <v>77568.159999552605</v>
          </cell>
        </row>
        <row r="2434">
          <cell r="F2434" t="str">
            <v xml:space="preserve">(-) DESPESAS COMERCIAL FARMAPassagens Rodoviárias </v>
          </cell>
          <cell r="G2434" t="str">
            <v xml:space="preserve">Passagens Rodoviárias </v>
          </cell>
          <cell r="H2434">
            <v>0</v>
          </cell>
          <cell r="I2434">
            <v>63.440000032904003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131.04999998597401</v>
          </cell>
          <cell r="S2434">
            <v>0</v>
          </cell>
          <cell r="T2434">
            <v>194.49000001887802</v>
          </cell>
          <cell r="U2434">
            <v>63.440000032904003</v>
          </cell>
        </row>
        <row r="2435">
          <cell r="F2435" t="str">
            <v>(-) DESPESAS COMERCIAL FARMAPassagens Marítimas</v>
          </cell>
          <cell r="G2435" t="str">
            <v>Passagens Marítimas</v>
          </cell>
          <cell r="H2435">
            <v>0</v>
          </cell>
          <cell r="I2435">
            <v>0</v>
          </cell>
          <cell r="J2435">
            <v>0</v>
          </cell>
          <cell r="K2435">
            <v>6.7500000042420005</v>
          </cell>
          <cell r="L2435">
            <v>33.299999993218009</v>
          </cell>
          <cell r="M2435">
            <v>0</v>
          </cell>
          <cell r="N2435">
            <v>258.99999957053899</v>
          </cell>
          <cell r="O2435">
            <v>316.99999996226603</v>
          </cell>
          <cell r="P2435">
            <v>66.599999984231999</v>
          </cell>
          <cell r="Q2435">
            <v>33.299999996424006</v>
          </cell>
          <cell r="R2435">
            <v>186.24999948454999</v>
          </cell>
          <cell r="S2435">
            <v>0</v>
          </cell>
          <cell r="T2435">
            <v>902.19999899547111</v>
          </cell>
          <cell r="U2435">
            <v>299.04999956799901</v>
          </cell>
        </row>
        <row r="2436">
          <cell r="F2436" t="str">
            <v>(-) DESPESAS COMERCIAL FARMADespesas com Táxi</v>
          </cell>
          <cell r="G2436" t="str">
            <v>Despesas com Táxi</v>
          </cell>
          <cell r="H2436">
            <v>1351.1400000524359</v>
          </cell>
          <cell r="I2436">
            <v>813.48000001145601</v>
          </cell>
          <cell r="J2436">
            <v>522.07999998554897</v>
          </cell>
          <cell r="K2436">
            <v>46.100000011825003</v>
          </cell>
          <cell r="L2436">
            <v>616.99999999125896</v>
          </cell>
          <cell r="M2436">
            <v>1426.3599999522521</v>
          </cell>
          <cell r="N2436">
            <v>2174.7200001525061</v>
          </cell>
          <cell r="O2436">
            <v>963.39000001879288</v>
          </cell>
          <cell r="P2436">
            <v>1705.910000115585</v>
          </cell>
          <cell r="Q2436">
            <v>357.03999997228101</v>
          </cell>
          <cell r="R2436">
            <v>2308.4899999375903</v>
          </cell>
          <cell r="S2436">
            <v>1138.700000023792</v>
          </cell>
          <cell r="T2436">
            <v>13424.410000225324</v>
          </cell>
          <cell r="U2436">
            <v>6950.8800001572827</v>
          </cell>
        </row>
        <row r="2437">
          <cell r="F2437" t="str">
            <v>(-) DESPESAS COMERCIAL FARMADespesas com Moto Taxi</v>
          </cell>
          <cell r="G2437" t="str">
            <v>Despesas com Moto Taxi</v>
          </cell>
          <cell r="H2437">
            <v>112.00000002585001</v>
          </cell>
          <cell r="I2437">
            <v>70.199999962921012</v>
          </cell>
          <cell r="J2437">
            <v>123.00999998648999</v>
          </cell>
          <cell r="K2437">
            <v>166.00000000360001</v>
          </cell>
          <cell r="L2437">
            <v>330.00000001393897</v>
          </cell>
          <cell r="M2437">
            <v>75.999999955969997</v>
          </cell>
          <cell r="N2437">
            <v>148.000000016244</v>
          </cell>
          <cell r="O2437">
            <v>83.998988751660335</v>
          </cell>
          <cell r="P2437">
            <v>70.005449862148623</v>
          </cell>
          <cell r="Q2437">
            <v>74.000000007051995</v>
          </cell>
          <cell r="R2437">
            <v>40.999999938216995</v>
          </cell>
          <cell r="S2437">
            <v>56.000000016800001</v>
          </cell>
          <cell r="T2437">
            <v>1350.2144385408919</v>
          </cell>
          <cell r="U2437">
            <v>1025.209999965014</v>
          </cell>
        </row>
        <row r="2438">
          <cell r="F2438" t="str">
            <v>(-) DESPESAS COMERCIAL FARMAAlimentação Viagens</v>
          </cell>
          <cell r="G2438" t="str">
            <v>Alimentação Viagens</v>
          </cell>
          <cell r="H2438">
            <v>3152.2499999115962</v>
          </cell>
          <cell r="I2438">
            <v>1939.9899997355649</v>
          </cell>
          <cell r="J2438">
            <v>1937.6499998096428</v>
          </cell>
          <cell r="K2438">
            <v>1483.5099999992701</v>
          </cell>
          <cell r="L2438">
            <v>3279.9200000805249</v>
          </cell>
          <cell r="M2438">
            <v>3284.5600000089521</v>
          </cell>
          <cell r="N2438">
            <v>6231.870000069528</v>
          </cell>
          <cell r="O2438">
            <v>3246.6900000400437</v>
          </cell>
          <cell r="P2438">
            <v>6390.8199997940555</v>
          </cell>
          <cell r="Q2438">
            <v>3162.8900000157946</v>
          </cell>
          <cell r="R2438">
            <v>6226.0799999368628</v>
          </cell>
          <cell r="S2438">
            <v>4347.2200000298299</v>
          </cell>
          <cell r="T2438">
            <v>44683.449999431665</v>
          </cell>
          <cell r="U2438">
            <v>21309.74999961508</v>
          </cell>
        </row>
        <row r="2439">
          <cell r="F2439" t="str">
            <v>(-) DESPESAS COMERCIAL FARMADiárias Viagens</v>
          </cell>
          <cell r="G2439" t="str">
            <v>Diárias Viagens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</row>
        <row r="2440">
          <cell r="F2440" t="str">
            <v>(-) DESPESAS COMERCIAL FARMACombustível em Viagens</v>
          </cell>
          <cell r="G2440" t="str">
            <v>Combustível em Viagens</v>
          </cell>
          <cell r="H2440">
            <v>5633.7599999308741</v>
          </cell>
          <cell r="I2440">
            <v>7744.2200001278434</v>
          </cell>
          <cell r="J2440">
            <v>4254.8800000752399</v>
          </cell>
          <cell r="K2440">
            <v>3976.4999999696038</v>
          </cell>
          <cell r="L2440">
            <v>5342.3699999794771</v>
          </cell>
          <cell r="M2440">
            <v>5254.1400000596095</v>
          </cell>
          <cell r="N2440">
            <v>7647.8499998088564</v>
          </cell>
          <cell r="O2440">
            <v>6557.8900000760523</v>
          </cell>
          <cell r="P2440">
            <v>5584.3199999964863</v>
          </cell>
          <cell r="Q2440">
            <v>7412.6999999909913</v>
          </cell>
          <cell r="R2440">
            <v>7134.9899999720528</v>
          </cell>
          <cell r="S2440">
            <v>6453.1199999767578</v>
          </cell>
          <cell r="T2440">
            <v>72996.739999963844</v>
          </cell>
          <cell r="U2440">
            <v>39853.719999951507</v>
          </cell>
        </row>
        <row r="2441">
          <cell r="F2441" t="str">
            <v>(-) DESPESAS COMERCIAL FARMAEstacionamento</v>
          </cell>
          <cell r="G2441" t="str">
            <v>Estacionamento</v>
          </cell>
          <cell r="H2441">
            <v>32.000000017442005</v>
          </cell>
          <cell r="I2441">
            <v>60.000000126684988</v>
          </cell>
          <cell r="J2441">
            <v>172.49999991500002</v>
          </cell>
          <cell r="K2441">
            <v>33.399999988093995</v>
          </cell>
          <cell r="L2441">
            <v>526.50000001739795</v>
          </cell>
          <cell r="M2441">
            <v>319.59999992243303</v>
          </cell>
          <cell r="N2441">
            <v>873.0000000222451</v>
          </cell>
          <cell r="O2441">
            <v>195.78000002544701</v>
          </cell>
          <cell r="P2441">
            <v>115.29000018122801</v>
          </cell>
          <cell r="Q2441">
            <v>308.24999989340699</v>
          </cell>
          <cell r="R2441">
            <v>480.80000039086798</v>
          </cell>
          <cell r="S2441">
            <v>320.99999992213299</v>
          </cell>
          <cell r="T2441">
            <v>3438.1200004223801</v>
          </cell>
          <cell r="U2441">
            <v>2017.0000000092971</v>
          </cell>
        </row>
        <row r="2442">
          <cell r="F2442" t="str">
            <v>(-) DESPESAS COMERCIAL FARMAPedágio</v>
          </cell>
          <cell r="G2442" t="str">
            <v>Pedágio</v>
          </cell>
          <cell r="H2442">
            <v>53.499999961919997</v>
          </cell>
          <cell r="I2442">
            <v>39.000000103952004</v>
          </cell>
          <cell r="J2442">
            <v>53.700000071654998</v>
          </cell>
          <cell r="K2442">
            <v>92.799999958232974</v>
          </cell>
          <cell r="L2442">
            <v>122.399999919867</v>
          </cell>
          <cell r="M2442">
            <v>80.399999998367008</v>
          </cell>
          <cell r="N2442">
            <v>84.400000090222989</v>
          </cell>
          <cell r="O2442">
            <v>31.699999855505997</v>
          </cell>
          <cell r="P2442">
            <v>35.299999770500001</v>
          </cell>
          <cell r="Q2442">
            <v>127.000000043694</v>
          </cell>
          <cell r="R2442">
            <v>35.699999958523996</v>
          </cell>
          <cell r="S2442">
            <v>258.00000003757299</v>
          </cell>
          <cell r="T2442">
            <v>1013.8999997700139</v>
          </cell>
          <cell r="U2442">
            <v>526.200000104217</v>
          </cell>
        </row>
        <row r="2443">
          <cell r="F2443" t="str">
            <v>(-) DESPESAS COMERCIAL FARMA(-) Telefonia e Telecomunicações</v>
          </cell>
          <cell r="G2443" t="str">
            <v>(-) Telefonia e Telecomunicações</v>
          </cell>
          <cell r="H2443">
            <v>1507.5299998665942</v>
          </cell>
          <cell r="I2443">
            <v>2349.730000281922</v>
          </cell>
          <cell r="J2443">
            <v>2051.8699999265764</v>
          </cell>
          <cell r="K2443">
            <v>3028.6300000157116</v>
          </cell>
          <cell r="L2443">
            <v>15</v>
          </cell>
          <cell r="M2443">
            <v>1542.9100001293291</v>
          </cell>
          <cell r="N2443">
            <v>175</v>
          </cell>
          <cell r="O2443">
            <v>2672.0999998810198</v>
          </cell>
          <cell r="P2443">
            <v>1727.0200000591562</v>
          </cell>
          <cell r="Q2443">
            <v>0</v>
          </cell>
          <cell r="R2443">
            <v>2072.1300001048139</v>
          </cell>
          <cell r="S2443">
            <v>923.69000000078245</v>
          </cell>
          <cell r="T2443">
            <v>18065.610000265904</v>
          </cell>
          <cell r="U2443">
            <v>10670.670000220132</v>
          </cell>
        </row>
        <row r="2444">
          <cell r="F2444" t="str">
            <v>(-) DESPESAS COMERCIAL FARMATelefonia Fixa</v>
          </cell>
          <cell r="G2444" t="str">
            <v>Telefonia Fixa</v>
          </cell>
          <cell r="H2444">
            <v>0</v>
          </cell>
          <cell r="I2444">
            <v>0</v>
          </cell>
          <cell r="J2444">
            <v>0</v>
          </cell>
          <cell r="K2444">
            <v>1350</v>
          </cell>
          <cell r="L2444">
            <v>0</v>
          </cell>
          <cell r="M2444">
            <v>0</v>
          </cell>
          <cell r="N2444">
            <v>175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1525</v>
          </cell>
          <cell r="U2444">
            <v>1525</v>
          </cell>
        </row>
        <row r="2445">
          <cell r="F2445" t="str">
            <v>(-) DESPESAS COMERCIAL FARMATelefonia Móvel</v>
          </cell>
          <cell r="G2445" t="str">
            <v>Telefonia Móvel</v>
          </cell>
          <cell r="H2445">
            <v>1507.5299998665942</v>
          </cell>
          <cell r="I2445">
            <v>2349.730000281922</v>
          </cell>
          <cell r="J2445">
            <v>2051.8699999265764</v>
          </cell>
          <cell r="K2445">
            <v>1678.6300000157114</v>
          </cell>
          <cell r="L2445">
            <v>15</v>
          </cell>
          <cell r="M2445">
            <v>1542.9100001293291</v>
          </cell>
          <cell r="N2445">
            <v>0</v>
          </cell>
          <cell r="O2445">
            <v>2672.0999998810198</v>
          </cell>
          <cell r="P2445">
            <v>1727.0200000591562</v>
          </cell>
          <cell r="Q2445">
            <v>0</v>
          </cell>
          <cell r="R2445">
            <v>2072.1300001048139</v>
          </cell>
          <cell r="S2445">
            <v>923.69000000078245</v>
          </cell>
          <cell r="T2445">
            <v>16540.610000265904</v>
          </cell>
          <cell r="U2445">
            <v>9145.6700002201324</v>
          </cell>
        </row>
        <row r="2446">
          <cell r="F2446" t="str">
            <v>(-) DESPESAS COMERCIAL FARMAInternet</v>
          </cell>
          <cell r="G2446" t="str">
            <v>Internet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</row>
        <row r="2447">
          <cell r="F2447" t="str">
            <v>(-) DESPESAS COMERCIAL FARMAServiço de Trasmissão em Audio e Video</v>
          </cell>
          <cell r="G2447" t="str">
            <v>Serviço de Trasmissão em Audio e Video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</row>
        <row r="2448">
          <cell r="F2448" t="str">
            <v>(-) DESPESAS COMERCIAL FARMAVoip</v>
          </cell>
          <cell r="G2448" t="str">
            <v>Voip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</row>
        <row r="2449">
          <cell r="F2449" t="str">
            <v>(-) DESPESAS COMERCIAL FARMA(-)Materias de Consumo</v>
          </cell>
          <cell r="G2449" t="str">
            <v>(-)Materias de Consumo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1965</v>
          </cell>
          <cell r="R2449">
            <v>0</v>
          </cell>
          <cell r="S2449">
            <v>0</v>
          </cell>
          <cell r="T2449">
            <v>1965</v>
          </cell>
          <cell r="U2449">
            <v>0</v>
          </cell>
        </row>
        <row r="2450">
          <cell r="F2450" t="str">
            <v>(-) DESPESAS COMERCIAL FARMAMaterial de Consumo Informática</v>
          </cell>
          <cell r="G2450" t="str">
            <v>Material de Consumo Informática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</row>
        <row r="2451">
          <cell r="F2451" t="str">
            <v>(-) DESPESAS COMERCIAL FARMAAluguel Máquina Reprográfica</v>
          </cell>
          <cell r="G2451" t="str">
            <v>Aluguel Máquina Reprográfica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</row>
        <row r="2452">
          <cell r="F2452" t="str">
            <v>(-) DESPESAS COMERCIAL FARMAMaterial de Consumo Máquina Reprografia</v>
          </cell>
          <cell r="G2452" t="str">
            <v>Material de Consumo Máquina Reprografia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</row>
        <row r="2453">
          <cell r="F2453" t="str">
            <v>(-) DESPESAS COMERCIAL FARMAMaterial de Expediente</v>
          </cell>
          <cell r="G2453" t="str">
            <v>Material de Expediente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</row>
        <row r="2454">
          <cell r="F2454" t="str">
            <v>(-) DESPESAS COMERCIAL FARMAMaterial de Limpeza</v>
          </cell>
          <cell r="G2454" t="str">
            <v>Material de Limpeza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</row>
        <row r="2455">
          <cell r="F2455" t="str">
            <v>(-) DESPESAS COMERCIAL FARMAMaterial Gráfico e Repreográfico</v>
          </cell>
          <cell r="G2455" t="str">
            <v>Material Gráfico e Repreográfico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</row>
        <row r="2456">
          <cell r="F2456" t="str">
            <v>(-) DESPESAS COMERCIAL FARMAMateriais de Natureza Permanente</v>
          </cell>
          <cell r="G2456" t="str">
            <v>Materiais de Natureza Permanente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1965</v>
          </cell>
          <cell r="R2456">
            <v>0</v>
          </cell>
          <cell r="S2456">
            <v>0</v>
          </cell>
          <cell r="T2456">
            <v>1965</v>
          </cell>
          <cell r="U2456">
            <v>0</v>
          </cell>
        </row>
        <row r="2457">
          <cell r="F2457" t="str">
            <v>(-) DESPESAS COMERCIAL FARMACoffee Break</v>
          </cell>
          <cell r="G2457" t="str">
            <v>Coffee Break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</row>
        <row r="2458">
          <cell r="F2458" t="str">
            <v>(-) DESPESAS COMERCIAL FARMAMaterial EPI</v>
          </cell>
          <cell r="G2458" t="str">
            <v>Material EPI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</row>
        <row r="2459">
          <cell r="F2459" t="str">
            <v>(-) DESPESAS COMERCIAL FARMA(-) Serviços Técnicos Especializados</v>
          </cell>
          <cell r="G2459" t="str">
            <v>(-) Serviços Técnicos Especializados</v>
          </cell>
          <cell r="H2459">
            <v>13.649999998635002</v>
          </cell>
          <cell r="I2459">
            <v>896.34999991036511</v>
          </cell>
          <cell r="J2459">
            <v>0</v>
          </cell>
          <cell r="K2459">
            <v>896.34999991036511</v>
          </cell>
          <cell r="L2459">
            <v>0</v>
          </cell>
          <cell r="M2459">
            <v>1400</v>
          </cell>
          <cell r="N2459">
            <v>3845</v>
          </cell>
          <cell r="O2459">
            <v>1726</v>
          </cell>
          <cell r="P2459">
            <v>3252.48</v>
          </cell>
          <cell r="Q2459">
            <v>0</v>
          </cell>
          <cell r="R2459">
            <v>5798.65</v>
          </cell>
          <cell r="S2459">
            <v>68490.69</v>
          </cell>
          <cell r="T2459">
            <v>86319.169999819365</v>
          </cell>
          <cell r="U2459">
            <v>7051.3499998193656</v>
          </cell>
        </row>
        <row r="2460">
          <cell r="F2460" t="str">
            <v>(-) DESPESAS COMERCIAL FARMAComissões sobre Vendas</v>
          </cell>
          <cell r="G2460" t="str">
            <v>Comissões sobre Vendas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</row>
        <row r="2461">
          <cell r="F2461" t="str">
            <v>(-) DESPESAS COMERCIAL FARMAServiços de Segurança</v>
          </cell>
          <cell r="G2461" t="str">
            <v>Serviços de Segurança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</row>
        <row r="2462">
          <cell r="F2462" t="str">
            <v>(-) DESPESAS COMERCIAL FARMAServiços de Contabilidade</v>
          </cell>
          <cell r="G2462" t="str">
            <v>Serviços de Contabilidade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</row>
        <row r="2463">
          <cell r="F2463" t="str">
            <v>(-) DESPESAS COMERCIAL FARMAAssessoria Tributária</v>
          </cell>
          <cell r="G2463" t="str">
            <v>Assessoria Tributária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</row>
        <row r="2464">
          <cell r="F2464" t="str">
            <v>(-) DESPESAS COMERCIAL FARMAAuditoria Independente</v>
          </cell>
          <cell r="G2464" t="str">
            <v>Auditoria Independente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</row>
        <row r="2465">
          <cell r="F2465" t="str">
            <v>(-) DESPESAS COMERCIAL FARMAAdvocacia</v>
          </cell>
          <cell r="G2465" t="str">
            <v>Advocacia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1400</v>
          </cell>
          <cell r="N2465">
            <v>2000</v>
          </cell>
          <cell r="O2465">
            <v>1726</v>
          </cell>
          <cell r="P2465">
            <v>0</v>
          </cell>
          <cell r="Q2465">
            <v>0</v>
          </cell>
          <cell r="R2465">
            <v>0</v>
          </cell>
          <cell r="S2465">
            <v>1400</v>
          </cell>
          <cell r="T2465">
            <v>6526</v>
          </cell>
          <cell r="U2465">
            <v>3400</v>
          </cell>
        </row>
        <row r="2466">
          <cell r="F2466" t="str">
            <v>(-) DESPESAS COMERCIAL FARMAAssessoria de Imprensa</v>
          </cell>
          <cell r="G2466" t="str">
            <v>Assessoria de Imprensa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</row>
        <row r="2467">
          <cell r="F2467" t="str">
            <v>(-) DESPESAS COMERCIAL FARMAAssessoria de Comunicação</v>
          </cell>
          <cell r="G2467" t="str">
            <v>Assessoria de Comunicação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</row>
        <row r="2468">
          <cell r="F2468" t="str">
            <v>(-) DESPESAS COMERCIAL FARMAAssessoria Criação e Publicidade</v>
          </cell>
          <cell r="G2468" t="str">
            <v>Assessoria Criação e Publicidade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3252.48</v>
          </cell>
          <cell r="Q2468">
            <v>0</v>
          </cell>
          <cell r="R2468">
            <v>0</v>
          </cell>
          <cell r="S2468">
            <v>0</v>
          </cell>
          <cell r="T2468">
            <v>3252.48</v>
          </cell>
          <cell r="U2468">
            <v>0</v>
          </cell>
        </row>
        <row r="2469">
          <cell r="F2469" t="str">
            <v>(-) DESPESAS COMERCIAL FARMARecrutamento e Seleção</v>
          </cell>
          <cell r="G2469" t="str">
            <v>Recrutamento e Seleção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</row>
        <row r="2470">
          <cell r="F2470" t="str">
            <v>(-) DESPESAS COMERCIAL FARMAFerramentas de Pesquisa</v>
          </cell>
          <cell r="G2470" t="str">
            <v>Ferramentas de Pesquisa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1845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1845</v>
          </cell>
          <cell r="U2470">
            <v>1845</v>
          </cell>
        </row>
        <row r="2471">
          <cell r="F2471" t="str">
            <v>(-) DESPESAS COMERCIAL FARMAAssessoria Empresarial</v>
          </cell>
          <cell r="G2471" t="str">
            <v>Assessoria Empresarial</v>
          </cell>
          <cell r="H2471">
            <v>13.649999998635002</v>
          </cell>
          <cell r="I2471">
            <v>896.34999991036511</v>
          </cell>
          <cell r="J2471">
            <v>0</v>
          </cell>
          <cell r="K2471">
            <v>896.34999991036511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55490.420000000006</v>
          </cell>
          <cell r="T2471">
            <v>57296.769999819371</v>
          </cell>
          <cell r="U2471">
            <v>1806.3499998193652</v>
          </cell>
        </row>
        <row r="2472">
          <cell r="F2472" t="str">
            <v>(-) DESPESAS COMERCIAL FARMAServiço de Desembaraço Aduaneiro</v>
          </cell>
          <cell r="G2472" t="str">
            <v>Serviço de Desembaraço Aduaneiro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</row>
        <row r="2473">
          <cell r="F2473" t="str">
            <v>(-) DESPESAS COMERCIAL FARMAParticipação em Associações</v>
          </cell>
          <cell r="G2473" t="str">
            <v>Participação em Associações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</row>
        <row r="2474">
          <cell r="F2474" t="str">
            <v>(-) DESPESAS COMERCIAL FARMAComissão Empresa de Cobrança</v>
          </cell>
          <cell r="G2474" t="str">
            <v>Comissão Empresa de Cobrança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</row>
        <row r="2475">
          <cell r="F2475" t="str">
            <v>(-) DESPESAS COMERCIAL FARMAServiço Análise de Crédito</v>
          </cell>
          <cell r="G2475" t="str">
            <v>Serviço Análise de Crédito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</row>
        <row r="2476">
          <cell r="F2476" t="str">
            <v>(-) DESPESAS COMERCIAL FARMADesenvolvimento e Manutenção de Software</v>
          </cell>
          <cell r="G2476" t="str">
            <v>Desenvolvimento e Manutenção de Software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</row>
        <row r="2477">
          <cell r="F2477" t="str">
            <v>(-) DESPESAS COMERCIAL FARMASuporte Técnico Software</v>
          </cell>
          <cell r="G2477" t="str">
            <v>Suporte Técnico Software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</row>
        <row r="2478">
          <cell r="F2478" t="str">
            <v>(-) DESPESAS COMERCIAL FARMALicença para Uso de Software (Aluguel)</v>
          </cell>
          <cell r="G2478" t="str">
            <v>Licença para Uso de Software (Aluguel)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5798.65</v>
          </cell>
          <cell r="S2478">
            <v>11600.27</v>
          </cell>
          <cell r="T2478">
            <v>17398.919999999998</v>
          </cell>
          <cell r="U2478">
            <v>0</v>
          </cell>
        </row>
        <row r="2479">
          <cell r="F2479" t="str">
            <v>(-) DESPESAS COMERCIAL FARMAAssessoria em TI</v>
          </cell>
          <cell r="G2479" t="str">
            <v>Assessoria em TI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</row>
        <row r="2480">
          <cell r="F2480" t="str">
            <v>(-) DESPESAS COMERCIAL FARMAManutenção Suporte Técnico Software</v>
          </cell>
          <cell r="G2480" t="str">
            <v>Manutenção Suporte Técnico Software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</row>
        <row r="2481">
          <cell r="F2481" t="str">
            <v>(-) DESPESAS COMERCIAL FARMA(-)Manutenção</v>
          </cell>
          <cell r="G2481" t="str">
            <v>(-)Manutenção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</row>
        <row r="2482">
          <cell r="F2482" t="str">
            <v>(-) DESPESAS COMERCIAL FARMAMateriais de Manutenção e Reparos</v>
          </cell>
          <cell r="G2482" t="str">
            <v>Materiais de Manutenção e Reparos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</row>
        <row r="2483">
          <cell r="F2483" t="str">
            <v>(-) DESPESAS COMERCIAL FARMAManutenção Conservação Móveis e Utensílios</v>
          </cell>
          <cell r="G2483" t="str">
            <v>Manutenção Conservação Móveis e Utensílios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</row>
        <row r="2484">
          <cell r="F2484" t="str">
            <v>(-) DESPESAS COMERCIAL FARMAManutenção Conservação Máq. e Equipamentos</v>
          </cell>
          <cell r="G2484" t="str">
            <v>Manutenção Conservação Máq. e Equipamentos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</row>
        <row r="2485">
          <cell r="F2485" t="str">
            <v>(-) DESPESAS COMERCIAL FARMAManutenção de Equipamentos de Informática</v>
          </cell>
          <cell r="G2485" t="str">
            <v>Manutenção de Equipamentos de Informática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</row>
        <row r="2486">
          <cell r="F2486" t="str">
            <v>(-) DESPESAS COMERCIAL FARMAManutenção e Conservação Instalações</v>
          </cell>
          <cell r="G2486" t="str">
            <v>Manutenção e Conservação Instalações</v>
          </cell>
          <cell r="H2486">
            <v>0</v>
          </cell>
          <cell r="I2486">
            <v>0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</row>
        <row r="2487">
          <cell r="F2487" t="str">
            <v>(-) DESPESAS COMERCIAL FARMAManutenção e Conservação Predial</v>
          </cell>
          <cell r="G2487" t="str">
            <v>Manutenção e Conservação Predial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</row>
        <row r="2488">
          <cell r="F2488" t="str">
            <v>(-) DESPESAS COMERCIAL FARMA(-)Outras Despesas Gerais</v>
          </cell>
          <cell r="G2488" t="str">
            <v>(-)Outras Despesas Gerais</v>
          </cell>
          <cell r="H2488">
            <v>21058.049999919269</v>
          </cell>
          <cell r="I2488">
            <v>2188.9999999822999</v>
          </cell>
          <cell r="J2488">
            <v>3998.0039531346019</v>
          </cell>
          <cell r="K2488">
            <v>3692.560000021841</v>
          </cell>
          <cell r="L2488">
            <v>2816.1300000024171</v>
          </cell>
          <cell r="M2488">
            <v>4863.8299999791998</v>
          </cell>
          <cell r="N2488">
            <v>6834.1399998110319</v>
          </cell>
          <cell r="O2488">
            <v>6052.3399998779305</v>
          </cell>
          <cell r="P2488">
            <v>3978.4700000763469</v>
          </cell>
          <cell r="Q2488">
            <v>6011.6199998726934</v>
          </cell>
          <cell r="R2488">
            <v>4516.7299999691186</v>
          </cell>
          <cell r="S2488">
            <v>3334.5600000510167</v>
          </cell>
          <cell r="T2488">
            <v>69345.433952697771</v>
          </cell>
          <cell r="U2488">
            <v>45451.713952850667</v>
          </cell>
        </row>
        <row r="2489">
          <cell r="F2489" t="str">
            <v>(-) DESPESAS COMERCIAL FARMAAluguel de Veículos</v>
          </cell>
          <cell r="G2489" t="str">
            <v>Aluguel de Veículos</v>
          </cell>
          <cell r="H2489">
            <v>1769.65</v>
          </cell>
          <cell r="I2489">
            <v>1399</v>
          </cell>
          <cell r="J2489">
            <v>1467.99</v>
          </cell>
          <cell r="K2489">
            <v>2765.81</v>
          </cell>
          <cell r="L2489">
            <v>1790.28</v>
          </cell>
          <cell r="M2489">
            <v>1531.26</v>
          </cell>
          <cell r="N2489">
            <v>3045</v>
          </cell>
          <cell r="O2489">
            <v>3961.5</v>
          </cell>
          <cell r="P2489">
            <v>3228.6</v>
          </cell>
          <cell r="Q2489">
            <v>3239.94</v>
          </cell>
          <cell r="R2489">
            <v>1399</v>
          </cell>
          <cell r="S2489">
            <v>1399</v>
          </cell>
          <cell r="T2489">
            <v>26997.03</v>
          </cell>
          <cell r="U2489">
            <v>13768.990000000002</v>
          </cell>
        </row>
        <row r="2490">
          <cell r="F2490" t="str">
            <v>(-) DESPESAS COMERCIAL FARMAAssinatura Jornais, Revistas e Periódicos</v>
          </cell>
          <cell r="G2490" t="str">
            <v>Assinatura Jornais, Revistas e Periódicos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</row>
        <row r="2491">
          <cell r="F2491" t="str">
            <v>(-) DESPESAS COMERCIAL FARMACombustível</v>
          </cell>
          <cell r="G2491" t="str">
            <v>Combustível</v>
          </cell>
          <cell r="H2491">
            <v>0</v>
          </cell>
          <cell r="I2491">
            <v>0</v>
          </cell>
          <cell r="J2491">
            <v>0</v>
          </cell>
          <cell r="K2491">
            <v>558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558</v>
          </cell>
          <cell r="U2491">
            <v>558</v>
          </cell>
        </row>
        <row r="2492">
          <cell r="F2492" t="str">
            <v>(-) DESPESAS COMERCIAL FARMADespesa com Documentos</v>
          </cell>
          <cell r="G2492" t="str">
            <v>Despesa com Documentos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  <cell r="L2492">
            <v>0</v>
          </cell>
          <cell r="M2492">
            <v>652.11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13.2</v>
          </cell>
          <cell r="T2492">
            <v>665.31000000000006</v>
          </cell>
          <cell r="U2492">
            <v>652.11</v>
          </cell>
        </row>
        <row r="2493">
          <cell r="F2493" t="str">
            <v>(-) DESPESAS COMERCIAL FARMADespesa com Processos Judiciais</v>
          </cell>
          <cell r="G2493" t="str">
            <v>Despesa com Processos Judiciais</v>
          </cell>
          <cell r="H2493">
            <v>0</v>
          </cell>
          <cell r="I2493">
            <v>0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2.7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2.7</v>
          </cell>
          <cell r="U2493">
            <v>2.7</v>
          </cell>
        </row>
        <row r="2494">
          <cell r="F2494" t="str">
            <v>(-) DESPESAS COMERCIAL FARMAFrete Compra</v>
          </cell>
          <cell r="G2494" t="str">
            <v>Frete Compra</v>
          </cell>
          <cell r="H2494">
            <v>0</v>
          </cell>
          <cell r="I2494">
            <v>512.76</v>
          </cell>
          <cell r="J2494">
            <v>551.1</v>
          </cell>
          <cell r="K2494">
            <v>0</v>
          </cell>
          <cell r="L2494">
            <v>741.45</v>
          </cell>
          <cell r="M2494">
            <v>0</v>
          </cell>
          <cell r="N2494">
            <v>95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728.64</v>
          </cell>
          <cell r="T2494">
            <v>2628.9500000000003</v>
          </cell>
          <cell r="U2494">
            <v>1900.3100000000002</v>
          </cell>
        </row>
        <row r="2495">
          <cell r="F2495" t="str">
            <v>(-) DESPESAS COMERCIAL FARMAMão-de-Obra Terceirizada</v>
          </cell>
          <cell r="G2495" t="str">
            <v>Mão-de-Obra Terceirizada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>
            <v>0</v>
          </cell>
          <cell r="M2495">
            <v>468</v>
          </cell>
          <cell r="N2495">
            <v>0</v>
          </cell>
          <cell r="O2495">
            <v>120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T2495">
            <v>588</v>
          </cell>
          <cell r="U2495">
            <v>468</v>
          </cell>
        </row>
        <row r="2496">
          <cell r="F2496" t="str">
            <v>(-) DESPESAS COMERCIAL FARMAServiço de Correios</v>
          </cell>
          <cell r="G2496" t="str">
            <v>Serviço de Correios</v>
          </cell>
          <cell r="H2496">
            <v>1075.52999991927</v>
          </cell>
          <cell r="I2496">
            <v>197.23999998229999</v>
          </cell>
          <cell r="J2496">
            <v>193.58000000996202</v>
          </cell>
          <cell r="K2496">
            <v>368.750000021841</v>
          </cell>
          <cell r="L2496">
            <v>284.4000000024169</v>
          </cell>
          <cell r="M2496">
            <v>2212.4599999791999</v>
          </cell>
          <cell r="N2496">
            <v>3691.4399998110316</v>
          </cell>
          <cell r="O2496">
            <v>1970.8399998779305</v>
          </cell>
          <cell r="P2496">
            <v>749.8700000763472</v>
          </cell>
          <cell r="Q2496">
            <v>2771.6799998726929</v>
          </cell>
          <cell r="R2496">
            <v>3117.729999969119</v>
          </cell>
          <cell r="S2496">
            <v>1193.7200000510163</v>
          </cell>
          <cell r="T2496">
            <v>17827.239999573128</v>
          </cell>
          <cell r="U2496">
            <v>8023.3999997260216</v>
          </cell>
        </row>
        <row r="2497">
          <cell r="F2497" t="str">
            <v>(-) DESPESAS COMERCIAL FARMAÁgua</v>
          </cell>
          <cell r="G2497" t="str">
            <v>Água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</row>
        <row r="2498">
          <cell r="F2498" t="str">
            <v>(-) DESPESAS COMERCIAL FARMADespesas com Amortização de Software</v>
          </cell>
          <cell r="G2498" t="str">
            <v>Despesas com Amortização de Software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</row>
        <row r="2499">
          <cell r="F2499" t="str">
            <v>(-) DESPESAS COMERCIAL FARMATaxas Operacionais</v>
          </cell>
          <cell r="G2499" t="str">
            <v>Taxas Operacionais</v>
          </cell>
          <cell r="H2499">
            <v>0</v>
          </cell>
          <cell r="I2499">
            <v>0</v>
          </cell>
          <cell r="J2499">
            <v>54.46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54.46</v>
          </cell>
          <cell r="U2499">
            <v>54.46</v>
          </cell>
        </row>
        <row r="2500">
          <cell r="F2500" t="str">
            <v>(-) DESPESAS COMERCIAL FARMAAluguel de Imóveis</v>
          </cell>
          <cell r="G2500" t="str">
            <v>Aluguel de Imóveis</v>
          </cell>
          <cell r="H2500">
            <v>0</v>
          </cell>
          <cell r="I2500">
            <v>0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</row>
        <row r="2501">
          <cell r="F2501" t="str">
            <v>(-) DESPESAS COMERCIAL FARMASeguro Frota Leve</v>
          </cell>
          <cell r="G2501" t="str">
            <v>Seguro Frota Leve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</row>
        <row r="2502">
          <cell r="F2502" t="str">
            <v>(-) DESPESAS COMERCIAL FARMAPerdas de Estoque</v>
          </cell>
          <cell r="G2502" t="str">
            <v>Perdas de Estoque</v>
          </cell>
          <cell r="H2502">
            <v>18107.87</v>
          </cell>
          <cell r="I2502">
            <v>0</v>
          </cell>
          <cell r="J2502">
            <v>1690.8739531246399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19798.743953124638</v>
          </cell>
          <cell r="U2502">
            <v>19798.743953124638</v>
          </cell>
        </row>
        <row r="2503">
          <cell r="F2503" t="str">
            <v>(-) DESPESAS COMERCIAL FARMAAluguel de Máquinas e Equipamentos</v>
          </cell>
          <cell r="G2503" t="str">
            <v>Aluguel de Máquinas e Equipamentos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</row>
        <row r="2504">
          <cell r="F2504" t="str">
            <v>(-) DESPESAS COMERCIAL FARMAOutras Despesas Gerais</v>
          </cell>
          <cell r="G2504" t="str">
            <v>Outras Despesas Gerais</v>
          </cell>
          <cell r="H2504">
            <v>105</v>
          </cell>
          <cell r="I2504">
            <v>80</v>
          </cell>
          <cell r="J2504">
            <v>40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225</v>
          </cell>
          <cell r="U2504">
            <v>225</v>
          </cell>
        </row>
        <row r="2505">
          <cell r="F2505" t="str">
            <v>(-) DESPESAS COMERCIAL ALIMENTOS(-) DESPESAS COMERCIAL ALIMENTOS</v>
          </cell>
          <cell r="G2505" t="str">
            <v>(-) DESPESAS COMERCIAL ALIMENTOS</v>
          </cell>
          <cell r="H2505">
            <v>13210.95233334259</v>
          </cell>
          <cell r="I2505">
            <v>8118.9809911448892</v>
          </cell>
          <cell r="J2505">
            <v>6525.6749130010121</v>
          </cell>
          <cell r="K2505">
            <v>6246.9103633151126</v>
          </cell>
          <cell r="L2505">
            <v>6380.9763257759523</v>
          </cell>
          <cell r="M2505">
            <v>4165.5659668351909</v>
          </cell>
          <cell r="N2505">
            <v>5465.270268706643</v>
          </cell>
          <cell r="O2505">
            <v>5413.9645079047013</v>
          </cell>
          <cell r="P2505">
            <v>4882.2588632361931</v>
          </cell>
          <cell r="Q2505">
            <v>4690.2632814529743</v>
          </cell>
          <cell r="R2505">
            <v>6006.2953347723824</v>
          </cell>
          <cell r="S2505">
            <v>109.27000033510123</v>
          </cell>
          <cell r="T2505">
            <v>71216.383149822752</v>
          </cell>
          <cell r="U2505">
            <v>50114.331162121387</v>
          </cell>
        </row>
        <row r="2506">
          <cell r="F2506" t="str">
            <v>(-) DESPESAS COMERCIAL ALIMENTOSDespesas com Pessoal</v>
          </cell>
          <cell r="G2506" t="str">
            <v>Despesas com Pessoal</v>
          </cell>
          <cell r="H2506">
            <v>11852.378333342589</v>
          </cell>
          <cell r="I2506">
            <v>6454.8069911448883</v>
          </cell>
          <cell r="J2506">
            <v>4955.7009130010119</v>
          </cell>
          <cell r="K2506">
            <v>5305.0063633151121</v>
          </cell>
          <cell r="L2506">
            <v>5439.0723257759519</v>
          </cell>
          <cell r="M2506">
            <v>3223.6619668351909</v>
          </cell>
          <cell r="N2506">
            <v>4833.9373842224513</v>
          </cell>
          <cell r="O2506">
            <v>5722.2894060034669</v>
          </cell>
          <cell r="P2506">
            <v>4933.6691526072691</v>
          </cell>
          <cell r="Q2506">
            <v>5730.5468221737901</v>
          </cell>
          <cell r="R2506">
            <v>5595.1073030421394</v>
          </cell>
          <cell r="S2506">
            <v>5752.2753528965759</v>
          </cell>
          <cell r="T2506">
            <v>69798.452314360431</v>
          </cell>
          <cell r="U2506">
            <v>42064.564277637197</v>
          </cell>
        </row>
        <row r="2507">
          <cell r="F2507" t="str">
            <v>(-) DESPESAS COMERCIAL ALIMENTOSSalários e Adicionais</v>
          </cell>
          <cell r="G2507" t="str">
            <v>Salários e Adicionais</v>
          </cell>
          <cell r="H2507">
            <v>8348</v>
          </cell>
          <cell r="I2507">
            <v>4514.67</v>
          </cell>
          <cell r="J2507">
            <v>3348</v>
          </cell>
          <cell r="K2507">
            <v>3573.3560000000002</v>
          </cell>
          <cell r="L2507">
            <v>3573.3560000000002</v>
          </cell>
          <cell r="M2507">
            <v>1206.7848000000008</v>
          </cell>
          <cell r="N2507">
            <v>2618.3128000000011</v>
          </cell>
          <cell r="O2507">
            <v>3582</v>
          </cell>
          <cell r="P2507">
            <v>3059.58</v>
          </cell>
          <cell r="Q2507">
            <v>3582</v>
          </cell>
          <cell r="R2507">
            <v>3582</v>
          </cell>
          <cell r="S2507">
            <v>3582</v>
          </cell>
          <cell r="T2507">
            <v>44570.059600000001</v>
          </cell>
          <cell r="U2507">
            <v>27182.479600000002</v>
          </cell>
        </row>
        <row r="2508">
          <cell r="F2508" t="str">
            <v>(-) DESPESAS COMERCIAL ALIMENTOSEncargos Sociais</v>
          </cell>
          <cell r="G2508" t="str">
            <v>Encargos Sociais</v>
          </cell>
          <cell r="H2508">
            <v>3285.5</v>
          </cell>
          <cell r="I2508">
            <v>1713.31</v>
          </cell>
          <cell r="J2508">
            <v>1311.8799999999999</v>
          </cell>
          <cell r="K2508">
            <v>1416.8311999999996</v>
          </cell>
          <cell r="L2508">
            <v>1568.8411999999998</v>
          </cell>
          <cell r="M2508">
            <v>1721.896</v>
          </cell>
          <cell r="N2508">
            <v>1912.2204000000002</v>
          </cell>
          <cell r="O2508">
            <v>1839.1599999999999</v>
          </cell>
          <cell r="P2508">
            <v>1547.58</v>
          </cell>
          <cell r="Q2508">
            <v>1837.0100000000002</v>
          </cell>
          <cell r="R2508">
            <v>1728.49</v>
          </cell>
          <cell r="S2508">
            <v>1859.83</v>
          </cell>
          <cell r="T2508">
            <v>21742.548799999997</v>
          </cell>
          <cell r="U2508">
            <v>12930.478799999999</v>
          </cell>
        </row>
        <row r="2509">
          <cell r="F2509" t="str">
            <v>(-) DESPESAS COMERCIAL ALIMENTOSProvisão PPR Global</v>
          </cell>
          <cell r="G2509" t="str">
            <v>Provisão PPR Global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</row>
        <row r="2510">
          <cell r="F2510" t="str">
            <v>(-) DESPESAS COMERCIAL ALIMENTOSDesenvolvimento RH</v>
          </cell>
          <cell r="G2510" t="str">
            <v>Desenvolvimento RH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</row>
        <row r="2511">
          <cell r="F2511" t="str">
            <v>(-) DESPESAS COMERCIAL ALIMENTOSProvisão PPR Gestores</v>
          </cell>
          <cell r="G2511" t="str">
            <v>Provisão PPR Gestores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</row>
        <row r="2512">
          <cell r="F2512" t="str">
            <v>(-) DESPESAS COMERCIAL ALIMENTOSEducação Continuada</v>
          </cell>
          <cell r="G2512" t="str">
            <v>Educação Continuada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</row>
        <row r="2513">
          <cell r="F2513" t="str">
            <v>(-) DESPESAS COMERCIAL ALIMENTOSIdiomas</v>
          </cell>
          <cell r="G2513" t="str">
            <v>Idiomas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</row>
        <row r="2514">
          <cell r="F2514" t="str">
            <v>(-) DESPESAS COMERCIAL ALIMENTOSGinástica Laboral</v>
          </cell>
          <cell r="G2514" t="str">
            <v>Ginástica Laboral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</row>
        <row r="2515">
          <cell r="F2515" t="str">
            <v>(-) DESPESAS COMERCIAL ALIMENTOSEducação e Treinamento (Capacitação)</v>
          </cell>
          <cell r="G2515" t="str">
            <v>Educação e Treinamento (Capacitação)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</row>
        <row r="2516">
          <cell r="F2516" t="str">
            <v>(-) DESPESAS COMERCIAL ALIMENTOSAtividades Motivacionais</v>
          </cell>
          <cell r="G2516" t="str">
            <v>Atividades Motivacionais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</row>
        <row r="2517">
          <cell r="F2517" t="str">
            <v>(-) DESPESAS COMERCIAL ALIMENTOSOutras despesas de Pessoal</v>
          </cell>
          <cell r="G2517" t="str">
            <v>Outras despesas de Pessoal</v>
          </cell>
          <cell r="H2517">
            <v>218.87833334258883</v>
          </cell>
          <cell r="I2517">
            <v>226.82699114488915</v>
          </cell>
          <cell r="J2517">
            <v>295.82091300101143</v>
          </cell>
          <cell r="K2517">
            <v>314.8191633151115</v>
          </cell>
          <cell r="L2517">
            <v>296.87512577595174</v>
          </cell>
          <cell r="M2517">
            <v>294.98116683519009</v>
          </cell>
          <cell r="N2517">
            <v>303.40418422244943</v>
          </cell>
          <cell r="O2517">
            <v>301.12940600346667</v>
          </cell>
          <cell r="P2517">
            <v>326.50915260726907</v>
          </cell>
          <cell r="Q2517">
            <v>311.53682217378963</v>
          </cell>
          <cell r="R2517">
            <v>284.61730304213972</v>
          </cell>
          <cell r="S2517">
            <v>310.44535289657574</v>
          </cell>
          <cell r="T2517">
            <v>3485.8439143604328</v>
          </cell>
          <cell r="U2517">
            <v>1951.6058776371924</v>
          </cell>
        </row>
        <row r="2518">
          <cell r="F2518" t="str">
            <v>(-) DESPESAS COMERCIAL ALIMENTOSAjuda de Custo Alimentação</v>
          </cell>
          <cell r="G2518" t="str">
            <v>Ajuda de Custo Alimentação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</row>
        <row r="2519">
          <cell r="F2519" t="str">
            <v>(-) DESPESAS COMERCIAL ALIMENTOSAjuda de Custo Combustível</v>
          </cell>
          <cell r="G2519" t="str">
            <v>Ajuda de Custo Combustível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</row>
        <row r="2520">
          <cell r="F2520" t="str">
            <v>(-) DESPESAS COMERCIAL ALIMENTOSAjuda de Custo Moradia/Aluguel</v>
          </cell>
          <cell r="G2520" t="str">
            <v>Ajuda de Custo Moradia/Aluguel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</row>
        <row r="2521">
          <cell r="F2521" t="str">
            <v>(-) DESPESAS COMERCIAL ALIMENTOSExames Médicos</v>
          </cell>
          <cell r="G2521" t="str">
            <v>Exames Médicos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6.9899999896024996</v>
          </cell>
          <cell r="Q2521">
            <v>0</v>
          </cell>
          <cell r="R2521">
            <v>0</v>
          </cell>
          <cell r="S2521">
            <v>0</v>
          </cell>
          <cell r="T2521">
            <v>6.9899999896024996</v>
          </cell>
          <cell r="U2521">
            <v>0</v>
          </cell>
        </row>
        <row r="2522">
          <cell r="F2522" t="str">
            <v>(-) DESPESAS COMERCIAL ALIMENTOSPlano de Saúde</v>
          </cell>
          <cell r="G2522" t="str">
            <v>Plano de Saúde</v>
          </cell>
          <cell r="H2522">
            <v>218.87833334258883</v>
          </cell>
          <cell r="I2522">
            <v>226.82699114488915</v>
          </cell>
          <cell r="J2522">
            <v>127.820913047267</v>
          </cell>
          <cell r="K2522">
            <v>111.81916317401982</v>
          </cell>
          <cell r="L2522">
            <v>128.87512604525705</v>
          </cell>
          <cell r="M2522">
            <v>126.9811666707576</v>
          </cell>
          <cell r="N2522">
            <v>135.40418410533275</v>
          </cell>
          <cell r="O2522">
            <v>133.12940677917788</v>
          </cell>
          <cell r="P2522">
            <v>139.51915253594746</v>
          </cell>
          <cell r="Q2522">
            <v>131.53682203923375</v>
          </cell>
          <cell r="R2522">
            <v>104.61730264216411</v>
          </cell>
          <cell r="S2522">
            <v>130.44535270413661</v>
          </cell>
          <cell r="T2522">
            <v>1715.8539142307718</v>
          </cell>
          <cell r="U2522">
            <v>1076.6058775301121</v>
          </cell>
        </row>
        <row r="2523">
          <cell r="F2523" t="str">
            <v>(-) DESPESAS COMERCIAL ALIMENTOSSeguro de Vida em Grupo</v>
          </cell>
          <cell r="G2523" t="str">
            <v>Seguro de Vida em Grupo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</row>
        <row r="2524">
          <cell r="F2524" t="str">
            <v>(-) DESPESAS COMERCIAL ALIMENTOSPlano Odontológico</v>
          </cell>
          <cell r="G2524" t="str">
            <v>Plano Odontológico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</row>
        <row r="2525">
          <cell r="F2525" t="str">
            <v>(-) DESPESAS COMERCIAL ALIMENTOSFarmácia</v>
          </cell>
          <cell r="G2525" t="str">
            <v>Farmácia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</row>
        <row r="2526">
          <cell r="F2526" t="str">
            <v>(-) DESPESAS COMERCIAL ALIMENTOSAlimentação Funcionários</v>
          </cell>
          <cell r="G2526" t="str">
            <v>Alimentação Funcionários</v>
          </cell>
          <cell r="H2526">
            <v>0</v>
          </cell>
          <cell r="I2526">
            <v>0</v>
          </cell>
          <cell r="J2526">
            <v>167.99999995374444</v>
          </cell>
          <cell r="K2526">
            <v>168.00000014151115</v>
          </cell>
          <cell r="L2526">
            <v>167.9999997306947</v>
          </cell>
          <cell r="M2526">
            <v>168.00000016443249</v>
          </cell>
          <cell r="N2526">
            <v>168.00000011711668</v>
          </cell>
          <cell r="O2526">
            <v>167.99999922428881</v>
          </cell>
          <cell r="P2526">
            <v>180.00000008171912</v>
          </cell>
          <cell r="Q2526">
            <v>180.00000013455588</v>
          </cell>
          <cell r="R2526">
            <v>180.00000039997562</v>
          </cell>
          <cell r="S2526">
            <v>180.0000001924391</v>
          </cell>
          <cell r="T2526">
            <v>1728.0000001404778</v>
          </cell>
          <cell r="U2526">
            <v>840.00000010749943</v>
          </cell>
        </row>
        <row r="2527">
          <cell r="F2527" t="str">
            <v>(-) DESPESAS COMERCIAL ALIMENTOSAlimentação Interna Funcionários</v>
          </cell>
          <cell r="G2527" t="str">
            <v>Alimentação Interna Funcionários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</row>
        <row r="2528">
          <cell r="F2528" t="str">
            <v>(-) DESPESAS COMERCIAL ALIMENTOSMulta Termino Contratual</v>
          </cell>
          <cell r="G2528" t="str">
            <v>Multa Termino Contratual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</row>
        <row r="2529">
          <cell r="F2529" t="str">
            <v>(-) DESPESAS COMERCIAL ALIMENTOSMultas Trabalhistas</v>
          </cell>
          <cell r="G2529" t="str">
            <v>Multas Trabalhistas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</row>
        <row r="2530">
          <cell r="F2530" t="str">
            <v xml:space="preserve">(-) DESPESAS COMERCIAL ALIMENTOSFardamento </v>
          </cell>
          <cell r="G2530" t="str">
            <v xml:space="preserve">Fardamento </v>
          </cell>
          <cell r="H2530">
            <v>0</v>
          </cell>
          <cell r="I2530">
            <v>0</v>
          </cell>
          <cell r="J2530">
            <v>0</v>
          </cell>
          <cell r="K2530">
            <v>34.999999999580481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34.999999999580481</v>
          </cell>
          <cell r="U2530">
            <v>34.999999999580481</v>
          </cell>
        </row>
        <row r="2531">
          <cell r="F2531" t="str">
            <v>(-) DESPESAS COMERCIAL ALIMENTOSBenefícios Assistenciais</v>
          </cell>
          <cell r="G2531" t="str">
            <v>Benefícios Assistenciais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</row>
        <row r="2532">
          <cell r="F2532" t="str">
            <v>(-) DESPESAS COMERCIAL ALIMENTOS(-) Despesas Especificas</v>
          </cell>
          <cell r="G2532" t="str">
            <v>(-) Despesas Especificas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</row>
        <row r="2533">
          <cell r="F2533" t="str">
            <v>(-) DESPESAS COMERCIAL ALIMENTOSMaterial Gráfico Divulgação de Produtos</v>
          </cell>
          <cell r="G2533" t="str">
            <v>Material Gráfico Divulgação de Produtos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</row>
        <row r="2534">
          <cell r="F2534" t="str">
            <v>(-) DESPESAS COMERCIAL ALIMENTOSPremiação Campanha de Representantes</v>
          </cell>
          <cell r="G2534" t="str">
            <v>Premiação Campanha de Representantes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</row>
        <row r="2535">
          <cell r="F2535" t="str">
            <v>(-) DESPESAS COMERCIAL ALIMENTOSPremiação Campanha de Clientes</v>
          </cell>
          <cell r="G2535" t="str">
            <v>Premiação Campanha de Clientes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</row>
        <row r="2536">
          <cell r="F2536" t="str">
            <v>(-) DESPESAS COMERCIAL ALIMENTOSBrindes Comerciais</v>
          </cell>
          <cell r="G2536" t="str">
            <v>Brindes Comerciais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</row>
        <row r="2537">
          <cell r="F2537" t="str">
            <v>(-) DESPESAS COMERCIAL ALIMENTOSPropaganda e Merchandise</v>
          </cell>
          <cell r="G2537" t="str">
            <v>Propaganda e Merchandise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</row>
        <row r="2538">
          <cell r="F2538" t="str">
            <v>(-) DESPESAS COMERCIAL ALIMENTOSTreinamento de PDV</v>
          </cell>
          <cell r="G2538" t="str">
            <v>Treinamento de PDV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</row>
        <row r="2539">
          <cell r="F2539" t="str">
            <v>(-) DESPESAS COMERCIAL ALIMENTOSAluguel Espaço Feira de Negócios</v>
          </cell>
          <cell r="G2539" t="str">
            <v>Aluguel Espaço Feira de Negócios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</row>
        <row r="2540">
          <cell r="F2540" t="str">
            <v>(-) DESPESAS COMERCIAL ALIMENTOSDespesas Relacionamento Cliente/Fornecedor</v>
          </cell>
          <cell r="G2540" t="str">
            <v>Despesas Relacionamento Cliente/Fornecedor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</row>
        <row r="2541">
          <cell r="F2541" t="str">
            <v>(-) DESPESAS COMERCIAL ALIMENTOSPromotores de Vendas</v>
          </cell>
          <cell r="G2541" t="str">
            <v>Promotores de Vendas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</row>
        <row r="2542">
          <cell r="F2542" t="str">
            <v>(-) DESPESAS COMERCIAL ALIMENTOSBonificações</v>
          </cell>
          <cell r="G2542" t="str">
            <v>Bonificações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</row>
        <row r="2543">
          <cell r="F2543" t="str">
            <v>(-) DESPESAS COMERCIAL ALIMENTOSMulta Licitações</v>
          </cell>
          <cell r="G2543" t="str">
            <v>Multa Licitações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</row>
        <row r="2544">
          <cell r="F2544" t="str">
            <v>(-) DESPESAS COMERCIAL ALIMENTOSParticipação em Feira de Negócios</v>
          </cell>
          <cell r="G2544" t="str">
            <v>Participação em Feira de Negócios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</row>
        <row r="2545">
          <cell r="F2545" t="str">
            <v>(-) DESPESAS COMERCIAL ALIMENTOSDespesas com PCLD</v>
          </cell>
          <cell r="G2545" t="str">
            <v>Despesas com PCLD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</row>
        <row r="2546">
          <cell r="F2546" t="str">
            <v>(-) DESPESAS COMERCIAL ALIMENTOSIndenização Consumidor</v>
          </cell>
          <cell r="G2546" t="str">
            <v>Indenização Consumidor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</row>
        <row r="2547">
          <cell r="F2547" t="str">
            <v>(-) DESPESAS COMERCIAL ALIMENTOSRescisão Representante</v>
          </cell>
          <cell r="G2547" t="str">
            <v>Rescisão Representante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</row>
        <row r="2548">
          <cell r="F2548" t="str">
            <v>(-) DESPESAS COMERCIAL ALIMENTOSConvenção de Vendas</v>
          </cell>
          <cell r="G2548" t="str">
            <v>Convenção de Vendas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</row>
        <row r="2549">
          <cell r="F2549" t="str">
            <v>(-) DESPESAS COMERCIAL ALIMENTOSComissões sobre vendas</v>
          </cell>
          <cell r="G2549" t="str">
            <v>Comissões sobre vendas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</row>
        <row r="2550">
          <cell r="F2550" t="str">
            <v>(-) DESPESAS COMERCIAL ALIMENTOSDespesa com Visita de Clientes</v>
          </cell>
          <cell r="G2550" t="str">
            <v>Despesa com Visita de Clientes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</row>
        <row r="2551">
          <cell r="F2551" t="str">
            <v>(-) DESPESAS COMERCIAL ALIMENTOSCampanha Lançamento de Produtos</v>
          </cell>
          <cell r="G2551" t="str">
            <v>Campanha Lançamento de Produtos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</row>
        <row r="2552">
          <cell r="F2552" t="str">
            <v>(-) DESPESAS COMERCIAL ALIMENTOSRegistro/Manutenção de Domínio</v>
          </cell>
          <cell r="G2552" t="str">
            <v>Registro/Manutenção de Domínio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</row>
        <row r="2553">
          <cell r="F2553" t="str">
            <v>(-) DESPESAS COMERCIAL ALIMENTOSServiço Copa</v>
          </cell>
          <cell r="G2553" t="str">
            <v>Serviço Copa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</row>
        <row r="2554">
          <cell r="F2554" t="str">
            <v>(-) DESPESAS COMERCIAL ALIMENTOSEnergia Elétrica</v>
          </cell>
          <cell r="G2554" t="str">
            <v>Energia Elétrica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</row>
        <row r="2555">
          <cell r="F2555" t="str">
            <v>(-) DESPESAS COMERCIAL ALIMENTOSDescontos Concedidos Operacional</v>
          </cell>
          <cell r="G2555" t="str">
            <v>Descontos Concedidos Operacional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</row>
        <row r="2556">
          <cell r="F2556" t="str">
            <v>(-) DESPESAS COMERCIAL ALIMENTOS(-) Despesas Gerais</v>
          </cell>
          <cell r="G2556" t="str">
            <v>(-) Despesas Gerais</v>
          </cell>
          <cell r="H2556">
            <v>0</v>
          </cell>
          <cell r="I2556">
            <v>722.2700000000001</v>
          </cell>
          <cell r="J2556">
            <v>628.06999999999994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303.4400001426622</v>
          </cell>
          <cell r="T2556">
            <v>1653.7800001426624</v>
          </cell>
          <cell r="U2556">
            <v>1350.3400000000001</v>
          </cell>
        </row>
        <row r="2557">
          <cell r="F2557" t="str">
            <v>(-) DESPESAS COMERCIAL ALIMENTOS(-) Deslocamentos e Viagens</v>
          </cell>
          <cell r="G2557" t="str">
            <v>(-) Deslocamentos e Viagens</v>
          </cell>
          <cell r="H2557">
            <v>0</v>
          </cell>
          <cell r="I2557">
            <v>711.37000000000012</v>
          </cell>
          <cell r="J2557">
            <v>628.06999999999994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1339.44</v>
          </cell>
          <cell r="U2557">
            <v>1339.44</v>
          </cell>
        </row>
        <row r="2558">
          <cell r="F2558" t="str">
            <v xml:space="preserve">(-) DESPESAS COMERCIAL ALIMENTOSHospedagem </v>
          </cell>
          <cell r="G2558" t="str">
            <v xml:space="preserve">Hospedagem 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</row>
        <row r="2559">
          <cell r="F2559" t="str">
            <v xml:space="preserve">(-) DESPESAS COMERCIAL ALIMENTOSPassagens Aéreas </v>
          </cell>
          <cell r="G2559" t="str">
            <v xml:space="preserve">Passagens Aéreas 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</row>
        <row r="2560">
          <cell r="F2560" t="str">
            <v xml:space="preserve">(-) DESPESAS COMERCIAL ALIMENTOSPassagens Rodoviárias </v>
          </cell>
          <cell r="G2560" t="str">
            <v xml:space="preserve">Passagens Rodoviárias 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</row>
        <row r="2561">
          <cell r="F2561" t="str">
            <v>(-) DESPESAS COMERCIAL ALIMENTOSPassagens Marítimas</v>
          </cell>
          <cell r="G2561" t="str">
            <v>Passagens Marítimas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</row>
        <row r="2562">
          <cell r="F2562" t="str">
            <v>(-) DESPESAS COMERCIAL ALIMENTOSDespesas com Táxi</v>
          </cell>
          <cell r="G2562" t="str">
            <v>Despesas com Táxi</v>
          </cell>
          <cell r="H2562">
            <v>0</v>
          </cell>
          <cell r="I2562">
            <v>431.23000000791706</v>
          </cell>
          <cell r="J2562">
            <v>298.02999999999997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729.26000000791703</v>
          </cell>
          <cell r="U2562">
            <v>729.26000000791703</v>
          </cell>
        </row>
        <row r="2563">
          <cell r="F2563" t="str">
            <v>(-) DESPESAS COMERCIAL ALIMENTOSDespesas com Moto Taxi</v>
          </cell>
          <cell r="G2563" t="str">
            <v>Despesas com Moto Taxi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</row>
        <row r="2564">
          <cell r="F2564" t="str">
            <v>(-) DESPESAS COMERCIAL ALIMENTOSAlimentação Viagens</v>
          </cell>
          <cell r="G2564" t="str">
            <v>Alimentação Viagens</v>
          </cell>
          <cell r="H2564">
            <v>0</v>
          </cell>
          <cell r="I2564">
            <v>151.53999994431101</v>
          </cell>
          <cell r="J2564">
            <v>188.03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339.56999994431101</v>
          </cell>
          <cell r="U2564">
            <v>339.56999994431101</v>
          </cell>
        </row>
        <row r="2565">
          <cell r="F2565" t="str">
            <v>(-) DESPESAS COMERCIAL ALIMENTOSDiárias Viagens</v>
          </cell>
          <cell r="G2565" t="str">
            <v>Diárias Viagens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</row>
        <row r="2566">
          <cell r="F2566" t="str">
            <v>(-) DESPESAS COMERCIAL ALIMENTOSCombustível em Viagens</v>
          </cell>
          <cell r="G2566" t="str">
            <v>Combustível em Viagens</v>
          </cell>
          <cell r="H2566">
            <v>0</v>
          </cell>
          <cell r="I2566">
            <v>105.00000002849501</v>
          </cell>
          <cell r="J2566">
            <v>110.01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215.01000002849503</v>
          </cell>
          <cell r="U2566">
            <v>215.01000002849503</v>
          </cell>
        </row>
        <row r="2567">
          <cell r="F2567" t="str">
            <v>(-) DESPESAS COMERCIAL ALIMENTOSEstacionamento</v>
          </cell>
          <cell r="G2567" t="str">
            <v>Estacionamento</v>
          </cell>
          <cell r="H2567">
            <v>0</v>
          </cell>
          <cell r="I2567">
            <v>8.9999999922799994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8.9999999922799994</v>
          </cell>
          <cell r="U2567">
            <v>8.9999999922799994</v>
          </cell>
        </row>
        <row r="2568">
          <cell r="F2568" t="str">
            <v>(-) DESPESAS COMERCIAL ALIMENTOSPedágio</v>
          </cell>
          <cell r="G2568" t="str">
            <v>Pedágio</v>
          </cell>
          <cell r="H2568">
            <v>0</v>
          </cell>
          <cell r="I2568">
            <v>14.600000026997</v>
          </cell>
          <cell r="J2568">
            <v>32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46.600000026997002</v>
          </cell>
          <cell r="U2568">
            <v>46.600000026997002</v>
          </cell>
        </row>
        <row r="2569">
          <cell r="F2569" t="str">
            <v>(-) DESPESAS COMERCIAL ALIMENTOS(-) Telefonia e Telecomunicações</v>
          </cell>
          <cell r="G2569" t="str">
            <v>(-) Telefonia e Telecomunicações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303.4400001426622</v>
          </cell>
          <cell r="T2569">
            <v>303.4400001426622</v>
          </cell>
          <cell r="U2569">
            <v>0</v>
          </cell>
        </row>
        <row r="2570">
          <cell r="F2570" t="str">
            <v>(-) DESPESAS COMERCIAL ALIMENTOSTelefonia Fixa</v>
          </cell>
          <cell r="G2570" t="str">
            <v>Telefonia Fixa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</row>
        <row r="2571">
          <cell r="F2571" t="str">
            <v>(-) DESPESAS COMERCIAL ALIMENTOSTelefonia Móvel</v>
          </cell>
          <cell r="G2571" t="str">
            <v>Telefonia Móvel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303.4400001426622</v>
          </cell>
          <cell r="T2571">
            <v>303.4400001426622</v>
          </cell>
          <cell r="U2571">
            <v>0</v>
          </cell>
        </row>
        <row r="2572">
          <cell r="F2572" t="str">
            <v>(-) DESPESAS COMERCIAL ALIMENTOSInternet</v>
          </cell>
          <cell r="G2572" t="str">
            <v>Internet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</row>
        <row r="2573">
          <cell r="F2573" t="str">
            <v>(-) DESPESAS COMERCIAL ALIMENTOSServiço de Trasmissão em Audio e Video</v>
          </cell>
          <cell r="G2573" t="str">
            <v>Serviço de Trasmissão em Audio e Video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</row>
        <row r="2574">
          <cell r="F2574" t="str">
            <v>(-) DESPESAS COMERCIAL ALIMENTOSVoip</v>
          </cell>
          <cell r="G2574" t="str">
            <v>Voip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</row>
        <row r="2575">
          <cell r="F2575" t="str">
            <v>(-) DESPESAS COMERCIAL ALIMENTOS(-)Materias de Consumo</v>
          </cell>
          <cell r="G2575" t="str">
            <v>(-)Materias de Consumo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</row>
        <row r="2576">
          <cell r="F2576" t="str">
            <v>(-) DESPESAS COMERCIAL ALIMENTOSMaterial de Consumo Informática</v>
          </cell>
          <cell r="G2576" t="str">
            <v>Material de Consumo Informática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</row>
        <row r="2577">
          <cell r="F2577" t="str">
            <v>(-) DESPESAS COMERCIAL ALIMENTOSAluguel Máquina Reprográfica</v>
          </cell>
          <cell r="G2577" t="str">
            <v>Aluguel Máquina Reprográfica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</row>
        <row r="2578">
          <cell r="F2578" t="str">
            <v>(-) DESPESAS COMERCIAL ALIMENTOSMaterial de Consumo Máquina Reprografia</v>
          </cell>
          <cell r="G2578" t="str">
            <v>Material de Consumo Máquina Reprografia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</row>
        <row r="2579">
          <cell r="F2579" t="str">
            <v>(-) DESPESAS COMERCIAL ALIMENTOSMaterial de Expediente</v>
          </cell>
          <cell r="G2579" t="str">
            <v>Material de Expediente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</row>
        <row r="2580">
          <cell r="F2580" t="str">
            <v>(-) DESPESAS COMERCIAL ALIMENTOSMaterial de Limpeza</v>
          </cell>
          <cell r="G2580" t="str">
            <v>Material de Limpeza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</row>
        <row r="2581">
          <cell r="F2581" t="str">
            <v>(-) DESPESAS COMERCIAL ALIMENTOSMaterial Gráfico e Repreográfico</v>
          </cell>
          <cell r="G2581" t="str">
            <v>Material Gráfico e Repreográfico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</row>
        <row r="2582">
          <cell r="F2582" t="str">
            <v>(-) DESPESAS COMERCIAL ALIMENTOSMateriais de Natureza Permanente</v>
          </cell>
          <cell r="G2582" t="str">
            <v>Materiais de Natureza Permanente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</row>
        <row r="2583">
          <cell r="F2583" t="str">
            <v>(-) DESPESAS COMERCIAL ALIMENTOSCoffee Break</v>
          </cell>
          <cell r="G2583" t="str">
            <v>Coffee Break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</row>
        <row r="2584">
          <cell r="F2584" t="str">
            <v>(-) DESPESAS COMERCIAL ALIMENTOSMaterial EPI</v>
          </cell>
          <cell r="G2584" t="str">
            <v>Material EPI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</row>
        <row r="2585">
          <cell r="F2585" t="str">
            <v>(-) DESPESAS COMERCIAL ALIMENTOS(-) Serviços Técnicos Especializados</v>
          </cell>
          <cell r="G2585" t="str">
            <v>(-) Serviços Técnicos Especializados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</row>
        <row r="2586">
          <cell r="F2586" t="str">
            <v>(-) DESPESAS COMERCIAL ALIMENTOSComissões sobre Vendas</v>
          </cell>
          <cell r="G2586" t="str">
            <v>Comissões sobre Vendas</v>
          </cell>
          <cell r="H2586">
            <v>0</v>
          </cell>
          <cell r="I2586">
            <v>0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</row>
        <row r="2587">
          <cell r="F2587" t="str">
            <v>(-) DESPESAS COMERCIAL ALIMENTOSServiços de Segurança</v>
          </cell>
          <cell r="G2587" t="str">
            <v>Serviços de Segurança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</row>
        <row r="2588">
          <cell r="F2588" t="str">
            <v>(-) DESPESAS COMERCIAL ALIMENTOSServiços de Contabilidade</v>
          </cell>
          <cell r="G2588" t="str">
            <v>Serviços de Contabilidade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</row>
        <row r="2589">
          <cell r="F2589" t="str">
            <v>(-) DESPESAS COMERCIAL ALIMENTOSAssessoria Tributária</v>
          </cell>
          <cell r="G2589" t="str">
            <v>Assessoria Tributária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</row>
        <row r="2590">
          <cell r="F2590" t="str">
            <v>(-) DESPESAS COMERCIAL ALIMENTOSAuditoria Independente</v>
          </cell>
          <cell r="G2590" t="str">
            <v>Auditoria Independente</v>
          </cell>
          <cell r="H2590">
            <v>0</v>
          </cell>
          <cell r="I2590">
            <v>0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</row>
        <row r="2591">
          <cell r="F2591" t="str">
            <v>(-) DESPESAS COMERCIAL ALIMENTOSAdvocacia</v>
          </cell>
          <cell r="G2591" t="str">
            <v>Advocacia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</row>
        <row r="2592">
          <cell r="F2592" t="str">
            <v>(-) DESPESAS COMERCIAL ALIMENTOSAssessoria de Imprensa</v>
          </cell>
          <cell r="G2592" t="str">
            <v>Assessoria de Imprensa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</row>
        <row r="2593">
          <cell r="F2593" t="str">
            <v>(-) DESPESAS COMERCIAL ALIMENTOSAssessoria de Comunicação</v>
          </cell>
          <cell r="G2593" t="str">
            <v>Assessoria de Comunicação</v>
          </cell>
          <cell r="H2593">
            <v>0</v>
          </cell>
          <cell r="I2593">
            <v>0</v>
          </cell>
          <cell r="J2593">
            <v>0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</row>
        <row r="2594">
          <cell r="F2594" t="str">
            <v>(-) DESPESAS COMERCIAL ALIMENTOSAssessoria Criação e Publicidade</v>
          </cell>
          <cell r="G2594" t="str">
            <v>Assessoria Criação e Publicidade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</row>
        <row r="2595">
          <cell r="F2595" t="str">
            <v>(-) DESPESAS COMERCIAL ALIMENTOSRecrutamento e Seleção</v>
          </cell>
          <cell r="G2595" t="str">
            <v>Recrutamento e Seleção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</row>
        <row r="2596">
          <cell r="F2596" t="str">
            <v>(-) DESPESAS COMERCIAL ALIMENTOSFerramentas de Pesquisa</v>
          </cell>
          <cell r="G2596" t="str">
            <v>Ferramentas de Pesquisa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</row>
        <row r="2597">
          <cell r="F2597" t="str">
            <v>(-) DESPESAS COMERCIAL ALIMENTOSAssessoria Empresarial</v>
          </cell>
          <cell r="G2597" t="str">
            <v>Assessoria Empresarial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</row>
        <row r="2598">
          <cell r="F2598" t="str">
            <v>(-) DESPESAS COMERCIAL ALIMENTOSServiço de Desembaraço Aduaneiro</v>
          </cell>
          <cell r="G2598" t="str">
            <v>Serviço de Desembaraço Aduaneiro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</row>
        <row r="2599">
          <cell r="F2599" t="str">
            <v>(-) DESPESAS COMERCIAL ALIMENTOSParticipação em Associações</v>
          </cell>
          <cell r="G2599" t="str">
            <v>Participação em Associações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</row>
        <row r="2600">
          <cell r="F2600" t="str">
            <v>(-) DESPESAS COMERCIAL ALIMENTOSComissão Empresa de Cobrança</v>
          </cell>
          <cell r="G2600" t="str">
            <v>Comissão Empresa de Cobrança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</row>
        <row r="2601">
          <cell r="F2601" t="str">
            <v>(-) DESPESAS COMERCIAL ALIMENTOSServiço Análise de Crédito</v>
          </cell>
          <cell r="G2601" t="str">
            <v>Serviço Análise de Crédito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</row>
        <row r="2602">
          <cell r="F2602" t="str">
            <v>(-) DESPESAS COMERCIAL ALIMENTOSDesenvolvimento e Manutenção de Software</v>
          </cell>
          <cell r="G2602" t="str">
            <v>Desenvolvimento e Manutenção de Software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</row>
        <row r="2603">
          <cell r="F2603" t="str">
            <v>(-) DESPESAS COMERCIAL ALIMENTOSSuporte Técnico Software</v>
          </cell>
          <cell r="G2603" t="str">
            <v>Suporte Técnico Software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</row>
        <row r="2604">
          <cell r="F2604" t="str">
            <v>(-) DESPESAS COMERCIAL ALIMENTOSLicença para Uso de Software (Aluguel)</v>
          </cell>
          <cell r="G2604" t="str">
            <v>Licença para Uso de Software (Aluguel)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</row>
        <row r="2605">
          <cell r="F2605" t="str">
            <v>(-) DESPESAS COMERCIAL ALIMENTOSAssessoria em TI</v>
          </cell>
          <cell r="G2605" t="str">
            <v>Assessoria em TI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</row>
        <row r="2606">
          <cell r="F2606" t="str">
            <v>(-) DESPESAS COMERCIAL ALIMENTOSManutenção Suporte Técnico Software</v>
          </cell>
          <cell r="G2606" t="str">
            <v>Manutenção Suporte Técnico Software</v>
          </cell>
          <cell r="H2606">
            <v>0</v>
          </cell>
          <cell r="I2606">
            <v>0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</row>
        <row r="2607">
          <cell r="F2607" t="str">
            <v>(-) DESPESAS COMERCIAL ALIMENTOS(-)Manutenção</v>
          </cell>
          <cell r="G2607" t="str">
            <v>(-)Manutenção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</row>
        <row r="2608">
          <cell r="F2608" t="str">
            <v>(-) DESPESAS COMERCIAL ALIMENTOSMateriais de Manutenção e Reparos</v>
          </cell>
          <cell r="G2608" t="str">
            <v>Materiais de Manutenção e Reparos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</row>
        <row r="2609">
          <cell r="F2609" t="str">
            <v>(-) DESPESAS COMERCIAL ALIMENTOSManutenção Conservação Móveis e Utensílios</v>
          </cell>
          <cell r="G2609" t="str">
            <v>Manutenção Conservação Móveis e Utensílios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</row>
        <row r="2610">
          <cell r="F2610" t="str">
            <v>(-) DESPESAS COMERCIAL ALIMENTOSManutenção Conservação Máq. e Equipamentos</v>
          </cell>
          <cell r="G2610" t="str">
            <v>Manutenção Conservação Máq. e Equipamentos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</row>
        <row r="2611">
          <cell r="F2611" t="str">
            <v>(-) DESPESAS COMERCIAL ALIMENTOSManutenção de Equipamentos de Informática</v>
          </cell>
          <cell r="G2611" t="str">
            <v>Manutenção de Equipamentos de Informática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</row>
        <row r="2612">
          <cell r="F2612" t="str">
            <v>(-) DESPESAS COMERCIAL ALIMENTOSManutenção e Conservação Instalações</v>
          </cell>
          <cell r="G2612" t="str">
            <v>Manutenção e Conservação Instalações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</row>
        <row r="2613">
          <cell r="F2613" t="str">
            <v>(-) DESPESAS COMERCIAL ALIMENTOSManutenção e Conservação Predial</v>
          </cell>
          <cell r="G2613" t="str">
            <v>Manutenção e Conservação Predial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</row>
        <row r="2614">
          <cell r="F2614" t="str">
            <v>(-) DESPESAS COMERCIAL ALIMENTOS(-)Outras Despesas Gerais</v>
          </cell>
          <cell r="G2614" t="str">
            <v>(-)Outras Despesas Gerais</v>
          </cell>
          <cell r="H2614">
            <v>0</v>
          </cell>
          <cell r="I2614">
            <v>10.9</v>
          </cell>
          <cell r="J2614">
            <v>0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10.9</v>
          </cell>
          <cell r="U2614">
            <v>10.9</v>
          </cell>
        </row>
        <row r="2615">
          <cell r="F2615" t="str">
            <v>(-) DESPESAS COMERCIAL ALIMENTOSAluguel de Veículos</v>
          </cell>
          <cell r="G2615" t="str">
            <v>Aluguel de Veículos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</row>
        <row r="2616">
          <cell r="F2616" t="str">
            <v>(-) DESPESAS COMERCIAL ALIMENTOSAssinatura Jornais, Revistas e Periódicos</v>
          </cell>
          <cell r="G2616" t="str">
            <v>Assinatura Jornais, Revistas e Periódicos</v>
          </cell>
          <cell r="H2616">
            <v>0</v>
          </cell>
          <cell r="I2616">
            <v>10.9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10.9</v>
          </cell>
          <cell r="U2616">
            <v>10.9</v>
          </cell>
        </row>
        <row r="2617">
          <cell r="F2617" t="str">
            <v>(-) DESPESAS COMERCIAL ALIMENTOSCombustível</v>
          </cell>
          <cell r="G2617" t="str">
            <v>Combustível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</row>
        <row r="2618">
          <cell r="F2618" t="str">
            <v>(-) DESPESAS COMERCIAL ALIMENTOSDespesa com Documentos</v>
          </cell>
          <cell r="G2618" t="str">
            <v>Despesa com Documentos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</row>
        <row r="2619">
          <cell r="F2619" t="str">
            <v>(-) DESPESAS COMERCIAL ALIMENTOSDespesa com Processos Judiciais</v>
          </cell>
          <cell r="G2619" t="str">
            <v>Despesa com Processos Judiciais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</row>
        <row r="2620">
          <cell r="F2620" t="str">
            <v>(-) DESPESAS COMERCIAL ALIMENTOSFrete Compra</v>
          </cell>
          <cell r="G2620" t="str">
            <v>Frete Compra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</row>
        <row r="2621">
          <cell r="F2621" t="str">
            <v>(-) DESPESAS COMERCIAL ALIMENTOSMão-de-Obra Terceirizada</v>
          </cell>
          <cell r="G2621" t="str">
            <v>Mão-de-Obra Terceirizada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</row>
        <row r="2622">
          <cell r="F2622" t="str">
            <v>(-) DESPESAS COMERCIAL ALIMENTOSServiço de Correios</v>
          </cell>
          <cell r="G2622" t="str">
            <v>Serviço de Correios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</row>
        <row r="2623">
          <cell r="F2623" t="str">
            <v>(-) DESPESAS COMERCIAL ALIMENTOSÁgua</v>
          </cell>
          <cell r="G2623" t="str">
            <v>Água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</row>
        <row r="2624">
          <cell r="F2624" t="str">
            <v>(-) DESPESAS COMERCIAL ALIMENTOSDespesas com Amortização de Software</v>
          </cell>
          <cell r="G2624" t="str">
            <v>Despesas com Amortização de Software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0</v>
          </cell>
        </row>
        <row r="2625">
          <cell r="F2625" t="str">
            <v>(-) DESPESAS COMERCIAL ALIMENTOSTaxas Operacionais</v>
          </cell>
          <cell r="G2625" t="str">
            <v>Taxas Operacionais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</row>
        <row r="2626">
          <cell r="F2626" t="str">
            <v>(-) DESPESAS COMERCIAL ALIMENTOSAluguel de Imóveis</v>
          </cell>
          <cell r="G2626" t="str">
            <v>Aluguel de Imóveis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0</v>
          </cell>
        </row>
        <row r="2627">
          <cell r="F2627" t="str">
            <v>(-) DESPESAS COMERCIAL ALIMENTOSSeguro Frota Leve</v>
          </cell>
          <cell r="G2627" t="str">
            <v>Seguro Frota Leve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</row>
        <row r="2628">
          <cell r="F2628" t="str">
            <v>(-) DESPESAS COMERCIAL ALIMENTOSPerdas de Estoque</v>
          </cell>
          <cell r="G2628" t="str">
            <v>Perdas de Estoque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</row>
        <row r="2629">
          <cell r="F2629" t="str">
            <v>(-) DESPESAS COMERCIAL ALIMENTOSAluguel de Máquinas e Equipamentos</v>
          </cell>
          <cell r="G2629" t="str">
            <v>Aluguel de Máquinas e Equipamentos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</row>
        <row r="2630">
          <cell r="F2630" t="str">
            <v>(-) DESPESAS COMERCIAL ALIMENTOSOutras Despesas Gerais</v>
          </cell>
          <cell r="G2630" t="str">
            <v>Outras Despesas Gerais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</row>
        <row r="2631">
          <cell r="F2631" t="str">
            <v>(-) DESPESAS COMERCIAL VENDAS EXTERNAS(-) DESPESAS COMERCIAL VENDAS EXTERNAS</v>
          </cell>
          <cell r="G2631" t="str">
            <v>(-) DESPESAS COMERCIAL VENDAS EXTERNAS</v>
          </cell>
          <cell r="H2631">
            <v>57421.931666707969</v>
          </cell>
          <cell r="I2631">
            <v>98929.851461279555</v>
          </cell>
          <cell r="J2631">
            <v>42595.627302700508</v>
          </cell>
          <cell r="K2631">
            <v>48811.573631853003</v>
          </cell>
          <cell r="L2631">
            <v>51682.35813383061</v>
          </cell>
          <cell r="M2631">
            <v>52497.335566972142</v>
          </cell>
          <cell r="N2631">
            <v>46868.513444590884</v>
          </cell>
          <cell r="O2631">
            <v>34923.817969309617</v>
          </cell>
          <cell r="P2631">
            <v>51784.432715012983</v>
          </cell>
          <cell r="Q2631">
            <v>37851.108299672662</v>
          </cell>
          <cell r="R2631">
            <v>80743.212480870076</v>
          </cell>
          <cell r="S2631">
            <v>6582.8500014944075</v>
          </cell>
          <cell r="T2631">
            <v>610692.61267429451</v>
          </cell>
          <cell r="U2631">
            <v>398807.19120793469</v>
          </cell>
        </row>
        <row r="2632">
          <cell r="F2632" t="str">
            <v>(-) DESPESAS COMERCIAL VENDAS EXTERNASDespesas com Pessoal</v>
          </cell>
          <cell r="G2632" t="str">
            <v>Despesas com Pessoal</v>
          </cell>
          <cell r="H2632">
            <v>48468.931666707969</v>
          </cell>
          <cell r="I2632">
            <v>58693.251461291329</v>
          </cell>
          <cell r="J2632">
            <v>30351.847302798491</v>
          </cell>
          <cell r="K2632">
            <v>37456.343631823576</v>
          </cell>
          <cell r="L2632">
            <v>42949.978133260367</v>
          </cell>
          <cell r="M2632">
            <v>44331.555566972143</v>
          </cell>
          <cell r="N2632">
            <v>43581.499872569999</v>
          </cell>
          <cell r="O2632">
            <v>45059.694662895577</v>
          </cell>
          <cell r="P2632">
            <v>45757.908193336698</v>
          </cell>
          <cell r="Q2632">
            <v>51421.418220500673</v>
          </cell>
          <cell r="R2632">
            <v>59682.650329373559</v>
          </cell>
          <cell r="S2632">
            <v>63002.528881211831</v>
          </cell>
          <cell r="T2632">
            <v>570757.60792274226</v>
          </cell>
          <cell r="U2632">
            <v>305833.40763542388</v>
          </cell>
        </row>
        <row r="2633">
          <cell r="F2633" t="str">
            <v>(-) DESPESAS COMERCIAL VENDAS EXTERNASSalários e Adicionais</v>
          </cell>
          <cell r="G2633" t="str">
            <v>Salários e Adicionais</v>
          </cell>
          <cell r="H2633">
            <v>33996</v>
          </cell>
          <cell r="I2633">
            <v>35268</v>
          </cell>
          <cell r="J2633">
            <v>18100</v>
          </cell>
          <cell r="K2633">
            <v>24706.346799999996</v>
          </cell>
          <cell r="L2633">
            <v>28654.336799999997</v>
          </cell>
          <cell r="M2633">
            <v>29919.7048</v>
          </cell>
          <cell r="N2633">
            <v>28258.428400000001</v>
          </cell>
          <cell r="O2633">
            <v>28950</v>
          </cell>
          <cell r="P2633">
            <v>30096.369999999995</v>
          </cell>
          <cell r="Q2633">
            <v>32983</v>
          </cell>
          <cell r="R2633">
            <v>40591.46</v>
          </cell>
          <cell r="S2633">
            <v>40841</v>
          </cell>
          <cell r="T2633">
            <v>372364.64680000005</v>
          </cell>
          <cell r="U2633">
            <v>198902.8168</v>
          </cell>
        </row>
        <row r="2634">
          <cell r="F2634" t="str">
            <v>(-) DESPESAS COMERCIAL VENDAS EXTERNASEncargos Sociais</v>
          </cell>
          <cell r="G2634" t="str">
            <v>Encargos Sociais</v>
          </cell>
          <cell r="H2634">
            <v>13344.14</v>
          </cell>
          <cell r="I2634">
            <v>20724.53</v>
          </cell>
          <cell r="J2634">
            <v>9885.2799999999988</v>
          </cell>
          <cell r="K2634">
            <v>10455.805200000003</v>
          </cell>
          <cell r="L2634">
            <v>11623.7652</v>
          </cell>
          <cell r="M2634">
            <v>11750.013600000002</v>
          </cell>
          <cell r="N2634">
            <v>12895.838</v>
          </cell>
          <cell r="O2634">
            <v>13567.53</v>
          </cell>
          <cell r="P2634">
            <v>12685.34</v>
          </cell>
          <cell r="Q2634">
            <v>15425.040000000003</v>
          </cell>
          <cell r="R2634">
            <v>16140.400000000001</v>
          </cell>
          <cell r="S2634">
            <v>18626.63</v>
          </cell>
          <cell r="T2634">
            <v>167124.31200000001</v>
          </cell>
          <cell r="U2634">
            <v>90679.372000000003</v>
          </cell>
        </row>
        <row r="2635">
          <cell r="F2635" t="str">
            <v>(-) DESPESAS COMERCIAL VENDAS EXTERNASProvisão PPR Global</v>
          </cell>
          <cell r="G2635" t="str">
            <v>Provisão PPR Global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</row>
        <row r="2636">
          <cell r="F2636" t="str">
            <v>(-) DESPESAS COMERCIAL VENDAS EXTERNASDesenvolvimento RH</v>
          </cell>
          <cell r="G2636" t="str">
            <v>Desenvolvimento RH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</row>
        <row r="2637">
          <cell r="F2637" t="str">
            <v>(-) DESPESAS COMERCIAL VENDAS EXTERNASProvisão PPR Gestores</v>
          </cell>
          <cell r="G2637" t="str">
            <v>Provisão PPR Gestores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</row>
        <row r="2638">
          <cell r="F2638" t="str">
            <v>(-) DESPESAS COMERCIAL VENDAS EXTERNASEducação Continuada</v>
          </cell>
          <cell r="G2638" t="str">
            <v>Educação Continuada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</row>
        <row r="2639">
          <cell r="F2639" t="str">
            <v>(-) DESPESAS COMERCIAL VENDAS EXTERNASIdiomas</v>
          </cell>
          <cell r="G2639" t="str">
            <v>Idiomas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</row>
        <row r="2640">
          <cell r="F2640" t="str">
            <v>(-) DESPESAS COMERCIAL VENDAS EXTERNASGinástica Laboral</v>
          </cell>
          <cell r="G2640" t="str">
            <v>Ginástica Laboral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>
            <v>0</v>
          </cell>
        </row>
        <row r="2641">
          <cell r="F2641" t="str">
            <v>(-) DESPESAS COMERCIAL VENDAS EXTERNASEducação e Treinamento (Capacitação)</v>
          </cell>
          <cell r="G2641" t="str">
            <v>Educação e Treinamento (Capacitação)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  <cell r="U2641">
            <v>0</v>
          </cell>
        </row>
        <row r="2642">
          <cell r="F2642" t="str">
            <v>(-) DESPESAS COMERCIAL VENDAS EXTERNASAtividades Motivacionais</v>
          </cell>
          <cell r="G2642" t="str">
            <v>Atividades Motivacionais</v>
          </cell>
          <cell r="H2642">
            <v>0</v>
          </cell>
          <cell r="I2642">
            <v>0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  <cell r="U2642">
            <v>0</v>
          </cell>
        </row>
        <row r="2643">
          <cell r="F2643" t="str">
            <v>(-) DESPESAS COMERCIAL VENDAS EXTERNASOutras despesas de Pessoal</v>
          </cell>
          <cell r="G2643" t="str">
            <v>Outras despesas de Pessoal</v>
          </cell>
          <cell r="H2643">
            <v>1128.7916667079692</v>
          </cell>
          <cell r="I2643">
            <v>2700.7214612913276</v>
          </cell>
          <cell r="J2643">
            <v>2366.5673027984913</v>
          </cell>
          <cell r="K2643">
            <v>2294.1916318235762</v>
          </cell>
          <cell r="L2643">
            <v>2671.8761332603658</v>
          </cell>
          <cell r="M2643">
            <v>2661.8371669721446</v>
          </cell>
          <cell r="N2643">
            <v>2427.2334725699952</v>
          </cell>
          <cell r="O2643">
            <v>2542.1646628955768</v>
          </cell>
          <cell r="P2643">
            <v>2976.1981933367024</v>
          </cell>
          <cell r="Q2643">
            <v>3013.3782205006746</v>
          </cell>
          <cell r="R2643">
            <v>2950.7903293735617</v>
          </cell>
          <cell r="S2643">
            <v>3534.8988812118255</v>
          </cell>
          <cell r="T2643">
            <v>31268.649122742212</v>
          </cell>
          <cell r="U2643">
            <v>16251.218835423868</v>
          </cell>
        </row>
        <row r="2644">
          <cell r="F2644" t="str">
            <v>(-) DESPESAS COMERCIAL VENDAS EXTERNASAjuda de Custo Alimentação</v>
          </cell>
          <cell r="G2644" t="str">
            <v>Ajuda de Custo Alimentação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</row>
        <row r="2645">
          <cell r="F2645" t="str">
            <v>(-) DESPESAS COMERCIAL VENDAS EXTERNASAjuda de Custo Combustível</v>
          </cell>
          <cell r="G2645" t="str">
            <v>Ajuda de Custo Combustível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</row>
        <row r="2646">
          <cell r="F2646" t="str">
            <v>(-) DESPESAS COMERCIAL VENDAS EXTERNASAjuda de Custo Moradia/Aluguel</v>
          </cell>
          <cell r="G2646" t="str">
            <v>Ajuda de Custo Moradia/Aluguel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</row>
        <row r="2647">
          <cell r="F2647" t="str">
            <v>(-) DESPESAS COMERCIAL VENDAS EXTERNASExames Médicos</v>
          </cell>
          <cell r="G2647" t="str">
            <v>Exames Médicos</v>
          </cell>
          <cell r="H2647">
            <v>11.999999995200001</v>
          </cell>
          <cell r="I2647">
            <v>0</v>
          </cell>
          <cell r="J2647">
            <v>0</v>
          </cell>
          <cell r="K2647">
            <v>0</v>
          </cell>
          <cell r="L2647">
            <v>0</v>
          </cell>
          <cell r="M2647">
            <v>7.0066666650335465</v>
          </cell>
          <cell r="N2647">
            <v>0</v>
          </cell>
          <cell r="O2647">
            <v>0</v>
          </cell>
          <cell r="P2647">
            <v>21.006666653797502</v>
          </cell>
          <cell r="Q2647">
            <v>0</v>
          </cell>
          <cell r="R2647">
            <v>0</v>
          </cell>
          <cell r="S2647">
            <v>0</v>
          </cell>
          <cell r="T2647">
            <v>40.013333314031051</v>
          </cell>
          <cell r="U2647">
            <v>19.006666660233549</v>
          </cell>
        </row>
        <row r="2648">
          <cell r="F2648" t="str">
            <v>(-) DESPESAS COMERCIAL VENDAS EXTERNASPlano de Saúde</v>
          </cell>
          <cell r="G2648" t="str">
            <v>Plano de Saúde</v>
          </cell>
          <cell r="H2648">
            <v>1094.3916667129442</v>
          </cell>
          <cell r="I2648">
            <v>1020.7214601520012</v>
          </cell>
          <cell r="J2648">
            <v>1022.567304378136</v>
          </cell>
          <cell r="K2648">
            <v>1118.1916317401983</v>
          </cell>
          <cell r="L2648">
            <v>1159.8761344073134</v>
          </cell>
          <cell r="M2648">
            <v>1142.8305000368184</v>
          </cell>
          <cell r="N2648">
            <v>1083.233472842662</v>
          </cell>
          <cell r="O2648">
            <v>1198.1646610126008</v>
          </cell>
          <cell r="P2648">
            <v>1395.1915253594746</v>
          </cell>
          <cell r="Q2648">
            <v>1315.3682203923377</v>
          </cell>
          <cell r="R2648">
            <v>1150.7903290638051</v>
          </cell>
          <cell r="S2648">
            <v>1434.8988797455027</v>
          </cell>
          <cell r="T2648">
            <v>14136.225785843795</v>
          </cell>
          <cell r="U2648">
            <v>7641.8121702700737</v>
          </cell>
        </row>
        <row r="2649">
          <cell r="F2649" t="str">
            <v>(-) DESPESAS COMERCIAL VENDAS EXTERNASSeguro de Vida em Grupo</v>
          </cell>
          <cell r="G2649" t="str">
            <v>Seguro de Vida em Grupo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</row>
        <row r="2650">
          <cell r="F2650" t="str">
            <v>(-) DESPESAS COMERCIAL VENDAS EXTERNASPlano Odontológico</v>
          </cell>
          <cell r="G2650" t="str">
            <v>Plano Odontológico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</row>
        <row r="2651">
          <cell r="F2651" t="str">
            <v>(-) DESPESAS COMERCIAL VENDAS EXTERNASFarmácia</v>
          </cell>
          <cell r="G2651" t="str">
            <v>Farmácia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</row>
        <row r="2652">
          <cell r="F2652" t="str">
            <v>(-) DESPESAS COMERCIAL VENDAS EXTERNASAlimentação Funcionários</v>
          </cell>
          <cell r="G2652" t="str">
            <v>Alimentação Funcionários</v>
          </cell>
          <cell r="H2652">
            <v>22.399999999824999</v>
          </cell>
          <cell r="I2652">
            <v>1680.0000011393263</v>
          </cell>
          <cell r="J2652">
            <v>1343.9999984203555</v>
          </cell>
          <cell r="K2652">
            <v>1176.0000000833779</v>
          </cell>
          <cell r="L2652">
            <v>1511.9999988530524</v>
          </cell>
          <cell r="M2652">
            <v>1512.0000002702925</v>
          </cell>
          <cell r="N2652">
            <v>1343.9999997273333</v>
          </cell>
          <cell r="O2652">
            <v>1344.0000018829758</v>
          </cell>
          <cell r="P2652">
            <v>1560.0000013234305</v>
          </cell>
          <cell r="Q2652">
            <v>1698.0100001083372</v>
          </cell>
          <cell r="R2652">
            <v>1800.0000003097564</v>
          </cell>
          <cell r="S2652">
            <v>2100.0000014663228</v>
          </cell>
          <cell r="T2652">
            <v>17092.410003584388</v>
          </cell>
          <cell r="U2652">
            <v>8590.3999984935635</v>
          </cell>
        </row>
        <row r="2653">
          <cell r="F2653" t="str">
            <v>(-) DESPESAS COMERCIAL VENDAS EXTERNASAlimentação Interna Funcionários</v>
          </cell>
          <cell r="G2653" t="str">
            <v>Alimentação Interna Funcionários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</row>
        <row r="2654">
          <cell r="F2654" t="str">
            <v>(-) DESPESAS COMERCIAL VENDAS EXTERNASMulta Termino Contratual</v>
          </cell>
          <cell r="G2654" t="str">
            <v>Multa Termino Contratual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</row>
        <row r="2655">
          <cell r="F2655" t="str">
            <v>(-) DESPESAS COMERCIAL VENDAS EXTERNASMultas Trabalhistas</v>
          </cell>
          <cell r="G2655" t="str">
            <v>Multas Trabalhistas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</row>
        <row r="2656">
          <cell r="F2656" t="str">
            <v xml:space="preserve">(-) DESPESAS COMERCIAL VENDAS EXTERNASFardamento </v>
          </cell>
          <cell r="G2656" t="str">
            <v xml:space="preserve">Fardamento 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</row>
        <row r="2657">
          <cell r="F2657" t="str">
            <v>(-) DESPESAS COMERCIAL VENDAS EXTERNASBenefícios Assistenciais</v>
          </cell>
          <cell r="G2657" t="str">
            <v>Benefícios Assistenciais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</row>
        <row r="2658">
          <cell r="F2658" t="str">
            <v>(-) DESPESAS COMERCIAL VENDAS EXTERNAS(-) Despesas Especificas</v>
          </cell>
          <cell r="G2658" t="str">
            <v>(-) Despesas Especificas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2270.54</v>
          </cell>
          <cell r="S2658">
            <v>0</v>
          </cell>
          <cell r="T2658">
            <v>2270.54</v>
          </cell>
          <cell r="U2658">
            <v>0</v>
          </cell>
        </row>
        <row r="2659">
          <cell r="F2659" t="str">
            <v>(-) DESPESAS COMERCIAL VENDAS EXTERNASMaterial Gráfico Divulgação de Produtos</v>
          </cell>
          <cell r="G2659" t="str">
            <v>Material Gráfico Divulgação de Produtos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</row>
        <row r="2660">
          <cell r="F2660" t="str">
            <v>(-) DESPESAS COMERCIAL VENDAS EXTERNASPremiação Campanha de Representantes</v>
          </cell>
          <cell r="G2660" t="str">
            <v>Premiação Campanha de Representantes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</row>
        <row r="2661">
          <cell r="F2661" t="str">
            <v>(-) DESPESAS COMERCIAL VENDAS EXTERNASPremiação Campanha de Clientes</v>
          </cell>
          <cell r="G2661" t="str">
            <v>Premiação Campanha de Clientes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</row>
        <row r="2662">
          <cell r="F2662" t="str">
            <v>(-) DESPESAS COMERCIAL VENDAS EXTERNASBrindes Comerciais</v>
          </cell>
          <cell r="G2662" t="str">
            <v>Brindes Comerciais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</row>
        <row r="2663">
          <cell r="F2663" t="str">
            <v>(-) DESPESAS COMERCIAL VENDAS EXTERNASPropaganda e Merchandise</v>
          </cell>
          <cell r="G2663" t="str">
            <v>Propaganda e Merchandise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</row>
        <row r="2664">
          <cell r="F2664" t="str">
            <v>(-) DESPESAS COMERCIAL VENDAS EXTERNASTreinamento de PDV</v>
          </cell>
          <cell r="G2664" t="str">
            <v>Treinamento de PDV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</row>
        <row r="2665">
          <cell r="F2665" t="str">
            <v>(-) DESPESAS COMERCIAL VENDAS EXTERNASAluguel Espaço Feira de Negócios</v>
          </cell>
          <cell r="G2665" t="str">
            <v>Aluguel Espaço Feira de Negócios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</row>
        <row r="2666">
          <cell r="F2666" t="str">
            <v>(-) DESPESAS COMERCIAL VENDAS EXTERNASDespesas Relacionamento Cliente/Fornecedor</v>
          </cell>
          <cell r="G2666" t="str">
            <v>Despesas Relacionamento Cliente/Fornecedor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</row>
        <row r="2667">
          <cell r="F2667" t="str">
            <v>(-) DESPESAS COMERCIAL VENDAS EXTERNASPromotores de Vendas</v>
          </cell>
          <cell r="G2667" t="str">
            <v>Promotores de Vendas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</row>
        <row r="2668">
          <cell r="F2668" t="str">
            <v>(-) DESPESAS COMERCIAL VENDAS EXTERNASBonificações</v>
          </cell>
          <cell r="G2668" t="str">
            <v>Bonificações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</row>
        <row r="2669">
          <cell r="F2669" t="str">
            <v>(-) DESPESAS COMERCIAL VENDAS EXTERNASMulta Licitações</v>
          </cell>
          <cell r="G2669" t="str">
            <v>Multa Licitações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</row>
        <row r="2670">
          <cell r="F2670" t="str">
            <v>(-) DESPESAS COMERCIAL VENDAS EXTERNASParticipação em Feira de Negócios</v>
          </cell>
          <cell r="G2670" t="str">
            <v>Participação em Feira de Negócios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</row>
        <row r="2671">
          <cell r="F2671" t="str">
            <v>(-) DESPESAS COMERCIAL VENDAS EXTERNASDespesas com PCLD</v>
          </cell>
          <cell r="G2671" t="str">
            <v>Despesas com PCLD</v>
          </cell>
          <cell r="H2671">
            <v>0</v>
          </cell>
          <cell r="I2671">
            <v>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</row>
        <row r="2672">
          <cell r="F2672" t="str">
            <v>(-) DESPESAS COMERCIAL VENDAS EXTERNASIndenização Consumidor</v>
          </cell>
          <cell r="G2672" t="str">
            <v>Indenização Consumidor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</row>
        <row r="2673">
          <cell r="F2673" t="str">
            <v>(-) DESPESAS COMERCIAL VENDAS EXTERNASRescisão Representante</v>
          </cell>
          <cell r="G2673" t="str">
            <v>Rescisão Representante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</row>
        <row r="2674">
          <cell r="F2674" t="str">
            <v>(-) DESPESAS COMERCIAL VENDAS EXTERNASConvenção de Vendas</v>
          </cell>
          <cell r="G2674" t="str">
            <v>Convenção de Vendas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2270.54</v>
          </cell>
          <cell r="S2674">
            <v>0</v>
          </cell>
          <cell r="T2674">
            <v>2270.54</v>
          </cell>
          <cell r="U2674">
            <v>0</v>
          </cell>
        </row>
        <row r="2675">
          <cell r="F2675" t="str">
            <v>(-) DESPESAS COMERCIAL VENDAS EXTERNASComissões sobre vendas</v>
          </cell>
          <cell r="G2675" t="str">
            <v>Comissões sobre vendas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</row>
        <row r="2676">
          <cell r="F2676" t="str">
            <v>(-) DESPESAS COMERCIAL VENDAS EXTERNASDespesa com Visita de Clientes</v>
          </cell>
          <cell r="G2676" t="str">
            <v>Despesa com Visita de Clientes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</row>
        <row r="2677">
          <cell r="F2677" t="str">
            <v>(-) DESPESAS COMERCIAL VENDAS EXTERNASCampanha Lançamento de Produtos</v>
          </cell>
          <cell r="G2677" t="str">
            <v>Campanha Lançamento de Produtos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</row>
        <row r="2678">
          <cell r="F2678" t="str">
            <v>(-) DESPESAS COMERCIAL VENDAS EXTERNASRegistro/Manutenção de Domínio</v>
          </cell>
          <cell r="G2678" t="str">
            <v>Registro/Manutenção de Domínio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</row>
        <row r="2679">
          <cell r="F2679" t="str">
            <v>(-) DESPESAS COMERCIAL VENDAS EXTERNASServiço Copa</v>
          </cell>
          <cell r="G2679" t="str">
            <v>Serviço Copa</v>
          </cell>
          <cell r="H2679">
            <v>0</v>
          </cell>
          <cell r="I2679">
            <v>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</row>
        <row r="2680">
          <cell r="F2680" t="str">
            <v>(-) DESPESAS COMERCIAL VENDAS EXTERNASEnergia Elétrica</v>
          </cell>
          <cell r="G2680" t="str">
            <v>Energia Elétrica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</row>
        <row r="2681">
          <cell r="F2681" t="str">
            <v>(-) DESPESAS COMERCIAL VENDAS EXTERNASDescontos Concedidos Operacional</v>
          </cell>
          <cell r="G2681" t="str">
            <v>Descontos Concedidos Operacional</v>
          </cell>
          <cell r="H2681">
            <v>0</v>
          </cell>
          <cell r="I2681">
            <v>0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</row>
        <row r="2682">
          <cell r="F2682" t="str">
            <v>(-) DESPESAS COMERCIAL VENDAS EXTERNAS(-) Despesas Gerais</v>
          </cell>
          <cell r="G2682" t="str">
            <v>(-) Despesas Gerais</v>
          </cell>
          <cell r="H2682">
            <v>0</v>
          </cell>
          <cell r="I2682">
            <v>27.599999988237954</v>
          </cell>
          <cell r="J2682">
            <v>4712.1099999020207</v>
          </cell>
          <cell r="K2682">
            <v>3321.6600000294302</v>
          </cell>
          <cell r="L2682">
            <v>167.52000057024165</v>
          </cell>
          <cell r="M2682">
            <v>0</v>
          </cell>
          <cell r="N2682">
            <v>0</v>
          </cell>
          <cell r="O2682">
            <v>28.4999999992</v>
          </cell>
          <cell r="P2682">
            <v>11516.450000646522</v>
          </cell>
          <cell r="Q2682">
            <v>3987.180000095942</v>
          </cell>
          <cell r="R2682">
            <v>16004.94000000825</v>
          </cell>
          <cell r="S2682">
            <v>484.22000002808005</v>
          </cell>
          <cell r="T2682">
            <v>40250.180001267923</v>
          </cell>
          <cell r="U2682">
            <v>8228.8900004899297</v>
          </cell>
        </row>
        <row r="2683">
          <cell r="F2683" t="str">
            <v>(-) DESPESAS COMERCIAL VENDAS EXTERNAS(-) Deslocamentos e Viagens</v>
          </cell>
          <cell r="G2683" t="str">
            <v>(-) Deslocamentos e Viagens</v>
          </cell>
          <cell r="H2683">
            <v>0</v>
          </cell>
          <cell r="I2683">
            <v>0</v>
          </cell>
          <cell r="J2683">
            <v>2561.9899999999998</v>
          </cell>
          <cell r="K2683">
            <v>3154.58</v>
          </cell>
          <cell r="L2683">
            <v>167.52000057024165</v>
          </cell>
          <cell r="M2683">
            <v>0</v>
          </cell>
          <cell r="N2683">
            <v>0</v>
          </cell>
          <cell r="O2683">
            <v>28.4999999992</v>
          </cell>
          <cell r="P2683">
            <v>11516.450000646522</v>
          </cell>
          <cell r="Q2683">
            <v>3987.180000095942</v>
          </cell>
          <cell r="R2683">
            <v>15527.55000000825</v>
          </cell>
          <cell r="S2683">
            <v>484.22000002808005</v>
          </cell>
          <cell r="T2683">
            <v>37427.990001348233</v>
          </cell>
          <cell r="U2683">
            <v>5884.0900005702415</v>
          </cell>
        </row>
        <row r="2684">
          <cell r="F2684" t="str">
            <v xml:space="preserve">(-) DESPESAS COMERCIAL VENDAS EXTERNASHospedagem </v>
          </cell>
          <cell r="G2684" t="str">
            <v xml:space="preserve">Hospedagem </v>
          </cell>
          <cell r="H2684">
            <v>0</v>
          </cell>
          <cell r="I2684">
            <v>0</v>
          </cell>
          <cell r="J2684">
            <v>119.99999997111698</v>
          </cell>
          <cell r="K2684">
            <v>284.00000002483199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1068.25</v>
          </cell>
          <cell r="Q2684">
            <v>371.10000003785251</v>
          </cell>
          <cell r="R2684">
            <v>3966.0200001402463</v>
          </cell>
          <cell r="S2684">
            <v>0</v>
          </cell>
          <cell r="T2684">
            <v>5809.3700001740481</v>
          </cell>
          <cell r="U2684">
            <v>403.999999995949</v>
          </cell>
        </row>
        <row r="2685">
          <cell r="F2685" t="str">
            <v xml:space="preserve">(-) DESPESAS COMERCIAL VENDAS EXTERNASPassagens Aéreas </v>
          </cell>
          <cell r="G2685" t="str">
            <v xml:space="preserve">Passagens Aéreas 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167.52000057024165</v>
          </cell>
          <cell r="M2685">
            <v>0</v>
          </cell>
          <cell r="N2685">
            <v>0</v>
          </cell>
          <cell r="O2685">
            <v>28.4999999992</v>
          </cell>
          <cell r="P2685">
            <v>8781.4500006465223</v>
          </cell>
          <cell r="Q2685">
            <v>3616.0800000580894</v>
          </cell>
          <cell r="R2685">
            <v>1735.85999998325</v>
          </cell>
          <cell r="S2685">
            <v>484.22000002808005</v>
          </cell>
          <cell r="T2685">
            <v>14813.630001285384</v>
          </cell>
          <cell r="U2685">
            <v>167.52000057024165</v>
          </cell>
        </row>
        <row r="2686">
          <cell r="F2686" t="str">
            <v xml:space="preserve">(-) DESPESAS COMERCIAL VENDAS EXTERNASPassagens Rodoviárias </v>
          </cell>
          <cell r="G2686" t="str">
            <v xml:space="preserve">Passagens Rodoviárias 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282.37999990321799</v>
          </cell>
          <cell r="S2686">
            <v>0</v>
          </cell>
          <cell r="T2686">
            <v>282.37999990321799</v>
          </cell>
          <cell r="U2686">
            <v>0</v>
          </cell>
        </row>
        <row r="2687">
          <cell r="F2687" t="str">
            <v>(-) DESPESAS COMERCIAL VENDAS EXTERNASPassagens Marítimas</v>
          </cell>
          <cell r="G2687" t="str">
            <v>Passagens Marítimas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</row>
        <row r="2688">
          <cell r="F2688" t="str">
            <v>(-) DESPESAS COMERCIAL VENDAS EXTERNASDespesas com Táxi</v>
          </cell>
          <cell r="G2688" t="str">
            <v>Despesas com Táxi</v>
          </cell>
          <cell r="H2688">
            <v>0</v>
          </cell>
          <cell r="I2688">
            <v>0</v>
          </cell>
          <cell r="J2688">
            <v>555.00000005813206</v>
          </cell>
          <cell r="K2688">
            <v>1740.5500000125212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833.25</v>
          </cell>
          <cell r="Q2688">
            <v>0</v>
          </cell>
          <cell r="R2688">
            <v>3243.6399997770131</v>
          </cell>
          <cell r="S2688">
            <v>0</v>
          </cell>
          <cell r="T2688">
            <v>6372.4399998476665</v>
          </cell>
          <cell r="U2688">
            <v>2295.5500000706534</v>
          </cell>
        </row>
        <row r="2689">
          <cell r="F2689" t="str">
            <v>(-) DESPESAS COMERCIAL VENDAS EXTERNASDespesas com Moto Taxi</v>
          </cell>
          <cell r="G2689" t="str">
            <v>Despesas com Moto Taxi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</row>
        <row r="2690">
          <cell r="F2690" t="str">
            <v>(-) DESPESAS COMERCIAL VENDAS EXTERNASAlimentação Viagens</v>
          </cell>
          <cell r="G2690" t="str">
            <v>Alimentação Viagens</v>
          </cell>
          <cell r="H2690">
            <v>0</v>
          </cell>
          <cell r="I2690">
            <v>0</v>
          </cell>
          <cell r="J2690">
            <v>1886.9899999707509</v>
          </cell>
          <cell r="K2690">
            <v>1119.5299999898209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833.50000000000011</v>
          </cell>
          <cell r="Q2690">
            <v>0</v>
          </cell>
          <cell r="R2690">
            <v>3164.7900000144618</v>
          </cell>
          <cell r="S2690">
            <v>0</v>
          </cell>
          <cell r="T2690">
            <v>7004.8099999750339</v>
          </cell>
          <cell r="U2690">
            <v>3006.519999960572</v>
          </cell>
        </row>
        <row r="2691">
          <cell r="F2691" t="str">
            <v>(-) DESPESAS COMERCIAL VENDAS EXTERNASDiárias Viagens</v>
          </cell>
          <cell r="G2691" t="str">
            <v>Diárias Viagens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500</v>
          </cell>
          <cell r="S2691">
            <v>0</v>
          </cell>
          <cell r="T2691">
            <v>500</v>
          </cell>
          <cell r="U2691">
            <v>0</v>
          </cell>
        </row>
        <row r="2692">
          <cell r="F2692" t="str">
            <v>(-) DESPESAS COMERCIAL VENDAS EXTERNASCombustível em Viagens</v>
          </cell>
          <cell r="G2692" t="str">
            <v>Combustível em Viagens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1852.9500000755079</v>
          </cell>
          <cell r="S2692">
            <v>0</v>
          </cell>
          <cell r="T2692">
            <v>1852.9500000755079</v>
          </cell>
          <cell r="U2692">
            <v>0</v>
          </cell>
        </row>
        <row r="2693">
          <cell r="F2693" t="str">
            <v>(-) DESPESAS COMERCIAL VENDAS EXTERNASEstacionamento</v>
          </cell>
          <cell r="G2693" t="str">
            <v>Estacionamento</v>
          </cell>
          <cell r="H2693">
            <v>0</v>
          </cell>
          <cell r="I2693">
            <v>0</v>
          </cell>
          <cell r="J2693">
            <v>0</v>
          </cell>
          <cell r="K2693">
            <v>10.499999972826002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781.9100001145531</v>
          </cell>
          <cell r="S2693">
            <v>0</v>
          </cell>
          <cell r="T2693">
            <v>792.4100000873791</v>
          </cell>
          <cell r="U2693">
            <v>10.499999972826002</v>
          </cell>
        </row>
        <row r="2694">
          <cell r="F2694" t="str">
            <v>(-) DESPESAS COMERCIAL VENDAS EXTERNASPedágio</v>
          </cell>
          <cell r="G2694" t="str">
            <v>Pedágio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0</v>
          </cell>
          <cell r="U2694">
            <v>0</v>
          </cell>
        </row>
        <row r="2695">
          <cell r="F2695" t="str">
            <v>(-) DESPESAS COMERCIAL VENDAS EXTERNAS(-) Telefonia e Telecomunicações</v>
          </cell>
          <cell r="G2695" t="str">
            <v>(-) Telefonia e Telecomunicações</v>
          </cell>
          <cell r="H2695">
            <v>0</v>
          </cell>
          <cell r="I2695">
            <v>27.599999988237954</v>
          </cell>
          <cell r="J2695">
            <v>81.339999902020779</v>
          </cell>
          <cell r="K2695">
            <v>81.340000029430499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190.27999991968923</v>
          </cell>
          <cell r="U2695">
            <v>190.27999991968923</v>
          </cell>
        </row>
        <row r="2696">
          <cell r="F2696" t="str">
            <v>(-) DESPESAS COMERCIAL VENDAS EXTERNASTelefonia Fixa</v>
          </cell>
          <cell r="G2696" t="str">
            <v>Telefonia Fixa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</row>
        <row r="2697">
          <cell r="F2697" t="str">
            <v>(-) DESPESAS COMERCIAL VENDAS EXTERNASTelefonia Móvel</v>
          </cell>
          <cell r="G2697" t="str">
            <v>Telefonia Móvel</v>
          </cell>
          <cell r="H2697">
            <v>0</v>
          </cell>
          <cell r="I2697">
            <v>27.599999988237954</v>
          </cell>
          <cell r="J2697">
            <v>81.339999902020779</v>
          </cell>
          <cell r="K2697">
            <v>81.340000029430499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190.27999991968923</v>
          </cell>
          <cell r="U2697">
            <v>190.27999991968923</v>
          </cell>
        </row>
        <row r="2698">
          <cell r="F2698" t="str">
            <v>(-) DESPESAS COMERCIAL VENDAS EXTERNASInternet</v>
          </cell>
          <cell r="G2698" t="str">
            <v>Internet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</row>
        <row r="2699">
          <cell r="F2699" t="str">
            <v>(-) DESPESAS COMERCIAL VENDAS EXTERNASServiço de Trasmissão em Audio e Video</v>
          </cell>
          <cell r="G2699" t="str">
            <v>Serviço de Trasmissão em Audio e Video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</row>
        <row r="2700">
          <cell r="F2700" t="str">
            <v>(-) DESPESAS COMERCIAL VENDAS EXTERNASVoip</v>
          </cell>
          <cell r="G2700" t="str">
            <v>Voip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</row>
        <row r="2701">
          <cell r="F2701" t="str">
            <v>(-) DESPESAS COMERCIAL VENDAS EXTERNAS(-)Materias de Consumo</v>
          </cell>
          <cell r="G2701" t="str">
            <v>(-)Materias de Consumo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</row>
        <row r="2702">
          <cell r="F2702" t="str">
            <v>(-) DESPESAS COMERCIAL VENDAS EXTERNASMaterial de Consumo Informática</v>
          </cell>
          <cell r="G2702" t="str">
            <v>Material de Consumo Informática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</row>
        <row r="2703">
          <cell r="F2703" t="str">
            <v>(-) DESPESAS COMERCIAL VENDAS EXTERNASAluguel Máquina Reprográfica</v>
          </cell>
          <cell r="G2703" t="str">
            <v>Aluguel Máquina Reprográfica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</row>
        <row r="2704">
          <cell r="F2704" t="str">
            <v>(-) DESPESAS COMERCIAL VENDAS EXTERNASMaterial de Consumo Máquina Reprografia</v>
          </cell>
          <cell r="G2704" t="str">
            <v>Material de Consumo Máquina Reprografia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</row>
        <row r="2705">
          <cell r="F2705" t="str">
            <v>(-) DESPESAS COMERCIAL VENDAS EXTERNASMaterial de Expediente</v>
          </cell>
          <cell r="G2705" t="str">
            <v>Material de Expediente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</row>
        <row r="2706">
          <cell r="F2706" t="str">
            <v>(-) DESPESAS COMERCIAL VENDAS EXTERNASMaterial de Limpeza</v>
          </cell>
          <cell r="G2706" t="str">
            <v>Material de Limpeza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</row>
        <row r="2707">
          <cell r="F2707" t="str">
            <v>(-) DESPESAS COMERCIAL VENDAS EXTERNASMaterial Gráfico e Repreográfico</v>
          </cell>
          <cell r="G2707" t="str">
            <v>Material Gráfico e Repreográfico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</row>
        <row r="2708">
          <cell r="F2708" t="str">
            <v>(-) DESPESAS COMERCIAL VENDAS EXTERNASMateriais de Natureza Permanente</v>
          </cell>
          <cell r="G2708" t="str">
            <v>Materiais de Natureza Permanente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</row>
        <row r="2709">
          <cell r="F2709" t="str">
            <v>(-) DESPESAS COMERCIAL VENDAS EXTERNASCoffee Break</v>
          </cell>
          <cell r="G2709" t="str">
            <v>Coffee Break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</row>
        <row r="2710">
          <cell r="F2710" t="str">
            <v>(-) DESPESAS COMERCIAL VENDAS EXTERNASMaterial EPI</v>
          </cell>
          <cell r="G2710" t="str">
            <v>Material EPI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</row>
        <row r="2711">
          <cell r="F2711" t="str">
            <v>(-) DESPESAS COMERCIAL VENDAS EXTERNAS(-) Serviços Técnicos Especializados</v>
          </cell>
          <cell r="G2711" t="str">
            <v>(-) Serviços Técnicos Especializados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</row>
        <row r="2712">
          <cell r="F2712" t="str">
            <v>(-) DESPESAS COMERCIAL VENDAS EXTERNASComissões sobre Vendas</v>
          </cell>
          <cell r="G2712" t="str">
            <v>Comissões sobre Vendas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</row>
        <row r="2713">
          <cell r="F2713" t="str">
            <v>(-) DESPESAS COMERCIAL VENDAS EXTERNASServiços de Segurança</v>
          </cell>
          <cell r="G2713" t="str">
            <v>Serviços de Segurança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</row>
        <row r="2714">
          <cell r="F2714" t="str">
            <v>(-) DESPESAS COMERCIAL VENDAS EXTERNASServiços de Contabilidade</v>
          </cell>
          <cell r="G2714" t="str">
            <v>Serviços de Contabilidade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</row>
        <row r="2715">
          <cell r="F2715" t="str">
            <v>(-) DESPESAS COMERCIAL VENDAS EXTERNASAssessoria Tributária</v>
          </cell>
          <cell r="G2715" t="str">
            <v>Assessoria Tributária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</row>
        <row r="2716">
          <cell r="F2716" t="str">
            <v>(-) DESPESAS COMERCIAL VENDAS EXTERNASAuditoria Independente</v>
          </cell>
          <cell r="G2716" t="str">
            <v>Auditoria Independente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</row>
        <row r="2717">
          <cell r="F2717" t="str">
            <v>(-) DESPESAS COMERCIAL VENDAS EXTERNASAdvocacia</v>
          </cell>
          <cell r="G2717" t="str">
            <v>Advocacia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  <cell r="U2717">
            <v>0</v>
          </cell>
        </row>
        <row r="2718">
          <cell r="F2718" t="str">
            <v>(-) DESPESAS COMERCIAL VENDAS EXTERNASAssessoria de Imprensa</v>
          </cell>
          <cell r="G2718" t="str">
            <v>Assessoria de Imprensa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</row>
        <row r="2719">
          <cell r="F2719" t="str">
            <v>(-) DESPESAS COMERCIAL VENDAS EXTERNASAssessoria de Comunicação</v>
          </cell>
          <cell r="G2719" t="str">
            <v>Assessoria de Comunicação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</row>
        <row r="2720">
          <cell r="F2720" t="str">
            <v>(-) DESPESAS COMERCIAL VENDAS EXTERNASAssessoria Criação e Publicidade</v>
          </cell>
          <cell r="G2720" t="str">
            <v>Assessoria Criação e Publicidade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</row>
        <row r="2721">
          <cell r="F2721" t="str">
            <v>(-) DESPESAS COMERCIAL VENDAS EXTERNASRecrutamento e Seleção</v>
          </cell>
          <cell r="G2721" t="str">
            <v>Recrutamento e Seleção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>
            <v>0</v>
          </cell>
        </row>
        <row r="2722">
          <cell r="F2722" t="str">
            <v>(-) DESPESAS COMERCIAL VENDAS EXTERNASFerramentas de Pesquisa</v>
          </cell>
          <cell r="G2722" t="str">
            <v>Ferramentas de Pesquisa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</row>
        <row r="2723">
          <cell r="F2723" t="str">
            <v>(-) DESPESAS COMERCIAL VENDAS EXTERNASAssessoria Empresarial</v>
          </cell>
          <cell r="G2723" t="str">
            <v>Assessoria Empresarial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  <cell r="R2723">
            <v>0</v>
          </cell>
          <cell r="S2723">
            <v>0</v>
          </cell>
          <cell r="T2723">
            <v>0</v>
          </cell>
          <cell r="U2723">
            <v>0</v>
          </cell>
        </row>
        <row r="2724">
          <cell r="F2724" t="str">
            <v>(-) DESPESAS COMERCIAL VENDAS EXTERNASServiço de Desembaraço Aduaneiro</v>
          </cell>
          <cell r="G2724" t="str">
            <v>Serviço de Desembaraço Aduaneiro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</row>
        <row r="2725">
          <cell r="F2725" t="str">
            <v>(-) DESPESAS COMERCIAL VENDAS EXTERNASParticipação em Associações</v>
          </cell>
          <cell r="G2725" t="str">
            <v>Participação em Associações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</row>
        <row r="2726">
          <cell r="F2726" t="str">
            <v>(-) DESPESAS COMERCIAL VENDAS EXTERNASComissão Empresa de Cobrança</v>
          </cell>
          <cell r="G2726" t="str">
            <v>Comissão Empresa de Cobrança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</row>
        <row r="2727">
          <cell r="F2727" t="str">
            <v>(-) DESPESAS COMERCIAL VENDAS EXTERNASServiço Análise de Crédito</v>
          </cell>
          <cell r="G2727" t="str">
            <v>Serviço Análise de Crédito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</row>
        <row r="2728">
          <cell r="F2728" t="str">
            <v>(-) DESPESAS COMERCIAL VENDAS EXTERNASDesenvolvimento e Manutenção de Software</v>
          </cell>
          <cell r="G2728" t="str">
            <v>Desenvolvimento e Manutenção de Software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</row>
        <row r="2729">
          <cell r="F2729" t="str">
            <v>(-) DESPESAS COMERCIAL VENDAS EXTERNASSuporte Técnico Software</v>
          </cell>
          <cell r="G2729" t="str">
            <v>Suporte Técnico Software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</row>
        <row r="2730">
          <cell r="F2730" t="str">
            <v>(-) DESPESAS COMERCIAL VENDAS EXTERNASLicença para Uso de Software (Aluguel)</v>
          </cell>
          <cell r="G2730" t="str">
            <v>Licença para Uso de Software (Aluguel)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</row>
        <row r="2731">
          <cell r="F2731" t="str">
            <v>(-) DESPESAS COMERCIAL VENDAS EXTERNASAssessoria em TI</v>
          </cell>
          <cell r="G2731" t="str">
            <v>Assessoria em TI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</row>
        <row r="2732">
          <cell r="F2732" t="str">
            <v>(-) DESPESAS COMERCIAL VENDAS EXTERNASManutenção Suporte Técnico Software</v>
          </cell>
          <cell r="G2732" t="str">
            <v>Manutenção Suporte Técnico Software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</row>
        <row r="2733">
          <cell r="F2733" t="str">
            <v>(-) DESPESAS COMERCIAL VENDAS EXTERNAS(-)Manutenção</v>
          </cell>
          <cell r="G2733" t="str">
            <v>(-)Manutenção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</row>
        <row r="2734">
          <cell r="F2734" t="str">
            <v>(-) DESPESAS COMERCIAL VENDAS EXTERNASMateriais de Manutenção e Reparos</v>
          </cell>
          <cell r="G2734" t="str">
            <v>Materiais de Manutenção e Reparos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>
            <v>0</v>
          </cell>
        </row>
        <row r="2735">
          <cell r="F2735" t="str">
            <v>(-) DESPESAS COMERCIAL VENDAS EXTERNASManutenção Conservação Móveis e Utensílios</v>
          </cell>
          <cell r="G2735" t="str">
            <v>Manutenção Conservação Móveis e Utensílios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</row>
        <row r="2736">
          <cell r="F2736" t="str">
            <v>(-) DESPESAS COMERCIAL VENDAS EXTERNASManutenção Conservação Máq. e Equipamentos</v>
          </cell>
          <cell r="G2736" t="str">
            <v>Manutenção Conservação Máq. e Equipamentos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</row>
        <row r="2737">
          <cell r="F2737" t="str">
            <v>(-) DESPESAS COMERCIAL VENDAS EXTERNASManutenção de Equipamentos de Informática</v>
          </cell>
          <cell r="G2737" t="str">
            <v>Manutenção de Equipamentos de Informática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</row>
        <row r="2738">
          <cell r="F2738" t="str">
            <v>(-) DESPESAS COMERCIAL VENDAS EXTERNASManutenção e Conservação Instalações</v>
          </cell>
          <cell r="G2738" t="str">
            <v>Manutenção e Conservação Instalações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</row>
        <row r="2739">
          <cell r="F2739" t="str">
            <v>(-) DESPESAS COMERCIAL VENDAS EXTERNASManutenção e Conservação Predial</v>
          </cell>
          <cell r="G2739" t="str">
            <v>Manutenção e Conservação Predial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</row>
        <row r="2740">
          <cell r="F2740" t="str">
            <v>(-) DESPESAS COMERCIAL VENDAS EXTERNAS(-)Outras Despesas Gerais</v>
          </cell>
          <cell r="G2740" t="str">
            <v>(-)Outras Despesas Gerais</v>
          </cell>
          <cell r="H2740">
            <v>0</v>
          </cell>
          <cell r="I2740">
            <v>0</v>
          </cell>
          <cell r="J2740">
            <v>2068.7800000000002</v>
          </cell>
          <cell r="K2740">
            <v>85.74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477.39</v>
          </cell>
          <cell r="S2740">
            <v>0</v>
          </cell>
          <cell r="T2740">
            <v>2631.91</v>
          </cell>
          <cell r="U2740">
            <v>2154.52</v>
          </cell>
        </row>
        <row r="2741">
          <cell r="F2741" t="str">
            <v>(-) DESPESAS COMERCIAL VENDAS EXTERNASAluguel de Veículos</v>
          </cell>
          <cell r="G2741" t="str">
            <v>Aluguel de Veículos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477.39</v>
          </cell>
          <cell r="S2741">
            <v>0</v>
          </cell>
          <cell r="T2741">
            <v>477.39</v>
          </cell>
          <cell r="U2741">
            <v>0</v>
          </cell>
        </row>
        <row r="2742">
          <cell r="F2742" t="str">
            <v>(-) DESPESAS COMERCIAL VENDAS EXTERNASAssinatura Jornais, Revistas e Periódicos</v>
          </cell>
          <cell r="G2742" t="str">
            <v>Assinatura Jornais, Revistas e Periódicos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</row>
        <row r="2743">
          <cell r="F2743" t="str">
            <v>(-) DESPESAS COMERCIAL VENDAS EXTERNASCombustível</v>
          </cell>
          <cell r="G2743" t="str">
            <v>Combustível</v>
          </cell>
          <cell r="H2743">
            <v>0</v>
          </cell>
          <cell r="I2743">
            <v>0</v>
          </cell>
          <cell r="J2743">
            <v>2016.88</v>
          </cell>
          <cell r="K2743">
            <v>85.74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2102.62</v>
          </cell>
          <cell r="U2743">
            <v>2102.62</v>
          </cell>
        </row>
        <row r="2744">
          <cell r="F2744" t="str">
            <v>(-) DESPESAS COMERCIAL VENDAS EXTERNASDespesa com Documentos</v>
          </cell>
          <cell r="G2744" t="str">
            <v>Despesa com Documentos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</row>
        <row r="2745">
          <cell r="F2745" t="str">
            <v>(-) DESPESAS COMERCIAL VENDAS EXTERNASDespesa com Processos Judiciais</v>
          </cell>
          <cell r="G2745" t="str">
            <v>Despesa com Processos Judiciais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</row>
        <row r="2746">
          <cell r="F2746" t="str">
            <v>(-) DESPESAS COMERCIAL VENDAS EXTERNASFrete Compra</v>
          </cell>
          <cell r="G2746" t="str">
            <v>Frete Compra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</row>
        <row r="2747">
          <cell r="F2747" t="str">
            <v>(-) DESPESAS COMERCIAL VENDAS EXTERNASMão-de-Obra Terceirizada</v>
          </cell>
          <cell r="G2747" t="str">
            <v>Mão-de-Obra Terceirizada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</row>
        <row r="2748">
          <cell r="F2748" t="str">
            <v>(-) DESPESAS COMERCIAL VENDAS EXTERNASServiço de Correios</v>
          </cell>
          <cell r="G2748" t="str">
            <v>Serviço de Correios</v>
          </cell>
          <cell r="H2748">
            <v>0</v>
          </cell>
          <cell r="I2748">
            <v>0</v>
          </cell>
          <cell r="J2748">
            <v>51.9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T2748">
            <v>51.9</v>
          </cell>
          <cell r="U2748">
            <v>51.9</v>
          </cell>
        </row>
        <row r="2749">
          <cell r="F2749" t="str">
            <v>(-) DESPESAS COMERCIAL VENDAS EXTERNASÁgua</v>
          </cell>
          <cell r="G2749" t="str">
            <v>Água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</row>
        <row r="2750">
          <cell r="F2750" t="str">
            <v>(-) DESPESAS COMERCIAL VENDAS EXTERNASDespesas com Amortização de Software</v>
          </cell>
          <cell r="G2750" t="str">
            <v>Despesas com Amortização de Software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</row>
        <row r="2751">
          <cell r="F2751" t="str">
            <v>(-) DESPESAS COMERCIAL VENDAS EXTERNASTaxas Operacionais</v>
          </cell>
          <cell r="G2751" t="str">
            <v>Taxas Operacionais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</row>
        <row r="2752">
          <cell r="F2752" t="str">
            <v>(-) DESPESAS COMERCIAL VENDAS EXTERNASAluguel de Imóveis</v>
          </cell>
          <cell r="G2752" t="str">
            <v>Aluguel de Imóveis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</row>
        <row r="2753">
          <cell r="F2753" t="str">
            <v>(-) DESPESAS COMERCIAL VENDAS EXTERNASSeguro Frota Leve</v>
          </cell>
          <cell r="G2753" t="str">
            <v>Seguro Frota Leve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</row>
        <row r="2754">
          <cell r="F2754" t="str">
            <v>(-) DESPESAS COMERCIAL VENDAS EXTERNASPerdas de Estoque</v>
          </cell>
          <cell r="G2754" t="str">
            <v>Perdas de Estoque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</row>
        <row r="2755">
          <cell r="F2755" t="str">
            <v>(-) DESPESAS COMERCIAL VENDAS EXTERNASAluguel de Máquinas e Equipamentos</v>
          </cell>
          <cell r="G2755" t="str">
            <v>Aluguel de Máquinas e Equipamentos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</row>
        <row r="2756">
          <cell r="F2756" t="str">
            <v>(-) DESPESAS COMERCIAL VENDAS EXTERNASOutras Despesas Gerais</v>
          </cell>
          <cell r="G2756" t="str">
            <v>Outras Despesas Gerais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</row>
        <row r="2757">
          <cell r="F2757" t="str">
            <v>(-) DESPESAS COMERCIAL MARKETING(-) DESPESAS COMERCIAL MARKETING</v>
          </cell>
          <cell r="G2757" t="str">
            <v>(-) DESPESAS COMERCIAL MARKETING</v>
          </cell>
          <cell r="H2757">
            <v>11142.099166854594</v>
          </cell>
          <cell r="I2757">
            <v>14856.863495612191</v>
          </cell>
          <cell r="J2757">
            <v>8958.0409130241387</v>
          </cell>
          <cell r="K2757">
            <v>13301.836763244777</v>
          </cell>
          <cell r="L2757">
            <v>13319.262725834882</v>
          </cell>
          <cell r="M2757">
            <v>12137.767966670759</v>
          </cell>
          <cell r="N2757">
            <v>41556.567384511</v>
          </cell>
          <cell r="O2757">
            <v>25360.249408245618</v>
          </cell>
          <cell r="P2757">
            <v>25033.679152775407</v>
          </cell>
          <cell r="Q2757">
            <v>13138.166821927112</v>
          </cell>
          <cell r="R2757">
            <v>66987.660000015487</v>
          </cell>
          <cell r="S2757">
            <v>93334.22999984608</v>
          </cell>
          <cell r="T2757">
            <v>339126.42379856203</v>
          </cell>
          <cell r="U2757">
            <v>115272.43841575235</v>
          </cell>
        </row>
        <row r="2758">
          <cell r="F2758" t="str">
            <v>(-) DESPESAS COMERCIAL MARKETINGDespesas com Pessoal</v>
          </cell>
          <cell r="G2758" t="str">
            <v>Despesas com Pessoal</v>
          </cell>
          <cell r="H2758">
            <v>666.01916685459491</v>
          </cell>
          <cell r="I2758">
            <v>669.27349561219091</v>
          </cell>
          <cell r="J2758">
            <v>683.79091302413917</v>
          </cell>
          <cell r="K2758">
            <v>718.36676324477548</v>
          </cell>
          <cell r="L2758">
            <v>721.35272607020443</v>
          </cell>
          <cell r="M2758">
            <v>635.10796667075761</v>
          </cell>
          <cell r="N2758">
            <v>379.64738416389116</v>
          </cell>
          <cell r="O2758">
            <v>772.30940824561617</v>
          </cell>
          <cell r="P2758">
            <v>704.92915277540692</v>
          </cell>
          <cell r="Q2758">
            <v>764.61682192711123</v>
          </cell>
          <cell r="R2758">
            <v>725.28730265765194</v>
          </cell>
          <cell r="S2758">
            <v>1078.0807053097928</v>
          </cell>
          <cell r="T2758">
            <v>8518.7818065561314</v>
          </cell>
          <cell r="U2758">
            <v>4473.558415640553</v>
          </cell>
        </row>
        <row r="2759">
          <cell r="F2759" t="str">
            <v>(-) DESPESAS COMERCIAL MARKETINGSalários e Adicionais</v>
          </cell>
          <cell r="G2759" t="str">
            <v>Salários e Adicionais</v>
          </cell>
          <cell r="H2759">
            <v>363</v>
          </cell>
          <cell r="I2759">
            <v>363</v>
          </cell>
          <cell r="J2759">
            <v>363</v>
          </cell>
          <cell r="K2759">
            <v>389.71680000000003</v>
          </cell>
          <cell r="L2759">
            <v>389.71680000000003</v>
          </cell>
          <cell r="M2759">
            <v>389.71680000000003</v>
          </cell>
          <cell r="N2759">
            <v>5.7600000000036289E-2</v>
          </cell>
          <cell r="O2759">
            <v>400</v>
          </cell>
          <cell r="P2759">
            <v>355.32</v>
          </cell>
          <cell r="Q2759">
            <v>400</v>
          </cell>
          <cell r="R2759">
            <v>400</v>
          </cell>
          <cell r="S2759">
            <v>617.33000000000004</v>
          </cell>
          <cell r="T2759">
            <v>4430.8580000000011</v>
          </cell>
          <cell r="U2759">
            <v>2258.2080000000005</v>
          </cell>
        </row>
        <row r="2760">
          <cell r="F2760" t="str">
            <v>(-) DESPESAS COMERCIAL MARKETINGEncargos Sociais</v>
          </cell>
          <cell r="G2760" t="str">
            <v>Encargos Sociais</v>
          </cell>
          <cell r="H2760">
            <v>109.57999999999998</v>
          </cell>
          <cell r="I2760">
            <v>108.85999999999999</v>
          </cell>
          <cell r="J2760">
            <v>108.97</v>
          </cell>
          <cell r="K2760">
            <v>132.83080000000001</v>
          </cell>
          <cell r="L2760">
            <v>118.76080000000005</v>
          </cell>
          <cell r="M2760">
            <v>118.41000000000003</v>
          </cell>
          <cell r="N2760">
            <v>160.18560000000002</v>
          </cell>
          <cell r="O2760">
            <v>155.18</v>
          </cell>
          <cell r="P2760">
            <v>120.09</v>
          </cell>
          <cell r="Q2760">
            <v>143.08000000000001</v>
          </cell>
          <cell r="R2760">
            <v>130.66999999999999</v>
          </cell>
          <cell r="S2760">
            <v>109.86</v>
          </cell>
          <cell r="T2760">
            <v>1516.4772</v>
          </cell>
          <cell r="U2760">
            <v>857.59720000000016</v>
          </cell>
        </row>
        <row r="2761">
          <cell r="F2761" t="str">
            <v>(-) DESPESAS COMERCIAL MARKETINGProvisão PPR Global</v>
          </cell>
          <cell r="G2761" t="str">
            <v>Provisão PPR Global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</row>
        <row r="2762">
          <cell r="F2762" t="str">
            <v>(-) DESPESAS COMERCIAL MARKETINGDesenvolvimento RH</v>
          </cell>
          <cell r="G2762" t="str">
            <v>Desenvolvimento RH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</row>
        <row r="2763">
          <cell r="F2763" t="str">
            <v>(-) DESPESAS COMERCIAL MARKETINGProvisão PPR Gestores</v>
          </cell>
          <cell r="G2763" t="str">
            <v>Provisão PPR Gestores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</row>
        <row r="2764">
          <cell r="F2764" t="str">
            <v>(-) DESPESAS COMERCIAL MARKETINGEducação Continuada</v>
          </cell>
          <cell r="G2764" t="str">
            <v>Educação Continuada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</row>
        <row r="2765">
          <cell r="F2765" t="str">
            <v>(-) DESPESAS COMERCIAL MARKETINGIdiomas</v>
          </cell>
          <cell r="G2765" t="str">
            <v>Idiomas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</row>
        <row r="2766">
          <cell r="F2766" t="str">
            <v>(-) DESPESAS COMERCIAL MARKETINGGinástica Laboral</v>
          </cell>
          <cell r="G2766" t="str">
            <v>Ginástica Laboral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</row>
        <row r="2767">
          <cell r="F2767" t="str">
            <v>(-) DESPESAS COMERCIAL MARKETINGEducação e Treinamento (Capacitação)</v>
          </cell>
          <cell r="G2767" t="str">
            <v>Educação e Treinamento (Capacitação)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</row>
        <row r="2768">
          <cell r="F2768" t="str">
            <v>(-) DESPESAS COMERCIAL MARKETINGAtividades Motivacionais</v>
          </cell>
          <cell r="G2768" t="str">
            <v>Atividades Motivacionais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</row>
        <row r="2769">
          <cell r="F2769" t="str">
            <v>(-) DESPESAS COMERCIAL MARKETINGOutras despesas de Pessoal</v>
          </cell>
          <cell r="G2769" t="str">
            <v>Outras despesas de Pessoal</v>
          </cell>
          <cell r="H2769">
            <v>193.43916685459487</v>
          </cell>
          <cell r="I2769">
            <v>197.4134956121909</v>
          </cell>
          <cell r="J2769">
            <v>211.8209130241392</v>
          </cell>
          <cell r="K2769">
            <v>195.81916324477538</v>
          </cell>
          <cell r="L2769">
            <v>212.87512607020443</v>
          </cell>
          <cell r="M2769">
            <v>126.9811666707576</v>
          </cell>
          <cell r="N2769">
            <v>219.4041841638911</v>
          </cell>
          <cell r="O2769">
            <v>217.1294082456161</v>
          </cell>
          <cell r="P2769">
            <v>229.51915277540701</v>
          </cell>
          <cell r="Q2769">
            <v>221.53682192711119</v>
          </cell>
          <cell r="R2769">
            <v>194.61730265765192</v>
          </cell>
          <cell r="S2769">
            <v>350.89070530979279</v>
          </cell>
          <cell r="T2769">
            <v>2571.4466065561328</v>
          </cell>
          <cell r="U2769">
            <v>1357.7532156405537</v>
          </cell>
        </row>
        <row r="2770">
          <cell r="F2770" t="str">
            <v>(-) DESPESAS COMERCIAL MARKETINGAjuda de Custo Alimentação</v>
          </cell>
          <cell r="G2770" t="str">
            <v>Ajuda de Custo Alimentação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</row>
        <row r="2771">
          <cell r="F2771" t="str">
            <v>(-) DESPESAS COMERCIAL MARKETINGAjuda de Custo Combustível</v>
          </cell>
          <cell r="G2771" t="str">
            <v>Ajuda de Custo Combustível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</row>
        <row r="2772">
          <cell r="F2772" t="str">
            <v>(-) DESPESAS COMERCIAL MARKETINGAjuda de Custo Moradia/Aluguel</v>
          </cell>
          <cell r="G2772" t="str">
            <v>Ajuda de Custo Moradia/Aluguel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</row>
        <row r="2773">
          <cell r="F2773" t="str">
            <v>(-) DESPESAS COMERCIAL MARKETINGExames Médicos</v>
          </cell>
          <cell r="G2773" t="str">
            <v>Exames Médicos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</row>
        <row r="2774">
          <cell r="F2774" t="str">
            <v>(-) DESPESAS COMERCIAL MARKETINGPlano de Saúde</v>
          </cell>
          <cell r="G2774" t="str">
            <v>Plano de Saúde</v>
          </cell>
          <cell r="H2774">
            <v>109.43916667129442</v>
          </cell>
          <cell r="I2774">
            <v>113.41349557244457</v>
          </cell>
          <cell r="J2774">
            <v>127.820913047267</v>
          </cell>
          <cell r="K2774">
            <v>111.81916317401982</v>
          </cell>
          <cell r="L2774">
            <v>128.87512604525705</v>
          </cell>
          <cell r="M2774">
            <v>126.9811666707576</v>
          </cell>
          <cell r="N2774">
            <v>135.40418410533275</v>
          </cell>
          <cell r="O2774">
            <v>133.12940677917788</v>
          </cell>
          <cell r="P2774">
            <v>139.51915253594746</v>
          </cell>
          <cell r="Q2774">
            <v>131.53682203923375</v>
          </cell>
          <cell r="R2774">
            <v>104.61730264216411</v>
          </cell>
          <cell r="S2774">
            <v>260.89070540827322</v>
          </cell>
          <cell r="T2774">
            <v>1623.4466046911698</v>
          </cell>
          <cell r="U2774">
            <v>853.75321528637323</v>
          </cell>
        </row>
        <row r="2775">
          <cell r="F2775" t="str">
            <v>(-) DESPESAS COMERCIAL MARKETINGSeguro de Vida em Grupo</v>
          </cell>
          <cell r="G2775" t="str">
            <v>Seguro de Vida em Grupo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</row>
        <row r="2776">
          <cell r="F2776" t="str">
            <v>(-) DESPESAS COMERCIAL MARKETINGPlano Odontológico</v>
          </cell>
          <cell r="G2776" t="str">
            <v>Plano Odontológico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</row>
        <row r="2777">
          <cell r="F2777" t="str">
            <v>(-) DESPESAS COMERCIAL MARKETINGFarmácia</v>
          </cell>
          <cell r="G2777" t="str">
            <v>Farmácia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</row>
        <row r="2778">
          <cell r="F2778" t="str">
            <v>(-) DESPESAS COMERCIAL MARKETINGAlimentação Funcionários</v>
          </cell>
          <cell r="G2778" t="str">
            <v>Alimentação Funcionários</v>
          </cell>
          <cell r="H2778">
            <v>84.000000183300457</v>
          </cell>
          <cell r="I2778">
            <v>84.000000039746325</v>
          </cell>
          <cell r="J2778">
            <v>83.999999976872218</v>
          </cell>
          <cell r="K2778">
            <v>84.000000070755576</v>
          </cell>
          <cell r="L2778">
            <v>84.000000024947369</v>
          </cell>
          <cell r="M2778">
            <v>0</v>
          </cell>
          <cell r="N2778">
            <v>84.000000058558342</v>
          </cell>
          <cell r="O2778">
            <v>84.000001466438235</v>
          </cell>
          <cell r="P2778">
            <v>90.000000239459567</v>
          </cell>
          <cell r="Q2778">
            <v>89.999999887877422</v>
          </cell>
          <cell r="R2778">
            <v>90.000000015487828</v>
          </cell>
          <cell r="S2778">
            <v>89.999999901519544</v>
          </cell>
          <cell r="T2778">
            <v>948.00000186496288</v>
          </cell>
          <cell r="U2778">
            <v>504.00000035418026</v>
          </cell>
        </row>
        <row r="2779">
          <cell r="F2779" t="str">
            <v>(-) DESPESAS COMERCIAL MARKETINGAlimentação Interna Funcionários</v>
          </cell>
          <cell r="G2779" t="str">
            <v>Alimentação Interna Funcionários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</row>
        <row r="2780">
          <cell r="F2780" t="str">
            <v>(-) DESPESAS COMERCIAL MARKETINGMulta Termino Contratual</v>
          </cell>
          <cell r="G2780" t="str">
            <v>Multa Termino Contratual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</row>
        <row r="2781">
          <cell r="F2781" t="str">
            <v>(-) DESPESAS COMERCIAL MARKETINGMultas Trabalhistas</v>
          </cell>
          <cell r="G2781" t="str">
            <v>Multas Trabalhistas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</row>
        <row r="2782">
          <cell r="F2782" t="str">
            <v xml:space="preserve">(-) DESPESAS COMERCIAL MARKETINGFardamento </v>
          </cell>
          <cell r="G2782" t="str">
            <v xml:space="preserve">Fardamento 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</row>
        <row r="2783">
          <cell r="F2783" t="str">
            <v>(-) DESPESAS COMERCIAL MARKETINGBenefícios Assistenciais</v>
          </cell>
          <cell r="G2783" t="str">
            <v>Benefícios Assistenciais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</row>
        <row r="2784">
          <cell r="F2784" t="str">
            <v>(-) DESPESAS COMERCIAL MARKETING(-) Despesas Especificas</v>
          </cell>
          <cell r="G2784" t="str">
            <v>(-) Despesas Especificas</v>
          </cell>
          <cell r="H2784">
            <v>0</v>
          </cell>
          <cell r="I2784">
            <v>10933.34</v>
          </cell>
          <cell r="J2784">
            <v>5600</v>
          </cell>
          <cell r="K2784">
            <v>0</v>
          </cell>
          <cell r="L2784">
            <v>5630.45</v>
          </cell>
          <cell r="M2784">
            <v>10215.000000013344</v>
          </cell>
          <cell r="N2784">
            <v>9618.9500000000007</v>
          </cell>
          <cell r="O2784">
            <v>24553.02</v>
          </cell>
          <cell r="P2784">
            <v>15757.5</v>
          </cell>
          <cell r="Q2784">
            <v>1302.45</v>
          </cell>
          <cell r="R2784">
            <v>58496</v>
          </cell>
          <cell r="S2784">
            <v>83145.86</v>
          </cell>
          <cell r="T2784">
            <v>225252.57000001334</v>
          </cell>
          <cell r="U2784">
            <v>41997.740000013349</v>
          </cell>
        </row>
        <row r="2785">
          <cell r="F2785" t="str">
            <v>(-) DESPESAS COMERCIAL MARKETINGMaterial Gráfico Divulgação de Produtos</v>
          </cell>
          <cell r="G2785" t="str">
            <v>Material Gráfico Divulgação de Produtos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</row>
        <row r="2786">
          <cell r="F2786" t="str">
            <v>(-) DESPESAS COMERCIAL MARKETINGPremiação Campanha de Representantes</v>
          </cell>
          <cell r="G2786" t="str">
            <v>Premiação Campanha de Representantes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</row>
        <row r="2787">
          <cell r="F2787" t="str">
            <v>(-) DESPESAS COMERCIAL MARKETINGPremiação Campanha de Clientes</v>
          </cell>
          <cell r="G2787" t="str">
            <v>Premiação Campanha de Clientes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</row>
        <row r="2788">
          <cell r="F2788" t="str">
            <v>(-) DESPESAS COMERCIAL MARKETINGBrindes Comerciais</v>
          </cell>
          <cell r="G2788" t="str">
            <v>Brindes Comerciais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1146</v>
          </cell>
          <cell r="R2788">
            <v>0</v>
          </cell>
          <cell r="S2788">
            <v>1265.8600000000001</v>
          </cell>
          <cell r="T2788">
            <v>2411.86</v>
          </cell>
          <cell r="U2788">
            <v>0</v>
          </cell>
        </row>
        <row r="2789">
          <cell r="F2789" t="str">
            <v>(-) DESPESAS COMERCIAL MARKETINGPropaganda e Merchandise</v>
          </cell>
          <cell r="G2789" t="str">
            <v>Propaganda e Merchandise</v>
          </cell>
          <cell r="H2789">
            <v>0</v>
          </cell>
          <cell r="I2789">
            <v>10933.34</v>
          </cell>
          <cell r="J2789">
            <v>5600</v>
          </cell>
          <cell r="K2789">
            <v>0</v>
          </cell>
          <cell r="L2789">
            <v>5630.45</v>
          </cell>
          <cell r="M2789">
            <v>10125</v>
          </cell>
          <cell r="N2789">
            <v>9618.9500000000007</v>
          </cell>
          <cell r="O2789">
            <v>9586.5</v>
          </cell>
          <cell r="P2789">
            <v>15757.5</v>
          </cell>
          <cell r="Q2789">
            <v>0</v>
          </cell>
          <cell r="R2789">
            <v>58496</v>
          </cell>
          <cell r="S2789">
            <v>7870</v>
          </cell>
          <cell r="T2789">
            <v>133617.74</v>
          </cell>
          <cell r="U2789">
            <v>41907.740000000005</v>
          </cell>
        </row>
        <row r="2790">
          <cell r="F2790" t="str">
            <v>(-) DESPESAS COMERCIAL MARKETINGTreinamento de PDV</v>
          </cell>
          <cell r="G2790" t="str">
            <v>Treinamento de PDV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</row>
        <row r="2791">
          <cell r="F2791" t="str">
            <v>(-) DESPESAS COMERCIAL MARKETINGAluguel Espaço Feira de Negócios</v>
          </cell>
          <cell r="G2791" t="str">
            <v>Aluguel Espaço Feira de Negócios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</row>
        <row r="2792">
          <cell r="F2792" t="str">
            <v>(-) DESPESAS COMERCIAL MARKETINGDespesas Relacionamento Cliente/Fornecedor</v>
          </cell>
          <cell r="G2792" t="str">
            <v>Despesas Relacionamento Cliente/Fornecedor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</row>
        <row r="2793">
          <cell r="F2793" t="str">
            <v>(-) DESPESAS COMERCIAL MARKETINGPromotores de Vendas</v>
          </cell>
          <cell r="G2793" t="str">
            <v>Promotores de Vendas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</row>
        <row r="2794">
          <cell r="F2794" t="str">
            <v>(-) DESPESAS COMERCIAL MARKETINGBonificações</v>
          </cell>
          <cell r="G2794" t="str">
            <v>Bonificações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</row>
        <row r="2795">
          <cell r="F2795" t="str">
            <v>(-) DESPESAS COMERCIAL MARKETINGMulta Licitações</v>
          </cell>
          <cell r="G2795" t="str">
            <v>Multa Licitações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</row>
        <row r="2796">
          <cell r="F2796" t="str">
            <v>(-) DESPESAS COMERCIAL MARKETINGParticipação em Feira de Negócios</v>
          </cell>
          <cell r="G2796" t="str">
            <v>Participação em Feira de Negócios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  <cell r="M2796">
            <v>90.000000013343993</v>
          </cell>
          <cell r="N2796">
            <v>0</v>
          </cell>
          <cell r="O2796">
            <v>14966.52</v>
          </cell>
          <cell r="P2796">
            <v>0</v>
          </cell>
          <cell r="Q2796">
            <v>156.44999999999999</v>
          </cell>
          <cell r="R2796">
            <v>0</v>
          </cell>
          <cell r="S2796">
            <v>74010</v>
          </cell>
          <cell r="T2796">
            <v>89222.970000013345</v>
          </cell>
          <cell r="U2796">
            <v>90.000000013343993</v>
          </cell>
        </row>
        <row r="2797">
          <cell r="F2797" t="str">
            <v>(-) DESPESAS COMERCIAL MARKETINGDespesas com PCLD</v>
          </cell>
          <cell r="G2797" t="str">
            <v>Despesas com PCLD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</row>
        <row r="2798">
          <cell r="F2798" t="str">
            <v>(-) DESPESAS COMERCIAL MARKETINGIndenização Consumidor</v>
          </cell>
          <cell r="G2798" t="str">
            <v>Indenização Consumidor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</row>
        <row r="2799">
          <cell r="F2799" t="str">
            <v>(-) DESPESAS COMERCIAL MARKETINGRescisão Representante</v>
          </cell>
          <cell r="G2799" t="str">
            <v>Rescisão Representante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</row>
        <row r="2800">
          <cell r="F2800" t="str">
            <v>(-) DESPESAS COMERCIAL MARKETINGConvenção de Vendas</v>
          </cell>
          <cell r="G2800" t="str">
            <v>Convenção de Vendas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</row>
        <row r="2801">
          <cell r="F2801" t="str">
            <v>(-) DESPESAS COMERCIAL MARKETINGComissões sobre vendas</v>
          </cell>
          <cell r="G2801" t="str">
            <v>Comissões sobre vendas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</row>
        <row r="2802">
          <cell r="F2802" t="str">
            <v>(-) DESPESAS COMERCIAL MARKETINGDespesa com Visita de Clientes</v>
          </cell>
          <cell r="G2802" t="str">
            <v>Despesa com Visita de Clientes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</row>
        <row r="2803">
          <cell r="F2803" t="str">
            <v>(-) DESPESAS COMERCIAL MARKETINGCampanha Lançamento de Produtos</v>
          </cell>
          <cell r="G2803" t="str">
            <v>Campanha Lançamento de Produtos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</row>
        <row r="2804">
          <cell r="F2804" t="str">
            <v>(-) DESPESAS COMERCIAL MARKETINGRegistro/Manutenção de Domínio</v>
          </cell>
          <cell r="G2804" t="str">
            <v>Registro/Manutenção de Domínio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</row>
        <row r="2805">
          <cell r="F2805" t="str">
            <v>(-) DESPESAS COMERCIAL MARKETINGServiço Copa</v>
          </cell>
          <cell r="G2805" t="str">
            <v>Serviço Copa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</row>
        <row r="2806">
          <cell r="F2806" t="str">
            <v>(-) DESPESAS COMERCIAL MARKETINGEnergia Elétrica</v>
          </cell>
          <cell r="G2806" t="str">
            <v>Energia Elétrica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</row>
        <row r="2807">
          <cell r="F2807" t="str">
            <v>(-) DESPESAS COMERCIAL MARKETINGDescontos Concedidos Operacional</v>
          </cell>
          <cell r="G2807" t="str">
            <v>Descontos Concedidos Operacional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</row>
        <row r="2808">
          <cell r="F2808" t="str">
            <v>(-) DESPESAS COMERCIAL MARKETING(-) Despesas Gerais</v>
          </cell>
          <cell r="G2808" t="str">
            <v>(-) Despesas Gerais</v>
          </cell>
          <cell r="H2808">
            <v>10445.83</v>
          </cell>
          <cell r="I2808">
            <v>3224</v>
          </cell>
          <cell r="J2808">
            <v>2644</v>
          </cell>
          <cell r="K2808">
            <v>12550.04</v>
          </cell>
          <cell r="L2808">
            <v>6934.6699997646774</v>
          </cell>
          <cell r="M2808">
            <v>1255.2899999866561</v>
          </cell>
          <cell r="N2808">
            <v>31525.900000347105</v>
          </cell>
          <cell r="O2808">
            <v>0</v>
          </cell>
          <cell r="P2808">
            <v>8536.5</v>
          </cell>
          <cell r="Q2808">
            <v>11036.5</v>
          </cell>
          <cell r="R2808">
            <v>7836.5</v>
          </cell>
          <cell r="S2808">
            <v>9731.1799999445575</v>
          </cell>
          <cell r="T2808">
            <v>105720.41000004299</v>
          </cell>
          <cell r="U2808">
            <v>68579.73000009844</v>
          </cell>
        </row>
        <row r="2809">
          <cell r="F2809" t="str">
            <v>(-) DESPESAS COMERCIAL MARKETING(-) Deslocamentos e Viagens</v>
          </cell>
          <cell r="G2809" t="str">
            <v>(-) Deslocamentos e Viagens</v>
          </cell>
          <cell r="H2809">
            <v>0</v>
          </cell>
          <cell r="I2809">
            <v>0</v>
          </cell>
          <cell r="J2809">
            <v>1744</v>
          </cell>
          <cell r="K2809">
            <v>136.75</v>
          </cell>
          <cell r="L2809">
            <v>4828.9399997646779</v>
          </cell>
          <cell r="M2809">
            <v>1255.2899999866561</v>
          </cell>
          <cell r="N2809">
            <v>534.40000034710329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693.57</v>
          </cell>
          <cell r="T2809">
            <v>9192.9500000984372</v>
          </cell>
          <cell r="U2809">
            <v>8499.3800000984374</v>
          </cell>
        </row>
        <row r="2810">
          <cell r="F2810" t="str">
            <v xml:space="preserve">(-) DESPESAS COMERCIAL MARKETINGHospedagem </v>
          </cell>
          <cell r="G2810" t="str">
            <v xml:space="preserve">Hospedagem </v>
          </cell>
          <cell r="H2810">
            <v>0</v>
          </cell>
          <cell r="I2810">
            <v>0</v>
          </cell>
          <cell r="J2810">
            <v>1744</v>
          </cell>
          <cell r="K2810">
            <v>0</v>
          </cell>
          <cell r="L2810">
            <v>0</v>
          </cell>
          <cell r="M2810">
            <v>664.00000004762694</v>
          </cell>
          <cell r="N2810">
            <v>534.40000034710329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354.000000008673</v>
          </cell>
          <cell r="T2810">
            <v>3296.4000004034033</v>
          </cell>
          <cell r="U2810">
            <v>2942.4000003947303</v>
          </cell>
        </row>
        <row r="2811">
          <cell r="F2811" t="str">
            <v xml:space="preserve">(-) DESPESAS COMERCIAL MARKETINGPassagens Aéreas </v>
          </cell>
          <cell r="G2811" t="str">
            <v xml:space="preserve">Passagens Aéreas 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4003.8999997958772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4003.8999997958772</v>
          </cell>
          <cell r="U2811">
            <v>4003.8999997958772</v>
          </cell>
        </row>
        <row r="2812">
          <cell r="F2812" t="str">
            <v xml:space="preserve">(-) DESPESAS COMERCIAL MARKETINGPassagens Rodoviárias </v>
          </cell>
          <cell r="G2812" t="str">
            <v xml:space="preserve">Passagens Rodoviárias 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</row>
        <row r="2813">
          <cell r="F2813" t="str">
            <v>(-) DESPESAS COMERCIAL MARKETINGPassagens Marítimas</v>
          </cell>
          <cell r="G2813" t="str">
            <v>Passagens Marítimas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</row>
        <row r="2814">
          <cell r="F2814" t="str">
            <v>(-) DESPESAS COMERCIAL MARKETINGDespesas com Táxi</v>
          </cell>
          <cell r="G2814" t="str">
            <v>Despesas com Táxi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215.97000001420801</v>
          </cell>
          <cell r="M2814">
            <v>272.15999995102504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170.23000000570201</v>
          </cell>
          <cell r="T2814">
            <v>658.35999997093506</v>
          </cell>
          <cell r="U2814">
            <v>488.12999996523308</v>
          </cell>
        </row>
        <row r="2815">
          <cell r="F2815" t="str">
            <v>(-) DESPESAS COMERCIAL MARKETINGDespesas com Moto Taxi</v>
          </cell>
          <cell r="G2815" t="str">
            <v>Despesas com Moto Taxi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</row>
        <row r="2816">
          <cell r="F2816" t="str">
            <v>(-) DESPESAS COMERCIAL MARKETINGAlimentação Viagens</v>
          </cell>
          <cell r="G2816" t="str">
            <v>Alimentação Viagens</v>
          </cell>
          <cell r="H2816">
            <v>0</v>
          </cell>
          <cell r="I2816">
            <v>0</v>
          </cell>
          <cell r="J2816">
            <v>0</v>
          </cell>
          <cell r="K2816">
            <v>136.75</v>
          </cell>
          <cell r="L2816">
            <v>579.07000004585598</v>
          </cell>
          <cell r="M2816">
            <v>319.12999998800404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169.33999998562501</v>
          </cell>
          <cell r="T2816">
            <v>1204.290000019485</v>
          </cell>
          <cell r="U2816">
            <v>1034.9500000338601</v>
          </cell>
        </row>
        <row r="2817">
          <cell r="F2817" t="str">
            <v>(-) DESPESAS COMERCIAL MARKETINGDiárias Viagens</v>
          </cell>
          <cell r="G2817" t="str">
            <v>Diárias Viagens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</row>
        <row r="2818">
          <cell r="F2818" t="str">
            <v>(-) DESPESAS COMERCIAL MARKETINGCombustível em Viagens</v>
          </cell>
          <cell r="G2818" t="str">
            <v>Combustível em Viagens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</row>
        <row r="2819">
          <cell r="F2819" t="str">
            <v>(-) DESPESAS COMERCIAL MARKETINGEstacionamento</v>
          </cell>
          <cell r="G2819" t="str">
            <v>Estacionamento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29.999999908736001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29.999999908736001</v>
          </cell>
          <cell r="U2819">
            <v>29.999999908736001</v>
          </cell>
        </row>
        <row r="2820">
          <cell r="F2820" t="str">
            <v>(-) DESPESAS COMERCIAL MARKETINGPedágio</v>
          </cell>
          <cell r="G2820" t="str">
            <v>Pedágio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</row>
        <row r="2821">
          <cell r="F2821" t="str">
            <v>(-) DESPESAS COMERCIAL MARKETING(-) Telefonia e Telecomunicações</v>
          </cell>
          <cell r="G2821" t="str">
            <v>(-) Telefonia e Telecomunicações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147.6099999445577</v>
          </cell>
          <cell r="T2821">
            <v>147.6099999445577</v>
          </cell>
          <cell r="U2821">
            <v>0</v>
          </cell>
        </row>
        <row r="2822">
          <cell r="F2822" t="str">
            <v>(-) DESPESAS COMERCIAL MARKETINGTelefonia Fixa</v>
          </cell>
          <cell r="G2822" t="str">
            <v>Telefonia Fixa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</row>
        <row r="2823">
          <cell r="F2823" t="str">
            <v>(-) DESPESAS COMERCIAL MARKETINGTelefonia Móvel</v>
          </cell>
          <cell r="G2823" t="str">
            <v>Telefonia Móvel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147.6099999445577</v>
          </cell>
          <cell r="T2823">
            <v>147.6099999445577</v>
          </cell>
          <cell r="U2823">
            <v>0</v>
          </cell>
        </row>
        <row r="2824">
          <cell r="F2824" t="str">
            <v>(-) DESPESAS COMERCIAL MARKETINGInternet</v>
          </cell>
          <cell r="G2824" t="str">
            <v>Internet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</row>
        <row r="2825">
          <cell r="F2825" t="str">
            <v>(-) DESPESAS COMERCIAL MARKETINGServiço de Trasmissão em Audio e Video</v>
          </cell>
          <cell r="G2825" t="str">
            <v>Serviço de Trasmissão em Audio e Video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</row>
        <row r="2826">
          <cell r="F2826" t="str">
            <v>(-) DESPESAS COMERCIAL MARKETINGVoip</v>
          </cell>
          <cell r="G2826" t="str">
            <v>Voip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</row>
        <row r="2827">
          <cell r="F2827" t="str">
            <v>(-) DESPESAS COMERCIAL MARKETING(-)Materias de Consumo</v>
          </cell>
          <cell r="G2827" t="str">
            <v>(-)Materias de Consumo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</row>
        <row r="2828">
          <cell r="F2828" t="str">
            <v>(-) DESPESAS COMERCIAL MARKETINGMaterial de Consumo Informática</v>
          </cell>
          <cell r="G2828" t="str">
            <v>Material de Consumo Informática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</row>
        <row r="2829">
          <cell r="F2829" t="str">
            <v>(-) DESPESAS COMERCIAL MARKETINGAluguel Máquina Reprográfica</v>
          </cell>
          <cell r="G2829" t="str">
            <v>Aluguel Máquina Reprográfica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</row>
        <row r="2830">
          <cell r="F2830" t="str">
            <v>(-) DESPESAS COMERCIAL MARKETINGMaterial de Consumo Máquina Reprografia</v>
          </cell>
          <cell r="G2830" t="str">
            <v>Material de Consumo Máquina Reprografia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</row>
        <row r="2831">
          <cell r="F2831" t="str">
            <v>(-) DESPESAS COMERCIAL MARKETINGMaterial de Expediente</v>
          </cell>
          <cell r="G2831" t="str">
            <v>Material de Expediente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</row>
        <row r="2832">
          <cell r="F2832" t="str">
            <v>(-) DESPESAS COMERCIAL MARKETINGMaterial de Limpeza</v>
          </cell>
          <cell r="G2832" t="str">
            <v>Material de Limpeza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</row>
        <row r="2833">
          <cell r="F2833" t="str">
            <v>(-) DESPESAS COMERCIAL MARKETINGMaterial Gráfico e Repreográfico</v>
          </cell>
          <cell r="G2833" t="str">
            <v>Material Gráfico e Repreográfico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</row>
        <row r="2834">
          <cell r="F2834" t="str">
            <v>(-) DESPESAS COMERCIAL MARKETINGMateriais de Natureza Permanente</v>
          </cell>
          <cell r="G2834" t="str">
            <v>Materiais de Natureza Permanente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</row>
        <row r="2835">
          <cell r="F2835" t="str">
            <v>(-) DESPESAS COMERCIAL MARKETINGCoffee Break</v>
          </cell>
          <cell r="G2835" t="str">
            <v>Coffee Break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</row>
        <row r="2836">
          <cell r="F2836" t="str">
            <v>(-) DESPESAS COMERCIAL MARKETINGMaterial EPI</v>
          </cell>
          <cell r="G2836" t="str">
            <v>Material EPI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</row>
        <row r="2837">
          <cell r="F2837" t="str">
            <v>(-) DESPESAS COMERCIAL MARKETING(-) Serviços Técnicos Especializados</v>
          </cell>
          <cell r="G2837" t="str">
            <v>(-) Serviços Técnicos Especializados</v>
          </cell>
          <cell r="H2837">
            <v>10445.83</v>
          </cell>
          <cell r="I2837">
            <v>3224</v>
          </cell>
          <cell r="J2837">
            <v>900</v>
          </cell>
          <cell r="K2837">
            <v>8436.5</v>
          </cell>
          <cell r="L2837">
            <v>0</v>
          </cell>
          <cell r="M2837">
            <v>0</v>
          </cell>
          <cell r="N2837">
            <v>30991.5</v>
          </cell>
          <cell r="O2837">
            <v>0</v>
          </cell>
          <cell r="P2837">
            <v>8536.5</v>
          </cell>
          <cell r="Q2837">
            <v>11036.5</v>
          </cell>
          <cell r="R2837">
            <v>7836.5</v>
          </cell>
          <cell r="S2837">
            <v>8890</v>
          </cell>
          <cell r="T2837">
            <v>90297.33</v>
          </cell>
          <cell r="U2837">
            <v>53997.83</v>
          </cell>
        </row>
        <row r="2838">
          <cell r="F2838" t="str">
            <v>(-) DESPESAS COMERCIAL MARKETINGComissões sobre Vendas</v>
          </cell>
          <cell r="G2838" t="str">
            <v>Comissões sobre Vendas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</row>
        <row r="2839">
          <cell r="F2839" t="str">
            <v>(-) DESPESAS COMERCIAL MARKETINGServiços de Segurança</v>
          </cell>
          <cell r="G2839" t="str">
            <v>Serviços de Segurança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</row>
        <row r="2840">
          <cell r="F2840" t="str">
            <v>(-) DESPESAS COMERCIAL MARKETINGServiços de Contabilidade</v>
          </cell>
          <cell r="G2840" t="str">
            <v>Serviços de Contabilidade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</row>
        <row r="2841">
          <cell r="F2841" t="str">
            <v>(-) DESPESAS COMERCIAL MARKETINGAssessoria Tributária</v>
          </cell>
          <cell r="G2841" t="str">
            <v>Assessoria Tributária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</row>
        <row r="2842">
          <cell r="F2842" t="str">
            <v>(-) DESPESAS COMERCIAL MARKETINGAuditoria Independente</v>
          </cell>
          <cell r="G2842" t="str">
            <v>Auditoria Independente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</row>
        <row r="2843">
          <cell r="F2843" t="str">
            <v>(-) DESPESAS COMERCIAL MARKETINGAdvocacia</v>
          </cell>
          <cell r="G2843" t="str">
            <v>Advocacia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</row>
        <row r="2844">
          <cell r="F2844" t="str">
            <v>(-) DESPESAS COMERCIAL MARKETINGAssessoria de Imprensa</v>
          </cell>
          <cell r="G2844" t="str">
            <v>Assessoria de Imprensa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</row>
        <row r="2845">
          <cell r="F2845" t="str">
            <v>(-) DESPESAS COMERCIAL MARKETINGAssessoria de Comunicação</v>
          </cell>
          <cell r="G2845" t="str">
            <v>Assessoria de Comunicação</v>
          </cell>
          <cell r="H2845">
            <v>0</v>
          </cell>
          <cell r="I2845">
            <v>2836.5</v>
          </cell>
          <cell r="J2845">
            <v>0</v>
          </cell>
          <cell r="K2845">
            <v>2875.5</v>
          </cell>
          <cell r="L2845">
            <v>0</v>
          </cell>
          <cell r="M2845">
            <v>0</v>
          </cell>
          <cell r="N2845">
            <v>2836.5</v>
          </cell>
          <cell r="O2845">
            <v>0</v>
          </cell>
          <cell r="P2845">
            <v>2836.5</v>
          </cell>
          <cell r="Q2845">
            <v>10336.5</v>
          </cell>
          <cell r="R2845">
            <v>7836.5</v>
          </cell>
          <cell r="S2845">
            <v>8190</v>
          </cell>
          <cell r="T2845">
            <v>37748</v>
          </cell>
          <cell r="U2845">
            <v>8548.5</v>
          </cell>
        </row>
        <row r="2846">
          <cell r="F2846" t="str">
            <v>(-) DESPESAS COMERCIAL MARKETINGAssessoria Criação e Publicidade</v>
          </cell>
          <cell r="G2846" t="str">
            <v>Assessoria Criação e Publicidade</v>
          </cell>
          <cell r="H2846">
            <v>0</v>
          </cell>
          <cell r="I2846">
            <v>0</v>
          </cell>
          <cell r="J2846">
            <v>900</v>
          </cell>
          <cell r="K2846">
            <v>2561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5000</v>
          </cell>
          <cell r="Q2846">
            <v>0</v>
          </cell>
          <cell r="R2846">
            <v>0</v>
          </cell>
          <cell r="S2846">
            <v>0</v>
          </cell>
          <cell r="T2846">
            <v>8461</v>
          </cell>
          <cell r="U2846">
            <v>3461</v>
          </cell>
        </row>
        <row r="2847">
          <cell r="F2847" t="str">
            <v>(-) DESPESAS COMERCIAL MARKETINGRecrutamento e Seleção</v>
          </cell>
          <cell r="G2847" t="str">
            <v>Recrutamento e Seleção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</row>
        <row r="2848">
          <cell r="F2848" t="str">
            <v>(-) DESPESAS COMERCIAL MARKETINGFerramentas de Pesquisa</v>
          </cell>
          <cell r="G2848" t="str">
            <v>Ferramentas de Pesquisa</v>
          </cell>
          <cell r="H2848">
            <v>7945.83</v>
          </cell>
          <cell r="I2848">
            <v>387.5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28155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36488.33</v>
          </cell>
          <cell r="U2848">
            <v>36488.33</v>
          </cell>
        </row>
        <row r="2849">
          <cell r="F2849" t="str">
            <v>(-) DESPESAS COMERCIAL MARKETINGAssessoria Empresarial</v>
          </cell>
          <cell r="G2849" t="str">
            <v>Assessoria Empresarial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</row>
        <row r="2850">
          <cell r="F2850" t="str">
            <v>(-) DESPESAS COMERCIAL MARKETINGServiço de Desembaraço Aduaneiro</v>
          </cell>
          <cell r="G2850" t="str">
            <v>Serviço de Desembaraço Aduaneiro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</row>
        <row r="2851">
          <cell r="F2851" t="str">
            <v>(-) DESPESAS COMERCIAL MARKETINGParticipação em Associações</v>
          </cell>
          <cell r="G2851" t="str">
            <v>Participação em Associações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</row>
        <row r="2852">
          <cell r="F2852" t="str">
            <v>(-) DESPESAS COMERCIAL MARKETINGComissão Empresa de Cobrança</v>
          </cell>
          <cell r="G2852" t="str">
            <v>Comissão Empresa de Cobrança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</row>
        <row r="2853">
          <cell r="F2853" t="str">
            <v>(-) DESPESAS COMERCIAL MARKETINGServiço Análise de Crédito</v>
          </cell>
          <cell r="G2853" t="str">
            <v>Serviço Análise de Crédito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</row>
        <row r="2854">
          <cell r="F2854" t="str">
            <v>(-) DESPESAS COMERCIAL MARKETINGDesenvolvimento e Manutenção de Software</v>
          </cell>
          <cell r="G2854" t="str">
            <v>Desenvolvimento e Manutenção de Software</v>
          </cell>
          <cell r="H2854">
            <v>2500</v>
          </cell>
          <cell r="I2854">
            <v>0</v>
          </cell>
          <cell r="J2854">
            <v>0</v>
          </cell>
          <cell r="K2854">
            <v>3000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700</v>
          </cell>
          <cell r="Q2854">
            <v>700</v>
          </cell>
          <cell r="R2854">
            <v>0</v>
          </cell>
          <cell r="S2854">
            <v>700</v>
          </cell>
          <cell r="T2854">
            <v>7600</v>
          </cell>
          <cell r="U2854">
            <v>5500</v>
          </cell>
        </row>
        <row r="2855">
          <cell r="F2855" t="str">
            <v>(-) DESPESAS COMERCIAL MARKETINGSuporte Técnico Software</v>
          </cell>
          <cell r="G2855" t="str">
            <v>Suporte Técnico Software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</row>
        <row r="2856">
          <cell r="F2856" t="str">
            <v>(-) DESPESAS COMERCIAL MARKETINGLicença para Uso de Software (Aluguel)</v>
          </cell>
          <cell r="G2856" t="str">
            <v>Licença para Uso de Software (Aluguel)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</row>
        <row r="2857">
          <cell r="F2857" t="str">
            <v>(-) DESPESAS COMERCIAL MARKETINGAssessoria em TI</v>
          </cell>
          <cell r="G2857" t="str">
            <v>Assessoria em TI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</row>
        <row r="2858">
          <cell r="F2858" t="str">
            <v>(-) DESPESAS COMERCIAL MARKETINGManutenção Suporte Técnico Software</v>
          </cell>
          <cell r="G2858" t="str">
            <v>Manutenção Suporte Técnico Software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</row>
        <row r="2859">
          <cell r="F2859" t="str">
            <v>(-) DESPESAS COMERCIAL MARKETING(-)Manutenção</v>
          </cell>
          <cell r="G2859" t="str">
            <v>(-)Manutenção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</row>
        <row r="2860">
          <cell r="F2860" t="str">
            <v>(-) DESPESAS COMERCIAL MARKETINGMateriais de Manutenção e Reparos</v>
          </cell>
          <cell r="G2860" t="str">
            <v>Materiais de Manutenção e Reparos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</row>
        <row r="2861">
          <cell r="F2861" t="str">
            <v>(-) DESPESAS COMERCIAL MARKETINGManutenção Conservação Móveis e Utensílios</v>
          </cell>
          <cell r="G2861" t="str">
            <v>Manutenção Conservação Móveis e Utensílios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</row>
        <row r="2862">
          <cell r="F2862" t="str">
            <v>(-) DESPESAS COMERCIAL MARKETINGManutenção Conservação Máq. e Equipamentos</v>
          </cell>
          <cell r="G2862" t="str">
            <v>Manutenção Conservação Máq. e Equipamentos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</row>
        <row r="2863">
          <cell r="F2863" t="str">
            <v>(-) DESPESAS COMERCIAL MARKETINGManutenção de Equipamentos de Informática</v>
          </cell>
          <cell r="G2863" t="str">
            <v>Manutenção de Equipamentos de Informática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</row>
        <row r="2864">
          <cell r="F2864" t="str">
            <v>(-) DESPESAS COMERCIAL MARKETINGManutenção e Conservação Instalações</v>
          </cell>
          <cell r="G2864" t="str">
            <v>Manutenção e Conservação Instalações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</row>
        <row r="2865">
          <cell r="F2865" t="str">
            <v>(-) DESPESAS COMERCIAL MARKETINGManutenção e Conservação Predial</v>
          </cell>
          <cell r="G2865" t="str">
            <v>Manutenção e Conservação Predial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</row>
        <row r="2866">
          <cell r="F2866" t="str">
            <v>(-) DESPESAS COMERCIAL MARKETING(-)Outras Despesas Gerais</v>
          </cell>
          <cell r="G2866" t="str">
            <v>(-)Outras Despesas Gerais</v>
          </cell>
          <cell r="H2866">
            <v>0</v>
          </cell>
          <cell r="I2866">
            <v>0</v>
          </cell>
          <cell r="J2866">
            <v>0</v>
          </cell>
          <cell r="K2866">
            <v>3976.79</v>
          </cell>
          <cell r="L2866">
            <v>2105.73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6082.52</v>
          </cell>
          <cell r="U2866">
            <v>6082.52</v>
          </cell>
        </row>
        <row r="2867">
          <cell r="F2867" t="str">
            <v>(-) DESPESAS COMERCIAL MARKETINGAluguel de Veículos</v>
          </cell>
          <cell r="G2867" t="str">
            <v>Aluguel de Veículos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</row>
        <row r="2868">
          <cell r="F2868" t="str">
            <v>(-) DESPESAS COMERCIAL MARKETINGAssinatura Jornais, Revistas e Periódicos</v>
          </cell>
          <cell r="G2868" t="str">
            <v>Assinatura Jornais, Revistas e Periódicos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0</v>
          </cell>
        </row>
        <row r="2869">
          <cell r="F2869" t="str">
            <v>(-) DESPESAS COMERCIAL MARKETINGCombustível</v>
          </cell>
          <cell r="G2869" t="str">
            <v>Combustível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</row>
        <row r="2870">
          <cell r="F2870" t="str">
            <v>(-) DESPESAS COMERCIAL MARKETINGDespesa com Documentos</v>
          </cell>
          <cell r="G2870" t="str">
            <v>Despesa com Documentos</v>
          </cell>
          <cell r="H2870">
            <v>0</v>
          </cell>
          <cell r="I2870">
            <v>0</v>
          </cell>
          <cell r="J2870">
            <v>0</v>
          </cell>
          <cell r="K2870">
            <v>0</v>
          </cell>
          <cell r="L2870">
            <v>2105.73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0</v>
          </cell>
          <cell r="T2870">
            <v>2105.73</v>
          </cell>
          <cell r="U2870">
            <v>2105.73</v>
          </cell>
        </row>
        <row r="2871">
          <cell r="F2871" t="str">
            <v>(-) DESPESAS COMERCIAL MARKETINGDespesa com Processos Judiciais</v>
          </cell>
          <cell r="G2871" t="str">
            <v>Despesa com Processos Judiciais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</row>
        <row r="2872">
          <cell r="F2872" t="str">
            <v>(-) DESPESAS COMERCIAL MARKETINGFrete Compra</v>
          </cell>
          <cell r="G2872" t="str">
            <v>Frete Compra</v>
          </cell>
          <cell r="H2872">
            <v>0</v>
          </cell>
          <cell r="I2872">
            <v>0</v>
          </cell>
          <cell r="J2872">
            <v>0</v>
          </cell>
          <cell r="K2872">
            <v>576.79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576.79</v>
          </cell>
          <cell r="U2872">
            <v>576.79</v>
          </cell>
        </row>
        <row r="2873">
          <cell r="F2873" t="str">
            <v>(-) DESPESAS COMERCIAL MARKETINGMão-de-Obra Terceirizada</v>
          </cell>
          <cell r="G2873" t="str">
            <v>Mão-de-Obra Terceirizada</v>
          </cell>
          <cell r="H2873">
            <v>0</v>
          </cell>
          <cell r="I2873">
            <v>0</v>
          </cell>
          <cell r="J2873">
            <v>0</v>
          </cell>
          <cell r="K2873">
            <v>3400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3400</v>
          </cell>
          <cell r="U2873">
            <v>3400</v>
          </cell>
        </row>
        <row r="2874">
          <cell r="F2874" t="str">
            <v>(-) DESPESAS COMERCIAL MARKETINGServiço de Correios</v>
          </cell>
          <cell r="G2874" t="str">
            <v>Serviço de Correios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</row>
        <row r="2875">
          <cell r="F2875" t="str">
            <v>(-) DESPESAS COMERCIAL MARKETINGÁgua</v>
          </cell>
          <cell r="G2875" t="str">
            <v>Água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</row>
        <row r="2876">
          <cell r="F2876" t="str">
            <v>(-) DESPESAS COMERCIAL MARKETINGDespesas com Amortização de Software</v>
          </cell>
          <cell r="G2876" t="str">
            <v>Despesas com Amortização de Software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</row>
        <row r="2877">
          <cell r="F2877" t="str">
            <v>(-) DESPESAS COMERCIAL MARKETINGTaxas Operacionais</v>
          </cell>
          <cell r="G2877" t="str">
            <v>Taxas Operacionais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</row>
        <row r="2878">
          <cell r="F2878" t="str">
            <v>(-) DESPESAS COMERCIAL MARKETINGAluguel de Imóveis</v>
          </cell>
          <cell r="G2878" t="str">
            <v>Aluguel de Imóveis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</row>
        <row r="2879">
          <cell r="F2879" t="str">
            <v>(-) DESPESAS COMERCIAL MARKETINGSeguro Frota Leve</v>
          </cell>
          <cell r="G2879" t="str">
            <v>Seguro Frota Leve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</row>
        <row r="2880">
          <cell r="F2880" t="str">
            <v>(-) DESPESAS COMERCIAL MARKETINGPerdas de Estoque</v>
          </cell>
          <cell r="G2880" t="str">
            <v>Perdas de Estoque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</row>
        <row r="2881">
          <cell r="F2881" t="str">
            <v>(-) DESPESAS COMERCIAL MARKETINGAluguel de Máquinas e Equipamentos</v>
          </cell>
          <cell r="G2881" t="str">
            <v>Aluguel de Máquinas e Equipamentos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</row>
        <row r="2882">
          <cell r="F2882" t="str">
            <v>(-) DESPESAS COMERCIAL MARKETINGOutras Despesas Gerais</v>
          </cell>
          <cell r="G2882" t="str">
            <v>Outras Despesas Gerais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</row>
        <row r="2883">
          <cell r="F2883" t="str">
            <v>(-) DESPESAS COMERCIAL MARKETING(-) DESPESAS OPERACIONAIS LOGÍSTICA</v>
          </cell>
          <cell r="G2883" t="str">
            <v>(-) DESPESAS OPERACIONAIS LOGÍSTICA</v>
          </cell>
          <cell r="H2883">
            <v>178591.80433388546</v>
          </cell>
          <cell r="I2883">
            <v>186356.78493729551</v>
          </cell>
          <cell r="J2883">
            <v>255641.65878413629</v>
          </cell>
          <cell r="K2883">
            <v>241486.17788653681</v>
          </cell>
          <cell r="L2883">
            <v>235894.96136322431</v>
          </cell>
          <cell r="M2883">
            <v>206246.29753321066</v>
          </cell>
          <cell r="N2883">
            <v>180365.67857758226</v>
          </cell>
          <cell r="O2883">
            <v>301805.63134353282</v>
          </cell>
          <cell r="P2883">
            <v>245917.6116334041</v>
          </cell>
          <cell r="Q2883">
            <v>227319.07728162874</v>
          </cell>
          <cell r="R2883">
            <v>207033.12509905259</v>
          </cell>
          <cell r="S2883">
            <v>389811.41999999207</v>
          </cell>
          <cell r="T2883">
            <v>2856470.2287734817</v>
          </cell>
          <cell r="U2883">
            <v>1484583.3634158713</v>
          </cell>
        </row>
        <row r="2884">
          <cell r="F2884" t="str">
            <v>(-) DESPESAS LOGÍSTICA (DISTRIBUIÇÃO)(-) DESPESAS LOGÍSTICA (DISTRIBUIÇÃO)</v>
          </cell>
          <cell r="G2884" t="str">
            <v>(-) DESPESAS LOGÍSTICA (DISTRIBUIÇÃO)</v>
          </cell>
          <cell r="H2884">
            <v>168991.62833354063</v>
          </cell>
          <cell r="I2884">
            <v>175208.25893759928</v>
          </cell>
          <cell r="J2884">
            <v>244446.02278397983</v>
          </cell>
          <cell r="K2884">
            <v>232535.18748653683</v>
          </cell>
          <cell r="L2884">
            <v>227975.20096322431</v>
          </cell>
          <cell r="M2884">
            <v>204687.77153324426</v>
          </cell>
          <cell r="N2884">
            <v>170657.65257766281</v>
          </cell>
          <cell r="O2884">
            <v>289858.11169353279</v>
          </cell>
          <cell r="P2884">
            <v>233970.83413315285</v>
          </cell>
          <cell r="Q2884">
            <v>214698.59186487546</v>
          </cell>
          <cell r="R2884">
            <v>196974.19684132724</v>
          </cell>
          <cell r="S2884">
            <v>403304.4256432582</v>
          </cell>
          <cell r="T2884">
            <v>2763307.882791935</v>
          </cell>
          <cell r="U2884">
            <v>1424501.722615788</v>
          </cell>
        </row>
        <row r="2885">
          <cell r="F2885" t="str">
            <v>(-) DESPESAS LOGÍSTICA (DISTRIBUIÇÃO)Despesas com Pessoal</v>
          </cell>
          <cell r="G2885" t="str">
            <v>Despesas com Pessoal</v>
          </cell>
          <cell r="H2885">
            <v>33578.168333745001</v>
          </cell>
          <cell r="I2885">
            <v>29727.888937160067</v>
          </cell>
          <cell r="J2885">
            <v>28204.522783962988</v>
          </cell>
          <cell r="K2885">
            <v>31020.217486289868</v>
          </cell>
          <cell r="L2885">
            <v>30123.970963236978</v>
          </cell>
          <cell r="M2885">
            <v>28520.421533244273</v>
          </cell>
          <cell r="N2885">
            <v>25243.322577663013</v>
          </cell>
          <cell r="O2885">
            <v>31803.061693522486</v>
          </cell>
          <cell r="P2885">
            <v>24232.444133155452</v>
          </cell>
          <cell r="Q2885">
            <v>22557.441864882578</v>
          </cell>
          <cell r="R2885">
            <v>33529.976841336225</v>
          </cell>
          <cell r="S2885">
            <v>11164.325643258384</v>
          </cell>
          <cell r="T2885">
            <v>329705.76279145741</v>
          </cell>
          <cell r="U2885">
            <v>206418.51261530223</v>
          </cell>
        </row>
        <row r="2886">
          <cell r="F2886" t="str">
            <v>(-) DESPESAS LOGÍSTICA (DISTRIBUIÇÃO)Salários e Adicionais</v>
          </cell>
          <cell r="G2886" t="str">
            <v>Salários e Adicionais</v>
          </cell>
          <cell r="H2886">
            <v>18999.77</v>
          </cell>
          <cell r="I2886">
            <v>15596.189999999999</v>
          </cell>
          <cell r="J2886">
            <v>14227.78</v>
          </cell>
          <cell r="K2886">
            <v>16064.395600000002</v>
          </cell>
          <cell r="L2886">
            <v>16541.815600000002</v>
          </cell>
          <cell r="M2886">
            <v>14551.509200000004</v>
          </cell>
          <cell r="N2886">
            <v>13797.774400000002</v>
          </cell>
          <cell r="O2886">
            <v>15642.73</v>
          </cell>
          <cell r="P2886">
            <v>11674.16</v>
          </cell>
          <cell r="Q2886">
            <v>11643.04</v>
          </cell>
          <cell r="R2886">
            <v>15493.43</v>
          </cell>
          <cell r="S2886">
            <v>15052.81</v>
          </cell>
          <cell r="T2886">
            <v>179285.40479999999</v>
          </cell>
          <cell r="U2886">
            <v>109779.23480000001</v>
          </cell>
        </row>
        <row r="2887">
          <cell r="F2887" t="str">
            <v>(-) DESPESAS LOGÍSTICA (DISTRIBUIÇÃO)Encargos Sociais</v>
          </cell>
          <cell r="G2887" t="str">
            <v>Encargos Sociais</v>
          </cell>
          <cell r="H2887">
            <v>7949.87</v>
          </cell>
          <cell r="I2887">
            <v>8041.7300000000005</v>
          </cell>
          <cell r="J2887">
            <v>6508.4700000000012</v>
          </cell>
          <cell r="K2887">
            <v>8163.3736000000008</v>
          </cell>
          <cell r="L2887">
            <v>6612.7236000000003</v>
          </cell>
          <cell r="M2887">
            <v>7233.996000000001</v>
          </cell>
          <cell r="N2887">
            <v>8245.8495999999996</v>
          </cell>
          <cell r="O2887">
            <v>10407.119999999999</v>
          </cell>
          <cell r="P2887">
            <v>7664.2800000000007</v>
          </cell>
          <cell r="Q2887">
            <v>8523.6200000000008</v>
          </cell>
          <cell r="R2887">
            <v>8010.4500000000007</v>
          </cell>
          <cell r="S2887">
            <v>8593.1999999999989</v>
          </cell>
          <cell r="T2887">
            <v>95954.68279999998</v>
          </cell>
          <cell r="U2887">
            <v>52756.012799999997</v>
          </cell>
        </row>
        <row r="2888">
          <cell r="F2888" t="str">
            <v>(-) DESPESAS LOGÍSTICA (DISTRIBUIÇÃO)Provisão PPR Global</v>
          </cell>
          <cell r="G2888" t="str">
            <v>Provisão PPR Global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</row>
        <row r="2889">
          <cell r="F2889" t="str">
            <v>(-) DESPESAS LOGÍSTICA (DISTRIBUIÇÃO)Desenvolvimento RH</v>
          </cell>
          <cell r="G2889" t="str">
            <v>Desenvolvimento RH</v>
          </cell>
          <cell r="H2889">
            <v>2101.1799999999998</v>
          </cell>
          <cell r="I2889">
            <v>2101.1799999999998</v>
          </cell>
          <cell r="J2889">
            <v>2101.1800000000007</v>
          </cell>
          <cell r="K2889">
            <v>2101.1799999999998</v>
          </cell>
          <cell r="L2889">
            <v>2101.1799999999998</v>
          </cell>
          <cell r="M2889">
            <v>2101.1799999999998</v>
          </cell>
          <cell r="N2889">
            <v>-1468.2600000000002</v>
          </cell>
          <cell r="O2889">
            <v>1036.0999999999999</v>
          </cell>
          <cell r="P2889">
            <v>231.42999999999984</v>
          </cell>
          <cell r="Q2889">
            <v>-1418.56</v>
          </cell>
          <cell r="R2889">
            <v>6053.02</v>
          </cell>
          <cell r="S2889">
            <v>-17040.810000000001</v>
          </cell>
          <cell r="T2889">
            <v>0</v>
          </cell>
          <cell r="U2889">
            <v>11138.820000000002</v>
          </cell>
        </row>
        <row r="2890">
          <cell r="F2890" t="str">
            <v>(-) DESPESAS LOGÍSTICA (DISTRIBUIÇÃO)Provisão PPR Gestores</v>
          </cell>
          <cell r="G2890" t="str">
            <v>Provisão PPR Gestores</v>
          </cell>
          <cell r="H2890">
            <v>2101.1799999999998</v>
          </cell>
          <cell r="I2890">
            <v>2101.1799999999998</v>
          </cell>
          <cell r="J2890">
            <v>2101.1800000000007</v>
          </cell>
          <cell r="K2890">
            <v>2101.1799999999998</v>
          </cell>
          <cell r="L2890">
            <v>2101.1799999999998</v>
          </cell>
          <cell r="M2890">
            <v>2101.1799999999998</v>
          </cell>
          <cell r="N2890">
            <v>-1468.2600000000002</v>
          </cell>
          <cell r="O2890">
            <v>1036.0999999999999</v>
          </cell>
          <cell r="P2890">
            <v>231.42999999999984</v>
          </cell>
          <cell r="Q2890">
            <v>-1418.56</v>
          </cell>
          <cell r="R2890">
            <v>6053.02</v>
          </cell>
          <cell r="S2890">
            <v>-17040.810000000001</v>
          </cell>
          <cell r="T2890">
            <v>0</v>
          </cell>
          <cell r="U2890">
            <v>11138.820000000002</v>
          </cell>
        </row>
        <row r="2891">
          <cell r="F2891" t="str">
            <v>(-) DESPESAS LOGÍSTICA (DISTRIBUIÇÃO)Educação Continuada</v>
          </cell>
          <cell r="G2891" t="str">
            <v>Educação Continuada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</row>
        <row r="2892">
          <cell r="F2892" t="str">
            <v>(-) DESPESAS LOGÍSTICA (DISTRIBUIÇÃO)Idiomas</v>
          </cell>
          <cell r="G2892" t="str">
            <v>Idiomas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</row>
        <row r="2893">
          <cell r="F2893" t="str">
            <v>(-) DESPESAS LOGÍSTICA (DISTRIBUIÇÃO)Ginástica Laboral</v>
          </cell>
          <cell r="G2893" t="str">
            <v>Ginástica Laboral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</row>
        <row r="2894">
          <cell r="F2894" t="str">
            <v>(-) DESPESAS LOGÍSTICA (DISTRIBUIÇÃO)Educação e Treinamento (Capacitação)</v>
          </cell>
          <cell r="G2894" t="str">
            <v>Educação e Treinamento (Capacitação)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</row>
        <row r="2895">
          <cell r="F2895" t="str">
            <v>(-) DESPESAS LOGÍSTICA (DISTRIBUIÇÃO)Atividades Motivacionais</v>
          </cell>
          <cell r="G2895" t="str">
            <v>Atividades Motivacionais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</row>
        <row r="2896">
          <cell r="F2896" t="str">
            <v>(-) DESPESAS LOGÍSTICA (DISTRIBUIÇÃO)Outras despesas de Pessoal</v>
          </cell>
          <cell r="G2896" t="str">
            <v>Outras despesas de Pessoal</v>
          </cell>
          <cell r="H2896">
            <v>4527.3483337450043</v>
          </cell>
          <cell r="I2896">
            <v>3988.7889371600672</v>
          </cell>
          <cell r="J2896">
            <v>5367.0927839629876</v>
          </cell>
          <cell r="K2896">
            <v>4691.2682862898673</v>
          </cell>
          <cell r="L2896">
            <v>4868.2517632369736</v>
          </cell>
          <cell r="M2896">
            <v>4633.7363332442665</v>
          </cell>
          <cell r="N2896">
            <v>4667.958577663012</v>
          </cell>
          <cell r="O2896">
            <v>4717.11169352249</v>
          </cell>
          <cell r="P2896">
            <v>4662.57413315545</v>
          </cell>
          <cell r="Q2896">
            <v>3809.3418648825755</v>
          </cell>
          <cell r="R2896">
            <v>3973.0768413362252</v>
          </cell>
          <cell r="S2896">
            <v>4559.1256432583859</v>
          </cell>
          <cell r="T2896">
            <v>54465.675191457303</v>
          </cell>
          <cell r="U2896">
            <v>32744.445015302179</v>
          </cell>
        </row>
        <row r="2897">
          <cell r="F2897" t="str">
            <v>(-) DESPESAS LOGÍSTICA (DISTRIBUIÇÃO)Ajuda de Custo Alimentação</v>
          </cell>
          <cell r="G2897" t="str">
            <v>Ajuda de Custo Alimentação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</row>
        <row r="2898">
          <cell r="F2898" t="str">
            <v>(-) DESPESAS LOGÍSTICA (DISTRIBUIÇÃO)Ajuda de Custo Combustível</v>
          </cell>
          <cell r="G2898" t="str">
            <v>Ajuda de Custo Combustível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</row>
        <row r="2899">
          <cell r="F2899" t="str">
            <v>(-) DESPESAS LOGÍSTICA (DISTRIBUIÇÃO)Ajuda de Custo Moradia/Aluguel</v>
          </cell>
          <cell r="G2899" t="str">
            <v>Ajuda de Custo Moradia/Aluguel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</row>
        <row r="2900">
          <cell r="F2900" t="str">
            <v>(-) DESPESAS LOGÍSTICA (DISTRIBUIÇÃO)Exames Médicos</v>
          </cell>
          <cell r="G2900" t="str">
            <v>Exames Médicos</v>
          </cell>
          <cell r="H2900">
            <v>0</v>
          </cell>
          <cell r="I2900">
            <v>48.999999992299998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14.999999976</v>
          </cell>
          <cell r="O2900">
            <v>0</v>
          </cell>
          <cell r="P2900">
            <v>21.005999447508263</v>
          </cell>
          <cell r="Q2900">
            <v>0</v>
          </cell>
          <cell r="R2900">
            <v>0</v>
          </cell>
          <cell r="S2900">
            <v>0</v>
          </cell>
          <cell r="T2900">
            <v>85.005999415808262</v>
          </cell>
          <cell r="U2900">
            <v>63.999999968299996</v>
          </cell>
        </row>
        <row r="2901">
          <cell r="F2901" t="str">
            <v>(-) DESPESAS LOGÍSTICA (DISTRIBUIÇÃO)Plano de Saúde</v>
          </cell>
          <cell r="G2901" t="str">
            <v>Plano de Saúde</v>
          </cell>
          <cell r="H2901">
            <v>1532.1483333981218</v>
          </cell>
          <cell r="I2901">
            <v>1587.788938014224</v>
          </cell>
          <cell r="J2901">
            <v>1789.4927826617379</v>
          </cell>
          <cell r="K2901">
            <v>1565.4682844362774</v>
          </cell>
          <cell r="L2901">
            <v>1804.2517646335987</v>
          </cell>
          <cell r="M2901">
            <v>1777.7363333906064</v>
          </cell>
          <cell r="N2901">
            <v>1895.6585774746584</v>
          </cell>
          <cell r="O2901">
            <v>1863.8116949084904</v>
          </cell>
          <cell r="P2901">
            <v>1953.2681355032644</v>
          </cell>
          <cell r="Q2901">
            <v>1578.4418644708051</v>
          </cell>
          <cell r="R2901">
            <v>1673.8768422746257</v>
          </cell>
          <cell r="S2901">
            <v>2087.1256432661858</v>
          </cell>
          <cell r="T2901">
            <v>21109.069194432595</v>
          </cell>
          <cell r="U2901">
            <v>11952.545014009223</v>
          </cell>
        </row>
        <row r="2902">
          <cell r="F2902" t="str">
            <v>(-) DESPESAS LOGÍSTICA (DISTRIBUIÇÃO)Seguro de Vida em Grupo</v>
          </cell>
          <cell r="G2902" t="str">
            <v>Seguro de Vida em Grupo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</row>
        <row r="2903">
          <cell r="F2903" t="str">
            <v>(-) DESPESAS LOGÍSTICA (DISTRIBUIÇÃO)Plano Odontológico</v>
          </cell>
          <cell r="G2903" t="str">
            <v>Plano Odontológico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</row>
        <row r="2904">
          <cell r="F2904" t="str">
            <v>(-) DESPESAS LOGÍSTICA (DISTRIBUIÇÃO)Farmácia</v>
          </cell>
          <cell r="G2904" t="str">
            <v>Farmácia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</row>
        <row r="2905">
          <cell r="F2905" t="str">
            <v>(-) DESPESAS LOGÍSTICA (DISTRIBUIÇÃO)Alimentação Funcionários</v>
          </cell>
          <cell r="G2905" t="str">
            <v>Alimentação Funcionários</v>
          </cell>
          <cell r="H2905">
            <v>2585.1300003454212</v>
          </cell>
          <cell r="I2905">
            <v>2351.9999991535433</v>
          </cell>
          <cell r="J2905">
            <v>2352.0000013012504</v>
          </cell>
          <cell r="K2905">
            <v>2856.0000017766406</v>
          </cell>
          <cell r="L2905">
            <v>2855.9999985978752</v>
          </cell>
          <cell r="M2905">
            <v>2855.99999985366</v>
          </cell>
          <cell r="N2905">
            <v>2352.0000002139527</v>
          </cell>
          <cell r="O2905">
            <v>2351.9999986139997</v>
          </cell>
          <cell r="P2905">
            <v>2339.999998204677</v>
          </cell>
          <cell r="Q2905">
            <v>2160.0000004082758</v>
          </cell>
          <cell r="R2905">
            <v>2207.9999990615997</v>
          </cell>
          <cell r="S2905">
            <v>2471.9999999922002</v>
          </cell>
          <cell r="T2905">
            <v>29741.129997523094</v>
          </cell>
          <cell r="U2905">
            <v>18209.130001242342</v>
          </cell>
        </row>
        <row r="2906">
          <cell r="F2906" t="str">
            <v>(-) DESPESAS LOGÍSTICA (DISTRIBUIÇÃO)Alimentação Interna Funcionários</v>
          </cell>
          <cell r="G2906" t="str">
            <v>Alimentação Interna Funcionários</v>
          </cell>
          <cell r="H2906">
            <v>25.999999963392</v>
          </cell>
          <cell r="I2906">
            <v>0</v>
          </cell>
          <cell r="J2906">
            <v>1225.5999999999999</v>
          </cell>
          <cell r="K2906">
            <v>0</v>
          </cell>
          <cell r="L2906">
            <v>208.0000000055</v>
          </cell>
          <cell r="M2906">
            <v>0</v>
          </cell>
          <cell r="N2906">
            <v>300.29999999839998</v>
          </cell>
          <cell r="O2906">
            <v>501.3</v>
          </cell>
          <cell r="P2906">
            <v>348.3</v>
          </cell>
          <cell r="Q2906">
            <v>41</v>
          </cell>
          <cell r="R2906">
            <v>91.2</v>
          </cell>
          <cell r="S2906">
            <v>0</v>
          </cell>
          <cell r="T2906">
            <v>2741.6999999672917</v>
          </cell>
          <cell r="U2906">
            <v>1759.8999999672917</v>
          </cell>
        </row>
        <row r="2907">
          <cell r="F2907" t="str">
            <v>(-) DESPESAS LOGÍSTICA (DISTRIBUIÇÃO)Multa Termino Contratual</v>
          </cell>
          <cell r="G2907" t="str">
            <v>Multa Termino Contratual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</row>
        <row r="2908">
          <cell r="F2908" t="str">
            <v>(-) DESPESAS LOGÍSTICA (DISTRIBUIÇÃO)Multas Trabalhistas</v>
          </cell>
          <cell r="G2908" t="str">
            <v>Multas Trabalhistas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</row>
        <row r="2909">
          <cell r="F2909" t="str">
            <v xml:space="preserve">(-) DESPESAS LOGÍSTICA (DISTRIBUIÇÃO)Fardamento </v>
          </cell>
          <cell r="G2909" t="str">
            <v xml:space="preserve">Fardamento </v>
          </cell>
          <cell r="H2909">
            <v>384.07000003806957</v>
          </cell>
          <cell r="I2909">
            <v>0</v>
          </cell>
          <cell r="J2909">
            <v>0</v>
          </cell>
          <cell r="K2909">
            <v>269.80000007694997</v>
          </cell>
          <cell r="L2909">
            <v>0</v>
          </cell>
          <cell r="M2909">
            <v>0</v>
          </cell>
          <cell r="N2909">
            <v>105</v>
          </cell>
          <cell r="O2909">
            <v>0</v>
          </cell>
          <cell r="P2909">
            <v>0</v>
          </cell>
          <cell r="Q2909">
            <v>29.900000003494689</v>
          </cell>
          <cell r="R2909">
            <v>0</v>
          </cell>
          <cell r="S2909">
            <v>0</v>
          </cell>
          <cell r="T2909">
            <v>788.7700001185143</v>
          </cell>
          <cell r="U2909">
            <v>758.87000011501959</v>
          </cell>
        </row>
        <row r="2910">
          <cell r="F2910" t="str">
            <v>(-) DESPESAS LOGÍSTICA (DISTRIBUIÇÃO)Benefícios Assistenciais</v>
          </cell>
          <cell r="G2910" t="str">
            <v>Benefícios Assistenciais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</row>
        <row r="2911">
          <cell r="F2911" t="str">
            <v>(-) DESPESAS LOGÍSTICA (DISTRIBUIÇÃO)(-) Despesas especificas</v>
          </cell>
          <cell r="G2911" t="str">
            <v>(-) Despesas especificas</v>
          </cell>
          <cell r="H2911">
            <v>122472.56999999996</v>
          </cell>
          <cell r="I2911">
            <v>131347.19999999992</v>
          </cell>
          <cell r="J2911">
            <v>204312.12999999995</v>
          </cell>
          <cell r="K2911">
            <v>184853.80000000013</v>
          </cell>
          <cell r="L2911">
            <v>178949.13000000015</v>
          </cell>
          <cell r="M2911">
            <v>159301.03999999998</v>
          </cell>
          <cell r="N2911">
            <v>114152.33999999981</v>
          </cell>
          <cell r="O2911">
            <v>233830.05000000718</v>
          </cell>
          <cell r="P2911">
            <v>186274.2000000003</v>
          </cell>
          <cell r="Q2911">
            <v>152941.65999999989</v>
          </cell>
          <cell r="R2911">
            <v>150903.92000000001</v>
          </cell>
          <cell r="S2911">
            <v>227548.75999999983</v>
          </cell>
          <cell r="T2911">
            <v>2046886.800000007</v>
          </cell>
          <cell r="U2911">
            <v>1095388.21</v>
          </cell>
        </row>
        <row r="2912">
          <cell r="F2912" t="str">
            <v>(-) DESPESAS LOGÍSTICA (DISTRIBUIÇÃO)(-) Despesas Fretes Terceiros</v>
          </cell>
          <cell r="G2912" t="str">
            <v>(-) Despesas Fretes Terceiros</v>
          </cell>
          <cell r="H2912">
            <v>105171.45999999996</v>
          </cell>
          <cell r="I2912">
            <v>125682.11999999992</v>
          </cell>
          <cell r="J2912">
            <v>155426.38999999996</v>
          </cell>
          <cell r="K2912">
            <v>145055.77000000014</v>
          </cell>
          <cell r="L2912">
            <v>145603.45000000013</v>
          </cell>
          <cell r="M2912">
            <v>119135.33999999998</v>
          </cell>
          <cell r="N2912">
            <v>113868.65999999981</v>
          </cell>
          <cell r="O2912">
            <v>177783.60000000018</v>
          </cell>
          <cell r="P2912">
            <v>174525.78000000029</v>
          </cell>
          <cell r="Q2912">
            <v>126339.91999999988</v>
          </cell>
          <cell r="R2912">
            <v>127587.78000000003</v>
          </cell>
          <cell r="S2912">
            <v>149728.71999999983</v>
          </cell>
          <cell r="T2912">
            <v>1665908.99</v>
          </cell>
          <cell r="U2912">
            <v>909943.19</v>
          </cell>
        </row>
        <row r="2913">
          <cell r="F2913" t="str">
            <v>(-) DESPESAS LOGÍSTICA (DISTRIBUIÇÃO)Frete Venda Transportadora e Redespacho</v>
          </cell>
          <cell r="G2913" t="str">
            <v>Frete Venda Transportadora e Redespacho</v>
          </cell>
          <cell r="H2913">
            <v>122288.03999999996</v>
          </cell>
          <cell r="I2913">
            <v>143419.19999999992</v>
          </cell>
          <cell r="J2913">
            <v>171952.27999999994</v>
          </cell>
          <cell r="K2913">
            <v>162187.45000000013</v>
          </cell>
          <cell r="L2913">
            <v>163155.70000000013</v>
          </cell>
          <cell r="M2913">
            <v>133900.31999999998</v>
          </cell>
          <cell r="N2913">
            <v>127594.82999999981</v>
          </cell>
          <cell r="O2913">
            <v>199255.76000000018</v>
          </cell>
          <cell r="P2913">
            <v>196187.78000000029</v>
          </cell>
          <cell r="Q2913">
            <v>142893.42999999988</v>
          </cell>
          <cell r="R2913">
            <v>143296.78000000003</v>
          </cell>
          <cell r="S2913">
            <v>169086.91999999984</v>
          </cell>
          <cell r="T2913">
            <v>1875218.4900000002</v>
          </cell>
          <cell r="U2913">
            <v>1024497.82</v>
          </cell>
        </row>
        <row r="2914">
          <cell r="F2914" t="str">
            <v>(-) DESPESAS LOGÍSTICA (DISTRIBUIÇÃO)(-) Crédito Fiscal</v>
          </cell>
          <cell r="G2914" t="str">
            <v>(-) Crédito Fiscal</v>
          </cell>
          <cell r="H2914">
            <v>-17116.580000000002</v>
          </cell>
          <cell r="I2914">
            <v>-17737.080000000002</v>
          </cell>
          <cell r="J2914">
            <v>-16525.89</v>
          </cell>
          <cell r="K2914">
            <v>-17131.68</v>
          </cell>
          <cell r="L2914">
            <v>-17552.25</v>
          </cell>
          <cell r="M2914">
            <v>-14764.98</v>
          </cell>
          <cell r="N2914">
            <v>-13726.17</v>
          </cell>
          <cell r="O2914">
            <v>-21472.16</v>
          </cell>
          <cell r="P2914">
            <v>-21662</v>
          </cell>
          <cell r="Q2914">
            <v>-16553.509999999998</v>
          </cell>
          <cell r="R2914">
            <v>-15709</v>
          </cell>
          <cell r="S2914">
            <v>-19358.2</v>
          </cell>
          <cell r="T2914">
            <v>-209309.50000000003</v>
          </cell>
          <cell r="U2914">
            <v>-114554.63</v>
          </cell>
        </row>
        <row r="2915">
          <cell r="F2915" t="str">
            <v>(-) DESPESAS LOGÍSTICA (DISTRIBUIÇÃO)(-)Frete Venda Frota Propria - Pesada</v>
          </cell>
          <cell r="G2915" t="str">
            <v>(-)Frete Venda Frota Propria - Pesada</v>
          </cell>
          <cell r="H2915">
            <v>14931.02</v>
          </cell>
          <cell r="I2915">
            <v>1268.7500000000002</v>
          </cell>
          <cell r="J2915">
            <v>46627.74</v>
          </cell>
          <cell r="K2915">
            <v>31696.370000000003</v>
          </cell>
          <cell r="L2915">
            <v>30642.290000000008</v>
          </cell>
          <cell r="M2915">
            <v>36230.61</v>
          </cell>
          <cell r="N2915">
            <v>87.68</v>
          </cell>
          <cell r="O2915">
            <v>48607.570000000007</v>
          </cell>
          <cell r="P2915">
            <v>10314.07</v>
          </cell>
          <cell r="Q2915">
            <v>25395.96</v>
          </cell>
          <cell r="R2915">
            <v>22540.59</v>
          </cell>
          <cell r="S2915">
            <v>77217.24000000002</v>
          </cell>
          <cell r="T2915">
            <v>345559.89</v>
          </cell>
          <cell r="U2915">
            <v>161484.46000000002</v>
          </cell>
        </row>
        <row r="2916">
          <cell r="F2916" t="str">
            <v>(-) DESPESAS LOGÍSTICA (DISTRIBUIÇÃO)Operador Logístico</v>
          </cell>
          <cell r="G2916" t="str">
            <v>Operador Logístico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</row>
        <row r="2917">
          <cell r="F2917" t="str">
            <v>(-) DESPESAS LOGÍSTICA (DISTRIBUIÇÃO)Serviço de Rastreamento</v>
          </cell>
          <cell r="G2917" t="str">
            <v>Serviço de Rastreamento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</row>
        <row r="2918">
          <cell r="F2918" t="str">
            <v>(-) DESPESAS LOGÍSTICA (DISTRIBUIÇÃO)Emplacamento Frota Pesada</v>
          </cell>
          <cell r="G2918" t="str">
            <v>Emplacamento Frota Pesada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</row>
        <row r="2919">
          <cell r="F2919" t="str">
            <v>(-) DESPESAS LOGÍSTICA (DISTRIBUIÇÃO)Seguro de Carga</v>
          </cell>
          <cell r="G2919" t="str">
            <v>Seguro de Carga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22975.71</v>
          </cell>
          <cell r="T2919">
            <v>22975.71</v>
          </cell>
          <cell r="U2919">
            <v>0</v>
          </cell>
        </row>
        <row r="2920">
          <cell r="F2920" t="str">
            <v>(-) DESPESAS LOGÍSTICA (DISTRIBUIÇÃO)Diária Motorista Caminhões</v>
          </cell>
          <cell r="G2920" t="str">
            <v>Diária Motorista Caminhões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</row>
        <row r="2921">
          <cell r="F2921" t="str">
            <v>(-) DESPESAS LOGÍSTICA (DISTRIBUIÇÃO)Seguro de Caminhões</v>
          </cell>
          <cell r="G2921" t="str">
            <v>Seguro de Caminhões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3488.63</v>
          </cell>
          <cell r="Q2921">
            <v>363.7</v>
          </cell>
          <cell r="R2921">
            <v>363.69</v>
          </cell>
          <cell r="S2921">
            <v>0</v>
          </cell>
          <cell r="T2921">
            <v>4216.0199999999995</v>
          </cell>
          <cell r="U2921">
            <v>0</v>
          </cell>
        </row>
        <row r="2922">
          <cell r="F2922" t="str">
            <v>(-) DESPESAS LOGÍSTICA (DISTRIBUIÇÃO)Manutenção Caminhões</v>
          </cell>
          <cell r="G2922" t="str">
            <v>Manutenção Caminhões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</row>
        <row r="2923">
          <cell r="F2923" t="str">
            <v>(-) DESPESAS LOGÍSTICA (DISTRIBUIÇÃO)Combustível Caminhões</v>
          </cell>
          <cell r="G2923" t="str">
            <v>Combustível Caminhões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</row>
        <row r="2924">
          <cell r="F2924" t="str">
            <v>(-) DESPESAS LOGÍSTICA (DISTRIBUIÇÃO)Multa Caminhões</v>
          </cell>
          <cell r="G2924" t="str">
            <v>Multa Caminhões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</row>
        <row r="2925">
          <cell r="F2925" t="str">
            <v>(-) DESPESAS LOGÍSTICA (DISTRIBUIÇÃO)Arrendamento de Caminhões</v>
          </cell>
          <cell r="G2925" t="str">
            <v>Arrendamento de Caminhões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</row>
        <row r="2926">
          <cell r="F2926" t="str">
            <v>(-) DESPESAS LOGÍSTICA (DISTRIBUIÇÃO)Descarregador</v>
          </cell>
          <cell r="G2926" t="str">
            <v>Descarregador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</row>
        <row r="2927">
          <cell r="F2927" t="str">
            <v>(-) DESPESAS LOGÍSTICA (DISTRIBUIÇÃO)Multa Excesso de Peso</v>
          </cell>
          <cell r="G2927" t="str">
            <v>Multa Excesso de Peso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</row>
        <row r="2928">
          <cell r="F2928" t="str">
            <v>(-) DESPESAS LOGÍSTICA (DISTRIBUIÇÃO)Carretos</v>
          </cell>
          <cell r="G2928" t="str">
            <v>Carretos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</row>
        <row r="2929">
          <cell r="F2929" t="str">
            <v>(-) DESPESAS LOGÍSTICA (DISTRIBUIÇÃO)Serviço de Armazenagem</v>
          </cell>
          <cell r="G2929" t="str">
            <v>Serviço de Armazenagem</v>
          </cell>
          <cell r="H2929">
            <v>14931.02</v>
          </cell>
          <cell r="I2929">
            <v>1268.7500000000002</v>
          </cell>
          <cell r="J2929">
            <v>46627.74</v>
          </cell>
          <cell r="K2929">
            <v>31696.370000000003</v>
          </cell>
          <cell r="L2929">
            <v>30642.290000000008</v>
          </cell>
          <cell r="M2929">
            <v>36230.61</v>
          </cell>
          <cell r="N2929">
            <v>87.68</v>
          </cell>
          <cell r="O2929">
            <v>48607.570000000007</v>
          </cell>
          <cell r="P2929">
            <v>6825.4399999999987</v>
          </cell>
          <cell r="Q2929">
            <v>25032.26</v>
          </cell>
          <cell r="R2929">
            <v>22176.9</v>
          </cell>
          <cell r="S2929">
            <v>54241.530000000013</v>
          </cell>
          <cell r="T2929">
            <v>318368.16000000009</v>
          </cell>
          <cell r="U2929">
            <v>161484.46000000002</v>
          </cell>
        </row>
        <row r="2930">
          <cell r="F2930" t="str">
            <v>(-) DESPESAS LOGÍSTICA (DISTRIBUIÇÃO)Serviço de Agendamento de Carga</v>
          </cell>
          <cell r="G2930" t="str">
            <v>Serviço de Agendamento de Carga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</row>
        <row r="2931">
          <cell r="F2931" t="str">
            <v>(-) DESPESAS LOGÍSTICA (DISTRIBUIÇÃO)Pedágios</v>
          </cell>
          <cell r="G2931" t="str">
            <v>Pedágios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</row>
        <row r="2932">
          <cell r="F2932" t="str">
            <v>(-) DESPESAS LOGÍSTICA (DISTRIBUIÇÃO)Prestação de Serviço Específico</v>
          </cell>
          <cell r="G2932" t="str">
            <v>Prestação de Serviço Específico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</row>
        <row r="2933">
          <cell r="F2933" t="str">
            <v>(-) DESPESAS LOGÍSTICA (DISTRIBUIÇÃO)Taxa TPP - Secretaria de Infra Estrutura</v>
          </cell>
          <cell r="G2933" t="str">
            <v>Taxa TPP - Secretaria de Infra Estrutura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</row>
        <row r="2934">
          <cell r="F2934" t="str">
            <v>(-) DESPESAS LOGÍSTICA (DISTRIBUIÇÃO)(-)Frota Propria - Leve</v>
          </cell>
          <cell r="G2934" t="str">
            <v>(-)Frota Propria - Leve</v>
          </cell>
          <cell r="H2934">
            <v>2370.09</v>
          </cell>
          <cell r="I2934">
            <v>4396.33</v>
          </cell>
          <cell r="J2934">
            <v>2258</v>
          </cell>
          <cell r="K2934">
            <v>8101.6600000000008</v>
          </cell>
          <cell r="L2934">
            <v>2703.3900000000003</v>
          </cell>
          <cell r="M2934">
            <v>3935.0900000000006</v>
          </cell>
          <cell r="N2934">
            <v>196</v>
          </cell>
          <cell r="O2934">
            <v>7438.8800000069996</v>
          </cell>
          <cell r="P2934">
            <v>1434.35</v>
          </cell>
          <cell r="Q2934">
            <v>1205.78</v>
          </cell>
          <cell r="R2934">
            <v>775.55</v>
          </cell>
          <cell r="S2934">
            <v>602.79999999999995</v>
          </cell>
          <cell r="T2934">
            <v>35417.920000007005</v>
          </cell>
          <cell r="U2934">
            <v>23960.560000000001</v>
          </cell>
        </row>
        <row r="2935">
          <cell r="F2935" t="str">
            <v>(-) DESPESAS LOGÍSTICA (DISTRIBUIÇÃO)Emplacamento Frota Leve</v>
          </cell>
          <cell r="G2935" t="str">
            <v>Emplacamento Frota Leve</v>
          </cell>
          <cell r="H2935">
            <v>0</v>
          </cell>
          <cell r="I2935">
            <v>1564.44</v>
          </cell>
          <cell r="J2935">
            <v>0</v>
          </cell>
          <cell r="K2935">
            <v>230</v>
          </cell>
          <cell r="L2935">
            <v>0</v>
          </cell>
          <cell r="M2935">
            <v>3463.4800000000005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5257.92</v>
          </cell>
          <cell r="U2935">
            <v>5257.92</v>
          </cell>
        </row>
        <row r="2936">
          <cell r="F2936" t="str">
            <v>(-) DESPESAS LOGÍSTICA (DISTRIBUIÇÃO)Seguro Frota Leve</v>
          </cell>
          <cell r="G2936" t="str">
            <v>Seguro Frota Leve</v>
          </cell>
          <cell r="H2936">
            <v>330.09000000000003</v>
          </cell>
          <cell r="I2936">
            <v>330.09000000000003</v>
          </cell>
          <cell r="J2936">
            <v>330.09000000000003</v>
          </cell>
          <cell r="K2936">
            <v>330.09000000000003</v>
          </cell>
          <cell r="L2936">
            <v>330.09000000000003</v>
          </cell>
          <cell r="M2936">
            <v>137</v>
          </cell>
          <cell r="N2936">
            <v>0</v>
          </cell>
          <cell r="O2936">
            <v>698.33</v>
          </cell>
          <cell r="P2936">
            <v>355.55</v>
          </cell>
          <cell r="Q2936">
            <v>355.55</v>
          </cell>
          <cell r="R2936">
            <v>355.55</v>
          </cell>
          <cell r="S2936">
            <v>355.55</v>
          </cell>
          <cell r="T2936">
            <v>3907.9800000000009</v>
          </cell>
          <cell r="U2936">
            <v>1787.4500000000003</v>
          </cell>
        </row>
        <row r="2937">
          <cell r="F2937" t="str">
            <v>(-) DESPESAS LOGÍSTICA (DISTRIBUIÇÃO)Multa Frota Leve</v>
          </cell>
          <cell r="G2937" t="str">
            <v>Multa Frota Leve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</row>
        <row r="2938">
          <cell r="F2938" t="str">
            <v>(-) DESPESAS LOGÍSTICA (DISTRIBUIÇÃO)Combustível Frota Leve</v>
          </cell>
          <cell r="G2938" t="str">
            <v>Combustível Frota Leve</v>
          </cell>
          <cell r="H2938">
            <v>0</v>
          </cell>
          <cell r="I2938">
            <v>0</v>
          </cell>
          <cell r="J2938">
            <v>688.56</v>
          </cell>
          <cell r="K2938">
            <v>802.21</v>
          </cell>
          <cell r="L2938">
            <v>0</v>
          </cell>
          <cell r="M2938">
            <v>0</v>
          </cell>
          <cell r="N2938">
            <v>0</v>
          </cell>
          <cell r="O2938">
            <v>5576.5500000069997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T2938">
            <v>7067.3200000069992</v>
          </cell>
          <cell r="U2938">
            <v>1490.77</v>
          </cell>
        </row>
        <row r="2939">
          <cell r="F2939" t="str">
            <v>(-) DESPESAS LOGÍSTICA (DISTRIBUIÇÃO)Manutenção Frota Leve</v>
          </cell>
          <cell r="G2939" t="str">
            <v>Manutenção Frota Leve</v>
          </cell>
          <cell r="H2939">
            <v>2040</v>
          </cell>
          <cell r="I2939">
            <v>2501.8000000000002</v>
          </cell>
          <cell r="J2939">
            <v>1239.3499999999999</v>
          </cell>
          <cell r="K2939">
            <v>6739.3600000000006</v>
          </cell>
          <cell r="L2939">
            <v>2373.3000000000002</v>
          </cell>
          <cell r="M2939">
            <v>334.61</v>
          </cell>
          <cell r="N2939">
            <v>196</v>
          </cell>
          <cell r="O2939">
            <v>1164</v>
          </cell>
          <cell r="P2939">
            <v>1078.8</v>
          </cell>
          <cell r="Q2939">
            <v>850.23</v>
          </cell>
          <cell r="R2939">
            <v>420</v>
          </cell>
          <cell r="S2939">
            <v>247.25</v>
          </cell>
          <cell r="T2939">
            <v>19184.7</v>
          </cell>
          <cell r="U2939">
            <v>15424.420000000002</v>
          </cell>
        </row>
        <row r="2940">
          <cell r="F2940" t="str">
            <v>(-) DESPESAS LOGÍSTICA (DISTRIBUIÇÃO)Diária Motorista Frota Leve</v>
          </cell>
          <cell r="G2940" t="str">
            <v>Diária Motorista Frota Leve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</row>
        <row r="2941">
          <cell r="F2941" t="str">
            <v>(-) DESPESAS LOGÍSTICA (DISTRIBUIÇÃO)(-) Despesas Gerais</v>
          </cell>
          <cell r="G2941" t="str">
            <v>(-) Despesas Gerais</v>
          </cell>
          <cell r="H2941">
            <v>12940.889999795665</v>
          </cell>
          <cell r="I2941">
            <v>14133.170000439317</v>
          </cell>
          <cell r="J2941">
            <v>11929.370000016919</v>
          </cell>
          <cell r="K2941">
            <v>16661.170000246813</v>
          </cell>
          <cell r="L2941">
            <v>18902.0999999872</v>
          </cell>
          <cell r="M2941">
            <v>16866.309999999998</v>
          </cell>
          <cell r="N2941">
            <v>31261.99</v>
          </cell>
          <cell r="O2941">
            <v>24225.000000003154</v>
          </cell>
          <cell r="P2941">
            <v>23464.189999997099</v>
          </cell>
          <cell r="Q2941">
            <v>39199.489999992998</v>
          </cell>
          <cell r="R2941">
            <v>12540.299999991001</v>
          </cell>
          <cell r="S2941">
            <v>164591.34</v>
          </cell>
          <cell r="T2941">
            <v>386715.32000047015</v>
          </cell>
          <cell r="U2941">
            <v>122695.00000048592</v>
          </cell>
        </row>
        <row r="2942">
          <cell r="F2942" t="str">
            <v>(-) DESPESAS LOGÍSTICA (DISTRIBUIÇÃO)(-) Deslocamentos e Viagens</v>
          </cell>
          <cell r="G2942" t="str">
            <v>(-) Deslocamentos e Viagens</v>
          </cell>
          <cell r="H2942">
            <v>90.810000011550002</v>
          </cell>
          <cell r="I2942">
            <v>11.999999991767998</v>
          </cell>
          <cell r="J2942">
            <v>11.00000000168</v>
          </cell>
          <cell r="K2942">
            <v>39.830000020497003</v>
          </cell>
          <cell r="L2942">
            <v>5.9999999871999998</v>
          </cell>
          <cell r="M2942">
            <v>946.6</v>
          </cell>
          <cell r="N2942">
            <v>0</v>
          </cell>
          <cell r="O2942">
            <v>50.000000003154987</v>
          </cell>
          <cell r="P2942">
            <v>0</v>
          </cell>
          <cell r="Q2942">
            <v>3.9999999930000003</v>
          </cell>
          <cell r="R2942">
            <v>1156.5899999999999</v>
          </cell>
          <cell r="S2942">
            <v>0</v>
          </cell>
          <cell r="T2942">
            <v>2316.8300000088502</v>
          </cell>
          <cell r="U2942">
            <v>1106.240000012695</v>
          </cell>
        </row>
        <row r="2943">
          <cell r="F2943" t="str">
            <v xml:space="preserve">(-) DESPESAS LOGÍSTICA (DISTRIBUIÇÃO)Hospedagem </v>
          </cell>
          <cell r="G2943" t="str">
            <v xml:space="preserve">Hospedagem 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</row>
        <row r="2944">
          <cell r="F2944" t="str">
            <v xml:space="preserve">(-) DESPESAS LOGÍSTICA (DISTRIBUIÇÃO)Passagens Aéreas </v>
          </cell>
          <cell r="G2944" t="str">
            <v xml:space="preserve">Passagens Aéreas 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</row>
        <row r="2945">
          <cell r="F2945" t="str">
            <v xml:space="preserve">(-) DESPESAS LOGÍSTICA (DISTRIBUIÇÃO)Passagens Rodoviárias </v>
          </cell>
          <cell r="G2945" t="str">
            <v xml:space="preserve">Passagens Rodoviárias 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</row>
        <row r="2946">
          <cell r="F2946" t="str">
            <v>(-) DESPESAS LOGÍSTICA (DISTRIBUIÇÃO)Passagens Marítimas</v>
          </cell>
          <cell r="G2946" t="str">
            <v>Passagens Marítimas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</row>
        <row r="2947">
          <cell r="F2947" t="str">
            <v>(-) DESPESAS LOGÍSTICA (DISTRIBUIÇÃO)Despesas com Táxi</v>
          </cell>
          <cell r="G2947" t="str">
            <v>Despesas com Táxi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50.000000003154987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T2947">
            <v>50.000000003154987</v>
          </cell>
          <cell r="U2947">
            <v>0</v>
          </cell>
        </row>
        <row r="2948">
          <cell r="F2948" t="str">
            <v>(-) DESPESAS LOGÍSTICA (DISTRIBUIÇÃO)Despesas com Moto Taxi</v>
          </cell>
          <cell r="G2948" t="str">
            <v>Despesas com Moto Taxi</v>
          </cell>
          <cell r="H2948">
            <v>6.0000000115499992</v>
          </cell>
          <cell r="I2948">
            <v>11.999999991767998</v>
          </cell>
          <cell r="J2948">
            <v>11.00000000168</v>
          </cell>
          <cell r="K2948">
            <v>0</v>
          </cell>
          <cell r="L2948">
            <v>5.9999999871999998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3.9999999930000003</v>
          </cell>
          <cell r="R2948">
            <v>65.799999990535994</v>
          </cell>
          <cell r="S2948">
            <v>0</v>
          </cell>
          <cell r="T2948">
            <v>104.799999975734</v>
          </cell>
          <cell r="U2948">
            <v>34.999999992197999</v>
          </cell>
        </row>
        <row r="2949">
          <cell r="F2949" t="str">
            <v>(-) DESPESAS LOGÍSTICA (DISTRIBUIÇÃO)Alimentação Viagens</v>
          </cell>
          <cell r="G2949" t="str">
            <v>Alimentação Viagens</v>
          </cell>
          <cell r="H2949">
            <v>84.81</v>
          </cell>
          <cell r="I2949">
            <v>0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426.79000000946399</v>
          </cell>
          <cell r="S2949">
            <v>0</v>
          </cell>
          <cell r="T2949">
            <v>511.600000009464</v>
          </cell>
          <cell r="U2949">
            <v>84.81</v>
          </cell>
        </row>
        <row r="2950">
          <cell r="F2950" t="str">
            <v>(-) DESPESAS LOGÍSTICA (DISTRIBUIÇÃO)Diárias Viagens</v>
          </cell>
          <cell r="G2950" t="str">
            <v>Diárias Viagens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</row>
        <row r="2951">
          <cell r="F2951" t="str">
            <v>(-) DESPESAS LOGÍSTICA (DISTRIBUIÇÃO)Combustível em Viagens</v>
          </cell>
          <cell r="G2951" t="str">
            <v>Combustível em Viagens</v>
          </cell>
          <cell r="H2951">
            <v>0</v>
          </cell>
          <cell r="I2951">
            <v>0</v>
          </cell>
          <cell r="J2951">
            <v>0</v>
          </cell>
          <cell r="K2951">
            <v>39.830000020497003</v>
          </cell>
          <cell r="L2951">
            <v>0</v>
          </cell>
          <cell r="M2951">
            <v>946.6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986.430000020497</v>
          </cell>
          <cell r="U2951">
            <v>986.430000020497</v>
          </cell>
        </row>
        <row r="2952">
          <cell r="F2952" t="str">
            <v>(-) DESPESAS LOGÍSTICA (DISTRIBUIÇÃO)Estacionamento</v>
          </cell>
          <cell r="G2952" t="str">
            <v>Estacionamento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664</v>
          </cell>
          <cell r="S2952">
            <v>0</v>
          </cell>
          <cell r="T2952">
            <v>664</v>
          </cell>
          <cell r="U2952">
            <v>0</v>
          </cell>
        </row>
        <row r="2953">
          <cell r="F2953" t="str">
            <v>(-) DESPESAS LOGÍSTICA (DISTRIBUIÇÃO)Pedágio</v>
          </cell>
          <cell r="G2953" t="str">
            <v>Pedágio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</row>
        <row r="2954">
          <cell r="F2954" t="str">
            <v>(-) DESPESAS LOGÍSTICA (DISTRIBUIÇÃO)(-) Telefonia e Telecomunicações</v>
          </cell>
          <cell r="G2954" t="str">
            <v>(-) Telefonia e Telecomunicações</v>
          </cell>
          <cell r="H2954">
            <v>848.88999978138395</v>
          </cell>
          <cell r="I2954">
            <v>831.30000027200003</v>
          </cell>
          <cell r="J2954">
            <v>835.76000001523801</v>
          </cell>
          <cell r="K2954">
            <v>665.00000003634193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3180.9500001049641</v>
          </cell>
          <cell r="U2954">
            <v>3180.9500001049641</v>
          </cell>
        </row>
        <row r="2955">
          <cell r="F2955" t="str">
            <v>(-) DESPESAS LOGÍSTICA (DISTRIBUIÇÃO)Telefonia Fixa</v>
          </cell>
          <cell r="G2955" t="str">
            <v>Telefonia Fixa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</row>
        <row r="2956">
          <cell r="F2956" t="str">
            <v>(-) DESPESAS LOGÍSTICA (DISTRIBUIÇÃO)Telefonia Móvel</v>
          </cell>
          <cell r="G2956" t="str">
            <v>Telefonia Móvel</v>
          </cell>
          <cell r="H2956">
            <v>848.88999978138395</v>
          </cell>
          <cell r="I2956">
            <v>831.30000027200003</v>
          </cell>
          <cell r="J2956">
            <v>835.76000001523801</v>
          </cell>
          <cell r="K2956">
            <v>665.00000003634193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T2956">
            <v>3180.9500001049641</v>
          </cell>
          <cell r="U2956">
            <v>3180.9500001049641</v>
          </cell>
        </row>
        <row r="2957">
          <cell r="F2957" t="str">
            <v>(-) DESPESAS LOGÍSTICA (DISTRIBUIÇÃO)Internet</v>
          </cell>
          <cell r="G2957" t="str">
            <v>Internet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</row>
        <row r="2958">
          <cell r="F2958" t="str">
            <v>(-) DESPESAS LOGÍSTICA (DISTRIBUIÇÃO)Serviço de Trasmissão em Audio e Video</v>
          </cell>
          <cell r="G2958" t="str">
            <v>Serviço de Trasmissão em Audio e Video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</row>
        <row r="2959">
          <cell r="F2959" t="str">
            <v>(-) DESPESAS LOGÍSTICA (DISTRIBUIÇÃO)Voip</v>
          </cell>
          <cell r="G2959" t="str">
            <v>Voip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</row>
        <row r="2960">
          <cell r="F2960" t="str">
            <v>(-) DESPESAS LOGÍSTICA (DISTRIBUIÇÃO)(-)Materias de Consumo</v>
          </cell>
          <cell r="G2960" t="str">
            <v>(-)Materias de Consumo</v>
          </cell>
          <cell r="H2960">
            <v>5181.5</v>
          </cell>
          <cell r="I2960">
            <v>83.999999996279996</v>
          </cell>
          <cell r="J2960">
            <v>0</v>
          </cell>
          <cell r="K2960">
            <v>1353.59</v>
          </cell>
          <cell r="L2960">
            <v>6214.66</v>
          </cell>
          <cell r="M2960">
            <v>29</v>
          </cell>
          <cell r="N2960">
            <v>17184.7</v>
          </cell>
          <cell r="O2960">
            <v>10805</v>
          </cell>
          <cell r="P2960">
            <v>11259.9099999971</v>
          </cell>
          <cell r="Q2960">
            <v>11475</v>
          </cell>
          <cell r="R2960">
            <v>399.69999999100003</v>
          </cell>
          <cell r="S2960">
            <v>15360</v>
          </cell>
          <cell r="T2960">
            <v>79347.059999984369</v>
          </cell>
          <cell r="U2960">
            <v>30047.449999996279</v>
          </cell>
        </row>
        <row r="2961">
          <cell r="F2961" t="str">
            <v>(-) DESPESAS LOGÍSTICA (DISTRIBUIÇÃO)Material de Consumo Informática</v>
          </cell>
          <cell r="G2961" t="str">
            <v>Material de Consumo Informática</v>
          </cell>
          <cell r="H2961">
            <v>0</v>
          </cell>
          <cell r="I2961">
            <v>0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</row>
        <row r="2962">
          <cell r="F2962" t="str">
            <v>(-) DESPESAS LOGÍSTICA (DISTRIBUIÇÃO)Aluguel Máquina Reprográfica</v>
          </cell>
          <cell r="G2962" t="str">
            <v>Aluguel Máquina Reprográfica</v>
          </cell>
          <cell r="H2962">
            <v>0</v>
          </cell>
          <cell r="I2962">
            <v>0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</row>
        <row r="2963">
          <cell r="F2963" t="str">
            <v>(-) DESPESAS LOGÍSTICA (DISTRIBUIÇÃO)Material de Consumo Máquina Reprografia</v>
          </cell>
          <cell r="G2963" t="str">
            <v>Material de Consumo Máquina Reprografia</v>
          </cell>
          <cell r="H2963">
            <v>0</v>
          </cell>
          <cell r="I2963">
            <v>0</v>
          </cell>
          <cell r="J2963">
            <v>0</v>
          </cell>
          <cell r="K2963">
            <v>48</v>
          </cell>
          <cell r="L2963">
            <v>0</v>
          </cell>
          <cell r="M2963">
            <v>29</v>
          </cell>
          <cell r="N2963">
            <v>0</v>
          </cell>
          <cell r="O2963">
            <v>900</v>
          </cell>
          <cell r="P2963">
            <v>0</v>
          </cell>
          <cell r="Q2963">
            <v>0</v>
          </cell>
          <cell r="R2963">
            <v>59.999999991000003</v>
          </cell>
          <cell r="S2963">
            <v>60</v>
          </cell>
          <cell r="T2963">
            <v>1096.9999999910001</v>
          </cell>
          <cell r="U2963">
            <v>77</v>
          </cell>
        </row>
        <row r="2964">
          <cell r="F2964" t="str">
            <v>(-) DESPESAS LOGÍSTICA (DISTRIBUIÇÃO)Material de Expediente</v>
          </cell>
          <cell r="G2964" t="str">
            <v>Material de Expediente</v>
          </cell>
          <cell r="H2964">
            <v>4381.5</v>
          </cell>
          <cell r="I2964">
            <v>0</v>
          </cell>
          <cell r="J2964">
            <v>0</v>
          </cell>
          <cell r="K2964">
            <v>0</v>
          </cell>
          <cell r="L2964">
            <v>6214.66</v>
          </cell>
          <cell r="M2964">
            <v>0</v>
          </cell>
          <cell r="N2964">
            <v>17000</v>
          </cell>
          <cell r="O2964">
            <v>6809</v>
          </cell>
          <cell r="P2964">
            <v>11137.5</v>
          </cell>
          <cell r="Q2964">
            <v>11475</v>
          </cell>
          <cell r="R2964">
            <v>0</v>
          </cell>
          <cell r="S2964">
            <v>15300</v>
          </cell>
          <cell r="T2964">
            <v>72317.66</v>
          </cell>
          <cell r="U2964">
            <v>27596.16</v>
          </cell>
        </row>
        <row r="2965">
          <cell r="F2965" t="str">
            <v>(-) DESPESAS LOGÍSTICA (DISTRIBUIÇÃO)Material de Limpeza</v>
          </cell>
          <cell r="G2965" t="str">
            <v>Material de Limpeza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T2965">
            <v>0</v>
          </cell>
          <cell r="U2965">
            <v>0</v>
          </cell>
        </row>
        <row r="2966">
          <cell r="F2966" t="str">
            <v>(-) DESPESAS LOGÍSTICA (DISTRIBUIÇÃO)Material Gráfico e Repreográfico</v>
          </cell>
          <cell r="G2966" t="str">
            <v>Material Gráfico e Repreográfico</v>
          </cell>
          <cell r="H2966">
            <v>800</v>
          </cell>
          <cell r="I2966">
            <v>42</v>
          </cell>
          <cell r="J2966">
            <v>0</v>
          </cell>
          <cell r="K2966">
            <v>996.79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72.499999997100005</v>
          </cell>
          <cell r="Q2966">
            <v>0</v>
          </cell>
          <cell r="R2966">
            <v>0</v>
          </cell>
          <cell r="S2966">
            <v>0</v>
          </cell>
          <cell r="T2966">
            <v>1911.2899999971</v>
          </cell>
          <cell r="U2966">
            <v>1838.79</v>
          </cell>
        </row>
        <row r="2967">
          <cell r="F2967" t="str">
            <v>(-) DESPESAS LOGÍSTICA (DISTRIBUIÇÃO)Materiais de Natureza Permanente</v>
          </cell>
          <cell r="G2967" t="str">
            <v>Materiais de Natureza Permanente</v>
          </cell>
          <cell r="H2967">
            <v>0</v>
          </cell>
          <cell r="I2967">
            <v>0</v>
          </cell>
          <cell r="J2967">
            <v>0</v>
          </cell>
          <cell r="K2967">
            <v>308.8</v>
          </cell>
          <cell r="L2967">
            <v>0</v>
          </cell>
          <cell r="M2967">
            <v>0</v>
          </cell>
          <cell r="N2967">
            <v>0</v>
          </cell>
          <cell r="O2967">
            <v>3096</v>
          </cell>
          <cell r="P2967">
            <v>0</v>
          </cell>
          <cell r="Q2967">
            <v>0</v>
          </cell>
          <cell r="R2967">
            <v>125</v>
          </cell>
          <cell r="S2967">
            <v>0</v>
          </cell>
          <cell r="T2967">
            <v>3529.8</v>
          </cell>
          <cell r="U2967">
            <v>308.8</v>
          </cell>
        </row>
        <row r="2968">
          <cell r="F2968" t="str">
            <v>(-) DESPESAS LOGÍSTICA (DISTRIBUIÇÃO)Coffee Break</v>
          </cell>
          <cell r="G2968" t="str">
            <v>Coffee Break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49.91</v>
          </cell>
          <cell r="Q2968">
            <v>0</v>
          </cell>
          <cell r="R2968">
            <v>0</v>
          </cell>
          <cell r="S2968">
            <v>0</v>
          </cell>
          <cell r="T2968">
            <v>49.91</v>
          </cell>
          <cell r="U2968">
            <v>0</v>
          </cell>
        </row>
        <row r="2969">
          <cell r="F2969" t="str">
            <v>(-) DESPESAS LOGÍSTICA (DISTRIBUIÇÃO)Material EPI</v>
          </cell>
          <cell r="G2969" t="str">
            <v>Material EPI</v>
          </cell>
          <cell r="H2969">
            <v>0</v>
          </cell>
          <cell r="I2969">
            <v>41.999999996279996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184.7</v>
          </cell>
          <cell r="O2969">
            <v>0</v>
          </cell>
          <cell r="P2969">
            <v>0</v>
          </cell>
          <cell r="Q2969">
            <v>0</v>
          </cell>
          <cell r="R2969">
            <v>214.7</v>
          </cell>
          <cell r="S2969">
            <v>0</v>
          </cell>
          <cell r="T2969">
            <v>441.39999999627997</v>
          </cell>
          <cell r="U2969">
            <v>226.69999999627998</v>
          </cell>
        </row>
        <row r="2970">
          <cell r="F2970" t="str">
            <v>(-) DESPESAS LOGÍSTICA (DISTRIBUIÇÃO)(-) Serviços Técnicos Especializados</v>
          </cell>
          <cell r="G2970" t="str">
            <v>(-) Serviços Técnicos Especializados</v>
          </cell>
          <cell r="H2970">
            <v>13.650000002730003</v>
          </cell>
          <cell r="I2970">
            <v>896.35000017927018</v>
          </cell>
          <cell r="J2970">
            <v>0</v>
          </cell>
          <cell r="K2970">
            <v>896.35000017927018</v>
          </cell>
          <cell r="L2970">
            <v>0</v>
          </cell>
          <cell r="M2970">
            <v>130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520</v>
          </cell>
          <cell r="S2970">
            <v>130</v>
          </cell>
          <cell r="T2970">
            <v>2586.3500003612703</v>
          </cell>
          <cell r="U2970">
            <v>1936.3500003612703</v>
          </cell>
        </row>
        <row r="2971">
          <cell r="F2971" t="str">
            <v>(-) DESPESAS LOGÍSTICA (DISTRIBUIÇÃO)Comissões sobre Vendas</v>
          </cell>
          <cell r="G2971" t="str">
            <v>Comissões sobre Vendas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  <cell r="U2971">
            <v>0</v>
          </cell>
        </row>
        <row r="2972">
          <cell r="F2972" t="str">
            <v>(-) DESPESAS LOGÍSTICA (DISTRIBUIÇÃO)Serviços de Segurança</v>
          </cell>
          <cell r="G2972" t="str">
            <v>Serviços de Segurança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0</v>
          </cell>
          <cell r="M2972">
            <v>130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520</v>
          </cell>
          <cell r="S2972">
            <v>130</v>
          </cell>
          <cell r="T2972">
            <v>780</v>
          </cell>
          <cell r="U2972">
            <v>130</v>
          </cell>
        </row>
        <row r="2973">
          <cell r="F2973" t="str">
            <v>(-) DESPESAS LOGÍSTICA (DISTRIBUIÇÃO)Serviços de Contabilidade</v>
          </cell>
          <cell r="G2973" t="str">
            <v>Serviços de Contabilidade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</row>
        <row r="2974">
          <cell r="F2974" t="str">
            <v>(-) DESPESAS LOGÍSTICA (DISTRIBUIÇÃO)Assessoria Tributária</v>
          </cell>
          <cell r="G2974" t="str">
            <v>Assessoria Tributária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  <cell r="U2974">
            <v>0</v>
          </cell>
        </row>
        <row r="2975">
          <cell r="F2975" t="str">
            <v>(-) DESPESAS LOGÍSTICA (DISTRIBUIÇÃO)Auditoria Independente</v>
          </cell>
          <cell r="G2975" t="str">
            <v>Auditoria Independente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  <cell r="T2975">
            <v>0</v>
          </cell>
          <cell r="U2975">
            <v>0</v>
          </cell>
        </row>
        <row r="2976">
          <cell r="F2976" t="str">
            <v>(-) DESPESAS LOGÍSTICA (DISTRIBUIÇÃO)Advocacia</v>
          </cell>
          <cell r="G2976" t="str">
            <v>Advocacia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</row>
        <row r="2977">
          <cell r="F2977" t="str">
            <v>(-) DESPESAS LOGÍSTICA (DISTRIBUIÇÃO)Assessoria de Imprensa</v>
          </cell>
          <cell r="G2977" t="str">
            <v>Assessoria de Imprensa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</row>
        <row r="2978">
          <cell r="F2978" t="str">
            <v>(-) DESPESAS LOGÍSTICA (DISTRIBUIÇÃO)Assessoria de Comunicação</v>
          </cell>
          <cell r="G2978" t="str">
            <v>Assessoria de Comunicação</v>
          </cell>
          <cell r="H2978">
            <v>0</v>
          </cell>
          <cell r="I2978">
            <v>0</v>
          </cell>
          <cell r="J2978">
            <v>0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</row>
        <row r="2979">
          <cell r="F2979" t="str">
            <v>(-) DESPESAS LOGÍSTICA (DISTRIBUIÇÃO)Assessoria Criação e Publicidade</v>
          </cell>
          <cell r="G2979" t="str">
            <v>Assessoria Criação e Publicidade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>
            <v>0</v>
          </cell>
        </row>
        <row r="2980">
          <cell r="F2980" t="str">
            <v>(-) DESPESAS LOGÍSTICA (DISTRIBUIÇÃO)Recrutamento e Seleção</v>
          </cell>
          <cell r="G2980" t="str">
            <v>Recrutamento e Seleção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>
            <v>0</v>
          </cell>
        </row>
        <row r="2981">
          <cell r="F2981" t="str">
            <v>(-) DESPESAS LOGÍSTICA (DISTRIBUIÇÃO)Ferramentas de Pesquisa</v>
          </cell>
          <cell r="G2981" t="str">
            <v>Ferramentas de Pesquisa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>
            <v>0</v>
          </cell>
        </row>
        <row r="2982">
          <cell r="F2982" t="str">
            <v>(-) DESPESAS LOGÍSTICA (DISTRIBUIÇÃO)Assessoria Empresarial</v>
          </cell>
          <cell r="G2982" t="str">
            <v>Assessoria Empresarial</v>
          </cell>
          <cell r="H2982">
            <v>13.650000002730003</v>
          </cell>
          <cell r="I2982">
            <v>896.35000017927018</v>
          </cell>
          <cell r="J2982">
            <v>0</v>
          </cell>
          <cell r="K2982">
            <v>896.35000017927018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1806.3500003612703</v>
          </cell>
          <cell r="U2982">
            <v>1806.3500003612703</v>
          </cell>
        </row>
        <row r="2983">
          <cell r="F2983" t="str">
            <v>(-) DESPESAS LOGÍSTICA (DISTRIBUIÇÃO)Serviço de Desembaraço Aduaneiro</v>
          </cell>
          <cell r="G2983" t="str">
            <v>Serviço de Desembaraço Aduaneiro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T2983">
            <v>0</v>
          </cell>
          <cell r="U2983">
            <v>0</v>
          </cell>
        </row>
        <row r="2984">
          <cell r="F2984" t="str">
            <v>(-) DESPESAS LOGÍSTICA (DISTRIBUIÇÃO)Participação em Associações</v>
          </cell>
          <cell r="G2984" t="str">
            <v>Participação em Associações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</row>
        <row r="2985">
          <cell r="F2985" t="str">
            <v>(-) DESPESAS LOGÍSTICA (DISTRIBUIÇÃO)Comissão Empresa de Cobrança</v>
          </cell>
          <cell r="G2985" t="str">
            <v>Comissão Empresa de Cobrança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</row>
        <row r="2986">
          <cell r="F2986" t="str">
            <v>(-) DESPESAS LOGÍSTICA (DISTRIBUIÇÃO)Serviço Análise de Crédito</v>
          </cell>
          <cell r="G2986" t="str">
            <v>Serviço Análise de Crédito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</row>
        <row r="2987">
          <cell r="F2987" t="str">
            <v>(-) DESPESAS LOGÍSTICA (DISTRIBUIÇÃO)Desenvolvimento e Manutenção de Software</v>
          </cell>
          <cell r="G2987" t="str">
            <v>Desenvolvimento e Manutenção de Software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</row>
        <row r="2988">
          <cell r="F2988" t="str">
            <v>(-) DESPESAS LOGÍSTICA (DISTRIBUIÇÃO)Suporte Técnico Software</v>
          </cell>
          <cell r="G2988" t="str">
            <v>Suporte Técnico Software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</row>
        <row r="2989">
          <cell r="F2989" t="str">
            <v>(-) DESPESAS LOGÍSTICA (DISTRIBUIÇÃO)Licença para Uso de Software (Aluguel)</v>
          </cell>
          <cell r="G2989" t="str">
            <v>Licença para Uso de Software (Aluguel)</v>
          </cell>
          <cell r="H2989">
            <v>0</v>
          </cell>
          <cell r="I2989">
            <v>0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</row>
        <row r="2990">
          <cell r="F2990" t="str">
            <v>(-) DESPESAS LOGÍSTICA (DISTRIBUIÇÃO)Assessoria em TI</v>
          </cell>
          <cell r="G2990" t="str">
            <v>Assessoria em TI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</row>
        <row r="2991">
          <cell r="F2991" t="str">
            <v>(-) DESPESAS LOGÍSTICA (DISTRIBUIÇÃO)Manutenção Suporte Técnico Software</v>
          </cell>
          <cell r="G2991" t="str">
            <v>Manutenção Suporte Técnico Software</v>
          </cell>
          <cell r="H2991">
            <v>0</v>
          </cell>
          <cell r="I2991">
            <v>0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</row>
        <row r="2992">
          <cell r="F2992" t="str">
            <v>(-) DESPESAS LOGÍSTICA (DISTRIBUIÇÃO)(-)Manutenção</v>
          </cell>
          <cell r="G2992" t="str">
            <v>(-)Manutenção</v>
          </cell>
          <cell r="H2992">
            <v>0</v>
          </cell>
          <cell r="I2992">
            <v>120</v>
          </cell>
          <cell r="J2992">
            <v>0</v>
          </cell>
          <cell r="K2992">
            <v>80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65</v>
          </cell>
          <cell r="T2992">
            <v>265</v>
          </cell>
          <cell r="U2992">
            <v>200</v>
          </cell>
        </row>
        <row r="2993">
          <cell r="F2993" t="str">
            <v>(-) DESPESAS LOGÍSTICA (DISTRIBUIÇÃO)Materiais de Manutenção e Reparos</v>
          </cell>
          <cell r="G2993" t="str">
            <v>Materiais de Manutenção e Reparos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</row>
        <row r="2994">
          <cell r="F2994" t="str">
            <v>(-) DESPESAS LOGÍSTICA (DISTRIBUIÇÃO)Manutenção Conservação Móveis e Utensílios</v>
          </cell>
          <cell r="G2994" t="str">
            <v>Manutenção Conservação Móveis e Utensílios</v>
          </cell>
          <cell r="H2994">
            <v>0</v>
          </cell>
          <cell r="I2994">
            <v>0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</row>
        <row r="2995">
          <cell r="F2995" t="str">
            <v>(-) DESPESAS LOGÍSTICA (DISTRIBUIÇÃO)Manutenção Conservação Máq. e Equipamentos</v>
          </cell>
          <cell r="G2995" t="str">
            <v>Manutenção Conservação Máq. e Equipamentos</v>
          </cell>
          <cell r="H2995">
            <v>0</v>
          </cell>
          <cell r="I2995">
            <v>120</v>
          </cell>
          <cell r="J2995">
            <v>0</v>
          </cell>
          <cell r="K2995">
            <v>80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65</v>
          </cell>
          <cell r="T2995">
            <v>265</v>
          </cell>
          <cell r="U2995">
            <v>200</v>
          </cell>
        </row>
        <row r="2996">
          <cell r="F2996" t="str">
            <v>(-) DESPESAS LOGÍSTICA (DISTRIBUIÇÃO)Manutenção de Equipamentos de Informática</v>
          </cell>
          <cell r="G2996" t="str">
            <v>Manutenção de Equipamentos de Informática</v>
          </cell>
          <cell r="H2996">
            <v>0</v>
          </cell>
          <cell r="I2996">
            <v>0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</row>
        <row r="2997">
          <cell r="F2997" t="str">
            <v>(-) DESPESAS LOGÍSTICA (DISTRIBUIÇÃO)Manutenção e Conservação Instalações</v>
          </cell>
          <cell r="G2997" t="str">
            <v>Manutenção e Conservação Instalações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</row>
        <row r="2998">
          <cell r="F2998" t="str">
            <v>(-) DESPESAS LOGÍSTICA (DISTRIBUIÇÃO)Manutenção e Conservação Predial</v>
          </cell>
          <cell r="G2998" t="str">
            <v>Manutenção e Conservação Predial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</row>
        <row r="2999">
          <cell r="F2999" t="str">
            <v>(-) DESPESAS LOGÍSTICA (DISTRIBUIÇÃO)(-)Outras Despesas Gerais</v>
          </cell>
          <cell r="G2999" t="str">
            <v>(-)Outras Despesas Gerais</v>
          </cell>
          <cell r="H2999">
            <v>6806.0400000000009</v>
          </cell>
          <cell r="I2999">
            <v>12189.519999999999</v>
          </cell>
          <cell r="J2999">
            <v>11082.61</v>
          </cell>
          <cell r="K2999">
            <v>13626.400000010703</v>
          </cell>
          <cell r="L2999">
            <v>12681.439999999999</v>
          </cell>
          <cell r="M2999">
            <v>15760.71</v>
          </cell>
          <cell r="N2999">
            <v>14077.29</v>
          </cell>
          <cell r="O2999">
            <v>13370</v>
          </cell>
          <cell r="P2999">
            <v>12204.28</v>
          </cell>
          <cell r="Q2999">
            <v>27720.489999999998</v>
          </cell>
          <cell r="R2999">
            <v>10464.01</v>
          </cell>
          <cell r="S2999">
            <v>149036.34</v>
          </cell>
          <cell r="T2999">
            <v>299019.13000001071</v>
          </cell>
          <cell r="U2999">
            <v>86224.01000001072</v>
          </cell>
        </row>
        <row r="3000">
          <cell r="F3000" t="str">
            <v>(-) DESPESAS LOGÍSTICA (DISTRIBUIÇÃO)Aluguel de Veículos</v>
          </cell>
          <cell r="G3000" t="str">
            <v>Aluguel de Veículos</v>
          </cell>
          <cell r="H3000">
            <v>3940.0000000000005</v>
          </cell>
          <cell r="I3000">
            <v>4140</v>
          </cell>
          <cell r="J3000">
            <v>4140</v>
          </cell>
          <cell r="K3000">
            <v>5360</v>
          </cell>
          <cell r="L3000">
            <v>5360</v>
          </cell>
          <cell r="M3000">
            <v>5360</v>
          </cell>
          <cell r="N3000">
            <v>4860</v>
          </cell>
          <cell r="O3000">
            <v>3500</v>
          </cell>
          <cell r="P3000">
            <v>3500</v>
          </cell>
          <cell r="Q3000">
            <v>3500</v>
          </cell>
          <cell r="R3000">
            <v>3585</v>
          </cell>
          <cell r="S3000">
            <v>3500</v>
          </cell>
          <cell r="T3000">
            <v>50745</v>
          </cell>
          <cell r="U3000">
            <v>33160</v>
          </cell>
        </row>
        <row r="3001">
          <cell r="F3001" t="str">
            <v>(-) DESPESAS LOGÍSTICA (DISTRIBUIÇÃO)Assinatura Jornais, Revistas e Periódicos</v>
          </cell>
          <cell r="G3001" t="str">
            <v>Assinatura Jornais, Revistas e Periódicos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</row>
        <row r="3002">
          <cell r="F3002" t="str">
            <v>(-) DESPESAS LOGÍSTICA (DISTRIBUIÇÃO)Combustível</v>
          </cell>
          <cell r="G3002" t="str">
            <v>Combustível</v>
          </cell>
          <cell r="H3002">
            <v>1366.04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717.51</v>
          </cell>
          <cell r="N3002">
            <v>1467.79</v>
          </cell>
          <cell r="O3002">
            <v>0</v>
          </cell>
          <cell r="P3002">
            <v>2921.91</v>
          </cell>
          <cell r="Q3002">
            <v>2552.2399999999998</v>
          </cell>
          <cell r="R3002">
            <v>1424.01</v>
          </cell>
          <cell r="S3002">
            <v>1681.3400000000001</v>
          </cell>
          <cell r="T3002">
            <v>12130.84</v>
          </cell>
          <cell r="U3002">
            <v>3551.34</v>
          </cell>
        </row>
        <row r="3003">
          <cell r="F3003" t="str">
            <v>(-) DESPESAS LOGÍSTICA (DISTRIBUIÇÃO)Despesa com Documentos</v>
          </cell>
          <cell r="G3003" t="str">
            <v>Despesa com Documentos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</row>
        <row r="3004">
          <cell r="F3004" t="str">
            <v>(-) DESPESAS LOGÍSTICA (DISTRIBUIÇÃO)Despesa com Processos Judiciais</v>
          </cell>
          <cell r="G3004" t="str">
            <v>Despesa com Processos Judiciais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</row>
        <row r="3005">
          <cell r="F3005" t="str">
            <v>(-) DESPESAS LOGÍSTICA (DISTRIBUIÇÃO)Frete Compra</v>
          </cell>
          <cell r="G3005" t="str">
            <v>Frete Compra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>
            <v>640.24</v>
          </cell>
          <cell r="M3005">
            <v>1558.2</v>
          </cell>
          <cell r="N3005">
            <v>69.5</v>
          </cell>
          <cell r="O3005">
            <v>55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2322.94</v>
          </cell>
          <cell r="U3005">
            <v>2267.94</v>
          </cell>
        </row>
        <row r="3006">
          <cell r="F3006" t="str">
            <v>(-) DESPESAS LOGÍSTICA (DISTRIBUIÇÃO)Mão-de-Obra Terceirizada</v>
          </cell>
          <cell r="G3006" t="str">
            <v>Mão-de-Obra Terceirizada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1360</v>
          </cell>
          <cell r="P3006">
            <v>1360</v>
          </cell>
          <cell r="Q3006">
            <v>0</v>
          </cell>
          <cell r="R3006">
            <v>0</v>
          </cell>
          <cell r="S3006">
            <v>0</v>
          </cell>
          <cell r="T3006">
            <v>2720</v>
          </cell>
          <cell r="U3006">
            <v>0</v>
          </cell>
        </row>
        <row r="3007">
          <cell r="F3007" t="str">
            <v>(-) DESPESAS LOGÍSTICA (DISTRIBUIÇÃO)Serviço de Correios</v>
          </cell>
          <cell r="G3007" t="str">
            <v>Serviço de Correios</v>
          </cell>
          <cell r="H3007">
            <v>0</v>
          </cell>
          <cell r="I3007">
            <v>0</v>
          </cell>
          <cell r="J3007">
            <v>49</v>
          </cell>
          <cell r="K3007">
            <v>49.410000010704003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98.41000001070401</v>
          </cell>
          <cell r="U3007">
            <v>98.41000001070401</v>
          </cell>
        </row>
        <row r="3008">
          <cell r="F3008" t="str">
            <v>(-) DESPESAS LOGÍSTICA (DISTRIBUIÇÃO)Água</v>
          </cell>
          <cell r="G3008" t="str">
            <v>Água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56.2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56.2</v>
          </cell>
          <cell r="U3008">
            <v>56.2</v>
          </cell>
        </row>
        <row r="3009">
          <cell r="F3009" t="str">
            <v>(-) DESPESAS LOGÍSTICA (DISTRIBUIÇÃO)Despesas com Amortização de Software</v>
          </cell>
          <cell r="G3009" t="str">
            <v>Despesas com Amortização de Software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</row>
        <row r="3010">
          <cell r="F3010" t="str">
            <v>(-) DESPESAS LOGÍSTICA (DISTRIBUIÇÃO)Taxas Operacionais</v>
          </cell>
          <cell r="G3010" t="str">
            <v>Taxas Operacionais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</row>
        <row r="3011">
          <cell r="F3011" t="str">
            <v>(-) DESPESAS LOGÍSTICA (DISTRIBUIÇÃO)Aluguel de Imóveis</v>
          </cell>
          <cell r="G3011" t="str">
            <v>Aluguel de Imóveis</v>
          </cell>
          <cell r="H3011">
            <v>1500</v>
          </cell>
          <cell r="I3011">
            <v>3150</v>
          </cell>
          <cell r="J3011">
            <v>2325</v>
          </cell>
          <cell r="K3011">
            <v>3825</v>
          </cell>
          <cell r="L3011">
            <v>2325</v>
          </cell>
          <cell r="M3011">
            <v>3825</v>
          </cell>
          <cell r="N3011">
            <v>4980</v>
          </cell>
          <cell r="O3011">
            <v>4155</v>
          </cell>
          <cell r="P3011">
            <v>0</v>
          </cell>
          <cell r="Q3011">
            <v>3465</v>
          </cell>
          <cell r="R3011">
            <v>1155</v>
          </cell>
          <cell r="S3011">
            <v>139555</v>
          </cell>
          <cell r="T3011">
            <v>170260</v>
          </cell>
          <cell r="U3011">
            <v>21930</v>
          </cell>
        </row>
        <row r="3012">
          <cell r="F3012" t="str">
            <v>(-) DESPESAS LOGÍSTICA (DISTRIBUIÇÃO)Seguro Frota Leve</v>
          </cell>
          <cell r="G3012" t="str">
            <v>Seguro Frota Leve</v>
          </cell>
          <cell r="H3012">
            <v>0</v>
          </cell>
          <cell r="I3012">
            <v>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</row>
        <row r="3013">
          <cell r="F3013" t="str">
            <v>(-) DESPESAS LOGÍSTICA (DISTRIBUIÇÃO)Perdas de Estoque</v>
          </cell>
          <cell r="G3013" t="str">
            <v>Perdas de Estoque</v>
          </cell>
          <cell r="H3013">
            <v>0</v>
          </cell>
          <cell r="I3013">
            <v>501.44</v>
          </cell>
          <cell r="J3013">
            <v>190.36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18203.25</v>
          </cell>
          <cell r="R3013">
            <v>0</v>
          </cell>
          <cell r="S3013">
            <v>0</v>
          </cell>
          <cell r="T3013">
            <v>18895.05</v>
          </cell>
          <cell r="U3013">
            <v>691.8</v>
          </cell>
        </row>
        <row r="3014">
          <cell r="F3014" t="str">
            <v>(-) DESPESAS LOGÍSTICA (DISTRIBUIÇÃO)Aluguel de Máquinas e Equipamentos</v>
          </cell>
          <cell r="G3014" t="str">
            <v>Aluguel de Máquinas e Equipamentos</v>
          </cell>
          <cell r="H3014">
            <v>0</v>
          </cell>
          <cell r="I3014">
            <v>4300</v>
          </cell>
          <cell r="J3014">
            <v>4300</v>
          </cell>
          <cell r="K3014">
            <v>4300</v>
          </cell>
          <cell r="L3014">
            <v>4300</v>
          </cell>
          <cell r="M3014">
            <v>4300</v>
          </cell>
          <cell r="N3014">
            <v>2700</v>
          </cell>
          <cell r="O3014">
            <v>4300</v>
          </cell>
          <cell r="P3014">
            <v>4300</v>
          </cell>
          <cell r="Q3014">
            <v>0</v>
          </cell>
          <cell r="R3014">
            <v>4300</v>
          </cell>
          <cell r="S3014">
            <v>4300</v>
          </cell>
          <cell r="T3014">
            <v>41400</v>
          </cell>
          <cell r="U3014">
            <v>24200</v>
          </cell>
        </row>
        <row r="3015">
          <cell r="F3015" t="str">
            <v>(-) DESPESAS LOGÍSTICA (DISTRIBUIÇÃO)Outras Despesas Gerais</v>
          </cell>
          <cell r="G3015" t="str">
            <v>Outras Despesas Gerais</v>
          </cell>
          <cell r="H3015">
            <v>0</v>
          </cell>
          <cell r="I3015">
            <v>98.08</v>
          </cell>
          <cell r="J3015">
            <v>78.25</v>
          </cell>
          <cell r="K3015">
            <v>91.99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122.37</v>
          </cell>
          <cell r="Q3015">
            <v>0</v>
          </cell>
          <cell r="R3015">
            <v>0</v>
          </cell>
          <cell r="S3015">
            <v>0</v>
          </cell>
          <cell r="T3015">
            <v>390.69</v>
          </cell>
          <cell r="U3015">
            <v>268.32</v>
          </cell>
        </row>
        <row r="3016">
          <cell r="F3016" t="str">
            <v>(-) DESPESAS LOGÍSTICA (COMPRAS/SUPRIMENTOS)(-) DESPESAS LOGÍSTICA (COMPRAS/SUPRIMENTOS)</v>
          </cell>
          <cell r="G3016" t="str">
            <v>(-) DESPESAS LOGÍSTICA (COMPRAS/SUPRIMENTOS)</v>
          </cell>
          <cell r="H3016">
            <v>8983.6980003448189</v>
          </cell>
          <cell r="I3016">
            <v>10669.347999696214</v>
          </cell>
          <cell r="J3016">
            <v>10772.278000156439</v>
          </cell>
          <cell r="K3016">
            <v>8375.9423999999999</v>
          </cell>
          <cell r="L3016">
            <v>7394.492400000001</v>
          </cell>
          <cell r="M3016">
            <v>1149.3179999664001</v>
          </cell>
          <cell r="N3016">
            <v>7625.6987567984534</v>
          </cell>
          <cell r="O3016">
            <v>10951.571144967962</v>
          </cell>
          <cell r="P3016">
            <v>10659.393820831741</v>
          </cell>
          <cell r="Q3016">
            <v>10689.81658759759</v>
          </cell>
          <cell r="R3016">
            <v>13173.279192009046</v>
          </cell>
          <cell r="S3016">
            <v>-3521.6900000000005</v>
          </cell>
          <cell r="T3016">
            <v>96923.146302368667</v>
          </cell>
          <cell r="U3016">
            <v>54970.775556962326</v>
          </cell>
        </row>
        <row r="3017">
          <cell r="F3017" t="str">
            <v>(-) DESPESAS LOGÍSTICA (COMPRAS/SUPRIMENTOS)Despesas com Pessoal</v>
          </cell>
          <cell r="G3017" t="str">
            <v>Despesas com Pessoal</v>
          </cell>
          <cell r="H3017">
            <v>7478.9100003448184</v>
          </cell>
          <cell r="I3017">
            <v>9154.1699996962143</v>
          </cell>
          <cell r="J3017">
            <v>9264.3500001564389</v>
          </cell>
          <cell r="K3017">
            <v>7006.0843999999997</v>
          </cell>
          <cell r="L3017">
            <v>6035.8144000000011</v>
          </cell>
          <cell r="M3017">
            <v>0</v>
          </cell>
          <cell r="N3017">
            <v>7966.6719999234474</v>
          </cell>
          <cell r="O3017">
            <v>9891.7199999999993</v>
          </cell>
          <cell r="P3017">
            <v>9910.5940002512671</v>
          </cell>
          <cell r="Q3017">
            <v>10785.410000086595</v>
          </cell>
          <cell r="R3017">
            <v>9712.8499999999985</v>
          </cell>
          <cell r="S3017">
            <v>9858.31</v>
          </cell>
          <cell r="T3017">
            <v>97064.884800458793</v>
          </cell>
          <cell r="U3017">
            <v>46906.000800120921</v>
          </cell>
        </row>
        <row r="3018">
          <cell r="F3018" t="str">
            <v>(-) DESPESAS LOGÍSTICA (COMPRAS/SUPRIMENTOS)Salários e Adicionais</v>
          </cell>
          <cell r="G3018" t="str">
            <v>Salários e Adicionais</v>
          </cell>
          <cell r="H3018">
            <v>3953.29</v>
          </cell>
          <cell r="I3018">
            <v>5178.32</v>
          </cell>
          <cell r="J3018">
            <v>5908.26</v>
          </cell>
          <cell r="K3018">
            <v>4206.7428</v>
          </cell>
          <cell r="L3018">
            <v>4183.4228000000003</v>
          </cell>
          <cell r="M3018">
            <v>0</v>
          </cell>
          <cell r="N3018">
            <v>3999.6656000000007</v>
          </cell>
          <cell r="O3018">
            <v>4889.17</v>
          </cell>
          <cell r="P3018">
            <v>5522.95</v>
          </cell>
          <cell r="Q3018">
            <v>6479.32</v>
          </cell>
          <cell r="R3018">
            <v>6468</v>
          </cell>
          <cell r="S3018">
            <v>6483.99</v>
          </cell>
          <cell r="T3018">
            <v>57273.131199999996</v>
          </cell>
          <cell r="U3018">
            <v>27429.701200000003</v>
          </cell>
        </row>
        <row r="3019">
          <cell r="F3019" t="str">
            <v>(-) DESPESAS LOGÍSTICA (COMPRAS/SUPRIMENTOS)Encargos Sociais</v>
          </cell>
          <cell r="G3019" t="str">
            <v>Encargos Sociais</v>
          </cell>
          <cell r="H3019">
            <v>2824.3599999999997</v>
          </cell>
          <cell r="I3019">
            <v>3471.8499999999995</v>
          </cell>
          <cell r="J3019">
            <v>2852.09</v>
          </cell>
          <cell r="K3019">
            <v>2799.3415999999997</v>
          </cell>
          <cell r="L3019">
            <v>1852.3916000000004</v>
          </cell>
          <cell r="M3019">
            <v>0</v>
          </cell>
          <cell r="N3019">
            <v>3463.0064000000002</v>
          </cell>
          <cell r="O3019">
            <v>5002.5499999999993</v>
          </cell>
          <cell r="P3019">
            <v>3833.6400000000003</v>
          </cell>
          <cell r="Q3019">
            <v>3661.09</v>
          </cell>
          <cell r="R3019">
            <v>3244.8499999999995</v>
          </cell>
          <cell r="S3019">
            <v>3374.32</v>
          </cell>
          <cell r="T3019">
            <v>36379.489600000001</v>
          </cell>
          <cell r="U3019">
            <v>17263.0396</v>
          </cell>
        </row>
        <row r="3020">
          <cell r="F3020" t="str">
            <v>(-) DESPESAS LOGÍSTICA (COMPRAS/SUPRIMENTOS)Provisão PPR Global</v>
          </cell>
          <cell r="G3020" t="str">
            <v>Provisão PPR Global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</row>
        <row r="3021">
          <cell r="F3021" t="str">
            <v>(-) DESPESAS LOGÍSTICA (COMPRAS/SUPRIMENTOS)Desenvolvimento RH</v>
          </cell>
          <cell r="G3021" t="str">
            <v>Desenvolvimento RH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</row>
        <row r="3022">
          <cell r="F3022" t="str">
            <v>(-) DESPESAS LOGÍSTICA (COMPRAS/SUPRIMENTOS)Provisão PPR Gestores</v>
          </cell>
          <cell r="G3022" t="str">
            <v>Provisão PPR Gestores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</row>
        <row r="3023">
          <cell r="F3023" t="str">
            <v>(-) DESPESAS LOGÍSTICA (COMPRAS/SUPRIMENTOS)Educação Continuada</v>
          </cell>
          <cell r="G3023" t="str">
            <v>Educação Continuada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</row>
        <row r="3024">
          <cell r="F3024" t="str">
            <v>(-) DESPESAS LOGÍSTICA (COMPRAS/SUPRIMENTOS)Idiomas</v>
          </cell>
          <cell r="G3024" t="str">
            <v>Idiomas</v>
          </cell>
          <cell r="H3024">
            <v>0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</row>
        <row r="3025">
          <cell r="F3025" t="str">
            <v>(-) DESPESAS LOGÍSTICA (COMPRAS/SUPRIMENTOS)Ginástica Laboral</v>
          </cell>
          <cell r="G3025" t="str">
            <v>Ginástica Laboral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</row>
        <row r="3026">
          <cell r="F3026" t="str">
            <v>(-) DESPESAS LOGÍSTICA (COMPRAS/SUPRIMENTOS)Educação e Treinamento (Capacitação)</v>
          </cell>
          <cell r="G3026" t="str">
            <v>Educação e Treinamento (Capacitação)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</row>
        <row r="3027">
          <cell r="F3027" t="str">
            <v>(-) DESPESAS LOGÍSTICA (COMPRAS/SUPRIMENTOS)Atividades Motivacionais</v>
          </cell>
          <cell r="G3027" t="str">
            <v>Atividades Motivacionais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</row>
        <row r="3028">
          <cell r="F3028" t="str">
            <v>(-) DESPESAS LOGÍSTICA (COMPRAS/SUPRIMENTOS)Outras despesas de Pessoal</v>
          </cell>
          <cell r="G3028" t="str">
            <v>Outras despesas de Pessoal</v>
          </cell>
          <cell r="H3028">
            <v>701.26000034481922</v>
          </cell>
          <cell r="I3028">
            <v>503.99999969621649</v>
          </cell>
          <cell r="J3028">
            <v>504.0000001564394</v>
          </cell>
          <cell r="K3028">
            <v>0</v>
          </cell>
          <cell r="L3028">
            <v>0</v>
          </cell>
          <cell r="M3028">
            <v>0</v>
          </cell>
          <cell r="N3028">
            <v>503.99999992344704</v>
          </cell>
          <cell r="O3028">
            <v>0</v>
          </cell>
          <cell r="P3028">
            <v>554.00400025126612</v>
          </cell>
          <cell r="Q3028">
            <v>645.00000008659424</v>
          </cell>
          <cell r="R3028">
            <v>0</v>
          </cell>
          <cell r="S3028">
            <v>0</v>
          </cell>
          <cell r="T3028">
            <v>3412.2640004587824</v>
          </cell>
          <cell r="U3028">
            <v>2213.2600001209221</v>
          </cell>
        </row>
        <row r="3029">
          <cell r="F3029" t="str">
            <v>(-) DESPESAS LOGÍSTICA (COMPRAS/SUPRIMENTOS)Ajuda de Custo Alimentação</v>
          </cell>
          <cell r="G3029" t="str">
            <v>Ajuda de Custo Alimentação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</row>
        <row r="3030">
          <cell r="F3030" t="str">
            <v>(-) DESPESAS LOGÍSTICA (COMPRAS/SUPRIMENTOS)Ajuda de Custo Combustível</v>
          </cell>
          <cell r="G3030" t="str">
            <v>Ajuda de Custo Combustível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</row>
        <row r="3031">
          <cell r="F3031" t="str">
            <v>(-) DESPESAS LOGÍSTICA (COMPRAS/SUPRIMENTOS)Ajuda de Custo Moradia/Aluguel</v>
          </cell>
          <cell r="G3031" t="str">
            <v>Ajuda de Custo Moradia/Aluguel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</row>
        <row r="3032">
          <cell r="F3032" t="str">
            <v>(-) DESPESAS LOGÍSTICA (COMPRAS/SUPRIMENTOS)Exames Médicos</v>
          </cell>
          <cell r="G3032" t="str">
            <v>Exames Médicos</v>
          </cell>
          <cell r="H3032">
            <v>0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14.004000600542735</v>
          </cell>
          <cell r="Q3032">
            <v>0</v>
          </cell>
          <cell r="R3032">
            <v>0</v>
          </cell>
          <cell r="S3032">
            <v>0</v>
          </cell>
          <cell r="T3032">
            <v>14.004000600542735</v>
          </cell>
          <cell r="U3032">
            <v>0</v>
          </cell>
        </row>
        <row r="3033">
          <cell r="F3033" t="str">
            <v>(-) DESPESAS LOGÍSTICA (COMPRAS/SUPRIMENTOS)Plano de Saúde</v>
          </cell>
          <cell r="G3033" t="str">
            <v>Plano de Saúde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</row>
        <row r="3034">
          <cell r="F3034" t="str">
            <v>(-) DESPESAS LOGÍSTICA (COMPRAS/SUPRIMENTOS)Seguro de Vida em Grupo</v>
          </cell>
          <cell r="G3034" t="str">
            <v>Seguro de Vida em Grupo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</row>
        <row r="3035">
          <cell r="F3035" t="str">
            <v>(-) DESPESAS LOGÍSTICA (COMPRAS/SUPRIMENTOS)Plano Odontológico</v>
          </cell>
          <cell r="G3035" t="str">
            <v>Plano Odontológico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</row>
        <row r="3036">
          <cell r="F3036" t="str">
            <v>(-) DESPESAS LOGÍSTICA (COMPRAS/SUPRIMENTOS)Farmácia</v>
          </cell>
          <cell r="G3036" t="str">
            <v>Farmácia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</row>
        <row r="3037">
          <cell r="F3037" t="str">
            <v>(-) DESPESAS LOGÍSTICA (COMPRAS/SUPRIMENTOS)Alimentação Funcionários</v>
          </cell>
          <cell r="G3037" t="str">
            <v>Alimentação Funcionários</v>
          </cell>
          <cell r="H3037">
            <v>504.00000030273878</v>
          </cell>
          <cell r="I3037">
            <v>503.99999969621649</v>
          </cell>
          <cell r="J3037">
            <v>504.0000001564394</v>
          </cell>
          <cell r="K3037">
            <v>0</v>
          </cell>
          <cell r="L3037">
            <v>0</v>
          </cell>
          <cell r="M3037">
            <v>0</v>
          </cell>
          <cell r="N3037">
            <v>503.99999992344704</v>
          </cell>
          <cell r="O3037">
            <v>0</v>
          </cell>
          <cell r="P3037">
            <v>539.99999965072334</v>
          </cell>
          <cell r="Q3037">
            <v>540.00000010206895</v>
          </cell>
          <cell r="R3037">
            <v>0</v>
          </cell>
          <cell r="S3037">
            <v>0</v>
          </cell>
          <cell r="T3037">
            <v>3095.9999998316343</v>
          </cell>
          <cell r="U3037">
            <v>2016.0000000788418</v>
          </cell>
        </row>
        <row r="3038">
          <cell r="F3038" t="str">
            <v>(-) DESPESAS LOGÍSTICA (COMPRAS/SUPRIMENTOS)Alimentação Interna Funcionários</v>
          </cell>
          <cell r="G3038" t="str">
            <v>Alimentação Interna Funcionários</v>
          </cell>
          <cell r="H3038">
            <v>37.5000000024</v>
          </cell>
          <cell r="I3038">
            <v>0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T3038">
            <v>37.5000000024</v>
          </cell>
          <cell r="U3038">
            <v>37.5000000024</v>
          </cell>
        </row>
        <row r="3039">
          <cell r="F3039" t="str">
            <v>(-) DESPESAS LOGÍSTICA (COMPRAS/SUPRIMENTOS)Multa Termino Contratual</v>
          </cell>
          <cell r="G3039" t="str">
            <v>Multa Termino Contratual</v>
          </cell>
          <cell r="H3039">
            <v>0</v>
          </cell>
          <cell r="I3039">
            <v>0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</row>
        <row r="3040">
          <cell r="F3040" t="str">
            <v>(-) DESPESAS LOGÍSTICA (COMPRAS/SUPRIMENTOS)Multas Trabalhistas</v>
          </cell>
          <cell r="G3040" t="str">
            <v>Multas Trabalhistas</v>
          </cell>
          <cell r="H3040">
            <v>0</v>
          </cell>
          <cell r="I3040">
            <v>0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0</v>
          </cell>
        </row>
        <row r="3041">
          <cell r="F3041" t="str">
            <v xml:space="preserve">(-) DESPESAS LOGÍSTICA (COMPRAS/SUPRIMENTOS)Fardamento </v>
          </cell>
          <cell r="G3041" t="str">
            <v xml:space="preserve">Fardamento </v>
          </cell>
          <cell r="H3041">
            <v>159.76000003968045</v>
          </cell>
          <cell r="I3041">
            <v>0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104.99999998452532</v>
          </cell>
          <cell r="R3041">
            <v>0</v>
          </cell>
          <cell r="S3041">
            <v>0</v>
          </cell>
          <cell r="T3041">
            <v>264.76000002420574</v>
          </cell>
          <cell r="U3041">
            <v>159.76000003968045</v>
          </cell>
        </row>
        <row r="3042">
          <cell r="F3042" t="str">
            <v>(-) DESPESAS LOGÍSTICA (COMPRAS/SUPRIMENTOS)Benefícios Assistenciais</v>
          </cell>
          <cell r="G3042" t="str">
            <v>Benefícios Assistenciais</v>
          </cell>
          <cell r="H3042">
            <v>0</v>
          </cell>
          <cell r="I3042">
            <v>0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>
            <v>0</v>
          </cell>
        </row>
        <row r="3043">
          <cell r="F3043" t="str">
            <v>(-) DESPESAS LOGÍSTICA (COMPRAS/SUPRIMENTOS)(-) Despesas especificas</v>
          </cell>
          <cell r="G3043" t="str">
            <v>(-) Despesas especificas</v>
          </cell>
          <cell r="H3043">
            <v>0</v>
          </cell>
          <cell r="I3043">
            <v>0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0</v>
          </cell>
        </row>
        <row r="3044">
          <cell r="F3044" t="str">
            <v>(-) DESPESAS LOGÍSTICA (COMPRAS/SUPRIMENTOS)(-) Despesas Fretes Terceiros</v>
          </cell>
          <cell r="G3044" t="str">
            <v>(-) Despesas Fretes Terceiros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>
            <v>0</v>
          </cell>
        </row>
        <row r="3045">
          <cell r="F3045" t="str">
            <v>(-) DESPESAS LOGÍSTICA (COMPRAS/SUPRIMENTOS)Frete Venda Transportadora e Redespacho</v>
          </cell>
          <cell r="G3045" t="str">
            <v>Frete Venda Transportadora e Redespacho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0</v>
          </cell>
          <cell r="U3045">
            <v>0</v>
          </cell>
        </row>
        <row r="3046">
          <cell r="F3046" t="str">
            <v>(-) DESPESAS LOGÍSTICA (COMPRAS/SUPRIMENTOS)(-) Crédito Fiscal</v>
          </cell>
          <cell r="G3046" t="str">
            <v>(-) Crédito Fiscal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  <cell r="T3046">
            <v>0</v>
          </cell>
          <cell r="U3046">
            <v>0</v>
          </cell>
        </row>
        <row r="3047">
          <cell r="F3047" t="str">
            <v>(-) DESPESAS LOGÍSTICA (COMPRAS/SUPRIMENTOS)(-)Frete Venda Frota Propria - Pesada</v>
          </cell>
          <cell r="G3047" t="str">
            <v>(-)Frete Venda Frota Propria - Pesada</v>
          </cell>
          <cell r="H3047">
            <v>0</v>
          </cell>
          <cell r="I3047">
            <v>0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0</v>
          </cell>
        </row>
        <row r="3048">
          <cell r="F3048" t="str">
            <v>(-) DESPESAS LOGÍSTICA (COMPRAS/SUPRIMENTOS)Operador Logístico</v>
          </cell>
          <cell r="G3048" t="str">
            <v>Operador Logístico</v>
          </cell>
          <cell r="H3048">
            <v>0</v>
          </cell>
          <cell r="I3048">
            <v>0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</row>
        <row r="3049">
          <cell r="F3049" t="str">
            <v>(-) DESPESAS LOGÍSTICA (COMPRAS/SUPRIMENTOS)Serviço de Rastreamento</v>
          </cell>
          <cell r="G3049" t="str">
            <v>Serviço de Rastreamento</v>
          </cell>
          <cell r="H3049">
            <v>0</v>
          </cell>
          <cell r="I3049">
            <v>0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>
            <v>0</v>
          </cell>
        </row>
        <row r="3050">
          <cell r="F3050" t="str">
            <v>(-) DESPESAS LOGÍSTICA (COMPRAS/SUPRIMENTOS)Emplacamento Frota Pesada</v>
          </cell>
          <cell r="G3050" t="str">
            <v>Emplacamento Frota Pesada</v>
          </cell>
          <cell r="H3050">
            <v>0</v>
          </cell>
          <cell r="I3050">
            <v>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0</v>
          </cell>
        </row>
        <row r="3051">
          <cell r="F3051" t="str">
            <v>(-) DESPESAS LOGÍSTICA (COMPRAS/SUPRIMENTOS)Seguro de Carga</v>
          </cell>
          <cell r="G3051" t="str">
            <v>Seguro de Carga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0</v>
          </cell>
        </row>
        <row r="3052">
          <cell r="F3052" t="str">
            <v>(-) DESPESAS LOGÍSTICA (COMPRAS/SUPRIMENTOS)Diária Motorista Caminhões</v>
          </cell>
          <cell r="G3052" t="str">
            <v>Diária Motorista Caminhões</v>
          </cell>
          <cell r="H3052">
            <v>0</v>
          </cell>
          <cell r="I3052">
            <v>0</v>
          </cell>
          <cell r="J3052">
            <v>0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0</v>
          </cell>
        </row>
        <row r="3053">
          <cell r="F3053" t="str">
            <v>(-) DESPESAS LOGÍSTICA (COMPRAS/SUPRIMENTOS)Seguro de Caminhões</v>
          </cell>
          <cell r="G3053" t="str">
            <v>Seguro de Caminhões</v>
          </cell>
          <cell r="H3053">
            <v>0</v>
          </cell>
          <cell r="I3053">
            <v>0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  <cell r="T3053">
            <v>0</v>
          </cell>
          <cell r="U3053">
            <v>0</v>
          </cell>
        </row>
        <row r="3054">
          <cell r="F3054" t="str">
            <v>(-) DESPESAS LOGÍSTICA (COMPRAS/SUPRIMENTOS)Manutenção Caminhões</v>
          </cell>
          <cell r="G3054" t="str">
            <v>Manutenção Caminhões</v>
          </cell>
          <cell r="H3054">
            <v>0</v>
          </cell>
          <cell r="I3054">
            <v>0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>
            <v>0</v>
          </cell>
        </row>
        <row r="3055">
          <cell r="F3055" t="str">
            <v>(-) DESPESAS LOGÍSTICA (COMPRAS/SUPRIMENTOS)Combustível Caminhões</v>
          </cell>
          <cell r="G3055" t="str">
            <v>Combustível Caminhões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>
            <v>0</v>
          </cell>
        </row>
        <row r="3056">
          <cell r="F3056" t="str">
            <v>(-) DESPESAS LOGÍSTICA (COMPRAS/SUPRIMENTOS)Multa Caminhões</v>
          </cell>
          <cell r="G3056" t="str">
            <v>Multa Caminhões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  <cell r="T3056">
            <v>0</v>
          </cell>
          <cell r="U3056">
            <v>0</v>
          </cell>
        </row>
        <row r="3057">
          <cell r="F3057" t="str">
            <v>(-) DESPESAS LOGÍSTICA (COMPRAS/SUPRIMENTOS)Arrendamento de Caminhões</v>
          </cell>
          <cell r="G3057" t="str">
            <v>Arrendamento de Caminhões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0</v>
          </cell>
        </row>
        <row r="3058">
          <cell r="F3058" t="str">
            <v>(-) DESPESAS LOGÍSTICA (COMPRAS/SUPRIMENTOS)Descarregador</v>
          </cell>
          <cell r="G3058" t="str">
            <v>Descarregador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T3058">
            <v>0</v>
          </cell>
          <cell r="U3058">
            <v>0</v>
          </cell>
        </row>
        <row r="3059">
          <cell r="F3059" t="str">
            <v>(-) DESPESAS LOGÍSTICA (COMPRAS/SUPRIMENTOS)Multa Excesso de Peso</v>
          </cell>
          <cell r="G3059" t="str">
            <v>Multa Excesso de Peso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T3059">
            <v>0</v>
          </cell>
          <cell r="U3059">
            <v>0</v>
          </cell>
        </row>
        <row r="3060">
          <cell r="F3060" t="str">
            <v>(-) DESPESAS LOGÍSTICA (COMPRAS/SUPRIMENTOS)Carretos</v>
          </cell>
          <cell r="G3060" t="str">
            <v>Carretos</v>
          </cell>
          <cell r="H3060">
            <v>0</v>
          </cell>
          <cell r="I3060">
            <v>0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0</v>
          </cell>
          <cell r="T3060">
            <v>0</v>
          </cell>
          <cell r="U3060">
            <v>0</v>
          </cell>
        </row>
        <row r="3061">
          <cell r="F3061" t="str">
            <v>(-) DESPESAS LOGÍSTICA (COMPRAS/SUPRIMENTOS)Serviço de Armazenagem</v>
          </cell>
          <cell r="G3061" t="str">
            <v>Serviço de Armazenagem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0</v>
          </cell>
        </row>
        <row r="3062">
          <cell r="F3062" t="str">
            <v>(-) DESPESAS LOGÍSTICA (COMPRAS/SUPRIMENTOS)Serviço de Agendamento de Carga</v>
          </cell>
          <cell r="G3062" t="str">
            <v>Serviço de Agendamento de Carga</v>
          </cell>
          <cell r="H3062">
            <v>0</v>
          </cell>
          <cell r="I3062">
            <v>0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</row>
        <row r="3063">
          <cell r="F3063" t="str">
            <v>(-) DESPESAS LOGÍSTICA (COMPRAS/SUPRIMENTOS)Pedágios</v>
          </cell>
          <cell r="G3063" t="str">
            <v>Pedágios</v>
          </cell>
          <cell r="H3063">
            <v>0</v>
          </cell>
          <cell r="I3063">
            <v>0</v>
          </cell>
          <cell r="J3063">
            <v>0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</row>
        <row r="3064">
          <cell r="F3064" t="str">
            <v>(-) DESPESAS LOGÍSTICA (COMPRAS/SUPRIMENTOS)Prestação de Serviço Específico</v>
          </cell>
          <cell r="G3064" t="str">
            <v>Prestação de Serviço Específico</v>
          </cell>
          <cell r="H3064">
            <v>0</v>
          </cell>
          <cell r="I3064">
            <v>0</v>
          </cell>
          <cell r="J3064">
            <v>0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</row>
        <row r="3065">
          <cell r="F3065" t="str">
            <v>(-) DESPESAS LOGÍSTICA (COMPRAS/SUPRIMENTOS)Taxa TPP - Secretaria de Infra Estrutura</v>
          </cell>
          <cell r="G3065" t="str">
            <v>Taxa TPP - Secretaria de Infra Estrutura</v>
          </cell>
          <cell r="H3065">
            <v>0</v>
          </cell>
          <cell r="I3065">
            <v>0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</row>
        <row r="3066">
          <cell r="F3066" t="str">
            <v>(-) DESPESAS LOGÍSTICA (COMPRAS/SUPRIMENTOS)(-)Frota Propria - Leve</v>
          </cell>
          <cell r="G3066" t="str">
            <v>(-)Frota Propria - Leve</v>
          </cell>
          <cell r="H3066">
            <v>0</v>
          </cell>
          <cell r="I3066">
            <v>0</v>
          </cell>
          <cell r="J3066">
            <v>0</v>
          </cell>
          <cell r="K3066">
            <v>0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</row>
        <row r="3067">
          <cell r="F3067" t="str">
            <v>(-) DESPESAS LOGÍSTICA (COMPRAS/SUPRIMENTOS)Emplacamento Frota Leve</v>
          </cell>
          <cell r="G3067" t="str">
            <v>Emplacamento Frota Leve</v>
          </cell>
          <cell r="H3067">
            <v>0</v>
          </cell>
          <cell r="I3067">
            <v>0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</row>
        <row r="3068">
          <cell r="F3068" t="str">
            <v>(-) DESPESAS LOGÍSTICA (COMPRAS/SUPRIMENTOS)Seguro Frota Leve</v>
          </cell>
          <cell r="G3068" t="str">
            <v>Seguro Frota Leve</v>
          </cell>
          <cell r="H3068">
            <v>0</v>
          </cell>
          <cell r="I3068">
            <v>0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</row>
        <row r="3069">
          <cell r="F3069" t="str">
            <v>(-) DESPESAS LOGÍSTICA (COMPRAS/SUPRIMENTOS)Multa Frota Leve</v>
          </cell>
          <cell r="G3069" t="str">
            <v>Multa Frota Leve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</row>
        <row r="3070">
          <cell r="F3070" t="str">
            <v>(-) DESPESAS LOGÍSTICA (COMPRAS/SUPRIMENTOS)Combustível Frota Leve</v>
          </cell>
          <cell r="G3070" t="str">
            <v>Combustível Frota Leve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</row>
        <row r="3071">
          <cell r="F3071" t="str">
            <v>(-) DESPESAS LOGÍSTICA (COMPRAS/SUPRIMENTOS)Manutenção Frota Leve</v>
          </cell>
          <cell r="G3071" t="str">
            <v>Manutenção Frota Leve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</row>
        <row r="3072">
          <cell r="F3072" t="str">
            <v>(-) DESPESAS LOGÍSTICA (COMPRAS/SUPRIMENTOS)Diária Motorista Frota Leve</v>
          </cell>
          <cell r="G3072" t="str">
            <v>Diária Motorista Frota Leve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</row>
        <row r="3073">
          <cell r="F3073" t="str">
            <v>(-) DESPESAS LOGÍSTICA (COMPRAS/SUPRIMENTOS)(-) Despesas Gerais</v>
          </cell>
          <cell r="G3073" t="str">
            <v>(-) Despesas Gerais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0</v>
          </cell>
          <cell r="M3073">
            <v>148.22999996639999</v>
          </cell>
          <cell r="N3073">
            <v>3.9999999960000001</v>
          </cell>
          <cell r="O3073">
            <v>0</v>
          </cell>
          <cell r="P3073">
            <v>54.5</v>
          </cell>
          <cell r="Q3073">
            <v>0</v>
          </cell>
          <cell r="R3073">
            <v>0</v>
          </cell>
          <cell r="S3073">
            <v>0</v>
          </cell>
          <cell r="T3073">
            <v>206.7299999624</v>
          </cell>
          <cell r="U3073">
            <v>152.2299999624</v>
          </cell>
        </row>
        <row r="3074">
          <cell r="F3074" t="str">
            <v>(-) DESPESAS LOGÍSTICA (COMPRAS/SUPRIMENTOS)(-) Deslocamentos e Viagens</v>
          </cell>
          <cell r="G3074" t="str">
            <v>(-) Deslocamentos e Viagens</v>
          </cell>
          <cell r="H3074">
            <v>0</v>
          </cell>
          <cell r="I3074">
            <v>0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3.9999999960000001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  <cell r="T3074">
            <v>3.9999999960000001</v>
          </cell>
          <cell r="U3074">
            <v>3.9999999960000001</v>
          </cell>
        </row>
        <row r="3075">
          <cell r="F3075" t="str">
            <v xml:space="preserve">(-) DESPESAS LOGÍSTICA (COMPRAS/SUPRIMENTOS)Hospedagem </v>
          </cell>
          <cell r="G3075" t="str">
            <v xml:space="preserve">Hospedagem 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</row>
        <row r="3076">
          <cell r="F3076" t="str">
            <v xml:space="preserve">(-) DESPESAS LOGÍSTICA (COMPRAS/SUPRIMENTOS)Passagens Aéreas </v>
          </cell>
          <cell r="G3076" t="str">
            <v xml:space="preserve">Passagens Aéreas 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</row>
        <row r="3077">
          <cell r="F3077" t="str">
            <v xml:space="preserve">(-) DESPESAS LOGÍSTICA (COMPRAS/SUPRIMENTOS)Passagens Rodoviárias </v>
          </cell>
          <cell r="G3077" t="str">
            <v xml:space="preserve">Passagens Rodoviárias </v>
          </cell>
          <cell r="H3077">
            <v>0</v>
          </cell>
          <cell r="I3077">
            <v>0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</row>
        <row r="3078">
          <cell r="F3078" t="str">
            <v>(-) DESPESAS LOGÍSTICA (COMPRAS/SUPRIMENTOS)Passagens Marítimas</v>
          </cell>
          <cell r="G3078" t="str">
            <v>Passagens Marítimas</v>
          </cell>
          <cell r="H3078">
            <v>0</v>
          </cell>
          <cell r="I3078">
            <v>0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</row>
        <row r="3079">
          <cell r="F3079" t="str">
            <v>(-) DESPESAS LOGÍSTICA (COMPRAS/SUPRIMENTOS)Despesas com Táxi</v>
          </cell>
          <cell r="G3079" t="str">
            <v>Despesas com Táxi</v>
          </cell>
          <cell r="H3079">
            <v>0</v>
          </cell>
          <cell r="I3079">
            <v>0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</row>
        <row r="3080">
          <cell r="F3080" t="str">
            <v>(-) DESPESAS LOGÍSTICA (COMPRAS/SUPRIMENTOS)Despesas com Moto Taxi</v>
          </cell>
          <cell r="G3080" t="str">
            <v>Despesas com Moto Taxi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3.9999999960000001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3.9999999960000001</v>
          </cell>
          <cell r="U3080">
            <v>3.9999999960000001</v>
          </cell>
        </row>
        <row r="3081">
          <cell r="F3081" t="str">
            <v>(-) DESPESAS LOGÍSTICA (COMPRAS/SUPRIMENTOS)Alimentação Viagens</v>
          </cell>
          <cell r="G3081" t="str">
            <v>Alimentação Viagens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</row>
        <row r="3082">
          <cell r="F3082" t="str">
            <v>(-) DESPESAS LOGÍSTICA (COMPRAS/SUPRIMENTOS)Diárias Viagens</v>
          </cell>
          <cell r="G3082" t="str">
            <v>Diárias Viagens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</row>
        <row r="3083">
          <cell r="F3083" t="str">
            <v>(-) DESPESAS LOGÍSTICA (COMPRAS/SUPRIMENTOS)Combustível em Viagens</v>
          </cell>
          <cell r="G3083" t="str">
            <v>Combustível em Viagens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</row>
        <row r="3084">
          <cell r="F3084" t="str">
            <v>(-) DESPESAS LOGÍSTICA (COMPRAS/SUPRIMENTOS)Estacionamento</v>
          </cell>
          <cell r="G3084" t="str">
            <v>Estacionamento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</row>
        <row r="3085">
          <cell r="F3085" t="str">
            <v>(-) DESPESAS LOGÍSTICA (COMPRAS/SUPRIMENTOS)Pedágio</v>
          </cell>
          <cell r="G3085" t="str">
            <v>Pedágio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</row>
        <row r="3086">
          <cell r="F3086" t="str">
            <v>(-) DESPESAS LOGÍSTICA (COMPRAS/SUPRIMENTOS)(-) Telefonia e Telecomunicações</v>
          </cell>
          <cell r="G3086" t="str">
            <v>(-) Telefonia e Telecomunicações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</row>
        <row r="3087">
          <cell r="F3087" t="str">
            <v>(-) DESPESAS LOGÍSTICA (COMPRAS/SUPRIMENTOS)Telefonia Fixa</v>
          </cell>
          <cell r="G3087" t="str">
            <v>Telefonia Fixa</v>
          </cell>
          <cell r="H3087">
            <v>0</v>
          </cell>
          <cell r="I3087">
            <v>0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</row>
        <row r="3088">
          <cell r="F3088" t="str">
            <v>(-) DESPESAS LOGÍSTICA (COMPRAS/SUPRIMENTOS)Telefonia Móvel</v>
          </cell>
          <cell r="G3088" t="str">
            <v>Telefonia Móvel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</row>
        <row r="3089">
          <cell r="F3089" t="str">
            <v>(-) DESPESAS LOGÍSTICA (COMPRAS/SUPRIMENTOS)Internet</v>
          </cell>
          <cell r="G3089" t="str">
            <v>Internet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</row>
        <row r="3090">
          <cell r="F3090" t="str">
            <v>(-) DESPESAS LOGÍSTICA (COMPRAS/SUPRIMENTOS)Serviço de Trasmissão em Audio e Video</v>
          </cell>
          <cell r="G3090" t="str">
            <v>Serviço de Trasmissão em Audio e Video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</row>
        <row r="3091">
          <cell r="F3091" t="str">
            <v>(-) DESPESAS LOGÍSTICA (COMPRAS/SUPRIMENTOS)Voip</v>
          </cell>
          <cell r="G3091" t="str">
            <v>Voip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</row>
        <row r="3092">
          <cell r="F3092" t="str">
            <v>(-) DESPESAS LOGÍSTICA (COMPRAS/SUPRIMENTOS)(-)Materias de Consumo</v>
          </cell>
          <cell r="G3092" t="str">
            <v>(-)Materias de Consumo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</row>
        <row r="3093">
          <cell r="F3093" t="str">
            <v>(-) DESPESAS LOGÍSTICA (COMPRAS/SUPRIMENTOS)Material de Consumo Informática</v>
          </cell>
          <cell r="G3093" t="str">
            <v>Material de Consumo Informática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0</v>
          </cell>
          <cell r="R3093">
            <v>0</v>
          </cell>
          <cell r="S3093">
            <v>0</v>
          </cell>
          <cell r="T3093">
            <v>0</v>
          </cell>
          <cell r="U3093">
            <v>0</v>
          </cell>
        </row>
        <row r="3094">
          <cell r="F3094" t="str">
            <v>(-) DESPESAS LOGÍSTICA (COMPRAS/SUPRIMENTOS)Aluguel Máquina Reprográfica</v>
          </cell>
          <cell r="G3094" t="str">
            <v>Aluguel Máquina Reprográfica</v>
          </cell>
          <cell r="H3094">
            <v>0</v>
          </cell>
          <cell r="I3094">
            <v>0</v>
          </cell>
          <cell r="J3094">
            <v>0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0</v>
          </cell>
          <cell r="R3094">
            <v>0</v>
          </cell>
          <cell r="S3094">
            <v>0</v>
          </cell>
          <cell r="T3094">
            <v>0</v>
          </cell>
          <cell r="U3094">
            <v>0</v>
          </cell>
        </row>
        <row r="3095">
          <cell r="F3095" t="str">
            <v>(-) DESPESAS LOGÍSTICA (COMPRAS/SUPRIMENTOS)Material de Consumo Máquina Reprografia</v>
          </cell>
          <cell r="G3095" t="str">
            <v>Material de Consumo Máquina Reprografia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  <cell r="T3095">
            <v>0</v>
          </cell>
          <cell r="U3095">
            <v>0</v>
          </cell>
        </row>
        <row r="3096">
          <cell r="F3096" t="str">
            <v>(-) DESPESAS LOGÍSTICA (COMPRAS/SUPRIMENTOS)Material de Expediente</v>
          </cell>
          <cell r="G3096" t="str">
            <v>Material de Expediente</v>
          </cell>
          <cell r="H3096">
            <v>0</v>
          </cell>
          <cell r="I3096">
            <v>0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  <cell r="R3096">
            <v>0</v>
          </cell>
          <cell r="S3096">
            <v>0</v>
          </cell>
          <cell r="T3096">
            <v>0</v>
          </cell>
          <cell r="U3096">
            <v>0</v>
          </cell>
        </row>
        <row r="3097">
          <cell r="F3097" t="str">
            <v>(-) DESPESAS LOGÍSTICA (COMPRAS/SUPRIMENTOS)Material de Limpeza</v>
          </cell>
          <cell r="G3097" t="str">
            <v>Material de Limpeza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0</v>
          </cell>
          <cell r="S3097">
            <v>0</v>
          </cell>
          <cell r="T3097">
            <v>0</v>
          </cell>
          <cell r="U3097">
            <v>0</v>
          </cell>
        </row>
        <row r="3098">
          <cell r="F3098" t="str">
            <v>(-) DESPESAS LOGÍSTICA (COMPRAS/SUPRIMENTOS)Material Gráfico e Repreográfico</v>
          </cell>
          <cell r="G3098" t="str">
            <v>Material Gráfico e Repreográfico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T3098">
            <v>0</v>
          </cell>
          <cell r="U3098">
            <v>0</v>
          </cell>
        </row>
        <row r="3099">
          <cell r="F3099" t="str">
            <v>(-) DESPESAS LOGÍSTICA (COMPRAS/SUPRIMENTOS)Materiais de Natureza Permanente</v>
          </cell>
          <cell r="G3099" t="str">
            <v>Materiais de Natureza Permanente</v>
          </cell>
          <cell r="H3099">
            <v>0</v>
          </cell>
          <cell r="I3099">
            <v>0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0</v>
          </cell>
          <cell r="R3099">
            <v>0</v>
          </cell>
          <cell r="S3099">
            <v>0</v>
          </cell>
          <cell r="T3099">
            <v>0</v>
          </cell>
          <cell r="U3099">
            <v>0</v>
          </cell>
        </row>
        <row r="3100">
          <cell r="F3100" t="str">
            <v>(-) DESPESAS LOGÍSTICA (COMPRAS/SUPRIMENTOS)Coffee Break</v>
          </cell>
          <cell r="G3100" t="str">
            <v>Coffee Break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  <cell r="T3100">
            <v>0</v>
          </cell>
          <cell r="U3100">
            <v>0</v>
          </cell>
        </row>
        <row r="3101">
          <cell r="F3101" t="str">
            <v>(-) DESPESAS LOGÍSTICA (COMPRAS/SUPRIMENTOS)Material EPI</v>
          </cell>
          <cell r="G3101" t="str">
            <v>Material EPI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  <cell r="T3101">
            <v>0</v>
          </cell>
          <cell r="U3101">
            <v>0</v>
          </cell>
        </row>
        <row r="3102">
          <cell r="F3102" t="str">
            <v>(-) DESPESAS LOGÍSTICA (COMPRAS/SUPRIMENTOS)(-) Serviços Técnicos Especializados</v>
          </cell>
          <cell r="G3102" t="str">
            <v>(-) Serviços Técnicos Especializados</v>
          </cell>
          <cell r="H3102">
            <v>0</v>
          </cell>
          <cell r="I3102">
            <v>0</v>
          </cell>
          <cell r="J3102">
            <v>0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0</v>
          </cell>
          <cell r="R3102">
            <v>0</v>
          </cell>
          <cell r="S3102">
            <v>0</v>
          </cell>
          <cell r="T3102">
            <v>0</v>
          </cell>
          <cell r="U3102">
            <v>0</v>
          </cell>
        </row>
        <row r="3103">
          <cell r="F3103" t="str">
            <v>(-) DESPESAS LOGÍSTICA (COMPRAS/SUPRIMENTOS)Comissões sobre Vendas</v>
          </cell>
          <cell r="G3103" t="str">
            <v>Comissões sobre Vendas</v>
          </cell>
          <cell r="H3103">
            <v>0</v>
          </cell>
          <cell r="I3103">
            <v>0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  <cell r="Q3103">
            <v>0</v>
          </cell>
          <cell r="R3103">
            <v>0</v>
          </cell>
          <cell r="S3103">
            <v>0</v>
          </cell>
          <cell r="T3103">
            <v>0</v>
          </cell>
          <cell r="U3103">
            <v>0</v>
          </cell>
        </row>
        <row r="3104">
          <cell r="F3104" t="str">
            <v>(-) DESPESAS LOGÍSTICA (COMPRAS/SUPRIMENTOS)Serviços de Segurança</v>
          </cell>
          <cell r="G3104" t="str">
            <v>Serviços de Segurança</v>
          </cell>
          <cell r="H3104">
            <v>0</v>
          </cell>
          <cell r="I3104">
            <v>0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  <cell r="T3104">
            <v>0</v>
          </cell>
          <cell r="U3104">
            <v>0</v>
          </cell>
        </row>
        <row r="3105">
          <cell r="F3105" t="str">
            <v>(-) DESPESAS LOGÍSTICA (COMPRAS/SUPRIMENTOS)Serviços de Contabilidade</v>
          </cell>
          <cell r="G3105" t="str">
            <v>Serviços de Contabilidade</v>
          </cell>
          <cell r="H3105">
            <v>0</v>
          </cell>
          <cell r="I3105">
            <v>0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0</v>
          </cell>
          <cell r="Q3105">
            <v>0</v>
          </cell>
          <cell r="R3105">
            <v>0</v>
          </cell>
          <cell r="S3105">
            <v>0</v>
          </cell>
          <cell r="T3105">
            <v>0</v>
          </cell>
          <cell r="U3105">
            <v>0</v>
          </cell>
        </row>
        <row r="3106">
          <cell r="F3106" t="str">
            <v>(-) DESPESAS LOGÍSTICA (COMPRAS/SUPRIMENTOS)Assessoria Tributária</v>
          </cell>
          <cell r="G3106" t="str">
            <v>Assessoria Tributária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0</v>
          </cell>
        </row>
        <row r="3107">
          <cell r="F3107" t="str">
            <v>(-) DESPESAS LOGÍSTICA (COMPRAS/SUPRIMENTOS)Auditoria Independente</v>
          </cell>
          <cell r="G3107" t="str">
            <v>Auditoria Independente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  <cell r="T3107">
            <v>0</v>
          </cell>
          <cell r="U3107">
            <v>0</v>
          </cell>
        </row>
        <row r="3108">
          <cell r="F3108" t="str">
            <v>(-) DESPESAS LOGÍSTICA (COMPRAS/SUPRIMENTOS)Advocacia</v>
          </cell>
          <cell r="G3108" t="str">
            <v>Advocacia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  <cell r="R3108">
            <v>0</v>
          </cell>
          <cell r="S3108">
            <v>0</v>
          </cell>
          <cell r="T3108">
            <v>0</v>
          </cell>
          <cell r="U3108">
            <v>0</v>
          </cell>
        </row>
        <row r="3109">
          <cell r="F3109" t="str">
            <v>(-) DESPESAS LOGÍSTICA (COMPRAS/SUPRIMENTOS)Assessoria de Imprensa</v>
          </cell>
          <cell r="G3109" t="str">
            <v>Assessoria de Imprensa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</row>
        <row r="3110">
          <cell r="F3110" t="str">
            <v>(-) DESPESAS LOGÍSTICA (COMPRAS/SUPRIMENTOS)Assessoria de Comunicação</v>
          </cell>
          <cell r="G3110" t="str">
            <v>Assessoria de Comunicação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  <cell r="T3110">
            <v>0</v>
          </cell>
          <cell r="U3110">
            <v>0</v>
          </cell>
        </row>
        <row r="3111">
          <cell r="F3111" t="str">
            <v>(-) DESPESAS LOGÍSTICA (COMPRAS/SUPRIMENTOS)Assessoria Criação e Publicidade</v>
          </cell>
          <cell r="G3111" t="str">
            <v>Assessoria Criação e Publicidade</v>
          </cell>
          <cell r="H3111">
            <v>0</v>
          </cell>
          <cell r="I3111">
            <v>0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T3111">
            <v>0</v>
          </cell>
          <cell r="U3111">
            <v>0</v>
          </cell>
        </row>
        <row r="3112">
          <cell r="F3112" t="str">
            <v>(-) DESPESAS LOGÍSTICA (COMPRAS/SUPRIMENTOS)Recrutamento e Seleção</v>
          </cell>
          <cell r="G3112" t="str">
            <v>Recrutamento e Seleção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</row>
        <row r="3113">
          <cell r="F3113" t="str">
            <v>(-) DESPESAS LOGÍSTICA (COMPRAS/SUPRIMENTOS)Ferramentas de Pesquisa</v>
          </cell>
          <cell r="G3113" t="str">
            <v>Ferramentas de Pesquisa</v>
          </cell>
          <cell r="H3113">
            <v>0</v>
          </cell>
          <cell r="I3113">
            <v>0</v>
          </cell>
          <cell r="J3113">
            <v>0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0</v>
          </cell>
          <cell r="Q3113">
            <v>0</v>
          </cell>
          <cell r="R3113">
            <v>0</v>
          </cell>
          <cell r="S3113">
            <v>0</v>
          </cell>
          <cell r="T3113">
            <v>0</v>
          </cell>
          <cell r="U3113">
            <v>0</v>
          </cell>
        </row>
        <row r="3114">
          <cell r="F3114" t="str">
            <v>(-) DESPESAS LOGÍSTICA (COMPRAS/SUPRIMENTOS)Assessoria Empresarial</v>
          </cell>
          <cell r="G3114" t="str">
            <v>Assessoria Empresarial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T3114">
            <v>0</v>
          </cell>
          <cell r="U3114">
            <v>0</v>
          </cell>
        </row>
        <row r="3115">
          <cell r="F3115" t="str">
            <v>(-) DESPESAS LOGÍSTICA (COMPRAS/SUPRIMENTOS)Serviço de Desembaraço Aduaneiro</v>
          </cell>
          <cell r="G3115" t="str">
            <v>Serviço de Desembaraço Aduaneiro</v>
          </cell>
          <cell r="H3115">
            <v>0</v>
          </cell>
          <cell r="I3115">
            <v>0</v>
          </cell>
          <cell r="J3115">
            <v>0</v>
          </cell>
          <cell r="K3115">
            <v>0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</row>
        <row r="3116">
          <cell r="F3116" t="str">
            <v>(-) DESPESAS LOGÍSTICA (COMPRAS/SUPRIMENTOS)Participação em Associações</v>
          </cell>
          <cell r="G3116" t="str">
            <v>Participação em Associações</v>
          </cell>
          <cell r="H3116">
            <v>0</v>
          </cell>
          <cell r="I3116">
            <v>0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  <cell r="T3116">
            <v>0</v>
          </cell>
          <cell r="U3116">
            <v>0</v>
          </cell>
        </row>
        <row r="3117">
          <cell r="F3117" t="str">
            <v>(-) DESPESAS LOGÍSTICA (COMPRAS/SUPRIMENTOS)Comissão Empresa de Cobrança</v>
          </cell>
          <cell r="G3117" t="str">
            <v>Comissão Empresa de Cobrança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  <cell r="T3117">
            <v>0</v>
          </cell>
          <cell r="U3117">
            <v>0</v>
          </cell>
        </row>
        <row r="3118">
          <cell r="F3118" t="str">
            <v>(-) DESPESAS LOGÍSTICA (COMPRAS/SUPRIMENTOS)Serviço Análise de Crédito</v>
          </cell>
          <cell r="G3118" t="str">
            <v>Serviço Análise de Crédito</v>
          </cell>
          <cell r="H3118">
            <v>0</v>
          </cell>
          <cell r="I3118">
            <v>0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  <cell r="T3118">
            <v>0</v>
          </cell>
          <cell r="U3118">
            <v>0</v>
          </cell>
        </row>
        <row r="3119">
          <cell r="F3119" t="str">
            <v>(-) DESPESAS LOGÍSTICA (COMPRAS/SUPRIMENTOS)Desenvolvimento e Manutenção de Software</v>
          </cell>
          <cell r="G3119" t="str">
            <v>Desenvolvimento e Manutenção de Software</v>
          </cell>
          <cell r="H3119">
            <v>0</v>
          </cell>
          <cell r="I3119">
            <v>0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  <cell r="T3119">
            <v>0</v>
          </cell>
          <cell r="U3119">
            <v>0</v>
          </cell>
        </row>
        <row r="3120">
          <cell r="F3120" t="str">
            <v>(-) DESPESAS LOGÍSTICA (COMPRAS/SUPRIMENTOS)Suporte Técnico Software</v>
          </cell>
          <cell r="G3120" t="str">
            <v>Suporte Técnico Software</v>
          </cell>
          <cell r="H3120">
            <v>0</v>
          </cell>
          <cell r="I3120">
            <v>0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0</v>
          </cell>
          <cell r="R3120">
            <v>0</v>
          </cell>
          <cell r="S3120">
            <v>0</v>
          </cell>
          <cell r="T3120">
            <v>0</v>
          </cell>
          <cell r="U3120">
            <v>0</v>
          </cell>
        </row>
        <row r="3121">
          <cell r="F3121" t="str">
            <v>(-) DESPESAS LOGÍSTICA (COMPRAS/SUPRIMENTOS)Licença para Uso de Software (Aluguel)</v>
          </cell>
          <cell r="G3121" t="str">
            <v>Licença para Uso de Software (Aluguel)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  <cell r="T3121">
            <v>0</v>
          </cell>
          <cell r="U3121">
            <v>0</v>
          </cell>
        </row>
        <row r="3122">
          <cell r="F3122" t="str">
            <v>(-) DESPESAS LOGÍSTICA (COMPRAS/SUPRIMENTOS)Assessoria em TI</v>
          </cell>
          <cell r="G3122" t="str">
            <v>Assessoria em TI</v>
          </cell>
          <cell r="H3122">
            <v>0</v>
          </cell>
          <cell r="I3122">
            <v>0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  <cell r="R3122">
            <v>0</v>
          </cell>
          <cell r="S3122">
            <v>0</v>
          </cell>
          <cell r="T3122">
            <v>0</v>
          </cell>
          <cell r="U3122">
            <v>0</v>
          </cell>
        </row>
        <row r="3123">
          <cell r="F3123" t="str">
            <v>(-) DESPESAS LOGÍSTICA (COMPRAS/SUPRIMENTOS)Manutenção Suporte Técnico Software</v>
          </cell>
          <cell r="G3123" t="str">
            <v>Manutenção Suporte Técnico Software</v>
          </cell>
          <cell r="H3123">
            <v>0</v>
          </cell>
          <cell r="I3123">
            <v>0</v>
          </cell>
          <cell r="J3123">
            <v>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  <cell r="R3123">
            <v>0</v>
          </cell>
          <cell r="S3123">
            <v>0</v>
          </cell>
          <cell r="T3123">
            <v>0</v>
          </cell>
          <cell r="U3123">
            <v>0</v>
          </cell>
        </row>
        <row r="3124">
          <cell r="F3124" t="str">
            <v>(-) DESPESAS LOGÍSTICA (COMPRAS/SUPRIMENTOS)(-)Manutenção</v>
          </cell>
          <cell r="G3124" t="str">
            <v>(-)Manutenção</v>
          </cell>
          <cell r="H3124">
            <v>0</v>
          </cell>
          <cell r="I3124">
            <v>0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0</v>
          </cell>
          <cell r="R3124">
            <v>0</v>
          </cell>
          <cell r="S3124">
            <v>0</v>
          </cell>
          <cell r="T3124">
            <v>0</v>
          </cell>
          <cell r="U3124">
            <v>0</v>
          </cell>
        </row>
        <row r="3125">
          <cell r="F3125" t="str">
            <v>(-) DESPESAS LOGÍSTICA (COMPRAS/SUPRIMENTOS)Materiais de Manutenção e Reparos</v>
          </cell>
          <cell r="G3125" t="str">
            <v>Materiais de Manutenção e Reparos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0</v>
          </cell>
          <cell r="R3125">
            <v>0</v>
          </cell>
          <cell r="S3125">
            <v>0</v>
          </cell>
          <cell r="T3125">
            <v>0</v>
          </cell>
          <cell r="U3125">
            <v>0</v>
          </cell>
        </row>
        <row r="3126">
          <cell r="F3126" t="str">
            <v>(-) DESPESAS LOGÍSTICA (COMPRAS/SUPRIMENTOS)Manutenção Conservação Móveis e Utensílios</v>
          </cell>
          <cell r="G3126" t="str">
            <v>Manutenção Conservação Móveis e Utensílios</v>
          </cell>
          <cell r="H3126">
            <v>0</v>
          </cell>
          <cell r="I3126">
            <v>0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0</v>
          </cell>
          <cell r="S3126">
            <v>0</v>
          </cell>
          <cell r="T3126">
            <v>0</v>
          </cell>
          <cell r="U3126">
            <v>0</v>
          </cell>
        </row>
        <row r="3127">
          <cell r="F3127" t="str">
            <v>(-) DESPESAS LOGÍSTICA (COMPRAS/SUPRIMENTOS)Manutenção Conservação Máq. e Equipamentos</v>
          </cell>
          <cell r="G3127" t="str">
            <v>Manutenção Conservação Máq. e Equipamentos</v>
          </cell>
          <cell r="H3127">
            <v>0</v>
          </cell>
          <cell r="I3127">
            <v>0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0</v>
          </cell>
          <cell r="S3127">
            <v>0</v>
          </cell>
          <cell r="T3127">
            <v>0</v>
          </cell>
          <cell r="U3127">
            <v>0</v>
          </cell>
        </row>
        <row r="3128">
          <cell r="F3128" t="str">
            <v>(-) DESPESAS LOGÍSTICA (COMPRAS/SUPRIMENTOS)Manutenção de Equipamentos de Informática</v>
          </cell>
          <cell r="G3128" t="str">
            <v>Manutenção de Equipamentos de Informática</v>
          </cell>
          <cell r="H3128">
            <v>0</v>
          </cell>
          <cell r="I3128">
            <v>0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  <cell r="S3128">
            <v>0</v>
          </cell>
          <cell r="T3128">
            <v>0</v>
          </cell>
          <cell r="U3128">
            <v>0</v>
          </cell>
        </row>
        <row r="3129">
          <cell r="F3129" t="str">
            <v>(-) DESPESAS LOGÍSTICA (COMPRAS/SUPRIMENTOS)Manutenção e Conservação Instalações</v>
          </cell>
          <cell r="G3129" t="str">
            <v>Manutenção e Conservação Instalações</v>
          </cell>
          <cell r="H3129">
            <v>0</v>
          </cell>
          <cell r="I3129">
            <v>0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T3129">
            <v>0</v>
          </cell>
          <cell r="U3129">
            <v>0</v>
          </cell>
        </row>
        <row r="3130">
          <cell r="F3130" t="str">
            <v>(-) DESPESAS LOGÍSTICA (COMPRAS/SUPRIMENTOS)Manutenção e Conservação Predial</v>
          </cell>
          <cell r="G3130" t="str">
            <v>Manutenção e Conservação Predial</v>
          </cell>
          <cell r="H3130">
            <v>0</v>
          </cell>
          <cell r="I3130">
            <v>0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  <cell r="T3130">
            <v>0</v>
          </cell>
          <cell r="U3130">
            <v>0</v>
          </cell>
        </row>
        <row r="3131">
          <cell r="F3131" t="str">
            <v>(-) DESPESAS LOGÍSTICA (COMPRAS/SUPRIMENTOS)(-)Outras Despesas Gerais</v>
          </cell>
          <cell r="G3131" t="str">
            <v>(-)Outras Despesas Gerais</v>
          </cell>
          <cell r="H3131">
            <v>0</v>
          </cell>
          <cell r="I3131">
            <v>0</v>
          </cell>
          <cell r="J3131">
            <v>0</v>
          </cell>
          <cell r="K3131">
            <v>0</v>
          </cell>
          <cell r="L3131">
            <v>0</v>
          </cell>
          <cell r="M3131">
            <v>148.22999996639999</v>
          </cell>
          <cell r="N3131">
            <v>0</v>
          </cell>
          <cell r="O3131">
            <v>0</v>
          </cell>
          <cell r="P3131">
            <v>54.5</v>
          </cell>
          <cell r="Q3131">
            <v>0</v>
          </cell>
          <cell r="R3131">
            <v>0</v>
          </cell>
          <cell r="S3131">
            <v>0</v>
          </cell>
          <cell r="T3131">
            <v>202.72999996639999</v>
          </cell>
          <cell r="U3131">
            <v>148.22999996639999</v>
          </cell>
        </row>
        <row r="3132">
          <cell r="F3132" t="str">
            <v>(-) DESPESAS LOGÍSTICA (COMPRAS/SUPRIMENTOS)Aluguel de Veículos</v>
          </cell>
          <cell r="G3132" t="str">
            <v>Aluguel de Veículos</v>
          </cell>
          <cell r="H3132">
            <v>0</v>
          </cell>
          <cell r="I3132">
            <v>0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T3132">
            <v>0</v>
          </cell>
          <cell r="U3132">
            <v>0</v>
          </cell>
        </row>
        <row r="3133">
          <cell r="F3133" t="str">
            <v>(-) DESPESAS LOGÍSTICA (COMPRAS/SUPRIMENTOS)Assinatura Jornais, Revistas e Periódicos</v>
          </cell>
          <cell r="G3133" t="str">
            <v>Assinatura Jornais, Revistas e Periódicos</v>
          </cell>
          <cell r="H3133">
            <v>0</v>
          </cell>
          <cell r="I3133">
            <v>0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0</v>
          </cell>
          <cell r="U3133">
            <v>0</v>
          </cell>
        </row>
        <row r="3134">
          <cell r="F3134" t="str">
            <v>(-) DESPESAS LOGÍSTICA (COMPRAS/SUPRIMENTOS)Combustível</v>
          </cell>
          <cell r="G3134" t="str">
            <v>Combustível</v>
          </cell>
          <cell r="H3134">
            <v>0</v>
          </cell>
          <cell r="I3134">
            <v>0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0</v>
          </cell>
          <cell r="R3134">
            <v>0</v>
          </cell>
          <cell r="S3134">
            <v>0</v>
          </cell>
          <cell r="T3134">
            <v>0</v>
          </cell>
          <cell r="U3134">
            <v>0</v>
          </cell>
        </row>
        <row r="3135">
          <cell r="F3135" t="str">
            <v>(-) DESPESAS LOGÍSTICA (COMPRAS/SUPRIMENTOS)Despesa com Documentos</v>
          </cell>
          <cell r="G3135" t="str">
            <v>Despesa com Documentos</v>
          </cell>
          <cell r="H3135">
            <v>0</v>
          </cell>
          <cell r="I3135">
            <v>0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  <cell r="T3135">
            <v>0</v>
          </cell>
          <cell r="U3135">
            <v>0</v>
          </cell>
        </row>
        <row r="3136">
          <cell r="F3136" t="str">
            <v>(-) DESPESAS LOGÍSTICA (COMPRAS/SUPRIMENTOS)Despesa com Processos Judiciais</v>
          </cell>
          <cell r="G3136" t="str">
            <v>Despesa com Processos Judiciais</v>
          </cell>
          <cell r="H3136">
            <v>0</v>
          </cell>
          <cell r="I3136">
            <v>0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</row>
        <row r="3137">
          <cell r="F3137" t="str">
            <v>(-) DESPESAS LOGÍSTICA (COMPRAS/SUPRIMENTOS)Frete Compra</v>
          </cell>
          <cell r="G3137" t="str">
            <v>Frete Compra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T3137">
            <v>0</v>
          </cell>
          <cell r="U3137">
            <v>0</v>
          </cell>
        </row>
        <row r="3138">
          <cell r="F3138" t="str">
            <v>(-) DESPESAS LOGÍSTICA (COMPRAS/SUPRIMENTOS)Mão-de-Obra Terceirizada</v>
          </cell>
          <cell r="G3138" t="str">
            <v>Mão-de-Obra Terceirizada</v>
          </cell>
          <cell r="H3138">
            <v>0</v>
          </cell>
          <cell r="I3138">
            <v>0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S3138">
            <v>0</v>
          </cell>
          <cell r="T3138">
            <v>0</v>
          </cell>
          <cell r="U3138">
            <v>0</v>
          </cell>
        </row>
        <row r="3139">
          <cell r="F3139" t="str">
            <v>(-) DESPESAS LOGÍSTICA (COMPRAS/SUPRIMENTOS)Serviço de Correios</v>
          </cell>
          <cell r="G3139" t="str">
            <v>Serviço de Correios</v>
          </cell>
          <cell r="H3139">
            <v>0</v>
          </cell>
          <cell r="I3139">
            <v>0</v>
          </cell>
          <cell r="J3139">
            <v>0</v>
          </cell>
          <cell r="K3139">
            <v>0</v>
          </cell>
          <cell r="L3139">
            <v>0</v>
          </cell>
          <cell r="M3139">
            <v>148.22999996639999</v>
          </cell>
          <cell r="N3139">
            <v>0</v>
          </cell>
          <cell r="O3139">
            <v>0</v>
          </cell>
          <cell r="P3139">
            <v>54.5</v>
          </cell>
          <cell r="Q3139">
            <v>0</v>
          </cell>
          <cell r="R3139">
            <v>0</v>
          </cell>
          <cell r="S3139">
            <v>0</v>
          </cell>
          <cell r="T3139">
            <v>202.72999996639999</v>
          </cell>
          <cell r="U3139">
            <v>148.22999996639999</v>
          </cell>
        </row>
        <row r="3140">
          <cell r="F3140" t="str">
            <v>(-) DESPESAS LOGÍSTICA (COMPRAS/SUPRIMENTOS)Água</v>
          </cell>
          <cell r="G3140" t="str">
            <v>Água</v>
          </cell>
          <cell r="H3140">
            <v>0</v>
          </cell>
          <cell r="I3140">
            <v>0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T3140">
            <v>0</v>
          </cell>
          <cell r="U3140">
            <v>0</v>
          </cell>
        </row>
        <row r="3141">
          <cell r="F3141" t="str">
            <v>(-) DESPESAS LOGÍSTICA (COMPRAS/SUPRIMENTOS)Despesas com Amortização de Software</v>
          </cell>
          <cell r="G3141" t="str">
            <v>Despesas com Amortização de Software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>
            <v>0</v>
          </cell>
        </row>
        <row r="3142">
          <cell r="F3142" t="str">
            <v>(-) DESPESAS LOGÍSTICA (COMPRAS/SUPRIMENTOS)Taxas Operacionais</v>
          </cell>
          <cell r="G3142" t="str">
            <v>Taxas Operacionais</v>
          </cell>
          <cell r="H3142">
            <v>0</v>
          </cell>
          <cell r="I3142">
            <v>0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  <cell r="T3142">
            <v>0</v>
          </cell>
          <cell r="U3142">
            <v>0</v>
          </cell>
        </row>
        <row r="3143">
          <cell r="F3143" t="str">
            <v>(-) DESPESAS LOGÍSTICA (COMPRAS/SUPRIMENTOS)Aluguel de Imóveis</v>
          </cell>
          <cell r="G3143" t="str">
            <v>Aluguel de Imóveis</v>
          </cell>
          <cell r="H3143">
            <v>0</v>
          </cell>
          <cell r="I3143">
            <v>0</v>
          </cell>
          <cell r="J3143">
            <v>0</v>
          </cell>
          <cell r="K3143">
            <v>0</v>
          </cell>
          <cell r="L3143">
            <v>0</v>
          </cell>
          <cell r="M3143">
            <v>0</v>
          </cell>
          <cell r="N3143">
            <v>0</v>
          </cell>
          <cell r="O3143">
            <v>0</v>
          </cell>
          <cell r="P3143">
            <v>0</v>
          </cell>
          <cell r="Q3143">
            <v>0</v>
          </cell>
          <cell r="R3143">
            <v>0</v>
          </cell>
          <cell r="S3143">
            <v>0</v>
          </cell>
          <cell r="T3143">
            <v>0</v>
          </cell>
          <cell r="U3143">
            <v>0</v>
          </cell>
        </row>
        <row r="3144">
          <cell r="F3144" t="str">
            <v>(-) DESPESAS LOGÍSTICA (COMPRAS/SUPRIMENTOS)Seguro Frota Leve</v>
          </cell>
          <cell r="G3144" t="str">
            <v>Seguro Frota Leve</v>
          </cell>
          <cell r="H3144">
            <v>0</v>
          </cell>
          <cell r="I3144">
            <v>0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0</v>
          </cell>
          <cell r="R3144">
            <v>0</v>
          </cell>
          <cell r="S3144">
            <v>0</v>
          </cell>
          <cell r="T3144">
            <v>0</v>
          </cell>
          <cell r="U3144">
            <v>0</v>
          </cell>
        </row>
        <row r="3145">
          <cell r="F3145" t="str">
            <v>(-) DESPESAS LOGÍSTICA (COMPRAS/SUPRIMENTOS)Perdas de Estoque</v>
          </cell>
          <cell r="G3145" t="str">
            <v>Perdas de Estoque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>
            <v>0</v>
          </cell>
        </row>
        <row r="3146">
          <cell r="F3146" t="str">
            <v>(-) DESPESAS LOGÍSTICA (COMPRAS/SUPRIMENTOS)Aluguel de Máquinas e Equipamentos</v>
          </cell>
          <cell r="G3146" t="str">
            <v>Aluguel de Máquinas e Equipamentos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T3146">
            <v>0</v>
          </cell>
          <cell r="U3146">
            <v>0</v>
          </cell>
        </row>
        <row r="3147">
          <cell r="F3147" t="str">
            <v>(-) DESPESAS LOGÍSTICA (COMPRAS/SUPRIMENTOS)Outras Despesas Gerais</v>
          </cell>
          <cell r="G3147" t="str">
            <v>Outras Despesas Gerais</v>
          </cell>
          <cell r="H3147">
            <v>0</v>
          </cell>
          <cell r="I3147">
            <v>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0</v>
          </cell>
          <cell r="R3147">
            <v>0</v>
          </cell>
          <cell r="S3147">
            <v>0</v>
          </cell>
          <cell r="T3147">
            <v>0</v>
          </cell>
          <cell r="U3147">
            <v>0</v>
          </cell>
        </row>
        <row r="3148">
          <cell r="F3148" t="str">
            <v>(-) DESPESAS LOGÍSTICA (COMPRAS/SUPRIMENTOS)(=) OUTRAS RECEITAS/DESPESAS</v>
          </cell>
          <cell r="G3148" t="str">
            <v>(=) OUTRAS RECEITAS/DESPESAS</v>
          </cell>
          <cell r="H3148">
            <v>0</v>
          </cell>
          <cell r="I3148">
            <v>-9250.83</v>
          </cell>
          <cell r="J3148">
            <v>0</v>
          </cell>
          <cell r="K3148">
            <v>15511.48</v>
          </cell>
          <cell r="L3148">
            <v>-66527.100000000006</v>
          </cell>
          <cell r="M3148">
            <v>0</v>
          </cell>
          <cell r="N3148">
            <v>-600.5</v>
          </cell>
          <cell r="O3148">
            <v>6284.3</v>
          </cell>
          <cell r="P3148">
            <v>-1550.98</v>
          </cell>
          <cell r="Q3148">
            <v>-7882.6500000000005</v>
          </cell>
          <cell r="R3148">
            <v>-16359</v>
          </cell>
          <cell r="S3148">
            <v>-14097.98</v>
          </cell>
          <cell r="T3148">
            <v>-94473.26</v>
          </cell>
          <cell r="U3148">
            <v>-60866.950000000004</v>
          </cell>
        </row>
        <row r="3149">
          <cell r="F3149" t="str">
            <v>(-) DESPESAS LOGÍSTICA (COMPRAS/SUPRIMENTOS)(-) OUTRAS DESPESAS</v>
          </cell>
          <cell r="G3149" t="str">
            <v>(-) OUTRAS DESPESAS</v>
          </cell>
          <cell r="H3149">
            <v>0</v>
          </cell>
          <cell r="I3149">
            <v>91.59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  <cell r="R3149">
            <v>0</v>
          </cell>
          <cell r="S3149">
            <v>0</v>
          </cell>
          <cell r="T3149">
            <v>91.59</v>
          </cell>
          <cell r="U3149">
            <v>91.59</v>
          </cell>
        </row>
        <row r="3150">
          <cell r="F3150" t="str">
            <v>(-) DESPESAS LOGÍSTICA (COMPRAS/SUPRIMENTOS)Perdas de Equivalência Patrimonial</v>
          </cell>
          <cell r="G3150" t="str">
            <v>Perdas de Equivalência Patrimonial</v>
          </cell>
          <cell r="H3150">
            <v>0</v>
          </cell>
          <cell r="I3150">
            <v>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>
            <v>0</v>
          </cell>
          <cell r="S3150">
            <v>0</v>
          </cell>
          <cell r="T3150">
            <v>0</v>
          </cell>
          <cell r="U3150">
            <v>0</v>
          </cell>
        </row>
        <row r="3151">
          <cell r="F3151" t="str">
            <v>(-) DESPESAS LOGÍSTICA (COMPRAS/SUPRIMENTOS)Provisão para Perdas e Ajustes de Ativos</v>
          </cell>
          <cell r="G3151" t="str">
            <v>Provisão para Perdas e Ajustes de Ativos</v>
          </cell>
          <cell r="H3151">
            <v>0</v>
          </cell>
          <cell r="I3151">
            <v>0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  <cell r="T3151">
            <v>0</v>
          </cell>
          <cell r="U3151">
            <v>0</v>
          </cell>
        </row>
        <row r="3152">
          <cell r="F3152" t="str">
            <v>(-) DESPESAS LOGÍSTICA (COMPRAS/SUPRIMENTOS)Amortização de Ágio</v>
          </cell>
          <cell r="G3152" t="str">
            <v>Amortização de Ágio</v>
          </cell>
          <cell r="H3152">
            <v>0</v>
          </cell>
          <cell r="I3152">
            <v>0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>
            <v>0</v>
          </cell>
          <cell r="S3152">
            <v>0</v>
          </cell>
          <cell r="T3152">
            <v>0</v>
          </cell>
          <cell r="U3152">
            <v>0</v>
          </cell>
        </row>
        <row r="3153">
          <cell r="F3153" t="str">
            <v>(-) DESPESAS LOGÍSTICA (COMPRAS/SUPRIMENTOS)Perda na Venda de Ativos</v>
          </cell>
          <cell r="G3153" t="str">
            <v>Perda na Venda de Ativos</v>
          </cell>
          <cell r="H3153">
            <v>0</v>
          </cell>
          <cell r="I3153">
            <v>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</row>
        <row r="3154">
          <cell r="F3154" t="str">
            <v>(-) DESPESAS LOGÍSTICA (COMPRAS/SUPRIMENTOS)Baixa de Ativo Imobilizado</v>
          </cell>
          <cell r="G3154" t="str">
            <v>Baixa de Ativo Imobilizado</v>
          </cell>
          <cell r="H3154">
            <v>0</v>
          </cell>
          <cell r="I3154">
            <v>0</v>
          </cell>
          <cell r="J3154">
            <v>0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0</v>
          </cell>
          <cell r="R3154">
            <v>0</v>
          </cell>
          <cell r="S3154">
            <v>0</v>
          </cell>
          <cell r="T3154">
            <v>0</v>
          </cell>
          <cell r="U3154">
            <v>0</v>
          </cell>
        </row>
        <row r="3155">
          <cell r="F3155" t="str">
            <v>(-) DESPESAS LOGÍSTICA (COMPRAS/SUPRIMENTOS)Baixa Bem do Ativo Intangível</v>
          </cell>
          <cell r="G3155" t="str">
            <v>Baixa Bem do Ativo Intangível</v>
          </cell>
          <cell r="H3155">
            <v>0</v>
          </cell>
          <cell r="I3155">
            <v>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  <cell r="T3155">
            <v>0</v>
          </cell>
          <cell r="U3155">
            <v>0</v>
          </cell>
        </row>
        <row r="3156">
          <cell r="F3156" t="str">
            <v>(-) DESPESAS LOGÍSTICA (COMPRAS/SUPRIMENTOS)Outras Despesas Operacionais</v>
          </cell>
          <cell r="G3156" t="str">
            <v>Outras Despesas Operacionais</v>
          </cell>
          <cell r="H3156">
            <v>0</v>
          </cell>
          <cell r="I3156">
            <v>91.59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0</v>
          </cell>
          <cell r="R3156">
            <v>0</v>
          </cell>
          <cell r="S3156">
            <v>0</v>
          </cell>
          <cell r="T3156">
            <v>91.59</v>
          </cell>
          <cell r="U3156">
            <v>91.59</v>
          </cell>
        </row>
        <row r="3157">
          <cell r="F3157" t="str">
            <v>(-) DESPESAS LOGÍSTICA (COMPRAS/SUPRIMENTOS)(-) OUTRAS RECEITAS</v>
          </cell>
          <cell r="G3157" t="str">
            <v>(-) OUTRAS RECEITAS</v>
          </cell>
          <cell r="H3157">
            <v>0</v>
          </cell>
          <cell r="I3157">
            <v>9342.42</v>
          </cell>
          <cell r="J3157">
            <v>0</v>
          </cell>
          <cell r="K3157">
            <v>-15511.48</v>
          </cell>
          <cell r="L3157">
            <v>66527.100000000006</v>
          </cell>
          <cell r="M3157">
            <v>0</v>
          </cell>
          <cell r="N3157">
            <v>600.5</v>
          </cell>
          <cell r="O3157">
            <v>-6284.3</v>
          </cell>
          <cell r="P3157">
            <v>1550.98</v>
          </cell>
          <cell r="Q3157">
            <v>7882.6500000000005</v>
          </cell>
          <cell r="R3157">
            <v>16359</v>
          </cell>
          <cell r="S3157">
            <v>14097.98</v>
          </cell>
          <cell r="T3157">
            <v>94564.85</v>
          </cell>
          <cell r="U3157">
            <v>60958.540000000008</v>
          </cell>
        </row>
        <row r="3158">
          <cell r="F3158" t="str">
            <v>(-) DESPESAS LOGÍSTICA (COMPRAS/SUPRIMENTOS)Aluguéis</v>
          </cell>
          <cell r="G3158" t="str">
            <v>Aluguéis</v>
          </cell>
          <cell r="H3158">
            <v>0</v>
          </cell>
          <cell r="I3158">
            <v>0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  <cell r="T3158">
            <v>0</v>
          </cell>
          <cell r="U3158">
            <v>0</v>
          </cell>
        </row>
        <row r="3159">
          <cell r="F3159" t="str">
            <v>(-) DESPESAS LOGÍSTICA (COMPRAS/SUPRIMENTOS)Subvenções e Convênios</v>
          </cell>
          <cell r="G3159" t="str">
            <v>Subvenções e Convênios</v>
          </cell>
          <cell r="H3159">
            <v>0</v>
          </cell>
          <cell r="I3159">
            <v>0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0</v>
          </cell>
          <cell r="R3159">
            <v>0</v>
          </cell>
          <cell r="S3159">
            <v>0</v>
          </cell>
          <cell r="T3159">
            <v>0</v>
          </cell>
          <cell r="U3159">
            <v>0</v>
          </cell>
        </row>
        <row r="3160">
          <cell r="F3160" t="str">
            <v>(-) DESPESAS LOGÍSTICA (COMPRAS/SUPRIMENTOS)Venda de Ativos</v>
          </cell>
          <cell r="G3160" t="str">
            <v>Venda de Ativos</v>
          </cell>
          <cell r="H3160">
            <v>0</v>
          </cell>
          <cell r="I3160">
            <v>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</row>
        <row r="3161">
          <cell r="F3161" t="str">
            <v>(-) DESPESAS LOGÍSTICA (COMPRAS/SUPRIMENTOS)Receita de Equivalência Patrimonial</v>
          </cell>
          <cell r="G3161" t="str">
            <v>Receita de Equivalência Patrimonial</v>
          </cell>
          <cell r="H3161">
            <v>0</v>
          </cell>
          <cell r="I3161">
            <v>0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0</v>
          </cell>
          <cell r="R3161">
            <v>0</v>
          </cell>
          <cell r="S3161">
            <v>0</v>
          </cell>
          <cell r="T3161">
            <v>0</v>
          </cell>
          <cell r="U3161">
            <v>0</v>
          </cell>
        </row>
        <row r="3162">
          <cell r="F3162" t="str">
            <v>(-) DESPESAS LOGÍSTICA (COMPRAS/SUPRIMENTOS)Dividendos e Lucros Recebidos</v>
          </cell>
          <cell r="G3162" t="str">
            <v>Dividendos e Lucros Recebidos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  <cell r="T3162">
            <v>0</v>
          </cell>
          <cell r="U3162">
            <v>0</v>
          </cell>
        </row>
        <row r="3163">
          <cell r="F3163" t="str">
            <v>(-) DESPESAS LOGÍSTICA (COMPRAS/SUPRIMENTOS)Recuperação de Créditos Considerados Incobráveis</v>
          </cell>
          <cell r="G3163" t="str">
            <v>Recuperação de Créditos Considerados Incobráveis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T3163">
            <v>0</v>
          </cell>
          <cell r="U3163">
            <v>0</v>
          </cell>
        </row>
        <row r="3164">
          <cell r="F3164" t="str">
            <v>(-) DESPESAS LOGÍSTICA (COMPRAS/SUPRIMENTOS)Reversão de PCLD</v>
          </cell>
          <cell r="G3164" t="str">
            <v>Reversão de PCLD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  <cell r="T3164">
            <v>0</v>
          </cell>
          <cell r="U3164">
            <v>0</v>
          </cell>
        </row>
        <row r="3165">
          <cell r="F3165" t="str">
            <v>(-) DESPESAS LOGÍSTICA (COMPRAS/SUPRIMENTOS)Avarias</v>
          </cell>
          <cell r="G3165" t="str">
            <v>Avarias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  <cell r="T3165">
            <v>0</v>
          </cell>
          <cell r="U3165">
            <v>0</v>
          </cell>
        </row>
        <row r="3166">
          <cell r="F3166" t="str">
            <v>(-) DESPESAS LOGÍSTICA (COMPRAS/SUPRIMENTOS)Indenização de Seguros</v>
          </cell>
          <cell r="G3166" t="str">
            <v>Indenização de Seguros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  <cell r="T3166">
            <v>0</v>
          </cell>
          <cell r="U3166">
            <v>0</v>
          </cell>
        </row>
        <row r="3167">
          <cell r="F3167" t="str">
            <v>(-) DESPESAS LOGÍSTICA (COMPRAS/SUPRIMENTOS)Bonificações Recebidas</v>
          </cell>
          <cell r="G3167" t="str">
            <v>Bonificações Recebidas</v>
          </cell>
          <cell r="H3167">
            <v>0</v>
          </cell>
          <cell r="I3167">
            <v>0</v>
          </cell>
          <cell r="J3167">
            <v>0</v>
          </cell>
          <cell r="K3167">
            <v>0</v>
          </cell>
          <cell r="L3167">
            <v>13045.45</v>
          </cell>
          <cell r="M3167">
            <v>0</v>
          </cell>
          <cell r="N3167">
            <v>600.5</v>
          </cell>
          <cell r="O3167">
            <v>0</v>
          </cell>
          <cell r="P3167">
            <v>148.51</v>
          </cell>
          <cell r="Q3167">
            <v>6566.85</v>
          </cell>
          <cell r="R3167">
            <v>2040</v>
          </cell>
          <cell r="S3167">
            <v>118.6</v>
          </cell>
          <cell r="T3167">
            <v>22519.91</v>
          </cell>
          <cell r="U3167">
            <v>13645.95</v>
          </cell>
        </row>
        <row r="3168">
          <cell r="F3168" t="str">
            <v>(-) DESPESAS LOGÍSTICA (COMPRAS/SUPRIMENTOS)Indenização Sinistro de Transportadoras</v>
          </cell>
          <cell r="G3168" t="str">
            <v>Indenização Sinistro de Transportadoras</v>
          </cell>
          <cell r="H3168">
            <v>0</v>
          </cell>
          <cell r="I3168">
            <v>0</v>
          </cell>
          <cell r="J3168">
            <v>0</v>
          </cell>
          <cell r="K3168">
            <v>0</v>
          </cell>
          <cell r="L3168">
            <v>53481.65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  <cell r="T3168">
            <v>53481.65</v>
          </cell>
          <cell r="U3168">
            <v>53481.65</v>
          </cell>
        </row>
        <row r="3169">
          <cell r="F3169" t="str">
            <v>(-) DESPESAS LOGÍSTICA (COMPRAS/SUPRIMENTOS)Recuperação Outras Despesas</v>
          </cell>
          <cell r="G3169" t="str">
            <v>Recuperação Outras Despesas</v>
          </cell>
          <cell r="H3169">
            <v>0</v>
          </cell>
          <cell r="I3169">
            <v>0</v>
          </cell>
          <cell r="J3169">
            <v>0</v>
          </cell>
          <cell r="K3169">
            <v>-15631.33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582.47</v>
          </cell>
          <cell r="Q3169">
            <v>1170</v>
          </cell>
          <cell r="R3169">
            <v>14319</v>
          </cell>
          <cell r="S3169">
            <v>0</v>
          </cell>
          <cell r="T3169">
            <v>440.13999999999942</v>
          </cell>
          <cell r="U3169">
            <v>-15631.33</v>
          </cell>
        </row>
        <row r="3170">
          <cell r="F3170" t="str">
            <v>(-) DESPESAS LOGÍSTICA (COMPRAS/SUPRIMENTOS)Ganho na Mudança da Participação Naturelife</v>
          </cell>
          <cell r="G3170" t="str">
            <v>Ganho na Mudança da Participação Naturelife</v>
          </cell>
          <cell r="H3170">
            <v>0</v>
          </cell>
          <cell r="I3170">
            <v>0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</row>
        <row r="3171">
          <cell r="F3171" t="str">
            <v>(-) DESPESAS LOGÍSTICA (COMPRAS/SUPRIMENTOS)Descontos Obtidos Operacionais</v>
          </cell>
          <cell r="G3171" t="str">
            <v>Descontos Obtidos Operacionais</v>
          </cell>
          <cell r="H3171">
            <v>0</v>
          </cell>
          <cell r="I3171">
            <v>9342.42</v>
          </cell>
          <cell r="J3171">
            <v>0</v>
          </cell>
          <cell r="K3171">
            <v>119.85</v>
          </cell>
          <cell r="L3171">
            <v>0</v>
          </cell>
          <cell r="M3171">
            <v>0</v>
          </cell>
          <cell r="N3171">
            <v>0</v>
          </cell>
          <cell r="O3171">
            <v>-6284.3</v>
          </cell>
          <cell r="P3171">
            <v>820</v>
          </cell>
          <cell r="Q3171">
            <v>145.80000000000001</v>
          </cell>
          <cell r="R3171">
            <v>0</v>
          </cell>
          <cell r="S3171">
            <v>13979.38</v>
          </cell>
          <cell r="T3171">
            <v>18123.150000000001</v>
          </cell>
          <cell r="U3171">
            <v>9462.27</v>
          </cell>
        </row>
        <row r="3172">
          <cell r="F3172" t="str">
            <v>(-) DESPESAS LOGÍSTICA (COMPRAS/SUPRIMENTOS)(-) DESPESAS TRIBUTÁRIAS</v>
          </cell>
          <cell r="G3172" t="str">
            <v>(-) DESPESAS TRIBUTÁRIAS</v>
          </cell>
          <cell r="H3172">
            <v>20683.11</v>
          </cell>
          <cell r="I3172">
            <v>21325.65</v>
          </cell>
          <cell r="J3172">
            <v>18638.170000000002</v>
          </cell>
          <cell r="K3172">
            <v>18458.550000000003</v>
          </cell>
          <cell r="L3172">
            <v>15416.57</v>
          </cell>
          <cell r="M3172">
            <v>34929.93</v>
          </cell>
          <cell r="N3172">
            <v>54207.040000000001</v>
          </cell>
          <cell r="O3172">
            <v>61450.049999999996</v>
          </cell>
          <cell r="P3172">
            <v>26487.25</v>
          </cell>
          <cell r="Q3172">
            <v>19723.790000000012</v>
          </cell>
          <cell r="R3172">
            <v>87132.77</v>
          </cell>
          <cell r="S3172">
            <v>19000.460000000003</v>
          </cell>
          <cell r="T3172">
            <v>397453.34000000008</v>
          </cell>
          <cell r="U3172">
            <v>183659.02000000002</v>
          </cell>
        </row>
        <row r="3173">
          <cell r="F3173" t="str">
            <v>(-) DESPESAS LOGÍSTICA (COMPRAS/SUPRIMENTOS)Taxas e Emolumentos</v>
          </cell>
          <cell r="G3173" t="str">
            <v>Taxas e Emolumentos</v>
          </cell>
          <cell r="H3173">
            <v>0</v>
          </cell>
          <cell r="I3173">
            <v>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</row>
        <row r="3174">
          <cell r="F3174" t="str">
            <v>(-) DESPESAS LOGÍSTICA (COMPRAS/SUPRIMENTOS)IPTU</v>
          </cell>
          <cell r="G3174" t="str">
            <v>IPTU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</row>
        <row r="3175">
          <cell r="F3175" t="str">
            <v>(-) DESPESAS LOGÍSTICA (COMPRAS/SUPRIMENTOS)IPVA Frota Leve</v>
          </cell>
          <cell r="G3175" t="str">
            <v>IPVA Frota Leve</v>
          </cell>
          <cell r="H3175">
            <v>0</v>
          </cell>
          <cell r="I3175">
            <v>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</row>
        <row r="3176">
          <cell r="F3176" t="str">
            <v>(-) DESPESAS LOGÍSTICA (COMPRAS/SUPRIMENTOS)Contribuição Sindical Patronal</v>
          </cell>
          <cell r="G3176" t="str">
            <v>Contribuição Sindical Patronal</v>
          </cell>
          <cell r="H3176">
            <v>0</v>
          </cell>
          <cell r="I3176">
            <v>0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0</v>
          </cell>
          <cell r="R3176">
            <v>0</v>
          </cell>
          <cell r="S3176">
            <v>0</v>
          </cell>
          <cell r="T3176">
            <v>0</v>
          </cell>
          <cell r="U3176">
            <v>0</v>
          </cell>
        </row>
        <row r="3177">
          <cell r="F3177" t="str">
            <v>(-) DESPESAS LOGÍSTICA (COMPRAS/SUPRIMENTOS)Multas Fisco Federal</v>
          </cell>
          <cell r="G3177" t="str">
            <v>Multas Fisco Federal</v>
          </cell>
          <cell r="H3177">
            <v>0</v>
          </cell>
          <cell r="I3177">
            <v>0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  <cell r="S3177">
            <v>0</v>
          </cell>
          <cell r="T3177">
            <v>0</v>
          </cell>
          <cell r="U3177">
            <v>0</v>
          </cell>
        </row>
        <row r="3178">
          <cell r="F3178" t="str">
            <v>(-) DESPESAS LOGÍSTICA (COMPRAS/SUPRIMENTOS)Multas Fisco Estadual</v>
          </cell>
          <cell r="G3178" t="str">
            <v>Multas Fisco Estadual</v>
          </cell>
          <cell r="H3178">
            <v>0</v>
          </cell>
          <cell r="I3178">
            <v>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265.25</v>
          </cell>
          <cell r="R3178">
            <v>1214</v>
          </cell>
          <cell r="S3178">
            <v>0</v>
          </cell>
          <cell r="T3178">
            <v>1479.25</v>
          </cell>
          <cell r="U3178">
            <v>0</v>
          </cell>
        </row>
        <row r="3179">
          <cell r="F3179" t="str">
            <v>(-) DESPESAS LOGÍSTICA (COMPRAS/SUPRIMENTOS)Multas Fisco Municipal</v>
          </cell>
          <cell r="G3179" t="str">
            <v>Multas Fisco Municipal</v>
          </cell>
          <cell r="H3179">
            <v>0</v>
          </cell>
          <cell r="I3179">
            <v>0</v>
          </cell>
          <cell r="J3179">
            <v>0</v>
          </cell>
          <cell r="K3179">
            <v>0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  <cell r="S3179">
            <v>0</v>
          </cell>
          <cell r="T3179">
            <v>0</v>
          </cell>
          <cell r="U3179">
            <v>0</v>
          </cell>
        </row>
        <row r="3180">
          <cell r="F3180" t="str">
            <v>(-) DESPESAS LOGÍSTICA (COMPRAS/SUPRIMENTOS)ICMS Bonificação</v>
          </cell>
          <cell r="G3180" t="str">
            <v>ICMS Bonificação</v>
          </cell>
          <cell r="H3180">
            <v>10357.1</v>
          </cell>
          <cell r="I3180">
            <v>9747.06</v>
          </cell>
          <cell r="J3180">
            <v>16729.97</v>
          </cell>
          <cell r="K3180">
            <v>12611.02</v>
          </cell>
          <cell r="L3180">
            <v>10809.56</v>
          </cell>
          <cell r="M3180">
            <v>20150.8</v>
          </cell>
          <cell r="N3180">
            <v>50032.5</v>
          </cell>
          <cell r="O3180">
            <v>54124.34</v>
          </cell>
          <cell r="P3180">
            <v>19488.96</v>
          </cell>
          <cell r="Q3180">
            <v>12187.380499999999</v>
          </cell>
          <cell r="R3180">
            <v>9657.2199999999993</v>
          </cell>
          <cell r="S3180">
            <v>15236.78</v>
          </cell>
          <cell r="T3180">
            <v>241132.6905</v>
          </cell>
          <cell r="U3180">
            <v>130438.01000000001</v>
          </cell>
        </row>
        <row r="3181">
          <cell r="F3181" t="str">
            <v>(-) DESPESAS LOGÍSTICA (COMPRAS/SUPRIMENTOS)ICMS Diferencial de Alíquota</v>
          </cell>
          <cell r="G3181" t="str">
            <v>ICMS Diferencial de Alíquota</v>
          </cell>
          <cell r="H3181">
            <v>2762.27</v>
          </cell>
          <cell r="I3181">
            <v>2179.2600000000002</v>
          </cell>
          <cell r="J3181">
            <v>1465.09</v>
          </cell>
          <cell r="K3181">
            <v>5840.81</v>
          </cell>
          <cell r="L3181">
            <v>2916.65</v>
          </cell>
          <cell r="M3181">
            <v>3304.09</v>
          </cell>
          <cell r="N3181">
            <v>2074.65</v>
          </cell>
          <cell r="O3181">
            <v>1977.02</v>
          </cell>
          <cell r="P3181">
            <v>2502.8000000000002</v>
          </cell>
          <cell r="Q3181">
            <v>3918.0095000000101</v>
          </cell>
          <cell r="R3181">
            <v>2083.98</v>
          </cell>
          <cell r="S3181">
            <v>3284.85</v>
          </cell>
          <cell r="T3181">
            <v>34309.479500000009</v>
          </cell>
          <cell r="U3181">
            <v>20542.82</v>
          </cell>
        </row>
        <row r="3182">
          <cell r="F3182" t="str">
            <v>(-) DESPESAS LOGÍSTICA (COMPRAS/SUPRIMENTOS)ICMS Substituição Tributária</v>
          </cell>
          <cell r="G3182" t="str">
            <v>ICMS Substituição Tributária</v>
          </cell>
          <cell r="H3182">
            <v>0</v>
          </cell>
          <cell r="I3182">
            <v>0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238.5</v>
          </cell>
          <cell r="R3182">
            <v>0</v>
          </cell>
          <cell r="S3182">
            <v>225.25</v>
          </cell>
          <cell r="T3182">
            <v>463.75</v>
          </cell>
          <cell r="U3182">
            <v>0</v>
          </cell>
        </row>
        <row r="3183">
          <cell r="F3183" t="str">
            <v>(-) DESPESAS LOGÍSTICA (COMPRAS/SUPRIMENTOS)ICMS Despesa</v>
          </cell>
          <cell r="G3183" t="str">
            <v>ICMS Despesa</v>
          </cell>
          <cell r="H3183">
            <v>7563.74</v>
          </cell>
          <cell r="I3183">
            <v>9399.33</v>
          </cell>
          <cell r="J3183">
            <v>443.11</v>
          </cell>
          <cell r="K3183">
            <v>6.72</v>
          </cell>
          <cell r="L3183">
            <v>1690.36</v>
          </cell>
          <cell r="M3183">
            <v>11475.039999999999</v>
          </cell>
          <cell r="N3183">
            <v>2099.89</v>
          </cell>
          <cell r="O3183">
            <v>5348.6900000000005</v>
          </cell>
          <cell r="P3183">
            <v>4495.49</v>
          </cell>
          <cell r="Q3183">
            <v>3114.65</v>
          </cell>
          <cell r="R3183">
            <v>74177.570000000007</v>
          </cell>
          <cell r="S3183">
            <v>253.58</v>
          </cell>
          <cell r="T3183">
            <v>120068.17000000001</v>
          </cell>
          <cell r="U3183">
            <v>32678.190000000002</v>
          </cell>
        </row>
        <row r="3184">
          <cell r="F3184" t="str">
            <v>(-) DESPESAS LOGÍSTICA (COMPRAS/SUPRIMENTOS)(=) EBITDA</v>
          </cell>
          <cell r="G3184" t="str">
            <v>(=) EBITDA</v>
          </cell>
          <cell r="H3184">
            <v>-422169.50156168651</v>
          </cell>
          <cell r="I3184">
            <v>263954.8170019167</v>
          </cell>
          <cell r="J3184">
            <v>1255113.2896544605</v>
          </cell>
          <cell r="K3184">
            <v>600078.61682124273</v>
          </cell>
          <cell r="L3184">
            <v>397756.17692843219</v>
          </cell>
          <cell r="M3184">
            <v>72594.304578603362</v>
          </cell>
          <cell r="N3184">
            <v>478962.14187720476</v>
          </cell>
          <cell r="O3184">
            <v>327273.22441344091</v>
          </cell>
          <cell r="P3184">
            <v>108382.45888991072</v>
          </cell>
          <cell r="Q3184">
            <v>69857.404686003225</v>
          </cell>
          <cell r="R3184">
            <v>198181.25543638552</v>
          </cell>
          <cell r="S3184">
            <v>-753081.41402298026</v>
          </cell>
          <cell r="T3184">
            <v>2596902.7747029341</v>
          </cell>
          <cell r="U3184">
            <v>2646289.8453001739</v>
          </cell>
        </row>
        <row r="3185">
          <cell r="F3185" t="str">
            <v>(-) DESPESAS LOGÍSTICA (COMPRAS/SUPRIMENTOS)(-) DEPRECIAÇÃO</v>
          </cell>
          <cell r="G3185" t="str">
            <v>(-) DEPRECIAÇÃO</v>
          </cell>
          <cell r="H3185">
            <v>44063.32</v>
          </cell>
          <cell r="I3185">
            <v>44063.32</v>
          </cell>
          <cell r="J3185">
            <v>44063.32</v>
          </cell>
          <cell r="K3185">
            <v>0</v>
          </cell>
          <cell r="L3185">
            <v>47384.780000000006</v>
          </cell>
          <cell r="M3185">
            <v>47384.780000000006</v>
          </cell>
          <cell r="N3185">
            <v>72772.429999999993</v>
          </cell>
          <cell r="O3185">
            <v>60273.680000000008</v>
          </cell>
          <cell r="P3185">
            <v>60273.680000000008</v>
          </cell>
          <cell r="Q3185">
            <v>60150.14</v>
          </cell>
          <cell r="R3185">
            <v>60150.14</v>
          </cell>
          <cell r="S3185">
            <v>58877.16</v>
          </cell>
          <cell r="T3185">
            <v>599456.75</v>
          </cell>
          <cell r="U3185">
            <v>299731.94999999995</v>
          </cell>
        </row>
        <row r="3186">
          <cell r="F3186" t="str">
            <v>(-) DESPESAS LOGÍSTICA (COMPRAS/SUPRIMENTOS)(-) AMORTIZAÇÃO</v>
          </cell>
          <cell r="G3186" t="str">
            <v>(-) AMORTIZAÇÃO</v>
          </cell>
          <cell r="H3186">
            <v>23470.785947514501</v>
          </cell>
          <cell r="I3186">
            <v>25044.761125400692</v>
          </cell>
          <cell r="J3186">
            <v>3919.46</v>
          </cell>
          <cell r="K3186">
            <v>3919.46</v>
          </cell>
          <cell r="L3186">
            <v>3919.46</v>
          </cell>
          <cell r="M3186">
            <v>3919.46</v>
          </cell>
          <cell r="N3186">
            <v>3919.46</v>
          </cell>
          <cell r="O3186">
            <v>3919.46</v>
          </cell>
          <cell r="P3186">
            <v>3919.46</v>
          </cell>
          <cell r="Q3186">
            <v>3919.46</v>
          </cell>
          <cell r="R3186">
            <v>3919.46</v>
          </cell>
          <cell r="S3186">
            <v>3919.46</v>
          </cell>
          <cell r="T3186">
            <v>87710.147072915221</v>
          </cell>
          <cell r="U3186">
            <v>68112.847072915189</v>
          </cell>
        </row>
        <row r="3187">
          <cell r="F3187" t="str">
            <v>(-) DESPESAS LOGÍSTICA (COMPRAS/SUPRIMENTOS)(=) LUCRO OPERACIONAL</v>
          </cell>
          <cell r="G3187" t="str">
            <v>(=) LUCRO OPERACIONAL</v>
          </cell>
          <cell r="H3187">
            <v>-489703.60750920104</v>
          </cell>
          <cell r="I3187">
            <v>194846.735876516</v>
          </cell>
          <cell r="J3187">
            <v>1207130.5096544605</v>
          </cell>
          <cell r="K3187">
            <v>596159.15682124277</v>
          </cell>
          <cell r="L3187">
            <v>346451.93692843214</v>
          </cell>
          <cell r="M3187">
            <v>21290.064578603356</v>
          </cell>
          <cell r="N3187">
            <v>402270.25187720475</v>
          </cell>
          <cell r="O3187">
            <v>263080.0844134409</v>
          </cell>
          <cell r="P3187">
            <v>44189.318889910712</v>
          </cell>
          <cell r="Q3187">
            <v>5787.8046860032255</v>
          </cell>
          <cell r="R3187">
            <v>134111.65543638551</v>
          </cell>
          <cell r="S3187">
            <v>-815878.03402298025</v>
          </cell>
          <cell r="T3187">
            <v>1909735.8776300182</v>
          </cell>
          <cell r="U3187">
            <v>2278445.048227258</v>
          </cell>
        </row>
        <row r="3188">
          <cell r="F3188" t="str">
            <v>(-) DESPESAS LOGÍSTICA (COMPRAS/SUPRIMENTOS)(=) RESULTADO FINANCEIRO</v>
          </cell>
          <cell r="G3188" t="str">
            <v>(=) RESULTADO FINANCEIRO</v>
          </cell>
          <cell r="H3188">
            <v>133031.10135200003</v>
          </cell>
          <cell r="I3188">
            <v>124091.69541399994</v>
          </cell>
          <cell r="J3188">
            <v>99940.862818000038</v>
          </cell>
          <cell r="K3188">
            <v>169960.47999999998</v>
          </cell>
          <cell r="L3188">
            <v>89312.360000000015</v>
          </cell>
          <cell r="M3188">
            <v>58752.000000000007</v>
          </cell>
          <cell r="N3188">
            <v>238241.35320090799</v>
          </cell>
          <cell r="O3188">
            <v>-384371.69000000006</v>
          </cell>
          <cell r="P3188">
            <v>113538.95721509203</v>
          </cell>
          <cell r="Q3188">
            <v>78731.73000000001</v>
          </cell>
          <cell r="R3188">
            <v>164920.74</v>
          </cell>
          <cell r="S3188">
            <v>70809.64</v>
          </cell>
          <cell r="T3188">
            <v>956959.22999999986</v>
          </cell>
          <cell r="U3188">
            <v>913329.85278490791</v>
          </cell>
        </row>
        <row r="3189">
          <cell r="F3189" t="str">
            <v>(-) DESPESAS LOGÍSTICA (COMPRAS/SUPRIMENTOS)Receita Financeira</v>
          </cell>
          <cell r="G3189" t="str">
            <v>Receita Financeira</v>
          </cell>
          <cell r="H3189">
            <v>50472.700000000004</v>
          </cell>
          <cell r="I3189">
            <v>2574.46</v>
          </cell>
          <cell r="J3189">
            <v>23634.579999999998</v>
          </cell>
          <cell r="K3189">
            <v>143157.06</v>
          </cell>
          <cell r="L3189">
            <v>18743.5</v>
          </cell>
          <cell r="M3189">
            <v>-2983.23</v>
          </cell>
          <cell r="N3189">
            <v>53518.69</v>
          </cell>
          <cell r="O3189">
            <v>435839.4</v>
          </cell>
          <cell r="P3189">
            <v>32396.010000000002</v>
          </cell>
          <cell r="Q3189">
            <v>5847.29</v>
          </cell>
          <cell r="R3189">
            <v>16162.380000000001</v>
          </cell>
          <cell r="S3189">
            <v>793.33</v>
          </cell>
          <cell r="T3189">
            <v>780156.17</v>
          </cell>
          <cell r="U3189">
            <v>289117.76</v>
          </cell>
        </row>
        <row r="3190">
          <cell r="F3190" t="str">
            <v>(-) DESPESAS LOGÍSTICA (COMPRAS/SUPRIMENTOS)Rendimento de Aplicações</v>
          </cell>
          <cell r="G3190" t="str">
            <v>Rendimento de Aplicações</v>
          </cell>
          <cell r="H3190">
            <v>29.7</v>
          </cell>
          <cell r="I3190">
            <v>20.170000000000002</v>
          </cell>
          <cell r="J3190">
            <v>48.2</v>
          </cell>
          <cell r="K3190">
            <v>107.77</v>
          </cell>
          <cell r="L3190">
            <v>358.63</v>
          </cell>
          <cell r="M3190">
            <v>680.9</v>
          </cell>
          <cell r="N3190">
            <v>1757.54</v>
          </cell>
          <cell r="O3190">
            <v>3384.72</v>
          </cell>
          <cell r="P3190">
            <v>204.87</v>
          </cell>
          <cell r="Q3190">
            <v>106.72</v>
          </cell>
          <cell r="R3190">
            <v>128.80000000000001</v>
          </cell>
          <cell r="S3190">
            <v>82.35</v>
          </cell>
          <cell r="T3190">
            <v>6910.37</v>
          </cell>
          <cell r="U3190">
            <v>3002.91</v>
          </cell>
        </row>
        <row r="3191">
          <cell r="F3191" t="str">
            <v>(-) DESPESAS LOGÍSTICA (COMPRAS/SUPRIMENTOS)Juros Ativos</v>
          </cell>
          <cell r="G3191" t="str">
            <v>Juros Ativos</v>
          </cell>
          <cell r="H3191">
            <v>7102.72</v>
          </cell>
          <cell r="I3191">
            <v>2554.04</v>
          </cell>
          <cell r="J3191">
            <v>4560.08</v>
          </cell>
          <cell r="K3191">
            <v>4296.47</v>
          </cell>
          <cell r="L3191">
            <v>4385.5200000000004</v>
          </cell>
          <cell r="M3191">
            <v>2261.98</v>
          </cell>
          <cell r="N3191">
            <v>17116.080000000002</v>
          </cell>
          <cell r="O3191">
            <v>2377.54</v>
          </cell>
          <cell r="P3191">
            <v>13779.91</v>
          </cell>
          <cell r="Q3191">
            <v>4812.08</v>
          </cell>
          <cell r="R3191">
            <v>4990.5</v>
          </cell>
          <cell r="S3191">
            <v>697.07</v>
          </cell>
          <cell r="T3191">
            <v>68933.990000000005</v>
          </cell>
          <cell r="U3191">
            <v>42276.89</v>
          </cell>
        </row>
        <row r="3192">
          <cell r="F3192" t="str">
            <v>(-) DESPESAS LOGÍSTICA (COMPRAS/SUPRIMENTOS)Descontos Obtidos</v>
          </cell>
          <cell r="G3192" t="str">
            <v>Descontos Obtidos</v>
          </cell>
          <cell r="H3192">
            <v>1.91</v>
          </cell>
          <cell r="I3192">
            <v>0.25</v>
          </cell>
          <cell r="J3192">
            <v>406.13</v>
          </cell>
          <cell r="K3192">
            <v>99453.8</v>
          </cell>
          <cell r="L3192">
            <v>-21286.54</v>
          </cell>
          <cell r="M3192">
            <v>-7281.67</v>
          </cell>
          <cell r="N3192">
            <v>34485.980000000003</v>
          </cell>
          <cell r="O3192">
            <v>430077.14</v>
          </cell>
          <cell r="P3192">
            <v>10829.78</v>
          </cell>
          <cell r="Q3192">
            <v>0.53</v>
          </cell>
          <cell r="R3192">
            <v>11043.08</v>
          </cell>
          <cell r="S3192">
            <v>13.91</v>
          </cell>
          <cell r="T3192">
            <v>557744.30000000005</v>
          </cell>
          <cell r="U3192">
            <v>105779.85999999999</v>
          </cell>
        </row>
        <row r="3193">
          <cell r="F3193" t="str">
            <v>(-) DESPESAS LOGÍSTICA (COMPRAS/SUPRIMENTOS)Recuperação de Despesas</v>
          </cell>
          <cell r="G3193" t="str">
            <v>Recuperação de Despesas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</row>
        <row r="3194">
          <cell r="F3194" t="str">
            <v>(-) DESPESAS LOGÍSTICA (COMPRAS/SUPRIMENTOS)Desagio</v>
          </cell>
          <cell r="G3194" t="str">
            <v>Desagio</v>
          </cell>
          <cell r="H3194">
            <v>0</v>
          </cell>
          <cell r="I3194">
            <v>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</row>
        <row r="3195">
          <cell r="F3195" t="str">
            <v>(-) DESPESAS LOGÍSTICA (COMPRAS/SUPRIMENTOS)Variação Cambial Ativa</v>
          </cell>
          <cell r="G3195" t="str">
            <v>Variação Cambial Ativa</v>
          </cell>
          <cell r="H3195">
            <v>43338.37</v>
          </cell>
          <cell r="I3195">
            <v>0</v>
          </cell>
          <cell r="J3195">
            <v>18620.169999999998</v>
          </cell>
          <cell r="K3195">
            <v>39299.019999999997</v>
          </cell>
          <cell r="L3195">
            <v>35285.89</v>
          </cell>
          <cell r="M3195">
            <v>1355.56</v>
          </cell>
          <cell r="N3195">
            <v>159.09</v>
          </cell>
          <cell r="O3195">
            <v>0</v>
          </cell>
          <cell r="P3195">
            <v>7581.45</v>
          </cell>
          <cell r="Q3195">
            <v>927.96</v>
          </cell>
          <cell r="R3195">
            <v>0</v>
          </cell>
          <cell r="S3195">
            <v>0</v>
          </cell>
          <cell r="T3195">
            <v>146567.51</v>
          </cell>
          <cell r="U3195">
            <v>138058.1</v>
          </cell>
        </row>
        <row r="3196">
          <cell r="F3196" t="str">
            <v>(-) DESPESAS LOGÍSTICA (COMPRAS/SUPRIMENTOS)Rendimento Titulo de Capitalização</v>
          </cell>
          <cell r="G3196" t="str">
            <v>Rendimento Titulo de Capitalização</v>
          </cell>
          <cell r="H3196">
            <v>0</v>
          </cell>
          <cell r="I3196">
            <v>0</v>
          </cell>
          <cell r="J3196">
            <v>0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0</v>
          </cell>
          <cell r="Q3196">
            <v>0</v>
          </cell>
          <cell r="R3196">
            <v>0</v>
          </cell>
          <cell r="S3196">
            <v>0</v>
          </cell>
          <cell r="T3196">
            <v>0</v>
          </cell>
          <cell r="U3196">
            <v>0</v>
          </cell>
        </row>
        <row r="3197">
          <cell r="F3197" t="str">
            <v>(-) DESPESAS LOGÍSTICA (COMPRAS/SUPRIMENTOS)Outras Receitas Financeiras</v>
          </cell>
          <cell r="G3197" t="str">
            <v>Outras Receitas Financeiras</v>
          </cell>
          <cell r="H3197">
            <v>0</v>
          </cell>
          <cell r="I3197">
            <v>0</v>
          </cell>
          <cell r="J3197">
            <v>0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0</v>
          </cell>
          <cell r="R3197">
            <v>0</v>
          </cell>
          <cell r="S3197">
            <v>0</v>
          </cell>
          <cell r="T3197">
            <v>0</v>
          </cell>
          <cell r="U3197">
            <v>0</v>
          </cell>
        </row>
        <row r="3198">
          <cell r="F3198" t="str">
            <v>(-) DESPESAS LOGÍSTICA (COMPRAS/SUPRIMENTOS)Despesa Financeira</v>
          </cell>
          <cell r="G3198" t="str">
            <v>Despesa Financeira</v>
          </cell>
          <cell r="H3198">
            <v>183503.80135200004</v>
          </cell>
          <cell r="I3198">
            <v>126666.15541399995</v>
          </cell>
          <cell r="J3198">
            <v>123575.44281800004</v>
          </cell>
          <cell r="K3198">
            <v>313117.53999999998</v>
          </cell>
          <cell r="L3198">
            <v>108055.86000000002</v>
          </cell>
          <cell r="M3198">
            <v>55768.770000000004</v>
          </cell>
          <cell r="N3198">
            <v>291760.043200908</v>
          </cell>
          <cell r="O3198">
            <v>51467.709999999992</v>
          </cell>
          <cell r="P3198">
            <v>145934.96721509204</v>
          </cell>
          <cell r="Q3198">
            <v>84579.02</v>
          </cell>
          <cell r="R3198">
            <v>181083.12</v>
          </cell>
          <cell r="S3198">
            <v>71602.97</v>
          </cell>
          <cell r="T3198">
            <v>1737115.4000000001</v>
          </cell>
          <cell r="U3198">
            <v>1202447.6127849082</v>
          </cell>
        </row>
        <row r="3199">
          <cell r="F3199" t="str">
            <v>(-) DESPESAS LOGÍSTICA (COMPRAS/SUPRIMENTOS)Tarifas e serviços bancários</v>
          </cell>
          <cell r="G3199" t="str">
            <v>Tarifas e serviços bancários</v>
          </cell>
          <cell r="H3199">
            <v>14801.93</v>
          </cell>
          <cell r="I3199">
            <v>11314.91</v>
          </cell>
          <cell r="J3199">
            <v>13087.44</v>
          </cell>
          <cell r="K3199">
            <v>11191.39</v>
          </cell>
          <cell r="L3199">
            <v>11215.03</v>
          </cell>
          <cell r="M3199">
            <v>8032.38</v>
          </cell>
          <cell r="N3199">
            <v>13649.78</v>
          </cell>
          <cell r="O3199">
            <v>12881.99</v>
          </cell>
          <cell r="P3199">
            <v>8625.74</v>
          </cell>
          <cell r="Q3199">
            <v>17889.32</v>
          </cell>
          <cell r="R3199">
            <v>16202.49</v>
          </cell>
          <cell r="S3199">
            <v>9183.75</v>
          </cell>
          <cell r="T3199">
            <v>148076.15</v>
          </cell>
          <cell r="U3199">
            <v>83292.86</v>
          </cell>
        </row>
        <row r="3200">
          <cell r="F3200" t="str">
            <v>(-) DESPESAS LOGÍSTICA (COMPRAS/SUPRIMENTOS)Tarifas de Cobrança</v>
          </cell>
          <cell r="G3200" t="str">
            <v>Tarifas de Cobrança</v>
          </cell>
          <cell r="H3200">
            <v>11195.06</v>
          </cell>
          <cell r="I3200">
            <v>7043.95</v>
          </cell>
          <cell r="J3200">
            <v>9992.73</v>
          </cell>
          <cell r="K3200">
            <v>8530.4</v>
          </cell>
          <cell r="L3200">
            <v>8628.7000000000007</v>
          </cell>
          <cell r="M3200">
            <v>5538.01</v>
          </cell>
          <cell r="N3200">
            <v>11239.45</v>
          </cell>
          <cell r="O3200">
            <v>7221.37</v>
          </cell>
          <cell r="P3200">
            <v>6674.64</v>
          </cell>
          <cell r="Q3200">
            <v>10132</v>
          </cell>
          <cell r="R3200">
            <v>4411.82</v>
          </cell>
          <cell r="S3200">
            <v>5441.07</v>
          </cell>
          <cell r="T3200">
            <v>96049.200000000012</v>
          </cell>
          <cell r="U3200">
            <v>62168.3</v>
          </cell>
        </row>
        <row r="3201">
          <cell r="F3201" t="str">
            <v>(-) DESPESAS LOGÍSTICA (COMPRAS/SUPRIMENTOS)Taxas Bancárias</v>
          </cell>
          <cell r="G3201" t="str">
            <v>Taxas Bancárias</v>
          </cell>
          <cell r="H3201">
            <v>121</v>
          </cell>
          <cell r="I3201">
            <v>158.5</v>
          </cell>
          <cell r="J3201">
            <v>417.1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  <cell r="S3201">
            <v>0</v>
          </cell>
          <cell r="T3201">
            <v>696.6</v>
          </cell>
          <cell r="U3201">
            <v>696.6</v>
          </cell>
        </row>
        <row r="3202">
          <cell r="F3202" t="str">
            <v>(-) DESPESAS LOGÍSTICA (COMPRAS/SUPRIMENTOS)Tarifas Diversas</v>
          </cell>
          <cell r="G3202" t="str">
            <v>Tarifas Diversas</v>
          </cell>
          <cell r="H3202">
            <v>3485.87</v>
          </cell>
          <cell r="I3202">
            <v>4112.46</v>
          </cell>
          <cell r="J3202">
            <v>2677.61</v>
          </cell>
          <cell r="K3202">
            <v>2660.99</v>
          </cell>
          <cell r="L3202">
            <v>2586.33</v>
          </cell>
          <cell r="M3202">
            <v>2494.37</v>
          </cell>
          <cell r="N3202">
            <v>2410.33</v>
          </cell>
          <cell r="O3202">
            <v>5660.62</v>
          </cell>
          <cell r="P3202">
            <v>1951.1</v>
          </cell>
          <cell r="Q3202">
            <v>7757.32</v>
          </cell>
          <cell r="R3202">
            <v>11790.67</v>
          </cell>
          <cell r="S3202">
            <v>3742.68</v>
          </cell>
          <cell r="T3202">
            <v>51330.35</v>
          </cell>
          <cell r="U3202">
            <v>20427.96</v>
          </cell>
        </row>
        <row r="3203">
          <cell r="F3203" t="str">
            <v>(-) DESPESAS LOGÍSTICA (COMPRAS/SUPRIMENTOS)Outras despesas financeiras</v>
          </cell>
          <cell r="G3203" t="str">
            <v>Outras despesas financeiras</v>
          </cell>
          <cell r="H3203">
            <v>59431.331352000023</v>
          </cell>
          <cell r="I3203">
            <v>60970.45541399996</v>
          </cell>
          <cell r="J3203">
            <v>51897.472818000038</v>
          </cell>
          <cell r="K3203">
            <v>40128.709999999955</v>
          </cell>
          <cell r="L3203">
            <v>53930.880000000005</v>
          </cell>
          <cell r="M3203">
            <v>29216.91</v>
          </cell>
          <cell r="N3203">
            <v>35830.770000000019</v>
          </cell>
          <cell r="O3203">
            <v>17686.419999999998</v>
          </cell>
          <cell r="P3203">
            <v>39833.407215092026</v>
          </cell>
          <cell r="Q3203">
            <v>31259.37</v>
          </cell>
          <cell r="R3203">
            <v>40659.130000000005</v>
          </cell>
          <cell r="S3203">
            <v>24330.2</v>
          </cell>
          <cell r="T3203">
            <v>485175.05679909198</v>
          </cell>
          <cell r="U3203">
            <v>331406.52958399995</v>
          </cell>
        </row>
        <row r="3204">
          <cell r="F3204" t="str">
            <v>(-) DESPESAS LOGÍSTICA (COMPRAS/SUPRIMENTOS)Juros Passivos</v>
          </cell>
          <cell r="G3204" t="str">
            <v>Juros Passivos</v>
          </cell>
          <cell r="H3204">
            <v>0</v>
          </cell>
          <cell r="I3204">
            <v>0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  <cell r="T3204">
            <v>0</v>
          </cell>
          <cell r="U3204">
            <v>0</v>
          </cell>
        </row>
        <row r="3205">
          <cell r="F3205" t="str">
            <v>(-) DESPESAS LOGÍSTICA (COMPRAS/SUPRIMENTOS)Variações Cambiais Passivas</v>
          </cell>
          <cell r="G3205" t="str">
            <v>Variações Cambiais Passivas</v>
          </cell>
          <cell r="H3205">
            <v>8084.25</v>
          </cell>
          <cell r="I3205">
            <v>4862.46</v>
          </cell>
          <cell r="J3205">
            <v>2560.63</v>
          </cell>
          <cell r="K3205">
            <v>315.39999999999998</v>
          </cell>
          <cell r="L3205">
            <v>2009.04</v>
          </cell>
          <cell r="M3205">
            <v>0</v>
          </cell>
          <cell r="N3205">
            <v>4033.68</v>
          </cell>
          <cell r="O3205">
            <v>0</v>
          </cell>
          <cell r="P3205">
            <v>8443.02</v>
          </cell>
          <cell r="Q3205">
            <v>195.79</v>
          </cell>
          <cell r="R3205">
            <v>0</v>
          </cell>
          <cell r="S3205">
            <v>0</v>
          </cell>
          <cell r="T3205">
            <v>30504.27</v>
          </cell>
          <cell r="U3205">
            <v>21865.46</v>
          </cell>
        </row>
        <row r="3206">
          <cell r="F3206" t="str">
            <v>(-) DESPESAS LOGÍSTICA (COMPRAS/SUPRIMENTOS)Juros e Aplicações Financeiras</v>
          </cell>
          <cell r="G3206" t="str">
            <v>Juros e Aplicações Financeiras</v>
          </cell>
          <cell r="H3206">
            <v>0</v>
          </cell>
          <cell r="I3206">
            <v>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2.67</v>
          </cell>
          <cell r="R3206">
            <v>0</v>
          </cell>
          <cell r="S3206">
            <v>0</v>
          </cell>
          <cell r="T3206">
            <v>2.67</v>
          </cell>
          <cell r="U3206">
            <v>0</v>
          </cell>
        </row>
        <row r="3207">
          <cell r="F3207" t="str">
            <v>(-) DESPESAS LOGÍSTICA (COMPRAS/SUPRIMENTOS)Encargos Cheque Especial</v>
          </cell>
          <cell r="G3207" t="str">
            <v>Encargos Cheque Especial</v>
          </cell>
          <cell r="H3207">
            <v>189.5</v>
          </cell>
          <cell r="I3207">
            <v>190.23</v>
          </cell>
          <cell r="J3207">
            <v>4892.5600000000004</v>
          </cell>
          <cell r="K3207">
            <v>689.21</v>
          </cell>
          <cell r="L3207">
            <v>30.78</v>
          </cell>
          <cell r="M3207">
            <v>15.32</v>
          </cell>
          <cell r="N3207">
            <v>0</v>
          </cell>
          <cell r="O3207">
            <v>417.19</v>
          </cell>
          <cell r="P3207">
            <v>75.8</v>
          </cell>
          <cell r="Q3207">
            <v>127.88</v>
          </cell>
          <cell r="R3207">
            <v>10.99</v>
          </cell>
          <cell r="S3207">
            <v>667.77</v>
          </cell>
          <cell r="T3207">
            <v>7307.23</v>
          </cell>
          <cell r="U3207">
            <v>6007.6</v>
          </cell>
        </row>
        <row r="3208">
          <cell r="F3208" t="str">
            <v>(-) DESPESAS LOGÍSTICA (COMPRAS/SUPRIMENTOS)Juros de Mora</v>
          </cell>
          <cell r="G3208" t="str">
            <v>Juros de Mora</v>
          </cell>
          <cell r="H3208">
            <v>29457.19</v>
          </cell>
          <cell r="I3208">
            <v>12333.05</v>
          </cell>
          <cell r="J3208">
            <v>15501.17</v>
          </cell>
          <cell r="K3208">
            <v>15659.37</v>
          </cell>
          <cell r="L3208">
            <v>1152.8399999999999</v>
          </cell>
          <cell r="M3208">
            <v>1304.93</v>
          </cell>
          <cell r="N3208">
            <v>6292.36</v>
          </cell>
          <cell r="O3208">
            <v>5909.2</v>
          </cell>
          <cell r="P3208">
            <v>1458.3</v>
          </cell>
          <cell r="Q3208">
            <v>88.22</v>
          </cell>
          <cell r="R3208">
            <v>309.62</v>
          </cell>
          <cell r="S3208">
            <v>268.86</v>
          </cell>
          <cell r="T3208">
            <v>89735.109999999986</v>
          </cell>
          <cell r="U3208">
            <v>81700.909999999989</v>
          </cell>
        </row>
        <row r="3209">
          <cell r="F3209" t="str">
            <v>(-) DESPESAS LOGÍSTICA (COMPRAS/SUPRIMENTOS)Juros de Mora Desconto de Duplicatas</v>
          </cell>
          <cell r="G3209" t="str">
            <v>Juros de Mora Desconto de Duplicatas</v>
          </cell>
          <cell r="H3209">
            <v>0</v>
          </cell>
          <cell r="I3209">
            <v>0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</row>
        <row r="3210">
          <cell r="F3210" t="str">
            <v>(-) DESPESAS LOGÍSTICA (COMPRAS/SUPRIMENTOS)Juros Descontos Duplicatas</v>
          </cell>
          <cell r="G3210" t="str">
            <v>Juros Descontos Duplicatas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T3210">
            <v>0</v>
          </cell>
          <cell r="U3210">
            <v>0</v>
          </cell>
        </row>
        <row r="3211">
          <cell r="F3211" t="str">
            <v>(-) DESPESAS LOGÍSTICA (COMPRAS/SUPRIMENTOS)Encargos Conta Garantida</v>
          </cell>
          <cell r="G3211" t="str">
            <v>Encargos Conta Garantida</v>
          </cell>
          <cell r="H3211">
            <v>0</v>
          </cell>
          <cell r="I3211">
            <v>0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>
            <v>0</v>
          </cell>
        </row>
        <row r="3212">
          <cell r="F3212" t="str">
            <v>(-) DESPESAS LOGÍSTICA (COMPRAS/SUPRIMENTOS)Juros Contrato Mutuo</v>
          </cell>
          <cell r="G3212" t="str">
            <v>Juros Contrato Mutuo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</row>
        <row r="3213">
          <cell r="F3213" t="str">
            <v>(-) DESPESAS LOGÍSTICA (COMPRAS/SUPRIMENTOS)Juros Parcelamento de Tributos</v>
          </cell>
          <cell r="G3213" t="str">
            <v>Juros Parcelamento de Tributos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</row>
        <row r="3214">
          <cell r="F3214" t="str">
            <v>(-) DESPESAS LOGÍSTICA (COMPRAS/SUPRIMENTOS)Encargos Operação Crédito</v>
          </cell>
          <cell r="G3214" t="str">
            <v>Encargos Operação Crédito</v>
          </cell>
          <cell r="H3214">
            <v>0</v>
          </cell>
          <cell r="I3214">
            <v>0</v>
          </cell>
          <cell r="J3214">
            <v>0</v>
          </cell>
          <cell r="K3214">
            <v>0</v>
          </cell>
          <cell r="L3214">
            <v>23652.27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12954.32</v>
          </cell>
          <cell r="S3214">
            <v>0</v>
          </cell>
          <cell r="T3214">
            <v>36606.589999999997</v>
          </cell>
          <cell r="U3214">
            <v>23652.27</v>
          </cell>
        </row>
        <row r="3215">
          <cell r="F3215" t="str">
            <v>(-) DESPESAS LOGÍSTICA (COMPRAS/SUPRIMENTOS)Perdas Financeiras</v>
          </cell>
          <cell r="G3215" t="str">
            <v>Perdas Financeiras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</row>
        <row r="3216">
          <cell r="F3216" t="str">
            <v>(-) DESPESAS LOGÍSTICA (COMPRAS/SUPRIMENTOS)Atualização Monetária Passiva</v>
          </cell>
          <cell r="G3216" t="str">
            <v>Atualização Monetária Passiva</v>
          </cell>
          <cell r="H3216">
            <v>19123.390900000013</v>
          </cell>
          <cell r="I3216">
            <v>32641.049999999963</v>
          </cell>
          <cell r="J3216">
            <v>28862.790000000037</v>
          </cell>
          <cell r="K3216">
            <v>23037.129999999961</v>
          </cell>
          <cell r="L3216">
            <v>27080.570000000007</v>
          </cell>
          <cell r="M3216">
            <v>27896.66</v>
          </cell>
          <cell r="N3216">
            <v>25504.690000000017</v>
          </cell>
          <cell r="O3216">
            <v>11157.25</v>
          </cell>
          <cell r="P3216">
            <v>29819.097215092021</v>
          </cell>
          <cell r="Q3216">
            <v>30717.46</v>
          </cell>
          <cell r="R3216">
            <v>27382.76</v>
          </cell>
          <cell r="S3216">
            <v>23393.57</v>
          </cell>
          <cell r="T3216">
            <v>306616.41811509203</v>
          </cell>
          <cell r="U3216">
            <v>184146.28090000001</v>
          </cell>
        </row>
        <row r="3217">
          <cell r="F3217" t="str">
            <v>(-) DESPESAS LOGÍSTICA (COMPRAS/SUPRIMENTOS)Juros Auferidos em Atualização de Tributos</v>
          </cell>
          <cell r="G3217" t="str">
            <v>Juros Auferidos em Atualização de Tributos</v>
          </cell>
          <cell r="H3217">
            <v>702.23045200000001</v>
          </cell>
          <cell r="I3217">
            <v>10921.315414000001</v>
          </cell>
          <cell r="J3217">
            <v>67.96281799999997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T3217">
            <v>11691.508684</v>
          </cell>
          <cell r="U3217">
            <v>11691.508684</v>
          </cell>
        </row>
        <row r="3218">
          <cell r="F3218" t="str">
            <v>(-) DESPESAS LOGÍSTICA (COMPRAS/SUPRIMENTOS)Juros ICMS Desenvolve</v>
          </cell>
          <cell r="G3218" t="str">
            <v>Juros ICMS Desenvolve</v>
          </cell>
          <cell r="H3218">
            <v>1832.41</v>
          </cell>
          <cell r="I3218">
            <v>0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  <cell r="T3218">
            <v>1832.41</v>
          </cell>
          <cell r="U3218">
            <v>1832.41</v>
          </cell>
        </row>
        <row r="3219">
          <cell r="F3219" t="str">
            <v>(-) DESPESAS LOGÍSTICA (COMPRAS/SUPRIMENTOS)Comissão Captação de Recursos</v>
          </cell>
          <cell r="G3219" t="str">
            <v>Comissão Captação de Recursos</v>
          </cell>
          <cell r="H3219">
            <v>0</v>
          </cell>
          <cell r="I3219">
            <v>0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  <cell r="T3219">
            <v>0</v>
          </cell>
          <cell r="U3219">
            <v>0</v>
          </cell>
        </row>
        <row r="3220">
          <cell r="F3220" t="str">
            <v>(-) DESPESAS LOGÍSTICA (COMPRAS/SUPRIMENTOS)Despesas com IOF</v>
          </cell>
          <cell r="G3220" t="str">
            <v>Despesas com IOF</v>
          </cell>
          <cell r="H3220">
            <v>42.36</v>
          </cell>
          <cell r="I3220">
            <v>22.35</v>
          </cell>
          <cell r="J3220">
            <v>12.36</v>
          </cell>
          <cell r="K3220">
            <v>427.6</v>
          </cell>
          <cell r="L3220">
            <v>5.38</v>
          </cell>
          <cell r="M3220">
            <v>0</v>
          </cell>
          <cell r="N3220">
            <v>0.04</v>
          </cell>
          <cell r="O3220">
            <v>202.78</v>
          </cell>
          <cell r="P3220">
            <v>37.19</v>
          </cell>
          <cell r="Q3220">
            <v>127.35</v>
          </cell>
          <cell r="R3220">
            <v>1.44</v>
          </cell>
          <cell r="S3220">
            <v>0</v>
          </cell>
          <cell r="T3220">
            <v>878.85</v>
          </cell>
          <cell r="U3220">
            <v>510.09000000000003</v>
          </cell>
        </row>
        <row r="3221">
          <cell r="F3221" t="str">
            <v>(-) DESPESAS LOGÍSTICA (COMPRAS/SUPRIMENTOS)Descontos Financeiros Concedidos</v>
          </cell>
          <cell r="G3221" t="str">
            <v>Descontos Financeiros Concedidos</v>
          </cell>
          <cell r="H3221">
            <v>0</v>
          </cell>
          <cell r="I3221">
            <v>0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0</v>
          </cell>
          <cell r="R3221">
            <v>0</v>
          </cell>
          <cell r="S3221">
            <v>0</v>
          </cell>
          <cell r="T3221">
            <v>0</v>
          </cell>
          <cell r="U3221">
            <v>0</v>
          </cell>
        </row>
        <row r="3222">
          <cell r="F3222" t="str">
            <v>(-) DESPESAS LOGÍSTICA (COMPRAS/SUPRIMENTOS)(-)Despesas Financeiras Financiamentos</v>
          </cell>
          <cell r="G3222" t="str">
            <v>(-)Despesas Financeiras Financiamentos</v>
          </cell>
          <cell r="H3222">
            <v>109270.54000000001</v>
          </cell>
          <cell r="I3222">
            <v>54380.79</v>
          </cell>
          <cell r="J3222">
            <v>58590.53</v>
          </cell>
          <cell r="K3222">
            <v>261797.44</v>
          </cell>
          <cell r="L3222">
            <v>42909.950000000004</v>
          </cell>
          <cell r="M3222">
            <v>18519.48</v>
          </cell>
          <cell r="N3222">
            <v>242279.49320090801</v>
          </cell>
          <cell r="O3222">
            <v>20899.3</v>
          </cell>
          <cell r="P3222">
            <v>97475.82</v>
          </cell>
          <cell r="Q3222">
            <v>35430.33</v>
          </cell>
          <cell r="R3222">
            <v>124221.5</v>
          </cell>
          <cell r="S3222">
            <v>38089.020000000004</v>
          </cell>
          <cell r="T3222">
            <v>1103864.1932009081</v>
          </cell>
          <cell r="U3222">
            <v>787748.22320090793</v>
          </cell>
        </row>
        <row r="3223">
          <cell r="F3223" t="str">
            <v>(-) DESPESAS LOGÍSTICA (COMPRAS/SUPRIMENTOS)Juros Empréstimos e Financiamentos</v>
          </cell>
          <cell r="G3223" t="str">
            <v>Juros Empréstimos e Financiamentos</v>
          </cell>
          <cell r="H3223">
            <v>7518.69</v>
          </cell>
          <cell r="I3223">
            <v>11538.85</v>
          </cell>
          <cell r="J3223">
            <v>19828.38</v>
          </cell>
          <cell r="K3223">
            <v>7347.4600000000009</v>
          </cell>
          <cell r="L3223">
            <v>6466.1500000000015</v>
          </cell>
          <cell r="M3223">
            <v>6364.5</v>
          </cell>
          <cell r="N3223">
            <v>5981.62</v>
          </cell>
          <cell r="O3223">
            <v>5607.23</v>
          </cell>
          <cell r="P3223">
            <v>82183.75</v>
          </cell>
          <cell r="Q3223">
            <v>9212.56</v>
          </cell>
          <cell r="R3223">
            <v>88480.76</v>
          </cell>
          <cell r="S3223">
            <v>-19828.46</v>
          </cell>
          <cell r="T3223">
            <v>230701.49000000002</v>
          </cell>
          <cell r="U3223">
            <v>65045.65</v>
          </cell>
        </row>
        <row r="3224">
          <cell r="F3224" t="str">
            <v>(-) DESPESAS LOGÍSTICA (COMPRAS/SUPRIMENTOS)Juros Empréstimos Capital de Giro</v>
          </cell>
          <cell r="G3224" t="str">
            <v>Juros Empréstimos Capital de Giro</v>
          </cell>
          <cell r="H3224">
            <v>101751.85</v>
          </cell>
          <cell r="I3224">
            <v>42841.94</v>
          </cell>
          <cell r="J3224">
            <v>38762.15</v>
          </cell>
          <cell r="K3224">
            <v>254449.98</v>
          </cell>
          <cell r="L3224">
            <v>36443.800000000003</v>
          </cell>
          <cell r="M3224">
            <v>12154.98</v>
          </cell>
          <cell r="N3224">
            <v>99005.43</v>
          </cell>
          <cell r="O3224">
            <v>15292.07</v>
          </cell>
          <cell r="P3224">
            <v>15292.07</v>
          </cell>
          <cell r="Q3224">
            <v>26217.77</v>
          </cell>
          <cell r="R3224">
            <v>22485.8</v>
          </cell>
          <cell r="S3224">
            <v>57917.48</v>
          </cell>
          <cell r="T3224">
            <v>722615.32</v>
          </cell>
          <cell r="U3224">
            <v>585410.13</v>
          </cell>
        </row>
        <row r="3225">
          <cell r="F3225" t="str">
            <v>(-) DESPESAS LOGÍSTICA (COMPRAS/SUPRIMENTOS)Juros Operação Financiamento</v>
          </cell>
          <cell r="G3225" t="str">
            <v>Juros Operação Financiamento</v>
          </cell>
          <cell r="H3225">
            <v>0</v>
          </cell>
          <cell r="I3225">
            <v>0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N3225">
            <v>137292.44320090802</v>
          </cell>
          <cell r="O3225">
            <v>0</v>
          </cell>
          <cell r="P3225">
            <v>0</v>
          </cell>
          <cell r="Q3225">
            <v>0</v>
          </cell>
          <cell r="R3225">
            <v>13254.94</v>
          </cell>
          <cell r="S3225">
            <v>0</v>
          </cell>
          <cell r="T3225">
            <v>150547.38320090802</v>
          </cell>
          <cell r="U3225">
            <v>137292.44320090802</v>
          </cell>
        </row>
        <row r="3226">
          <cell r="F3226" t="str">
            <v>(-) DESPESAS LOGÍSTICA (COMPRAS/SUPRIMENTOS)(=) LUCRO ANTES DOS IMPOSTOS</v>
          </cell>
          <cell r="G3226" t="str">
            <v>(=) LUCRO ANTES DOS IMPOSTOS</v>
          </cell>
          <cell r="H3226">
            <v>-622734.70886120107</v>
          </cell>
          <cell r="I3226">
            <v>70755.040462516059</v>
          </cell>
          <cell r="J3226">
            <v>1107189.6468364603</v>
          </cell>
          <cell r="K3226">
            <v>426198.67682124279</v>
          </cell>
          <cell r="L3226">
            <v>257139.57692843213</v>
          </cell>
          <cell r="M3226">
            <v>-37461.935421396651</v>
          </cell>
          <cell r="N3226">
            <v>164028.89867629675</v>
          </cell>
          <cell r="O3226">
            <v>647451.77441344096</v>
          </cell>
          <cell r="P3226">
            <v>-69349.638325181324</v>
          </cell>
          <cell r="Q3226">
            <v>-72943.925313996791</v>
          </cell>
          <cell r="R3226">
            <v>-30809.08456361448</v>
          </cell>
          <cell r="S3226">
            <v>-886687.67402298027</v>
          </cell>
          <cell r="T3226">
            <v>952776.64763001795</v>
          </cell>
          <cell r="U3226">
            <v>1365115.1954423501</v>
          </cell>
        </row>
        <row r="3227">
          <cell r="F3227" t="str">
            <v>(-) DESPESAS LOGÍSTICA (COMPRAS/SUPRIMENTOS)(-) IMPOSTOS S/ LUCRO</v>
          </cell>
          <cell r="G3227" t="str">
            <v>(-) IMPOSTOS S/ LUCRO</v>
          </cell>
          <cell r="H3227">
            <v>57280.123076352</v>
          </cell>
          <cell r="I3227">
            <v>73268.826684000014</v>
          </cell>
          <cell r="J3227">
            <v>203093</v>
          </cell>
          <cell r="K3227">
            <v>89717.476512000008</v>
          </cell>
          <cell r="L3227">
            <v>69919.377179999981</v>
          </cell>
          <cell r="M3227">
            <v>301734.34999999998</v>
          </cell>
          <cell r="N3227">
            <v>141180.21000000002</v>
          </cell>
          <cell r="O3227">
            <v>90695.67</v>
          </cell>
          <cell r="P3227">
            <v>99412.64</v>
          </cell>
          <cell r="Q3227">
            <v>105485.60010799981</v>
          </cell>
          <cell r="R3227">
            <v>102024.13208000001</v>
          </cell>
          <cell r="S3227">
            <v>120009.6054480001</v>
          </cell>
          <cell r="T3227">
            <v>1453821.0110883522</v>
          </cell>
          <cell r="U3227">
            <v>936193.36345235212</v>
          </cell>
        </row>
        <row r="3228">
          <cell r="F3228" t="str">
            <v>(-) DESPESAS LOGÍSTICA (COMPRAS/SUPRIMENTOS)(-) IMPOSTO DE RENDA</v>
          </cell>
          <cell r="G3228" t="str">
            <v>(-) IMPOSTO DE RENDA</v>
          </cell>
          <cell r="H3228">
            <v>30147.433198079998</v>
          </cell>
          <cell r="I3228">
            <v>38562.540360000006</v>
          </cell>
          <cell r="J3228">
            <v>149338</v>
          </cell>
          <cell r="K3228">
            <v>47219.724480000004</v>
          </cell>
          <cell r="L3228">
            <v>36799.672199999994</v>
          </cell>
          <cell r="M3228">
            <v>229429.95</v>
          </cell>
          <cell r="N3228">
            <v>92555.57</v>
          </cell>
          <cell r="O3228">
            <v>58328.47</v>
          </cell>
          <cell r="P3228">
            <v>64494.79</v>
          </cell>
          <cell r="Q3228">
            <v>68115.125319999905</v>
          </cell>
          <cell r="R3228">
            <v>65490.0432</v>
          </cell>
          <cell r="S3228">
            <v>78258.363920000105</v>
          </cell>
          <cell r="T3228">
            <v>958739.68267807993</v>
          </cell>
          <cell r="U3228">
            <v>624052.89023807994</v>
          </cell>
        </row>
        <row r="3229">
          <cell r="F3229" t="str">
            <v>(-) DESPESAS LOGÍSTICA (COMPRAS/SUPRIMENTOS)(-) CONTRIBUIÇÃO SOCIAL</v>
          </cell>
          <cell r="G3229" t="str">
            <v>(-) CONTRIBUIÇÃO SOCIAL</v>
          </cell>
          <cell r="H3229">
            <v>27132.689878271998</v>
          </cell>
          <cell r="I3229">
            <v>34706.286324000008</v>
          </cell>
          <cell r="J3229">
            <v>53755</v>
          </cell>
          <cell r="K3229">
            <v>42497.752032000004</v>
          </cell>
          <cell r="L3229">
            <v>33119.704979999995</v>
          </cell>
          <cell r="M3229">
            <v>72304.399999999994</v>
          </cell>
          <cell r="N3229">
            <v>48624.639999999999</v>
          </cell>
          <cell r="O3229">
            <v>32367.200000000001</v>
          </cell>
          <cell r="P3229">
            <v>34917.85</v>
          </cell>
          <cell r="Q3229">
            <v>37370.474787999898</v>
          </cell>
          <cell r="R3229">
            <v>36534.088880000003</v>
          </cell>
          <cell r="S3229">
            <v>41751.241527999999</v>
          </cell>
          <cell r="T3229">
            <v>495081.3284102719</v>
          </cell>
          <cell r="U3229">
            <v>312140.47321427206</v>
          </cell>
        </row>
        <row r="3230">
          <cell r="F3230" t="str">
            <v>(-) DESPESAS LOGÍSTICA (COMPRAS/SUPRIMENTOS)(=) LUCRO LÍQUIDO</v>
          </cell>
          <cell r="G3230" t="str">
            <v>(=) LUCRO LÍQUIDO</v>
          </cell>
          <cell r="H3230">
            <v>-680014.83193755313</v>
          </cell>
          <cell r="I3230">
            <v>-2513.7862214839552</v>
          </cell>
          <cell r="J3230">
            <v>904096.64683646034</v>
          </cell>
          <cell r="K3230">
            <v>336481.20030924276</v>
          </cell>
          <cell r="L3230">
            <v>187220.19974843215</v>
          </cell>
          <cell r="M3230">
            <v>-339196.28542139661</v>
          </cell>
          <cell r="N3230">
            <v>22848.688676296733</v>
          </cell>
          <cell r="O3230">
            <v>556756.10441344092</v>
          </cell>
          <cell r="P3230">
            <v>-168762.27832518134</v>
          </cell>
          <cell r="Q3230">
            <v>-178429.5254219966</v>
          </cell>
          <cell r="R3230">
            <v>-132833.21664361449</v>
          </cell>
          <cell r="S3230">
            <v>-1006697.2794709804</v>
          </cell>
          <cell r="T3230">
            <v>-501044.36345833354</v>
          </cell>
          <cell r="U3230">
            <v>428921.83198999835</v>
          </cell>
        </row>
      </sheetData>
      <sheetData sheetId="10"/>
      <sheetData sheetId="11"/>
      <sheetData sheetId="12">
        <row r="20">
          <cell r="F20" t="str">
            <v>PRODUÇÃO DE LÍQUIDOS (MOD)PRODUÇÃO DE LÍQUIDOS (MOD)</v>
          </cell>
          <cell r="G20" t="str">
            <v>PRODUÇÃO DE LÍQUIDOS (MOD)</v>
          </cell>
          <cell r="H20">
            <v>194297.72744977998</v>
          </cell>
          <cell r="I20">
            <v>265027.29000000004</v>
          </cell>
          <cell r="J20">
            <v>194297.72744977998</v>
          </cell>
          <cell r="K20">
            <v>179542.8</v>
          </cell>
          <cell r="L20">
            <v>194297.72744977998</v>
          </cell>
          <cell r="M20">
            <v>195586.81</v>
          </cell>
          <cell r="N20">
            <v>208965.78289869986</v>
          </cell>
          <cell r="O20">
            <v>215593.99</v>
          </cell>
          <cell r="P20">
            <v>212741.78289869986</v>
          </cell>
          <cell r="Q20">
            <v>245306.02</v>
          </cell>
          <cell r="R20">
            <v>212741.78289869986</v>
          </cell>
          <cell r="S20">
            <v>229363.89</v>
          </cell>
          <cell r="T20">
            <v>212741.78289869986</v>
          </cell>
          <cell r="U20">
            <v>214811.64</v>
          </cell>
          <cell r="V20">
            <v>212741.78289869986</v>
          </cell>
          <cell r="W20">
            <v>0</v>
          </cell>
          <cell r="X20">
            <v>212741.78289869986</v>
          </cell>
          <cell r="Y20">
            <v>0</v>
          </cell>
          <cell r="Z20">
            <v>212741.78289869986</v>
          </cell>
          <cell r="AA20">
            <v>0</v>
          </cell>
          <cell r="AB20">
            <v>212741.78289869986</v>
          </cell>
          <cell r="AC20">
            <v>0</v>
          </cell>
          <cell r="AD20">
            <v>212741.78289869986</v>
          </cell>
          <cell r="AE20">
            <v>0</v>
          </cell>
        </row>
        <row r="21">
          <cell r="F21" t="str">
            <v>PRODUÇÃO DE LÍQUIDOS (MOD)Salários e Adicionais</v>
          </cell>
          <cell r="G21" t="str">
            <v>Salários e Adicionais</v>
          </cell>
          <cell r="H21">
            <v>110457</v>
          </cell>
          <cell r="I21">
            <v>229776.40000000002</v>
          </cell>
          <cell r="J21">
            <v>110457</v>
          </cell>
          <cell r="K21">
            <v>82404.27</v>
          </cell>
          <cell r="L21">
            <v>110457</v>
          </cell>
          <cell r="M21">
            <v>100082.48</v>
          </cell>
          <cell r="N21">
            <v>121125.87000000004</v>
          </cell>
          <cell r="O21">
            <v>110098.52040000001</v>
          </cell>
          <cell r="P21">
            <v>121125.87000000004</v>
          </cell>
          <cell r="Q21">
            <v>110504.86799999999</v>
          </cell>
          <cell r="R21">
            <v>121125.87000000004</v>
          </cell>
          <cell r="S21">
            <v>99190.2016</v>
          </cell>
          <cell r="T21">
            <v>121125.87000000004</v>
          </cell>
          <cell r="U21">
            <v>106235.43999999999</v>
          </cell>
          <cell r="V21">
            <v>121125.87000000004</v>
          </cell>
          <cell r="W21">
            <v>0</v>
          </cell>
          <cell r="X21">
            <v>121125.87000000004</v>
          </cell>
          <cell r="Y21">
            <v>0</v>
          </cell>
          <cell r="Z21">
            <v>121125.87000000004</v>
          </cell>
          <cell r="AA21">
            <v>0</v>
          </cell>
          <cell r="AB21">
            <v>121125.87000000004</v>
          </cell>
          <cell r="AC21">
            <v>0</v>
          </cell>
          <cell r="AD21">
            <v>121125.87000000004</v>
          </cell>
          <cell r="AE21">
            <v>0</v>
          </cell>
        </row>
        <row r="22">
          <cell r="F22" t="str">
            <v>PRODUÇÃO DE LÍQUIDOS (MOD)Horas Extras</v>
          </cell>
          <cell r="G22" t="str">
            <v>Horas Extras</v>
          </cell>
          <cell r="H22">
            <v>0</v>
          </cell>
          <cell r="I22">
            <v>40861.03</v>
          </cell>
          <cell r="J22">
            <v>0</v>
          </cell>
          <cell r="K22">
            <v>8633.3799999999992</v>
          </cell>
          <cell r="L22">
            <v>0</v>
          </cell>
          <cell r="M22">
            <v>9562.8700000000008</v>
          </cell>
          <cell r="N22">
            <v>0</v>
          </cell>
          <cell r="O22">
            <v>7433</v>
          </cell>
          <cell r="P22">
            <v>0</v>
          </cell>
          <cell r="Q22">
            <v>10250.780000000001</v>
          </cell>
          <cell r="R22">
            <v>0</v>
          </cell>
          <cell r="S22">
            <v>12938.52</v>
          </cell>
          <cell r="T22">
            <v>0</v>
          </cell>
          <cell r="U22">
            <v>8222.2099999999991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F23" t="str">
            <v>PRODUÇÃO DE LÍQUIDOS (MOD)Encargos Sociais</v>
          </cell>
          <cell r="G23" t="str">
            <v>Encargos Sociais</v>
          </cell>
          <cell r="H23">
            <v>32203.319349779995</v>
          </cell>
          <cell r="I23">
            <v>-115749.75</v>
          </cell>
          <cell r="J23">
            <v>32203.319349779995</v>
          </cell>
          <cell r="K23">
            <v>45286.270000000004</v>
          </cell>
          <cell r="L23">
            <v>32203.319349779995</v>
          </cell>
          <cell r="M23">
            <v>39189.46</v>
          </cell>
          <cell r="N23">
            <v>35313.787927699814</v>
          </cell>
          <cell r="O23">
            <v>49377.889600000002</v>
          </cell>
          <cell r="P23">
            <v>35313.787927699814</v>
          </cell>
          <cell r="Q23">
            <v>50752.44200000001</v>
          </cell>
          <cell r="R23">
            <v>35313.787927699814</v>
          </cell>
          <cell r="S23">
            <v>69574.828399999999</v>
          </cell>
          <cell r="T23">
            <v>35313.787927699814</v>
          </cell>
          <cell r="U23">
            <v>46739.130000000005</v>
          </cell>
          <cell r="V23">
            <v>35313.787927699814</v>
          </cell>
          <cell r="W23">
            <v>0</v>
          </cell>
          <cell r="X23">
            <v>35313.787927699814</v>
          </cell>
          <cell r="Y23">
            <v>0</v>
          </cell>
          <cell r="Z23">
            <v>35313.787927699814</v>
          </cell>
          <cell r="AA23">
            <v>0</v>
          </cell>
          <cell r="AB23">
            <v>35313.787927699814</v>
          </cell>
          <cell r="AC23">
            <v>0</v>
          </cell>
          <cell r="AD23">
            <v>35313.787927699814</v>
          </cell>
          <cell r="AE23">
            <v>0</v>
          </cell>
        </row>
        <row r="24">
          <cell r="F24" t="str">
            <v>PRODUÇÃO DE LÍQUIDOS (MOD)INSS</v>
          </cell>
          <cell r="G24" t="str">
            <v>INSS</v>
          </cell>
          <cell r="H24">
            <v>11091.30474978</v>
          </cell>
          <cell r="I24">
            <v>26784.17</v>
          </cell>
          <cell r="J24">
            <v>11091.30474978</v>
          </cell>
          <cell r="K24">
            <v>11038.95</v>
          </cell>
          <cell r="L24">
            <v>11091.30474978</v>
          </cell>
          <cell r="M24">
            <v>11362.300000000001</v>
          </cell>
          <cell r="N24">
            <v>12162.596641699804</v>
          </cell>
          <cell r="O24">
            <v>12675.588000000002</v>
          </cell>
          <cell r="P24">
            <v>12162.596641699804</v>
          </cell>
          <cell r="Q24">
            <v>12724.741600000001</v>
          </cell>
          <cell r="R24">
            <v>12162.596641699804</v>
          </cell>
          <cell r="S24">
            <v>13270.610399999998</v>
          </cell>
          <cell r="T24">
            <v>12162.596641699804</v>
          </cell>
          <cell r="U24">
            <v>12501.070000000002</v>
          </cell>
          <cell r="V24">
            <v>12162.596641699804</v>
          </cell>
          <cell r="W24">
            <v>0</v>
          </cell>
          <cell r="X24">
            <v>12162.596641699804</v>
          </cell>
          <cell r="Y24">
            <v>0</v>
          </cell>
          <cell r="Z24">
            <v>12162.596641699804</v>
          </cell>
          <cell r="AA24">
            <v>0</v>
          </cell>
          <cell r="AB24">
            <v>12162.596641699804</v>
          </cell>
          <cell r="AC24">
            <v>0</v>
          </cell>
          <cell r="AD24">
            <v>12162.596641699804</v>
          </cell>
          <cell r="AE24">
            <v>0</v>
          </cell>
        </row>
        <row r="25">
          <cell r="F25" t="str">
            <v>PRODUÇÃO DE LÍQUIDOS (MOD)FGTS</v>
          </cell>
          <cell r="G25" t="str">
            <v>FGTS</v>
          </cell>
          <cell r="H25">
            <v>8836.56</v>
          </cell>
          <cell r="I25">
            <v>8727.2200000000012</v>
          </cell>
          <cell r="J25">
            <v>8836.56</v>
          </cell>
          <cell r="K25">
            <v>11951.2</v>
          </cell>
          <cell r="L25">
            <v>8836.56</v>
          </cell>
          <cell r="M25">
            <v>10125.1</v>
          </cell>
          <cell r="N25">
            <v>9690.0696000000025</v>
          </cell>
          <cell r="O25">
            <v>13644.247600000002</v>
          </cell>
          <cell r="P25">
            <v>9690.0696000000025</v>
          </cell>
          <cell r="Q25">
            <v>11114.057200000001</v>
          </cell>
          <cell r="R25">
            <v>9690.0696000000025</v>
          </cell>
          <cell r="S25">
            <v>18508.995199999998</v>
          </cell>
          <cell r="T25">
            <v>9690.0696000000025</v>
          </cell>
          <cell r="U25">
            <v>11111.53</v>
          </cell>
          <cell r="V25">
            <v>9690.0696000000025</v>
          </cell>
          <cell r="W25">
            <v>0</v>
          </cell>
          <cell r="X25">
            <v>9690.0696000000025</v>
          </cell>
          <cell r="Y25">
            <v>0</v>
          </cell>
          <cell r="Z25">
            <v>9690.0696000000025</v>
          </cell>
          <cell r="AA25">
            <v>0</v>
          </cell>
          <cell r="AB25">
            <v>9690.0696000000025</v>
          </cell>
          <cell r="AC25">
            <v>0</v>
          </cell>
          <cell r="AD25">
            <v>9690.0696000000025</v>
          </cell>
          <cell r="AE25">
            <v>0</v>
          </cell>
        </row>
        <row r="26">
          <cell r="F26" t="str">
            <v>PRODUÇÃO DE LÍQUIDOS (MOD)Provisão 13º Salário</v>
          </cell>
          <cell r="G26" t="str">
            <v>Provisão 13º Salário</v>
          </cell>
          <cell r="H26">
            <v>9204.7499999999964</v>
          </cell>
          <cell r="I26">
            <v>26302.51</v>
          </cell>
          <cell r="J26">
            <v>9204.7499999999964</v>
          </cell>
          <cell r="K26">
            <v>8536.5400000000009</v>
          </cell>
          <cell r="L26">
            <v>9204.7499999999964</v>
          </cell>
          <cell r="M26">
            <v>9313.64</v>
          </cell>
          <cell r="N26">
            <v>10093.8225</v>
          </cell>
          <cell r="O26">
            <v>10371.2184</v>
          </cell>
          <cell r="P26">
            <v>10093.8225</v>
          </cell>
          <cell r="Q26">
            <v>10453.6548</v>
          </cell>
          <cell r="R26">
            <v>10093.8225</v>
          </cell>
          <cell r="S26">
            <v>11611.686799999999</v>
          </cell>
          <cell r="T26">
            <v>10093.8225</v>
          </cell>
          <cell r="U26">
            <v>10294.1</v>
          </cell>
          <cell r="V26">
            <v>10093.8225</v>
          </cell>
          <cell r="W26">
            <v>0</v>
          </cell>
          <cell r="X26">
            <v>10093.8225</v>
          </cell>
          <cell r="Y26">
            <v>0</v>
          </cell>
          <cell r="Z26">
            <v>10093.8225</v>
          </cell>
          <cell r="AA26">
            <v>0</v>
          </cell>
          <cell r="AB26">
            <v>10093.8225</v>
          </cell>
          <cell r="AC26">
            <v>0</v>
          </cell>
          <cell r="AD26">
            <v>10093.8225</v>
          </cell>
          <cell r="AE26">
            <v>0</v>
          </cell>
        </row>
        <row r="27">
          <cell r="F27" t="str">
            <v>PRODUÇÃO DE LÍQUIDOS (MOD)Provisão de Férias</v>
          </cell>
          <cell r="G27" t="str">
            <v>Provisão de Férias</v>
          </cell>
          <cell r="H27">
            <v>3070.7046</v>
          </cell>
          <cell r="I27">
            <v>-177563.65</v>
          </cell>
          <cell r="J27">
            <v>3070.7046</v>
          </cell>
          <cell r="K27">
            <v>13759.58</v>
          </cell>
          <cell r="L27">
            <v>3070.7046</v>
          </cell>
          <cell r="M27">
            <v>8388.42</v>
          </cell>
          <cell r="N27">
            <v>3367.2991860000011</v>
          </cell>
          <cell r="O27">
            <v>12686.8356</v>
          </cell>
          <cell r="P27">
            <v>3367.2991860000011</v>
          </cell>
          <cell r="Q27">
            <v>16459.988399999998</v>
          </cell>
          <cell r="R27">
            <v>3367.2991860000011</v>
          </cell>
          <cell r="S27">
            <v>26183.536</v>
          </cell>
          <cell r="T27">
            <v>3367.2991860000011</v>
          </cell>
          <cell r="U27">
            <v>12832.43</v>
          </cell>
          <cell r="V27">
            <v>3367.2991860000011</v>
          </cell>
          <cell r="W27">
            <v>0</v>
          </cell>
          <cell r="X27">
            <v>3367.2991860000011</v>
          </cell>
          <cell r="Y27">
            <v>0</v>
          </cell>
          <cell r="Z27">
            <v>3367.2991860000011</v>
          </cell>
          <cell r="AA27">
            <v>0</v>
          </cell>
          <cell r="AB27">
            <v>3367.2991860000011</v>
          </cell>
          <cell r="AC27">
            <v>0</v>
          </cell>
          <cell r="AD27">
            <v>3367.2991860000011</v>
          </cell>
          <cell r="AE27">
            <v>0</v>
          </cell>
        </row>
        <row r="28">
          <cell r="F28" t="str">
            <v>PRODUÇÃO DE LÍQUIDOS (MOD)Provisão PPR Global</v>
          </cell>
          <cell r="G28" t="str">
            <v>Provisão PPR Global</v>
          </cell>
          <cell r="H28">
            <v>9201.0681000000004</v>
          </cell>
          <cell r="I28">
            <v>8924.41</v>
          </cell>
          <cell r="J28">
            <v>9201.0681000000004</v>
          </cell>
          <cell r="K28">
            <v>8548.68</v>
          </cell>
          <cell r="L28">
            <v>9201.0681000000004</v>
          </cell>
          <cell r="M28">
            <v>8838.76</v>
          </cell>
          <cell r="N28">
            <v>10089.784971000003</v>
          </cell>
          <cell r="O28">
            <v>9826.34</v>
          </cell>
          <cell r="P28">
            <v>10089.784971000003</v>
          </cell>
          <cell r="Q28">
            <v>9613.9699999999993</v>
          </cell>
          <cell r="R28">
            <v>10089.784971000003</v>
          </cell>
          <cell r="S28">
            <v>10181.14</v>
          </cell>
          <cell r="T28">
            <v>10089.784971000003</v>
          </cell>
          <cell r="U28">
            <v>10410.26</v>
          </cell>
          <cell r="V28">
            <v>10089.784971000003</v>
          </cell>
          <cell r="W28">
            <v>0</v>
          </cell>
          <cell r="X28">
            <v>10089.784971000003</v>
          </cell>
          <cell r="Y28">
            <v>0</v>
          </cell>
          <cell r="Z28">
            <v>10089.784971000003</v>
          </cell>
          <cell r="AA28">
            <v>0</v>
          </cell>
          <cell r="AB28">
            <v>10089.784971000003</v>
          </cell>
          <cell r="AC28">
            <v>0</v>
          </cell>
          <cell r="AD28">
            <v>10089.784971000003</v>
          </cell>
          <cell r="AE28">
            <v>0</v>
          </cell>
        </row>
        <row r="29">
          <cell r="F29" t="str">
            <v>PRODUÇÃO DE LÍQUIDOS (MOD)Provisão PPR Gestores</v>
          </cell>
          <cell r="G29" t="str">
            <v>Provisão PPR Gestores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F30" t="str">
            <v>PRODUÇÃO DE LÍQUIDOS (MOD)Desenvolvimento RH e Outras</v>
          </cell>
          <cell r="G30" t="str">
            <v>Desenvolvimento RH e Outras</v>
          </cell>
          <cell r="H30">
            <v>3219.04</v>
          </cell>
          <cell r="I30">
            <v>185</v>
          </cell>
          <cell r="J30">
            <v>3219.04</v>
          </cell>
          <cell r="K30">
            <v>185</v>
          </cell>
          <cell r="L30">
            <v>3219.04</v>
          </cell>
          <cell r="M30">
            <v>242</v>
          </cell>
          <cell r="N30">
            <v>3219.04</v>
          </cell>
          <cell r="O30">
            <v>0</v>
          </cell>
          <cell r="P30">
            <v>3219.04</v>
          </cell>
          <cell r="Q30">
            <v>278</v>
          </cell>
          <cell r="R30">
            <v>3219.04</v>
          </cell>
          <cell r="S30">
            <v>80</v>
          </cell>
          <cell r="T30">
            <v>3219.04</v>
          </cell>
          <cell r="U30">
            <v>1097</v>
          </cell>
          <cell r="V30">
            <v>3219.04</v>
          </cell>
          <cell r="W30">
            <v>0</v>
          </cell>
          <cell r="X30">
            <v>3219.04</v>
          </cell>
          <cell r="Y30">
            <v>0</v>
          </cell>
          <cell r="Z30">
            <v>3219.04</v>
          </cell>
          <cell r="AA30">
            <v>0</v>
          </cell>
          <cell r="AB30">
            <v>3219.04</v>
          </cell>
          <cell r="AC30">
            <v>0</v>
          </cell>
          <cell r="AD30">
            <v>3219.04</v>
          </cell>
          <cell r="AE30">
            <v>0</v>
          </cell>
        </row>
        <row r="31">
          <cell r="F31" t="str">
            <v>PRODUÇÃO DE LÍQUIDOS (MOD)Educação Continuada</v>
          </cell>
          <cell r="G31" t="str">
            <v>Educação Continuada</v>
          </cell>
          <cell r="H31">
            <v>0</v>
          </cell>
          <cell r="I31">
            <v>185</v>
          </cell>
          <cell r="J31">
            <v>0</v>
          </cell>
          <cell r="K31">
            <v>185</v>
          </cell>
          <cell r="L31">
            <v>0</v>
          </cell>
          <cell r="M31">
            <v>185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F32" t="str">
            <v>PRODUÇÃO DE LÍQUIDOS (MOD)Idiomas</v>
          </cell>
          <cell r="G32" t="str">
            <v>Idiomas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3">
          <cell r="F33" t="str">
            <v>PRODUÇÃO DE LÍQUIDOS (MOD)Ginástica Laboral</v>
          </cell>
          <cell r="G33" t="str">
            <v>Ginástica Laboral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</row>
        <row r="34">
          <cell r="F34" t="str">
            <v>PRODUÇÃO DE LÍQUIDOS (MOD)Educação e Treinamento (Capacitação)</v>
          </cell>
          <cell r="G34" t="str">
            <v>Educação e Treinamento (Capacitação)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</row>
        <row r="35">
          <cell r="F35" t="str">
            <v>PRODUÇÃO DE LÍQUIDOS (MOD)Atividades Motivacionais</v>
          </cell>
          <cell r="G35" t="str">
            <v>Atividades Motivacionais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</row>
        <row r="36">
          <cell r="F36" t="str">
            <v>PRODUÇÃO DE LÍQUIDOS (MOD)Exames Médicos</v>
          </cell>
          <cell r="G36" t="str">
            <v>Exames Médicos</v>
          </cell>
          <cell r="H36">
            <v>210.04</v>
          </cell>
          <cell r="I36">
            <v>0</v>
          </cell>
          <cell r="J36">
            <v>210.04</v>
          </cell>
          <cell r="K36">
            <v>0</v>
          </cell>
          <cell r="L36">
            <v>210.04</v>
          </cell>
          <cell r="M36">
            <v>57</v>
          </cell>
          <cell r="N36">
            <v>210.04</v>
          </cell>
          <cell r="O36">
            <v>0</v>
          </cell>
          <cell r="P36">
            <v>210.04</v>
          </cell>
          <cell r="Q36">
            <v>278</v>
          </cell>
          <cell r="R36">
            <v>210.04</v>
          </cell>
          <cell r="S36">
            <v>80</v>
          </cell>
          <cell r="T36">
            <v>210.04</v>
          </cell>
          <cell r="U36">
            <v>1097</v>
          </cell>
          <cell r="V36">
            <v>210.04</v>
          </cell>
          <cell r="W36">
            <v>0</v>
          </cell>
          <cell r="X36">
            <v>210.04</v>
          </cell>
          <cell r="Y36">
            <v>0</v>
          </cell>
          <cell r="Z36">
            <v>210.04</v>
          </cell>
          <cell r="AA36">
            <v>0</v>
          </cell>
          <cell r="AB36">
            <v>210.04</v>
          </cell>
          <cell r="AC36">
            <v>0</v>
          </cell>
          <cell r="AD36">
            <v>210.04</v>
          </cell>
          <cell r="AE36">
            <v>0</v>
          </cell>
        </row>
        <row r="37">
          <cell r="F37" t="str">
            <v>PRODUÇÃO DE LÍQUIDOS (MOD)Alimentação Interna Funcionários</v>
          </cell>
          <cell r="G37" t="str">
            <v>Alimentação Interna Funcionários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8">
          <cell r="F38" t="str">
            <v>PRODUÇÃO DE LÍQUIDOS (MOD)Multa Termino Contratual</v>
          </cell>
          <cell r="G38" t="str">
            <v>Multa Termino Contratual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</row>
        <row r="39">
          <cell r="F39" t="str">
            <v>PRODUÇÃO DE LÍQUIDOS (MOD)Multas Trabalhistas</v>
          </cell>
          <cell r="G39" t="str">
            <v>Multas Trabalhistas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</row>
        <row r="40">
          <cell r="F40" t="str">
            <v xml:space="preserve">PRODUÇÃO DE LÍQUIDOS (MOD)Fardamento </v>
          </cell>
          <cell r="G40" t="str">
            <v xml:space="preserve">Fardamento </v>
          </cell>
          <cell r="H40">
            <v>3009</v>
          </cell>
          <cell r="I40">
            <v>0</v>
          </cell>
          <cell r="J40">
            <v>3009</v>
          </cell>
          <cell r="K40">
            <v>0</v>
          </cell>
          <cell r="L40">
            <v>3009</v>
          </cell>
          <cell r="M40">
            <v>0</v>
          </cell>
          <cell r="N40">
            <v>3009</v>
          </cell>
          <cell r="O40">
            <v>0</v>
          </cell>
          <cell r="P40">
            <v>3009</v>
          </cell>
          <cell r="Q40">
            <v>0</v>
          </cell>
          <cell r="R40">
            <v>3009</v>
          </cell>
          <cell r="S40">
            <v>0</v>
          </cell>
          <cell r="T40">
            <v>3009</v>
          </cell>
          <cell r="U40">
            <v>0</v>
          </cell>
          <cell r="V40">
            <v>3009</v>
          </cell>
          <cell r="W40">
            <v>0</v>
          </cell>
          <cell r="X40">
            <v>3009</v>
          </cell>
          <cell r="Y40">
            <v>0</v>
          </cell>
          <cell r="Z40">
            <v>3009</v>
          </cell>
          <cell r="AA40">
            <v>0</v>
          </cell>
          <cell r="AB40">
            <v>3009</v>
          </cell>
          <cell r="AC40">
            <v>0</v>
          </cell>
          <cell r="AD40">
            <v>3009</v>
          </cell>
          <cell r="AE40">
            <v>0</v>
          </cell>
        </row>
        <row r="41">
          <cell r="F41" t="str">
            <v>PRODUÇÃO DE LÍQUIDOS (MOD)Benefícios</v>
          </cell>
          <cell r="G41" t="str">
            <v>Benefícios</v>
          </cell>
          <cell r="H41">
            <v>39217.300000000003</v>
          </cell>
          <cell r="I41">
            <v>101030.2</v>
          </cell>
          <cell r="J41">
            <v>39217.300000000003</v>
          </cell>
          <cell r="K41">
            <v>34485.199999999997</v>
          </cell>
          <cell r="L41">
            <v>39217.300000000003</v>
          </cell>
          <cell r="M41">
            <v>37671.240000000005</v>
          </cell>
          <cell r="N41">
            <v>39217.300000000003</v>
          </cell>
          <cell r="O41">
            <v>38858.240000000005</v>
          </cell>
          <cell r="P41">
            <v>42993.3</v>
          </cell>
          <cell r="Q41">
            <v>63905.96</v>
          </cell>
          <cell r="R41">
            <v>42993.3</v>
          </cell>
          <cell r="S41">
            <v>37399.199999999997</v>
          </cell>
          <cell r="T41">
            <v>42993.3</v>
          </cell>
          <cell r="U41">
            <v>42107.6</v>
          </cell>
          <cell r="V41">
            <v>42993.3</v>
          </cell>
          <cell r="W41">
            <v>0</v>
          </cell>
          <cell r="X41">
            <v>42993.3</v>
          </cell>
          <cell r="Y41">
            <v>0</v>
          </cell>
          <cell r="Z41">
            <v>42993.3</v>
          </cell>
          <cell r="AA41">
            <v>0</v>
          </cell>
          <cell r="AB41">
            <v>42993.3</v>
          </cell>
          <cell r="AC41">
            <v>0</v>
          </cell>
          <cell r="AD41">
            <v>42993.3</v>
          </cell>
          <cell r="AE41">
            <v>0</v>
          </cell>
        </row>
        <row r="42">
          <cell r="F42" t="str">
            <v>PRODUÇÃO DE LÍQUIDOS (MOD)Ajuda de Custo Alimentação</v>
          </cell>
          <cell r="G42" t="str">
            <v>Ajuda de Custo Alimentação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</row>
        <row r="43">
          <cell r="F43" t="str">
            <v>PRODUÇÃO DE LÍQUIDOS (MOD)Ajuda de Custo Combustível</v>
          </cell>
          <cell r="G43" t="str">
            <v>Ajuda de Custo Combustível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F44" t="str">
            <v>PRODUÇÃO DE LÍQUIDOS (MOD)Ajuda de Custo Moradia/Aluguel</v>
          </cell>
          <cell r="G44" t="str">
            <v>Ajuda de Custo Moradia/Aluguel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</row>
        <row r="45">
          <cell r="F45" t="str">
            <v>PRODUÇÃO DE LÍQUIDOS (MOD)Plano de Saúde</v>
          </cell>
          <cell r="G45" t="str">
            <v>Plano de Saúde</v>
          </cell>
          <cell r="H45">
            <v>17464</v>
          </cell>
          <cell r="I45">
            <v>46985.52</v>
          </cell>
          <cell r="J45">
            <v>17464</v>
          </cell>
          <cell r="K45">
            <v>14970.38</v>
          </cell>
          <cell r="L45">
            <v>17464</v>
          </cell>
          <cell r="M45">
            <v>18896.240000000002</v>
          </cell>
          <cell r="N45">
            <v>17464</v>
          </cell>
          <cell r="O45">
            <v>18896.240000000002</v>
          </cell>
          <cell r="P45">
            <v>19470</v>
          </cell>
          <cell r="Q45">
            <v>42646.559999999998</v>
          </cell>
          <cell r="R45">
            <v>19470</v>
          </cell>
          <cell r="S45">
            <v>15949.12</v>
          </cell>
          <cell r="T45">
            <v>19470</v>
          </cell>
          <cell r="U45">
            <v>20804</v>
          </cell>
          <cell r="V45">
            <v>19470</v>
          </cell>
          <cell r="W45">
            <v>0</v>
          </cell>
          <cell r="X45">
            <v>19470</v>
          </cell>
          <cell r="Y45">
            <v>0</v>
          </cell>
          <cell r="Z45">
            <v>19470</v>
          </cell>
          <cell r="AA45">
            <v>0</v>
          </cell>
          <cell r="AB45">
            <v>19470</v>
          </cell>
          <cell r="AC45">
            <v>0</v>
          </cell>
          <cell r="AD45">
            <v>19470</v>
          </cell>
          <cell r="AE45">
            <v>0</v>
          </cell>
        </row>
        <row r="46">
          <cell r="F46" t="str">
            <v>PRODUÇÃO DE LÍQUIDOS (MOD)Seguro de Vida em Grupo</v>
          </cell>
          <cell r="G46" t="str">
            <v>Seguro de Vida em Grupo</v>
          </cell>
          <cell r="H46">
            <v>513.29999999999995</v>
          </cell>
          <cell r="I46">
            <v>0</v>
          </cell>
          <cell r="J46">
            <v>513.29999999999995</v>
          </cell>
          <cell r="K46">
            <v>0</v>
          </cell>
          <cell r="L46">
            <v>513.29999999999995</v>
          </cell>
          <cell r="M46">
            <v>0</v>
          </cell>
          <cell r="N46">
            <v>513.29999999999995</v>
          </cell>
          <cell r="O46">
            <v>458</v>
          </cell>
          <cell r="P46">
            <v>513.29999999999995</v>
          </cell>
          <cell r="Q46">
            <v>365.86</v>
          </cell>
          <cell r="R46">
            <v>513.29999999999995</v>
          </cell>
          <cell r="S46">
            <v>479.08</v>
          </cell>
          <cell r="T46">
            <v>513.29999999999995</v>
          </cell>
          <cell r="U46">
            <v>495.6</v>
          </cell>
          <cell r="V46">
            <v>513.29999999999995</v>
          </cell>
          <cell r="W46">
            <v>0</v>
          </cell>
          <cell r="X46">
            <v>513.29999999999995</v>
          </cell>
          <cell r="Y46">
            <v>0</v>
          </cell>
          <cell r="Z46">
            <v>513.29999999999995</v>
          </cell>
          <cell r="AA46">
            <v>0</v>
          </cell>
          <cell r="AB46">
            <v>513.29999999999995</v>
          </cell>
          <cell r="AC46">
            <v>0</v>
          </cell>
          <cell r="AD46">
            <v>513.29999999999995</v>
          </cell>
          <cell r="AE46">
            <v>0</v>
          </cell>
        </row>
        <row r="47">
          <cell r="F47" t="str">
            <v>PRODUÇÃO DE LÍQUIDOS (MOD)Plano Odontológico</v>
          </cell>
          <cell r="G47" t="str">
            <v>Plano Odontológico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F48" t="str">
            <v>PRODUÇÃO DE LÍQUIDOS (MOD)Farmácia</v>
          </cell>
          <cell r="G48" t="str">
            <v>Farmácia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F49" t="str">
            <v>PRODUÇÃO DE LÍQUIDOS (MOD)Alimentação Funcionários</v>
          </cell>
          <cell r="G49" t="str">
            <v>Alimentação Funcionários</v>
          </cell>
          <cell r="H49">
            <v>21240</v>
          </cell>
          <cell r="I49">
            <v>54044.68</v>
          </cell>
          <cell r="J49">
            <v>21240</v>
          </cell>
          <cell r="K49">
            <v>19514.82</v>
          </cell>
          <cell r="L49">
            <v>21240</v>
          </cell>
          <cell r="M49">
            <v>18775</v>
          </cell>
          <cell r="N49">
            <v>21240</v>
          </cell>
          <cell r="O49">
            <v>19504</v>
          </cell>
          <cell r="P49">
            <v>23010</v>
          </cell>
          <cell r="Q49">
            <v>20893.54</v>
          </cell>
          <cell r="R49">
            <v>23010</v>
          </cell>
          <cell r="S49">
            <v>20971</v>
          </cell>
          <cell r="T49">
            <v>23010</v>
          </cell>
          <cell r="U49">
            <v>20808</v>
          </cell>
          <cell r="V49">
            <v>23010</v>
          </cell>
          <cell r="W49">
            <v>0</v>
          </cell>
          <cell r="X49">
            <v>23010</v>
          </cell>
          <cell r="Y49">
            <v>0</v>
          </cell>
          <cell r="Z49">
            <v>23010</v>
          </cell>
          <cell r="AA49">
            <v>0</v>
          </cell>
          <cell r="AB49">
            <v>23010</v>
          </cell>
          <cell r="AC49">
            <v>0</v>
          </cell>
          <cell r="AD49">
            <v>23010</v>
          </cell>
          <cell r="AE49">
            <v>0</v>
          </cell>
        </row>
        <row r="50">
          <cell r="F50" t="str">
            <v>PRODUÇÃO DE LÍQUIDOS (MOD)Benefícios Assistenciais</v>
          </cell>
          <cell r="G50" t="str">
            <v>Benefícios Assistenciais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F51" t="str">
            <v>PRODUÇÃO DE LÍQUIDOS (MOD)Auxílio Creche</v>
          </cell>
          <cell r="G51" t="str">
            <v>Auxílio Creche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2">
          <cell r="F52" t="str">
            <v>PRODUÇÃO DE LÍQUIDOS (MOD)Vale Transporte</v>
          </cell>
          <cell r="G52" t="str">
            <v>Vale Transporte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</row>
        <row r="53">
          <cell r="F53" t="str">
            <v>PRODUÇÃO DE SÓLIDOS (MOD)PRODUÇÃO DE SÓLIDOS (MOD)</v>
          </cell>
          <cell r="G53" t="str">
            <v>PRODUÇÃO DE SÓLIDOS (MOD)</v>
          </cell>
          <cell r="H53">
            <v>145769.66334901334</v>
          </cell>
          <cell r="I53">
            <v>155478.97</v>
          </cell>
          <cell r="J53">
            <v>145769.66334901334</v>
          </cell>
          <cell r="K53">
            <v>217749.14000000004</v>
          </cell>
          <cell r="L53">
            <v>145769.66334901334</v>
          </cell>
          <cell r="M53">
            <v>196847.37999999998</v>
          </cell>
          <cell r="N53">
            <v>156533.62301871015</v>
          </cell>
          <cell r="O53">
            <v>183697.30000000005</v>
          </cell>
          <cell r="P53">
            <v>159253.62301871015</v>
          </cell>
          <cell r="Q53">
            <v>180688.66999999998</v>
          </cell>
          <cell r="R53">
            <v>159253.62301871015</v>
          </cell>
          <cell r="S53">
            <v>200644.85000000003</v>
          </cell>
          <cell r="T53">
            <v>159253.62301871015</v>
          </cell>
          <cell r="U53">
            <v>181507.45999999996</v>
          </cell>
          <cell r="V53">
            <v>159253.62301871015</v>
          </cell>
          <cell r="W53">
            <v>0</v>
          </cell>
          <cell r="X53">
            <v>159253.62301871015</v>
          </cell>
          <cell r="Y53">
            <v>0</v>
          </cell>
          <cell r="Z53">
            <v>159253.62301871015</v>
          </cell>
          <cell r="AA53">
            <v>0</v>
          </cell>
          <cell r="AB53">
            <v>159253.62301871015</v>
          </cell>
          <cell r="AC53">
            <v>0</v>
          </cell>
          <cell r="AD53">
            <v>159253.62301871015</v>
          </cell>
          <cell r="AE53">
            <v>0</v>
          </cell>
        </row>
        <row r="54">
          <cell r="F54" t="str">
            <v>PRODUÇÃO DE SÓLIDOS (MOD)Salários e Adicionais</v>
          </cell>
          <cell r="G54" t="str">
            <v>Salários e Adicionais</v>
          </cell>
          <cell r="H54">
            <v>83792</v>
          </cell>
          <cell r="I54">
            <v>0</v>
          </cell>
          <cell r="J54">
            <v>83792</v>
          </cell>
          <cell r="K54">
            <v>106869.19</v>
          </cell>
          <cell r="L54">
            <v>83792</v>
          </cell>
          <cell r="M54">
            <v>92330.72</v>
          </cell>
          <cell r="N54">
            <v>91621.210000000065</v>
          </cell>
          <cell r="O54">
            <v>89570.182400000005</v>
          </cell>
          <cell r="P54">
            <v>91621.210000000065</v>
          </cell>
          <cell r="Q54">
            <v>93252.753199999992</v>
          </cell>
          <cell r="R54">
            <v>91621.210000000065</v>
          </cell>
          <cell r="S54">
            <v>86936.014400000015</v>
          </cell>
          <cell r="T54">
            <v>91621.210000000065</v>
          </cell>
          <cell r="U54">
            <v>91945.479999999981</v>
          </cell>
          <cell r="V54">
            <v>91621.210000000065</v>
          </cell>
          <cell r="W54">
            <v>0</v>
          </cell>
          <cell r="X54">
            <v>91621.210000000065</v>
          </cell>
          <cell r="Y54">
            <v>0</v>
          </cell>
          <cell r="Z54">
            <v>91621.210000000065</v>
          </cell>
          <cell r="AA54">
            <v>0</v>
          </cell>
          <cell r="AB54">
            <v>91621.210000000065</v>
          </cell>
          <cell r="AC54">
            <v>0</v>
          </cell>
          <cell r="AD54">
            <v>91621.210000000065</v>
          </cell>
          <cell r="AE54">
            <v>0</v>
          </cell>
        </row>
        <row r="55">
          <cell r="F55" t="str">
            <v>PRODUÇÃO DE SÓLIDOS (MOD)Horas Extras</v>
          </cell>
          <cell r="G55" t="str">
            <v>Horas Extras</v>
          </cell>
          <cell r="H55">
            <v>0</v>
          </cell>
          <cell r="I55">
            <v>0</v>
          </cell>
          <cell r="J55">
            <v>0</v>
          </cell>
          <cell r="K55">
            <v>8163.07</v>
          </cell>
          <cell r="L55">
            <v>0</v>
          </cell>
          <cell r="M55">
            <v>10290.780000000001</v>
          </cell>
          <cell r="N55">
            <v>0</v>
          </cell>
          <cell r="O55">
            <v>4708.5600000000004</v>
          </cell>
          <cell r="P55">
            <v>0</v>
          </cell>
          <cell r="Q55">
            <v>6030.96</v>
          </cell>
          <cell r="R55">
            <v>0</v>
          </cell>
          <cell r="S55">
            <v>11515.82</v>
          </cell>
          <cell r="T55">
            <v>0</v>
          </cell>
          <cell r="U55">
            <v>6433.16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</row>
        <row r="56">
          <cell r="F56" t="str">
            <v>PRODUÇÃO DE SÓLIDOS (MOD)Encargos Sociais</v>
          </cell>
          <cell r="G56" t="str">
            <v>Encargos Sociais</v>
          </cell>
          <cell r="H56">
            <v>24429.23974901333</v>
          </cell>
          <cell r="I56">
            <v>144760.63</v>
          </cell>
          <cell r="J56">
            <v>24429.23974901333</v>
          </cell>
          <cell r="K56">
            <v>54288.33</v>
          </cell>
          <cell r="L56">
            <v>24429.23974901333</v>
          </cell>
          <cell r="M56">
            <v>44504.289999999994</v>
          </cell>
          <cell r="N56">
            <v>26711.816225710085</v>
          </cell>
          <cell r="O56">
            <v>41669.147599999997</v>
          </cell>
          <cell r="P56">
            <v>26711.816225710085</v>
          </cell>
          <cell r="Q56">
            <v>40321.536800000002</v>
          </cell>
          <cell r="R56">
            <v>26711.816225710085</v>
          </cell>
          <cell r="S56">
            <v>55046.505600000004</v>
          </cell>
          <cell r="T56">
            <v>26711.816225710085</v>
          </cell>
          <cell r="U56">
            <v>41021.010000000009</v>
          </cell>
          <cell r="V56">
            <v>26711.816225710085</v>
          </cell>
          <cell r="W56">
            <v>0</v>
          </cell>
          <cell r="X56">
            <v>26711.816225710085</v>
          </cell>
          <cell r="Y56">
            <v>0</v>
          </cell>
          <cell r="Z56">
            <v>26711.816225710085</v>
          </cell>
          <cell r="AA56">
            <v>0</v>
          </cell>
          <cell r="AB56">
            <v>26711.816225710085</v>
          </cell>
          <cell r="AC56">
            <v>0</v>
          </cell>
          <cell r="AD56">
            <v>26711.816225710085</v>
          </cell>
          <cell r="AE56">
            <v>0</v>
          </cell>
        </row>
        <row r="57">
          <cell r="F57" t="str">
            <v>PRODUÇÃO DE SÓLIDOS (MOD)INSS</v>
          </cell>
          <cell r="G57" t="str">
            <v>INSS</v>
          </cell>
          <cell r="H57">
            <v>8413.7954823466662</v>
          </cell>
          <cell r="I57">
            <v>544.26000000000045</v>
          </cell>
          <cell r="J57">
            <v>8413.7954823466662</v>
          </cell>
          <cell r="K57">
            <v>12723.8</v>
          </cell>
          <cell r="L57">
            <v>8413.7954823466662</v>
          </cell>
          <cell r="M57">
            <v>11093.19</v>
          </cell>
          <cell r="N57">
            <v>9199.9489543767395</v>
          </cell>
          <cell r="O57">
            <v>9421.9260000000013</v>
          </cell>
          <cell r="P57">
            <v>9199.9489543767395</v>
          </cell>
          <cell r="Q57">
            <v>10670.902399999999</v>
          </cell>
          <cell r="R57">
            <v>9199.9489543767395</v>
          </cell>
          <cell r="S57">
            <v>11453.811600000001</v>
          </cell>
          <cell r="T57">
            <v>9199.9489543767395</v>
          </cell>
          <cell r="U57">
            <v>10697.130000000001</v>
          </cell>
          <cell r="V57">
            <v>9199.9489543767395</v>
          </cell>
          <cell r="W57">
            <v>0</v>
          </cell>
          <cell r="X57">
            <v>9199.9489543767395</v>
          </cell>
          <cell r="Y57">
            <v>0</v>
          </cell>
          <cell r="Z57">
            <v>9199.9489543767395</v>
          </cell>
          <cell r="AA57">
            <v>0</v>
          </cell>
          <cell r="AB57">
            <v>9199.9489543767395</v>
          </cell>
          <cell r="AC57">
            <v>0</v>
          </cell>
          <cell r="AD57">
            <v>9199.9489543767395</v>
          </cell>
          <cell r="AE57">
            <v>0</v>
          </cell>
        </row>
        <row r="58">
          <cell r="F58" t="str">
            <v>PRODUÇÃO DE SÓLIDOS (MOD)FGTS</v>
          </cell>
          <cell r="G58" t="str">
            <v>FGTS</v>
          </cell>
          <cell r="H58">
            <v>6703.3600000000006</v>
          </cell>
          <cell r="I58">
            <v>10250.33</v>
          </cell>
          <cell r="J58">
            <v>6703.3600000000006</v>
          </cell>
          <cell r="K58">
            <v>18406.480000000003</v>
          </cell>
          <cell r="L58">
            <v>6703.3600000000006</v>
          </cell>
          <cell r="M58">
            <v>9841.16</v>
          </cell>
          <cell r="N58">
            <v>7329.6968000000052</v>
          </cell>
          <cell r="O58">
            <v>8919.1676000000007</v>
          </cell>
          <cell r="P58">
            <v>7329.6968000000052</v>
          </cell>
          <cell r="Q58">
            <v>9407.2008000000005</v>
          </cell>
          <cell r="R58">
            <v>7329.6968000000052</v>
          </cell>
          <cell r="S58">
            <v>10822.221600000001</v>
          </cell>
          <cell r="T58">
            <v>7329.6968000000052</v>
          </cell>
          <cell r="U58">
            <v>9620.2100000000009</v>
          </cell>
          <cell r="V58">
            <v>7329.6968000000052</v>
          </cell>
          <cell r="W58">
            <v>0</v>
          </cell>
          <cell r="X58">
            <v>7329.6968000000052</v>
          </cell>
          <cell r="Y58">
            <v>0</v>
          </cell>
          <cell r="Z58">
            <v>7329.6968000000052</v>
          </cell>
          <cell r="AA58">
            <v>0</v>
          </cell>
          <cell r="AB58">
            <v>7329.6968000000052</v>
          </cell>
          <cell r="AC58">
            <v>0</v>
          </cell>
          <cell r="AD58">
            <v>7329.6968000000052</v>
          </cell>
          <cell r="AE58">
            <v>0</v>
          </cell>
        </row>
        <row r="59">
          <cell r="F59" t="str">
            <v>PRODUÇÃO DE SÓLIDOS (MOD)Provisão 13º Salário</v>
          </cell>
          <cell r="G59" t="str">
            <v>Provisão 13º Salário</v>
          </cell>
          <cell r="H59">
            <v>6982.6666666666642</v>
          </cell>
          <cell r="I59">
            <v>0</v>
          </cell>
          <cell r="J59">
            <v>6982.6666666666642</v>
          </cell>
          <cell r="K59">
            <v>9645.83</v>
          </cell>
          <cell r="L59">
            <v>6982.6666666666642</v>
          </cell>
          <cell r="M59">
            <v>9572.85</v>
          </cell>
          <cell r="N59">
            <v>7635.1008333333357</v>
          </cell>
          <cell r="O59">
            <v>8571.7224000000006</v>
          </cell>
          <cell r="P59">
            <v>7635.1008333333357</v>
          </cell>
          <cell r="Q59">
            <v>8665.9740000000002</v>
          </cell>
          <cell r="R59">
            <v>7635.1008333333357</v>
          </cell>
          <cell r="S59">
            <v>10771.503599999998</v>
          </cell>
          <cell r="T59">
            <v>7635.1008333333357</v>
          </cell>
          <cell r="U59">
            <v>8634.36</v>
          </cell>
          <cell r="V59">
            <v>7635.1008333333357</v>
          </cell>
          <cell r="W59">
            <v>0</v>
          </cell>
          <cell r="X59">
            <v>7635.1008333333357</v>
          </cell>
          <cell r="Y59">
            <v>0</v>
          </cell>
          <cell r="Z59">
            <v>7635.1008333333357</v>
          </cell>
          <cell r="AA59">
            <v>0</v>
          </cell>
          <cell r="AB59">
            <v>7635.1008333333357</v>
          </cell>
          <cell r="AC59">
            <v>0</v>
          </cell>
          <cell r="AD59">
            <v>7635.1008333333357</v>
          </cell>
          <cell r="AE59">
            <v>0</v>
          </cell>
        </row>
        <row r="60">
          <cell r="F60" t="str">
            <v>PRODUÇÃO DE SÓLIDOS (MOD)Provisão de Férias</v>
          </cell>
          <cell r="G60" t="str">
            <v>Provisão de Férias</v>
          </cell>
          <cell r="H60">
            <v>2329.4175999999998</v>
          </cell>
          <cell r="I60">
            <v>133966.04</v>
          </cell>
          <cell r="J60">
            <v>2329.4175999999998</v>
          </cell>
          <cell r="K60">
            <v>13512.22</v>
          </cell>
          <cell r="L60">
            <v>2329.4175999999998</v>
          </cell>
          <cell r="M60">
            <v>13997.09</v>
          </cell>
          <cell r="N60">
            <v>2547.0696380000018</v>
          </cell>
          <cell r="O60">
            <v>14756.331600000001</v>
          </cell>
          <cell r="P60">
            <v>2547.0696380000018</v>
          </cell>
          <cell r="Q60">
            <v>11577.459599999998</v>
          </cell>
          <cell r="R60">
            <v>2547.0696380000018</v>
          </cell>
          <cell r="S60">
            <v>21998.968799999999</v>
          </cell>
          <cell r="T60">
            <v>2547.0696380000018</v>
          </cell>
          <cell r="U60">
            <v>12069.310000000001</v>
          </cell>
          <cell r="V60">
            <v>2547.0696380000018</v>
          </cell>
          <cell r="W60">
            <v>0</v>
          </cell>
          <cell r="X60">
            <v>2547.0696380000018</v>
          </cell>
          <cell r="Y60">
            <v>0</v>
          </cell>
          <cell r="Z60">
            <v>2547.0696380000018</v>
          </cell>
          <cell r="AA60">
            <v>0</v>
          </cell>
          <cell r="AB60">
            <v>2547.0696380000018</v>
          </cell>
          <cell r="AC60">
            <v>0</v>
          </cell>
          <cell r="AD60">
            <v>2547.0696380000018</v>
          </cell>
          <cell r="AE60">
            <v>0</v>
          </cell>
        </row>
        <row r="61">
          <cell r="F61" t="str">
            <v>PRODUÇÃO DE SÓLIDOS (MOD)Provisão PPR Global</v>
          </cell>
          <cell r="G61" t="str">
            <v>Provisão PPR Global</v>
          </cell>
          <cell r="H61">
            <v>6979.8735999999999</v>
          </cell>
          <cell r="I61">
            <v>10718.34</v>
          </cell>
          <cell r="J61">
            <v>6979.8735999999999</v>
          </cell>
          <cell r="K61">
            <v>9723</v>
          </cell>
          <cell r="L61">
            <v>6979.8735999999999</v>
          </cell>
          <cell r="M61">
            <v>9655.91</v>
          </cell>
          <cell r="N61">
            <v>7632.046793000005</v>
          </cell>
          <cell r="O61">
            <v>8309.92</v>
          </cell>
          <cell r="P61">
            <v>7632.046793000005</v>
          </cell>
          <cell r="Q61">
            <v>8164.58</v>
          </cell>
          <cell r="R61">
            <v>7632.046793000005</v>
          </cell>
          <cell r="S61">
            <v>8828.2199999999993</v>
          </cell>
          <cell r="T61">
            <v>7632.046793000005</v>
          </cell>
          <cell r="U61">
            <v>8695.33</v>
          </cell>
          <cell r="V61">
            <v>7632.046793000005</v>
          </cell>
          <cell r="W61">
            <v>0</v>
          </cell>
          <cell r="X61">
            <v>7632.046793000005</v>
          </cell>
          <cell r="Y61">
            <v>0</v>
          </cell>
          <cell r="Z61">
            <v>7632.046793000005</v>
          </cell>
          <cell r="AA61">
            <v>0</v>
          </cell>
          <cell r="AB61">
            <v>7632.046793000005</v>
          </cell>
          <cell r="AC61">
            <v>0</v>
          </cell>
          <cell r="AD61">
            <v>7632.046793000005</v>
          </cell>
          <cell r="AE61">
            <v>0</v>
          </cell>
        </row>
        <row r="62">
          <cell r="F62" t="str">
            <v>PRODUÇÃO DE SÓLIDOS (MOD)Provisão PPR Gestores</v>
          </cell>
          <cell r="G62" t="str">
            <v>Provisão PPR Gestores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</row>
        <row r="63">
          <cell r="F63" t="str">
            <v>PRODUÇÃO DE SÓLIDOS (MOD)Desenvolvimento RH e Outras</v>
          </cell>
          <cell r="G63" t="str">
            <v>Desenvolvimento RH e Outras</v>
          </cell>
          <cell r="H63">
            <v>2318.8000000000002</v>
          </cell>
          <cell r="I63">
            <v>0</v>
          </cell>
          <cell r="J63">
            <v>2318.8000000000002</v>
          </cell>
          <cell r="K63">
            <v>466.67</v>
          </cell>
          <cell r="L63">
            <v>2318.8000000000002</v>
          </cell>
          <cell r="M63">
            <v>196</v>
          </cell>
          <cell r="N63">
            <v>2318.8000000000002</v>
          </cell>
          <cell r="O63">
            <v>0</v>
          </cell>
          <cell r="P63">
            <v>2318.8000000000002</v>
          </cell>
          <cell r="Q63">
            <v>190</v>
          </cell>
          <cell r="R63">
            <v>2318.8000000000002</v>
          </cell>
          <cell r="S63">
            <v>0</v>
          </cell>
          <cell r="T63">
            <v>2318.8000000000002</v>
          </cell>
          <cell r="U63">
            <v>625</v>
          </cell>
          <cell r="V63">
            <v>2318.8000000000002</v>
          </cell>
          <cell r="W63">
            <v>0</v>
          </cell>
          <cell r="X63">
            <v>2318.8000000000002</v>
          </cell>
          <cell r="Y63">
            <v>0</v>
          </cell>
          <cell r="Z63">
            <v>2318.8000000000002</v>
          </cell>
          <cell r="AA63">
            <v>0</v>
          </cell>
          <cell r="AB63">
            <v>2318.8000000000002</v>
          </cell>
          <cell r="AC63">
            <v>0</v>
          </cell>
          <cell r="AD63">
            <v>2318.8000000000002</v>
          </cell>
          <cell r="AE63">
            <v>0</v>
          </cell>
        </row>
        <row r="64">
          <cell r="F64" t="str">
            <v>PRODUÇÃO DE SÓLIDOS (MOD)Educação Continuada</v>
          </cell>
          <cell r="G64" t="str">
            <v>Educação Continuada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</row>
        <row r="65">
          <cell r="F65" t="str">
            <v>PRODUÇÃO DE SÓLIDOS (MOD)Idiomas</v>
          </cell>
          <cell r="G65" t="str">
            <v>Idiomas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</row>
        <row r="66">
          <cell r="F66" t="str">
            <v>PRODUÇÃO DE SÓLIDOS (MOD)Ginástica Laboral</v>
          </cell>
          <cell r="G66" t="str">
            <v>Ginástica Laboral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</row>
        <row r="67">
          <cell r="F67" t="str">
            <v>PRODUÇÃO DE SÓLIDOS (MOD)Educação e Treinamento (Capacitação)</v>
          </cell>
          <cell r="G67" t="str">
            <v>Educação e Treinamento (Capacitação)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</row>
        <row r="68">
          <cell r="F68" t="str">
            <v>PRODUÇÃO DE SÓLIDOS (MOD)Atividades Motivacionais</v>
          </cell>
          <cell r="G68" t="str">
            <v>Atividades Motivacionais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F69" t="str">
            <v>PRODUÇÃO DE SÓLIDOS (MOD)Exames Médicos</v>
          </cell>
          <cell r="G69" t="str">
            <v>Exames Médicos</v>
          </cell>
          <cell r="H69">
            <v>151.30000000000001</v>
          </cell>
          <cell r="I69">
            <v>0</v>
          </cell>
          <cell r="J69">
            <v>151.30000000000001</v>
          </cell>
          <cell r="K69">
            <v>0</v>
          </cell>
          <cell r="L69">
            <v>151.30000000000001</v>
          </cell>
          <cell r="M69">
            <v>196</v>
          </cell>
          <cell r="N69">
            <v>151.30000000000001</v>
          </cell>
          <cell r="O69">
            <v>0</v>
          </cell>
          <cell r="P69">
            <v>151.30000000000001</v>
          </cell>
          <cell r="Q69">
            <v>190</v>
          </cell>
          <cell r="R69">
            <v>151.30000000000001</v>
          </cell>
          <cell r="S69">
            <v>0</v>
          </cell>
          <cell r="T69">
            <v>151.30000000000001</v>
          </cell>
          <cell r="U69">
            <v>625</v>
          </cell>
          <cell r="V69">
            <v>151.30000000000001</v>
          </cell>
          <cell r="W69">
            <v>0</v>
          </cell>
          <cell r="X69">
            <v>151.30000000000001</v>
          </cell>
          <cell r="Y69">
            <v>0</v>
          </cell>
          <cell r="Z69">
            <v>151.30000000000001</v>
          </cell>
          <cell r="AA69">
            <v>0</v>
          </cell>
          <cell r="AB69">
            <v>151.30000000000001</v>
          </cell>
          <cell r="AC69">
            <v>0</v>
          </cell>
          <cell r="AD69">
            <v>151.30000000000001</v>
          </cell>
          <cell r="AE69">
            <v>0</v>
          </cell>
        </row>
        <row r="70">
          <cell r="F70" t="str">
            <v>PRODUÇÃO DE SÓLIDOS (MOD)Alimentação Interna Funcionários</v>
          </cell>
          <cell r="G70" t="str">
            <v>Alimentação Interna Funcionários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1">
          <cell r="F71" t="str">
            <v>PRODUÇÃO DE SÓLIDOS (MOD)Multa Termino Contratual</v>
          </cell>
          <cell r="G71" t="str">
            <v>Multa Termino Contratual</v>
          </cell>
          <cell r="H71">
            <v>0</v>
          </cell>
          <cell r="I71">
            <v>0</v>
          </cell>
          <cell r="J71">
            <v>0</v>
          </cell>
          <cell r="K71">
            <v>466.67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</row>
        <row r="72">
          <cell r="F72" t="str">
            <v>PRODUÇÃO DE SÓLIDOS (MOD)Multas Trabalhistas</v>
          </cell>
          <cell r="G72" t="str">
            <v>Multas Trabalhistas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</row>
        <row r="73">
          <cell r="F73" t="str">
            <v xml:space="preserve">PRODUÇÃO DE SÓLIDOS (MOD)Fardamento </v>
          </cell>
          <cell r="G73" t="str">
            <v xml:space="preserve">Fardamento </v>
          </cell>
          <cell r="H73">
            <v>2167.5</v>
          </cell>
          <cell r="I73">
            <v>0</v>
          </cell>
          <cell r="J73">
            <v>2167.5</v>
          </cell>
          <cell r="K73">
            <v>0</v>
          </cell>
          <cell r="L73">
            <v>2167.5</v>
          </cell>
          <cell r="M73">
            <v>0</v>
          </cell>
          <cell r="N73">
            <v>2167.5</v>
          </cell>
          <cell r="O73">
            <v>0</v>
          </cell>
          <cell r="P73">
            <v>2167.5</v>
          </cell>
          <cell r="Q73">
            <v>0</v>
          </cell>
          <cell r="R73">
            <v>2167.5</v>
          </cell>
          <cell r="S73">
            <v>0</v>
          </cell>
          <cell r="T73">
            <v>2167.5</v>
          </cell>
          <cell r="U73">
            <v>0</v>
          </cell>
          <cell r="V73">
            <v>2167.5</v>
          </cell>
          <cell r="W73">
            <v>0</v>
          </cell>
          <cell r="X73">
            <v>2167.5</v>
          </cell>
          <cell r="Y73">
            <v>0</v>
          </cell>
          <cell r="Z73">
            <v>2167.5</v>
          </cell>
          <cell r="AA73">
            <v>0</v>
          </cell>
          <cell r="AB73">
            <v>2167.5</v>
          </cell>
          <cell r="AC73">
            <v>0</v>
          </cell>
          <cell r="AD73">
            <v>2167.5</v>
          </cell>
          <cell r="AE73">
            <v>0</v>
          </cell>
        </row>
        <row r="74">
          <cell r="F74" t="str">
            <v>PRODUÇÃO DE SÓLIDOS (MOD)Benefícios</v>
          </cell>
          <cell r="G74" t="str">
            <v>Benefícios</v>
          </cell>
          <cell r="H74">
            <v>28249.75</v>
          </cell>
          <cell r="I74">
            <v>0</v>
          </cell>
          <cell r="J74">
            <v>28249.75</v>
          </cell>
          <cell r="K74">
            <v>38238.880000000005</v>
          </cell>
          <cell r="L74">
            <v>28249.75</v>
          </cell>
          <cell r="M74">
            <v>39869.68</v>
          </cell>
          <cell r="N74">
            <v>28249.75</v>
          </cell>
          <cell r="O74">
            <v>39439.490000000005</v>
          </cell>
          <cell r="P74">
            <v>30969.75</v>
          </cell>
          <cell r="Q74">
            <v>32728.84</v>
          </cell>
          <cell r="R74">
            <v>30969.75</v>
          </cell>
          <cell r="S74">
            <v>38318.29</v>
          </cell>
          <cell r="T74">
            <v>30969.75</v>
          </cell>
          <cell r="U74">
            <v>32787.479999999996</v>
          </cell>
          <cell r="V74">
            <v>30969.75</v>
          </cell>
          <cell r="W74">
            <v>0</v>
          </cell>
          <cell r="X74">
            <v>30969.75</v>
          </cell>
          <cell r="Y74">
            <v>0</v>
          </cell>
          <cell r="Z74">
            <v>30969.75</v>
          </cell>
          <cell r="AA74">
            <v>0</v>
          </cell>
          <cell r="AB74">
            <v>30969.75</v>
          </cell>
          <cell r="AC74">
            <v>0</v>
          </cell>
          <cell r="AD74">
            <v>30969.75</v>
          </cell>
          <cell r="AE74">
            <v>0</v>
          </cell>
        </row>
        <row r="75">
          <cell r="F75" t="str">
            <v>PRODUÇÃO DE SÓLIDOS (MOD)Ajuda de Custo Alimentação</v>
          </cell>
          <cell r="G75" t="str">
            <v>Ajuda de Custo Alimentação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</row>
        <row r="76">
          <cell r="F76" t="str">
            <v>PRODUÇÃO DE SÓLIDOS (MOD)Ajuda de Custo Combustível</v>
          </cell>
          <cell r="G76" t="str">
            <v>Ajuda de Custo Combustível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</row>
        <row r="77">
          <cell r="F77" t="str">
            <v>PRODUÇÃO DE SÓLIDOS (MOD)Ajuda de Custo Moradia/Aluguel</v>
          </cell>
          <cell r="G77" t="str">
            <v>Ajuda de Custo Moradia/Aluguel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</row>
        <row r="78">
          <cell r="F78" t="str">
            <v>PRODUÇÃO DE SÓLIDOS (MOD)Plano de Saúde</v>
          </cell>
          <cell r="G78" t="str">
            <v>Plano de Saúde</v>
          </cell>
          <cell r="H78">
            <v>12580</v>
          </cell>
          <cell r="I78">
            <v>0</v>
          </cell>
          <cell r="J78">
            <v>12580</v>
          </cell>
          <cell r="K78">
            <v>17230.060000000001</v>
          </cell>
          <cell r="L78">
            <v>12580</v>
          </cell>
          <cell r="M78">
            <v>19589.68</v>
          </cell>
          <cell r="N78">
            <v>12580</v>
          </cell>
          <cell r="O78">
            <v>19589.68</v>
          </cell>
          <cell r="P78">
            <v>14025</v>
          </cell>
          <cell r="Q78">
            <v>32244.959999999999</v>
          </cell>
          <cell r="R78">
            <v>14025</v>
          </cell>
          <cell r="S78">
            <v>20803.2</v>
          </cell>
          <cell r="T78">
            <v>14025</v>
          </cell>
          <cell r="U78">
            <v>15949.52</v>
          </cell>
          <cell r="V78">
            <v>14025</v>
          </cell>
          <cell r="W78">
            <v>0</v>
          </cell>
          <cell r="X78">
            <v>14025</v>
          </cell>
          <cell r="Y78">
            <v>0</v>
          </cell>
          <cell r="Z78">
            <v>14025</v>
          </cell>
          <cell r="AA78">
            <v>0</v>
          </cell>
          <cell r="AB78">
            <v>14025</v>
          </cell>
          <cell r="AC78">
            <v>0</v>
          </cell>
          <cell r="AD78">
            <v>14025</v>
          </cell>
          <cell r="AE78">
            <v>0</v>
          </cell>
        </row>
        <row r="79">
          <cell r="F79" t="str">
            <v>PRODUÇÃO DE SÓLIDOS (MOD)Seguro de Vida em Grupo</v>
          </cell>
          <cell r="G79" t="str">
            <v>Seguro de Vida em Grupo</v>
          </cell>
          <cell r="H79">
            <v>369.74999999999994</v>
          </cell>
          <cell r="I79">
            <v>0</v>
          </cell>
          <cell r="J79">
            <v>369.74999999999994</v>
          </cell>
          <cell r="K79">
            <v>0</v>
          </cell>
          <cell r="L79">
            <v>369.74999999999994</v>
          </cell>
          <cell r="M79">
            <v>0</v>
          </cell>
          <cell r="N79">
            <v>369.74999999999994</v>
          </cell>
          <cell r="O79">
            <v>445.81</v>
          </cell>
          <cell r="P79">
            <v>369.74999999999994</v>
          </cell>
          <cell r="Q79">
            <v>483.88</v>
          </cell>
          <cell r="R79">
            <v>369.74999999999994</v>
          </cell>
          <cell r="S79">
            <v>384.09</v>
          </cell>
          <cell r="T79">
            <v>369.74999999999994</v>
          </cell>
          <cell r="U79">
            <v>379.96</v>
          </cell>
          <cell r="V79">
            <v>369.74999999999994</v>
          </cell>
          <cell r="W79">
            <v>0</v>
          </cell>
          <cell r="X79">
            <v>369.74999999999994</v>
          </cell>
          <cell r="Y79">
            <v>0</v>
          </cell>
          <cell r="Z79">
            <v>369.74999999999994</v>
          </cell>
          <cell r="AA79">
            <v>0</v>
          </cell>
          <cell r="AB79">
            <v>369.74999999999994</v>
          </cell>
          <cell r="AC79">
            <v>0</v>
          </cell>
          <cell r="AD79">
            <v>369.74999999999994</v>
          </cell>
          <cell r="AE79">
            <v>0</v>
          </cell>
        </row>
        <row r="80">
          <cell r="F80" t="str">
            <v>PRODUÇÃO DE SÓLIDOS (MOD)Plano Odontológico</v>
          </cell>
          <cell r="G80" t="str">
            <v>Plano Odontológico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</row>
        <row r="81">
          <cell r="F81" t="str">
            <v>PRODUÇÃO DE SÓLIDOS (MOD)Farmácia</v>
          </cell>
          <cell r="G81" t="str">
            <v>Farmácia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</row>
        <row r="82">
          <cell r="F82" t="str">
            <v>PRODUÇÃO DE SÓLIDOS (MOD)Alimentação Funcionários</v>
          </cell>
          <cell r="G82" t="str">
            <v>Alimentação Funcionários</v>
          </cell>
          <cell r="H82">
            <v>15300</v>
          </cell>
          <cell r="I82">
            <v>0</v>
          </cell>
          <cell r="J82">
            <v>15300</v>
          </cell>
          <cell r="K82">
            <v>21008.82</v>
          </cell>
          <cell r="L82">
            <v>15300</v>
          </cell>
          <cell r="M82">
            <v>20280</v>
          </cell>
          <cell r="N82">
            <v>15300</v>
          </cell>
          <cell r="O82">
            <v>19404</v>
          </cell>
          <cell r="P82">
            <v>16575</v>
          </cell>
          <cell r="Q82">
            <v>0</v>
          </cell>
          <cell r="R82">
            <v>16575</v>
          </cell>
          <cell r="S82">
            <v>17131</v>
          </cell>
          <cell r="T82">
            <v>16575</v>
          </cell>
          <cell r="U82">
            <v>16458</v>
          </cell>
          <cell r="V82">
            <v>16575</v>
          </cell>
          <cell r="W82">
            <v>0</v>
          </cell>
          <cell r="X82">
            <v>16575</v>
          </cell>
          <cell r="Y82">
            <v>0</v>
          </cell>
          <cell r="Z82">
            <v>16575</v>
          </cell>
          <cell r="AA82">
            <v>0</v>
          </cell>
          <cell r="AB82">
            <v>16575</v>
          </cell>
          <cell r="AC82">
            <v>0</v>
          </cell>
          <cell r="AD82">
            <v>16575</v>
          </cell>
          <cell r="AE82">
            <v>0</v>
          </cell>
        </row>
        <row r="83">
          <cell r="F83" t="str">
            <v>PRODUÇÃO DE SÓLIDOS (MOD)Benefícios Assistenciais</v>
          </cell>
          <cell r="G83" t="str">
            <v>Benefícios Assistenciais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</row>
        <row r="84">
          <cell r="F84" t="str">
            <v>PRODUÇÃO DE SÓLIDOS (MOD)Auxílio Creche</v>
          </cell>
          <cell r="G84" t="str">
            <v>Auxílio Creche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</row>
        <row r="85">
          <cell r="F85" t="str">
            <v>PRODUÇÃO DE SÓLIDOS (MOD)Vale Transporte</v>
          </cell>
          <cell r="G85" t="str">
            <v>Vale Transporte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</row>
        <row r="86">
          <cell r="F86" t="str">
            <v>PRODUÇÃO DE SEMI-SÓLIDOS (MOD)PRODUÇÃO DE SEMI-SÓLIDOS (MOD)</v>
          </cell>
          <cell r="G86" t="str">
            <v>PRODUÇÃO DE SEMI-SÓLIDOS (MOD)</v>
          </cell>
          <cell r="H86">
            <v>357</v>
          </cell>
          <cell r="I86">
            <v>0</v>
          </cell>
          <cell r="J86">
            <v>357</v>
          </cell>
          <cell r="K86">
            <v>0</v>
          </cell>
          <cell r="L86">
            <v>357</v>
          </cell>
          <cell r="M86">
            <v>0</v>
          </cell>
          <cell r="N86">
            <v>10460.473289033667</v>
          </cell>
          <cell r="O86">
            <v>0</v>
          </cell>
          <cell r="P86">
            <v>28609.624473733995</v>
          </cell>
          <cell r="Q86">
            <v>17353</v>
          </cell>
          <cell r="R86">
            <v>28609.624473733995</v>
          </cell>
          <cell r="S86">
            <v>0</v>
          </cell>
          <cell r="T86">
            <v>28609.624473733995</v>
          </cell>
          <cell r="U86">
            <v>0</v>
          </cell>
          <cell r="V86">
            <v>28609.624473733995</v>
          </cell>
          <cell r="W86">
            <v>0</v>
          </cell>
          <cell r="X86">
            <v>28609.624473733995</v>
          </cell>
          <cell r="Y86">
            <v>0</v>
          </cell>
          <cell r="Z86">
            <v>28609.624473733995</v>
          </cell>
          <cell r="AA86">
            <v>0</v>
          </cell>
          <cell r="AB86">
            <v>28609.624473733995</v>
          </cell>
          <cell r="AC86">
            <v>0</v>
          </cell>
          <cell r="AD86">
            <v>28609.624473733995</v>
          </cell>
          <cell r="AE86">
            <v>0</v>
          </cell>
        </row>
        <row r="87">
          <cell r="F87" t="str">
            <v>PRODUÇÃO DE SEMI-SÓLIDOS (MOD)Salários e Adicionais</v>
          </cell>
          <cell r="G87" t="str">
            <v>Salários e Adicionais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5253.55</v>
          </cell>
          <cell r="O87">
            <v>0</v>
          </cell>
          <cell r="P87">
            <v>14357.1</v>
          </cell>
          <cell r="Q87">
            <v>0</v>
          </cell>
          <cell r="R87">
            <v>14357.1</v>
          </cell>
          <cell r="S87">
            <v>0</v>
          </cell>
          <cell r="T87">
            <v>14357.1</v>
          </cell>
          <cell r="U87">
            <v>0</v>
          </cell>
          <cell r="V87">
            <v>14357.1</v>
          </cell>
          <cell r="W87">
            <v>0</v>
          </cell>
          <cell r="X87">
            <v>14357.1</v>
          </cell>
          <cell r="Y87">
            <v>0</v>
          </cell>
          <cell r="Z87">
            <v>14357.1</v>
          </cell>
          <cell r="AA87">
            <v>0</v>
          </cell>
          <cell r="AB87">
            <v>14357.1</v>
          </cell>
          <cell r="AC87">
            <v>0</v>
          </cell>
          <cell r="AD87">
            <v>14357.1</v>
          </cell>
          <cell r="AE87">
            <v>0</v>
          </cell>
        </row>
        <row r="88">
          <cell r="F88" t="str">
            <v>PRODUÇÃO DE SEMI-SÓLIDOS (MOD)Horas Extras</v>
          </cell>
          <cell r="G88" t="str">
            <v>Horas Extras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</row>
        <row r="89">
          <cell r="F89" t="str">
            <v>PRODUÇÃO DE SEMI-SÓLIDOS (MOD)Encargos Sociais</v>
          </cell>
          <cell r="G89" t="str">
            <v>Encargos Sociais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1531.6525740336665</v>
          </cell>
          <cell r="O89">
            <v>0</v>
          </cell>
          <cell r="P89">
            <v>4185.7580437339993</v>
          </cell>
          <cell r="Q89">
            <v>0</v>
          </cell>
          <cell r="R89">
            <v>4185.7580437339993</v>
          </cell>
          <cell r="S89">
            <v>0</v>
          </cell>
          <cell r="T89">
            <v>4185.7580437339993</v>
          </cell>
          <cell r="U89">
            <v>0</v>
          </cell>
          <cell r="V89">
            <v>4185.7580437339993</v>
          </cell>
          <cell r="W89">
            <v>0</v>
          </cell>
          <cell r="X89">
            <v>4185.7580437339993</v>
          </cell>
          <cell r="Y89">
            <v>0</v>
          </cell>
          <cell r="Z89">
            <v>4185.7580437339993</v>
          </cell>
          <cell r="AA89">
            <v>0</v>
          </cell>
          <cell r="AB89">
            <v>4185.7580437339993</v>
          </cell>
          <cell r="AC89">
            <v>0</v>
          </cell>
          <cell r="AD89">
            <v>4185.7580437339993</v>
          </cell>
          <cell r="AE89">
            <v>0</v>
          </cell>
        </row>
        <row r="90">
          <cell r="F90" t="str">
            <v>PRODUÇÃO DE SEMI-SÓLIDOS (MOD)INSS</v>
          </cell>
          <cell r="G90" t="str">
            <v>INSS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527.52405070033331</v>
          </cell>
          <cell r="O90">
            <v>0</v>
          </cell>
          <cell r="P90">
            <v>1441.6376637340002</v>
          </cell>
          <cell r="Q90">
            <v>0</v>
          </cell>
          <cell r="R90">
            <v>1441.6376637340002</v>
          </cell>
          <cell r="S90">
            <v>0</v>
          </cell>
          <cell r="T90">
            <v>1441.6376637340002</v>
          </cell>
          <cell r="U90">
            <v>0</v>
          </cell>
          <cell r="V90">
            <v>1441.6376637340002</v>
          </cell>
          <cell r="W90">
            <v>0</v>
          </cell>
          <cell r="X90">
            <v>1441.6376637340002</v>
          </cell>
          <cell r="Y90">
            <v>0</v>
          </cell>
          <cell r="Z90">
            <v>1441.6376637340002</v>
          </cell>
          <cell r="AA90">
            <v>0</v>
          </cell>
          <cell r="AB90">
            <v>1441.6376637340002</v>
          </cell>
          <cell r="AC90">
            <v>0</v>
          </cell>
          <cell r="AD90">
            <v>1441.6376637340002</v>
          </cell>
          <cell r="AE90">
            <v>0</v>
          </cell>
        </row>
        <row r="91">
          <cell r="F91" t="str">
            <v>PRODUÇÃO DE SEMI-SÓLIDOS (MOD)FGTS</v>
          </cell>
          <cell r="G91" t="str">
            <v>FGTS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420.28400000000005</v>
          </cell>
          <cell r="O91">
            <v>0</v>
          </cell>
          <cell r="P91">
            <v>1148.568</v>
          </cell>
          <cell r="Q91">
            <v>0</v>
          </cell>
          <cell r="R91">
            <v>1148.568</v>
          </cell>
          <cell r="S91">
            <v>0</v>
          </cell>
          <cell r="T91">
            <v>1148.568</v>
          </cell>
          <cell r="U91">
            <v>0</v>
          </cell>
          <cell r="V91">
            <v>1148.568</v>
          </cell>
          <cell r="W91">
            <v>0</v>
          </cell>
          <cell r="X91">
            <v>1148.568</v>
          </cell>
          <cell r="Y91">
            <v>0</v>
          </cell>
          <cell r="Z91">
            <v>1148.568</v>
          </cell>
          <cell r="AA91">
            <v>0</v>
          </cell>
          <cell r="AB91">
            <v>1148.568</v>
          </cell>
          <cell r="AC91">
            <v>0</v>
          </cell>
          <cell r="AD91">
            <v>1148.568</v>
          </cell>
          <cell r="AE91">
            <v>0</v>
          </cell>
        </row>
        <row r="92">
          <cell r="F92" t="str">
            <v>PRODUÇÃO DE SEMI-SÓLIDOS (MOD)Provisão 13º Salário</v>
          </cell>
          <cell r="G92" t="str">
            <v>Provisão 13º Salário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437.79583333333318</v>
          </cell>
          <cell r="O92">
            <v>0</v>
          </cell>
          <cell r="P92">
            <v>1196.4249999999995</v>
          </cell>
          <cell r="Q92">
            <v>0</v>
          </cell>
          <cell r="R92">
            <v>1196.4249999999995</v>
          </cell>
          <cell r="S92">
            <v>0</v>
          </cell>
          <cell r="T92">
            <v>1196.4249999999995</v>
          </cell>
          <cell r="U92">
            <v>0</v>
          </cell>
          <cell r="V92">
            <v>1196.4249999999995</v>
          </cell>
          <cell r="W92">
            <v>0</v>
          </cell>
          <cell r="X92">
            <v>1196.4249999999995</v>
          </cell>
          <cell r="Y92">
            <v>0</v>
          </cell>
          <cell r="Z92">
            <v>1196.4249999999995</v>
          </cell>
          <cell r="AA92">
            <v>0</v>
          </cell>
          <cell r="AB92">
            <v>1196.4249999999995</v>
          </cell>
          <cell r="AC92">
            <v>0</v>
          </cell>
          <cell r="AD92">
            <v>1196.4249999999995</v>
          </cell>
          <cell r="AE92">
            <v>0</v>
          </cell>
        </row>
        <row r="93">
          <cell r="F93" t="str">
            <v>PRODUÇÃO DE SEMI-SÓLIDOS (MOD)Provisão de Férias</v>
          </cell>
          <cell r="G93" t="str">
            <v>Provisão de Férias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146.04868999999999</v>
          </cell>
          <cell r="O93">
            <v>0</v>
          </cell>
          <cell r="P93">
            <v>399.12737999999996</v>
          </cell>
          <cell r="Q93">
            <v>0</v>
          </cell>
          <cell r="R93">
            <v>399.12737999999996</v>
          </cell>
          <cell r="S93">
            <v>0</v>
          </cell>
          <cell r="T93">
            <v>399.12737999999996</v>
          </cell>
          <cell r="U93">
            <v>0</v>
          </cell>
          <cell r="V93">
            <v>399.12737999999996</v>
          </cell>
          <cell r="W93">
            <v>0</v>
          </cell>
          <cell r="X93">
            <v>399.12737999999996</v>
          </cell>
          <cell r="Y93">
            <v>0</v>
          </cell>
          <cell r="Z93">
            <v>399.12737999999996</v>
          </cell>
          <cell r="AA93">
            <v>0</v>
          </cell>
          <cell r="AB93">
            <v>399.12737999999996</v>
          </cell>
          <cell r="AC93">
            <v>0</v>
          </cell>
          <cell r="AD93">
            <v>399.12737999999996</v>
          </cell>
          <cell r="AE93">
            <v>0</v>
          </cell>
        </row>
        <row r="94">
          <cell r="F94" t="str">
            <v>PRODUÇÃO DE SEMI-SÓLIDOS (MOD)Provisão PPR Global</v>
          </cell>
          <cell r="G94" t="str">
            <v>Provisão PPR Global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437.62071500000002</v>
          </cell>
          <cell r="O94">
            <v>0</v>
          </cell>
          <cell r="P94">
            <v>1195.94643</v>
          </cell>
          <cell r="Q94">
            <v>0</v>
          </cell>
          <cell r="R94">
            <v>1195.94643</v>
          </cell>
          <cell r="S94">
            <v>0</v>
          </cell>
          <cell r="T94">
            <v>1195.94643</v>
          </cell>
          <cell r="U94">
            <v>0</v>
          </cell>
          <cell r="V94">
            <v>1195.94643</v>
          </cell>
          <cell r="W94">
            <v>0</v>
          </cell>
          <cell r="X94">
            <v>1195.94643</v>
          </cell>
          <cell r="Y94">
            <v>0</v>
          </cell>
          <cell r="Z94">
            <v>1195.94643</v>
          </cell>
          <cell r="AA94">
            <v>0</v>
          </cell>
          <cell r="AB94">
            <v>1195.94643</v>
          </cell>
          <cell r="AC94">
            <v>0</v>
          </cell>
          <cell r="AD94">
            <v>1195.94643</v>
          </cell>
          <cell r="AE94">
            <v>0</v>
          </cell>
        </row>
        <row r="95">
          <cell r="F95" t="str">
            <v>PRODUÇÃO DE SEMI-SÓLIDOS (MOD)Provisão PPR Gestores</v>
          </cell>
          <cell r="G95" t="str">
            <v>Provisão PPR Gestores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</row>
        <row r="96">
          <cell r="F96" t="str">
            <v>PRODUÇÃO DE SEMI-SÓLIDOS (MOD)Desenvolvimento RH e Outras</v>
          </cell>
          <cell r="G96" t="str">
            <v>Desenvolvimento RH e Outras</v>
          </cell>
          <cell r="H96">
            <v>357</v>
          </cell>
          <cell r="I96">
            <v>0</v>
          </cell>
          <cell r="J96">
            <v>357</v>
          </cell>
          <cell r="K96">
            <v>0</v>
          </cell>
          <cell r="L96">
            <v>357</v>
          </cell>
          <cell r="M96">
            <v>0</v>
          </cell>
          <cell r="N96">
            <v>365.9</v>
          </cell>
          <cell r="O96">
            <v>0</v>
          </cell>
          <cell r="P96">
            <v>381.92</v>
          </cell>
          <cell r="Q96">
            <v>0</v>
          </cell>
          <cell r="R96">
            <v>381.92</v>
          </cell>
          <cell r="S96">
            <v>0</v>
          </cell>
          <cell r="T96">
            <v>381.92</v>
          </cell>
          <cell r="U96">
            <v>0</v>
          </cell>
          <cell r="V96">
            <v>381.92</v>
          </cell>
          <cell r="W96">
            <v>0</v>
          </cell>
          <cell r="X96">
            <v>381.92</v>
          </cell>
          <cell r="Y96">
            <v>0</v>
          </cell>
          <cell r="Z96">
            <v>381.92</v>
          </cell>
          <cell r="AA96">
            <v>0</v>
          </cell>
          <cell r="AB96">
            <v>381.92</v>
          </cell>
          <cell r="AC96">
            <v>0</v>
          </cell>
          <cell r="AD96">
            <v>381.92</v>
          </cell>
          <cell r="AE96">
            <v>0</v>
          </cell>
        </row>
        <row r="97">
          <cell r="F97" t="str">
            <v>PRODUÇÃO DE SEMI-SÓLIDOS (MOD)Educação Continuada</v>
          </cell>
          <cell r="G97" t="str">
            <v>Educação Continuada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</row>
        <row r="98">
          <cell r="F98" t="str">
            <v>PRODUÇÃO DE SEMI-SÓLIDOS (MOD)Idiomas</v>
          </cell>
          <cell r="G98" t="str">
            <v>Idiomas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</row>
        <row r="99">
          <cell r="F99" t="str">
            <v>PRODUÇÃO DE SEMI-SÓLIDOS (MOD)Ginástica Laboral</v>
          </cell>
          <cell r="G99" t="str">
            <v>Ginástica Laboral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</row>
        <row r="100">
          <cell r="F100" t="str">
            <v>PRODUÇÃO DE SEMI-SÓLIDOS (MOD)Educação e Treinamento (Capacitação)</v>
          </cell>
          <cell r="G100" t="str">
            <v>Educação e Treinamento (Capacitação)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</row>
        <row r="101">
          <cell r="F101" t="str">
            <v>PRODUÇÃO DE SEMI-SÓLIDOS (MOD)Atividades Motivacionais</v>
          </cell>
          <cell r="G101" t="str">
            <v>Atividades Motivacionais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</row>
        <row r="102">
          <cell r="F102" t="str">
            <v>PRODUÇÃO DE SEMI-SÓLIDOS (MOD)Exames Médicos</v>
          </cell>
          <cell r="G102" t="str">
            <v>Exames Médicos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8.9</v>
          </cell>
          <cell r="O102">
            <v>0</v>
          </cell>
          <cell r="P102">
            <v>24.92</v>
          </cell>
          <cell r="Q102">
            <v>0</v>
          </cell>
          <cell r="R102">
            <v>24.92</v>
          </cell>
          <cell r="S102">
            <v>0</v>
          </cell>
          <cell r="T102">
            <v>24.92</v>
          </cell>
          <cell r="U102">
            <v>0</v>
          </cell>
          <cell r="V102">
            <v>24.92</v>
          </cell>
          <cell r="W102">
            <v>0</v>
          </cell>
          <cell r="X102">
            <v>24.92</v>
          </cell>
          <cell r="Y102">
            <v>0</v>
          </cell>
          <cell r="Z102">
            <v>24.92</v>
          </cell>
          <cell r="AA102">
            <v>0</v>
          </cell>
          <cell r="AB102">
            <v>24.92</v>
          </cell>
          <cell r="AC102">
            <v>0</v>
          </cell>
          <cell r="AD102">
            <v>24.92</v>
          </cell>
          <cell r="AE102">
            <v>0</v>
          </cell>
        </row>
        <row r="103">
          <cell r="F103" t="str">
            <v>PRODUÇÃO DE SEMI-SÓLIDOS (MOD)Alimentação Interna Funcionários</v>
          </cell>
          <cell r="G103" t="str">
            <v>Alimentação Interna Funcionários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</row>
        <row r="104">
          <cell r="F104" t="str">
            <v>PRODUÇÃO DE SEMI-SÓLIDOS (MOD)Multa Termino Contratual</v>
          </cell>
          <cell r="G104" t="str">
            <v>Multa Termino Contratual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</row>
        <row r="105">
          <cell r="F105" t="str">
            <v>PRODUÇÃO DE SEMI-SÓLIDOS (MOD)Multas Trabalhistas</v>
          </cell>
          <cell r="G105" t="str">
            <v>Multas Trabalhistas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</row>
        <row r="106">
          <cell r="F106" t="str">
            <v xml:space="preserve">PRODUÇÃO DE SEMI-SÓLIDOS (MOD)Fardamento </v>
          </cell>
          <cell r="G106" t="str">
            <v xml:space="preserve">Fardamento </v>
          </cell>
          <cell r="H106">
            <v>357</v>
          </cell>
          <cell r="I106">
            <v>0</v>
          </cell>
          <cell r="J106">
            <v>357</v>
          </cell>
          <cell r="K106">
            <v>0</v>
          </cell>
          <cell r="L106">
            <v>357</v>
          </cell>
          <cell r="M106">
            <v>0</v>
          </cell>
          <cell r="N106">
            <v>357</v>
          </cell>
          <cell r="O106">
            <v>0</v>
          </cell>
          <cell r="P106">
            <v>357</v>
          </cell>
          <cell r="Q106">
            <v>0</v>
          </cell>
          <cell r="R106">
            <v>357</v>
          </cell>
          <cell r="S106">
            <v>0</v>
          </cell>
          <cell r="T106">
            <v>357</v>
          </cell>
          <cell r="U106">
            <v>0</v>
          </cell>
          <cell r="V106">
            <v>357</v>
          </cell>
          <cell r="W106">
            <v>0</v>
          </cell>
          <cell r="X106">
            <v>357</v>
          </cell>
          <cell r="Y106">
            <v>0</v>
          </cell>
          <cell r="Z106">
            <v>357</v>
          </cell>
          <cell r="AA106">
            <v>0</v>
          </cell>
          <cell r="AB106">
            <v>357</v>
          </cell>
          <cell r="AC106">
            <v>0</v>
          </cell>
          <cell r="AD106">
            <v>357</v>
          </cell>
          <cell r="AE106">
            <v>0</v>
          </cell>
        </row>
        <row r="107">
          <cell r="F107" t="str">
            <v>PRODUÇÃO DE SEMI-SÓLIDOS (MOD)Benefícios</v>
          </cell>
          <cell r="G107" t="str">
            <v>Benefícios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2871.75</v>
          </cell>
          <cell r="O107">
            <v>0</v>
          </cell>
          <cell r="P107">
            <v>8488.9</v>
          </cell>
          <cell r="Q107">
            <v>17353</v>
          </cell>
          <cell r="R107">
            <v>8488.9</v>
          </cell>
          <cell r="S107">
            <v>0</v>
          </cell>
          <cell r="T107">
            <v>8488.9</v>
          </cell>
          <cell r="U107">
            <v>0</v>
          </cell>
          <cell r="V107">
            <v>8488.9</v>
          </cell>
          <cell r="W107">
            <v>0</v>
          </cell>
          <cell r="X107">
            <v>8488.9</v>
          </cell>
          <cell r="Y107">
            <v>0</v>
          </cell>
          <cell r="Z107">
            <v>8488.9</v>
          </cell>
          <cell r="AA107">
            <v>0</v>
          </cell>
          <cell r="AB107">
            <v>8488.9</v>
          </cell>
          <cell r="AC107">
            <v>0</v>
          </cell>
          <cell r="AD107">
            <v>8488.9</v>
          </cell>
          <cell r="AE107">
            <v>0</v>
          </cell>
        </row>
        <row r="108">
          <cell r="F108" t="str">
            <v>PRODUÇÃO DE SEMI-SÓLIDOS (MOD)Ajuda de Custo Alimentação</v>
          </cell>
          <cell r="G108" t="str">
            <v>Ajuda de Custo Alimentação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</row>
        <row r="109">
          <cell r="F109" t="str">
            <v>PRODUÇÃO DE SEMI-SÓLIDOS (MOD)Ajuda de Custo Combustível</v>
          </cell>
          <cell r="G109" t="str">
            <v>Ajuda de Custo Combustível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</row>
        <row r="110">
          <cell r="F110" t="str">
            <v>PRODUÇÃO DE SEMI-SÓLIDOS (MOD)Ajuda de Custo Moradia/Aluguel</v>
          </cell>
          <cell r="G110" t="str">
            <v>Ajuda de Custo Moradia/Aluguel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</row>
        <row r="111">
          <cell r="F111" t="str">
            <v>PRODUÇÃO DE SEMI-SÓLIDOS (MOD)Plano de Saúde</v>
          </cell>
          <cell r="G111" t="str">
            <v>Plano de Saúde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740</v>
          </cell>
          <cell r="O111">
            <v>0</v>
          </cell>
          <cell r="P111">
            <v>2310</v>
          </cell>
          <cell r="Q111">
            <v>0</v>
          </cell>
          <cell r="R111">
            <v>2310</v>
          </cell>
          <cell r="S111">
            <v>0</v>
          </cell>
          <cell r="T111">
            <v>2310</v>
          </cell>
          <cell r="U111">
            <v>0</v>
          </cell>
          <cell r="V111">
            <v>2310</v>
          </cell>
          <cell r="W111">
            <v>0</v>
          </cell>
          <cell r="X111">
            <v>2310</v>
          </cell>
          <cell r="Y111">
            <v>0</v>
          </cell>
          <cell r="Z111">
            <v>2310</v>
          </cell>
          <cell r="AA111">
            <v>0</v>
          </cell>
          <cell r="AB111">
            <v>2310</v>
          </cell>
          <cell r="AC111">
            <v>0</v>
          </cell>
          <cell r="AD111">
            <v>2310</v>
          </cell>
          <cell r="AE111">
            <v>0</v>
          </cell>
        </row>
        <row r="112">
          <cell r="F112" t="str">
            <v>PRODUÇÃO DE SEMI-SÓLIDOS (MOD)Seguro de Vida em Grupo</v>
          </cell>
          <cell r="G112" t="str">
            <v>Seguro de Vida em Grupo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21.75</v>
          </cell>
          <cell r="O112">
            <v>0</v>
          </cell>
          <cell r="P112">
            <v>60.899999999999991</v>
          </cell>
          <cell r="Q112">
            <v>0</v>
          </cell>
          <cell r="R112">
            <v>60.899999999999991</v>
          </cell>
          <cell r="S112">
            <v>0</v>
          </cell>
          <cell r="T112">
            <v>60.899999999999991</v>
          </cell>
          <cell r="U112">
            <v>0</v>
          </cell>
          <cell r="V112">
            <v>60.899999999999991</v>
          </cell>
          <cell r="W112">
            <v>0</v>
          </cell>
          <cell r="X112">
            <v>60.899999999999991</v>
          </cell>
          <cell r="Y112">
            <v>0</v>
          </cell>
          <cell r="Z112">
            <v>60.899999999999991</v>
          </cell>
          <cell r="AA112">
            <v>0</v>
          </cell>
          <cell r="AB112">
            <v>60.899999999999991</v>
          </cell>
          <cell r="AC112">
            <v>0</v>
          </cell>
          <cell r="AD112">
            <v>60.899999999999991</v>
          </cell>
          <cell r="AE112">
            <v>0</v>
          </cell>
        </row>
        <row r="113">
          <cell r="F113" t="str">
            <v>PRODUÇÃO DE SEMI-SÓLIDOS (MOD)Plano Odontológico</v>
          </cell>
          <cell r="G113" t="str">
            <v>Plano Odontológico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</row>
        <row r="114">
          <cell r="F114" t="str">
            <v>PRODUÇÃO DE SEMI-SÓLIDOS (MOD)Farmácia</v>
          </cell>
          <cell r="G114" t="str">
            <v>Farmácia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</row>
        <row r="115">
          <cell r="F115" t="str">
            <v>PRODUÇÃO DE SEMI-SÓLIDOS (MOD)Alimentação Funcionários</v>
          </cell>
          <cell r="G115" t="str">
            <v>Alimentação Funcionários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2110</v>
          </cell>
          <cell r="O115">
            <v>0</v>
          </cell>
          <cell r="P115">
            <v>6118</v>
          </cell>
          <cell r="Q115">
            <v>17353</v>
          </cell>
          <cell r="R115">
            <v>6118</v>
          </cell>
          <cell r="S115">
            <v>0</v>
          </cell>
          <cell r="T115">
            <v>6118</v>
          </cell>
          <cell r="U115">
            <v>0</v>
          </cell>
          <cell r="V115">
            <v>6118</v>
          </cell>
          <cell r="W115">
            <v>0</v>
          </cell>
          <cell r="X115">
            <v>6118</v>
          </cell>
          <cell r="Y115">
            <v>0</v>
          </cell>
          <cell r="Z115">
            <v>6118</v>
          </cell>
          <cell r="AA115">
            <v>0</v>
          </cell>
          <cell r="AB115">
            <v>6118</v>
          </cell>
          <cell r="AC115">
            <v>0</v>
          </cell>
          <cell r="AD115">
            <v>6118</v>
          </cell>
          <cell r="AE115">
            <v>0</v>
          </cell>
        </row>
        <row r="116">
          <cell r="F116" t="str">
            <v>PRODUÇÃO DE SEMI-SÓLIDOS (MOD)Benefícios Assistenciais</v>
          </cell>
          <cell r="G116" t="str">
            <v>Benefícios Assistenciais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</row>
        <row r="117">
          <cell r="F117" t="str">
            <v>PRODUÇÃO DE SEMI-SÓLIDOS (MOD)Auxílio Creche</v>
          </cell>
          <cell r="G117" t="str">
            <v>Auxílio Creche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</row>
        <row r="118">
          <cell r="F118" t="str">
            <v>PRODUÇÃO DE SEMI-SÓLIDOS (MOD)Vale Transporte</v>
          </cell>
          <cell r="G118" t="str">
            <v>Vale Transporte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</row>
        <row r="119">
          <cell r="F119" t="str">
            <v>ENCARTUCHAMENTO (MOD)ENCARTUCHAMENTO (MOD)</v>
          </cell>
          <cell r="G119" t="str">
            <v>ENCARTUCHAMENTO (MOD)</v>
          </cell>
          <cell r="H119">
            <v>120832.42082298666</v>
          </cell>
          <cell r="I119">
            <v>106082.68000000001</v>
          </cell>
          <cell r="J119">
            <v>120832.42082298666</v>
          </cell>
          <cell r="K119">
            <v>119491.06</v>
          </cell>
          <cell r="L119">
            <v>120832.42082298666</v>
          </cell>
          <cell r="M119">
            <v>125661.73999999999</v>
          </cell>
          <cell r="N119">
            <v>130182.47490528534</v>
          </cell>
          <cell r="O119">
            <v>139615.04000000001</v>
          </cell>
          <cell r="P119">
            <v>132614.47490528534</v>
          </cell>
          <cell r="Q119">
            <v>163085.22000000003</v>
          </cell>
          <cell r="R119">
            <v>132614.47490528534</v>
          </cell>
          <cell r="S119">
            <v>147886.19</v>
          </cell>
          <cell r="T119">
            <v>132614.47490528534</v>
          </cell>
          <cell r="U119">
            <v>142401.28000000003</v>
          </cell>
          <cell r="V119">
            <v>132614.47490528534</v>
          </cell>
          <cell r="W119">
            <v>0</v>
          </cell>
          <cell r="X119">
            <v>132614.47490528534</v>
          </cell>
          <cell r="Y119">
            <v>0</v>
          </cell>
          <cell r="Z119">
            <v>132614.47490528534</v>
          </cell>
          <cell r="AA119">
            <v>0</v>
          </cell>
          <cell r="AB119">
            <v>132614.47490528534</v>
          </cell>
          <cell r="AC119">
            <v>0</v>
          </cell>
          <cell r="AD119">
            <v>132614.47490528534</v>
          </cell>
          <cell r="AE119">
            <v>0</v>
          </cell>
        </row>
        <row r="120">
          <cell r="F120" t="str">
            <v>ENCARTUCHAMENTO (MOD)Salários e Adicionais</v>
          </cell>
          <cell r="G120" t="str">
            <v>Salários e Adicionais</v>
          </cell>
          <cell r="H120">
            <v>68008</v>
          </cell>
          <cell r="I120">
            <v>0</v>
          </cell>
          <cell r="J120">
            <v>68008</v>
          </cell>
          <cell r="K120">
            <v>56109.340000000004</v>
          </cell>
          <cell r="L120">
            <v>68008</v>
          </cell>
          <cell r="M120">
            <v>65194.35</v>
          </cell>
          <cell r="N120">
            <v>74808.800000000017</v>
          </cell>
          <cell r="O120">
            <v>72620.921199999997</v>
          </cell>
          <cell r="P120">
            <v>74808.800000000017</v>
          </cell>
          <cell r="Q120">
            <v>75166.991600000008</v>
          </cell>
          <cell r="R120">
            <v>74808.800000000017</v>
          </cell>
          <cell r="S120">
            <v>67338.257200000007</v>
          </cell>
          <cell r="T120">
            <v>74808.800000000017</v>
          </cell>
          <cell r="U120">
            <v>69165.55</v>
          </cell>
          <cell r="V120">
            <v>74808.800000000017</v>
          </cell>
          <cell r="W120">
            <v>0</v>
          </cell>
          <cell r="X120">
            <v>74808.800000000017</v>
          </cell>
          <cell r="Y120">
            <v>0</v>
          </cell>
          <cell r="Z120">
            <v>74808.800000000017</v>
          </cell>
          <cell r="AA120">
            <v>0</v>
          </cell>
          <cell r="AB120">
            <v>74808.800000000017</v>
          </cell>
          <cell r="AC120">
            <v>0</v>
          </cell>
          <cell r="AD120">
            <v>74808.800000000017</v>
          </cell>
          <cell r="AE120">
            <v>0</v>
          </cell>
        </row>
        <row r="121">
          <cell r="F121" t="str">
            <v>ENCARTUCHAMENTO (MOD)Horas Extras</v>
          </cell>
          <cell r="G121" t="str">
            <v>Horas Extras</v>
          </cell>
          <cell r="H121">
            <v>0</v>
          </cell>
          <cell r="I121">
            <v>0</v>
          </cell>
          <cell r="J121">
            <v>0</v>
          </cell>
          <cell r="K121">
            <v>4599.91</v>
          </cell>
          <cell r="L121">
            <v>0</v>
          </cell>
          <cell r="M121">
            <v>4922.96</v>
          </cell>
          <cell r="N121">
            <v>0</v>
          </cell>
          <cell r="O121">
            <v>4026.1</v>
          </cell>
          <cell r="P121">
            <v>0</v>
          </cell>
          <cell r="Q121">
            <v>6756.16</v>
          </cell>
          <cell r="R121">
            <v>0</v>
          </cell>
          <cell r="S121">
            <v>6167.19</v>
          </cell>
          <cell r="T121">
            <v>0</v>
          </cell>
          <cell r="U121">
            <v>4622.75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</row>
        <row r="122">
          <cell r="F122" t="str">
            <v>ENCARTUCHAMENTO (MOD)Encargos Sociais</v>
          </cell>
          <cell r="G122" t="str">
            <v>Encargos Sociais</v>
          </cell>
          <cell r="H122">
            <v>19827.474422986666</v>
          </cell>
          <cell r="I122">
            <v>100107.18000000001</v>
          </cell>
          <cell r="J122">
            <v>19827.474422986666</v>
          </cell>
          <cell r="K122">
            <v>29431.97</v>
          </cell>
          <cell r="L122">
            <v>19827.474422986666</v>
          </cell>
          <cell r="M122">
            <v>24323.19</v>
          </cell>
          <cell r="N122">
            <v>21810.221865285333</v>
          </cell>
          <cell r="O122">
            <v>31121.268800000005</v>
          </cell>
          <cell r="P122">
            <v>21810.221865285333</v>
          </cell>
          <cell r="Q122">
            <v>32762.518400000001</v>
          </cell>
          <cell r="R122">
            <v>21810.221865285333</v>
          </cell>
          <cell r="S122">
            <v>39032.972799999989</v>
          </cell>
          <cell r="T122">
            <v>21810.221865285333</v>
          </cell>
          <cell r="U122">
            <v>31626.74</v>
          </cell>
          <cell r="V122">
            <v>21810.221865285333</v>
          </cell>
          <cell r="W122">
            <v>0</v>
          </cell>
          <cell r="X122">
            <v>21810.221865285333</v>
          </cell>
          <cell r="Y122">
            <v>0</v>
          </cell>
          <cell r="Z122">
            <v>21810.221865285333</v>
          </cell>
          <cell r="AA122">
            <v>0</v>
          </cell>
          <cell r="AB122">
            <v>21810.221865285333</v>
          </cell>
          <cell r="AC122">
            <v>0</v>
          </cell>
          <cell r="AD122">
            <v>21810.221865285333</v>
          </cell>
          <cell r="AE122">
            <v>0</v>
          </cell>
        </row>
        <row r="123">
          <cell r="F123" t="str">
            <v>ENCARTUCHAMENTO (MOD)INSS</v>
          </cell>
          <cell r="G123" t="str">
            <v>INSS</v>
          </cell>
          <cell r="H123">
            <v>6828.8786896533329</v>
          </cell>
          <cell r="I123">
            <v>-599.27999999999986</v>
          </cell>
          <cell r="J123">
            <v>6828.8786896533329</v>
          </cell>
          <cell r="K123">
            <v>7051.99</v>
          </cell>
          <cell r="L123">
            <v>6828.8786896533329</v>
          </cell>
          <cell r="M123">
            <v>7247.1299999999992</v>
          </cell>
          <cell r="N123">
            <v>7511.7665586186677</v>
          </cell>
          <cell r="O123">
            <v>8906.7175999999999</v>
          </cell>
          <cell r="P123">
            <v>7511.7665586186677</v>
          </cell>
          <cell r="Q123">
            <v>8752.6836000000003</v>
          </cell>
          <cell r="R123">
            <v>7511.7665586186677</v>
          </cell>
          <cell r="S123">
            <v>8506.0387999999984</v>
          </cell>
          <cell r="T123">
            <v>7511.7665586186677</v>
          </cell>
          <cell r="U123">
            <v>7774.56</v>
          </cell>
          <cell r="V123">
            <v>7511.7665586186677</v>
          </cell>
          <cell r="W123">
            <v>0</v>
          </cell>
          <cell r="X123">
            <v>7511.7665586186677</v>
          </cell>
          <cell r="Y123">
            <v>0</v>
          </cell>
          <cell r="Z123">
            <v>7511.7665586186677</v>
          </cell>
          <cell r="AA123">
            <v>0</v>
          </cell>
          <cell r="AB123">
            <v>7511.7665586186677</v>
          </cell>
          <cell r="AC123">
            <v>0</v>
          </cell>
          <cell r="AD123">
            <v>7511.7665586186677</v>
          </cell>
          <cell r="AE123">
            <v>0</v>
          </cell>
        </row>
        <row r="124">
          <cell r="F124" t="str">
            <v>ENCARTUCHAMENTO (MOD)FGTS</v>
          </cell>
          <cell r="G124" t="str">
            <v>FGTS</v>
          </cell>
          <cell r="H124">
            <v>5440.64</v>
          </cell>
          <cell r="I124">
            <v>13264.02</v>
          </cell>
          <cell r="J124">
            <v>5440.64</v>
          </cell>
          <cell r="K124">
            <v>10085.939999999999</v>
          </cell>
          <cell r="L124">
            <v>5440.64</v>
          </cell>
          <cell r="M124">
            <v>6458.08</v>
          </cell>
          <cell r="N124">
            <v>5984.7040000000015</v>
          </cell>
          <cell r="O124">
            <v>6266.4936000000007</v>
          </cell>
          <cell r="P124">
            <v>5984.7040000000015</v>
          </cell>
          <cell r="Q124">
            <v>7638.0607999999993</v>
          </cell>
          <cell r="R124">
            <v>5984.7040000000015</v>
          </cell>
          <cell r="S124">
            <v>9781.6655999999984</v>
          </cell>
          <cell r="T124">
            <v>5984.7040000000015</v>
          </cell>
          <cell r="U124">
            <v>8515.0600000000013</v>
          </cell>
          <cell r="V124">
            <v>5984.7040000000015</v>
          </cell>
          <cell r="W124">
            <v>0</v>
          </cell>
          <cell r="X124">
            <v>5984.7040000000015</v>
          </cell>
          <cell r="Y124">
            <v>0</v>
          </cell>
          <cell r="Z124">
            <v>5984.7040000000015</v>
          </cell>
          <cell r="AA124">
            <v>0</v>
          </cell>
          <cell r="AB124">
            <v>5984.7040000000015</v>
          </cell>
          <cell r="AC124">
            <v>0</v>
          </cell>
          <cell r="AD124">
            <v>5984.7040000000015</v>
          </cell>
          <cell r="AE124">
            <v>0</v>
          </cell>
        </row>
        <row r="125">
          <cell r="F125" t="str">
            <v>ENCARTUCHAMENTO (MOD)Provisão 13º Salário</v>
          </cell>
          <cell r="G125" t="str">
            <v>Provisão 13º Salário</v>
          </cell>
          <cell r="H125">
            <v>5667.3333333333312</v>
          </cell>
          <cell r="I125">
            <v>0</v>
          </cell>
          <cell r="J125">
            <v>5667.3333333333312</v>
          </cell>
          <cell r="K125">
            <v>5496.0199999999995</v>
          </cell>
          <cell r="L125">
            <v>5667.3333333333312</v>
          </cell>
          <cell r="M125">
            <v>6006.27</v>
          </cell>
          <cell r="N125">
            <v>6234.0666666666657</v>
          </cell>
          <cell r="O125">
            <v>6631.4916000000012</v>
          </cell>
          <cell r="P125">
            <v>6234.0666666666657</v>
          </cell>
          <cell r="Q125">
            <v>7248.1391999999996</v>
          </cell>
          <cell r="R125">
            <v>6234.0666666666657</v>
          </cell>
          <cell r="S125">
            <v>7571.6691999999985</v>
          </cell>
          <cell r="T125">
            <v>6234.0666666666657</v>
          </cell>
          <cell r="U125">
            <v>6434.44</v>
          </cell>
          <cell r="V125">
            <v>6234.0666666666657</v>
          </cell>
          <cell r="W125">
            <v>0</v>
          </cell>
          <cell r="X125">
            <v>6234.0666666666657</v>
          </cell>
          <cell r="Y125">
            <v>0</v>
          </cell>
          <cell r="Z125">
            <v>6234.0666666666657</v>
          </cell>
          <cell r="AA125">
            <v>0</v>
          </cell>
          <cell r="AB125">
            <v>6234.0666666666657</v>
          </cell>
          <cell r="AC125">
            <v>0</v>
          </cell>
          <cell r="AD125">
            <v>6234.0666666666657</v>
          </cell>
          <cell r="AE125">
            <v>0</v>
          </cell>
        </row>
        <row r="126">
          <cell r="F126" t="str">
            <v>ENCARTUCHAMENTO (MOD)Provisão de Férias</v>
          </cell>
          <cell r="G126" t="str">
            <v>Provisão de Férias</v>
          </cell>
          <cell r="H126">
            <v>1890.6224</v>
          </cell>
          <cell r="I126">
            <v>87442.44</v>
          </cell>
          <cell r="J126">
            <v>1890.6224</v>
          </cell>
          <cell r="K126">
            <v>6798.02</v>
          </cell>
          <cell r="L126">
            <v>1890.6224</v>
          </cell>
          <cell r="M126">
            <v>4611.7099999999991</v>
          </cell>
          <cell r="N126">
            <v>2079.6846400000004</v>
          </cell>
          <cell r="O126">
            <v>9316.5660000000007</v>
          </cell>
          <cell r="P126">
            <v>2079.6846400000004</v>
          </cell>
          <cell r="Q126">
            <v>9123.6347999999998</v>
          </cell>
          <cell r="R126">
            <v>2079.6846400000004</v>
          </cell>
          <cell r="S126">
            <v>13173.599199999999</v>
          </cell>
          <cell r="T126">
            <v>2079.6846400000004</v>
          </cell>
          <cell r="U126">
            <v>8902.68</v>
          </cell>
          <cell r="V126">
            <v>2079.6846400000004</v>
          </cell>
          <cell r="W126">
            <v>0</v>
          </cell>
          <cell r="X126">
            <v>2079.6846400000004</v>
          </cell>
          <cell r="Y126">
            <v>0</v>
          </cell>
          <cell r="Z126">
            <v>2079.6846400000004</v>
          </cell>
          <cell r="AA126">
            <v>0</v>
          </cell>
          <cell r="AB126">
            <v>2079.6846400000004</v>
          </cell>
          <cell r="AC126">
            <v>0</v>
          </cell>
          <cell r="AD126">
            <v>2079.6846400000004</v>
          </cell>
          <cell r="AE126">
            <v>0</v>
          </cell>
        </row>
        <row r="127">
          <cell r="F127" t="str">
            <v>ENCARTUCHAMENTO (MOD)Provisão PPR Global</v>
          </cell>
          <cell r="G127" t="str">
            <v>Provisão PPR Global</v>
          </cell>
          <cell r="H127">
            <v>5665.0663999999997</v>
          </cell>
          <cell r="I127">
            <v>5975.5</v>
          </cell>
          <cell r="J127">
            <v>5665.0663999999997</v>
          </cell>
          <cell r="K127">
            <v>5627.11</v>
          </cell>
          <cell r="L127">
            <v>5665.0663999999997</v>
          </cell>
          <cell r="M127">
            <v>5781.68</v>
          </cell>
          <cell r="N127">
            <v>6231.5730400000011</v>
          </cell>
          <cell r="O127">
            <v>5960.43</v>
          </cell>
          <cell r="P127">
            <v>6231.5730400000011</v>
          </cell>
          <cell r="Q127">
            <v>6557.72</v>
          </cell>
          <cell r="R127">
            <v>6231.5730400000011</v>
          </cell>
          <cell r="S127">
            <v>6663.46</v>
          </cell>
          <cell r="T127">
            <v>6231.5730400000011</v>
          </cell>
          <cell r="U127">
            <v>6460.94</v>
          </cell>
          <cell r="V127">
            <v>6231.5730400000011</v>
          </cell>
          <cell r="W127">
            <v>0</v>
          </cell>
          <cell r="X127">
            <v>6231.5730400000011</v>
          </cell>
          <cell r="Y127">
            <v>0</v>
          </cell>
          <cell r="Z127">
            <v>6231.5730400000011</v>
          </cell>
          <cell r="AA127">
            <v>0</v>
          </cell>
          <cell r="AB127">
            <v>6231.5730400000011</v>
          </cell>
          <cell r="AC127">
            <v>0</v>
          </cell>
          <cell r="AD127">
            <v>6231.5730400000011</v>
          </cell>
          <cell r="AE127">
            <v>0</v>
          </cell>
        </row>
        <row r="128">
          <cell r="F128" t="str">
            <v>ENCARTUCHAMENTO (MOD)Provisão PPR Gestores</v>
          </cell>
          <cell r="G128" t="str">
            <v>Provisão PPR Gestores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</row>
        <row r="129">
          <cell r="F129" t="str">
            <v>ENCARTUCHAMENTO (MOD)Desenvolvimento RH e Outras</v>
          </cell>
          <cell r="G129" t="str">
            <v>Desenvolvimento RH e Outras</v>
          </cell>
          <cell r="H129">
            <v>2073.2800000000002</v>
          </cell>
          <cell r="I129">
            <v>0</v>
          </cell>
          <cell r="J129">
            <v>2073.2800000000002</v>
          </cell>
          <cell r="K129">
            <v>0</v>
          </cell>
          <cell r="L129">
            <v>2073.2800000000002</v>
          </cell>
          <cell r="M129">
            <v>21</v>
          </cell>
          <cell r="N129">
            <v>2073.2800000000002</v>
          </cell>
          <cell r="O129">
            <v>0</v>
          </cell>
          <cell r="P129">
            <v>2073.2800000000002</v>
          </cell>
          <cell r="Q129">
            <v>125</v>
          </cell>
          <cell r="R129">
            <v>2073.2800000000002</v>
          </cell>
          <cell r="S129">
            <v>0</v>
          </cell>
          <cell r="T129">
            <v>2073.2800000000002</v>
          </cell>
          <cell r="U129">
            <v>1687</v>
          </cell>
          <cell r="V129">
            <v>2073.2800000000002</v>
          </cell>
          <cell r="W129">
            <v>0</v>
          </cell>
          <cell r="X129">
            <v>2073.2800000000002</v>
          </cell>
          <cell r="Y129">
            <v>0</v>
          </cell>
          <cell r="Z129">
            <v>2073.2800000000002</v>
          </cell>
          <cell r="AA129">
            <v>0</v>
          </cell>
          <cell r="AB129">
            <v>2073.2800000000002</v>
          </cell>
          <cell r="AC129">
            <v>0</v>
          </cell>
          <cell r="AD129">
            <v>2073.2800000000002</v>
          </cell>
          <cell r="AE129">
            <v>0</v>
          </cell>
        </row>
        <row r="130">
          <cell r="F130" t="str">
            <v>ENCARTUCHAMENTO (MOD)Educação Continuada</v>
          </cell>
          <cell r="G130" t="str">
            <v>Educação Continuada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</row>
        <row r="131">
          <cell r="F131" t="str">
            <v>ENCARTUCHAMENTO (MOD)Idiomas</v>
          </cell>
          <cell r="G131" t="str">
            <v>Idiomas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</row>
        <row r="132">
          <cell r="F132" t="str">
            <v>ENCARTUCHAMENTO (MOD)Ginástica Laboral</v>
          </cell>
          <cell r="G132" t="str">
            <v>Ginástica Laboral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</row>
        <row r="133">
          <cell r="F133" t="str">
            <v>ENCARTUCHAMENTO (MOD)Educação e Treinamento (Capacitação)</v>
          </cell>
          <cell r="G133" t="str">
            <v>Educação e Treinamento (Capacitação)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</row>
        <row r="134">
          <cell r="F134" t="str">
            <v>ENCARTUCHAMENTO (MOD)Atividades Motivacionais</v>
          </cell>
          <cell r="G134" t="str">
            <v>Atividades Motivacionais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</row>
        <row r="135">
          <cell r="F135" t="str">
            <v>ENCARTUCHAMENTO (MOD)Exames Médicos</v>
          </cell>
          <cell r="G135" t="str">
            <v>Exames Médicos</v>
          </cell>
          <cell r="H135">
            <v>135.28</v>
          </cell>
          <cell r="I135">
            <v>0</v>
          </cell>
          <cell r="J135">
            <v>135.28</v>
          </cell>
          <cell r="K135">
            <v>0</v>
          </cell>
          <cell r="L135">
            <v>135.28</v>
          </cell>
          <cell r="M135">
            <v>21</v>
          </cell>
          <cell r="N135">
            <v>135.28</v>
          </cell>
          <cell r="O135">
            <v>0</v>
          </cell>
          <cell r="P135">
            <v>135.28</v>
          </cell>
          <cell r="Q135">
            <v>125</v>
          </cell>
          <cell r="R135">
            <v>135.28</v>
          </cell>
          <cell r="S135">
            <v>0</v>
          </cell>
          <cell r="T135">
            <v>135.28</v>
          </cell>
          <cell r="U135">
            <v>1687</v>
          </cell>
          <cell r="V135">
            <v>135.28</v>
          </cell>
          <cell r="W135">
            <v>0</v>
          </cell>
          <cell r="X135">
            <v>135.28</v>
          </cell>
          <cell r="Y135">
            <v>0</v>
          </cell>
          <cell r="Z135">
            <v>135.28</v>
          </cell>
          <cell r="AA135">
            <v>0</v>
          </cell>
          <cell r="AB135">
            <v>135.28</v>
          </cell>
          <cell r="AC135">
            <v>0</v>
          </cell>
          <cell r="AD135">
            <v>135.28</v>
          </cell>
          <cell r="AE135">
            <v>0</v>
          </cell>
        </row>
        <row r="136">
          <cell r="F136" t="str">
            <v>ENCARTUCHAMENTO (MOD)Alimentação Interna Funcionários</v>
          </cell>
          <cell r="G136" t="str">
            <v>Alimentação Interna Funcionários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</row>
        <row r="137">
          <cell r="F137" t="str">
            <v>ENCARTUCHAMENTO (MOD)Multa Termino Contratual</v>
          </cell>
          <cell r="G137" t="str">
            <v>Multa Termino Contratual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</row>
        <row r="138">
          <cell r="F138" t="str">
            <v>ENCARTUCHAMENTO (MOD)Multas Trabalhistas</v>
          </cell>
          <cell r="G138" t="str">
            <v>Multas Trabalhistas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</row>
        <row r="139">
          <cell r="F139" t="str">
            <v xml:space="preserve">ENCARTUCHAMENTO (MOD)Fardamento </v>
          </cell>
          <cell r="G139" t="str">
            <v xml:space="preserve">Fardamento </v>
          </cell>
          <cell r="H139">
            <v>1938</v>
          </cell>
          <cell r="I139">
            <v>0</v>
          </cell>
          <cell r="J139">
            <v>1938</v>
          </cell>
          <cell r="K139">
            <v>0</v>
          </cell>
          <cell r="L139">
            <v>1938</v>
          </cell>
          <cell r="M139">
            <v>0</v>
          </cell>
          <cell r="N139">
            <v>1938</v>
          </cell>
          <cell r="O139">
            <v>0</v>
          </cell>
          <cell r="P139">
            <v>1938</v>
          </cell>
          <cell r="Q139">
            <v>0</v>
          </cell>
          <cell r="R139">
            <v>1938</v>
          </cell>
          <cell r="S139">
            <v>0</v>
          </cell>
          <cell r="T139">
            <v>1938</v>
          </cell>
          <cell r="U139">
            <v>0</v>
          </cell>
          <cell r="V139">
            <v>1938</v>
          </cell>
          <cell r="W139">
            <v>0</v>
          </cell>
          <cell r="X139">
            <v>1938</v>
          </cell>
          <cell r="Y139">
            <v>0</v>
          </cell>
          <cell r="Z139">
            <v>1938</v>
          </cell>
          <cell r="AA139">
            <v>0</v>
          </cell>
          <cell r="AB139">
            <v>1938</v>
          </cell>
          <cell r="AC139">
            <v>0</v>
          </cell>
          <cell r="AD139">
            <v>1938</v>
          </cell>
          <cell r="AE139">
            <v>0</v>
          </cell>
        </row>
        <row r="140">
          <cell r="F140" t="str">
            <v>ENCARTUCHAMENTO (MOD)Benefícios</v>
          </cell>
          <cell r="G140" t="str">
            <v>Benefícios</v>
          </cell>
          <cell r="H140">
            <v>25258.6</v>
          </cell>
          <cell r="I140">
            <v>0</v>
          </cell>
          <cell r="J140">
            <v>25258.6</v>
          </cell>
          <cell r="K140">
            <v>23722.73</v>
          </cell>
          <cell r="L140">
            <v>25258.6</v>
          </cell>
          <cell r="M140">
            <v>25418.559999999998</v>
          </cell>
          <cell r="N140">
            <v>25258.6</v>
          </cell>
          <cell r="O140">
            <v>25886.32</v>
          </cell>
          <cell r="P140">
            <v>27690.6</v>
          </cell>
          <cell r="Q140">
            <v>41716.83</v>
          </cell>
          <cell r="R140">
            <v>27690.6</v>
          </cell>
          <cell r="S140">
            <v>28684.309999999998</v>
          </cell>
          <cell r="T140">
            <v>27690.6</v>
          </cell>
          <cell r="U140">
            <v>28838.300000000003</v>
          </cell>
          <cell r="V140">
            <v>27690.6</v>
          </cell>
          <cell r="W140">
            <v>0</v>
          </cell>
          <cell r="X140">
            <v>27690.6</v>
          </cell>
          <cell r="Y140">
            <v>0</v>
          </cell>
          <cell r="Z140">
            <v>27690.6</v>
          </cell>
          <cell r="AA140">
            <v>0</v>
          </cell>
          <cell r="AB140">
            <v>27690.6</v>
          </cell>
          <cell r="AC140">
            <v>0</v>
          </cell>
          <cell r="AD140">
            <v>27690.6</v>
          </cell>
          <cell r="AE140">
            <v>0</v>
          </cell>
        </row>
        <row r="141">
          <cell r="F141" t="str">
            <v>ENCARTUCHAMENTO (MOD)Ajuda de Custo Alimentação</v>
          </cell>
          <cell r="G141" t="str">
            <v>Ajuda de Custo Alimentação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</row>
        <row r="142">
          <cell r="F142" t="str">
            <v>ENCARTUCHAMENTO (MOD)Ajuda de Custo Combustível</v>
          </cell>
          <cell r="G142" t="str">
            <v>Ajuda de Custo Combustível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</row>
        <row r="143">
          <cell r="F143" t="str">
            <v>ENCARTUCHAMENTO (MOD)Ajuda de Custo Moradia/Aluguel</v>
          </cell>
          <cell r="G143" t="str">
            <v>Ajuda de Custo Moradia/Aluguel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</row>
        <row r="144">
          <cell r="F144" t="str">
            <v>ENCARTUCHAMENTO (MOD)Plano de Saúde</v>
          </cell>
          <cell r="G144" t="str">
            <v>Plano de Saúde</v>
          </cell>
          <cell r="H144">
            <v>11248</v>
          </cell>
          <cell r="I144">
            <v>0</v>
          </cell>
          <cell r="J144">
            <v>11248</v>
          </cell>
          <cell r="K144">
            <v>10231.89</v>
          </cell>
          <cell r="L144">
            <v>11248</v>
          </cell>
          <cell r="M144">
            <v>12308.56</v>
          </cell>
          <cell r="N144">
            <v>11248</v>
          </cell>
          <cell r="O144">
            <v>12308.56</v>
          </cell>
          <cell r="P144">
            <v>12540</v>
          </cell>
          <cell r="Q144">
            <v>27217.52</v>
          </cell>
          <cell r="R144">
            <v>12540</v>
          </cell>
          <cell r="S144">
            <v>13522.08</v>
          </cell>
          <cell r="T144">
            <v>12540</v>
          </cell>
          <cell r="U144">
            <v>13002</v>
          </cell>
          <cell r="V144">
            <v>12540</v>
          </cell>
          <cell r="W144">
            <v>0</v>
          </cell>
          <cell r="X144">
            <v>12540</v>
          </cell>
          <cell r="Y144">
            <v>0</v>
          </cell>
          <cell r="Z144">
            <v>12540</v>
          </cell>
          <cell r="AA144">
            <v>0</v>
          </cell>
          <cell r="AB144">
            <v>12540</v>
          </cell>
          <cell r="AC144">
            <v>0</v>
          </cell>
          <cell r="AD144">
            <v>12540</v>
          </cell>
          <cell r="AE144">
            <v>0</v>
          </cell>
        </row>
        <row r="145">
          <cell r="F145" t="str">
            <v>ENCARTUCHAMENTO (MOD)Seguro de Vida em Grupo</v>
          </cell>
          <cell r="G145" t="str">
            <v>Seguro de Vida em Grupo</v>
          </cell>
          <cell r="H145">
            <v>330.59999999999997</v>
          </cell>
          <cell r="I145">
            <v>0</v>
          </cell>
          <cell r="J145">
            <v>330.59999999999997</v>
          </cell>
          <cell r="K145">
            <v>0</v>
          </cell>
          <cell r="L145">
            <v>330.59999999999997</v>
          </cell>
          <cell r="M145">
            <v>0</v>
          </cell>
          <cell r="N145">
            <v>330.59999999999997</v>
          </cell>
          <cell r="O145">
            <v>290</v>
          </cell>
          <cell r="P145">
            <v>330.59999999999997</v>
          </cell>
          <cell r="Q145">
            <v>279.31</v>
          </cell>
          <cell r="R145">
            <v>330.59999999999997</v>
          </cell>
          <cell r="S145">
            <v>293.23</v>
          </cell>
          <cell r="T145">
            <v>330.59999999999997</v>
          </cell>
          <cell r="U145">
            <v>334.53</v>
          </cell>
          <cell r="V145">
            <v>330.59999999999997</v>
          </cell>
          <cell r="W145">
            <v>0</v>
          </cell>
          <cell r="X145">
            <v>330.59999999999997</v>
          </cell>
          <cell r="Y145">
            <v>0</v>
          </cell>
          <cell r="Z145">
            <v>330.59999999999997</v>
          </cell>
          <cell r="AA145">
            <v>0</v>
          </cell>
          <cell r="AB145">
            <v>330.59999999999997</v>
          </cell>
          <cell r="AC145">
            <v>0</v>
          </cell>
          <cell r="AD145">
            <v>330.59999999999997</v>
          </cell>
          <cell r="AE145">
            <v>0</v>
          </cell>
        </row>
        <row r="146">
          <cell r="F146" t="str">
            <v>ENCARTUCHAMENTO (MOD)Plano Odontológico</v>
          </cell>
          <cell r="G146" t="str">
            <v>Plano Odontológico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</row>
        <row r="147">
          <cell r="F147" t="str">
            <v>ENCARTUCHAMENTO (MOD)Farmácia</v>
          </cell>
          <cell r="G147" t="str">
            <v>Farmácia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</row>
        <row r="148">
          <cell r="F148" t="str">
            <v>ENCARTUCHAMENTO (MOD)Alimentação Funcionários</v>
          </cell>
          <cell r="G148" t="str">
            <v>Alimentação Funcionários</v>
          </cell>
          <cell r="H148">
            <v>13680</v>
          </cell>
          <cell r="I148">
            <v>0</v>
          </cell>
          <cell r="J148">
            <v>13680</v>
          </cell>
          <cell r="K148">
            <v>13490.84</v>
          </cell>
          <cell r="L148">
            <v>13680</v>
          </cell>
          <cell r="M148">
            <v>13110</v>
          </cell>
          <cell r="N148">
            <v>13680</v>
          </cell>
          <cell r="O148">
            <v>13287.76</v>
          </cell>
          <cell r="P148">
            <v>14820</v>
          </cell>
          <cell r="Q148">
            <v>14220</v>
          </cell>
          <cell r="R148">
            <v>14820</v>
          </cell>
          <cell r="S148">
            <v>14869</v>
          </cell>
          <cell r="T148">
            <v>14820</v>
          </cell>
          <cell r="U148">
            <v>15501.77</v>
          </cell>
          <cell r="V148">
            <v>14820</v>
          </cell>
          <cell r="W148">
            <v>0</v>
          </cell>
          <cell r="X148">
            <v>14820</v>
          </cell>
          <cell r="Y148">
            <v>0</v>
          </cell>
          <cell r="Z148">
            <v>14820</v>
          </cell>
          <cell r="AA148">
            <v>0</v>
          </cell>
          <cell r="AB148">
            <v>14820</v>
          </cell>
          <cell r="AC148">
            <v>0</v>
          </cell>
          <cell r="AD148">
            <v>14820</v>
          </cell>
          <cell r="AE148">
            <v>0</v>
          </cell>
        </row>
        <row r="149">
          <cell r="F149" t="str">
            <v>ENCARTUCHAMENTO (MOD)Benefícios Assistenciais</v>
          </cell>
          <cell r="G149" t="str">
            <v>Benefícios Assistenciais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</row>
        <row r="150">
          <cell r="F150" t="str">
            <v>ENCARTUCHAMENTO (MOD)Auxílio Creche</v>
          </cell>
          <cell r="G150" t="str">
            <v>Auxílio Creche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</row>
        <row r="151">
          <cell r="F151" t="str">
            <v>ENCARTUCHAMENTO (MOD)Vale Transporte</v>
          </cell>
          <cell r="G151" t="str">
            <v>Vale Transporte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</row>
        <row r="152">
          <cell r="F152" t="str">
            <v>PRODUÇÃO DE AEROSSOIS (MOD)PRODUÇÃO DE AEROSSOIS (MOD)</v>
          </cell>
          <cell r="G152" t="str">
            <v>PRODUÇÃO DE AEROSSOIS (MOD)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</row>
        <row r="153">
          <cell r="F153" t="str">
            <v>PRODUÇÃO DE AEROSSOIS (MOD)Salários e Adicionais</v>
          </cell>
          <cell r="G153" t="str">
            <v>Salários e Adicionais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</row>
        <row r="154">
          <cell r="F154" t="str">
            <v>PRODUÇÃO DE AEROSSOIS (MOD)Horas Extras</v>
          </cell>
          <cell r="G154" t="str">
            <v>Horas Extras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</row>
        <row r="155">
          <cell r="F155" t="str">
            <v>PRODUÇÃO DE AEROSSOIS (MOD)Encargos Sociais</v>
          </cell>
          <cell r="G155" t="str">
            <v>Encargos Sociais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</row>
        <row r="156">
          <cell r="F156" t="str">
            <v>PRODUÇÃO DE AEROSSOIS (MOD)INSS</v>
          </cell>
          <cell r="G156" t="str">
            <v>INSS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</row>
        <row r="157">
          <cell r="F157" t="str">
            <v>PRODUÇÃO DE AEROSSOIS (MOD)FGTS</v>
          </cell>
          <cell r="G157" t="str">
            <v>FGTS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</row>
        <row r="158">
          <cell r="F158" t="str">
            <v>PRODUÇÃO DE AEROSSOIS (MOD)Provisão 13º Salário</v>
          </cell>
          <cell r="G158" t="str">
            <v>Provisão 13º Salário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</row>
        <row r="159">
          <cell r="F159" t="str">
            <v>PRODUÇÃO DE AEROSSOIS (MOD)Provisão de Férias</v>
          </cell>
          <cell r="G159" t="str">
            <v>Provisão de Férias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</row>
        <row r="160">
          <cell r="F160" t="str">
            <v>PRODUÇÃO DE AEROSSOIS (MOD)Provisão PPR Global</v>
          </cell>
          <cell r="G160" t="str">
            <v>Provisão PPR Global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</row>
        <row r="161">
          <cell r="F161" t="str">
            <v>PRODUÇÃO DE AEROSSOIS (MOD)Provisão PPR Gestores</v>
          </cell>
          <cell r="G161" t="str">
            <v>Provisão PPR Gestores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</row>
        <row r="162">
          <cell r="F162" t="str">
            <v>PRODUÇÃO DE AEROSSOIS (MOD)Desenvolvimento RH e Outras</v>
          </cell>
          <cell r="G162" t="str">
            <v>Desenvolvimento RH e Outras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</row>
        <row r="163">
          <cell r="F163" t="str">
            <v>PRODUÇÃO DE AEROSSOIS (MOD)Educação Continuada</v>
          </cell>
          <cell r="G163" t="str">
            <v>Educação Continuada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</row>
        <row r="164">
          <cell r="F164" t="str">
            <v>PRODUÇÃO DE AEROSSOIS (MOD)Idiomas</v>
          </cell>
          <cell r="G164" t="str">
            <v>Idiomas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</row>
        <row r="165">
          <cell r="F165" t="str">
            <v>PRODUÇÃO DE AEROSSOIS (MOD)Ginástica Laboral</v>
          </cell>
          <cell r="G165" t="str">
            <v>Ginástica Laboral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</row>
        <row r="166">
          <cell r="F166" t="str">
            <v>PRODUÇÃO DE AEROSSOIS (MOD)Educação e Treinamento (Capacitação)</v>
          </cell>
          <cell r="G166" t="str">
            <v>Educação e Treinamento (Capacitação)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</row>
        <row r="167">
          <cell r="F167" t="str">
            <v>PRODUÇÃO DE AEROSSOIS (MOD)Atividades Motivacionais</v>
          </cell>
          <cell r="G167" t="str">
            <v>Atividades Motivacionais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</row>
        <row r="168">
          <cell r="F168" t="str">
            <v>PRODUÇÃO DE AEROSSOIS (MOD)Exames Médicos</v>
          </cell>
          <cell r="G168" t="str">
            <v>Exames Médicos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</row>
        <row r="169">
          <cell r="F169" t="str">
            <v>PRODUÇÃO DE AEROSSOIS (MOD)Alimentação Interna Funcionários</v>
          </cell>
          <cell r="G169" t="str">
            <v>Alimentação Interna Funcionários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</row>
        <row r="170">
          <cell r="F170" t="str">
            <v>PRODUÇÃO DE AEROSSOIS (MOD)Multa Termino Contratual</v>
          </cell>
          <cell r="G170" t="str">
            <v>Multa Termino Contratual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</row>
        <row r="171">
          <cell r="F171" t="str">
            <v>PRODUÇÃO DE AEROSSOIS (MOD)Multas Trabalhistas</v>
          </cell>
          <cell r="G171" t="str">
            <v>Multas Trabalhistas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</row>
        <row r="172">
          <cell r="F172" t="str">
            <v xml:space="preserve">PRODUÇÃO DE AEROSSOIS (MOD)Fardamento </v>
          </cell>
          <cell r="G172" t="str">
            <v xml:space="preserve">Fardamento 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</row>
        <row r="173">
          <cell r="F173" t="str">
            <v>PRODUÇÃO DE AEROSSOIS (MOD)Benefícios</v>
          </cell>
          <cell r="G173" t="str">
            <v>Benefícios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</row>
        <row r="174">
          <cell r="F174" t="str">
            <v>PRODUÇÃO DE AEROSSOIS (MOD)Ajuda de Custo Alimentação</v>
          </cell>
          <cell r="G174" t="str">
            <v>Ajuda de Custo Alimentação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</row>
        <row r="175">
          <cell r="F175" t="str">
            <v>PRODUÇÃO DE AEROSSOIS (MOD)Ajuda de Custo Combustível</v>
          </cell>
          <cell r="G175" t="str">
            <v>Ajuda de Custo Combustível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</row>
        <row r="176">
          <cell r="F176" t="str">
            <v>PRODUÇÃO DE AEROSSOIS (MOD)Ajuda de Custo Moradia/Aluguel</v>
          </cell>
          <cell r="G176" t="str">
            <v>Ajuda de Custo Moradia/Aluguel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</row>
        <row r="177">
          <cell r="F177" t="str">
            <v>PRODUÇÃO DE AEROSSOIS (MOD)Plano de Saúde</v>
          </cell>
          <cell r="G177" t="str">
            <v>Plano de Saúde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</row>
        <row r="178">
          <cell r="F178" t="str">
            <v>PRODUÇÃO DE AEROSSOIS (MOD)Seguro de Vida em Grupo</v>
          </cell>
          <cell r="G178" t="str">
            <v>Seguro de Vida em Grupo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</row>
        <row r="179">
          <cell r="F179" t="str">
            <v>PRODUÇÃO DE AEROSSOIS (MOD)Plano Odontológico</v>
          </cell>
          <cell r="G179" t="str">
            <v>Plano Odontológico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</row>
        <row r="180">
          <cell r="F180" t="str">
            <v>PRODUÇÃO DE AEROSSOIS (MOD)Farmácia</v>
          </cell>
          <cell r="G180" t="str">
            <v>Farmácia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</row>
        <row r="181">
          <cell r="F181" t="str">
            <v>PRODUÇÃO DE AEROSSOIS (MOD)Alimentação Funcionários</v>
          </cell>
          <cell r="G181" t="str">
            <v>Alimentação Funcionários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</row>
        <row r="182">
          <cell r="F182" t="str">
            <v>PRODUÇÃO DE AEROSSOIS (MOD)Benefícios Assistenciais</v>
          </cell>
          <cell r="G182" t="str">
            <v>Benefícios Assistenciais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</row>
        <row r="183">
          <cell r="F183" t="str">
            <v>PRODUÇÃO DE AEROSSOIS (MOD)Auxílio Creche</v>
          </cell>
          <cell r="G183" t="str">
            <v>Auxílio Creche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</row>
        <row r="184">
          <cell r="F184" t="str">
            <v>PRODUÇÃO DE AEROSSOIS (MOD)Vale Transporte</v>
          </cell>
          <cell r="G184" t="str">
            <v>Vale Transporte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</row>
        <row r="185">
          <cell r="F185" t="str">
            <v>PRODUÇÃO DE AEROSSOIS (MOD)(-) GASTOS GERAIS DE FABRICAÇÃO - GGF</v>
          </cell>
          <cell r="G185" t="str">
            <v>(-) GASTOS GERAIS DE FABRICAÇÃO - GGF</v>
          </cell>
          <cell r="H185">
            <v>807088.14555002912</v>
          </cell>
          <cell r="I185">
            <v>783805.41999999993</v>
          </cell>
          <cell r="J185">
            <v>812282.18068675452</v>
          </cell>
          <cell r="K185">
            <v>801713.40999999992</v>
          </cell>
          <cell r="L185">
            <v>850682.93696172966</v>
          </cell>
          <cell r="M185">
            <v>843948.13000000012</v>
          </cell>
          <cell r="N185">
            <v>902844.59543832229</v>
          </cell>
          <cell r="O185">
            <v>951612.17999999993</v>
          </cell>
          <cell r="P185">
            <v>963222.1652879006</v>
          </cell>
          <cell r="Q185">
            <v>1076595.23</v>
          </cell>
          <cell r="R185">
            <v>959669.29362336814</v>
          </cell>
          <cell r="S185">
            <v>936991.38</v>
          </cell>
          <cell r="T185">
            <v>984346.65938033082</v>
          </cell>
          <cell r="U185">
            <v>964319.42999999993</v>
          </cell>
          <cell r="V185">
            <v>995964.07833307749</v>
          </cell>
          <cell r="W185">
            <v>0</v>
          </cell>
          <cell r="X185">
            <v>1008894.0783330775</v>
          </cell>
          <cell r="Y185">
            <v>0</v>
          </cell>
          <cell r="Z185">
            <v>1008278.5770961826</v>
          </cell>
          <cell r="AA185">
            <v>0</v>
          </cell>
          <cell r="AB185">
            <v>1013687.7311330775</v>
          </cell>
          <cell r="AC185">
            <v>0</v>
          </cell>
          <cell r="AD185">
            <v>1009417.7311330775</v>
          </cell>
          <cell r="AE185">
            <v>0</v>
          </cell>
        </row>
        <row r="186">
          <cell r="F186" t="str">
            <v>(-) DESPESAS GARANTIA DA QUALIDADE(-) DESPESAS GARANTIA DA QUALIDADE</v>
          </cell>
          <cell r="G186" t="str">
            <v>(-) DESPESAS GARANTIA DA QUALIDADE</v>
          </cell>
          <cell r="H186">
            <v>125481.37774054031</v>
          </cell>
          <cell r="I186">
            <v>84190.07</v>
          </cell>
          <cell r="J186">
            <v>124913.00556665669</v>
          </cell>
          <cell r="K186">
            <v>96726.33</v>
          </cell>
          <cell r="L186">
            <v>153583.7618416317</v>
          </cell>
          <cell r="M186">
            <v>126786.6</v>
          </cell>
          <cell r="N186">
            <v>150628.81683333608</v>
          </cell>
          <cell r="O186">
            <v>123478.64</v>
          </cell>
          <cell r="P186">
            <v>159586.86434615977</v>
          </cell>
          <cell r="Q186">
            <v>334012.55</v>
          </cell>
          <cell r="R186">
            <v>157551.76534616767</v>
          </cell>
          <cell r="S186">
            <v>122040.62</v>
          </cell>
          <cell r="T186">
            <v>150297.56334616765</v>
          </cell>
          <cell r="U186">
            <v>212998.21</v>
          </cell>
          <cell r="V186">
            <v>146699.30834616764</v>
          </cell>
          <cell r="W186">
            <v>0</v>
          </cell>
          <cell r="X186">
            <v>148569.30834616764</v>
          </cell>
          <cell r="Y186">
            <v>0</v>
          </cell>
          <cell r="Z186">
            <v>146699.30834616764</v>
          </cell>
          <cell r="AA186">
            <v>0</v>
          </cell>
          <cell r="AB186">
            <v>148492.96114616765</v>
          </cell>
          <cell r="AC186">
            <v>0</v>
          </cell>
          <cell r="AD186">
            <v>146672.96114616765</v>
          </cell>
          <cell r="AE186">
            <v>0</v>
          </cell>
        </row>
        <row r="187">
          <cell r="F187" t="str">
            <v>(-) DESPESAS GARANTIA DA QUALIDADEDespesas com Pessoal</v>
          </cell>
          <cell r="G187" t="str">
            <v>Despesas com Pessoal</v>
          </cell>
          <cell r="H187">
            <v>52739.405573529337</v>
          </cell>
          <cell r="I187">
            <v>50602.54</v>
          </cell>
          <cell r="J187">
            <v>53271.121399645723</v>
          </cell>
          <cell r="K187">
            <v>59290.559999999998</v>
          </cell>
          <cell r="L187">
            <v>55770.686674620731</v>
          </cell>
          <cell r="M187">
            <v>55638.8</v>
          </cell>
          <cell r="N187">
            <v>67799.729666325118</v>
          </cell>
          <cell r="O187">
            <v>61936.86</v>
          </cell>
          <cell r="P187">
            <v>74832.678179156705</v>
          </cell>
          <cell r="Q187">
            <v>59920.310000000005</v>
          </cell>
          <cell r="R187">
            <v>74832.678179156705</v>
          </cell>
          <cell r="S187">
            <v>58861.84</v>
          </cell>
          <cell r="T187">
            <v>74832.678179156705</v>
          </cell>
          <cell r="U187">
            <v>67088.929999999993</v>
          </cell>
          <cell r="V187">
            <v>74832.678179156705</v>
          </cell>
          <cell r="W187">
            <v>0</v>
          </cell>
          <cell r="X187">
            <v>74832.678179156705</v>
          </cell>
          <cell r="Y187">
            <v>0</v>
          </cell>
          <cell r="Z187">
            <v>74832.678179156705</v>
          </cell>
          <cell r="AA187">
            <v>0</v>
          </cell>
          <cell r="AB187">
            <v>74832.678179156705</v>
          </cell>
          <cell r="AC187">
            <v>0</v>
          </cell>
          <cell r="AD187">
            <v>74832.678179156705</v>
          </cell>
          <cell r="AE187">
            <v>0</v>
          </cell>
        </row>
        <row r="188">
          <cell r="F188" t="str">
            <v>(-) DESPESAS GARANTIA DA QUALIDADESalários e Adicionais</v>
          </cell>
          <cell r="G188" t="str">
            <v>Salários e Adicionais</v>
          </cell>
          <cell r="H188">
            <v>31608</v>
          </cell>
          <cell r="I188">
            <v>28195.739999999998</v>
          </cell>
          <cell r="J188">
            <v>31994.7363</v>
          </cell>
          <cell r="K188">
            <v>31893.38</v>
          </cell>
          <cell r="L188">
            <v>33569.736300000004</v>
          </cell>
          <cell r="M188">
            <v>27848.74</v>
          </cell>
          <cell r="N188">
            <v>41832.847841000003</v>
          </cell>
          <cell r="O188">
            <v>33912.121599999999</v>
          </cell>
          <cell r="P188">
            <v>46193.097841000003</v>
          </cell>
          <cell r="Q188">
            <v>29783.3724</v>
          </cell>
          <cell r="R188">
            <v>46193.097841000003</v>
          </cell>
          <cell r="S188">
            <v>28015.975999999995</v>
          </cell>
          <cell r="T188">
            <v>46193.097841000003</v>
          </cell>
          <cell r="U188">
            <v>36565.25</v>
          </cell>
          <cell r="V188">
            <v>46193.097841000003</v>
          </cell>
          <cell r="W188">
            <v>0</v>
          </cell>
          <cell r="X188">
            <v>46193.097841000003</v>
          </cell>
          <cell r="Y188">
            <v>0</v>
          </cell>
          <cell r="Z188">
            <v>46193.097841000003</v>
          </cell>
          <cell r="AA188">
            <v>0</v>
          </cell>
          <cell r="AB188">
            <v>46193.097841000003</v>
          </cell>
          <cell r="AC188">
            <v>0</v>
          </cell>
          <cell r="AD188">
            <v>46193.097841000003</v>
          </cell>
          <cell r="AE188">
            <v>0</v>
          </cell>
        </row>
        <row r="189">
          <cell r="F189" t="str">
            <v>(-) DESPESAS GARANTIA DA QUALIDADEHoras Extras</v>
          </cell>
          <cell r="G189" t="str">
            <v>Horas Extras</v>
          </cell>
          <cell r="H189">
            <v>0</v>
          </cell>
          <cell r="I189">
            <v>1170.47</v>
          </cell>
          <cell r="J189">
            <v>0</v>
          </cell>
          <cell r="K189">
            <v>1753.1</v>
          </cell>
          <cell r="L189">
            <v>0</v>
          </cell>
          <cell r="M189">
            <v>782.24</v>
          </cell>
          <cell r="N189">
            <v>0</v>
          </cell>
          <cell r="O189">
            <v>859.52</v>
          </cell>
          <cell r="P189">
            <v>0</v>
          </cell>
          <cell r="Q189">
            <v>760.73</v>
          </cell>
          <cell r="R189">
            <v>0</v>
          </cell>
          <cell r="S189">
            <v>1218.5999999999999</v>
          </cell>
          <cell r="T189">
            <v>0</v>
          </cell>
          <cell r="U189">
            <v>1208.18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</row>
        <row r="190">
          <cell r="F190" t="str">
            <v>(-) DESPESAS GARANTIA DA QUALIDADEEncargos Sociais</v>
          </cell>
          <cell r="G190" t="str">
            <v>Encargos Sociais</v>
          </cell>
          <cell r="H190">
            <v>9215.1925003199995</v>
          </cell>
          <cell r="I190">
            <v>9977.1800000000021</v>
          </cell>
          <cell r="J190">
            <v>9327.9440015653017</v>
          </cell>
          <cell r="K190">
            <v>14722.32</v>
          </cell>
          <cell r="L190">
            <v>9787.1292770653035</v>
          </cell>
          <cell r="M190">
            <v>15375.71</v>
          </cell>
          <cell r="N190">
            <v>12196.208102107405</v>
          </cell>
          <cell r="O190">
            <v>15800.988400000002</v>
          </cell>
          <cell r="P190">
            <v>13467.422449725738</v>
          </cell>
          <cell r="Q190">
            <v>14252.3976</v>
          </cell>
          <cell r="R190">
            <v>13467.422449725738</v>
          </cell>
          <cell r="S190">
            <v>17925.054</v>
          </cell>
          <cell r="T190">
            <v>13467.422449725738</v>
          </cell>
          <cell r="U190">
            <v>17594.46</v>
          </cell>
          <cell r="V190">
            <v>13467.422449725738</v>
          </cell>
          <cell r="W190">
            <v>0</v>
          </cell>
          <cell r="X190">
            <v>13467.422449725738</v>
          </cell>
          <cell r="Y190">
            <v>0</v>
          </cell>
          <cell r="Z190">
            <v>13467.422449725738</v>
          </cell>
          <cell r="AA190">
            <v>0</v>
          </cell>
          <cell r="AB190">
            <v>13467.422449725738</v>
          </cell>
          <cell r="AC190">
            <v>0</v>
          </cell>
          <cell r="AD190">
            <v>13467.422449725738</v>
          </cell>
          <cell r="AE190">
            <v>0</v>
          </cell>
        </row>
        <row r="191">
          <cell r="F191" t="str">
            <v>(-) DESPESAS GARANTIA DA QUALIDADEINSS</v>
          </cell>
          <cell r="G191" t="str">
            <v>INSS</v>
          </cell>
          <cell r="H191">
            <v>3173.8501003199999</v>
          </cell>
          <cell r="I191">
            <v>2866.55</v>
          </cell>
          <cell r="J191">
            <v>3212.683403425302</v>
          </cell>
          <cell r="K191">
            <v>4304.01</v>
          </cell>
          <cell r="L191">
            <v>3370.8336789253026</v>
          </cell>
          <cell r="M191">
            <v>3037.16</v>
          </cell>
          <cell r="N191">
            <v>4200.5564514309399</v>
          </cell>
          <cell r="O191">
            <v>3805.3292000000001</v>
          </cell>
          <cell r="P191">
            <v>4638.3816823826064</v>
          </cell>
          <cell r="Q191">
            <v>3066.2123999999999</v>
          </cell>
          <cell r="R191">
            <v>4638.3816823826064</v>
          </cell>
          <cell r="S191">
            <v>3520.8083999999999</v>
          </cell>
          <cell r="T191">
            <v>4638.3816823826064</v>
          </cell>
          <cell r="U191">
            <v>4079.36</v>
          </cell>
          <cell r="V191">
            <v>4638.3816823826064</v>
          </cell>
          <cell r="W191">
            <v>0</v>
          </cell>
          <cell r="X191">
            <v>4638.3816823826064</v>
          </cell>
          <cell r="Y191">
            <v>0</v>
          </cell>
          <cell r="Z191">
            <v>4638.3816823826064</v>
          </cell>
          <cell r="AA191">
            <v>0</v>
          </cell>
          <cell r="AB191">
            <v>4638.3816823826064</v>
          </cell>
          <cell r="AC191">
            <v>0</v>
          </cell>
          <cell r="AD191">
            <v>4638.3816823826064</v>
          </cell>
          <cell r="AE191">
            <v>0</v>
          </cell>
        </row>
        <row r="192">
          <cell r="F192" t="str">
            <v>(-) DESPESAS GARANTIA DA QUALIDADEFGTS</v>
          </cell>
          <cell r="G192" t="str">
            <v>FGTS</v>
          </cell>
          <cell r="H192">
            <v>2528.64</v>
          </cell>
          <cell r="I192">
            <v>2625.35</v>
          </cell>
          <cell r="J192">
            <v>2559.578904</v>
          </cell>
          <cell r="K192">
            <v>3166.7</v>
          </cell>
          <cell r="L192">
            <v>2685.5789040000004</v>
          </cell>
          <cell r="M192">
            <v>2618.79</v>
          </cell>
          <cell r="N192">
            <v>3346.6278272800005</v>
          </cell>
          <cell r="O192">
            <v>3140.1884000000005</v>
          </cell>
          <cell r="P192">
            <v>3695.4478272800002</v>
          </cell>
          <cell r="Q192">
            <v>2627.3364000000001</v>
          </cell>
          <cell r="R192">
            <v>3695.4478272800002</v>
          </cell>
          <cell r="S192">
            <v>3144.0252</v>
          </cell>
          <cell r="T192">
            <v>3695.4478272800002</v>
          </cell>
          <cell r="U192">
            <v>3210.28</v>
          </cell>
          <cell r="V192">
            <v>3695.4478272800002</v>
          </cell>
          <cell r="W192">
            <v>0</v>
          </cell>
          <cell r="X192">
            <v>3695.4478272800002</v>
          </cell>
          <cell r="Y192">
            <v>0</v>
          </cell>
          <cell r="Z192">
            <v>3695.4478272800002</v>
          </cell>
          <cell r="AA192">
            <v>0</v>
          </cell>
          <cell r="AB192">
            <v>3695.4478272800002</v>
          </cell>
          <cell r="AC192">
            <v>0</v>
          </cell>
          <cell r="AD192">
            <v>3695.4478272800002</v>
          </cell>
          <cell r="AE192">
            <v>0</v>
          </cell>
        </row>
        <row r="193">
          <cell r="F193" t="str">
            <v>(-) DESPESAS GARANTIA DA QUALIDADEProvisão 13º Salário</v>
          </cell>
          <cell r="G193" t="str">
            <v>Provisão 13º Salário</v>
          </cell>
          <cell r="H193">
            <v>2633.9999999999991</v>
          </cell>
          <cell r="I193">
            <v>2551.29</v>
          </cell>
          <cell r="J193">
            <v>2666.228024999999</v>
          </cell>
          <cell r="K193">
            <v>2838.46</v>
          </cell>
          <cell r="L193">
            <v>2797.4780249999994</v>
          </cell>
          <cell r="M193">
            <v>2749.61</v>
          </cell>
          <cell r="N193">
            <v>3486.0706534166657</v>
          </cell>
          <cell r="O193">
            <v>2986.578</v>
          </cell>
          <cell r="P193">
            <v>3849.4248200833322</v>
          </cell>
          <cell r="Q193">
            <v>2956.7807999999995</v>
          </cell>
          <cell r="R193">
            <v>3849.4248200833322</v>
          </cell>
          <cell r="S193">
            <v>3555.0911999999998</v>
          </cell>
          <cell r="T193">
            <v>3849.4248200833322</v>
          </cell>
          <cell r="U193">
            <v>3924.42</v>
          </cell>
          <cell r="V193">
            <v>3849.4248200833322</v>
          </cell>
          <cell r="W193">
            <v>0</v>
          </cell>
          <cell r="X193">
            <v>3849.4248200833322</v>
          </cell>
          <cell r="Y193">
            <v>0</v>
          </cell>
          <cell r="Z193">
            <v>3849.4248200833322</v>
          </cell>
          <cell r="AA193">
            <v>0</v>
          </cell>
          <cell r="AB193">
            <v>3849.4248200833322</v>
          </cell>
          <cell r="AC193">
            <v>0</v>
          </cell>
          <cell r="AD193">
            <v>3849.4248200833322</v>
          </cell>
          <cell r="AE193">
            <v>0</v>
          </cell>
        </row>
        <row r="194">
          <cell r="F194" t="str">
            <v>(-) DESPESAS GARANTIA DA QUALIDADEProvisão de Férias</v>
          </cell>
          <cell r="G194" t="str">
            <v>Provisão de Férias</v>
          </cell>
          <cell r="H194">
            <v>878.7023999999999</v>
          </cell>
          <cell r="I194">
            <v>1933.990000000003</v>
          </cell>
          <cell r="J194">
            <v>889.45366913999999</v>
          </cell>
          <cell r="K194">
            <v>4413.1499999999996</v>
          </cell>
          <cell r="L194">
            <v>933.23866914000007</v>
          </cell>
          <cell r="M194">
            <v>6970.15</v>
          </cell>
          <cell r="N194">
            <v>1162.9531699797999</v>
          </cell>
          <cell r="O194">
            <v>5868.8928000000005</v>
          </cell>
          <cell r="P194">
            <v>1284.1681199797999</v>
          </cell>
          <cell r="Q194">
            <v>5602.0680000000002</v>
          </cell>
          <cell r="R194">
            <v>1284.1681199797999</v>
          </cell>
          <cell r="S194">
            <v>7705.1291999999994</v>
          </cell>
          <cell r="T194">
            <v>1284.1681199797999</v>
          </cell>
          <cell r="U194">
            <v>6380.4</v>
          </cell>
          <cell r="V194">
            <v>1284.1681199797999</v>
          </cell>
          <cell r="W194">
            <v>0</v>
          </cell>
          <cell r="X194">
            <v>1284.1681199797999</v>
          </cell>
          <cell r="Y194">
            <v>0</v>
          </cell>
          <cell r="Z194">
            <v>1284.1681199797999</v>
          </cell>
          <cell r="AA194">
            <v>0</v>
          </cell>
          <cell r="AB194">
            <v>1284.1681199797999</v>
          </cell>
          <cell r="AC194">
            <v>0</v>
          </cell>
          <cell r="AD194">
            <v>1284.1681199797999</v>
          </cell>
          <cell r="AE194">
            <v>0</v>
          </cell>
        </row>
        <row r="195">
          <cell r="F195" t="str">
            <v>(-) DESPESAS GARANTIA DA QUALIDADEProvisão PPR Global</v>
          </cell>
          <cell r="G195" t="str">
            <v>Provisão PPR Global</v>
          </cell>
          <cell r="H195">
            <v>2633.999989464</v>
          </cell>
          <cell r="I195">
            <v>2551.29</v>
          </cell>
          <cell r="J195">
            <v>2666.2280143350877</v>
          </cell>
          <cell r="K195">
            <v>2787.95</v>
          </cell>
          <cell r="L195">
            <v>2797.4780138100882</v>
          </cell>
          <cell r="M195">
            <v>2775.81</v>
          </cell>
          <cell r="N195">
            <v>3486.0706394723843</v>
          </cell>
          <cell r="O195">
            <v>2776.33</v>
          </cell>
          <cell r="P195">
            <v>3849.4248046856342</v>
          </cell>
          <cell r="Q195">
            <v>2768.47</v>
          </cell>
          <cell r="R195">
            <v>3849.4248046856342</v>
          </cell>
          <cell r="S195">
            <v>3099.11</v>
          </cell>
          <cell r="T195">
            <v>3849.4248046856342</v>
          </cell>
          <cell r="U195">
            <v>3097.07</v>
          </cell>
          <cell r="V195">
            <v>3849.4248046856342</v>
          </cell>
          <cell r="W195">
            <v>0</v>
          </cell>
          <cell r="X195">
            <v>3849.4248046856342</v>
          </cell>
          <cell r="Y195">
            <v>0</v>
          </cell>
          <cell r="Z195">
            <v>3849.4248046856342</v>
          </cell>
          <cell r="AA195">
            <v>0</v>
          </cell>
          <cell r="AB195">
            <v>3849.4248046856342</v>
          </cell>
          <cell r="AC195">
            <v>0</v>
          </cell>
          <cell r="AD195">
            <v>3849.4248046856342</v>
          </cell>
          <cell r="AE195">
            <v>0</v>
          </cell>
        </row>
        <row r="196">
          <cell r="F196" t="str">
            <v>(-) DESPESAS GARANTIA DA QUALIDADEProvisão PPR Gestores</v>
          </cell>
          <cell r="G196" t="str">
            <v>Provisão PPR Gestores</v>
          </cell>
          <cell r="H196">
            <v>2937.3300000000004</v>
          </cell>
          <cell r="I196">
            <v>2937.33</v>
          </cell>
          <cell r="J196">
            <v>2937.3300000000004</v>
          </cell>
          <cell r="K196">
            <v>2937.33</v>
          </cell>
          <cell r="L196">
            <v>2937.3300000000004</v>
          </cell>
          <cell r="M196">
            <v>2937.33</v>
          </cell>
          <cell r="N196">
            <v>2937.3300000000004</v>
          </cell>
          <cell r="O196">
            <v>2937.33</v>
          </cell>
          <cell r="P196">
            <v>2937.3300000000004</v>
          </cell>
          <cell r="Q196">
            <v>2937.33</v>
          </cell>
          <cell r="R196">
            <v>2937.3300000000004</v>
          </cell>
          <cell r="S196">
            <v>2937.33</v>
          </cell>
          <cell r="T196">
            <v>2937.3300000000004</v>
          </cell>
          <cell r="U196">
            <v>2937.33</v>
          </cell>
          <cell r="V196">
            <v>2937.3300000000004</v>
          </cell>
          <cell r="W196">
            <v>0</v>
          </cell>
          <cell r="X196">
            <v>2937.3300000000004</v>
          </cell>
          <cell r="Y196">
            <v>0</v>
          </cell>
          <cell r="Z196">
            <v>2937.3300000000004</v>
          </cell>
          <cell r="AA196">
            <v>0</v>
          </cell>
          <cell r="AB196">
            <v>2937.3300000000004</v>
          </cell>
          <cell r="AC196">
            <v>0</v>
          </cell>
          <cell r="AD196">
            <v>2937.3300000000004</v>
          </cell>
          <cell r="AE196">
            <v>0</v>
          </cell>
        </row>
        <row r="197">
          <cell r="F197" t="str">
            <v>(-) DESPESAS GARANTIA DA QUALIDADEDesenvolvimento RH e Outras</v>
          </cell>
          <cell r="G197" t="str">
            <v>Desenvolvimento RH e Outras</v>
          </cell>
          <cell r="H197">
            <v>339.12333333333333</v>
          </cell>
          <cell r="I197">
            <v>456</v>
          </cell>
          <cell r="J197">
            <v>339.12333333333333</v>
          </cell>
          <cell r="K197">
            <v>462.35</v>
          </cell>
          <cell r="L197">
            <v>340.90333333333331</v>
          </cell>
          <cell r="M197">
            <v>393.57</v>
          </cell>
          <cell r="N197">
            <v>344.46333333333337</v>
          </cell>
          <cell r="O197">
            <v>0</v>
          </cell>
          <cell r="P197">
            <v>346.24333333333334</v>
          </cell>
          <cell r="Q197">
            <v>1176.4000000000001</v>
          </cell>
          <cell r="R197">
            <v>346.24333333333334</v>
          </cell>
          <cell r="S197">
            <v>0</v>
          </cell>
          <cell r="T197">
            <v>346.24333333333334</v>
          </cell>
          <cell r="U197">
            <v>25</v>
          </cell>
          <cell r="V197">
            <v>346.24333333333334</v>
          </cell>
          <cell r="W197">
            <v>0</v>
          </cell>
          <cell r="X197">
            <v>346.24333333333334</v>
          </cell>
          <cell r="Y197">
            <v>0</v>
          </cell>
          <cell r="Z197">
            <v>346.24333333333334</v>
          </cell>
          <cell r="AA197">
            <v>0</v>
          </cell>
          <cell r="AB197">
            <v>346.24333333333334</v>
          </cell>
          <cell r="AC197">
            <v>0</v>
          </cell>
          <cell r="AD197">
            <v>346.24333333333334</v>
          </cell>
          <cell r="AE197">
            <v>0</v>
          </cell>
        </row>
        <row r="198">
          <cell r="F198" t="str">
            <v>(-) DESPESAS GARANTIA DA QUALIDADEEducação Continuada</v>
          </cell>
          <cell r="G198" t="str">
            <v>Educação Continuada</v>
          </cell>
          <cell r="H198">
            <v>0</v>
          </cell>
          <cell r="I198">
            <v>315</v>
          </cell>
          <cell r="J198">
            <v>0</v>
          </cell>
          <cell r="K198">
            <v>315</v>
          </cell>
          <cell r="L198">
            <v>0</v>
          </cell>
          <cell r="M198">
            <v>315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</row>
        <row r="199">
          <cell r="F199" t="str">
            <v>(-) DESPESAS GARANTIA DA QUALIDADEIdiomas</v>
          </cell>
          <cell r="G199" t="str">
            <v>Idiomas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</row>
        <row r="200">
          <cell r="F200" t="str">
            <v>(-) DESPESAS GARANTIA DA QUALIDADEGinástica Laboral</v>
          </cell>
          <cell r="G200" t="str">
            <v>Ginástica Laboral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</row>
        <row r="201">
          <cell r="F201" t="str">
            <v>(-) DESPESAS GARANTIA DA QUALIDADEEducação e Treinamento (Capacitação)</v>
          </cell>
          <cell r="G201" t="str">
            <v>Educação e Treinamento (Capacitação)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</row>
        <row r="202">
          <cell r="F202" t="str">
            <v>(-) DESPESAS GARANTIA DA QUALIDADEAtividades Motivacionais</v>
          </cell>
          <cell r="G202" t="str">
            <v>Atividades Motivacionais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</row>
        <row r="203">
          <cell r="F203" t="str">
            <v>(-) DESPESAS GARANTIA DA QUALIDADEExames Médicos</v>
          </cell>
          <cell r="G203" t="str">
            <v>Exames Médicos</v>
          </cell>
          <cell r="H203">
            <v>32.04</v>
          </cell>
          <cell r="I203">
            <v>141</v>
          </cell>
          <cell r="J203">
            <v>32.04</v>
          </cell>
          <cell r="K203">
            <v>0</v>
          </cell>
          <cell r="L203">
            <v>33.82</v>
          </cell>
          <cell r="M203">
            <v>14</v>
          </cell>
          <cell r="N203">
            <v>37.380000000000003</v>
          </cell>
          <cell r="O203">
            <v>0</v>
          </cell>
          <cell r="P203">
            <v>39.160000000000004</v>
          </cell>
          <cell r="Q203">
            <v>100</v>
          </cell>
          <cell r="R203">
            <v>39.160000000000004</v>
          </cell>
          <cell r="S203">
            <v>0</v>
          </cell>
          <cell r="T203">
            <v>39.160000000000004</v>
          </cell>
          <cell r="U203">
            <v>25</v>
          </cell>
          <cell r="V203">
            <v>39.160000000000004</v>
          </cell>
          <cell r="W203">
            <v>0</v>
          </cell>
          <cell r="X203">
            <v>39.160000000000004</v>
          </cell>
          <cell r="Y203">
            <v>0</v>
          </cell>
          <cell r="Z203">
            <v>39.160000000000004</v>
          </cell>
          <cell r="AA203">
            <v>0</v>
          </cell>
          <cell r="AB203">
            <v>39.160000000000004</v>
          </cell>
          <cell r="AC203">
            <v>0</v>
          </cell>
          <cell r="AD203">
            <v>39.160000000000004</v>
          </cell>
          <cell r="AE203">
            <v>0</v>
          </cell>
        </row>
        <row r="204">
          <cell r="F204" t="str">
            <v>(-) DESPESAS GARANTIA DA QUALIDADEAlimentação Interna Funcionários</v>
          </cell>
          <cell r="G204" t="str">
            <v>Alimentação Interna Funcionários</v>
          </cell>
          <cell r="H204">
            <v>150</v>
          </cell>
          <cell r="I204">
            <v>0</v>
          </cell>
          <cell r="J204">
            <v>150</v>
          </cell>
          <cell r="K204">
            <v>147.35</v>
          </cell>
          <cell r="L204">
            <v>150</v>
          </cell>
          <cell r="M204">
            <v>13.5</v>
          </cell>
          <cell r="N204">
            <v>150</v>
          </cell>
          <cell r="O204">
            <v>0</v>
          </cell>
          <cell r="P204">
            <v>150</v>
          </cell>
          <cell r="Q204">
            <v>0</v>
          </cell>
          <cell r="R204">
            <v>150</v>
          </cell>
          <cell r="S204">
            <v>0</v>
          </cell>
          <cell r="T204">
            <v>150</v>
          </cell>
          <cell r="U204">
            <v>0</v>
          </cell>
          <cell r="V204">
            <v>150</v>
          </cell>
          <cell r="W204">
            <v>0</v>
          </cell>
          <cell r="X204">
            <v>150</v>
          </cell>
          <cell r="Y204">
            <v>0</v>
          </cell>
          <cell r="Z204">
            <v>150</v>
          </cell>
          <cell r="AA204">
            <v>0</v>
          </cell>
          <cell r="AB204">
            <v>150</v>
          </cell>
          <cell r="AC204">
            <v>0</v>
          </cell>
          <cell r="AD204">
            <v>150</v>
          </cell>
          <cell r="AE204">
            <v>0</v>
          </cell>
        </row>
        <row r="205">
          <cell r="F205" t="str">
            <v>(-) DESPESAS GARANTIA DA QUALIDADEMulta Termino Contratual</v>
          </cell>
          <cell r="G205" t="str">
            <v>Multa Termino Contratual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</row>
        <row r="206">
          <cell r="F206" t="str">
            <v>(-) DESPESAS GARANTIA DA QUALIDADEMultas Trabalhistas</v>
          </cell>
          <cell r="G206" t="str">
            <v>Multas Trabalhistas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</row>
        <row r="207">
          <cell r="F207" t="str">
            <v xml:space="preserve">(-) DESPESAS GARANTIA DA QUALIDADEFardamento </v>
          </cell>
          <cell r="G207" t="str">
            <v xml:space="preserve">Fardamento </v>
          </cell>
          <cell r="H207">
            <v>157.08333333333334</v>
          </cell>
          <cell r="I207">
            <v>0</v>
          </cell>
          <cell r="J207">
            <v>157.08333333333334</v>
          </cell>
          <cell r="K207">
            <v>0</v>
          </cell>
          <cell r="L207">
            <v>157.08333333333334</v>
          </cell>
          <cell r="M207">
            <v>51.07</v>
          </cell>
          <cell r="N207">
            <v>157.08333333333334</v>
          </cell>
          <cell r="O207">
            <v>0</v>
          </cell>
          <cell r="P207">
            <v>157.08333333333334</v>
          </cell>
          <cell r="Q207">
            <v>1076.4000000000001</v>
          </cell>
          <cell r="R207">
            <v>157.08333333333334</v>
          </cell>
          <cell r="S207">
            <v>0</v>
          </cell>
          <cell r="T207">
            <v>157.08333333333334</v>
          </cell>
          <cell r="U207">
            <v>0</v>
          </cell>
          <cell r="V207">
            <v>157.08333333333334</v>
          </cell>
          <cell r="W207">
            <v>0</v>
          </cell>
          <cell r="X207">
            <v>157.08333333333334</v>
          </cell>
          <cell r="Y207">
            <v>0</v>
          </cell>
          <cell r="Z207">
            <v>157.08333333333334</v>
          </cell>
          <cell r="AA207">
            <v>0</v>
          </cell>
          <cell r="AB207">
            <v>157.08333333333334</v>
          </cell>
          <cell r="AC207">
            <v>0</v>
          </cell>
          <cell r="AD207">
            <v>157.08333333333334</v>
          </cell>
          <cell r="AE207">
            <v>0</v>
          </cell>
        </row>
        <row r="208">
          <cell r="F208" t="str">
            <v>(-) DESPESAS GARANTIA DA QUALIDADEBenefícios</v>
          </cell>
          <cell r="G208" t="str">
            <v>Benefícios</v>
          </cell>
          <cell r="H208">
            <v>6005.7597504120004</v>
          </cell>
          <cell r="I208">
            <v>5314.53</v>
          </cell>
          <cell r="J208">
            <v>6005.7597504120004</v>
          </cell>
          <cell r="K208">
            <v>4734.13</v>
          </cell>
          <cell r="L208">
            <v>6338.1097504119998</v>
          </cell>
          <cell r="M208">
            <v>5525.4</v>
          </cell>
          <cell r="N208">
            <v>7002.8097504119996</v>
          </cell>
          <cell r="O208">
            <v>5650.57</v>
          </cell>
          <cell r="P208">
            <v>8039.159750412</v>
          </cell>
          <cell r="Q208">
            <v>8241.61</v>
          </cell>
          <cell r="R208">
            <v>8039.159750412</v>
          </cell>
          <cell r="S208">
            <v>5665.77</v>
          </cell>
          <cell r="T208">
            <v>8039.159750412</v>
          </cell>
          <cell r="U208">
            <v>5661.6399999999994</v>
          </cell>
          <cell r="V208">
            <v>8039.159750412</v>
          </cell>
          <cell r="W208">
            <v>0</v>
          </cell>
          <cell r="X208">
            <v>8039.159750412</v>
          </cell>
          <cell r="Y208">
            <v>0</v>
          </cell>
          <cell r="Z208">
            <v>8039.159750412</v>
          </cell>
          <cell r="AA208">
            <v>0</v>
          </cell>
          <cell r="AB208">
            <v>8039.159750412</v>
          </cell>
          <cell r="AC208">
            <v>0</v>
          </cell>
          <cell r="AD208">
            <v>8039.159750412</v>
          </cell>
          <cell r="AE208">
            <v>0</v>
          </cell>
        </row>
        <row r="209">
          <cell r="F209" t="str">
            <v>(-) DESPESAS GARANTIA DA QUALIDADEAjuda de Custo Alimentação</v>
          </cell>
          <cell r="G209" t="str">
            <v>Ajuda de Custo Alimentação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</row>
        <row r="210">
          <cell r="F210" t="str">
            <v>(-) DESPESAS GARANTIA DA QUALIDADEAjuda de Custo Combustível</v>
          </cell>
          <cell r="G210" t="str">
            <v>Ajuda de Custo Combustível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</row>
        <row r="211">
          <cell r="F211" t="str">
            <v>(-) DESPESAS GARANTIA DA QUALIDADEAjuda de Custo Moradia/Aluguel</v>
          </cell>
          <cell r="G211" t="str">
            <v>Ajuda de Custo Moradia/Aluguel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</row>
        <row r="212">
          <cell r="F212" t="str">
            <v>(-) DESPESAS GARANTIA DA QUALIDADEPlano de Saúde</v>
          </cell>
          <cell r="G212" t="str">
            <v>Plano de Saúde</v>
          </cell>
          <cell r="H212">
            <v>2664</v>
          </cell>
          <cell r="I212">
            <v>2403.1999999999998</v>
          </cell>
          <cell r="J212">
            <v>2664</v>
          </cell>
          <cell r="K212">
            <v>2214.13</v>
          </cell>
          <cell r="L212">
            <v>2812</v>
          </cell>
          <cell r="M212">
            <v>2600.4</v>
          </cell>
          <cell r="N212">
            <v>3108</v>
          </cell>
          <cell r="O212">
            <v>2600.4</v>
          </cell>
          <cell r="P212">
            <v>3630</v>
          </cell>
          <cell r="Q212">
            <v>5200.8</v>
          </cell>
          <cell r="R212">
            <v>3630</v>
          </cell>
          <cell r="S212">
            <v>2600.4</v>
          </cell>
          <cell r="T212">
            <v>3630</v>
          </cell>
          <cell r="U212">
            <v>2600.4</v>
          </cell>
          <cell r="V212">
            <v>3630</v>
          </cell>
          <cell r="W212">
            <v>0</v>
          </cell>
          <cell r="X212">
            <v>3630</v>
          </cell>
          <cell r="Y212">
            <v>0</v>
          </cell>
          <cell r="Z212">
            <v>3630</v>
          </cell>
          <cell r="AA212">
            <v>0</v>
          </cell>
          <cell r="AB212">
            <v>3630</v>
          </cell>
          <cell r="AC212">
            <v>0</v>
          </cell>
          <cell r="AD212">
            <v>3630</v>
          </cell>
          <cell r="AE212">
            <v>0</v>
          </cell>
        </row>
        <row r="213">
          <cell r="F213" t="str">
            <v>(-) DESPESAS GARANTIA DA QUALIDADESeguro de Vida em Grupo</v>
          </cell>
          <cell r="G213" t="str">
            <v>Seguro de Vida em Grupo</v>
          </cell>
          <cell r="H213">
            <v>101.759750412</v>
          </cell>
          <cell r="I213">
            <v>0</v>
          </cell>
          <cell r="J213">
            <v>101.759750412</v>
          </cell>
          <cell r="K213">
            <v>0</v>
          </cell>
          <cell r="L213">
            <v>106.109750412</v>
          </cell>
          <cell r="M213">
            <v>0</v>
          </cell>
          <cell r="N213">
            <v>114.809750412</v>
          </cell>
          <cell r="O213">
            <v>73.62</v>
          </cell>
          <cell r="P213">
            <v>119.15975041199999</v>
          </cell>
          <cell r="Q213">
            <v>70.81</v>
          </cell>
          <cell r="R213">
            <v>119.15975041199999</v>
          </cell>
          <cell r="S213">
            <v>95.37</v>
          </cell>
          <cell r="T213">
            <v>119.15975041199999</v>
          </cell>
          <cell r="U213">
            <v>91.24</v>
          </cell>
          <cell r="V213">
            <v>119.15975041199999</v>
          </cell>
          <cell r="W213">
            <v>0</v>
          </cell>
          <cell r="X213">
            <v>119.15975041199999</v>
          </cell>
          <cell r="Y213">
            <v>0</v>
          </cell>
          <cell r="Z213">
            <v>119.15975041199999</v>
          </cell>
          <cell r="AA213">
            <v>0</v>
          </cell>
          <cell r="AB213">
            <v>119.15975041199999</v>
          </cell>
          <cell r="AC213">
            <v>0</v>
          </cell>
          <cell r="AD213">
            <v>119.15975041199999</v>
          </cell>
          <cell r="AE213">
            <v>0</v>
          </cell>
        </row>
        <row r="214">
          <cell r="F214" t="str">
            <v>(-) DESPESAS GARANTIA DA QUALIDADEPlano Odontológico</v>
          </cell>
          <cell r="G214" t="str">
            <v>Plano Odontológico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</row>
        <row r="215">
          <cell r="F215" t="str">
            <v>(-) DESPESAS GARANTIA DA QUALIDADEFarmácia</v>
          </cell>
          <cell r="G215" t="str">
            <v>Farmácia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</row>
        <row r="216">
          <cell r="F216" t="str">
            <v>(-) DESPESAS GARANTIA DA QUALIDADEAlimentação Funcionários</v>
          </cell>
          <cell r="G216" t="str">
            <v>Alimentação Funcionários</v>
          </cell>
          <cell r="H216">
            <v>3240</v>
          </cell>
          <cell r="I216">
            <v>2911.33</v>
          </cell>
          <cell r="J216">
            <v>3240</v>
          </cell>
          <cell r="K216">
            <v>2520</v>
          </cell>
          <cell r="L216">
            <v>3420</v>
          </cell>
          <cell r="M216">
            <v>2925</v>
          </cell>
          <cell r="N216">
            <v>3780</v>
          </cell>
          <cell r="O216">
            <v>2976.55</v>
          </cell>
          <cell r="P216">
            <v>4290</v>
          </cell>
          <cell r="Q216">
            <v>2970</v>
          </cell>
          <cell r="R216">
            <v>4290</v>
          </cell>
          <cell r="S216">
            <v>2970</v>
          </cell>
          <cell r="T216">
            <v>4290</v>
          </cell>
          <cell r="U216">
            <v>2970</v>
          </cell>
          <cell r="V216">
            <v>4290</v>
          </cell>
          <cell r="W216">
            <v>0</v>
          </cell>
          <cell r="X216">
            <v>4290</v>
          </cell>
          <cell r="Y216">
            <v>0</v>
          </cell>
          <cell r="Z216">
            <v>4290</v>
          </cell>
          <cell r="AA216">
            <v>0</v>
          </cell>
          <cell r="AB216">
            <v>4290</v>
          </cell>
          <cell r="AC216">
            <v>0</v>
          </cell>
          <cell r="AD216">
            <v>4290</v>
          </cell>
          <cell r="AE216">
            <v>0</v>
          </cell>
        </row>
        <row r="217">
          <cell r="F217" t="str">
            <v>(-) DESPESAS GARANTIA DA QUALIDADEBenefícios Assistenciais</v>
          </cell>
          <cell r="G217" t="str">
            <v>Benefícios Assistenciais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</row>
        <row r="218">
          <cell r="F218" t="str">
            <v>(-) DESPESAS GARANTIA DA QUALIDADEAuxílio Creche</v>
          </cell>
          <cell r="G218" t="str">
            <v>Auxílio Creche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</row>
        <row r="219">
          <cell r="F219" t="str">
            <v>(-) DESPESAS GARANTIA DA QUALIDADEVale Transporte</v>
          </cell>
          <cell r="G219" t="str">
            <v>Vale Transporte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</row>
        <row r="220">
          <cell r="F220" t="str">
            <v>(-) DESPESAS GARANTIA DA QUALIDADE(-) Despesas Especificas</v>
          </cell>
          <cell r="G220" t="str">
            <v>(-) Despesas Especificas</v>
          </cell>
          <cell r="H220">
            <v>58176.666666666672</v>
          </cell>
          <cell r="I220">
            <v>24716.79</v>
          </cell>
          <cell r="J220">
            <v>58176.666666666672</v>
          </cell>
          <cell r="K220">
            <v>29802.04</v>
          </cell>
          <cell r="L220">
            <v>58176.666666666672</v>
          </cell>
          <cell r="M220">
            <v>42565.65</v>
          </cell>
          <cell r="N220">
            <v>58176.666666666672</v>
          </cell>
          <cell r="O220">
            <v>38692.839999999997</v>
          </cell>
          <cell r="P220">
            <v>58176.666666666672</v>
          </cell>
          <cell r="Q220">
            <v>45250.350000000006</v>
          </cell>
          <cell r="R220">
            <v>58176.666666666672</v>
          </cell>
          <cell r="S220">
            <v>50446.99</v>
          </cell>
          <cell r="T220">
            <v>58176.666666666672</v>
          </cell>
          <cell r="U220">
            <v>116205.66</v>
          </cell>
          <cell r="V220">
            <v>58176.666666666672</v>
          </cell>
          <cell r="W220">
            <v>0</v>
          </cell>
          <cell r="X220">
            <v>58176.666666666672</v>
          </cell>
          <cell r="Y220">
            <v>0</v>
          </cell>
          <cell r="Z220">
            <v>58176.666666666672</v>
          </cell>
          <cell r="AA220">
            <v>0</v>
          </cell>
          <cell r="AB220">
            <v>58176.666666666672</v>
          </cell>
          <cell r="AC220">
            <v>0</v>
          </cell>
          <cell r="AD220">
            <v>58176.666666666672</v>
          </cell>
          <cell r="AE220">
            <v>0</v>
          </cell>
        </row>
        <row r="221">
          <cell r="F221" t="str">
            <v>(-) DESPESAS GARANTIA DA QUALIDADEQualificação de Ambientes</v>
          </cell>
          <cell r="G221" t="str">
            <v>Qualificação de Ambientes</v>
          </cell>
          <cell r="H221">
            <v>4800</v>
          </cell>
          <cell r="I221">
            <v>0</v>
          </cell>
          <cell r="J221">
            <v>4800</v>
          </cell>
          <cell r="K221">
            <v>0</v>
          </cell>
          <cell r="L221">
            <v>4800</v>
          </cell>
          <cell r="M221">
            <v>0</v>
          </cell>
          <cell r="N221">
            <v>4800</v>
          </cell>
          <cell r="O221">
            <v>0</v>
          </cell>
          <cell r="P221">
            <v>4800</v>
          </cell>
          <cell r="Q221">
            <v>3400.82</v>
          </cell>
          <cell r="R221">
            <v>4800</v>
          </cell>
          <cell r="S221">
            <v>3400.82</v>
          </cell>
          <cell r="T221">
            <v>4800</v>
          </cell>
          <cell r="U221">
            <v>3400.82</v>
          </cell>
          <cell r="V221">
            <v>4800</v>
          </cell>
          <cell r="W221">
            <v>0</v>
          </cell>
          <cell r="X221">
            <v>4800</v>
          </cell>
          <cell r="Y221">
            <v>0</v>
          </cell>
          <cell r="Z221">
            <v>4800</v>
          </cell>
          <cell r="AA221">
            <v>0</v>
          </cell>
          <cell r="AB221">
            <v>4800</v>
          </cell>
          <cell r="AC221">
            <v>0</v>
          </cell>
          <cell r="AD221">
            <v>4800</v>
          </cell>
          <cell r="AE221">
            <v>0</v>
          </cell>
        </row>
        <row r="222">
          <cell r="F222" t="str">
            <v>(-) DESPESAS GARANTIA DA QUALIDADEQualificação de Equipamentos</v>
          </cell>
          <cell r="G222" t="str">
            <v>Qualificação de Equipamentos</v>
          </cell>
          <cell r="H222">
            <v>17500</v>
          </cell>
          <cell r="I222">
            <v>0</v>
          </cell>
          <cell r="J222">
            <v>17500</v>
          </cell>
          <cell r="K222">
            <v>0</v>
          </cell>
          <cell r="L222">
            <v>17500</v>
          </cell>
          <cell r="M222">
            <v>15133.33</v>
          </cell>
          <cell r="N222">
            <v>17500</v>
          </cell>
          <cell r="O222">
            <v>10854.33</v>
          </cell>
          <cell r="P222">
            <v>17500</v>
          </cell>
          <cell r="Q222">
            <v>16232.22</v>
          </cell>
          <cell r="R222">
            <v>17500</v>
          </cell>
          <cell r="S222">
            <v>40014.61</v>
          </cell>
          <cell r="T222">
            <v>17500</v>
          </cell>
          <cell r="U222">
            <v>8604.33</v>
          </cell>
          <cell r="V222">
            <v>17500</v>
          </cell>
          <cell r="W222">
            <v>0</v>
          </cell>
          <cell r="X222">
            <v>17500</v>
          </cell>
          <cell r="Y222">
            <v>0</v>
          </cell>
          <cell r="Z222">
            <v>17500</v>
          </cell>
          <cell r="AA222">
            <v>0</v>
          </cell>
          <cell r="AB222">
            <v>17500</v>
          </cell>
          <cell r="AC222">
            <v>0</v>
          </cell>
          <cell r="AD222">
            <v>17500</v>
          </cell>
          <cell r="AE222">
            <v>0</v>
          </cell>
        </row>
        <row r="223">
          <cell r="F223" t="str">
            <v>(-) DESPESAS GARANTIA DA QUALIDADECalibração Equipamentos e Instrumentos</v>
          </cell>
          <cell r="G223" t="str">
            <v>Calibração Equipamentos e Instrumentos</v>
          </cell>
          <cell r="H223">
            <v>0</v>
          </cell>
          <cell r="I223">
            <v>3389.02</v>
          </cell>
          <cell r="J223">
            <v>0</v>
          </cell>
          <cell r="K223">
            <v>4784.72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</row>
        <row r="224">
          <cell r="F224" t="str">
            <v>(-) DESPESAS GARANTIA DA QUALIDADEAssessoria BPF</v>
          </cell>
          <cell r="G224" t="str">
            <v>Assessoria BPF</v>
          </cell>
          <cell r="H224">
            <v>6710</v>
          </cell>
          <cell r="I224">
            <v>6100</v>
          </cell>
          <cell r="J224">
            <v>6710</v>
          </cell>
          <cell r="K224">
            <v>6100</v>
          </cell>
          <cell r="L224">
            <v>6710</v>
          </cell>
          <cell r="M224">
            <v>6100</v>
          </cell>
          <cell r="N224">
            <v>6710</v>
          </cell>
          <cell r="O224">
            <v>6100</v>
          </cell>
          <cell r="P224">
            <v>6710</v>
          </cell>
          <cell r="Q224">
            <v>6700</v>
          </cell>
          <cell r="R224">
            <v>6710</v>
          </cell>
          <cell r="S224">
            <v>6700</v>
          </cell>
          <cell r="T224">
            <v>6710</v>
          </cell>
          <cell r="U224">
            <v>6700</v>
          </cell>
          <cell r="V224">
            <v>6710</v>
          </cell>
          <cell r="W224">
            <v>0</v>
          </cell>
          <cell r="X224">
            <v>6710</v>
          </cell>
          <cell r="Y224">
            <v>0</v>
          </cell>
          <cell r="Z224">
            <v>6710</v>
          </cell>
          <cell r="AA224">
            <v>0</v>
          </cell>
          <cell r="AB224">
            <v>6710</v>
          </cell>
          <cell r="AC224">
            <v>0</v>
          </cell>
          <cell r="AD224">
            <v>6710</v>
          </cell>
          <cell r="AE224">
            <v>0</v>
          </cell>
        </row>
        <row r="225">
          <cell r="F225" t="str">
            <v>(-) DESPESAS GARANTIA DA QUALIDADEDescarte de Resíduos</v>
          </cell>
          <cell r="G225" t="str">
            <v>Descarte de Resíduos</v>
          </cell>
          <cell r="H225">
            <v>29166.666666666668</v>
          </cell>
          <cell r="I225">
            <v>15227.77</v>
          </cell>
          <cell r="J225">
            <v>29166.666666666668</v>
          </cell>
          <cell r="K225">
            <v>18917.32</v>
          </cell>
          <cell r="L225">
            <v>29166.666666666668</v>
          </cell>
          <cell r="M225">
            <v>21332.32</v>
          </cell>
          <cell r="N225">
            <v>29166.666666666668</v>
          </cell>
          <cell r="O225">
            <v>21738.51</v>
          </cell>
          <cell r="P225">
            <v>29166.666666666668</v>
          </cell>
          <cell r="Q225">
            <v>18917.310000000001</v>
          </cell>
          <cell r="R225">
            <v>29166.666666666668</v>
          </cell>
          <cell r="S225">
            <v>331.56</v>
          </cell>
          <cell r="T225">
            <v>29166.666666666668</v>
          </cell>
          <cell r="U225">
            <v>97500.51</v>
          </cell>
          <cell r="V225">
            <v>29166.666666666668</v>
          </cell>
          <cell r="W225">
            <v>0</v>
          </cell>
          <cell r="X225">
            <v>29166.666666666668</v>
          </cell>
          <cell r="Y225">
            <v>0</v>
          </cell>
          <cell r="Z225">
            <v>29166.666666666668</v>
          </cell>
          <cell r="AA225">
            <v>0</v>
          </cell>
          <cell r="AB225">
            <v>29166.666666666668</v>
          </cell>
          <cell r="AC225">
            <v>0</v>
          </cell>
          <cell r="AD225">
            <v>29166.666666666668</v>
          </cell>
          <cell r="AE225">
            <v>0</v>
          </cell>
        </row>
        <row r="226">
          <cell r="F226" t="str">
            <v>(-) DESPESAS GARANTIA DA QUALIDADE(-) Despesas Gerais</v>
          </cell>
          <cell r="G226" t="str">
            <v>(-) Despesas Gerais</v>
          </cell>
          <cell r="H226">
            <v>14565.305500344293</v>
          </cell>
          <cell r="I226">
            <v>8870.74</v>
          </cell>
          <cell r="J226">
            <v>13465.217500344294</v>
          </cell>
          <cell r="K226">
            <v>7633.7300000000005</v>
          </cell>
          <cell r="L226">
            <v>39636.408500344289</v>
          </cell>
          <cell r="M226">
            <v>28582.15</v>
          </cell>
          <cell r="N226">
            <v>24652.420500344291</v>
          </cell>
          <cell r="O226">
            <v>22848.940000000002</v>
          </cell>
          <cell r="P226">
            <v>26577.519500336417</v>
          </cell>
          <cell r="Q226">
            <v>228841.88999999998</v>
          </cell>
          <cell r="R226">
            <v>24542.420500344291</v>
          </cell>
          <cell r="S226">
            <v>12731.79</v>
          </cell>
          <cell r="T226">
            <v>17288.218500344294</v>
          </cell>
          <cell r="U226">
            <v>29703.620000000003</v>
          </cell>
          <cell r="V226">
            <v>13689.963500344293</v>
          </cell>
          <cell r="W226">
            <v>0</v>
          </cell>
          <cell r="X226">
            <v>15559.963500344293</v>
          </cell>
          <cell r="Y226">
            <v>0</v>
          </cell>
          <cell r="Z226">
            <v>13689.963500344293</v>
          </cell>
          <cell r="AA226">
            <v>0</v>
          </cell>
          <cell r="AB226">
            <v>15483.616300344293</v>
          </cell>
          <cell r="AC226">
            <v>0</v>
          </cell>
          <cell r="AD226">
            <v>13663.616300344293</v>
          </cell>
          <cell r="AE226">
            <v>0</v>
          </cell>
        </row>
        <row r="227">
          <cell r="F227" t="str">
            <v>(-) DESPESAS GARANTIA DA QUALIDADE(-) Deslocamentos e Viagens</v>
          </cell>
          <cell r="G227" t="str">
            <v>(-) Deslocamentos e Viagens</v>
          </cell>
          <cell r="H227">
            <v>2210</v>
          </cell>
          <cell r="I227">
            <v>2517.73</v>
          </cell>
          <cell r="J227">
            <v>2210</v>
          </cell>
          <cell r="K227">
            <v>5682.35</v>
          </cell>
          <cell r="L227">
            <v>3700</v>
          </cell>
          <cell r="M227">
            <v>5647.2000000000007</v>
          </cell>
          <cell r="N227">
            <v>3700</v>
          </cell>
          <cell r="O227">
            <v>2912.39</v>
          </cell>
          <cell r="P227">
            <v>5750</v>
          </cell>
          <cell r="Q227">
            <v>6099.0100000000011</v>
          </cell>
          <cell r="R227">
            <v>3700</v>
          </cell>
          <cell r="S227">
            <v>5256.41</v>
          </cell>
          <cell r="T227">
            <v>5750</v>
          </cell>
          <cell r="U227">
            <v>10582.760000000002</v>
          </cell>
          <cell r="V227">
            <v>3700</v>
          </cell>
          <cell r="W227">
            <v>0</v>
          </cell>
          <cell r="X227">
            <v>5750</v>
          </cell>
          <cell r="Y227">
            <v>0</v>
          </cell>
          <cell r="Z227">
            <v>3700</v>
          </cell>
          <cell r="AA227">
            <v>0</v>
          </cell>
          <cell r="AB227">
            <v>3700</v>
          </cell>
          <cell r="AC227">
            <v>0</v>
          </cell>
          <cell r="AD227">
            <v>3700</v>
          </cell>
          <cell r="AE227">
            <v>0</v>
          </cell>
        </row>
        <row r="228">
          <cell r="F228" t="str">
            <v xml:space="preserve">(-) DESPESAS GARANTIA DA QUALIDADEHospedagem </v>
          </cell>
          <cell r="G228" t="str">
            <v xml:space="preserve">Hospedagem </v>
          </cell>
          <cell r="H228">
            <v>700</v>
          </cell>
          <cell r="I228">
            <v>1292</v>
          </cell>
          <cell r="J228">
            <v>700</v>
          </cell>
          <cell r="K228">
            <v>0</v>
          </cell>
          <cell r="L228">
            <v>1050</v>
          </cell>
          <cell r="M228">
            <v>1301</v>
          </cell>
          <cell r="N228">
            <v>1050</v>
          </cell>
          <cell r="O228">
            <v>1034.3</v>
          </cell>
          <cell r="P228">
            <v>1750</v>
          </cell>
          <cell r="Q228">
            <v>803.25</v>
          </cell>
          <cell r="R228">
            <v>1050</v>
          </cell>
          <cell r="S228">
            <v>2366</v>
          </cell>
          <cell r="T228">
            <v>1750</v>
          </cell>
          <cell r="U228">
            <v>1585.25</v>
          </cell>
          <cell r="V228">
            <v>1050</v>
          </cell>
          <cell r="W228">
            <v>0</v>
          </cell>
          <cell r="X228">
            <v>1750</v>
          </cell>
          <cell r="Y228">
            <v>0</v>
          </cell>
          <cell r="Z228">
            <v>1050</v>
          </cell>
          <cell r="AA228">
            <v>0</v>
          </cell>
          <cell r="AB228">
            <v>1050</v>
          </cell>
          <cell r="AC228">
            <v>0</v>
          </cell>
          <cell r="AD228">
            <v>1050</v>
          </cell>
          <cell r="AE228">
            <v>0</v>
          </cell>
        </row>
        <row r="229">
          <cell r="F229" t="str">
            <v xml:space="preserve">(-) DESPESAS GARANTIA DA QUALIDADEPassagens Aéreas </v>
          </cell>
          <cell r="G229" t="str">
            <v xml:space="preserve">Passagens Aéreas </v>
          </cell>
          <cell r="H229">
            <v>900</v>
          </cell>
          <cell r="I229">
            <v>333.9</v>
          </cell>
          <cell r="J229">
            <v>900</v>
          </cell>
          <cell r="K229">
            <v>5288.88</v>
          </cell>
          <cell r="L229">
            <v>1800</v>
          </cell>
          <cell r="M229">
            <v>3101.27</v>
          </cell>
          <cell r="N229">
            <v>1800</v>
          </cell>
          <cell r="O229">
            <v>28.5</v>
          </cell>
          <cell r="P229">
            <v>2700</v>
          </cell>
          <cell r="Q229">
            <v>4808.3900000000003</v>
          </cell>
          <cell r="R229">
            <v>1800</v>
          </cell>
          <cell r="S229">
            <v>649.45000000000005</v>
          </cell>
          <cell r="T229">
            <v>2700</v>
          </cell>
          <cell r="U229">
            <v>5729.43</v>
          </cell>
          <cell r="V229">
            <v>1800</v>
          </cell>
          <cell r="W229">
            <v>0</v>
          </cell>
          <cell r="X229">
            <v>2700</v>
          </cell>
          <cell r="Y229">
            <v>0</v>
          </cell>
          <cell r="Z229">
            <v>1800</v>
          </cell>
          <cell r="AA229">
            <v>0</v>
          </cell>
          <cell r="AB229">
            <v>1800</v>
          </cell>
          <cell r="AC229">
            <v>0</v>
          </cell>
          <cell r="AD229">
            <v>1800</v>
          </cell>
          <cell r="AE229">
            <v>0</v>
          </cell>
        </row>
        <row r="230">
          <cell r="F230" t="str">
            <v xml:space="preserve">(-) DESPESAS GARANTIA DA QUALIDADEPassagens Rodoviárias </v>
          </cell>
          <cell r="G230" t="str">
            <v xml:space="preserve">Passagens Rodoviárias 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42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</row>
        <row r="231">
          <cell r="F231" t="str">
            <v>(-) DESPESAS GARANTIA DA QUALIDADEPassagens Marítimas</v>
          </cell>
          <cell r="G231" t="str">
            <v>Passagens Marítimas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9.27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</row>
        <row r="232">
          <cell r="F232" t="str">
            <v>(-) DESPESAS GARANTIA DA QUALIDADEDespesas com Táxi</v>
          </cell>
          <cell r="G232" t="str">
            <v>Despesas com Táxi</v>
          </cell>
          <cell r="H232">
            <v>250</v>
          </cell>
          <cell r="I232">
            <v>185.55</v>
          </cell>
          <cell r="J232">
            <v>250</v>
          </cell>
          <cell r="K232">
            <v>103</v>
          </cell>
          <cell r="L232">
            <v>350</v>
          </cell>
          <cell r="M232">
            <v>564.75</v>
          </cell>
          <cell r="N232">
            <v>350</v>
          </cell>
          <cell r="O232">
            <v>780.55</v>
          </cell>
          <cell r="P232">
            <v>700</v>
          </cell>
          <cell r="Q232">
            <v>22</v>
          </cell>
          <cell r="R232">
            <v>350</v>
          </cell>
          <cell r="S232">
            <v>1622.45</v>
          </cell>
          <cell r="T232">
            <v>700</v>
          </cell>
          <cell r="U232">
            <v>969</v>
          </cell>
          <cell r="V232">
            <v>350</v>
          </cell>
          <cell r="W232">
            <v>0</v>
          </cell>
          <cell r="X232">
            <v>700</v>
          </cell>
          <cell r="Y232">
            <v>0</v>
          </cell>
          <cell r="Z232">
            <v>350</v>
          </cell>
          <cell r="AA232">
            <v>0</v>
          </cell>
          <cell r="AB232">
            <v>350</v>
          </cell>
          <cell r="AC232">
            <v>0</v>
          </cell>
          <cell r="AD232">
            <v>350</v>
          </cell>
          <cell r="AE232">
            <v>0</v>
          </cell>
        </row>
        <row r="233">
          <cell r="F233" t="str">
            <v>(-) DESPESAS GARANTIA DA QUALIDADEDespesas com Moto Taxi</v>
          </cell>
          <cell r="G233" t="str">
            <v>Despesas com Moto Taxi</v>
          </cell>
          <cell r="H233">
            <v>40</v>
          </cell>
          <cell r="I233">
            <v>36</v>
          </cell>
          <cell r="J233">
            <v>40</v>
          </cell>
          <cell r="K233">
            <v>30.67</v>
          </cell>
          <cell r="L233">
            <v>40</v>
          </cell>
          <cell r="M233">
            <v>22.67</v>
          </cell>
          <cell r="N233">
            <v>40</v>
          </cell>
          <cell r="O233">
            <v>7</v>
          </cell>
          <cell r="P233">
            <v>40</v>
          </cell>
          <cell r="Q233">
            <v>44</v>
          </cell>
          <cell r="R233">
            <v>40</v>
          </cell>
          <cell r="S233">
            <v>52</v>
          </cell>
          <cell r="T233">
            <v>40</v>
          </cell>
          <cell r="U233">
            <v>64</v>
          </cell>
          <cell r="V233">
            <v>40</v>
          </cell>
          <cell r="W233">
            <v>0</v>
          </cell>
          <cell r="X233">
            <v>40</v>
          </cell>
          <cell r="Y233">
            <v>0</v>
          </cell>
          <cell r="Z233">
            <v>40</v>
          </cell>
          <cell r="AA233">
            <v>0</v>
          </cell>
          <cell r="AB233">
            <v>40</v>
          </cell>
          <cell r="AC233">
            <v>0</v>
          </cell>
          <cell r="AD233">
            <v>40</v>
          </cell>
          <cell r="AE233">
            <v>0</v>
          </cell>
        </row>
        <row r="234">
          <cell r="F234" t="str">
            <v>(-) DESPESAS GARANTIA DA QUALIDADEAlimentação Viagens</v>
          </cell>
          <cell r="G234" t="str">
            <v>Alimentação Viagens</v>
          </cell>
          <cell r="H234">
            <v>160</v>
          </cell>
          <cell r="I234">
            <v>454.5</v>
          </cell>
          <cell r="J234">
            <v>160</v>
          </cell>
          <cell r="K234">
            <v>220.6</v>
          </cell>
          <cell r="L234">
            <v>300</v>
          </cell>
          <cell r="M234">
            <v>624.91</v>
          </cell>
          <cell r="N234">
            <v>300</v>
          </cell>
          <cell r="O234">
            <v>796.04</v>
          </cell>
          <cell r="P234">
            <v>400</v>
          </cell>
          <cell r="Q234">
            <v>247</v>
          </cell>
          <cell r="R234">
            <v>300</v>
          </cell>
          <cell r="S234">
            <v>472.51</v>
          </cell>
          <cell r="T234">
            <v>400</v>
          </cell>
          <cell r="U234">
            <v>1528.63</v>
          </cell>
          <cell r="V234">
            <v>300</v>
          </cell>
          <cell r="W234">
            <v>0</v>
          </cell>
          <cell r="X234">
            <v>400</v>
          </cell>
          <cell r="Y234">
            <v>0</v>
          </cell>
          <cell r="Z234">
            <v>300</v>
          </cell>
          <cell r="AA234">
            <v>0</v>
          </cell>
          <cell r="AB234">
            <v>300</v>
          </cell>
          <cell r="AC234">
            <v>0</v>
          </cell>
          <cell r="AD234">
            <v>300</v>
          </cell>
          <cell r="AE234">
            <v>0</v>
          </cell>
        </row>
        <row r="235">
          <cell r="F235" t="str">
            <v>(-) DESPESAS GARANTIA DA QUALIDADEDiárias Viagens</v>
          </cell>
          <cell r="G235" t="str">
            <v>Diárias Viagens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</row>
        <row r="236">
          <cell r="F236" t="str">
            <v>(-) DESPESAS GARANTIA DA QUALIDADECombustível em Viagens</v>
          </cell>
          <cell r="G236" t="str">
            <v>Combustível em Viagens</v>
          </cell>
          <cell r="H236">
            <v>120</v>
          </cell>
          <cell r="I236">
            <v>163.98</v>
          </cell>
          <cell r="J236">
            <v>120</v>
          </cell>
          <cell r="K236">
            <v>0</v>
          </cell>
          <cell r="L236">
            <v>120</v>
          </cell>
          <cell r="M236">
            <v>0</v>
          </cell>
          <cell r="N236">
            <v>120</v>
          </cell>
          <cell r="O236">
            <v>169.5</v>
          </cell>
          <cell r="P236">
            <v>120</v>
          </cell>
          <cell r="Q236">
            <v>165.1</v>
          </cell>
          <cell r="R236">
            <v>120</v>
          </cell>
          <cell r="S236">
            <v>0</v>
          </cell>
          <cell r="T236">
            <v>120</v>
          </cell>
          <cell r="U236">
            <v>669.45</v>
          </cell>
          <cell r="V236">
            <v>120</v>
          </cell>
          <cell r="W236">
            <v>0</v>
          </cell>
          <cell r="X236">
            <v>120</v>
          </cell>
          <cell r="Y236">
            <v>0</v>
          </cell>
          <cell r="Z236">
            <v>120</v>
          </cell>
          <cell r="AA236">
            <v>0</v>
          </cell>
          <cell r="AB236">
            <v>120</v>
          </cell>
          <cell r="AC236">
            <v>0</v>
          </cell>
          <cell r="AD236">
            <v>120</v>
          </cell>
          <cell r="AE236">
            <v>0</v>
          </cell>
        </row>
        <row r="237">
          <cell r="F237" t="str">
            <v>(-) DESPESAS GARANTIA DA QUALIDADEEstacionamento</v>
          </cell>
          <cell r="G237" t="str">
            <v>Estacionamento</v>
          </cell>
          <cell r="H237">
            <v>30</v>
          </cell>
          <cell r="I237">
            <v>41</v>
          </cell>
          <cell r="J237">
            <v>30</v>
          </cell>
          <cell r="K237">
            <v>36</v>
          </cell>
          <cell r="L237">
            <v>30</v>
          </cell>
          <cell r="M237">
            <v>18.600000000000001</v>
          </cell>
          <cell r="N237">
            <v>30</v>
          </cell>
          <cell r="O237">
            <v>47.5</v>
          </cell>
          <cell r="P237">
            <v>30</v>
          </cell>
          <cell r="Q237">
            <v>0</v>
          </cell>
          <cell r="R237">
            <v>30</v>
          </cell>
          <cell r="S237">
            <v>94</v>
          </cell>
          <cell r="T237">
            <v>30</v>
          </cell>
          <cell r="U237">
            <v>37</v>
          </cell>
          <cell r="V237">
            <v>30</v>
          </cell>
          <cell r="W237">
            <v>0</v>
          </cell>
          <cell r="X237">
            <v>30</v>
          </cell>
          <cell r="Y237">
            <v>0</v>
          </cell>
          <cell r="Z237">
            <v>30</v>
          </cell>
          <cell r="AA237">
            <v>0</v>
          </cell>
          <cell r="AB237">
            <v>30</v>
          </cell>
          <cell r="AC237">
            <v>0</v>
          </cell>
          <cell r="AD237">
            <v>30</v>
          </cell>
          <cell r="AE237">
            <v>0</v>
          </cell>
        </row>
        <row r="238">
          <cell r="F238" t="str">
            <v>(-) DESPESAS GARANTIA DA QUALIDADEPedágio</v>
          </cell>
          <cell r="G238" t="str">
            <v>Pedágio</v>
          </cell>
          <cell r="H238">
            <v>10</v>
          </cell>
          <cell r="I238">
            <v>10.8</v>
          </cell>
          <cell r="J238">
            <v>10</v>
          </cell>
          <cell r="K238">
            <v>3.2</v>
          </cell>
          <cell r="L238">
            <v>10</v>
          </cell>
          <cell r="M238">
            <v>14</v>
          </cell>
          <cell r="N238">
            <v>10</v>
          </cell>
          <cell r="O238">
            <v>7</v>
          </cell>
          <cell r="P238">
            <v>10</v>
          </cell>
          <cell r="Q238">
            <v>0</v>
          </cell>
          <cell r="R238">
            <v>10</v>
          </cell>
          <cell r="S238">
            <v>0</v>
          </cell>
          <cell r="T238">
            <v>10</v>
          </cell>
          <cell r="U238">
            <v>0</v>
          </cell>
          <cell r="V238">
            <v>10</v>
          </cell>
          <cell r="W238">
            <v>0</v>
          </cell>
          <cell r="X238">
            <v>10</v>
          </cell>
          <cell r="Y238">
            <v>0</v>
          </cell>
          <cell r="Z238">
            <v>10</v>
          </cell>
          <cell r="AA238">
            <v>0</v>
          </cell>
          <cell r="AB238">
            <v>10</v>
          </cell>
          <cell r="AC238">
            <v>0</v>
          </cell>
          <cell r="AD238">
            <v>10</v>
          </cell>
          <cell r="AE238">
            <v>0</v>
          </cell>
        </row>
        <row r="239">
          <cell r="F239" t="str">
            <v>(-) DESPESAS GARANTIA DA QUALIDADE(-) Telefonia e Telecomunicações</v>
          </cell>
          <cell r="G239" t="str">
            <v>(-) Telefonia e Telecomunicações</v>
          </cell>
          <cell r="H239">
            <v>163.76350034429228</v>
          </cell>
          <cell r="I239">
            <v>198.62</v>
          </cell>
          <cell r="J239">
            <v>163.76350034429228</v>
          </cell>
          <cell r="K239">
            <v>185.66</v>
          </cell>
          <cell r="L239">
            <v>163.76350034429228</v>
          </cell>
          <cell r="M239">
            <v>0</v>
          </cell>
          <cell r="N239">
            <v>163.76350034429228</v>
          </cell>
          <cell r="O239">
            <v>104.31</v>
          </cell>
          <cell r="P239">
            <v>163.76350034429228</v>
          </cell>
          <cell r="Q239">
            <v>222.4</v>
          </cell>
          <cell r="R239">
            <v>163.76350034429228</v>
          </cell>
          <cell r="S239">
            <v>286.72000000000003</v>
          </cell>
          <cell r="T239">
            <v>163.76350034429228</v>
          </cell>
          <cell r="U239">
            <v>0</v>
          </cell>
          <cell r="V239">
            <v>163.76350034429228</v>
          </cell>
          <cell r="W239">
            <v>0</v>
          </cell>
          <cell r="X239">
            <v>163.76350034429228</v>
          </cell>
          <cell r="Y239">
            <v>0</v>
          </cell>
          <cell r="Z239">
            <v>163.76350034429228</v>
          </cell>
          <cell r="AA239">
            <v>0</v>
          </cell>
          <cell r="AB239">
            <v>163.76350034429228</v>
          </cell>
          <cell r="AC239">
            <v>0</v>
          </cell>
          <cell r="AD239">
            <v>163.76350034429228</v>
          </cell>
          <cell r="AE239">
            <v>0</v>
          </cell>
        </row>
        <row r="240">
          <cell r="F240" t="str">
            <v>(-) DESPESAS GARANTIA DA QUALIDADETelefonia Fixa</v>
          </cell>
          <cell r="G240" t="str">
            <v>Telefonia Fixa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</row>
        <row r="241">
          <cell r="F241" t="str">
            <v>(-) DESPESAS GARANTIA DA QUALIDADETelefonia Móvel</v>
          </cell>
          <cell r="G241" t="str">
            <v>Telefonia Móvel</v>
          </cell>
          <cell r="H241">
            <v>163.76350034429228</v>
          </cell>
          <cell r="I241">
            <v>198.62</v>
          </cell>
          <cell r="J241">
            <v>163.76350034429228</v>
          </cell>
          <cell r="K241">
            <v>185.66</v>
          </cell>
          <cell r="L241">
            <v>163.76350034429228</v>
          </cell>
          <cell r="M241">
            <v>0</v>
          </cell>
          <cell r="N241">
            <v>163.76350034429228</v>
          </cell>
          <cell r="O241">
            <v>104.31</v>
          </cell>
          <cell r="P241">
            <v>163.76350034429228</v>
          </cell>
          <cell r="Q241">
            <v>222.4</v>
          </cell>
          <cell r="R241">
            <v>163.76350034429228</v>
          </cell>
          <cell r="S241">
            <v>286.72000000000003</v>
          </cell>
          <cell r="T241">
            <v>163.76350034429228</v>
          </cell>
          <cell r="U241">
            <v>0</v>
          </cell>
          <cell r="V241">
            <v>163.76350034429228</v>
          </cell>
          <cell r="W241">
            <v>0</v>
          </cell>
          <cell r="X241">
            <v>163.76350034429228</v>
          </cell>
          <cell r="Y241">
            <v>0</v>
          </cell>
          <cell r="Z241">
            <v>163.76350034429228</v>
          </cell>
          <cell r="AA241">
            <v>0</v>
          </cell>
          <cell r="AB241">
            <v>163.76350034429228</v>
          </cell>
          <cell r="AC241">
            <v>0</v>
          </cell>
          <cell r="AD241">
            <v>163.76350034429228</v>
          </cell>
          <cell r="AE241">
            <v>0</v>
          </cell>
        </row>
        <row r="242">
          <cell r="F242" t="str">
            <v>(-) DESPESAS GARANTIA DA QUALIDADEInternet</v>
          </cell>
          <cell r="G242" t="str">
            <v>Internet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</row>
        <row r="243">
          <cell r="F243" t="str">
            <v>(-) DESPESAS GARANTIA DA QUALIDADEServiço de Trasmissão em Audio e Video</v>
          </cell>
          <cell r="G243" t="str">
            <v>Serviço de Trasmissão em Audio e Video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</row>
        <row r="244">
          <cell r="F244" t="str">
            <v>(-) DESPESAS GARANTIA DA QUALIDADEVoip</v>
          </cell>
          <cell r="G244" t="str">
            <v>Voip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</row>
        <row r="245">
          <cell r="F245" t="str">
            <v>(-) DESPESAS GARANTIA DA QUALIDADE(-)Materias de Consumo</v>
          </cell>
          <cell r="G245" t="str">
            <v>(-)Materias de Consumo</v>
          </cell>
          <cell r="H245">
            <v>1711.5419999999999</v>
          </cell>
          <cell r="I245">
            <v>1290.46</v>
          </cell>
          <cell r="J245">
            <v>1931.454</v>
          </cell>
          <cell r="K245">
            <v>1507.0100000000002</v>
          </cell>
          <cell r="L245">
            <v>1792.645</v>
          </cell>
          <cell r="M245">
            <v>7360.18</v>
          </cell>
          <cell r="N245">
            <v>1628.6569999999999</v>
          </cell>
          <cell r="O245">
            <v>3926.48</v>
          </cell>
          <cell r="P245">
            <v>1683.755999992125</v>
          </cell>
          <cell r="Q245">
            <v>7993.31</v>
          </cell>
          <cell r="R245">
            <v>1518.6569999999999</v>
          </cell>
          <cell r="S245">
            <v>1601.07</v>
          </cell>
          <cell r="T245">
            <v>2394.4549999999999</v>
          </cell>
          <cell r="U245">
            <v>7441.72</v>
          </cell>
          <cell r="V245">
            <v>1666.2</v>
          </cell>
          <cell r="W245">
            <v>0</v>
          </cell>
          <cell r="X245">
            <v>1666.2</v>
          </cell>
          <cell r="Y245">
            <v>0</v>
          </cell>
          <cell r="Z245">
            <v>1666.2</v>
          </cell>
          <cell r="AA245">
            <v>0</v>
          </cell>
          <cell r="AB245">
            <v>1639.8528000000001</v>
          </cell>
          <cell r="AC245">
            <v>0</v>
          </cell>
          <cell r="AD245">
            <v>1639.8528000000001</v>
          </cell>
          <cell r="AE245">
            <v>0</v>
          </cell>
        </row>
        <row r="246">
          <cell r="F246" t="str">
            <v>(-) DESPESAS GARANTIA DA QUALIDADEMaterial de Consumo Informática</v>
          </cell>
          <cell r="G246" t="str">
            <v>Material de Consumo Informática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</row>
        <row r="247">
          <cell r="F247" t="str">
            <v>(-) DESPESAS GARANTIA DA QUALIDADEAluguel Máquina Reprográfica</v>
          </cell>
          <cell r="G247" t="str">
            <v>Aluguel Máquina Reprográfica</v>
          </cell>
          <cell r="H247">
            <v>380</v>
          </cell>
          <cell r="I247">
            <v>280</v>
          </cell>
          <cell r="J247">
            <v>380</v>
          </cell>
          <cell r="K247">
            <v>280</v>
          </cell>
          <cell r="L247">
            <v>380</v>
          </cell>
          <cell r="M247">
            <v>280</v>
          </cell>
          <cell r="N247">
            <v>380</v>
          </cell>
          <cell r="O247">
            <v>280</v>
          </cell>
          <cell r="P247">
            <v>380</v>
          </cell>
          <cell r="Q247">
            <v>280</v>
          </cell>
          <cell r="R247">
            <v>380</v>
          </cell>
          <cell r="S247">
            <v>280</v>
          </cell>
          <cell r="T247">
            <v>380</v>
          </cell>
          <cell r="U247">
            <v>280</v>
          </cell>
          <cell r="V247">
            <v>380</v>
          </cell>
          <cell r="W247">
            <v>0</v>
          </cell>
          <cell r="X247">
            <v>380</v>
          </cell>
          <cell r="Y247">
            <v>0</v>
          </cell>
          <cell r="Z247">
            <v>380</v>
          </cell>
          <cell r="AA247">
            <v>0</v>
          </cell>
          <cell r="AB247">
            <v>380</v>
          </cell>
          <cell r="AC247">
            <v>0</v>
          </cell>
          <cell r="AD247">
            <v>380</v>
          </cell>
          <cell r="AE247">
            <v>0</v>
          </cell>
        </row>
        <row r="248">
          <cell r="F248" t="str">
            <v>(-) DESPESAS GARANTIA DA QUALIDADEMaterial de Consumo Máquina Reprografia</v>
          </cell>
          <cell r="G248" t="str">
            <v>Material de Consumo Máquina Reprografia</v>
          </cell>
          <cell r="H248">
            <v>700</v>
          </cell>
          <cell r="I248">
            <v>537.58000000000004</v>
          </cell>
          <cell r="J248">
            <v>700</v>
          </cell>
          <cell r="K248">
            <v>806.45</v>
          </cell>
          <cell r="L248">
            <v>700</v>
          </cell>
          <cell r="M248">
            <v>544.73</v>
          </cell>
          <cell r="N248">
            <v>700</v>
          </cell>
          <cell r="O248">
            <v>848.2</v>
          </cell>
          <cell r="P248">
            <v>700</v>
          </cell>
          <cell r="Q248">
            <v>653.02</v>
          </cell>
          <cell r="R248">
            <v>700</v>
          </cell>
          <cell r="S248">
            <v>910.58</v>
          </cell>
          <cell r="T248">
            <v>700</v>
          </cell>
          <cell r="U248">
            <v>1110.29</v>
          </cell>
          <cell r="V248">
            <v>700</v>
          </cell>
          <cell r="W248">
            <v>0</v>
          </cell>
          <cell r="X248">
            <v>700</v>
          </cell>
          <cell r="Y248">
            <v>0</v>
          </cell>
          <cell r="Z248">
            <v>700</v>
          </cell>
          <cell r="AA248">
            <v>0</v>
          </cell>
          <cell r="AB248">
            <v>700</v>
          </cell>
          <cell r="AC248">
            <v>0</v>
          </cell>
          <cell r="AD248">
            <v>700</v>
          </cell>
          <cell r="AE248">
            <v>0</v>
          </cell>
        </row>
        <row r="249">
          <cell r="F249" t="str">
            <v>(-) DESPESAS GARANTIA DA QUALIDADEMaterial de Expediente</v>
          </cell>
          <cell r="G249" t="str">
            <v>Material de Expediente</v>
          </cell>
          <cell r="H249">
            <v>256.54200000000003</v>
          </cell>
          <cell r="I249">
            <v>418.14</v>
          </cell>
          <cell r="J249">
            <v>476.45400000000001</v>
          </cell>
          <cell r="K249">
            <v>309.68</v>
          </cell>
          <cell r="L249">
            <v>337.64500000000004</v>
          </cell>
          <cell r="M249">
            <v>355.11</v>
          </cell>
          <cell r="N249">
            <v>173.65700000000001</v>
          </cell>
          <cell r="O249">
            <v>142.78</v>
          </cell>
          <cell r="P249">
            <v>228.755999992125</v>
          </cell>
          <cell r="Q249">
            <v>689.48</v>
          </cell>
          <cell r="R249">
            <v>63.657000000000004</v>
          </cell>
          <cell r="S249">
            <v>373.18</v>
          </cell>
          <cell r="T249">
            <v>939.45500000000004</v>
          </cell>
          <cell r="U249">
            <v>773</v>
          </cell>
          <cell r="V249">
            <v>211.20000000000002</v>
          </cell>
          <cell r="W249">
            <v>0</v>
          </cell>
          <cell r="X249">
            <v>211.20000000000002</v>
          </cell>
          <cell r="Y249">
            <v>0</v>
          </cell>
          <cell r="Z249">
            <v>211.20000000000002</v>
          </cell>
          <cell r="AA249">
            <v>0</v>
          </cell>
          <cell r="AB249">
            <v>184.85280000000006</v>
          </cell>
          <cell r="AC249">
            <v>0</v>
          </cell>
          <cell r="AD249">
            <v>184.85280000000006</v>
          </cell>
          <cell r="AE249">
            <v>0</v>
          </cell>
        </row>
        <row r="250">
          <cell r="F250" t="str">
            <v>(-) DESPESAS GARANTIA DA QUALIDADEMaterial de Limpeza</v>
          </cell>
          <cell r="G250" t="str">
            <v>Material de Limpeza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</row>
        <row r="251">
          <cell r="F251" t="str">
            <v>(-) DESPESAS GARANTIA DA QUALIDADEMaterial Gráfico e Repreográfico</v>
          </cell>
          <cell r="G251" t="str">
            <v>Material Gráfico e Repreográfico</v>
          </cell>
          <cell r="H251">
            <v>240</v>
          </cell>
          <cell r="I251">
            <v>36</v>
          </cell>
          <cell r="J251">
            <v>240</v>
          </cell>
          <cell r="K251">
            <v>0</v>
          </cell>
          <cell r="L251">
            <v>240</v>
          </cell>
          <cell r="M251">
            <v>21</v>
          </cell>
          <cell r="N251">
            <v>240</v>
          </cell>
          <cell r="O251">
            <v>15</v>
          </cell>
          <cell r="P251">
            <v>240</v>
          </cell>
          <cell r="Q251">
            <v>200</v>
          </cell>
          <cell r="R251">
            <v>240</v>
          </cell>
          <cell r="S251">
            <v>0</v>
          </cell>
          <cell r="T251">
            <v>240</v>
          </cell>
          <cell r="U251">
            <v>30</v>
          </cell>
          <cell r="V251">
            <v>240</v>
          </cell>
          <cell r="W251">
            <v>0</v>
          </cell>
          <cell r="X251">
            <v>240</v>
          </cell>
          <cell r="Y251">
            <v>0</v>
          </cell>
          <cell r="Z251">
            <v>240</v>
          </cell>
          <cell r="AA251">
            <v>0</v>
          </cell>
          <cell r="AB251">
            <v>240</v>
          </cell>
          <cell r="AC251">
            <v>0</v>
          </cell>
          <cell r="AD251">
            <v>240</v>
          </cell>
          <cell r="AE251">
            <v>0</v>
          </cell>
        </row>
        <row r="252">
          <cell r="F252" t="str">
            <v>(-) DESPESAS GARANTIA DA QUALIDADEMateriais de Natureza Permanente</v>
          </cell>
          <cell r="G252" t="str">
            <v>Materiais de Natureza Permanente</v>
          </cell>
          <cell r="H252">
            <v>25</v>
          </cell>
          <cell r="I252">
            <v>18.739999999999998</v>
          </cell>
          <cell r="J252">
            <v>25</v>
          </cell>
          <cell r="K252">
            <v>0</v>
          </cell>
          <cell r="L252">
            <v>25</v>
          </cell>
          <cell r="M252">
            <v>6159.34</v>
          </cell>
          <cell r="N252">
            <v>25</v>
          </cell>
          <cell r="O252">
            <v>2640.5</v>
          </cell>
          <cell r="P252">
            <v>25</v>
          </cell>
          <cell r="Q252">
            <v>6170.81</v>
          </cell>
          <cell r="R252">
            <v>25</v>
          </cell>
          <cell r="S252">
            <v>0</v>
          </cell>
          <cell r="T252">
            <v>25</v>
          </cell>
          <cell r="U252">
            <v>5248.43</v>
          </cell>
          <cell r="V252">
            <v>25</v>
          </cell>
          <cell r="W252">
            <v>0</v>
          </cell>
          <cell r="X252">
            <v>25</v>
          </cell>
          <cell r="Y252">
            <v>0</v>
          </cell>
          <cell r="Z252">
            <v>25</v>
          </cell>
          <cell r="AA252">
            <v>0</v>
          </cell>
          <cell r="AB252">
            <v>25</v>
          </cell>
          <cell r="AC252">
            <v>0</v>
          </cell>
          <cell r="AD252">
            <v>25</v>
          </cell>
          <cell r="AE252">
            <v>0</v>
          </cell>
        </row>
        <row r="253">
          <cell r="F253" t="str">
            <v>(-) DESPESAS GARANTIA DA QUALIDADECoffee Break</v>
          </cell>
          <cell r="G253" t="str">
            <v>Coffee Break</v>
          </cell>
          <cell r="H253">
            <v>30</v>
          </cell>
          <cell r="I253">
            <v>0</v>
          </cell>
          <cell r="J253">
            <v>30</v>
          </cell>
          <cell r="K253">
            <v>110.88</v>
          </cell>
          <cell r="L253">
            <v>30</v>
          </cell>
          <cell r="M253">
            <v>0</v>
          </cell>
          <cell r="N253">
            <v>30</v>
          </cell>
          <cell r="O253">
            <v>0</v>
          </cell>
          <cell r="P253">
            <v>30</v>
          </cell>
          <cell r="Q253">
            <v>0</v>
          </cell>
          <cell r="R253">
            <v>30</v>
          </cell>
          <cell r="S253">
            <v>37.31</v>
          </cell>
          <cell r="T253">
            <v>30</v>
          </cell>
          <cell r="U253">
            <v>0</v>
          </cell>
          <cell r="V253">
            <v>30</v>
          </cell>
          <cell r="W253">
            <v>0</v>
          </cell>
          <cell r="X253">
            <v>30</v>
          </cell>
          <cell r="Y253">
            <v>0</v>
          </cell>
          <cell r="Z253">
            <v>30</v>
          </cell>
          <cell r="AA253">
            <v>0</v>
          </cell>
          <cell r="AB253">
            <v>30</v>
          </cell>
          <cell r="AC253">
            <v>0</v>
          </cell>
          <cell r="AD253">
            <v>30</v>
          </cell>
          <cell r="AE253">
            <v>0</v>
          </cell>
        </row>
        <row r="254">
          <cell r="F254" t="str">
            <v>(-) DESPESAS GARANTIA DA QUALIDADEMaterial EPI</v>
          </cell>
          <cell r="G254" t="str">
            <v>Material EPI</v>
          </cell>
          <cell r="H254">
            <v>80</v>
          </cell>
          <cell r="I254">
            <v>0</v>
          </cell>
          <cell r="J254">
            <v>80</v>
          </cell>
          <cell r="K254">
            <v>0</v>
          </cell>
          <cell r="L254">
            <v>80</v>
          </cell>
          <cell r="M254">
            <v>0</v>
          </cell>
          <cell r="N254">
            <v>80</v>
          </cell>
          <cell r="O254">
            <v>0</v>
          </cell>
          <cell r="P254">
            <v>80</v>
          </cell>
          <cell r="Q254">
            <v>0</v>
          </cell>
          <cell r="R254">
            <v>80</v>
          </cell>
          <cell r="S254">
            <v>0</v>
          </cell>
          <cell r="T254">
            <v>80</v>
          </cell>
          <cell r="U254">
            <v>0</v>
          </cell>
          <cell r="V254">
            <v>80</v>
          </cell>
          <cell r="W254">
            <v>0</v>
          </cell>
          <cell r="X254">
            <v>80</v>
          </cell>
          <cell r="Y254">
            <v>0</v>
          </cell>
          <cell r="Z254">
            <v>80</v>
          </cell>
          <cell r="AA254">
            <v>0</v>
          </cell>
          <cell r="AB254">
            <v>80</v>
          </cell>
          <cell r="AC254">
            <v>0</v>
          </cell>
          <cell r="AD254">
            <v>80</v>
          </cell>
          <cell r="AE254">
            <v>0</v>
          </cell>
        </row>
        <row r="255">
          <cell r="F255" t="str">
            <v>(-) DESPESAS GARANTIA DA QUALIDADE(-) Serviços Técnicos Especializados</v>
          </cell>
          <cell r="G255" t="str">
            <v>(-) Serviços Técnicos Especializados</v>
          </cell>
          <cell r="H255">
            <v>6950</v>
          </cell>
          <cell r="I255">
            <v>0</v>
          </cell>
          <cell r="J255">
            <v>6950</v>
          </cell>
          <cell r="K255">
            <v>0</v>
          </cell>
          <cell r="L255">
            <v>6950</v>
          </cell>
          <cell r="M255">
            <v>14253.88</v>
          </cell>
          <cell r="N255">
            <v>15950</v>
          </cell>
          <cell r="O255">
            <v>13557.68</v>
          </cell>
          <cell r="P255">
            <v>15950</v>
          </cell>
          <cell r="Q255">
            <v>13557.68</v>
          </cell>
          <cell r="R255">
            <v>15950</v>
          </cell>
          <cell r="S255">
            <v>5210</v>
          </cell>
          <cell r="T255">
            <v>6950</v>
          </cell>
          <cell r="U255">
            <v>5210</v>
          </cell>
          <cell r="V255">
            <v>6950</v>
          </cell>
          <cell r="W255">
            <v>0</v>
          </cell>
          <cell r="X255">
            <v>6950</v>
          </cell>
          <cell r="Y255">
            <v>0</v>
          </cell>
          <cell r="Z255">
            <v>6950</v>
          </cell>
          <cell r="AA255">
            <v>0</v>
          </cell>
          <cell r="AB255">
            <v>6950</v>
          </cell>
          <cell r="AC255">
            <v>0</v>
          </cell>
          <cell r="AD255">
            <v>6950</v>
          </cell>
          <cell r="AE255">
            <v>0</v>
          </cell>
        </row>
        <row r="256">
          <cell r="F256" t="str">
            <v>(-) DESPESAS GARANTIA DA QUALIDADEComissões sobre Vendas</v>
          </cell>
          <cell r="G256" t="str">
            <v>Comissões sobre Vendas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</row>
        <row r="257">
          <cell r="F257" t="str">
            <v>(-) DESPESAS GARANTIA DA QUALIDADEServiços de Segurança</v>
          </cell>
          <cell r="G257" t="str">
            <v>Serviços de Segurança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</row>
        <row r="258">
          <cell r="F258" t="str">
            <v>(-) DESPESAS GARANTIA DA QUALIDADEServiços de Contabilidade</v>
          </cell>
          <cell r="G258" t="str">
            <v>Serviços de Contabilidade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</row>
        <row r="259">
          <cell r="F259" t="str">
            <v>(-) DESPESAS GARANTIA DA QUALIDADEAssessoria Tributária</v>
          </cell>
          <cell r="G259" t="str">
            <v>Assessoria Tributária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</row>
        <row r="260">
          <cell r="F260" t="str">
            <v>(-) DESPESAS GARANTIA DA QUALIDADEAuditoria Independente</v>
          </cell>
          <cell r="G260" t="str">
            <v>Auditoria Independente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</row>
        <row r="261">
          <cell r="F261" t="str">
            <v>(-) DESPESAS GARANTIA DA QUALIDADEAdvocacia</v>
          </cell>
          <cell r="G261" t="str">
            <v>Advocacia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</row>
        <row r="262">
          <cell r="F262" t="str">
            <v>(-) DESPESAS GARANTIA DA QUALIDADEAssessoria de Imprensa</v>
          </cell>
          <cell r="G262" t="str">
            <v>Assessoria de Imprensa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</row>
        <row r="263">
          <cell r="F263" t="str">
            <v>(-) DESPESAS GARANTIA DA QUALIDADEAssessoria de Comunicação</v>
          </cell>
          <cell r="G263" t="str">
            <v>Assessoria de Comunicação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</row>
        <row r="264">
          <cell r="F264" t="str">
            <v>(-) DESPESAS GARANTIA DA QUALIDADEAssessoria Criação e Publicidade</v>
          </cell>
          <cell r="G264" t="str">
            <v>Assessoria Criação e Publicidade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</row>
        <row r="265">
          <cell r="F265" t="str">
            <v>(-) DESPESAS GARANTIA DA QUALIDADERecrutamento e Seleção</v>
          </cell>
          <cell r="G265" t="str">
            <v>Recrutamento e Seleção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</row>
        <row r="266">
          <cell r="F266" t="str">
            <v>(-) DESPESAS GARANTIA DA QUALIDADEFerramentas de Pesquisa</v>
          </cell>
          <cell r="G266" t="str">
            <v>Ferramentas de Pesquisa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</row>
        <row r="267">
          <cell r="F267" t="str">
            <v>(-) DESPESAS GARANTIA DA QUALIDADEAssessoria Empresarial</v>
          </cell>
          <cell r="G267" t="str">
            <v>Assessoria Empresarial</v>
          </cell>
          <cell r="H267">
            <v>6000</v>
          </cell>
          <cell r="I267">
            <v>0</v>
          </cell>
          <cell r="J267">
            <v>6000</v>
          </cell>
          <cell r="K267">
            <v>0</v>
          </cell>
          <cell r="L267">
            <v>6000</v>
          </cell>
          <cell r="M267">
            <v>5210</v>
          </cell>
          <cell r="N267">
            <v>6000</v>
          </cell>
          <cell r="O267">
            <v>5210</v>
          </cell>
          <cell r="P267">
            <v>6000</v>
          </cell>
          <cell r="Q267">
            <v>5210</v>
          </cell>
          <cell r="R267">
            <v>6000</v>
          </cell>
          <cell r="S267">
            <v>5210</v>
          </cell>
          <cell r="T267">
            <v>6000</v>
          </cell>
          <cell r="U267">
            <v>5210</v>
          </cell>
          <cell r="V267">
            <v>6000</v>
          </cell>
          <cell r="W267">
            <v>0</v>
          </cell>
          <cell r="X267">
            <v>6000</v>
          </cell>
          <cell r="Y267">
            <v>0</v>
          </cell>
          <cell r="Z267">
            <v>6000</v>
          </cell>
          <cell r="AA267">
            <v>0</v>
          </cell>
          <cell r="AB267">
            <v>6000</v>
          </cell>
          <cell r="AC267">
            <v>0</v>
          </cell>
          <cell r="AD267">
            <v>6000</v>
          </cell>
          <cell r="AE267">
            <v>0</v>
          </cell>
        </row>
        <row r="268">
          <cell r="F268" t="str">
            <v>(-) DESPESAS GARANTIA DA QUALIDADEServiço de Desembaraço Aduaneiro</v>
          </cell>
          <cell r="G268" t="str">
            <v>Serviço de Desembaraço Aduaneiro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</row>
        <row r="269">
          <cell r="F269" t="str">
            <v>(-) DESPESAS GARANTIA DA QUALIDADEParticipação em Associações</v>
          </cell>
          <cell r="G269" t="str">
            <v>Participação em Associações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</row>
        <row r="270">
          <cell r="F270" t="str">
            <v>(-) DESPESAS GARANTIA DA QUALIDADEComissão Empresa de Cobrança</v>
          </cell>
          <cell r="G270" t="str">
            <v>Comissão Empresa de Cobrança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</row>
        <row r="271">
          <cell r="F271" t="str">
            <v>(-) DESPESAS GARANTIA DA QUALIDADEServiço Análise de Crédito</v>
          </cell>
          <cell r="G271" t="str">
            <v>Serviço Análise de Crédito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</row>
        <row r="272">
          <cell r="F272" t="str">
            <v>(-) DESPESAS GARANTIA DA QUALIDADEDesenvolvimento e Manutenção de Software</v>
          </cell>
          <cell r="G272" t="str">
            <v>Desenvolvimento e Manutenção de Software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</row>
        <row r="273">
          <cell r="F273" t="str">
            <v>(-) DESPESAS GARANTIA DA QUALIDADESuporte Técnico Software</v>
          </cell>
          <cell r="G273" t="str">
            <v>Suporte Técnico Software</v>
          </cell>
          <cell r="H273">
            <v>950</v>
          </cell>
          <cell r="I273">
            <v>0</v>
          </cell>
          <cell r="J273">
            <v>950</v>
          </cell>
          <cell r="K273">
            <v>0</v>
          </cell>
          <cell r="L273">
            <v>950</v>
          </cell>
          <cell r="M273">
            <v>443.24</v>
          </cell>
          <cell r="N273">
            <v>950</v>
          </cell>
          <cell r="O273">
            <v>0</v>
          </cell>
          <cell r="P273">
            <v>950</v>
          </cell>
          <cell r="Q273">
            <v>0</v>
          </cell>
          <cell r="R273">
            <v>950</v>
          </cell>
          <cell r="S273">
            <v>0</v>
          </cell>
          <cell r="T273">
            <v>950</v>
          </cell>
          <cell r="U273">
            <v>0</v>
          </cell>
          <cell r="V273">
            <v>950</v>
          </cell>
          <cell r="W273">
            <v>0</v>
          </cell>
          <cell r="X273">
            <v>950</v>
          </cell>
          <cell r="Y273">
            <v>0</v>
          </cell>
          <cell r="Z273">
            <v>950</v>
          </cell>
          <cell r="AA273">
            <v>0</v>
          </cell>
          <cell r="AB273">
            <v>950</v>
          </cell>
          <cell r="AC273">
            <v>0</v>
          </cell>
          <cell r="AD273">
            <v>950</v>
          </cell>
          <cell r="AE273">
            <v>0</v>
          </cell>
        </row>
        <row r="274">
          <cell r="F274" t="str">
            <v>(-) DESPESAS GARANTIA DA QUALIDADELicença para Uso de Software (Aluguel)</v>
          </cell>
          <cell r="G274" t="str">
            <v>Licença para Uso de Software (Aluguel)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</row>
        <row r="275">
          <cell r="F275" t="str">
            <v>(-) DESPESAS GARANTIA DA QUALIDADEAssessoria em TI</v>
          </cell>
          <cell r="G275" t="str">
            <v>Assessoria em TI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8600.64</v>
          </cell>
          <cell r="N275">
            <v>9000</v>
          </cell>
          <cell r="O275">
            <v>8347.68</v>
          </cell>
          <cell r="P275">
            <v>9000</v>
          </cell>
          <cell r="Q275">
            <v>8347.68</v>
          </cell>
          <cell r="R275">
            <v>9000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</row>
        <row r="276">
          <cell r="F276" t="str">
            <v>(-) DESPESAS GARANTIA DA QUALIDADEManutenção Suporte Técnico Software</v>
          </cell>
          <cell r="G276" t="str">
            <v>Manutenção Suporte Técnico Software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</row>
        <row r="277">
          <cell r="F277" t="str">
            <v>(-) DESPESAS GARANTIA DA QUALIDADE(-)Manutenção</v>
          </cell>
          <cell r="G277" t="str">
            <v>(-)Manutenção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300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</row>
        <row r="278">
          <cell r="F278" t="str">
            <v>(-) DESPESAS GARANTIA DA QUALIDADEMateriais de Manutenção e Reparos</v>
          </cell>
          <cell r="G278" t="str">
            <v>Materiais de Manutenção e Reparos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</row>
        <row r="279">
          <cell r="F279" t="str">
            <v>(-) DESPESAS GARANTIA DA QUALIDADEManutenção Conservação Móveis e Utensílios</v>
          </cell>
          <cell r="G279" t="str">
            <v>Manutenção Conservação Móveis e Utensílios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</row>
        <row r="280">
          <cell r="F280" t="str">
            <v>(-) DESPESAS GARANTIA DA QUALIDADEManutenção Conservação Máq. e Equipamentos</v>
          </cell>
          <cell r="G280" t="str">
            <v>Manutenção Conservação Máq. e Equipamentos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300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</row>
        <row r="281">
          <cell r="F281" t="str">
            <v>(-) DESPESAS GARANTIA DA QUALIDADEManutenção de Equipamentos de Informática</v>
          </cell>
          <cell r="G281" t="str">
            <v>Manutenção de Equipamentos de Informática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</row>
        <row r="282">
          <cell r="F282" t="str">
            <v>(-) DESPESAS GARANTIA DA QUALIDADEManutenção e Conservação Instalações</v>
          </cell>
          <cell r="G282" t="str">
            <v>Manutenção e Conservação Instalações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</row>
        <row r="283">
          <cell r="F283" t="str">
            <v>(-) DESPESAS GARANTIA DA QUALIDADEManutenção e Conservação Predial</v>
          </cell>
          <cell r="G283" t="str">
            <v>Manutenção e Conservação Predial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</row>
        <row r="284">
          <cell r="F284" t="str">
            <v>(-) DESPESAS GARANTIA DA QUALIDADE(-)Outras Despesas Gerais</v>
          </cell>
          <cell r="G284" t="str">
            <v>(-)Outras Despesas Gerais</v>
          </cell>
          <cell r="H284">
            <v>3530</v>
          </cell>
          <cell r="I284">
            <v>4863.93</v>
          </cell>
          <cell r="J284">
            <v>2210</v>
          </cell>
          <cell r="K284">
            <v>258.70999999999998</v>
          </cell>
          <cell r="L284">
            <v>27030</v>
          </cell>
          <cell r="M284">
            <v>1320.8899999999999</v>
          </cell>
          <cell r="N284">
            <v>3210</v>
          </cell>
          <cell r="O284">
            <v>2348.08</v>
          </cell>
          <cell r="P284">
            <v>3030</v>
          </cell>
          <cell r="Q284">
            <v>200969.49</v>
          </cell>
          <cell r="R284">
            <v>3210</v>
          </cell>
          <cell r="S284">
            <v>77.59</v>
          </cell>
          <cell r="T284">
            <v>2030</v>
          </cell>
          <cell r="U284">
            <v>6469.1399999999994</v>
          </cell>
          <cell r="V284">
            <v>1210</v>
          </cell>
          <cell r="W284">
            <v>0</v>
          </cell>
          <cell r="X284">
            <v>1030</v>
          </cell>
          <cell r="Y284">
            <v>0</v>
          </cell>
          <cell r="Z284">
            <v>1210</v>
          </cell>
          <cell r="AA284">
            <v>0</v>
          </cell>
          <cell r="AB284">
            <v>3030</v>
          </cell>
          <cell r="AC284">
            <v>0</v>
          </cell>
          <cell r="AD284">
            <v>1210</v>
          </cell>
          <cell r="AE284">
            <v>0</v>
          </cell>
        </row>
        <row r="285">
          <cell r="F285" t="str">
            <v>(-) DESPESAS GARANTIA DA QUALIDADEAluguel de Veículos</v>
          </cell>
          <cell r="G285" t="str">
            <v>Aluguel de Veículos</v>
          </cell>
          <cell r="H285">
            <v>0</v>
          </cell>
          <cell r="I285">
            <v>0</v>
          </cell>
          <cell r="J285">
            <v>180</v>
          </cell>
          <cell r="K285">
            <v>0</v>
          </cell>
          <cell r="L285">
            <v>0</v>
          </cell>
          <cell r="M285">
            <v>0</v>
          </cell>
          <cell r="N285">
            <v>180</v>
          </cell>
          <cell r="O285">
            <v>0</v>
          </cell>
          <cell r="P285">
            <v>0</v>
          </cell>
          <cell r="Q285">
            <v>0</v>
          </cell>
          <cell r="R285">
            <v>180</v>
          </cell>
          <cell r="S285">
            <v>0</v>
          </cell>
          <cell r="T285">
            <v>0</v>
          </cell>
          <cell r="U285">
            <v>0</v>
          </cell>
          <cell r="V285">
            <v>180</v>
          </cell>
          <cell r="W285">
            <v>0</v>
          </cell>
          <cell r="X285">
            <v>0</v>
          </cell>
          <cell r="Y285">
            <v>0</v>
          </cell>
          <cell r="Z285">
            <v>180</v>
          </cell>
          <cell r="AA285">
            <v>0</v>
          </cell>
          <cell r="AB285">
            <v>0</v>
          </cell>
          <cell r="AC285">
            <v>0</v>
          </cell>
          <cell r="AD285">
            <v>180</v>
          </cell>
          <cell r="AE285">
            <v>0</v>
          </cell>
        </row>
        <row r="286">
          <cell r="F286" t="str">
            <v>(-) DESPESAS GARANTIA DA QUALIDADEAssinatura Jornais, Revistas e Periódicos</v>
          </cell>
          <cell r="G286" t="str">
            <v>Assinatura Jornais, Revistas e Periódicos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</row>
        <row r="287">
          <cell r="F287" t="str">
            <v>(-) DESPESAS GARANTIA DA QUALIDADECombustível</v>
          </cell>
          <cell r="G287" t="str">
            <v>Combustível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</row>
        <row r="288">
          <cell r="F288" t="str">
            <v>(-) DESPESAS GARANTIA DA QUALIDADEDespesa com Documentos</v>
          </cell>
          <cell r="G288" t="str">
            <v>Despesa com Documentos</v>
          </cell>
          <cell r="H288">
            <v>80</v>
          </cell>
          <cell r="I288">
            <v>0</v>
          </cell>
          <cell r="J288">
            <v>80</v>
          </cell>
          <cell r="K288">
            <v>0</v>
          </cell>
          <cell r="L288">
            <v>80</v>
          </cell>
          <cell r="M288">
            <v>80.8</v>
          </cell>
          <cell r="N288">
            <v>80</v>
          </cell>
          <cell r="O288">
            <v>0</v>
          </cell>
          <cell r="P288">
            <v>80</v>
          </cell>
          <cell r="Q288">
            <v>0</v>
          </cell>
          <cell r="R288">
            <v>80</v>
          </cell>
          <cell r="S288">
            <v>0</v>
          </cell>
          <cell r="T288">
            <v>80</v>
          </cell>
          <cell r="U288">
            <v>35</v>
          </cell>
          <cell r="V288">
            <v>80</v>
          </cell>
          <cell r="W288">
            <v>0</v>
          </cell>
          <cell r="X288">
            <v>80</v>
          </cell>
          <cell r="Y288">
            <v>0</v>
          </cell>
          <cell r="Z288">
            <v>80</v>
          </cell>
          <cell r="AA288">
            <v>0</v>
          </cell>
          <cell r="AB288">
            <v>80</v>
          </cell>
          <cell r="AC288">
            <v>0</v>
          </cell>
          <cell r="AD288">
            <v>80</v>
          </cell>
          <cell r="AE288">
            <v>0</v>
          </cell>
        </row>
        <row r="289">
          <cell r="F289" t="str">
            <v>(-) DESPESAS GARANTIA DA QUALIDADEDespesa com Processos Judiciais</v>
          </cell>
          <cell r="G289" t="str">
            <v>Despesa com Processos Judiciais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2000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</row>
        <row r="290">
          <cell r="F290" t="str">
            <v>(-) DESPESAS GARANTIA DA QUALIDADEFrete Compra</v>
          </cell>
          <cell r="G290" t="str">
            <v>Frete Compra</v>
          </cell>
          <cell r="H290">
            <v>50</v>
          </cell>
          <cell r="I290">
            <v>0</v>
          </cell>
          <cell r="J290">
            <v>50</v>
          </cell>
          <cell r="K290">
            <v>0</v>
          </cell>
          <cell r="L290">
            <v>50</v>
          </cell>
          <cell r="M290">
            <v>158.28</v>
          </cell>
          <cell r="N290">
            <v>50</v>
          </cell>
          <cell r="O290">
            <v>0</v>
          </cell>
          <cell r="P290">
            <v>50</v>
          </cell>
          <cell r="Q290">
            <v>0</v>
          </cell>
          <cell r="R290">
            <v>50</v>
          </cell>
          <cell r="S290">
            <v>0</v>
          </cell>
          <cell r="T290">
            <v>50</v>
          </cell>
          <cell r="U290">
            <v>0</v>
          </cell>
          <cell r="V290">
            <v>50</v>
          </cell>
          <cell r="W290">
            <v>0</v>
          </cell>
          <cell r="X290">
            <v>50</v>
          </cell>
          <cell r="Y290">
            <v>0</v>
          </cell>
          <cell r="Z290">
            <v>50</v>
          </cell>
          <cell r="AA290">
            <v>0</v>
          </cell>
          <cell r="AB290">
            <v>50</v>
          </cell>
          <cell r="AC290">
            <v>0</v>
          </cell>
          <cell r="AD290">
            <v>50</v>
          </cell>
          <cell r="AE290">
            <v>0</v>
          </cell>
        </row>
        <row r="291">
          <cell r="F291" t="str">
            <v>(-) DESPESAS GARANTIA DA QUALIDADEMão-de-Obra Terceirizada</v>
          </cell>
          <cell r="G291" t="str">
            <v>Mão-de-Obra Terceirizada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</row>
        <row r="292">
          <cell r="F292" t="str">
            <v>(-) DESPESAS GARANTIA DA QUALIDADEServiço de Correios</v>
          </cell>
          <cell r="G292" t="str">
            <v>Serviço de Correios</v>
          </cell>
          <cell r="H292">
            <v>900</v>
          </cell>
          <cell r="I292">
            <v>4155.43</v>
          </cell>
          <cell r="J292">
            <v>900</v>
          </cell>
          <cell r="K292">
            <v>203.39</v>
          </cell>
          <cell r="L292">
            <v>900</v>
          </cell>
          <cell r="M292">
            <v>406.65</v>
          </cell>
          <cell r="N292">
            <v>900</v>
          </cell>
          <cell r="O292">
            <v>29.6</v>
          </cell>
          <cell r="P292">
            <v>900</v>
          </cell>
          <cell r="Q292">
            <v>240.49</v>
          </cell>
          <cell r="R292">
            <v>900</v>
          </cell>
          <cell r="S292">
            <v>0</v>
          </cell>
          <cell r="T292">
            <v>900</v>
          </cell>
          <cell r="U292">
            <v>3705.49</v>
          </cell>
          <cell r="V292">
            <v>900</v>
          </cell>
          <cell r="W292">
            <v>0</v>
          </cell>
          <cell r="X292">
            <v>900</v>
          </cell>
          <cell r="Y292">
            <v>0</v>
          </cell>
          <cell r="Z292">
            <v>900</v>
          </cell>
          <cell r="AA292">
            <v>0</v>
          </cell>
          <cell r="AB292">
            <v>900</v>
          </cell>
          <cell r="AC292">
            <v>0</v>
          </cell>
          <cell r="AD292">
            <v>900</v>
          </cell>
          <cell r="AE292">
            <v>0</v>
          </cell>
        </row>
        <row r="293">
          <cell r="F293" t="str">
            <v>(-) DESPESAS GARANTIA DA QUALIDADEÁgua</v>
          </cell>
          <cell r="G293" t="str">
            <v>Água</v>
          </cell>
          <cell r="H293">
            <v>0</v>
          </cell>
          <cell r="I293">
            <v>708.5</v>
          </cell>
          <cell r="J293">
            <v>0</v>
          </cell>
          <cell r="K293">
            <v>55.32</v>
          </cell>
          <cell r="L293">
            <v>0</v>
          </cell>
          <cell r="M293">
            <v>69.86</v>
          </cell>
          <cell r="N293">
            <v>0</v>
          </cell>
          <cell r="O293">
            <v>68.48</v>
          </cell>
          <cell r="P293">
            <v>0</v>
          </cell>
          <cell r="Q293">
            <v>62.57</v>
          </cell>
          <cell r="R293">
            <v>0</v>
          </cell>
          <cell r="S293">
            <v>0</v>
          </cell>
          <cell r="T293">
            <v>0</v>
          </cell>
          <cell r="U293">
            <v>128.65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</row>
        <row r="294">
          <cell r="F294" t="str">
            <v>(-) DESPESAS GARANTIA DA QUALIDADEDespesas com Amortização de Software</v>
          </cell>
          <cell r="G294" t="str">
            <v>Despesas com Amortização de Software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</row>
        <row r="295">
          <cell r="F295" t="str">
            <v>(-) DESPESAS GARANTIA DA QUALIDADETaxas Operacionais</v>
          </cell>
          <cell r="G295" t="str">
            <v>Taxas Operacionais</v>
          </cell>
          <cell r="H295">
            <v>2500</v>
          </cell>
          <cell r="I295">
            <v>0</v>
          </cell>
          <cell r="J295">
            <v>1000</v>
          </cell>
          <cell r="K295">
            <v>0</v>
          </cell>
          <cell r="L295">
            <v>26000</v>
          </cell>
          <cell r="M295">
            <v>605.29999999999995</v>
          </cell>
          <cell r="N295">
            <v>2000</v>
          </cell>
          <cell r="O295">
            <v>2250</v>
          </cell>
          <cell r="P295">
            <v>2000</v>
          </cell>
          <cell r="Q295">
            <v>0</v>
          </cell>
          <cell r="R295">
            <v>2000</v>
          </cell>
          <cell r="S295">
            <v>0</v>
          </cell>
          <cell r="T295">
            <v>1000</v>
          </cell>
          <cell r="U295">
            <v>600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2000</v>
          </cell>
          <cell r="AC295">
            <v>0</v>
          </cell>
          <cell r="AD295">
            <v>0</v>
          </cell>
          <cell r="AE295">
            <v>0</v>
          </cell>
        </row>
        <row r="296">
          <cell r="F296" t="str">
            <v>(-) DESPESAS GARANTIA DA QUALIDADEAluguel de Imóveis</v>
          </cell>
          <cell r="G296" t="str">
            <v>Aluguel de Imóveis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</row>
        <row r="297">
          <cell r="F297" t="str">
            <v>(-) DESPESAS GARANTIA DA QUALIDADESeguro Frota Leve</v>
          </cell>
          <cell r="G297" t="str">
            <v>Seguro Frota Leve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</row>
        <row r="298">
          <cell r="F298" t="str">
            <v>(-) DESPESAS GARANTIA DA QUALIDADEPerdas de Estoque</v>
          </cell>
          <cell r="G298" t="str">
            <v>Perdas de Estoque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200666.43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</row>
        <row r="299">
          <cell r="F299" t="str">
            <v>(-) DESPESAS GARANTIA DA QUALIDADEAluguel de Máquinas e Equipamentos</v>
          </cell>
          <cell r="G299" t="str">
            <v>Aluguel de Máquinas e Equipamentos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</row>
        <row r="300">
          <cell r="F300" t="str">
            <v>(-) DESPESAS GARANTIA DA QUALIDADEOutras Despesas Gerais</v>
          </cell>
          <cell r="G300" t="str">
            <v>Outras Despesas Gerais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77.59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</row>
        <row r="301">
          <cell r="F301" t="str">
            <v>(-) DESPESAS CONTROLE FÍSICO-QUÍMICO (Site I)(-) DESPESAS CONTROLE FÍSICO-QUÍMICO (Site I)</v>
          </cell>
          <cell r="G301" t="str">
            <v>(-) DESPESAS CONTROLE FÍSICO-QUÍMICO (Site I)</v>
          </cell>
          <cell r="H301">
            <v>58739.64801081155</v>
          </cell>
          <cell r="I301">
            <v>60020.240000000005</v>
          </cell>
          <cell r="J301">
            <v>58615.594714495783</v>
          </cell>
          <cell r="K301">
            <v>53762.75</v>
          </cell>
          <cell r="L301">
            <v>60845.594714495783</v>
          </cell>
          <cell r="M301">
            <v>60644.37000000001</v>
          </cell>
          <cell r="N301">
            <v>68227.15498342269</v>
          </cell>
          <cell r="O301">
            <v>55626.83</v>
          </cell>
          <cell r="P301">
            <v>72761.993931256016</v>
          </cell>
          <cell r="Q301">
            <v>67410.590000000011</v>
          </cell>
          <cell r="R301">
            <v>71515.323692247694</v>
          </cell>
          <cell r="S301">
            <v>71830.69</v>
          </cell>
          <cell r="T301">
            <v>77954.74316616435</v>
          </cell>
          <cell r="U301">
            <v>61334.400000000001</v>
          </cell>
          <cell r="V301">
            <v>75764.74316616435</v>
          </cell>
          <cell r="W301">
            <v>0</v>
          </cell>
          <cell r="X301">
            <v>76144.74316616435</v>
          </cell>
          <cell r="Y301">
            <v>0</v>
          </cell>
          <cell r="Z301">
            <v>74104.74316616435</v>
          </cell>
          <cell r="AA301">
            <v>0</v>
          </cell>
          <cell r="AB301">
            <v>74384.74316616435</v>
          </cell>
          <cell r="AC301">
            <v>0</v>
          </cell>
          <cell r="AD301">
            <v>74154.74316616435</v>
          </cell>
          <cell r="AE301">
            <v>0</v>
          </cell>
        </row>
        <row r="302">
          <cell r="F302" t="str">
            <v>(-) DESPESAS CONTROLE FÍSICO-QUÍMICO (Site I)Despesas com Pessoal</v>
          </cell>
          <cell r="G302" t="str">
            <v>Despesas com Pessoal</v>
          </cell>
          <cell r="H302">
            <v>47711.825385553333</v>
          </cell>
          <cell r="I302">
            <v>48828.19000000001</v>
          </cell>
          <cell r="J302">
            <v>48217.772089237566</v>
          </cell>
          <cell r="K302">
            <v>47932.39</v>
          </cell>
          <cell r="L302">
            <v>48217.772089237566</v>
          </cell>
          <cell r="M302">
            <v>45203.180000000008</v>
          </cell>
          <cell r="N302">
            <v>54819.332358164465</v>
          </cell>
          <cell r="O302">
            <v>47719.66</v>
          </cell>
          <cell r="P302">
            <v>58934.171305997799</v>
          </cell>
          <cell r="Q302">
            <v>57767.990000000005</v>
          </cell>
          <cell r="R302">
            <v>60587.501066989462</v>
          </cell>
          <cell r="S302">
            <v>60867.75</v>
          </cell>
          <cell r="T302">
            <v>62276.920540906125</v>
          </cell>
          <cell r="U302">
            <v>53364.130000000005</v>
          </cell>
          <cell r="V302">
            <v>62276.920540906125</v>
          </cell>
          <cell r="W302">
            <v>0</v>
          </cell>
          <cell r="X302">
            <v>62276.920540906125</v>
          </cell>
          <cell r="Y302">
            <v>0</v>
          </cell>
          <cell r="Z302">
            <v>62276.920540906125</v>
          </cell>
          <cell r="AA302">
            <v>0</v>
          </cell>
          <cell r="AB302">
            <v>62276.920540906125</v>
          </cell>
          <cell r="AC302">
            <v>0</v>
          </cell>
          <cell r="AD302">
            <v>62276.920540906125</v>
          </cell>
          <cell r="AE302">
            <v>0</v>
          </cell>
        </row>
        <row r="303">
          <cell r="F303" t="str">
            <v>(-) DESPESAS CONTROLE FÍSICO-QUÍMICO (Site I)Salários e Adicionais</v>
          </cell>
          <cell r="G303" t="str">
            <v>Salários e Adicionais</v>
          </cell>
          <cell r="H303">
            <v>27343</v>
          </cell>
          <cell r="I303">
            <v>24017.230000000003</v>
          </cell>
          <cell r="J303">
            <v>27711.002400000001</v>
          </cell>
          <cell r="K303">
            <v>25930.17</v>
          </cell>
          <cell r="L303">
            <v>27711.002400000001</v>
          </cell>
          <cell r="M303">
            <v>23472.66</v>
          </cell>
          <cell r="N303">
            <v>32026.612568</v>
          </cell>
          <cell r="O303">
            <v>26427.968000000001</v>
          </cell>
          <cell r="P303">
            <v>33951.612568000004</v>
          </cell>
          <cell r="Q303">
            <v>31217.399200000003</v>
          </cell>
          <cell r="R303">
            <v>34887.862568000004</v>
          </cell>
          <cell r="S303">
            <v>28527.622800000001</v>
          </cell>
          <cell r="T303">
            <v>35850.362568000004</v>
          </cell>
          <cell r="U303">
            <v>28169.489999999998</v>
          </cell>
          <cell r="V303">
            <v>35850.362568000004</v>
          </cell>
          <cell r="W303">
            <v>0</v>
          </cell>
          <cell r="X303">
            <v>35850.362568000004</v>
          </cell>
          <cell r="Y303">
            <v>0</v>
          </cell>
          <cell r="Z303">
            <v>35850.362568000004</v>
          </cell>
          <cell r="AA303">
            <v>0</v>
          </cell>
          <cell r="AB303">
            <v>35850.362568000004</v>
          </cell>
          <cell r="AC303">
            <v>0</v>
          </cell>
          <cell r="AD303">
            <v>35850.362568000004</v>
          </cell>
          <cell r="AE303">
            <v>0</v>
          </cell>
        </row>
        <row r="304">
          <cell r="F304" t="str">
            <v>(-) DESPESAS CONTROLE FÍSICO-QUÍMICO (Site I)Horas Extras</v>
          </cell>
          <cell r="G304" t="str">
            <v>Horas Extras</v>
          </cell>
          <cell r="H304">
            <v>0</v>
          </cell>
          <cell r="I304">
            <v>1104.52</v>
          </cell>
          <cell r="J304">
            <v>0</v>
          </cell>
          <cell r="K304">
            <v>477.48</v>
          </cell>
          <cell r="L304">
            <v>0</v>
          </cell>
          <cell r="M304">
            <v>607.91999999999996</v>
          </cell>
          <cell r="N304">
            <v>0</v>
          </cell>
          <cell r="O304">
            <v>165.7</v>
          </cell>
          <cell r="P304">
            <v>0</v>
          </cell>
          <cell r="Q304">
            <v>681.27</v>
          </cell>
          <cell r="R304">
            <v>0</v>
          </cell>
          <cell r="S304">
            <v>403.19</v>
          </cell>
          <cell r="T304">
            <v>0</v>
          </cell>
          <cell r="U304">
            <v>966.95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</row>
        <row r="305">
          <cell r="F305" t="str">
            <v>(-) DESPESAS CONTROLE FÍSICO-QUÍMICO (Site I)Encargos Sociais</v>
          </cell>
          <cell r="G305" t="str">
            <v>Encargos Sociais</v>
          </cell>
          <cell r="H305">
            <v>7971.7479288866662</v>
          </cell>
          <cell r="I305">
            <v>11865.57</v>
          </cell>
          <cell r="J305">
            <v>8079.037632650894</v>
          </cell>
          <cell r="K305">
            <v>10342.330000000002</v>
          </cell>
          <cell r="L305">
            <v>8079.037632650894</v>
          </cell>
          <cell r="M305">
            <v>9501.7100000000009</v>
          </cell>
          <cell r="N305">
            <v>9337.2374065833901</v>
          </cell>
          <cell r="O305">
            <v>10097.472</v>
          </cell>
          <cell r="P305">
            <v>9898.4638544167265</v>
          </cell>
          <cell r="Q305">
            <v>10592.300799999999</v>
          </cell>
          <cell r="R305">
            <v>10171.423990408392</v>
          </cell>
          <cell r="S305">
            <v>21584.337199999998</v>
          </cell>
          <cell r="T305">
            <v>10452.037214325057</v>
          </cell>
          <cell r="U305">
            <v>11310.689999999999</v>
          </cell>
          <cell r="V305">
            <v>10452.037214325057</v>
          </cell>
          <cell r="W305">
            <v>0</v>
          </cell>
          <cell r="X305">
            <v>10452.037214325057</v>
          </cell>
          <cell r="Y305">
            <v>0</v>
          </cell>
          <cell r="Z305">
            <v>10452.037214325057</v>
          </cell>
          <cell r="AA305">
            <v>0</v>
          </cell>
          <cell r="AB305">
            <v>10452.037214325057</v>
          </cell>
          <cell r="AC305">
            <v>0</v>
          </cell>
          <cell r="AD305">
            <v>10452.037214325057</v>
          </cell>
          <cell r="AE305">
            <v>0</v>
          </cell>
        </row>
        <row r="306">
          <cell r="F306" t="str">
            <v>(-) DESPESAS CONTROLE FÍSICO-QUÍMICO (Site I)INSS</v>
          </cell>
          <cell r="G306" t="str">
            <v>INSS</v>
          </cell>
          <cell r="H306">
            <v>2745.5891955533334</v>
          </cell>
          <cell r="I306">
            <v>2343.09</v>
          </cell>
          <cell r="J306">
            <v>2782.541373930896</v>
          </cell>
          <cell r="K306">
            <v>2719.85</v>
          </cell>
          <cell r="L306">
            <v>2782.541373930896</v>
          </cell>
          <cell r="M306">
            <v>2462.19</v>
          </cell>
          <cell r="N306">
            <v>3215.8841910863252</v>
          </cell>
          <cell r="O306">
            <v>2683.6235999999999</v>
          </cell>
          <cell r="P306">
            <v>3409.1789722529925</v>
          </cell>
          <cell r="Q306">
            <v>2923.0299999999997</v>
          </cell>
          <cell r="R306">
            <v>3503.1905249113256</v>
          </cell>
          <cell r="S306">
            <v>3745.5063999999998</v>
          </cell>
          <cell r="T306">
            <v>3599.8379154946588</v>
          </cell>
          <cell r="U306">
            <v>2916.8799999999997</v>
          </cell>
          <cell r="V306">
            <v>3599.8379154946588</v>
          </cell>
          <cell r="W306">
            <v>0</v>
          </cell>
          <cell r="X306">
            <v>3599.8379154946588</v>
          </cell>
          <cell r="Y306">
            <v>0</v>
          </cell>
          <cell r="Z306">
            <v>3599.8379154946588</v>
          </cell>
          <cell r="AA306">
            <v>0</v>
          </cell>
          <cell r="AB306">
            <v>3599.8379154946588</v>
          </cell>
          <cell r="AC306">
            <v>0</v>
          </cell>
          <cell r="AD306">
            <v>3599.8379154946588</v>
          </cell>
          <cell r="AE306">
            <v>0</v>
          </cell>
        </row>
        <row r="307">
          <cell r="F307" t="str">
            <v>(-) DESPESAS CONTROLE FÍSICO-QUÍMICO (Site I)FGTS</v>
          </cell>
          <cell r="G307" t="str">
            <v>FGTS</v>
          </cell>
          <cell r="H307">
            <v>2187.44</v>
          </cell>
          <cell r="I307">
            <v>2445.39</v>
          </cell>
          <cell r="J307">
            <v>2216.8801920000001</v>
          </cell>
          <cell r="K307">
            <v>2359.84</v>
          </cell>
          <cell r="L307">
            <v>2216.8801920000001</v>
          </cell>
          <cell r="M307">
            <v>2130.83</v>
          </cell>
          <cell r="N307">
            <v>2562.1290054400001</v>
          </cell>
          <cell r="O307">
            <v>2261.1468</v>
          </cell>
          <cell r="P307">
            <v>2716.1290054400006</v>
          </cell>
          <cell r="Q307">
            <v>2176.2828</v>
          </cell>
          <cell r="R307">
            <v>2791.0290054400002</v>
          </cell>
          <cell r="S307">
            <v>3455.0203999999994</v>
          </cell>
          <cell r="T307">
            <v>2868.0290054400002</v>
          </cell>
          <cell r="U307">
            <v>2531.06</v>
          </cell>
          <cell r="V307">
            <v>2868.0290054400002</v>
          </cell>
          <cell r="W307">
            <v>0</v>
          </cell>
          <cell r="X307">
            <v>2868.0290054400002</v>
          </cell>
          <cell r="Y307">
            <v>0</v>
          </cell>
          <cell r="Z307">
            <v>2868.0290054400002</v>
          </cell>
          <cell r="AA307">
            <v>0</v>
          </cell>
          <cell r="AB307">
            <v>2868.0290054400002</v>
          </cell>
          <cell r="AC307">
            <v>0</v>
          </cell>
          <cell r="AD307">
            <v>2868.0290054400002</v>
          </cell>
          <cell r="AE307">
            <v>0</v>
          </cell>
        </row>
        <row r="308">
          <cell r="F308" t="str">
            <v>(-) DESPESAS CONTROLE FÍSICO-QUÍMICO (Site I)Provisão 13º Salário</v>
          </cell>
          <cell r="G308" t="str">
            <v>Provisão 13º Salário</v>
          </cell>
          <cell r="H308">
            <v>2278.5833333333326</v>
          </cell>
          <cell r="I308">
            <v>2201.5100000000002</v>
          </cell>
          <cell r="J308">
            <v>2309.250199999999</v>
          </cell>
          <cell r="K308">
            <v>2207.0100000000002</v>
          </cell>
          <cell r="L308">
            <v>2309.250199999999</v>
          </cell>
          <cell r="M308">
            <v>2057.6799999999998</v>
          </cell>
          <cell r="N308">
            <v>2668.8843806666655</v>
          </cell>
          <cell r="O308">
            <v>2236.5180000000005</v>
          </cell>
          <cell r="P308">
            <v>2829.3010473333325</v>
          </cell>
          <cell r="Q308">
            <v>2356.9920000000002</v>
          </cell>
          <cell r="R308">
            <v>2907.3218806666659</v>
          </cell>
          <cell r="S308">
            <v>4431.78</v>
          </cell>
          <cell r="T308">
            <v>2987.530213999999</v>
          </cell>
          <cell r="U308">
            <v>2539.2399999999998</v>
          </cell>
          <cell r="V308">
            <v>2987.530213999999</v>
          </cell>
          <cell r="W308">
            <v>0</v>
          </cell>
          <cell r="X308">
            <v>2987.530213999999</v>
          </cell>
          <cell r="Y308">
            <v>0</v>
          </cell>
          <cell r="Z308">
            <v>2987.530213999999</v>
          </cell>
          <cell r="AA308">
            <v>0</v>
          </cell>
          <cell r="AB308">
            <v>2987.530213999999</v>
          </cell>
          <cell r="AC308">
            <v>0</v>
          </cell>
          <cell r="AD308">
            <v>2987.530213999999</v>
          </cell>
          <cell r="AE308">
            <v>0</v>
          </cell>
        </row>
        <row r="309">
          <cell r="F309" t="str">
            <v>(-) DESPESAS CONTROLE FÍSICO-QUÍMICO (Site I)Provisão de Férias</v>
          </cell>
          <cell r="G309" t="str">
            <v>Provisão de Férias</v>
          </cell>
          <cell r="H309">
            <v>760.1354</v>
          </cell>
          <cell r="I309">
            <v>4875.58</v>
          </cell>
          <cell r="J309">
            <v>770.36586671999999</v>
          </cell>
          <cell r="K309">
            <v>3055.63</v>
          </cell>
          <cell r="L309">
            <v>770.36586671999999</v>
          </cell>
          <cell r="M309">
            <v>2851.01</v>
          </cell>
          <cell r="N309">
            <v>890.33982939039993</v>
          </cell>
          <cell r="O309">
            <v>2916.1836000000003</v>
          </cell>
          <cell r="P309">
            <v>943.85482939040003</v>
          </cell>
          <cell r="Q309">
            <v>3135.9959999999996</v>
          </cell>
          <cell r="R309">
            <v>969.88257939040011</v>
          </cell>
          <cell r="S309">
            <v>9952.0303999999996</v>
          </cell>
          <cell r="T309">
            <v>996.64007939040005</v>
          </cell>
          <cell r="U309">
            <v>3323.5099999999998</v>
          </cell>
          <cell r="V309">
            <v>996.64007939040005</v>
          </cell>
          <cell r="W309">
            <v>0</v>
          </cell>
          <cell r="X309">
            <v>996.64007939040005</v>
          </cell>
          <cell r="Y309">
            <v>0</v>
          </cell>
          <cell r="Z309">
            <v>996.64007939040005</v>
          </cell>
          <cell r="AA309">
            <v>0</v>
          </cell>
          <cell r="AB309">
            <v>996.64007939040005</v>
          </cell>
          <cell r="AC309">
            <v>0</v>
          </cell>
          <cell r="AD309">
            <v>996.64007939040005</v>
          </cell>
          <cell r="AE309">
            <v>0</v>
          </cell>
        </row>
        <row r="310">
          <cell r="F310" t="str">
            <v>(-) DESPESAS CONTROLE FÍSICO-QUÍMICO (Site I)Provisão PPR Global</v>
          </cell>
          <cell r="G310" t="str">
            <v>Provisão PPR Global</v>
          </cell>
          <cell r="H310">
            <v>2277.6718999999998</v>
          </cell>
          <cell r="I310">
            <v>2201.5100000000002</v>
          </cell>
          <cell r="J310">
            <v>2308.3264999200001</v>
          </cell>
          <cell r="K310">
            <v>2202.8200000000002</v>
          </cell>
          <cell r="L310">
            <v>2308.3264999200001</v>
          </cell>
          <cell r="M310">
            <v>2063.75</v>
          </cell>
          <cell r="N310">
            <v>2667.8168269143998</v>
          </cell>
          <cell r="O310">
            <v>2114.59</v>
          </cell>
          <cell r="P310">
            <v>2828.1693269144002</v>
          </cell>
          <cell r="Q310">
            <v>1959.99</v>
          </cell>
          <cell r="R310">
            <v>2906.1589519144004</v>
          </cell>
          <cell r="S310">
            <v>2498.7199999999998</v>
          </cell>
          <cell r="T310">
            <v>2986.3352019144004</v>
          </cell>
          <cell r="U310">
            <v>2505.2199999999998</v>
          </cell>
          <cell r="V310">
            <v>2986.3352019144004</v>
          </cell>
          <cell r="W310">
            <v>0</v>
          </cell>
          <cell r="X310">
            <v>2986.3352019144004</v>
          </cell>
          <cell r="Y310">
            <v>0</v>
          </cell>
          <cell r="Z310">
            <v>2986.3352019144004</v>
          </cell>
          <cell r="AA310">
            <v>0</v>
          </cell>
          <cell r="AB310">
            <v>2986.3352019144004</v>
          </cell>
          <cell r="AC310">
            <v>0</v>
          </cell>
          <cell r="AD310">
            <v>2986.3352019144004</v>
          </cell>
          <cell r="AE310">
            <v>0</v>
          </cell>
        </row>
        <row r="311">
          <cell r="F311" t="str">
            <v>(-) DESPESAS CONTROLE FÍSICO-QUÍMICO (Site I)Provisão PPR Gestores</v>
          </cell>
          <cell r="G311" t="str">
            <v>Provisão PPR Gestores</v>
          </cell>
          <cell r="H311">
            <v>2853.300556666667</v>
          </cell>
          <cell r="I311">
            <v>2853.3</v>
          </cell>
          <cell r="J311">
            <v>2853.300556666667</v>
          </cell>
          <cell r="K311">
            <v>2853.3</v>
          </cell>
          <cell r="L311">
            <v>2853.300556666667</v>
          </cell>
          <cell r="M311">
            <v>2853.3</v>
          </cell>
          <cell r="N311">
            <v>2853.300556666667</v>
          </cell>
          <cell r="O311">
            <v>2853.3</v>
          </cell>
          <cell r="P311">
            <v>2853.300556666667</v>
          </cell>
          <cell r="Q311">
            <v>2853.3</v>
          </cell>
          <cell r="R311">
            <v>2853.300556666667</v>
          </cell>
          <cell r="S311">
            <v>2853.3</v>
          </cell>
          <cell r="T311">
            <v>2853.300556666667</v>
          </cell>
          <cell r="U311">
            <v>2853.3</v>
          </cell>
          <cell r="V311">
            <v>2853.300556666667</v>
          </cell>
          <cell r="W311">
            <v>0</v>
          </cell>
          <cell r="X311">
            <v>2853.300556666667</v>
          </cell>
          <cell r="Y311">
            <v>0</v>
          </cell>
          <cell r="Z311">
            <v>2853.300556666667</v>
          </cell>
          <cell r="AA311">
            <v>0</v>
          </cell>
          <cell r="AB311">
            <v>2853.300556666667</v>
          </cell>
          <cell r="AC311">
            <v>0</v>
          </cell>
          <cell r="AD311">
            <v>2853.300556666667</v>
          </cell>
          <cell r="AE311">
            <v>0</v>
          </cell>
        </row>
        <row r="312">
          <cell r="F312" t="str">
            <v>(-) DESPESAS CONTROLE FÍSICO-QUÍMICO (Site I)Desenvolvimento RH e Outras</v>
          </cell>
          <cell r="G312" t="str">
            <v>Desenvolvimento RH e Outras</v>
          </cell>
          <cell r="H312">
            <v>286.755</v>
          </cell>
          <cell r="I312">
            <v>1186.3799999999999</v>
          </cell>
          <cell r="J312">
            <v>286.755</v>
          </cell>
          <cell r="K312">
            <v>720</v>
          </cell>
          <cell r="L312">
            <v>286.755</v>
          </cell>
          <cell r="M312">
            <v>690.07999999999993</v>
          </cell>
          <cell r="N312">
            <v>290.315</v>
          </cell>
          <cell r="O312">
            <v>140.97999999999999</v>
          </cell>
          <cell r="P312">
            <v>293.875</v>
          </cell>
          <cell r="Q312">
            <v>1773.6</v>
          </cell>
          <cell r="R312">
            <v>295.65499999999997</v>
          </cell>
          <cell r="S312">
            <v>522.41999999999996</v>
          </cell>
          <cell r="T312">
            <v>297.435</v>
          </cell>
          <cell r="U312">
            <v>1346.8600000000001</v>
          </cell>
          <cell r="V312">
            <v>297.435</v>
          </cell>
          <cell r="W312">
            <v>0</v>
          </cell>
          <cell r="X312">
            <v>297.435</v>
          </cell>
          <cell r="Y312">
            <v>0</v>
          </cell>
          <cell r="Z312">
            <v>297.435</v>
          </cell>
          <cell r="AA312">
            <v>0</v>
          </cell>
          <cell r="AB312">
            <v>297.435</v>
          </cell>
          <cell r="AC312">
            <v>0</v>
          </cell>
          <cell r="AD312">
            <v>297.435</v>
          </cell>
          <cell r="AE312">
            <v>0</v>
          </cell>
        </row>
        <row r="313">
          <cell r="F313" t="str">
            <v>(-) DESPESAS CONTROLE FÍSICO-QUÍMICO (Site I)Educação Continuada</v>
          </cell>
          <cell r="G313" t="str">
            <v>Educação Continuada</v>
          </cell>
          <cell r="H313">
            <v>0</v>
          </cell>
          <cell r="I313">
            <v>1081.03</v>
          </cell>
          <cell r="J313">
            <v>0</v>
          </cell>
          <cell r="K313">
            <v>720</v>
          </cell>
          <cell r="L313">
            <v>0</v>
          </cell>
          <cell r="M313">
            <v>360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</row>
        <row r="314">
          <cell r="F314" t="str">
            <v>(-) DESPESAS CONTROLE FÍSICO-QUÍMICO (Site I)Idiomas</v>
          </cell>
          <cell r="G314" t="str">
            <v>Idiomas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</row>
        <row r="315">
          <cell r="F315" t="str">
            <v>(-) DESPESAS CONTROLE FÍSICO-QUÍMICO (Site I)Ginástica Laboral</v>
          </cell>
          <cell r="G315" t="str">
            <v>Ginástica Laboral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</row>
        <row r="316">
          <cell r="F316" t="str">
            <v>(-) DESPESAS CONTROLE FÍSICO-QUÍMICO (Site I)Educação e Treinamento (Capacitação)</v>
          </cell>
          <cell r="G316" t="str">
            <v>Educação e Treinamento (Capacitação)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720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</row>
        <row r="317">
          <cell r="F317" t="str">
            <v>(-) DESPESAS CONTROLE FÍSICO-QUÍMICO (Site I)Atividades Motivacionais</v>
          </cell>
          <cell r="G317" t="str">
            <v>Atividades Motivacionais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</row>
        <row r="318">
          <cell r="F318" t="str">
            <v>(-) DESPESAS CONTROLE FÍSICO-QUÍMICO (Site I)Exames Médicos</v>
          </cell>
          <cell r="G318" t="str">
            <v>Exames Médicos</v>
          </cell>
          <cell r="H318">
            <v>37.380000000000003</v>
          </cell>
          <cell r="I318">
            <v>0</v>
          </cell>
          <cell r="J318">
            <v>37.380000000000003</v>
          </cell>
          <cell r="K318">
            <v>0</v>
          </cell>
          <cell r="L318">
            <v>37.380000000000003</v>
          </cell>
          <cell r="M318">
            <v>7</v>
          </cell>
          <cell r="N318">
            <v>40.94</v>
          </cell>
          <cell r="O318">
            <v>0</v>
          </cell>
          <cell r="P318">
            <v>44.5</v>
          </cell>
          <cell r="Q318">
            <v>40</v>
          </cell>
          <cell r="R318">
            <v>46.28</v>
          </cell>
          <cell r="S318">
            <v>0</v>
          </cell>
          <cell r="T318">
            <v>48.06</v>
          </cell>
          <cell r="U318">
            <v>310</v>
          </cell>
          <cell r="V318">
            <v>48.06</v>
          </cell>
          <cell r="W318">
            <v>0</v>
          </cell>
          <cell r="X318">
            <v>48.06</v>
          </cell>
          <cell r="Y318">
            <v>0</v>
          </cell>
          <cell r="Z318">
            <v>48.06</v>
          </cell>
          <cell r="AA318">
            <v>0</v>
          </cell>
          <cell r="AB318">
            <v>48.06</v>
          </cell>
          <cell r="AC318">
            <v>0</v>
          </cell>
          <cell r="AD318">
            <v>48.06</v>
          </cell>
          <cell r="AE318">
            <v>0</v>
          </cell>
        </row>
        <row r="319">
          <cell r="F319" t="str">
            <v>(-) DESPESAS CONTROLE FÍSICO-QUÍMICO (Site I)Alimentação Interna Funcionários</v>
          </cell>
          <cell r="G319" t="str">
            <v>Alimentação Interna Funcionários</v>
          </cell>
          <cell r="H319">
            <v>50</v>
          </cell>
          <cell r="I319">
            <v>0</v>
          </cell>
          <cell r="J319">
            <v>50</v>
          </cell>
          <cell r="K319">
            <v>0</v>
          </cell>
          <cell r="L319">
            <v>50</v>
          </cell>
          <cell r="M319">
            <v>0</v>
          </cell>
          <cell r="N319">
            <v>50</v>
          </cell>
          <cell r="O319">
            <v>0</v>
          </cell>
          <cell r="P319">
            <v>50</v>
          </cell>
          <cell r="Q319">
            <v>0</v>
          </cell>
          <cell r="R319">
            <v>50</v>
          </cell>
          <cell r="S319">
            <v>0</v>
          </cell>
          <cell r="T319">
            <v>50</v>
          </cell>
          <cell r="U319">
            <v>0</v>
          </cell>
          <cell r="V319">
            <v>50</v>
          </cell>
          <cell r="W319">
            <v>0</v>
          </cell>
          <cell r="X319">
            <v>50</v>
          </cell>
          <cell r="Y319">
            <v>0</v>
          </cell>
          <cell r="Z319">
            <v>50</v>
          </cell>
          <cell r="AA319">
            <v>0</v>
          </cell>
          <cell r="AB319">
            <v>50</v>
          </cell>
          <cell r="AC319">
            <v>0</v>
          </cell>
          <cell r="AD319">
            <v>50</v>
          </cell>
          <cell r="AE319">
            <v>0</v>
          </cell>
        </row>
        <row r="320">
          <cell r="F320" t="str">
            <v>(-) DESPESAS CONTROLE FÍSICO-QUÍMICO (Site I)Multa Termino Contratual</v>
          </cell>
          <cell r="G320" t="str">
            <v>Multa Termino Contratual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</row>
        <row r="321">
          <cell r="F321" t="str">
            <v>(-) DESPESAS CONTROLE FÍSICO-QUÍMICO (Site I)Multas Trabalhistas</v>
          </cell>
          <cell r="G321" t="str">
            <v>Multas Trabalhistas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</row>
        <row r="322">
          <cell r="F322" t="str">
            <v xml:space="preserve">(-) DESPESAS CONTROLE FÍSICO-QUÍMICO (Site I)Fardamento </v>
          </cell>
          <cell r="G322" t="str">
            <v xml:space="preserve">Fardamento </v>
          </cell>
          <cell r="H322">
            <v>199.375</v>
          </cell>
          <cell r="I322">
            <v>105.35</v>
          </cell>
          <cell r="J322">
            <v>199.375</v>
          </cell>
          <cell r="K322">
            <v>0</v>
          </cell>
          <cell r="L322">
            <v>199.375</v>
          </cell>
          <cell r="M322">
            <v>323.08</v>
          </cell>
          <cell r="N322">
            <v>199.375</v>
          </cell>
          <cell r="O322">
            <v>140.97999999999999</v>
          </cell>
          <cell r="P322">
            <v>199.375</v>
          </cell>
          <cell r="Q322">
            <v>1733.6</v>
          </cell>
          <cell r="R322">
            <v>199.375</v>
          </cell>
          <cell r="S322">
            <v>522.41999999999996</v>
          </cell>
          <cell r="T322">
            <v>199.375</v>
          </cell>
          <cell r="U322">
            <v>316.86</v>
          </cell>
          <cell r="V322">
            <v>199.375</v>
          </cell>
          <cell r="W322">
            <v>0</v>
          </cell>
          <cell r="X322">
            <v>199.375</v>
          </cell>
          <cell r="Y322">
            <v>0</v>
          </cell>
          <cell r="Z322">
            <v>199.375</v>
          </cell>
          <cell r="AA322">
            <v>0</v>
          </cell>
          <cell r="AB322">
            <v>199.375</v>
          </cell>
          <cell r="AC322">
            <v>0</v>
          </cell>
          <cell r="AD322">
            <v>199.375</v>
          </cell>
          <cell r="AE322">
            <v>0</v>
          </cell>
        </row>
        <row r="323">
          <cell r="F323" t="str">
            <v>(-) DESPESAS CONTROLE FÍSICO-QUÍMICO (Site I)Benefícios</v>
          </cell>
          <cell r="G323" t="str">
            <v>Benefícios</v>
          </cell>
          <cell r="H323">
            <v>6979.35</v>
          </cell>
          <cell r="I323">
            <v>5599.68</v>
          </cell>
          <cell r="J323">
            <v>6979.35</v>
          </cell>
          <cell r="K323">
            <v>5406.29</v>
          </cell>
          <cell r="L323">
            <v>6979.35</v>
          </cell>
          <cell r="M323">
            <v>6013.76</v>
          </cell>
          <cell r="N323">
            <v>7644.05</v>
          </cell>
          <cell r="O323">
            <v>5919.65</v>
          </cell>
          <cell r="P323">
            <v>9108.75</v>
          </cell>
          <cell r="Q323">
            <v>8690.130000000001</v>
          </cell>
          <cell r="R323">
            <v>9473.1</v>
          </cell>
          <cell r="S323">
            <v>4478.16</v>
          </cell>
          <cell r="T323">
            <v>9837.4500000000007</v>
          </cell>
          <cell r="U323">
            <v>6211.62</v>
          </cell>
          <cell r="V323">
            <v>9837.4500000000007</v>
          </cell>
          <cell r="W323">
            <v>0</v>
          </cell>
          <cell r="X323">
            <v>9837.4500000000007</v>
          </cell>
          <cell r="Y323">
            <v>0</v>
          </cell>
          <cell r="Z323">
            <v>9837.4500000000007</v>
          </cell>
          <cell r="AA323">
            <v>0</v>
          </cell>
          <cell r="AB323">
            <v>9837.4500000000007</v>
          </cell>
          <cell r="AC323">
            <v>0</v>
          </cell>
          <cell r="AD323">
            <v>9837.4500000000007</v>
          </cell>
          <cell r="AE323">
            <v>0</v>
          </cell>
        </row>
        <row r="324">
          <cell r="F324" t="str">
            <v>(-) DESPESAS CONTROLE FÍSICO-QUÍMICO (Site I)Ajuda de Custo Alimentação</v>
          </cell>
          <cell r="G324" t="str">
            <v>Ajuda de Custo Alimentação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</row>
        <row r="325">
          <cell r="F325" t="str">
            <v>(-) DESPESAS CONTROLE FÍSICO-QUÍMICO (Site I)Ajuda de Custo Combustível</v>
          </cell>
          <cell r="G325" t="str">
            <v>Ajuda de Custo Combustível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</row>
        <row r="326">
          <cell r="F326" t="str">
            <v>(-) DESPESAS CONTROLE FÍSICO-QUÍMICO (Site I)Ajuda de Custo Moradia/Aluguel</v>
          </cell>
          <cell r="G326" t="str">
            <v>Ajuda de Custo Moradia/Aluguel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</row>
        <row r="327">
          <cell r="F327" t="str">
            <v>(-) DESPESAS CONTROLE FÍSICO-QUÍMICO (Site I)Plano de Saúde</v>
          </cell>
          <cell r="G327" t="str">
            <v>Plano de Saúde</v>
          </cell>
          <cell r="H327">
            <v>3108</v>
          </cell>
          <cell r="I327">
            <v>2449.6799999999998</v>
          </cell>
          <cell r="J327">
            <v>3108</v>
          </cell>
          <cell r="K327">
            <v>2166.29</v>
          </cell>
          <cell r="L327">
            <v>3108</v>
          </cell>
          <cell r="M327">
            <v>2773.76</v>
          </cell>
          <cell r="N327">
            <v>3404</v>
          </cell>
          <cell r="O327">
            <v>2773.76</v>
          </cell>
          <cell r="P327">
            <v>4125</v>
          </cell>
          <cell r="Q327">
            <v>5547.52</v>
          </cell>
          <cell r="R327">
            <v>4290</v>
          </cell>
          <cell r="S327">
            <v>1386.88</v>
          </cell>
          <cell r="T327">
            <v>4455</v>
          </cell>
          <cell r="U327">
            <v>2947.12</v>
          </cell>
          <cell r="V327">
            <v>4455</v>
          </cell>
          <cell r="W327">
            <v>0</v>
          </cell>
          <cell r="X327">
            <v>4455</v>
          </cell>
          <cell r="Y327">
            <v>0</v>
          </cell>
          <cell r="Z327">
            <v>4455</v>
          </cell>
          <cell r="AA327">
            <v>0</v>
          </cell>
          <cell r="AB327">
            <v>4455</v>
          </cell>
          <cell r="AC327">
            <v>0</v>
          </cell>
          <cell r="AD327">
            <v>4455</v>
          </cell>
          <cell r="AE327">
            <v>0</v>
          </cell>
        </row>
        <row r="328">
          <cell r="F328" t="str">
            <v>(-) DESPESAS CONTROLE FÍSICO-QUÍMICO (Site I)Seguro de Vida em Grupo</v>
          </cell>
          <cell r="G328" t="str">
            <v>Seguro de Vida em Grupo</v>
          </cell>
          <cell r="H328">
            <v>91.35</v>
          </cell>
          <cell r="I328">
            <v>0</v>
          </cell>
          <cell r="J328">
            <v>91.35</v>
          </cell>
          <cell r="K328">
            <v>0</v>
          </cell>
          <cell r="L328">
            <v>91.35</v>
          </cell>
          <cell r="M328">
            <v>0</v>
          </cell>
          <cell r="N328">
            <v>100.05</v>
          </cell>
          <cell r="O328">
            <v>85.89</v>
          </cell>
          <cell r="P328">
            <v>108.74999999999999</v>
          </cell>
          <cell r="Q328">
            <v>82.61</v>
          </cell>
          <cell r="R328">
            <v>113.1</v>
          </cell>
          <cell r="S328">
            <v>103.28</v>
          </cell>
          <cell r="T328">
            <v>117.44999999999999</v>
          </cell>
          <cell r="U328">
            <v>78.5</v>
          </cell>
          <cell r="V328">
            <v>117.44999999999999</v>
          </cell>
          <cell r="W328">
            <v>0</v>
          </cell>
          <cell r="X328">
            <v>117.44999999999999</v>
          </cell>
          <cell r="Y328">
            <v>0</v>
          </cell>
          <cell r="Z328">
            <v>117.44999999999999</v>
          </cell>
          <cell r="AA328">
            <v>0</v>
          </cell>
          <cell r="AB328">
            <v>117.44999999999999</v>
          </cell>
          <cell r="AC328">
            <v>0</v>
          </cell>
          <cell r="AD328">
            <v>117.44999999999999</v>
          </cell>
          <cell r="AE328">
            <v>0</v>
          </cell>
        </row>
        <row r="329">
          <cell r="F329" t="str">
            <v>(-) DESPESAS CONTROLE FÍSICO-QUÍMICO (Site I)Plano Odontológico</v>
          </cell>
          <cell r="G329" t="str">
            <v>Plano Odontológico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</row>
        <row r="330">
          <cell r="F330" t="str">
            <v>(-) DESPESAS CONTROLE FÍSICO-QUÍMICO (Site I)Farmácia</v>
          </cell>
          <cell r="G330" t="str">
            <v>Farmácia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</row>
        <row r="331">
          <cell r="F331" t="str">
            <v>(-) DESPESAS CONTROLE FÍSICO-QUÍMICO (Site I)Alimentação Funcionários</v>
          </cell>
          <cell r="G331" t="str">
            <v>Alimentação Funcionários</v>
          </cell>
          <cell r="H331">
            <v>3780</v>
          </cell>
          <cell r="I331">
            <v>3150</v>
          </cell>
          <cell r="J331">
            <v>3780</v>
          </cell>
          <cell r="K331">
            <v>3240</v>
          </cell>
          <cell r="L331">
            <v>3780</v>
          </cell>
          <cell r="M331">
            <v>3240</v>
          </cell>
          <cell r="N331">
            <v>4140</v>
          </cell>
          <cell r="O331">
            <v>3060</v>
          </cell>
          <cell r="P331">
            <v>4875</v>
          </cell>
          <cell r="Q331">
            <v>3060</v>
          </cell>
          <cell r="R331">
            <v>5070</v>
          </cell>
          <cell r="S331">
            <v>2988</v>
          </cell>
          <cell r="T331">
            <v>5265</v>
          </cell>
          <cell r="U331">
            <v>3186</v>
          </cell>
          <cell r="V331">
            <v>5265</v>
          </cell>
          <cell r="W331">
            <v>0</v>
          </cell>
          <cell r="X331">
            <v>5265</v>
          </cell>
          <cell r="Y331">
            <v>0</v>
          </cell>
          <cell r="Z331">
            <v>5265</v>
          </cell>
          <cell r="AA331">
            <v>0</v>
          </cell>
          <cell r="AB331">
            <v>5265</v>
          </cell>
          <cell r="AC331">
            <v>0</v>
          </cell>
          <cell r="AD331">
            <v>5265</v>
          </cell>
          <cell r="AE331">
            <v>0</v>
          </cell>
        </row>
        <row r="332">
          <cell r="F332" t="str">
            <v>(-) DESPESAS CONTROLE FÍSICO-QUÍMICO (Site I)Benefícios Assistenciais</v>
          </cell>
          <cell r="G332" t="str">
            <v>Benefícios Assistenciais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</row>
        <row r="333">
          <cell r="F333" t="str">
            <v>(-) DESPESAS CONTROLE FÍSICO-QUÍMICO (Site I)Auxílio Creche</v>
          </cell>
          <cell r="G333" t="str">
            <v>Auxílio Creche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</row>
        <row r="334">
          <cell r="F334" t="str">
            <v>(-) DESPESAS CONTROLE FÍSICO-QUÍMICO (Site I)Vale Transporte</v>
          </cell>
          <cell r="G334" t="str">
            <v>Vale Transporte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</row>
        <row r="335">
          <cell r="F335" t="str">
            <v>(-) DESPESAS CONTROLE FÍSICO-QUÍMICO (Site I)(-) Despesas Especificas</v>
          </cell>
          <cell r="G335" t="str">
            <v>(-) Despesas Especificas</v>
          </cell>
          <cell r="H335">
            <v>10000</v>
          </cell>
          <cell r="I335">
            <v>9820.42</v>
          </cell>
          <cell r="J335">
            <v>9500</v>
          </cell>
          <cell r="K335">
            <v>4401.37</v>
          </cell>
          <cell r="L335">
            <v>9500</v>
          </cell>
          <cell r="M335">
            <v>14458.21</v>
          </cell>
          <cell r="N335">
            <v>12500</v>
          </cell>
          <cell r="O335">
            <v>7153.59</v>
          </cell>
          <cell r="P335">
            <v>13000</v>
          </cell>
          <cell r="Q335">
            <v>7990.77</v>
          </cell>
          <cell r="R335">
            <v>9500</v>
          </cell>
          <cell r="S335">
            <v>10167.56</v>
          </cell>
          <cell r="T335">
            <v>14500</v>
          </cell>
          <cell r="U335">
            <v>6729.63</v>
          </cell>
          <cell r="V335">
            <v>11000</v>
          </cell>
          <cell r="W335">
            <v>0</v>
          </cell>
          <cell r="X335">
            <v>11000</v>
          </cell>
          <cell r="Y335">
            <v>0</v>
          </cell>
          <cell r="Z335">
            <v>11000</v>
          </cell>
          <cell r="AA335">
            <v>0</v>
          </cell>
          <cell r="AB335">
            <v>11000</v>
          </cell>
          <cell r="AC335">
            <v>0</v>
          </cell>
          <cell r="AD335">
            <v>11000</v>
          </cell>
          <cell r="AE335">
            <v>0</v>
          </cell>
        </row>
        <row r="336">
          <cell r="F336" t="str">
            <v>(-) DESPESAS CONTROLE FÍSICO-QUÍMICO (Site I)Qualificação de Ambientes</v>
          </cell>
          <cell r="G336" t="str">
            <v>Qualificação de Ambientes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</row>
        <row r="337">
          <cell r="F337" t="str">
            <v>(-) DESPESAS CONTROLE FÍSICO-QUÍMICO (Site I)Qualificação de Equipamentos</v>
          </cell>
          <cell r="G337" t="str">
            <v>Qualificação de Equipamentos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</row>
        <row r="338">
          <cell r="F338" t="str">
            <v>(-) DESPESAS CONTROLE FÍSICO-QUÍMICO (Site I)Calibração Equipamentos e Instrumentos</v>
          </cell>
          <cell r="G338" t="str">
            <v>Calibração Equipamentos e Instrumentos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</row>
        <row r="339">
          <cell r="F339" t="str">
            <v>(-) DESPESAS CONTROLE FÍSICO-QUÍMICO (Site I)Assessoria BPF</v>
          </cell>
          <cell r="G339" t="str">
            <v>Assessoria BPF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</row>
        <row r="340">
          <cell r="F340" t="str">
            <v>(-) DESPESAS CONTROLE FÍSICO-QUÍMICO (Site I)Material de Laboratório</v>
          </cell>
          <cell r="G340" t="str">
            <v>Material de Laboratório</v>
          </cell>
          <cell r="H340">
            <v>10000</v>
          </cell>
          <cell r="I340">
            <v>9820.42</v>
          </cell>
          <cell r="J340">
            <v>9500</v>
          </cell>
          <cell r="K340">
            <v>4401.37</v>
          </cell>
          <cell r="L340">
            <v>9500</v>
          </cell>
          <cell r="M340">
            <v>14458.21</v>
          </cell>
          <cell r="N340">
            <v>12500</v>
          </cell>
          <cell r="O340">
            <v>7153.59</v>
          </cell>
          <cell r="P340">
            <v>13000</v>
          </cell>
          <cell r="Q340">
            <v>7990.77</v>
          </cell>
          <cell r="R340">
            <v>9500</v>
          </cell>
          <cell r="S340">
            <v>10167.56</v>
          </cell>
          <cell r="T340">
            <v>14500</v>
          </cell>
          <cell r="U340">
            <v>6729.63</v>
          </cell>
          <cell r="V340">
            <v>11000</v>
          </cell>
          <cell r="W340">
            <v>0</v>
          </cell>
          <cell r="X340">
            <v>11000</v>
          </cell>
          <cell r="Y340">
            <v>0</v>
          </cell>
          <cell r="Z340">
            <v>11000</v>
          </cell>
          <cell r="AA340">
            <v>0</v>
          </cell>
          <cell r="AB340">
            <v>11000</v>
          </cell>
          <cell r="AC340">
            <v>0</v>
          </cell>
          <cell r="AD340">
            <v>11000</v>
          </cell>
          <cell r="AE340">
            <v>0</v>
          </cell>
        </row>
        <row r="341">
          <cell r="F341" t="str">
            <v>(-) DESPESAS CONTROLE FÍSICO-QUÍMICO (Site I)(-) Despesas Gerais</v>
          </cell>
          <cell r="G341" t="str">
            <v>(-) Despesas Gerais</v>
          </cell>
          <cell r="H341">
            <v>1027.8226252582192</v>
          </cell>
          <cell r="I341">
            <v>1371.6299999999999</v>
          </cell>
          <cell r="J341">
            <v>897.8226252582192</v>
          </cell>
          <cell r="K341">
            <v>1428.99</v>
          </cell>
          <cell r="L341">
            <v>3127.822625258219</v>
          </cell>
          <cell r="M341">
            <v>982.98</v>
          </cell>
          <cell r="N341">
            <v>907.8226252582192</v>
          </cell>
          <cell r="O341">
            <v>753.58</v>
          </cell>
          <cell r="P341">
            <v>827.8226252582192</v>
          </cell>
          <cell r="Q341">
            <v>1651.83</v>
          </cell>
          <cell r="R341">
            <v>1427.8226252582192</v>
          </cell>
          <cell r="S341">
            <v>795.38</v>
          </cell>
          <cell r="T341">
            <v>1177.8226252582192</v>
          </cell>
          <cell r="U341">
            <v>1240.6399999999999</v>
          </cell>
          <cell r="V341">
            <v>2487.822625258219</v>
          </cell>
          <cell r="W341">
            <v>0</v>
          </cell>
          <cell r="X341">
            <v>2867.822625258219</v>
          </cell>
          <cell r="Y341">
            <v>0</v>
          </cell>
          <cell r="Z341">
            <v>827.8226252582192</v>
          </cell>
          <cell r="AA341">
            <v>0</v>
          </cell>
          <cell r="AB341">
            <v>1107.8226252582192</v>
          </cell>
          <cell r="AC341">
            <v>0</v>
          </cell>
          <cell r="AD341">
            <v>877.8226252582192</v>
          </cell>
          <cell r="AE341">
            <v>0</v>
          </cell>
        </row>
        <row r="342">
          <cell r="F342" t="str">
            <v>(-) DESPESAS CONTROLE FÍSICO-QUÍMICO (Site I)(-) Deslocamentos e Viagens</v>
          </cell>
          <cell r="G342" t="str">
            <v>(-) Deslocamentos e Viagens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2100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285.10000000000002</v>
          </cell>
          <cell r="T342">
            <v>0</v>
          </cell>
          <cell r="U342">
            <v>79.8</v>
          </cell>
          <cell r="V342">
            <v>1600</v>
          </cell>
          <cell r="W342">
            <v>0</v>
          </cell>
          <cell r="X342">
            <v>1940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</row>
        <row r="343">
          <cell r="F343" t="str">
            <v xml:space="preserve">(-) DESPESAS CONTROLE FÍSICO-QUÍMICO (Site I)Hospedagem </v>
          </cell>
          <cell r="G343" t="str">
            <v xml:space="preserve">Hospedagem 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700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800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</row>
        <row r="344">
          <cell r="F344" t="str">
            <v xml:space="preserve">(-) DESPESAS CONTROLE FÍSICO-QUÍMICO (Site I)Passagens Aéreas </v>
          </cell>
          <cell r="G344" t="str">
            <v xml:space="preserve">Passagens Aéreas 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800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285.10000000000002</v>
          </cell>
          <cell r="T344">
            <v>0</v>
          </cell>
          <cell r="U344">
            <v>79.8</v>
          </cell>
          <cell r="V344">
            <v>1600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</row>
        <row r="345">
          <cell r="F345" t="str">
            <v xml:space="preserve">(-) DESPESAS CONTROLE FÍSICO-QUÍMICO (Site I)Passagens Rodoviárias </v>
          </cell>
          <cell r="G345" t="str">
            <v xml:space="preserve">Passagens Rodoviárias 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</row>
        <row r="346">
          <cell r="F346" t="str">
            <v>(-) DESPESAS CONTROLE FÍSICO-QUÍMICO (Site I)Passagens Marítimas</v>
          </cell>
          <cell r="G346" t="str">
            <v>Passagens Marítimas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</row>
        <row r="347">
          <cell r="F347" t="str">
            <v>(-) DESPESAS CONTROLE FÍSICO-QUÍMICO (Site I)Despesas com Táxi</v>
          </cell>
          <cell r="G347" t="str">
            <v>Despesas com Táxi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400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620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</row>
        <row r="348">
          <cell r="F348" t="str">
            <v>(-) DESPESAS CONTROLE FÍSICO-QUÍMICO (Site I)Despesas com Moto Taxi</v>
          </cell>
          <cell r="G348" t="str">
            <v>Despesas com Moto Taxi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</row>
        <row r="349">
          <cell r="F349" t="str">
            <v>(-) DESPESAS CONTROLE FÍSICO-QUÍMICO (Site I)Alimentação Viagens</v>
          </cell>
          <cell r="G349" t="str">
            <v>Alimentação Viagens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200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520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</row>
        <row r="350">
          <cell r="F350" t="str">
            <v>(-) DESPESAS CONTROLE FÍSICO-QUÍMICO (Site I)Diárias Viagens</v>
          </cell>
          <cell r="G350" t="str">
            <v>Diárias Viagens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</row>
        <row r="351">
          <cell r="F351" t="str">
            <v>(-) DESPESAS CONTROLE FÍSICO-QUÍMICO (Site I)Combustível em Viagens</v>
          </cell>
          <cell r="G351" t="str">
            <v>Combustível em Viagens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</row>
        <row r="352">
          <cell r="F352" t="str">
            <v>(-) DESPESAS CONTROLE FÍSICO-QUÍMICO (Site I)Estacionamento</v>
          </cell>
          <cell r="G352" t="str">
            <v>Estacionamento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</row>
        <row r="353">
          <cell r="F353" t="str">
            <v>(-) DESPESAS CONTROLE FÍSICO-QUÍMICO (Site I)Pedágio</v>
          </cell>
          <cell r="G353" t="str">
            <v>Pedágio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</row>
        <row r="354">
          <cell r="F354" t="str">
            <v>(-) DESPESAS CONTROLE FÍSICO-QUÍMICO (Site I)(-) Telefonia e Telecomunicações</v>
          </cell>
          <cell r="G354" t="str">
            <v>(-) Telefonia e Telecomunicações</v>
          </cell>
          <cell r="H354">
            <v>122.8226252582192</v>
          </cell>
          <cell r="I354">
            <v>130.05000000000001</v>
          </cell>
          <cell r="J354">
            <v>122.8226252582192</v>
          </cell>
          <cell r="K354">
            <v>152.69</v>
          </cell>
          <cell r="L354">
            <v>122.8226252582192</v>
          </cell>
          <cell r="M354">
            <v>0</v>
          </cell>
          <cell r="N354">
            <v>122.8226252582192</v>
          </cell>
          <cell r="O354">
            <v>109.76</v>
          </cell>
          <cell r="P354">
            <v>122.8226252582192</v>
          </cell>
          <cell r="Q354">
            <v>150.63</v>
          </cell>
          <cell r="R354">
            <v>122.8226252582192</v>
          </cell>
          <cell r="S354">
            <v>186.15</v>
          </cell>
          <cell r="T354">
            <v>122.8226252582192</v>
          </cell>
          <cell r="U354">
            <v>0</v>
          </cell>
          <cell r="V354">
            <v>122.8226252582192</v>
          </cell>
          <cell r="W354">
            <v>0</v>
          </cell>
          <cell r="X354">
            <v>122.8226252582192</v>
          </cell>
          <cell r="Y354">
            <v>0</v>
          </cell>
          <cell r="Z354">
            <v>122.8226252582192</v>
          </cell>
          <cell r="AA354">
            <v>0</v>
          </cell>
          <cell r="AB354">
            <v>122.8226252582192</v>
          </cell>
          <cell r="AC354">
            <v>0</v>
          </cell>
          <cell r="AD354">
            <v>122.8226252582192</v>
          </cell>
          <cell r="AE354">
            <v>0</v>
          </cell>
        </row>
        <row r="355">
          <cell r="F355" t="str">
            <v>(-) DESPESAS CONTROLE FÍSICO-QUÍMICO (Site I)Telefonia Fixa</v>
          </cell>
          <cell r="G355" t="str">
            <v>Telefonia Fixa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</row>
        <row r="356">
          <cell r="F356" t="str">
            <v>(-) DESPESAS CONTROLE FÍSICO-QUÍMICO (Site I)Telefonia Móvel</v>
          </cell>
          <cell r="G356" t="str">
            <v>Telefonia Móvel</v>
          </cell>
          <cell r="H356">
            <v>122.8226252582192</v>
          </cell>
          <cell r="I356">
            <v>130.05000000000001</v>
          </cell>
          <cell r="J356">
            <v>122.8226252582192</v>
          </cell>
          <cell r="K356">
            <v>152.69</v>
          </cell>
          <cell r="L356">
            <v>122.8226252582192</v>
          </cell>
          <cell r="M356">
            <v>0</v>
          </cell>
          <cell r="N356">
            <v>122.8226252582192</v>
          </cell>
          <cell r="O356">
            <v>109.76</v>
          </cell>
          <cell r="P356">
            <v>122.8226252582192</v>
          </cell>
          <cell r="Q356">
            <v>150.63</v>
          </cell>
          <cell r="R356">
            <v>122.8226252582192</v>
          </cell>
          <cell r="S356">
            <v>186.15</v>
          </cell>
          <cell r="T356">
            <v>122.8226252582192</v>
          </cell>
          <cell r="U356">
            <v>0</v>
          </cell>
          <cell r="V356">
            <v>122.8226252582192</v>
          </cell>
          <cell r="W356">
            <v>0</v>
          </cell>
          <cell r="X356">
            <v>122.8226252582192</v>
          </cell>
          <cell r="Y356">
            <v>0</v>
          </cell>
          <cell r="Z356">
            <v>122.8226252582192</v>
          </cell>
          <cell r="AA356">
            <v>0</v>
          </cell>
          <cell r="AB356">
            <v>122.8226252582192</v>
          </cell>
          <cell r="AC356">
            <v>0</v>
          </cell>
          <cell r="AD356">
            <v>122.8226252582192</v>
          </cell>
          <cell r="AE356">
            <v>0</v>
          </cell>
        </row>
        <row r="357">
          <cell r="F357" t="str">
            <v>(-) DESPESAS CONTROLE FÍSICO-QUÍMICO (Site I)Internet</v>
          </cell>
          <cell r="G357" t="str">
            <v>Internet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</row>
        <row r="358">
          <cell r="F358" t="str">
            <v>(-) DESPESAS CONTROLE FÍSICO-QUÍMICO (Site I)Serviço de Trasmissão em Audio e Video</v>
          </cell>
          <cell r="G358" t="str">
            <v>Serviço de Trasmissão em Audio e Video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</row>
        <row r="359">
          <cell r="F359" t="str">
            <v>(-) DESPESAS CONTROLE FÍSICO-QUÍMICO (Site I)Voip</v>
          </cell>
          <cell r="G359" t="str">
            <v>Voip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</row>
        <row r="360">
          <cell r="F360" t="str">
            <v>(-) DESPESAS CONTROLE FÍSICO-QUÍMICO (Site I)(-)Materias de Consumo</v>
          </cell>
          <cell r="G360" t="str">
            <v>(-)Materias de Consumo</v>
          </cell>
          <cell r="H360">
            <v>725</v>
          </cell>
          <cell r="I360">
            <v>1241.58</v>
          </cell>
          <cell r="J360">
            <v>575</v>
          </cell>
          <cell r="K360">
            <v>1175.97</v>
          </cell>
          <cell r="L360">
            <v>775</v>
          </cell>
          <cell r="M360">
            <v>736.3</v>
          </cell>
          <cell r="N360">
            <v>575</v>
          </cell>
          <cell r="O360">
            <v>461.85</v>
          </cell>
          <cell r="P360">
            <v>575</v>
          </cell>
          <cell r="Q360">
            <v>1326.43</v>
          </cell>
          <cell r="R360">
            <v>575</v>
          </cell>
          <cell r="S360">
            <v>279.13</v>
          </cell>
          <cell r="T360">
            <v>825</v>
          </cell>
          <cell r="U360">
            <v>613.59999999999991</v>
          </cell>
          <cell r="V360">
            <v>575</v>
          </cell>
          <cell r="W360">
            <v>0</v>
          </cell>
          <cell r="X360">
            <v>675</v>
          </cell>
          <cell r="Y360">
            <v>0</v>
          </cell>
          <cell r="Z360">
            <v>575</v>
          </cell>
          <cell r="AA360">
            <v>0</v>
          </cell>
          <cell r="AB360">
            <v>775</v>
          </cell>
          <cell r="AC360">
            <v>0</v>
          </cell>
          <cell r="AD360">
            <v>575</v>
          </cell>
          <cell r="AE360">
            <v>0</v>
          </cell>
        </row>
        <row r="361">
          <cell r="F361" t="str">
            <v>(-) DESPESAS CONTROLE FÍSICO-QUÍMICO (Site I)Material de Consumo Informática</v>
          </cell>
          <cell r="G361" t="str">
            <v>Material de Consumo Informática</v>
          </cell>
          <cell r="H361">
            <v>150</v>
          </cell>
          <cell r="I361">
            <v>0</v>
          </cell>
          <cell r="J361">
            <v>0</v>
          </cell>
          <cell r="K361">
            <v>0</v>
          </cell>
          <cell r="L361">
            <v>200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250</v>
          </cell>
          <cell r="U361">
            <v>0</v>
          </cell>
          <cell r="V361">
            <v>0</v>
          </cell>
          <cell r="W361">
            <v>0</v>
          </cell>
          <cell r="X361">
            <v>100</v>
          </cell>
          <cell r="Y361">
            <v>0</v>
          </cell>
          <cell r="Z361">
            <v>0</v>
          </cell>
          <cell r="AA361">
            <v>0</v>
          </cell>
          <cell r="AB361">
            <v>200</v>
          </cell>
          <cell r="AC361">
            <v>0</v>
          </cell>
          <cell r="AD361">
            <v>0</v>
          </cell>
          <cell r="AE361">
            <v>0</v>
          </cell>
        </row>
        <row r="362">
          <cell r="F362" t="str">
            <v>(-) DESPESAS CONTROLE FÍSICO-QUÍMICO (Site I)Aluguel Máquina Reprográfica</v>
          </cell>
          <cell r="G362" t="str">
            <v>Aluguel Máquina Reprográfica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</row>
        <row r="363">
          <cell r="F363" t="str">
            <v>(-) DESPESAS CONTROLE FÍSICO-QUÍMICO (Site I)Material de Consumo Máquina Reprografia</v>
          </cell>
          <cell r="G363" t="str">
            <v>Material de Consumo Máquina Reprografia</v>
          </cell>
          <cell r="H363">
            <v>230</v>
          </cell>
          <cell r="I363">
            <v>223.36</v>
          </cell>
          <cell r="J363">
            <v>230</v>
          </cell>
          <cell r="K363">
            <v>171.1</v>
          </cell>
          <cell r="L363">
            <v>230</v>
          </cell>
          <cell r="M363">
            <v>279.02999999999997</v>
          </cell>
          <cell r="N363">
            <v>230</v>
          </cell>
          <cell r="O363">
            <v>240.3</v>
          </cell>
          <cell r="P363">
            <v>230</v>
          </cell>
          <cell r="Q363">
            <v>238.85</v>
          </cell>
          <cell r="R363">
            <v>230</v>
          </cell>
          <cell r="S363">
            <v>195.82</v>
          </cell>
          <cell r="T363">
            <v>230</v>
          </cell>
          <cell r="U363">
            <v>326.14</v>
          </cell>
          <cell r="V363">
            <v>230</v>
          </cell>
          <cell r="W363">
            <v>0</v>
          </cell>
          <cell r="X363">
            <v>230</v>
          </cell>
          <cell r="Y363">
            <v>0</v>
          </cell>
          <cell r="Z363">
            <v>230</v>
          </cell>
          <cell r="AA363">
            <v>0</v>
          </cell>
          <cell r="AB363">
            <v>230</v>
          </cell>
          <cell r="AC363">
            <v>0</v>
          </cell>
          <cell r="AD363">
            <v>230</v>
          </cell>
          <cell r="AE363">
            <v>0</v>
          </cell>
        </row>
        <row r="364">
          <cell r="F364" t="str">
            <v>(-) DESPESAS CONTROLE FÍSICO-QUÍMICO (Site I)Material de Expediente</v>
          </cell>
          <cell r="G364" t="str">
            <v>Material de Expediente</v>
          </cell>
          <cell r="H364">
            <v>230</v>
          </cell>
          <cell r="I364">
            <v>309.48</v>
          </cell>
          <cell r="J364">
            <v>230</v>
          </cell>
          <cell r="K364">
            <v>919.91</v>
          </cell>
          <cell r="L364">
            <v>230</v>
          </cell>
          <cell r="M364">
            <v>372.77</v>
          </cell>
          <cell r="N364">
            <v>230</v>
          </cell>
          <cell r="O364">
            <v>221.55</v>
          </cell>
          <cell r="P364">
            <v>230</v>
          </cell>
          <cell r="Q364">
            <v>57.58</v>
          </cell>
          <cell r="R364">
            <v>230</v>
          </cell>
          <cell r="S364">
            <v>83.31</v>
          </cell>
          <cell r="T364">
            <v>230</v>
          </cell>
          <cell r="U364">
            <v>287.45999999999998</v>
          </cell>
          <cell r="V364">
            <v>230</v>
          </cell>
          <cell r="W364">
            <v>0</v>
          </cell>
          <cell r="X364">
            <v>230</v>
          </cell>
          <cell r="Y364">
            <v>0</v>
          </cell>
          <cell r="Z364">
            <v>230</v>
          </cell>
          <cell r="AA364">
            <v>0</v>
          </cell>
          <cell r="AB364">
            <v>230</v>
          </cell>
          <cell r="AC364">
            <v>0</v>
          </cell>
          <cell r="AD364">
            <v>230</v>
          </cell>
          <cell r="AE364">
            <v>0</v>
          </cell>
        </row>
        <row r="365">
          <cell r="F365" t="str">
            <v>(-) DESPESAS CONTROLE FÍSICO-QUÍMICO (Site I)Material de Limpeza</v>
          </cell>
          <cell r="G365" t="str">
            <v>Material de Limpeza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</row>
        <row r="366">
          <cell r="F366" t="str">
            <v>(-) DESPESAS CONTROLE FÍSICO-QUÍMICO (Site I)Material Gráfico e Repreográfico</v>
          </cell>
          <cell r="G366" t="str">
            <v>Material Gráfico e Repreográfico</v>
          </cell>
          <cell r="H366">
            <v>25</v>
          </cell>
          <cell r="I366">
            <v>0</v>
          </cell>
          <cell r="J366">
            <v>25</v>
          </cell>
          <cell r="K366">
            <v>0</v>
          </cell>
          <cell r="L366">
            <v>25</v>
          </cell>
          <cell r="M366">
            <v>84.5</v>
          </cell>
          <cell r="N366">
            <v>25</v>
          </cell>
          <cell r="O366">
            <v>0</v>
          </cell>
          <cell r="P366">
            <v>25</v>
          </cell>
          <cell r="Q366">
            <v>0</v>
          </cell>
          <cell r="R366">
            <v>25</v>
          </cell>
          <cell r="S366">
            <v>0</v>
          </cell>
          <cell r="T366">
            <v>25</v>
          </cell>
          <cell r="U366">
            <v>0</v>
          </cell>
          <cell r="V366">
            <v>25</v>
          </cell>
          <cell r="W366">
            <v>0</v>
          </cell>
          <cell r="X366">
            <v>25</v>
          </cell>
          <cell r="Y366">
            <v>0</v>
          </cell>
          <cell r="Z366">
            <v>25</v>
          </cell>
          <cell r="AA366">
            <v>0</v>
          </cell>
          <cell r="AB366">
            <v>25</v>
          </cell>
          <cell r="AC366">
            <v>0</v>
          </cell>
          <cell r="AD366">
            <v>25</v>
          </cell>
          <cell r="AE366">
            <v>0</v>
          </cell>
        </row>
        <row r="367">
          <cell r="F367" t="str">
            <v>(-) DESPESAS CONTROLE FÍSICO-QUÍMICO (Site I)Materiais de Natureza Permanente</v>
          </cell>
          <cell r="G367" t="str">
            <v>Materiais de Natureza Permanente</v>
          </cell>
          <cell r="H367">
            <v>20</v>
          </cell>
          <cell r="I367">
            <v>708.74</v>
          </cell>
          <cell r="J367">
            <v>20</v>
          </cell>
          <cell r="K367">
            <v>84.96</v>
          </cell>
          <cell r="L367">
            <v>20</v>
          </cell>
          <cell r="M367">
            <v>0</v>
          </cell>
          <cell r="N367">
            <v>20</v>
          </cell>
          <cell r="O367">
            <v>0</v>
          </cell>
          <cell r="P367">
            <v>20</v>
          </cell>
          <cell r="Q367">
            <v>0</v>
          </cell>
          <cell r="R367">
            <v>20</v>
          </cell>
          <cell r="S367">
            <v>0</v>
          </cell>
          <cell r="T367">
            <v>20</v>
          </cell>
          <cell r="U367">
            <v>0</v>
          </cell>
          <cell r="V367">
            <v>20</v>
          </cell>
          <cell r="W367">
            <v>0</v>
          </cell>
          <cell r="X367">
            <v>20</v>
          </cell>
          <cell r="Y367">
            <v>0</v>
          </cell>
          <cell r="Z367">
            <v>20</v>
          </cell>
          <cell r="AA367">
            <v>0</v>
          </cell>
          <cell r="AB367">
            <v>20</v>
          </cell>
          <cell r="AC367">
            <v>0</v>
          </cell>
          <cell r="AD367">
            <v>20</v>
          </cell>
          <cell r="AE367">
            <v>0</v>
          </cell>
        </row>
        <row r="368">
          <cell r="F368" t="str">
            <v>(-) DESPESAS CONTROLE FÍSICO-QUÍMICO (Site I)Coffee Break</v>
          </cell>
          <cell r="G368" t="str">
            <v>Coffee Break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</row>
        <row r="369">
          <cell r="F369" t="str">
            <v>(-) DESPESAS CONTROLE FÍSICO-QUÍMICO (Site I)Material EPI</v>
          </cell>
          <cell r="G369" t="str">
            <v>Material EPI</v>
          </cell>
          <cell r="H369">
            <v>70</v>
          </cell>
          <cell r="I369">
            <v>0</v>
          </cell>
          <cell r="J369">
            <v>70</v>
          </cell>
          <cell r="K369">
            <v>0</v>
          </cell>
          <cell r="L369">
            <v>70</v>
          </cell>
          <cell r="M369">
            <v>0</v>
          </cell>
          <cell r="N369">
            <v>70</v>
          </cell>
          <cell r="O369">
            <v>0</v>
          </cell>
          <cell r="P369">
            <v>70</v>
          </cell>
          <cell r="Q369">
            <v>1030</v>
          </cell>
          <cell r="R369">
            <v>70</v>
          </cell>
          <cell r="S369">
            <v>0</v>
          </cell>
          <cell r="T369">
            <v>70</v>
          </cell>
          <cell r="U369">
            <v>0</v>
          </cell>
          <cell r="V369">
            <v>70</v>
          </cell>
          <cell r="W369">
            <v>0</v>
          </cell>
          <cell r="X369">
            <v>70</v>
          </cell>
          <cell r="Y369">
            <v>0</v>
          </cell>
          <cell r="Z369">
            <v>70</v>
          </cell>
          <cell r="AA369">
            <v>0</v>
          </cell>
          <cell r="AB369">
            <v>70</v>
          </cell>
          <cell r="AC369">
            <v>0</v>
          </cell>
          <cell r="AD369">
            <v>70</v>
          </cell>
          <cell r="AE369">
            <v>0</v>
          </cell>
        </row>
        <row r="370">
          <cell r="F370" t="str">
            <v>(-) DESPESAS CONTROLE FÍSICO-QUÍMICO (Site I)(-) Serviços Técnicos Especializados</v>
          </cell>
          <cell r="G370" t="str">
            <v>(-) Serviços Técnicos Especializados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500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</row>
        <row r="371">
          <cell r="F371" t="str">
            <v>(-) DESPESAS CONTROLE FÍSICO-QUÍMICO (Site I)Comissões sobre Vendas</v>
          </cell>
          <cell r="G371" t="str">
            <v>Comissões sobre Vendas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</row>
        <row r="372">
          <cell r="F372" t="str">
            <v>(-) DESPESAS CONTROLE FÍSICO-QUÍMICO (Site I)Serviços de Segurança</v>
          </cell>
          <cell r="G372" t="str">
            <v>Serviços de Segurança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</row>
        <row r="373">
          <cell r="F373" t="str">
            <v>(-) DESPESAS CONTROLE FÍSICO-QUÍMICO (Site I)Serviços de Contabilidade</v>
          </cell>
          <cell r="G373" t="str">
            <v>Serviços de Contabilidade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</row>
        <row r="374">
          <cell r="F374" t="str">
            <v>(-) DESPESAS CONTROLE FÍSICO-QUÍMICO (Site I)Assessoria Tributária</v>
          </cell>
          <cell r="G374" t="str">
            <v>Assessoria Tributária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</row>
        <row r="375">
          <cell r="F375" t="str">
            <v>(-) DESPESAS CONTROLE FÍSICO-QUÍMICO (Site I)Auditoria Independente</v>
          </cell>
          <cell r="G375" t="str">
            <v>Auditoria Independente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</row>
        <row r="376">
          <cell r="F376" t="str">
            <v>(-) DESPESAS CONTROLE FÍSICO-QUÍMICO (Site I)Advocacia</v>
          </cell>
          <cell r="G376" t="str">
            <v>Advocacia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</row>
        <row r="377">
          <cell r="F377" t="str">
            <v>(-) DESPESAS CONTROLE FÍSICO-QUÍMICO (Site I)Assessoria de Imprensa</v>
          </cell>
          <cell r="G377" t="str">
            <v>Assessoria de Imprensa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</row>
        <row r="378">
          <cell r="F378" t="str">
            <v>(-) DESPESAS CONTROLE FÍSICO-QUÍMICO (Site I)Assessoria de Comunicação</v>
          </cell>
          <cell r="G378" t="str">
            <v>Assessoria de Comunicação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</row>
        <row r="379">
          <cell r="F379" t="str">
            <v>(-) DESPESAS CONTROLE FÍSICO-QUÍMICO (Site I)Assessoria Criação e Publicidade</v>
          </cell>
          <cell r="G379" t="str">
            <v>Assessoria Criação e Publicidade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</row>
        <row r="380">
          <cell r="F380" t="str">
            <v>(-) DESPESAS CONTROLE FÍSICO-QUÍMICO (Site I)Recrutamento e Seleção</v>
          </cell>
          <cell r="G380" t="str">
            <v>Recrutamento e Seleção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</row>
        <row r="381">
          <cell r="F381" t="str">
            <v>(-) DESPESAS CONTROLE FÍSICO-QUÍMICO (Site I)Ferramentas de Pesquisa</v>
          </cell>
          <cell r="G381" t="str">
            <v>Ferramentas de Pesquisa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</row>
        <row r="382">
          <cell r="F382" t="str">
            <v>(-) DESPESAS CONTROLE FÍSICO-QUÍMICO (Site I)Assessoria Empresarial</v>
          </cell>
          <cell r="G382" t="str">
            <v>Assessoria Empresarial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500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</row>
        <row r="383">
          <cell r="F383" t="str">
            <v>(-) DESPESAS CONTROLE FÍSICO-QUÍMICO (Site I)Serviço de Desembaraço Aduaneiro</v>
          </cell>
          <cell r="G383" t="str">
            <v>Serviço de Desembaraço Aduaneiro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</row>
        <row r="384">
          <cell r="F384" t="str">
            <v>(-) DESPESAS CONTROLE FÍSICO-QUÍMICO (Site I)Participação em Associações</v>
          </cell>
          <cell r="G384" t="str">
            <v>Participação em Associações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</row>
        <row r="385">
          <cell r="F385" t="str">
            <v>(-) DESPESAS CONTROLE FÍSICO-QUÍMICO (Site I)Comissão Empresa de Cobrança</v>
          </cell>
          <cell r="G385" t="str">
            <v>Comissão Empresa de Cobrança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</row>
        <row r="386">
          <cell r="F386" t="str">
            <v>(-) DESPESAS CONTROLE FÍSICO-QUÍMICO (Site I)Serviço Análise de Crédito</v>
          </cell>
          <cell r="G386" t="str">
            <v>Serviço Análise de Crédito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</row>
        <row r="387">
          <cell r="F387" t="str">
            <v>(-) DESPESAS CONTROLE FÍSICO-QUÍMICO (Site I)Desenvolvimento e Manutenção de Software</v>
          </cell>
          <cell r="G387" t="str">
            <v>Desenvolvimento e Manutenção de Software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</row>
        <row r="388">
          <cell r="F388" t="str">
            <v>(-) DESPESAS CONTROLE FÍSICO-QUÍMICO (Site I)Suporte Técnico Software</v>
          </cell>
          <cell r="G388" t="str">
            <v>Suporte Técnico Software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</row>
        <row r="389">
          <cell r="F389" t="str">
            <v>(-) DESPESAS CONTROLE FÍSICO-QUÍMICO (Site I)Licença para Uso de Software (Aluguel)</v>
          </cell>
          <cell r="G389" t="str">
            <v>Licença para Uso de Software (Aluguel)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</row>
        <row r="390">
          <cell r="F390" t="str">
            <v>(-) DESPESAS CONTROLE FÍSICO-QUÍMICO (Site I)Assessoria em TI</v>
          </cell>
          <cell r="G390" t="str">
            <v>Assessoria em TI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</row>
        <row r="391">
          <cell r="F391" t="str">
            <v>(-) DESPESAS CONTROLE FÍSICO-QUÍMICO (Site I)Manutenção Suporte Técnico Software</v>
          </cell>
          <cell r="G391" t="str">
            <v>Manutenção Suporte Técnico Software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</row>
        <row r="392">
          <cell r="F392" t="str">
            <v>(-) DESPESAS CONTROLE FÍSICO-QUÍMICO (Site I)(-)Manutenção</v>
          </cell>
          <cell r="G392" t="str">
            <v>(-)Manutenção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-135.41999999999999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</row>
        <row r="393">
          <cell r="F393" t="str">
            <v>(-) DESPESAS CONTROLE FÍSICO-QUÍMICO (Site I)Materiais de Manutenção e Reparos</v>
          </cell>
          <cell r="G393" t="str">
            <v>Materiais de Manutenção e Reparos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</row>
        <row r="394">
          <cell r="F394" t="str">
            <v>(-) DESPESAS CONTROLE FÍSICO-QUÍMICO (Site I)Manutenção Conservação Móveis e Utensílios</v>
          </cell>
          <cell r="G394" t="str">
            <v>Manutenção Conservação Móveis e Utensílios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</row>
        <row r="395">
          <cell r="F395" t="str">
            <v>(-) DESPESAS CONTROLE FÍSICO-QUÍMICO (Site I)Manutenção Conservação Máq. e Equipamentos</v>
          </cell>
          <cell r="G395" t="str">
            <v>Manutenção Conservação Máq. e Equipamentos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-135.41999999999999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</row>
        <row r="396">
          <cell r="F396" t="str">
            <v>(-) DESPESAS CONTROLE FÍSICO-QUÍMICO (Site I)Manutenção de Equipamentos de Informática</v>
          </cell>
          <cell r="G396" t="str">
            <v>Manutenção de Equipamentos de Informática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</row>
        <row r="397">
          <cell r="F397" t="str">
            <v>(-) DESPESAS CONTROLE FÍSICO-QUÍMICO (Site I)Manutenção e Conservação Instalações</v>
          </cell>
          <cell r="G397" t="str">
            <v>Manutenção e Conservação Instalações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</row>
        <row r="398">
          <cell r="F398" t="str">
            <v>(-) DESPESAS CONTROLE FÍSICO-QUÍMICO (Site I)Manutenção e Conservação Predial</v>
          </cell>
          <cell r="G398" t="str">
            <v>Manutenção e Conservação Predial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</row>
        <row r="399">
          <cell r="F399" t="str">
            <v>(-) DESPESAS CONTROLE FÍSICO-QUÍMICO (Site I)(-)Outras Despesas Gerais</v>
          </cell>
          <cell r="G399" t="str">
            <v>(-)Outras Despesas Gerais</v>
          </cell>
          <cell r="H399">
            <v>180</v>
          </cell>
          <cell r="I399">
            <v>0</v>
          </cell>
          <cell r="J399">
            <v>200</v>
          </cell>
          <cell r="K399">
            <v>100.33</v>
          </cell>
          <cell r="L399">
            <v>130</v>
          </cell>
          <cell r="M399">
            <v>246.68</v>
          </cell>
          <cell r="N399">
            <v>210</v>
          </cell>
          <cell r="O399">
            <v>181.97</v>
          </cell>
          <cell r="P399">
            <v>130</v>
          </cell>
          <cell r="Q399">
            <v>310.19</v>
          </cell>
          <cell r="R399">
            <v>230</v>
          </cell>
          <cell r="S399">
            <v>45</v>
          </cell>
          <cell r="T399">
            <v>230</v>
          </cell>
          <cell r="U399">
            <v>547.24</v>
          </cell>
          <cell r="V399">
            <v>190</v>
          </cell>
          <cell r="W399">
            <v>0</v>
          </cell>
          <cell r="X399">
            <v>130</v>
          </cell>
          <cell r="Y399">
            <v>0</v>
          </cell>
          <cell r="Z399">
            <v>130</v>
          </cell>
          <cell r="AA399">
            <v>0</v>
          </cell>
          <cell r="AB399">
            <v>210</v>
          </cell>
          <cell r="AC399">
            <v>0</v>
          </cell>
          <cell r="AD399">
            <v>180</v>
          </cell>
          <cell r="AE399">
            <v>0</v>
          </cell>
        </row>
        <row r="400">
          <cell r="F400" t="str">
            <v>(-) DESPESAS CONTROLE FÍSICO-QUÍMICO (Site I)Aluguel de Veículos</v>
          </cell>
          <cell r="G400" t="str">
            <v>Aluguel de Veículos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</row>
        <row r="401">
          <cell r="F401" t="str">
            <v>(-) DESPESAS CONTROLE FÍSICO-QUÍMICO (Site I)Assinatura Jornais, Revistas e Periódicos</v>
          </cell>
          <cell r="G401" t="str">
            <v>Assinatura Jornais, Revistas e Periódicos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</row>
        <row r="402">
          <cell r="F402" t="str">
            <v>(-) DESPESAS CONTROLE FÍSICO-QUÍMICO (Site I)Combustível</v>
          </cell>
          <cell r="G402" t="str">
            <v>Combustível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</row>
        <row r="403">
          <cell r="F403" t="str">
            <v>(-) DESPESAS CONTROLE FÍSICO-QUÍMICO (Site I)Despesa com Documentos</v>
          </cell>
          <cell r="G403" t="str">
            <v>Despesa com Documentos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</row>
        <row r="404">
          <cell r="F404" t="str">
            <v>(-) DESPESAS CONTROLE FÍSICO-QUÍMICO (Site I)Despesa com Processos Judiciais</v>
          </cell>
          <cell r="G404" t="str">
            <v>Despesa com Processos Judiciais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F405" t="str">
            <v>(-) DESPESAS CONTROLE FÍSICO-QUÍMICO (Site I)Frete Compra</v>
          </cell>
          <cell r="G405" t="str">
            <v>Frete Compra</v>
          </cell>
          <cell r="H405">
            <v>130</v>
          </cell>
          <cell r="I405">
            <v>0</v>
          </cell>
          <cell r="J405">
            <v>130</v>
          </cell>
          <cell r="K405">
            <v>45</v>
          </cell>
          <cell r="L405">
            <v>130</v>
          </cell>
          <cell r="M405">
            <v>176.82</v>
          </cell>
          <cell r="N405">
            <v>130</v>
          </cell>
          <cell r="O405">
            <v>113.51</v>
          </cell>
          <cell r="P405">
            <v>130</v>
          </cell>
          <cell r="Q405">
            <v>247.6</v>
          </cell>
          <cell r="R405">
            <v>130</v>
          </cell>
          <cell r="S405">
            <v>45</v>
          </cell>
          <cell r="T405">
            <v>130</v>
          </cell>
          <cell r="U405">
            <v>180</v>
          </cell>
          <cell r="V405">
            <v>130</v>
          </cell>
          <cell r="W405">
            <v>0</v>
          </cell>
          <cell r="X405">
            <v>130</v>
          </cell>
          <cell r="Y405">
            <v>0</v>
          </cell>
          <cell r="Z405">
            <v>130</v>
          </cell>
          <cell r="AA405">
            <v>0</v>
          </cell>
          <cell r="AB405">
            <v>130</v>
          </cell>
          <cell r="AC405">
            <v>0</v>
          </cell>
          <cell r="AD405">
            <v>130</v>
          </cell>
          <cell r="AE405">
            <v>0</v>
          </cell>
        </row>
        <row r="406">
          <cell r="F406" t="str">
            <v>(-) DESPESAS CONTROLE FÍSICO-QUÍMICO (Site I)Mão-de-Obra Terceirizada</v>
          </cell>
          <cell r="G406" t="str">
            <v>Mão-de-Obra Terceirizada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F407" t="str">
            <v>(-) DESPESAS CONTROLE FÍSICO-QUÍMICO (Site I)Serviço de Correios</v>
          </cell>
          <cell r="G407" t="str">
            <v>Serviço de Correios</v>
          </cell>
          <cell r="H407">
            <v>50</v>
          </cell>
          <cell r="I407">
            <v>0</v>
          </cell>
          <cell r="J407">
            <v>70</v>
          </cell>
          <cell r="K407">
            <v>0</v>
          </cell>
          <cell r="L407">
            <v>0</v>
          </cell>
          <cell r="M407">
            <v>0</v>
          </cell>
          <cell r="N407">
            <v>80</v>
          </cell>
          <cell r="O407">
            <v>0</v>
          </cell>
          <cell r="P407">
            <v>0</v>
          </cell>
          <cell r="Q407">
            <v>0</v>
          </cell>
          <cell r="R407">
            <v>100</v>
          </cell>
          <cell r="S407">
            <v>0</v>
          </cell>
          <cell r="T407">
            <v>100</v>
          </cell>
          <cell r="U407">
            <v>0</v>
          </cell>
          <cell r="V407">
            <v>60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80</v>
          </cell>
          <cell r="AC407">
            <v>0</v>
          </cell>
          <cell r="AD407">
            <v>50</v>
          </cell>
          <cell r="AE407">
            <v>0</v>
          </cell>
        </row>
        <row r="408">
          <cell r="F408" t="str">
            <v>(-) DESPESAS CONTROLE FÍSICO-QUÍMICO (Site I)Água</v>
          </cell>
          <cell r="G408" t="str">
            <v>Água</v>
          </cell>
          <cell r="H408">
            <v>0</v>
          </cell>
          <cell r="I408">
            <v>0</v>
          </cell>
          <cell r="J408">
            <v>0</v>
          </cell>
          <cell r="K408">
            <v>55.33</v>
          </cell>
          <cell r="L408">
            <v>0</v>
          </cell>
          <cell r="M408">
            <v>69.86</v>
          </cell>
          <cell r="N408">
            <v>0</v>
          </cell>
          <cell r="O408">
            <v>68.459999999999994</v>
          </cell>
          <cell r="P408">
            <v>0</v>
          </cell>
          <cell r="Q408">
            <v>62.59</v>
          </cell>
          <cell r="R408">
            <v>0</v>
          </cell>
          <cell r="S408">
            <v>0</v>
          </cell>
          <cell r="T408">
            <v>0</v>
          </cell>
          <cell r="U408">
            <v>128.65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F409" t="str">
            <v>(-) DESPESAS CONTROLE FÍSICO-QUÍMICO (Site I)Despesas com Amortização de Software</v>
          </cell>
          <cell r="G409" t="str">
            <v>Despesas com Amortização de Software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F410" t="str">
            <v>(-) DESPESAS CONTROLE FÍSICO-QUÍMICO (Site I)Taxas Operacionais</v>
          </cell>
          <cell r="G410" t="str">
            <v>Taxas Operacionais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F411" t="str">
            <v>(-) DESPESAS CONTROLE FÍSICO-QUÍMICO (Site I)Aluguel de Imóveis</v>
          </cell>
          <cell r="G411" t="str">
            <v>Aluguel de Imóveis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F412" t="str">
            <v>(-) DESPESAS CONTROLE FÍSICO-QUÍMICO (Site I)Seguro Frota Leve</v>
          </cell>
          <cell r="G412" t="str">
            <v>Seguro Frota Leve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F413" t="str">
            <v>(-) DESPESAS CONTROLE FÍSICO-QUÍMICO (Site I)Perdas de Estoque</v>
          </cell>
          <cell r="G413" t="str">
            <v>Perdas de Estoque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F414" t="str">
            <v>(-) DESPESAS CONTROLE FÍSICO-QUÍMICO (Site I)Aluguel de Máquinas e Equipamentos</v>
          </cell>
          <cell r="G414" t="str">
            <v>Aluguel de Máquinas e Equipamentos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F415" t="str">
            <v>(-) DESPESAS CONTROLE FÍSICO-QUÍMICO (Site I)Outras Despesas Gerais</v>
          </cell>
          <cell r="G415" t="str">
            <v>Outras Despesas Gerais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238.59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F416" t="str">
            <v>(-) DESPESAS CONTROLE FÍSICO-QUÍMICO (Site II)(-) DESPESAS CONTROLE FÍSICO-QUÍMICO (Site II)</v>
          </cell>
          <cell r="G416" t="str">
            <v>(-) DESPESAS CONTROLE FÍSICO-QUÍMICO (Site II)</v>
          </cell>
          <cell r="H416">
            <v>86.25</v>
          </cell>
          <cell r="I416">
            <v>0</v>
          </cell>
          <cell r="J416">
            <v>86.25</v>
          </cell>
          <cell r="K416">
            <v>0</v>
          </cell>
          <cell r="L416">
            <v>86.25</v>
          </cell>
          <cell r="M416">
            <v>0</v>
          </cell>
          <cell r="N416">
            <v>7599.30541455</v>
          </cell>
          <cell r="O416">
            <v>0</v>
          </cell>
          <cell r="P416">
            <v>7695.30541455</v>
          </cell>
          <cell r="Q416">
            <v>0</v>
          </cell>
          <cell r="R416">
            <v>7695.30541455</v>
          </cell>
          <cell r="S416">
            <v>0</v>
          </cell>
          <cell r="T416">
            <v>13619.305414549999</v>
          </cell>
          <cell r="U416">
            <v>0</v>
          </cell>
          <cell r="V416">
            <v>13779.305414549999</v>
          </cell>
          <cell r="W416">
            <v>0</v>
          </cell>
          <cell r="X416">
            <v>15789.305414549999</v>
          </cell>
          <cell r="Y416">
            <v>0</v>
          </cell>
          <cell r="Z416">
            <v>13709.305414549999</v>
          </cell>
          <cell r="AA416">
            <v>0</v>
          </cell>
          <cell r="AB416">
            <v>13309.305414549999</v>
          </cell>
          <cell r="AC416">
            <v>0</v>
          </cell>
          <cell r="AD416">
            <v>13759.305414549999</v>
          </cell>
          <cell r="AE416">
            <v>0</v>
          </cell>
        </row>
        <row r="417">
          <cell r="F417" t="str">
            <v>(-) DESPESAS CONTROLE FÍSICO-QUÍMICO (Site II)Despesas com Pessoal</v>
          </cell>
          <cell r="G417" t="str">
            <v>Despesas com Pessoal</v>
          </cell>
          <cell r="H417">
            <v>86.25</v>
          </cell>
          <cell r="I417">
            <v>0</v>
          </cell>
          <cell r="J417">
            <v>86.25</v>
          </cell>
          <cell r="K417">
            <v>0</v>
          </cell>
          <cell r="L417">
            <v>86.25</v>
          </cell>
          <cell r="M417">
            <v>0</v>
          </cell>
          <cell r="N417">
            <v>7599.30541455</v>
          </cell>
          <cell r="O417">
            <v>0</v>
          </cell>
          <cell r="P417">
            <v>7695.30541455</v>
          </cell>
          <cell r="Q417">
            <v>0</v>
          </cell>
          <cell r="R417">
            <v>7695.30541455</v>
          </cell>
          <cell r="S417">
            <v>0</v>
          </cell>
          <cell r="T417">
            <v>7695.30541455</v>
          </cell>
          <cell r="U417">
            <v>0</v>
          </cell>
          <cell r="V417">
            <v>7695.30541455</v>
          </cell>
          <cell r="W417">
            <v>0</v>
          </cell>
          <cell r="X417">
            <v>7695.30541455</v>
          </cell>
          <cell r="Y417">
            <v>0</v>
          </cell>
          <cell r="Z417">
            <v>7695.30541455</v>
          </cell>
          <cell r="AA417">
            <v>0</v>
          </cell>
          <cell r="AB417">
            <v>7695.30541455</v>
          </cell>
          <cell r="AC417">
            <v>0</v>
          </cell>
          <cell r="AD417">
            <v>7695.30541455</v>
          </cell>
          <cell r="AE417">
            <v>0</v>
          </cell>
        </row>
        <row r="418">
          <cell r="F418" t="str">
            <v>(-) DESPESAS CONTROLE FÍSICO-QUÍMICO (Site II)Salários e Adicionais</v>
          </cell>
          <cell r="G418" t="str">
            <v>Salários e Adicionais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4207.5</v>
          </cell>
          <cell r="O418">
            <v>0</v>
          </cell>
          <cell r="P418">
            <v>4207.5</v>
          </cell>
          <cell r="Q418">
            <v>0</v>
          </cell>
          <cell r="R418">
            <v>4207.5</v>
          </cell>
          <cell r="S418">
            <v>0</v>
          </cell>
          <cell r="T418">
            <v>4207.5</v>
          </cell>
          <cell r="U418">
            <v>0</v>
          </cell>
          <cell r="V418">
            <v>4207.5</v>
          </cell>
          <cell r="W418">
            <v>0</v>
          </cell>
          <cell r="X418">
            <v>4207.5</v>
          </cell>
          <cell r="Y418">
            <v>0</v>
          </cell>
          <cell r="Z418">
            <v>4207.5</v>
          </cell>
          <cell r="AA418">
            <v>0</v>
          </cell>
          <cell r="AB418">
            <v>4207.5</v>
          </cell>
          <cell r="AC418">
            <v>0</v>
          </cell>
          <cell r="AD418">
            <v>4207.5</v>
          </cell>
          <cell r="AE418">
            <v>0</v>
          </cell>
        </row>
        <row r="419">
          <cell r="F419" t="str">
            <v>(-) DESPESAS CONTROLE FÍSICO-QUÍMICO (Site II)Horas Extras</v>
          </cell>
          <cell r="G419" t="str">
            <v>Horas Extras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F420" t="str">
            <v>(-) DESPESAS CONTROLE FÍSICO-QUÍMICO (Site II)Encargos Sociais</v>
          </cell>
          <cell r="G420" t="str">
            <v>Encargos Sociais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1226.6806645499998</v>
          </cell>
          <cell r="O420">
            <v>0</v>
          </cell>
          <cell r="P420">
            <v>1226.6806645499998</v>
          </cell>
          <cell r="Q420">
            <v>0</v>
          </cell>
          <cell r="R420">
            <v>1226.6806645499998</v>
          </cell>
          <cell r="S420">
            <v>0</v>
          </cell>
          <cell r="T420">
            <v>1226.6806645499998</v>
          </cell>
          <cell r="U420">
            <v>0</v>
          </cell>
          <cell r="V420">
            <v>1226.6806645499998</v>
          </cell>
          <cell r="W420">
            <v>0</v>
          </cell>
          <cell r="X420">
            <v>1226.6806645499998</v>
          </cell>
          <cell r="Y420">
            <v>0</v>
          </cell>
          <cell r="Z420">
            <v>1226.6806645499998</v>
          </cell>
          <cell r="AA420">
            <v>0</v>
          </cell>
          <cell r="AB420">
            <v>1226.6806645499998</v>
          </cell>
          <cell r="AC420">
            <v>0</v>
          </cell>
          <cell r="AD420">
            <v>1226.6806645499998</v>
          </cell>
          <cell r="AE420">
            <v>0</v>
          </cell>
        </row>
        <row r="421">
          <cell r="F421" t="str">
            <v>(-) DESPESAS CONTROLE FÍSICO-QUÍMICO (Site II)INSS</v>
          </cell>
          <cell r="G421" t="str">
            <v>INSS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422.48716454999999</v>
          </cell>
          <cell r="O421">
            <v>0</v>
          </cell>
          <cell r="P421">
            <v>422.48716454999999</v>
          </cell>
          <cell r="Q421">
            <v>0</v>
          </cell>
          <cell r="R421">
            <v>422.48716454999999</v>
          </cell>
          <cell r="S421">
            <v>0</v>
          </cell>
          <cell r="T421">
            <v>422.48716454999999</v>
          </cell>
          <cell r="U421">
            <v>0</v>
          </cell>
          <cell r="V421">
            <v>422.48716454999999</v>
          </cell>
          <cell r="W421">
            <v>0</v>
          </cell>
          <cell r="X421">
            <v>422.48716454999999</v>
          </cell>
          <cell r="Y421">
            <v>0</v>
          </cell>
          <cell r="Z421">
            <v>422.48716454999999</v>
          </cell>
          <cell r="AA421">
            <v>0</v>
          </cell>
          <cell r="AB421">
            <v>422.48716454999999</v>
          </cell>
          <cell r="AC421">
            <v>0</v>
          </cell>
          <cell r="AD421">
            <v>422.48716454999999</v>
          </cell>
          <cell r="AE421">
            <v>0</v>
          </cell>
        </row>
        <row r="422">
          <cell r="F422" t="str">
            <v>(-) DESPESAS CONTROLE FÍSICO-QUÍMICO (Site II)FGTS</v>
          </cell>
          <cell r="G422" t="str">
            <v>FGTS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336.6</v>
          </cell>
          <cell r="O422">
            <v>0</v>
          </cell>
          <cell r="P422">
            <v>336.6</v>
          </cell>
          <cell r="Q422">
            <v>0</v>
          </cell>
          <cell r="R422">
            <v>336.6</v>
          </cell>
          <cell r="S422">
            <v>0</v>
          </cell>
          <cell r="T422">
            <v>336.6</v>
          </cell>
          <cell r="U422">
            <v>0</v>
          </cell>
          <cell r="V422">
            <v>336.6</v>
          </cell>
          <cell r="W422">
            <v>0</v>
          </cell>
          <cell r="X422">
            <v>336.6</v>
          </cell>
          <cell r="Y422">
            <v>0</v>
          </cell>
          <cell r="Z422">
            <v>336.6</v>
          </cell>
          <cell r="AA422">
            <v>0</v>
          </cell>
          <cell r="AB422">
            <v>336.6</v>
          </cell>
          <cell r="AC422">
            <v>0</v>
          </cell>
          <cell r="AD422">
            <v>336.6</v>
          </cell>
          <cell r="AE422">
            <v>0</v>
          </cell>
        </row>
        <row r="423">
          <cell r="F423" t="str">
            <v>(-) DESPESAS CONTROLE FÍSICO-QUÍMICO (Site II)Provisão 13º Salário</v>
          </cell>
          <cell r="G423" t="str">
            <v>Provisão 13º Salário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350.62499999999989</v>
          </cell>
          <cell r="O423">
            <v>0</v>
          </cell>
          <cell r="P423">
            <v>350.62499999999989</v>
          </cell>
          <cell r="Q423">
            <v>0</v>
          </cell>
          <cell r="R423">
            <v>350.62499999999989</v>
          </cell>
          <cell r="S423">
            <v>0</v>
          </cell>
          <cell r="T423">
            <v>350.62499999999989</v>
          </cell>
          <cell r="U423">
            <v>0</v>
          </cell>
          <cell r="V423">
            <v>350.62499999999989</v>
          </cell>
          <cell r="W423">
            <v>0</v>
          </cell>
          <cell r="X423">
            <v>350.62499999999989</v>
          </cell>
          <cell r="Y423">
            <v>0</v>
          </cell>
          <cell r="Z423">
            <v>350.62499999999989</v>
          </cell>
          <cell r="AA423">
            <v>0</v>
          </cell>
          <cell r="AB423">
            <v>350.62499999999989</v>
          </cell>
          <cell r="AC423">
            <v>0</v>
          </cell>
          <cell r="AD423">
            <v>350.62499999999989</v>
          </cell>
          <cell r="AE423">
            <v>0</v>
          </cell>
        </row>
        <row r="424">
          <cell r="F424" t="str">
            <v>(-) DESPESAS CONTROLE FÍSICO-QUÍMICO (Site II)Provisão de Férias</v>
          </cell>
          <cell r="G424" t="str">
            <v>Provisão de Férias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116.96849999999999</v>
          </cell>
          <cell r="O424">
            <v>0</v>
          </cell>
          <cell r="P424">
            <v>116.96849999999999</v>
          </cell>
          <cell r="Q424">
            <v>0</v>
          </cell>
          <cell r="R424">
            <v>116.96849999999999</v>
          </cell>
          <cell r="S424">
            <v>0</v>
          </cell>
          <cell r="T424">
            <v>116.96849999999999</v>
          </cell>
          <cell r="U424">
            <v>0</v>
          </cell>
          <cell r="V424">
            <v>116.96849999999999</v>
          </cell>
          <cell r="W424">
            <v>0</v>
          </cell>
          <cell r="X424">
            <v>116.96849999999999</v>
          </cell>
          <cell r="Y424">
            <v>0</v>
          </cell>
          <cell r="Z424">
            <v>116.96849999999999</v>
          </cell>
          <cell r="AA424">
            <v>0</v>
          </cell>
          <cell r="AB424">
            <v>116.96849999999999</v>
          </cell>
          <cell r="AC424">
            <v>0</v>
          </cell>
          <cell r="AD424">
            <v>116.96849999999999</v>
          </cell>
          <cell r="AE424">
            <v>0</v>
          </cell>
        </row>
        <row r="425">
          <cell r="F425" t="str">
            <v>(-) DESPESAS CONTROLE FÍSICO-QUÍMICO (Site II)Provisão PPR Global</v>
          </cell>
          <cell r="G425" t="str">
            <v>Provisão PPR Global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350.48475000000002</v>
          </cell>
          <cell r="O425">
            <v>0</v>
          </cell>
          <cell r="P425">
            <v>350.48475000000002</v>
          </cell>
          <cell r="Q425">
            <v>0</v>
          </cell>
          <cell r="R425">
            <v>350.48475000000002</v>
          </cell>
          <cell r="S425">
            <v>0</v>
          </cell>
          <cell r="T425">
            <v>350.48475000000002</v>
          </cell>
          <cell r="U425">
            <v>0</v>
          </cell>
          <cell r="V425">
            <v>350.48475000000002</v>
          </cell>
          <cell r="W425">
            <v>0</v>
          </cell>
          <cell r="X425">
            <v>350.48475000000002</v>
          </cell>
          <cell r="Y425">
            <v>0</v>
          </cell>
          <cell r="Z425">
            <v>350.48475000000002</v>
          </cell>
          <cell r="AA425">
            <v>0</v>
          </cell>
          <cell r="AB425">
            <v>350.48475000000002</v>
          </cell>
          <cell r="AC425">
            <v>0</v>
          </cell>
          <cell r="AD425">
            <v>350.48475000000002</v>
          </cell>
          <cell r="AE425">
            <v>0</v>
          </cell>
        </row>
        <row r="426">
          <cell r="F426" t="str">
            <v>(-) DESPESAS CONTROLE FÍSICO-QUÍMICO (Site II)Provisão PPR Gestores</v>
          </cell>
          <cell r="G426" t="str">
            <v>Provisão PPR Gestores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F427" t="str">
            <v>(-) DESPESAS CONTROLE FÍSICO-QUÍMICO (Site II)Desenvolvimento RH e Outras</v>
          </cell>
          <cell r="G427" t="str">
            <v>Desenvolvimento RH e Outras</v>
          </cell>
          <cell r="H427">
            <v>86.25</v>
          </cell>
          <cell r="I427">
            <v>0</v>
          </cell>
          <cell r="J427">
            <v>86.25</v>
          </cell>
          <cell r="K427">
            <v>0</v>
          </cell>
          <cell r="L427">
            <v>86.25</v>
          </cell>
          <cell r="M427">
            <v>0</v>
          </cell>
          <cell r="N427">
            <v>91.59</v>
          </cell>
          <cell r="O427">
            <v>0</v>
          </cell>
          <cell r="P427">
            <v>91.59</v>
          </cell>
          <cell r="Q427">
            <v>0</v>
          </cell>
          <cell r="R427">
            <v>91.59</v>
          </cell>
          <cell r="S427">
            <v>0</v>
          </cell>
          <cell r="T427">
            <v>91.59</v>
          </cell>
          <cell r="U427">
            <v>0</v>
          </cell>
          <cell r="V427">
            <v>91.59</v>
          </cell>
          <cell r="W427">
            <v>0</v>
          </cell>
          <cell r="X427">
            <v>91.59</v>
          </cell>
          <cell r="Y427">
            <v>0</v>
          </cell>
          <cell r="Z427">
            <v>91.59</v>
          </cell>
          <cell r="AA427">
            <v>0</v>
          </cell>
          <cell r="AB427">
            <v>91.59</v>
          </cell>
          <cell r="AC427">
            <v>0</v>
          </cell>
          <cell r="AD427">
            <v>91.59</v>
          </cell>
          <cell r="AE427">
            <v>0</v>
          </cell>
        </row>
        <row r="428">
          <cell r="F428" t="str">
            <v>(-) DESPESAS CONTROLE FÍSICO-QUÍMICO (Site II)Educação Continuada</v>
          </cell>
          <cell r="G428" t="str">
            <v>Educação Continuada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F429" t="str">
            <v>(-) DESPESAS CONTROLE FÍSICO-QUÍMICO (Site II)Idiomas</v>
          </cell>
          <cell r="G429" t="str">
            <v>Idiomas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</row>
        <row r="430">
          <cell r="F430" t="str">
            <v>(-) DESPESAS CONTROLE FÍSICO-QUÍMICO (Site II)Ginástica Laboral</v>
          </cell>
          <cell r="G430" t="str">
            <v>Ginástica Laboral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F431" t="str">
            <v>(-) DESPESAS CONTROLE FÍSICO-QUÍMICO (Site II)Educação e Treinamento (Capacitação)</v>
          </cell>
          <cell r="G431" t="str">
            <v>Educação e Treinamento (Capacitação)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F432" t="str">
            <v>(-) DESPESAS CONTROLE FÍSICO-QUÍMICO (Site II)Atividades Motivacionais</v>
          </cell>
          <cell r="G432" t="str">
            <v>Atividades Motivacionais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F433" t="str">
            <v>(-) DESPESAS CONTROLE FÍSICO-QUÍMICO (Site II)Exames Médicos</v>
          </cell>
          <cell r="G433" t="str">
            <v>Exames Médicos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5.34</v>
          </cell>
          <cell r="O433">
            <v>0</v>
          </cell>
          <cell r="P433">
            <v>5.34</v>
          </cell>
          <cell r="Q433">
            <v>0</v>
          </cell>
          <cell r="R433">
            <v>5.34</v>
          </cell>
          <cell r="S433">
            <v>0</v>
          </cell>
          <cell r="T433">
            <v>5.34</v>
          </cell>
          <cell r="U433">
            <v>0</v>
          </cell>
          <cell r="V433">
            <v>5.34</v>
          </cell>
          <cell r="W433">
            <v>0</v>
          </cell>
          <cell r="X433">
            <v>5.34</v>
          </cell>
          <cell r="Y433">
            <v>0</v>
          </cell>
          <cell r="Z433">
            <v>5.34</v>
          </cell>
          <cell r="AA433">
            <v>0</v>
          </cell>
          <cell r="AB433">
            <v>5.34</v>
          </cell>
          <cell r="AC433">
            <v>0</v>
          </cell>
          <cell r="AD433">
            <v>5.34</v>
          </cell>
          <cell r="AE433">
            <v>0</v>
          </cell>
        </row>
        <row r="434">
          <cell r="F434" t="str">
            <v>(-) DESPESAS CONTROLE FÍSICO-QUÍMICO (Site II)Alimentação Interna Funcionários</v>
          </cell>
          <cell r="G434" t="str">
            <v>Alimentação Interna Funcionários</v>
          </cell>
          <cell r="H434">
            <v>50</v>
          </cell>
          <cell r="I434">
            <v>0</v>
          </cell>
          <cell r="J434">
            <v>50</v>
          </cell>
          <cell r="K434">
            <v>0</v>
          </cell>
          <cell r="L434">
            <v>50</v>
          </cell>
          <cell r="M434">
            <v>0</v>
          </cell>
          <cell r="N434">
            <v>50</v>
          </cell>
          <cell r="O434">
            <v>0</v>
          </cell>
          <cell r="P434">
            <v>50</v>
          </cell>
          <cell r="Q434">
            <v>0</v>
          </cell>
          <cell r="R434">
            <v>50</v>
          </cell>
          <cell r="S434">
            <v>0</v>
          </cell>
          <cell r="T434">
            <v>50</v>
          </cell>
          <cell r="U434">
            <v>0</v>
          </cell>
          <cell r="V434">
            <v>50</v>
          </cell>
          <cell r="W434">
            <v>0</v>
          </cell>
          <cell r="X434">
            <v>50</v>
          </cell>
          <cell r="Y434">
            <v>0</v>
          </cell>
          <cell r="Z434">
            <v>50</v>
          </cell>
          <cell r="AA434">
            <v>0</v>
          </cell>
          <cell r="AB434">
            <v>50</v>
          </cell>
          <cell r="AC434">
            <v>0</v>
          </cell>
          <cell r="AD434">
            <v>50</v>
          </cell>
          <cell r="AE434">
            <v>0</v>
          </cell>
        </row>
        <row r="435">
          <cell r="F435" t="str">
            <v>(-) DESPESAS CONTROLE FÍSICO-QUÍMICO (Site II)Multa Termino Contratual</v>
          </cell>
          <cell r="G435" t="str">
            <v>Multa Termino Contratual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F436" t="str">
            <v>(-) DESPESAS CONTROLE FÍSICO-QUÍMICO (Site II)Multas Trabalhistas</v>
          </cell>
          <cell r="G436" t="str">
            <v>Multas Trabalhistas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F437" t="str">
            <v xml:space="preserve">(-) DESPESAS CONTROLE FÍSICO-QUÍMICO (Site II)Fardamento </v>
          </cell>
          <cell r="G437" t="str">
            <v xml:space="preserve">Fardamento </v>
          </cell>
          <cell r="H437">
            <v>36.25</v>
          </cell>
          <cell r="I437">
            <v>0</v>
          </cell>
          <cell r="J437">
            <v>36.25</v>
          </cell>
          <cell r="K437">
            <v>0</v>
          </cell>
          <cell r="L437">
            <v>36.25</v>
          </cell>
          <cell r="M437">
            <v>0</v>
          </cell>
          <cell r="N437">
            <v>36.25</v>
          </cell>
          <cell r="O437">
            <v>0</v>
          </cell>
          <cell r="P437">
            <v>36.25</v>
          </cell>
          <cell r="Q437">
            <v>0</v>
          </cell>
          <cell r="R437">
            <v>36.25</v>
          </cell>
          <cell r="S437">
            <v>0</v>
          </cell>
          <cell r="T437">
            <v>36.25</v>
          </cell>
          <cell r="U437">
            <v>0</v>
          </cell>
          <cell r="V437">
            <v>36.25</v>
          </cell>
          <cell r="W437">
            <v>0</v>
          </cell>
          <cell r="X437">
            <v>36.25</v>
          </cell>
          <cell r="Y437">
            <v>0</v>
          </cell>
          <cell r="Z437">
            <v>36.25</v>
          </cell>
          <cell r="AA437">
            <v>0</v>
          </cell>
          <cell r="AB437">
            <v>36.25</v>
          </cell>
          <cell r="AC437">
            <v>0</v>
          </cell>
          <cell r="AD437">
            <v>36.25</v>
          </cell>
          <cell r="AE437">
            <v>0</v>
          </cell>
        </row>
        <row r="438">
          <cell r="F438" t="str">
            <v>(-) DESPESAS CONTROLE FÍSICO-QUÍMICO (Site II)Benefícios</v>
          </cell>
          <cell r="G438" t="str">
            <v>Benefícios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1723.05</v>
          </cell>
          <cell r="O438">
            <v>0</v>
          </cell>
          <cell r="P438">
            <v>1819.05</v>
          </cell>
          <cell r="Q438">
            <v>0</v>
          </cell>
          <cell r="R438">
            <v>1819.05</v>
          </cell>
          <cell r="S438">
            <v>0</v>
          </cell>
          <cell r="T438">
            <v>1819.05</v>
          </cell>
          <cell r="U438">
            <v>0</v>
          </cell>
          <cell r="V438">
            <v>1819.05</v>
          </cell>
          <cell r="W438">
            <v>0</v>
          </cell>
          <cell r="X438">
            <v>1819.05</v>
          </cell>
          <cell r="Y438">
            <v>0</v>
          </cell>
          <cell r="Z438">
            <v>1819.05</v>
          </cell>
          <cell r="AA438">
            <v>0</v>
          </cell>
          <cell r="AB438">
            <v>1819.05</v>
          </cell>
          <cell r="AC438">
            <v>0</v>
          </cell>
          <cell r="AD438">
            <v>1819.05</v>
          </cell>
          <cell r="AE438">
            <v>0</v>
          </cell>
        </row>
        <row r="439">
          <cell r="F439" t="str">
            <v>(-) DESPESAS CONTROLE FÍSICO-QUÍMICO (Site II)Ajuda de Custo Alimentação</v>
          </cell>
          <cell r="G439" t="str">
            <v>Ajuda de Custo Alimentação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F440" t="str">
            <v>(-) DESPESAS CONTROLE FÍSICO-QUÍMICO (Site II)Ajuda de Custo Combustível</v>
          </cell>
          <cell r="G440" t="str">
            <v>Ajuda de Custo Combustível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F441" t="str">
            <v>(-) DESPESAS CONTROLE FÍSICO-QUÍMICO (Site II)Ajuda de Custo Moradia/Aluguel</v>
          </cell>
          <cell r="G441" t="str">
            <v>Ajuda de Custo Moradia/Aluguel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F442" t="str">
            <v>(-) DESPESAS CONTROLE FÍSICO-QUÍMICO (Site II)Plano de Saúde</v>
          </cell>
          <cell r="G442" t="str">
            <v>Plano de Saúde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444</v>
          </cell>
          <cell r="O442">
            <v>0</v>
          </cell>
          <cell r="P442">
            <v>495</v>
          </cell>
          <cell r="Q442">
            <v>0</v>
          </cell>
          <cell r="R442">
            <v>495</v>
          </cell>
          <cell r="S442">
            <v>0</v>
          </cell>
          <cell r="T442">
            <v>495</v>
          </cell>
          <cell r="U442">
            <v>0</v>
          </cell>
          <cell r="V442">
            <v>495</v>
          </cell>
          <cell r="W442">
            <v>0</v>
          </cell>
          <cell r="X442">
            <v>495</v>
          </cell>
          <cell r="Y442">
            <v>0</v>
          </cell>
          <cell r="Z442">
            <v>495</v>
          </cell>
          <cell r="AA442">
            <v>0</v>
          </cell>
          <cell r="AB442">
            <v>495</v>
          </cell>
          <cell r="AC442">
            <v>0</v>
          </cell>
          <cell r="AD442">
            <v>495</v>
          </cell>
          <cell r="AE442">
            <v>0</v>
          </cell>
        </row>
        <row r="443">
          <cell r="F443" t="str">
            <v>(-) DESPESAS CONTROLE FÍSICO-QUÍMICO (Site II)Seguro de Vida em Grupo</v>
          </cell>
          <cell r="G443" t="str">
            <v>Seguro de Vida em Grupo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13.049999999999999</v>
          </cell>
          <cell r="O443">
            <v>0</v>
          </cell>
          <cell r="P443">
            <v>13.049999999999999</v>
          </cell>
          <cell r="Q443">
            <v>0</v>
          </cell>
          <cell r="R443">
            <v>13.049999999999999</v>
          </cell>
          <cell r="S443">
            <v>0</v>
          </cell>
          <cell r="T443">
            <v>13.049999999999999</v>
          </cell>
          <cell r="U443">
            <v>0</v>
          </cell>
          <cell r="V443">
            <v>13.049999999999999</v>
          </cell>
          <cell r="W443">
            <v>0</v>
          </cell>
          <cell r="X443">
            <v>13.049999999999999</v>
          </cell>
          <cell r="Y443">
            <v>0</v>
          </cell>
          <cell r="Z443">
            <v>13.049999999999999</v>
          </cell>
          <cell r="AA443">
            <v>0</v>
          </cell>
          <cell r="AB443">
            <v>13.049999999999999</v>
          </cell>
          <cell r="AC443">
            <v>0</v>
          </cell>
          <cell r="AD443">
            <v>13.049999999999999</v>
          </cell>
          <cell r="AE443">
            <v>0</v>
          </cell>
        </row>
        <row r="444">
          <cell r="F444" t="str">
            <v>(-) DESPESAS CONTROLE FÍSICO-QUÍMICO (Site II)Plano Odontológico</v>
          </cell>
          <cell r="G444" t="str">
            <v>Plano Odontológico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F445" t="str">
            <v>(-) DESPESAS CONTROLE FÍSICO-QUÍMICO (Site II)Farmácia</v>
          </cell>
          <cell r="G445" t="str">
            <v>Farmácia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</row>
        <row r="446">
          <cell r="F446" t="str">
            <v>(-) DESPESAS CONTROLE FÍSICO-QUÍMICO (Site II)Alimentação Funcionários</v>
          </cell>
          <cell r="G446" t="str">
            <v>Alimentação Funcionários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1266</v>
          </cell>
          <cell r="O446">
            <v>0</v>
          </cell>
          <cell r="P446">
            <v>1311</v>
          </cell>
          <cell r="Q446">
            <v>0</v>
          </cell>
          <cell r="R446">
            <v>1311</v>
          </cell>
          <cell r="S446">
            <v>0</v>
          </cell>
          <cell r="T446">
            <v>1311</v>
          </cell>
          <cell r="U446">
            <v>0</v>
          </cell>
          <cell r="V446">
            <v>1311</v>
          </cell>
          <cell r="W446">
            <v>0</v>
          </cell>
          <cell r="X446">
            <v>1311</v>
          </cell>
          <cell r="Y446">
            <v>0</v>
          </cell>
          <cell r="Z446">
            <v>1311</v>
          </cell>
          <cell r="AA446">
            <v>0</v>
          </cell>
          <cell r="AB446">
            <v>1311</v>
          </cell>
          <cell r="AC446">
            <v>0</v>
          </cell>
          <cell r="AD446">
            <v>1311</v>
          </cell>
          <cell r="AE446">
            <v>0</v>
          </cell>
        </row>
        <row r="447">
          <cell r="F447" t="str">
            <v>(-) DESPESAS CONTROLE FÍSICO-QUÍMICO (Site II)Benefícios Assistenciais</v>
          </cell>
          <cell r="G447" t="str">
            <v>Benefícios Assistenciais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</row>
        <row r="448">
          <cell r="F448" t="str">
            <v>(-) DESPESAS CONTROLE FÍSICO-QUÍMICO (Site II)Auxílio Creche</v>
          </cell>
          <cell r="G448" t="str">
            <v>Auxílio Creche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</row>
        <row r="449">
          <cell r="F449" t="str">
            <v>(-) DESPESAS CONTROLE FÍSICO-QUÍMICO (Site II)Vale Transporte</v>
          </cell>
          <cell r="G449" t="str">
            <v>Vale Transporte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</row>
        <row r="450">
          <cell r="F450" t="str">
            <v>(-) DESPESAS CONTROLE FÍSICO-QUÍMICO (Site II)(-) Despesas Especificas</v>
          </cell>
          <cell r="G450" t="str">
            <v>(-) Despesas Especificas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2000</v>
          </cell>
          <cell r="U450">
            <v>0</v>
          </cell>
          <cell r="V450">
            <v>2000</v>
          </cell>
          <cell r="W450">
            <v>0</v>
          </cell>
          <cell r="X450">
            <v>2000</v>
          </cell>
          <cell r="Y450">
            <v>0</v>
          </cell>
          <cell r="Z450">
            <v>2000</v>
          </cell>
          <cell r="AA450">
            <v>0</v>
          </cell>
          <cell r="AB450">
            <v>2000</v>
          </cell>
          <cell r="AC450">
            <v>0</v>
          </cell>
          <cell r="AD450">
            <v>2000</v>
          </cell>
          <cell r="AE450">
            <v>0</v>
          </cell>
        </row>
        <row r="451">
          <cell r="F451" t="str">
            <v>(-) DESPESAS CONTROLE FÍSICO-QUÍMICO (Site II)Qualificação de Ambientes</v>
          </cell>
          <cell r="G451" t="str">
            <v>Qualificação de Ambientes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</row>
        <row r="452">
          <cell r="F452" t="str">
            <v>(-) DESPESAS CONTROLE FÍSICO-QUÍMICO (Site II)Qualificação de Equipamentos</v>
          </cell>
          <cell r="G452" t="str">
            <v>Qualificação de Equipamentos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</row>
        <row r="453">
          <cell r="F453" t="str">
            <v>(-) DESPESAS CONTROLE FÍSICO-QUÍMICO (Site II)Calibração Equipamentos e Instrumentos</v>
          </cell>
          <cell r="G453" t="str">
            <v>Calibração Equipamentos e Instrumentos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</row>
        <row r="454">
          <cell r="F454" t="str">
            <v>(-) DESPESAS CONTROLE FÍSICO-QUÍMICO (Site II)Assessoria BPF</v>
          </cell>
          <cell r="G454" t="str">
            <v>Assessoria BPF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</row>
        <row r="455">
          <cell r="F455" t="str">
            <v>(-) DESPESAS CONTROLE FÍSICO-QUÍMICO (Site II)Material de Laboratório</v>
          </cell>
          <cell r="G455" t="str">
            <v>Material de Laboratório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2000</v>
          </cell>
          <cell r="U455">
            <v>0</v>
          </cell>
          <cell r="V455">
            <v>2000</v>
          </cell>
          <cell r="W455">
            <v>0</v>
          </cell>
          <cell r="X455">
            <v>2000</v>
          </cell>
          <cell r="Y455">
            <v>0</v>
          </cell>
          <cell r="Z455">
            <v>2000</v>
          </cell>
          <cell r="AA455">
            <v>0</v>
          </cell>
          <cell r="AB455">
            <v>2000</v>
          </cell>
          <cell r="AC455">
            <v>0</v>
          </cell>
          <cell r="AD455">
            <v>2000</v>
          </cell>
          <cell r="AE455">
            <v>0</v>
          </cell>
        </row>
        <row r="456">
          <cell r="F456" t="str">
            <v>(-) DESPESAS CONTROLE FÍSICO-QUÍMICO (Site II)(-) Despesas Gerais</v>
          </cell>
          <cell r="G456" t="str">
            <v>(-) Despesas Gerais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3924</v>
          </cell>
          <cell r="U456">
            <v>0</v>
          </cell>
          <cell r="V456">
            <v>4084</v>
          </cell>
          <cell r="W456">
            <v>0</v>
          </cell>
          <cell r="X456">
            <v>6094</v>
          </cell>
          <cell r="Y456">
            <v>0</v>
          </cell>
          <cell r="Z456">
            <v>4014</v>
          </cell>
          <cell r="AA456">
            <v>0</v>
          </cell>
          <cell r="AB456">
            <v>3614</v>
          </cell>
          <cell r="AC456">
            <v>0</v>
          </cell>
          <cell r="AD456">
            <v>4064</v>
          </cell>
          <cell r="AE456">
            <v>0</v>
          </cell>
        </row>
        <row r="457">
          <cell r="F457" t="str">
            <v>(-) DESPESAS CONTROLE FÍSICO-QUÍMICO (Site II)(-) Deslocamentos e Viagens</v>
          </cell>
          <cell r="G457" t="str">
            <v>(-) Deslocamentos e Viagens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4</v>
          </cell>
          <cell r="U457">
            <v>0</v>
          </cell>
          <cell r="V457">
            <v>604</v>
          </cell>
          <cell r="W457">
            <v>0</v>
          </cell>
          <cell r="X457">
            <v>2084</v>
          </cell>
          <cell r="Y457">
            <v>0</v>
          </cell>
          <cell r="Z457">
            <v>4</v>
          </cell>
          <cell r="AA457">
            <v>0</v>
          </cell>
          <cell r="AB457">
            <v>4</v>
          </cell>
          <cell r="AC457">
            <v>0</v>
          </cell>
          <cell r="AD457">
            <v>4</v>
          </cell>
          <cell r="AE457">
            <v>0</v>
          </cell>
        </row>
        <row r="458">
          <cell r="F458" t="str">
            <v xml:space="preserve">(-) DESPESAS CONTROLE FÍSICO-QUÍMICO (Site II)Hospedagem </v>
          </cell>
          <cell r="G458" t="str">
            <v xml:space="preserve">Hospedagem 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1100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</row>
        <row r="459">
          <cell r="F459" t="str">
            <v xml:space="preserve">(-) DESPESAS CONTROLE FÍSICO-QUÍMICO (Site II)Passagens Aéreas </v>
          </cell>
          <cell r="G459" t="str">
            <v xml:space="preserve">Passagens Aéreas 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600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</row>
        <row r="460">
          <cell r="F460" t="str">
            <v xml:space="preserve">(-) DESPESAS CONTROLE FÍSICO-QUÍMICO (Site II)Passagens Rodoviárias </v>
          </cell>
          <cell r="G460" t="str">
            <v xml:space="preserve">Passagens Rodoviárias 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</row>
        <row r="461">
          <cell r="F461" t="str">
            <v>(-) DESPESAS CONTROLE FÍSICO-QUÍMICO (Site II)Passagens Marítimas</v>
          </cell>
          <cell r="G461" t="str">
            <v>Passagens Marítimas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</row>
        <row r="462">
          <cell r="F462" t="str">
            <v>(-) DESPESAS CONTROLE FÍSICO-QUÍMICO (Site II)Despesas com Táxi</v>
          </cell>
          <cell r="G462" t="str">
            <v>Despesas com Táxi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480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</row>
        <row r="463">
          <cell r="F463" t="str">
            <v>(-) DESPESAS CONTROLE FÍSICO-QUÍMICO (Site II)Despesas com Moto Taxi</v>
          </cell>
          <cell r="G463" t="str">
            <v>Despesas com Moto Taxi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4</v>
          </cell>
          <cell r="U463">
            <v>0</v>
          </cell>
          <cell r="V463">
            <v>4</v>
          </cell>
          <cell r="W463">
            <v>0</v>
          </cell>
          <cell r="X463">
            <v>4</v>
          </cell>
          <cell r="Y463">
            <v>0</v>
          </cell>
          <cell r="Z463">
            <v>4</v>
          </cell>
          <cell r="AA463">
            <v>0</v>
          </cell>
          <cell r="AB463">
            <v>4</v>
          </cell>
          <cell r="AC463">
            <v>0</v>
          </cell>
          <cell r="AD463">
            <v>4</v>
          </cell>
          <cell r="AE463">
            <v>0</v>
          </cell>
        </row>
        <row r="464">
          <cell r="F464" t="str">
            <v>(-) DESPESAS CONTROLE FÍSICO-QUÍMICO (Site II)Alimentação Viagens</v>
          </cell>
          <cell r="G464" t="str">
            <v>Alimentação Viagens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500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</row>
        <row r="465">
          <cell r="F465" t="str">
            <v>(-) DESPESAS CONTROLE FÍSICO-QUÍMICO (Site II)Diárias Viagens</v>
          </cell>
          <cell r="G465" t="str">
            <v>Diárias Viagens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</row>
        <row r="466">
          <cell r="F466" t="str">
            <v>(-) DESPESAS CONTROLE FÍSICO-QUÍMICO (Site II)Combustível em Viagens</v>
          </cell>
          <cell r="G466" t="str">
            <v>Combustível em Viagens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</row>
        <row r="467">
          <cell r="F467" t="str">
            <v>(-) DESPESAS CONTROLE FÍSICO-QUÍMICO (Site II)Estacionamento</v>
          </cell>
          <cell r="G467" t="str">
            <v>Estacionamento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</row>
        <row r="468">
          <cell r="F468" t="str">
            <v>(-) DESPESAS CONTROLE FÍSICO-QUÍMICO (Site II)Pedágio</v>
          </cell>
          <cell r="G468" t="str">
            <v>Pedágio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</row>
        <row r="469">
          <cell r="F469" t="str">
            <v>(-) DESPESAS CONTROLE FÍSICO-QUÍMICO (Site II)(-) Telefonia e Telecomunicações</v>
          </cell>
          <cell r="G469" t="str">
            <v>(-) Telefonia e Telecomunicações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</row>
        <row r="470">
          <cell r="F470" t="str">
            <v>(-) DESPESAS CONTROLE FÍSICO-QUÍMICO (Site II)Telefonia Fixa</v>
          </cell>
          <cell r="G470" t="str">
            <v>Telefonia Fixa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</row>
        <row r="471">
          <cell r="F471" t="str">
            <v>(-) DESPESAS CONTROLE FÍSICO-QUÍMICO (Site II)Telefonia Móvel</v>
          </cell>
          <cell r="G471" t="str">
            <v>Telefonia Móvel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</row>
        <row r="472">
          <cell r="F472" t="str">
            <v>(-) DESPESAS CONTROLE FÍSICO-QUÍMICO (Site II)Internet</v>
          </cell>
          <cell r="G472" t="str">
            <v>Internet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</row>
        <row r="473">
          <cell r="F473" t="str">
            <v>(-) DESPESAS CONTROLE FÍSICO-QUÍMICO (Site II)Serviço de Trasmissão em Audio e Video</v>
          </cell>
          <cell r="G473" t="str">
            <v>Serviço de Trasmissão em Audio e Video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</row>
        <row r="474">
          <cell r="F474" t="str">
            <v>(-) DESPESAS CONTROLE FÍSICO-QUÍMICO (Site II)Voip</v>
          </cell>
          <cell r="G474" t="str">
            <v>Voip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</row>
        <row r="475">
          <cell r="F475" t="str">
            <v>(-) DESPESAS CONTROLE FÍSICO-QUÍMICO (Site II)(-)Materias de Consumo</v>
          </cell>
          <cell r="G475" t="str">
            <v>(-)Materias de Consumo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720</v>
          </cell>
          <cell r="U475">
            <v>0</v>
          </cell>
          <cell r="V475">
            <v>210</v>
          </cell>
          <cell r="W475">
            <v>0</v>
          </cell>
          <cell r="X475">
            <v>810</v>
          </cell>
          <cell r="Y475">
            <v>0</v>
          </cell>
          <cell r="Z475">
            <v>810</v>
          </cell>
          <cell r="AA475">
            <v>0</v>
          </cell>
          <cell r="AB475">
            <v>410</v>
          </cell>
          <cell r="AC475">
            <v>0</v>
          </cell>
          <cell r="AD475">
            <v>810</v>
          </cell>
          <cell r="AE475">
            <v>0</v>
          </cell>
        </row>
        <row r="476">
          <cell r="F476" t="str">
            <v>(-) DESPESAS CONTROLE FÍSICO-QUÍMICO (Site II)Material de Consumo Informática</v>
          </cell>
          <cell r="G476" t="str">
            <v>Material de Consumo Informática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250</v>
          </cell>
          <cell r="U476">
            <v>0</v>
          </cell>
          <cell r="V476">
            <v>0</v>
          </cell>
          <cell r="W476">
            <v>0</v>
          </cell>
          <cell r="X476">
            <v>100</v>
          </cell>
          <cell r="Y476">
            <v>0</v>
          </cell>
          <cell r="Z476">
            <v>0</v>
          </cell>
          <cell r="AA476">
            <v>0</v>
          </cell>
          <cell r="AB476">
            <v>200</v>
          </cell>
          <cell r="AC476">
            <v>0</v>
          </cell>
          <cell r="AD476">
            <v>0</v>
          </cell>
          <cell r="AE476">
            <v>0</v>
          </cell>
        </row>
        <row r="477">
          <cell r="F477" t="str">
            <v>(-) DESPESAS CONTROLE FÍSICO-QUÍMICO (Site II)Aluguel Máquina Reprográfica</v>
          </cell>
          <cell r="G477" t="str">
            <v>Aluguel Máquina Reprográfica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</row>
        <row r="478">
          <cell r="F478" t="str">
            <v>(-) DESPESAS CONTROLE FÍSICO-QUÍMICO (Site II)Material de Consumo Máquina Reprografia</v>
          </cell>
          <cell r="G478" t="str">
            <v>Material de Consumo Máquina Reprografia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120</v>
          </cell>
          <cell r="U478">
            <v>0</v>
          </cell>
          <cell r="V478">
            <v>60</v>
          </cell>
          <cell r="W478">
            <v>0</v>
          </cell>
          <cell r="X478">
            <v>60</v>
          </cell>
          <cell r="Y478">
            <v>0</v>
          </cell>
          <cell r="Z478">
            <v>60</v>
          </cell>
          <cell r="AA478">
            <v>0</v>
          </cell>
          <cell r="AB478">
            <v>60</v>
          </cell>
          <cell r="AC478">
            <v>0</v>
          </cell>
          <cell r="AD478">
            <v>60</v>
          </cell>
          <cell r="AE478">
            <v>0</v>
          </cell>
        </row>
        <row r="479">
          <cell r="F479" t="str">
            <v>(-) DESPESAS CONTROLE FÍSICO-QUÍMICO (Site II)Material de Expediente</v>
          </cell>
          <cell r="G479" t="str">
            <v>Material de Expediente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150</v>
          </cell>
          <cell r="U479">
            <v>0</v>
          </cell>
          <cell r="V479">
            <v>150</v>
          </cell>
          <cell r="W479">
            <v>0</v>
          </cell>
          <cell r="X479">
            <v>150</v>
          </cell>
          <cell r="Y479">
            <v>0</v>
          </cell>
          <cell r="Z479">
            <v>150</v>
          </cell>
          <cell r="AA479">
            <v>0</v>
          </cell>
          <cell r="AB479">
            <v>150</v>
          </cell>
          <cell r="AC479">
            <v>0</v>
          </cell>
          <cell r="AD479">
            <v>150</v>
          </cell>
          <cell r="AE479">
            <v>0</v>
          </cell>
        </row>
        <row r="480">
          <cell r="F480" t="str">
            <v>(-) DESPESAS CONTROLE FÍSICO-QUÍMICO (Site II)Material de Limpeza</v>
          </cell>
          <cell r="G480" t="str">
            <v>Material de Limpeza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</row>
        <row r="481">
          <cell r="F481" t="str">
            <v>(-) DESPESAS CONTROLE FÍSICO-QUÍMICO (Site II)Material Gráfico e Repreográfico</v>
          </cell>
          <cell r="G481" t="str">
            <v>Material Gráfico e Repreográfico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500</v>
          </cell>
          <cell r="Y481">
            <v>0</v>
          </cell>
          <cell r="Z481">
            <v>500</v>
          </cell>
          <cell r="AA481">
            <v>0</v>
          </cell>
          <cell r="AB481">
            <v>0</v>
          </cell>
          <cell r="AC481">
            <v>0</v>
          </cell>
          <cell r="AD481">
            <v>500</v>
          </cell>
          <cell r="AE481">
            <v>0</v>
          </cell>
        </row>
        <row r="482">
          <cell r="F482" t="str">
            <v>(-) DESPESAS CONTROLE FÍSICO-QUÍMICO (Site II)Materiais de Natureza Permanente</v>
          </cell>
          <cell r="G482" t="str">
            <v>Materiais de Natureza Permanente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</row>
        <row r="483">
          <cell r="F483" t="str">
            <v>(-) DESPESAS CONTROLE FÍSICO-QUÍMICO (Site II)Coffee Break</v>
          </cell>
          <cell r="G483" t="str">
            <v>Coffee Break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</row>
        <row r="484">
          <cell r="F484" t="str">
            <v>(-) DESPESAS CONTROLE FÍSICO-QUÍMICO (Site II)Material EPI</v>
          </cell>
          <cell r="G484" t="str">
            <v>Material EPI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200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100</v>
          </cell>
          <cell r="AA484">
            <v>0</v>
          </cell>
          <cell r="AB484">
            <v>0</v>
          </cell>
          <cell r="AC484">
            <v>0</v>
          </cell>
          <cell r="AD484">
            <v>100</v>
          </cell>
          <cell r="AE484">
            <v>0</v>
          </cell>
        </row>
        <row r="485">
          <cell r="F485" t="str">
            <v>(-) DESPESAS CONTROLE FÍSICO-QUÍMICO (Site II)(-) Serviços Técnicos Especializados</v>
          </cell>
          <cell r="G485" t="str">
            <v>(-) Serviços Técnicos Especializados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</row>
        <row r="486">
          <cell r="F486" t="str">
            <v>(-) DESPESAS CONTROLE FÍSICO-QUÍMICO (Site II)Comissões sobre Vendas</v>
          </cell>
          <cell r="G486" t="str">
            <v>Comissões sobre Vendas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</row>
        <row r="487">
          <cell r="F487" t="str">
            <v>(-) DESPESAS CONTROLE FÍSICO-QUÍMICO (Site II)Serviços de Segurança</v>
          </cell>
          <cell r="G487" t="str">
            <v>Serviços de Segurança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</row>
        <row r="488">
          <cell r="F488" t="str">
            <v>(-) DESPESAS CONTROLE FÍSICO-QUÍMICO (Site II)Serviços de Contabilidade</v>
          </cell>
          <cell r="G488" t="str">
            <v>Serviços de Contabilidade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</row>
        <row r="489">
          <cell r="F489" t="str">
            <v>(-) DESPESAS CONTROLE FÍSICO-QUÍMICO (Site II)Assessoria Tributária</v>
          </cell>
          <cell r="G489" t="str">
            <v>Assessoria Tributária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</row>
        <row r="490">
          <cell r="F490" t="str">
            <v>(-) DESPESAS CONTROLE FÍSICO-QUÍMICO (Site II)Auditoria Independente</v>
          </cell>
          <cell r="G490" t="str">
            <v>Auditoria Independente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</row>
        <row r="491">
          <cell r="F491" t="str">
            <v>(-) DESPESAS CONTROLE FÍSICO-QUÍMICO (Site II)Advocacia</v>
          </cell>
          <cell r="G491" t="str">
            <v>Advocacia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</row>
        <row r="492">
          <cell r="F492" t="str">
            <v>(-) DESPESAS CONTROLE FÍSICO-QUÍMICO (Site II)Assessoria de Imprensa</v>
          </cell>
          <cell r="G492" t="str">
            <v>Assessoria de Imprensa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</row>
        <row r="493">
          <cell r="F493" t="str">
            <v>(-) DESPESAS CONTROLE FÍSICO-QUÍMICO (Site II)Assessoria de Comunicação</v>
          </cell>
          <cell r="G493" t="str">
            <v>Assessoria de Comunicação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</row>
        <row r="494">
          <cell r="F494" t="str">
            <v>(-) DESPESAS CONTROLE FÍSICO-QUÍMICO (Site II)Assessoria Criação e Publicidade</v>
          </cell>
          <cell r="G494" t="str">
            <v>Assessoria Criação e Publicidade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</row>
        <row r="495">
          <cell r="F495" t="str">
            <v>(-) DESPESAS CONTROLE FÍSICO-QUÍMICO (Site II)Recrutamento e Seleção</v>
          </cell>
          <cell r="G495" t="str">
            <v>Recrutamento e Seleção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</row>
        <row r="496">
          <cell r="F496" t="str">
            <v>(-) DESPESAS CONTROLE FÍSICO-QUÍMICO (Site II)Ferramentas de Pesquisa</v>
          </cell>
          <cell r="G496" t="str">
            <v>Ferramentas de Pesquisa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</row>
        <row r="497">
          <cell r="F497" t="str">
            <v>(-) DESPESAS CONTROLE FÍSICO-QUÍMICO (Site II)Assessoria Empresarial</v>
          </cell>
          <cell r="G497" t="str">
            <v>Assessoria Empresarial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</row>
        <row r="498">
          <cell r="F498" t="str">
            <v>(-) DESPESAS CONTROLE FÍSICO-QUÍMICO (Site II)Serviço de Desembaraço Aduaneiro</v>
          </cell>
          <cell r="G498" t="str">
            <v>Serviço de Desembaraço Aduaneiro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</row>
        <row r="499">
          <cell r="F499" t="str">
            <v>(-) DESPESAS CONTROLE FÍSICO-QUÍMICO (Site II)Participação em Associações</v>
          </cell>
          <cell r="G499" t="str">
            <v>Participação em Associações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</row>
        <row r="500">
          <cell r="F500" t="str">
            <v>(-) DESPESAS CONTROLE FÍSICO-QUÍMICO (Site II)Comissão Empresa de Cobrança</v>
          </cell>
          <cell r="G500" t="str">
            <v>Comissão Empresa de Cobrança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</row>
        <row r="501">
          <cell r="F501" t="str">
            <v>(-) DESPESAS CONTROLE FÍSICO-QUÍMICO (Site II)Serviço Análise de Crédito</v>
          </cell>
          <cell r="G501" t="str">
            <v>Serviço Análise de Crédito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</row>
        <row r="502">
          <cell r="F502" t="str">
            <v>(-) DESPESAS CONTROLE FÍSICO-QUÍMICO (Site II)Desenvolvimento e Manutenção de Software</v>
          </cell>
          <cell r="G502" t="str">
            <v>Desenvolvimento e Manutenção de Software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</row>
        <row r="503">
          <cell r="F503" t="str">
            <v>(-) DESPESAS CONTROLE FÍSICO-QUÍMICO (Site II)Suporte Técnico Software</v>
          </cell>
          <cell r="G503" t="str">
            <v>Suporte Técnico Software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</row>
        <row r="504">
          <cell r="F504" t="str">
            <v>(-) DESPESAS CONTROLE FÍSICO-QUÍMICO (Site II)Licença para Uso de Software (Aluguel)</v>
          </cell>
          <cell r="G504" t="str">
            <v>Licença para Uso de Software (Aluguel)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</row>
        <row r="505">
          <cell r="F505" t="str">
            <v>(-) DESPESAS CONTROLE FÍSICO-QUÍMICO (Site II)Assessoria em TI</v>
          </cell>
          <cell r="G505" t="str">
            <v>Assessoria em TI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</row>
        <row r="506">
          <cell r="F506" t="str">
            <v>(-) DESPESAS CONTROLE FÍSICO-QUÍMICO (Site II)Manutenção Suporte Técnico Software</v>
          </cell>
          <cell r="G506" t="str">
            <v>Manutenção Suporte Técnico Software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</row>
        <row r="507">
          <cell r="F507" t="str">
            <v>(-) DESPESAS CONTROLE FÍSICO-QUÍMICO (Site II)(-)Manutenção</v>
          </cell>
          <cell r="G507" t="str">
            <v>(-)Manutenção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</row>
        <row r="508">
          <cell r="F508" t="str">
            <v>(-) DESPESAS CONTROLE FÍSICO-QUÍMICO (Site II)Materiais de Manutenção e Reparos</v>
          </cell>
          <cell r="G508" t="str">
            <v>Materiais de Manutenção e Reparos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</row>
        <row r="509">
          <cell r="F509" t="str">
            <v>(-) DESPESAS CONTROLE FÍSICO-QUÍMICO (Site II)Manutenção Conservação Móveis e Utensílios</v>
          </cell>
          <cell r="G509" t="str">
            <v>Manutenção Conservação Móveis e Utensílios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</row>
        <row r="510">
          <cell r="F510" t="str">
            <v>(-) DESPESAS CONTROLE FÍSICO-QUÍMICO (Site II)Manutenção Conservação Máq. e Equipamentos</v>
          </cell>
          <cell r="G510" t="str">
            <v>Manutenção Conservação Máq. e Equipamentos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</row>
        <row r="511">
          <cell r="F511" t="str">
            <v>(-) DESPESAS CONTROLE FÍSICO-QUÍMICO (Site II)Manutenção de Equipamentos de Informática</v>
          </cell>
          <cell r="G511" t="str">
            <v>Manutenção de Equipamentos de Informática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</row>
        <row r="512">
          <cell r="F512" t="str">
            <v>(-) DESPESAS CONTROLE FÍSICO-QUÍMICO (Site II)Manutenção e Conservação Instalações</v>
          </cell>
          <cell r="G512" t="str">
            <v>Manutenção e Conservação Instalações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</row>
        <row r="513">
          <cell r="F513" t="str">
            <v>(-) DESPESAS CONTROLE FÍSICO-QUÍMICO (Site II)Manutenção e Conservação Predial</v>
          </cell>
          <cell r="G513" t="str">
            <v>Manutenção e Conservação Predial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</row>
        <row r="514">
          <cell r="F514" t="str">
            <v>(-) DESPESAS CONTROLE FÍSICO-QUÍMICO (Site II)(-)Outras Despesas Gerais</v>
          </cell>
          <cell r="G514" t="str">
            <v>(-)Outras Despesas Gerais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3200</v>
          </cell>
          <cell r="U514">
            <v>0</v>
          </cell>
          <cell r="V514">
            <v>3270</v>
          </cell>
          <cell r="W514">
            <v>0</v>
          </cell>
          <cell r="X514">
            <v>3200</v>
          </cell>
          <cell r="Y514">
            <v>0</v>
          </cell>
          <cell r="Z514">
            <v>3200</v>
          </cell>
          <cell r="AA514">
            <v>0</v>
          </cell>
          <cell r="AB514">
            <v>3200</v>
          </cell>
          <cell r="AC514">
            <v>0</v>
          </cell>
          <cell r="AD514">
            <v>3250</v>
          </cell>
          <cell r="AE514">
            <v>0</v>
          </cell>
        </row>
        <row r="515">
          <cell r="F515" t="str">
            <v>(-) DESPESAS CONTROLE FÍSICO-QUÍMICO (Site II)Aluguel de Veículos</v>
          </cell>
          <cell r="G515" t="str">
            <v>Aluguel de Veículos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</row>
        <row r="516">
          <cell r="F516" t="str">
            <v>(-) DESPESAS CONTROLE FÍSICO-QUÍMICO (Site II)Assinatura Jornais, Revistas e Periódicos</v>
          </cell>
          <cell r="G516" t="str">
            <v>Assinatura Jornais, Revistas e Periódicos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</row>
        <row r="517">
          <cell r="F517" t="str">
            <v>(-) DESPESAS CONTROLE FÍSICO-QUÍMICO (Site II)Combustível</v>
          </cell>
          <cell r="G517" t="str">
            <v>Combustível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</row>
        <row r="518">
          <cell r="F518" t="str">
            <v>(-) DESPESAS CONTROLE FÍSICO-QUÍMICO (Site II)Despesa com Documentos</v>
          </cell>
          <cell r="G518" t="str">
            <v>Despesa com Documentos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</row>
        <row r="519">
          <cell r="F519" t="str">
            <v>(-) DESPESAS CONTROLE FÍSICO-QUÍMICO (Site II)Despesa com Processos Judiciais</v>
          </cell>
          <cell r="G519" t="str">
            <v>Despesa com Processos Judiciais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</row>
        <row r="520">
          <cell r="F520" t="str">
            <v>(-) DESPESAS CONTROLE FÍSICO-QUÍMICO (Site II)Frete Compra</v>
          </cell>
          <cell r="G520" t="str">
            <v>Frete Compra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200</v>
          </cell>
          <cell r="U520">
            <v>0</v>
          </cell>
          <cell r="V520">
            <v>200</v>
          </cell>
          <cell r="W520">
            <v>0</v>
          </cell>
          <cell r="X520">
            <v>200</v>
          </cell>
          <cell r="Y520">
            <v>0</v>
          </cell>
          <cell r="Z520">
            <v>200</v>
          </cell>
          <cell r="AA520">
            <v>0</v>
          </cell>
          <cell r="AB520">
            <v>200</v>
          </cell>
          <cell r="AC520">
            <v>0</v>
          </cell>
          <cell r="AD520">
            <v>200</v>
          </cell>
          <cell r="AE520">
            <v>0</v>
          </cell>
        </row>
        <row r="521">
          <cell r="F521" t="str">
            <v>(-) DESPESAS CONTROLE FÍSICO-QUÍMICO (Site II)Mão-de-Obra Terceirizada</v>
          </cell>
          <cell r="G521" t="str">
            <v>Mão-de-Obra Terceirizada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3000</v>
          </cell>
          <cell r="U521">
            <v>0</v>
          </cell>
          <cell r="V521">
            <v>3000</v>
          </cell>
          <cell r="W521">
            <v>0</v>
          </cell>
          <cell r="X521">
            <v>3000</v>
          </cell>
          <cell r="Y521">
            <v>0</v>
          </cell>
          <cell r="Z521">
            <v>3000</v>
          </cell>
          <cell r="AA521">
            <v>0</v>
          </cell>
          <cell r="AB521">
            <v>3000</v>
          </cell>
          <cell r="AC521">
            <v>0</v>
          </cell>
          <cell r="AD521">
            <v>3000</v>
          </cell>
          <cell r="AE521">
            <v>0</v>
          </cell>
        </row>
        <row r="522">
          <cell r="F522" t="str">
            <v>(-) DESPESAS CONTROLE FÍSICO-QUÍMICO (Site II)Serviço de Correios</v>
          </cell>
          <cell r="G522" t="str">
            <v>Serviço de Correios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70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50</v>
          </cell>
          <cell r="AE522">
            <v>0</v>
          </cell>
        </row>
        <row r="523">
          <cell r="F523" t="str">
            <v>(-) DESPESAS CONTROLE FÍSICO-QUÍMICO (Site II)Água</v>
          </cell>
          <cell r="G523" t="str">
            <v>Água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</row>
        <row r="524">
          <cell r="F524" t="str">
            <v>(-) DESPESAS CONTROLE FÍSICO-QUÍMICO (Site II)Despesas com Amortização de Software</v>
          </cell>
          <cell r="G524" t="str">
            <v>Despesas com Amortização de Software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</row>
        <row r="525">
          <cell r="F525" t="str">
            <v>(-) DESPESAS CONTROLE FÍSICO-QUÍMICO (Site II)Taxas Operacionais</v>
          </cell>
          <cell r="G525" t="str">
            <v>Taxas Operacionais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</row>
        <row r="526">
          <cell r="F526" t="str">
            <v>(-) DESPESAS CONTROLE FÍSICO-QUÍMICO (Site II)Aluguel de Imóveis</v>
          </cell>
          <cell r="G526" t="str">
            <v>Aluguel de Imóveis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</row>
        <row r="527">
          <cell r="F527" t="str">
            <v>(-) DESPESAS CONTROLE FÍSICO-QUÍMICO (Site II)Seguro Frota Leve</v>
          </cell>
          <cell r="G527" t="str">
            <v>Seguro Frota Leve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</row>
        <row r="528">
          <cell r="F528" t="str">
            <v>(-) DESPESAS CONTROLE FÍSICO-QUÍMICO (Site II)Perdas de Estoque</v>
          </cell>
          <cell r="G528" t="str">
            <v>Perdas de Estoque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</row>
        <row r="529">
          <cell r="F529" t="str">
            <v>(-) DESPESAS CONTROLE FÍSICO-QUÍMICO (Site II)Aluguel de Máquinas e Equipamentos</v>
          </cell>
          <cell r="G529" t="str">
            <v>Aluguel de Máquinas e Equipamentos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</row>
        <row r="530">
          <cell r="F530" t="str">
            <v>(-) DESPESAS CONTROLE FÍSICO-QUÍMICO (Site II)Outras Despesas Gerais</v>
          </cell>
          <cell r="G530" t="str">
            <v>Outras Despesas Gerais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</row>
        <row r="531">
          <cell r="F531" t="str">
            <v>(-) DESPESAS CONTROLE MICRO-BIOLÓGICO (Site I)(-) DESPESAS CONTROLE MICRO-BIOLÓGICO (Site I)</v>
          </cell>
          <cell r="G531" t="str">
            <v>(-) DESPESAS CONTROLE MICRO-BIOLÓGICO (Site I)</v>
          </cell>
          <cell r="H531">
            <v>33435.154785487684</v>
          </cell>
          <cell r="I531">
            <v>39087.1</v>
          </cell>
          <cell r="J531">
            <v>32768.51425587025</v>
          </cell>
          <cell r="K531">
            <v>38684.119999999995</v>
          </cell>
          <cell r="L531">
            <v>33358.51425587025</v>
          </cell>
          <cell r="M531">
            <v>33842.339999999997</v>
          </cell>
          <cell r="N531">
            <v>39635.731686130632</v>
          </cell>
          <cell r="O531">
            <v>42287.75</v>
          </cell>
          <cell r="P531">
            <v>45056.151160047302</v>
          </cell>
          <cell r="Q531">
            <v>45211.46</v>
          </cell>
          <cell r="R531">
            <v>40329.151160047302</v>
          </cell>
          <cell r="S531">
            <v>42305.590000000004</v>
          </cell>
          <cell r="T531">
            <v>42746.346327583451</v>
          </cell>
          <cell r="U531">
            <v>36930.840000000004</v>
          </cell>
          <cell r="V531">
            <v>42846.346327583451</v>
          </cell>
          <cell r="W531">
            <v>0</v>
          </cell>
          <cell r="X531">
            <v>42746.346327583451</v>
          </cell>
          <cell r="Y531">
            <v>0</v>
          </cell>
          <cell r="Z531">
            <v>43046.346327583451</v>
          </cell>
          <cell r="AA531">
            <v>0</v>
          </cell>
          <cell r="AB531">
            <v>42746.346327583451</v>
          </cell>
          <cell r="AC531">
            <v>0</v>
          </cell>
          <cell r="AD531">
            <v>43356.346327583451</v>
          </cell>
          <cell r="AE531">
            <v>0</v>
          </cell>
        </row>
        <row r="532">
          <cell r="F532" t="str">
            <v>(-) DESPESAS CONTROLE MICRO-BIOLÓGICO (Site I)Despesas com Pessoal</v>
          </cell>
          <cell r="G532" t="str">
            <v>Despesas com Pessoal</v>
          </cell>
          <cell r="H532">
            <v>27325.865743224</v>
          </cell>
          <cell r="I532">
            <v>33897.040000000001</v>
          </cell>
          <cell r="J532">
            <v>27519.225213606565</v>
          </cell>
          <cell r="K532">
            <v>35648.269999999997</v>
          </cell>
          <cell r="L532">
            <v>27519.225213606565</v>
          </cell>
          <cell r="M532">
            <v>27585.94</v>
          </cell>
          <cell r="N532">
            <v>32516.442643866951</v>
          </cell>
          <cell r="O532">
            <v>36902.89</v>
          </cell>
          <cell r="P532">
            <v>34589.862117783618</v>
          </cell>
          <cell r="Q532">
            <v>37875.65</v>
          </cell>
          <cell r="R532">
            <v>34589.862117783618</v>
          </cell>
          <cell r="S532">
            <v>37535.660000000003</v>
          </cell>
          <cell r="T532">
            <v>34589.862117783618</v>
          </cell>
          <cell r="U532">
            <v>29239.480000000003</v>
          </cell>
          <cell r="V532">
            <v>34589.862117783618</v>
          </cell>
          <cell r="W532">
            <v>0</v>
          </cell>
          <cell r="X532">
            <v>34589.862117783618</v>
          </cell>
          <cell r="Y532">
            <v>0</v>
          </cell>
          <cell r="Z532">
            <v>34589.862117783618</v>
          </cell>
          <cell r="AA532">
            <v>0</v>
          </cell>
          <cell r="AB532">
            <v>34589.862117783618</v>
          </cell>
          <cell r="AC532">
            <v>0</v>
          </cell>
          <cell r="AD532">
            <v>34589.862117783618</v>
          </cell>
          <cell r="AE532">
            <v>0</v>
          </cell>
        </row>
        <row r="533">
          <cell r="F533" t="str">
            <v>(-) DESPESAS CONTROLE MICRO-BIOLÓGICO (Site I)Salários e Adicionais</v>
          </cell>
          <cell r="G533" t="str">
            <v>Salários e Adicionais</v>
          </cell>
          <cell r="H533">
            <v>15652</v>
          </cell>
          <cell r="I533">
            <v>16467.099999999999</v>
          </cell>
          <cell r="J533">
            <v>15792.640800000001</v>
          </cell>
          <cell r="K533">
            <v>18247.77</v>
          </cell>
          <cell r="L533">
            <v>15792.640800000001</v>
          </cell>
          <cell r="M533">
            <v>12364.29</v>
          </cell>
          <cell r="N533">
            <v>18941.325656000005</v>
          </cell>
          <cell r="O533">
            <v>18975.062399999999</v>
          </cell>
          <cell r="P533">
            <v>19903.825656000005</v>
          </cell>
          <cell r="Q533">
            <v>18562.260399999999</v>
          </cell>
          <cell r="R533">
            <v>19903.825656000005</v>
          </cell>
          <cell r="S533">
            <v>15853.087200000004</v>
          </cell>
          <cell r="T533">
            <v>19903.825656000005</v>
          </cell>
          <cell r="U533">
            <v>13104.54</v>
          </cell>
          <cell r="V533">
            <v>19903.825656000005</v>
          </cell>
          <cell r="W533">
            <v>0</v>
          </cell>
          <cell r="X533">
            <v>19903.825656000005</v>
          </cell>
          <cell r="Y533">
            <v>0</v>
          </cell>
          <cell r="Z533">
            <v>19903.825656000005</v>
          </cell>
          <cell r="AA533">
            <v>0</v>
          </cell>
          <cell r="AB533">
            <v>19903.825656000005</v>
          </cell>
          <cell r="AC533">
            <v>0</v>
          </cell>
          <cell r="AD533">
            <v>19903.825656000005</v>
          </cell>
          <cell r="AE533">
            <v>0</v>
          </cell>
        </row>
        <row r="534">
          <cell r="F534" t="str">
            <v>(-) DESPESAS CONTROLE MICRO-BIOLÓGICO (Site I)Horas Extras</v>
          </cell>
          <cell r="G534" t="str">
            <v>Horas Extras</v>
          </cell>
          <cell r="H534">
            <v>0</v>
          </cell>
          <cell r="I534">
            <v>1914.93</v>
          </cell>
          <cell r="J534">
            <v>0</v>
          </cell>
          <cell r="K534">
            <v>2005.61</v>
          </cell>
          <cell r="L534">
            <v>0</v>
          </cell>
          <cell r="M534">
            <v>1809.71</v>
          </cell>
          <cell r="N534">
            <v>0</v>
          </cell>
          <cell r="O534">
            <v>2476.09</v>
          </cell>
          <cell r="P534">
            <v>0</v>
          </cell>
          <cell r="Q534">
            <v>2011.08</v>
          </cell>
          <cell r="R534">
            <v>0</v>
          </cell>
          <cell r="S534">
            <v>2753.94</v>
          </cell>
          <cell r="T534">
            <v>0</v>
          </cell>
          <cell r="U534">
            <v>2208.96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</row>
        <row r="535">
          <cell r="F535" t="str">
            <v>(-) DESPESAS CONTROLE MICRO-BIOLÓGICO (Site I)Encargos Sociais</v>
          </cell>
          <cell r="G535" t="str">
            <v>Encargos Sociais</v>
          </cell>
          <cell r="H535">
            <v>4563.2812267466661</v>
          </cell>
          <cell r="I535">
            <v>8738.52</v>
          </cell>
          <cell r="J535">
            <v>4604.2845184892321</v>
          </cell>
          <cell r="K535">
            <v>8586.26</v>
          </cell>
          <cell r="L535">
            <v>4604.2845184892321</v>
          </cell>
          <cell r="M535">
            <v>6191.82</v>
          </cell>
          <cell r="N535">
            <v>5522.2716442448127</v>
          </cell>
          <cell r="O535">
            <v>8400.8676000000014</v>
          </cell>
          <cell r="P535">
            <v>5802.8848681614782</v>
          </cell>
          <cell r="Q535">
            <v>8227.3595999999998</v>
          </cell>
          <cell r="R535">
            <v>5802.8848681614782</v>
          </cell>
          <cell r="S535">
            <v>9897.7628000000004</v>
          </cell>
          <cell r="T535">
            <v>5802.8848681614782</v>
          </cell>
          <cell r="U535">
            <v>6752.16</v>
          </cell>
          <cell r="V535">
            <v>5802.8848681614782</v>
          </cell>
          <cell r="W535">
            <v>0</v>
          </cell>
          <cell r="X535">
            <v>5802.8848681614782</v>
          </cell>
          <cell r="Y535">
            <v>0</v>
          </cell>
          <cell r="Z535">
            <v>5802.8848681614782</v>
          </cell>
          <cell r="AA535">
            <v>0</v>
          </cell>
          <cell r="AB535">
            <v>5802.8848681614782</v>
          </cell>
          <cell r="AC535">
            <v>0</v>
          </cell>
          <cell r="AD535">
            <v>5802.8848681614782</v>
          </cell>
          <cell r="AE535">
            <v>0</v>
          </cell>
        </row>
        <row r="536">
          <cell r="F536" t="str">
            <v>(-) DESPESAS CONTROLE MICRO-BIOLÓGICO (Site I)INSS</v>
          </cell>
          <cell r="G536" t="str">
            <v>INSS</v>
          </cell>
          <cell r="H536">
            <v>1571.6622934133331</v>
          </cell>
          <cell r="I536">
            <v>1906.34</v>
          </cell>
          <cell r="J536">
            <v>1585.7844402492321</v>
          </cell>
          <cell r="K536">
            <v>2429.36</v>
          </cell>
          <cell r="L536">
            <v>1585.7844402492321</v>
          </cell>
          <cell r="M536">
            <v>1334.08</v>
          </cell>
          <cell r="N536">
            <v>1901.9529338613452</v>
          </cell>
          <cell r="O536">
            <v>2281.5268000000005</v>
          </cell>
          <cell r="P536">
            <v>1998.6003244446786</v>
          </cell>
          <cell r="Q536">
            <v>2208.056</v>
          </cell>
          <cell r="R536">
            <v>1998.6003244446786</v>
          </cell>
          <cell r="S536">
            <v>2135.0672</v>
          </cell>
          <cell r="T536">
            <v>1998.6003244446786</v>
          </cell>
          <cell r="U536">
            <v>1423.92</v>
          </cell>
          <cell r="V536">
            <v>1998.6003244446786</v>
          </cell>
          <cell r="W536">
            <v>0</v>
          </cell>
          <cell r="X536">
            <v>1998.6003244446786</v>
          </cell>
          <cell r="Y536">
            <v>0</v>
          </cell>
          <cell r="Z536">
            <v>1998.6003244446786</v>
          </cell>
          <cell r="AA536">
            <v>0</v>
          </cell>
          <cell r="AB536">
            <v>1998.6003244446786</v>
          </cell>
          <cell r="AC536">
            <v>0</v>
          </cell>
          <cell r="AD536">
            <v>1998.6003244446786</v>
          </cell>
          <cell r="AE536">
            <v>0</v>
          </cell>
        </row>
        <row r="537">
          <cell r="F537" t="str">
            <v>(-) DESPESAS CONTROLE MICRO-BIOLÓGICO (Site I)FGTS</v>
          </cell>
          <cell r="G537" t="str">
            <v>FGTS</v>
          </cell>
          <cell r="H537">
            <v>1252.1600000000001</v>
          </cell>
          <cell r="I537">
            <v>1867.64</v>
          </cell>
          <cell r="J537">
            <v>1263.4112640000001</v>
          </cell>
          <cell r="K537">
            <v>1904.62</v>
          </cell>
          <cell r="L537">
            <v>1263.4112640000001</v>
          </cell>
          <cell r="M537">
            <v>1131.5299999999997</v>
          </cell>
          <cell r="N537">
            <v>1515.3060524800003</v>
          </cell>
          <cell r="O537">
            <v>1919.5880000000002</v>
          </cell>
          <cell r="P537">
            <v>1592.3060524800003</v>
          </cell>
          <cell r="Q537">
            <v>1905.7888</v>
          </cell>
          <cell r="R537">
            <v>1592.3060524800003</v>
          </cell>
          <cell r="S537">
            <v>1888.9232000000002</v>
          </cell>
          <cell r="T537">
            <v>1592.3060524800003</v>
          </cell>
          <cell r="U537">
            <v>1206.18</v>
          </cell>
          <cell r="V537">
            <v>1592.3060524800003</v>
          </cell>
          <cell r="W537">
            <v>0</v>
          </cell>
          <cell r="X537">
            <v>1592.3060524800003</v>
          </cell>
          <cell r="Y537">
            <v>0</v>
          </cell>
          <cell r="Z537">
            <v>1592.3060524800003</v>
          </cell>
          <cell r="AA537">
            <v>0</v>
          </cell>
          <cell r="AB537">
            <v>1592.3060524800003</v>
          </cell>
          <cell r="AC537">
            <v>0</v>
          </cell>
          <cell r="AD537">
            <v>1592.3060524800003</v>
          </cell>
          <cell r="AE537">
            <v>0</v>
          </cell>
        </row>
        <row r="538">
          <cell r="F538" t="str">
            <v>(-) DESPESAS CONTROLE MICRO-BIOLÓGICO (Site I)Provisão 13º Salário</v>
          </cell>
          <cell r="G538" t="str">
            <v>Provisão 13º Salário</v>
          </cell>
          <cell r="H538">
            <v>1304.3333333333328</v>
          </cell>
          <cell r="I538">
            <v>1518.26</v>
          </cell>
          <cell r="J538">
            <v>1316.0533999999996</v>
          </cell>
          <cell r="K538">
            <v>1691.69</v>
          </cell>
          <cell r="L538">
            <v>1316.0533999999996</v>
          </cell>
          <cell r="M538">
            <v>1596.83</v>
          </cell>
          <cell r="N538">
            <v>1578.4438046666664</v>
          </cell>
          <cell r="O538">
            <v>1768.9968000000001</v>
          </cell>
          <cell r="P538">
            <v>1658.6521379999997</v>
          </cell>
          <cell r="Q538">
            <v>1761.0264</v>
          </cell>
          <cell r="R538">
            <v>1658.6521379999997</v>
          </cell>
          <cell r="S538">
            <v>2043.6367999999998</v>
          </cell>
          <cell r="T538">
            <v>1658.6521379999997</v>
          </cell>
          <cell r="U538">
            <v>1739.59</v>
          </cell>
          <cell r="V538">
            <v>1658.6521379999997</v>
          </cell>
          <cell r="W538">
            <v>0</v>
          </cell>
          <cell r="X538">
            <v>1658.6521379999997</v>
          </cell>
          <cell r="Y538">
            <v>0</v>
          </cell>
          <cell r="Z538">
            <v>1658.6521379999997</v>
          </cell>
          <cell r="AA538">
            <v>0</v>
          </cell>
          <cell r="AB538">
            <v>1658.6521379999997</v>
          </cell>
          <cell r="AC538">
            <v>0</v>
          </cell>
          <cell r="AD538">
            <v>1658.6521379999997</v>
          </cell>
          <cell r="AE538">
            <v>0</v>
          </cell>
        </row>
        <row r="539">
          <cell r="F539" t="str">
            <v>(-) DESPESAS CONTROLE MICRO-BIOLÓGICO (Site I)Provisão de Férias</v>
          </cell>
          <cell r="G539" t="str">
            <v>Provisão de Férias</v>
          </cell>
          <cell r="H539">
            <v>435.12559999999996</v>
          </cell>
          <cell r="I539">
            <v>3446.28</v>
          </cell>
          <cell r="J539">
            <v>439.03541424000002</v>
          </cell>
          <cell r="K539">
            <v>2560.59</v>
          </cell>
          <cell r="L539">
            <v>439.03541424000002</v>
          </cell>
          <cell r="M539">
            <v>2129.3799999999997</v>
          </cell>
          <cell r="N539">
            <v>526.56885323680012</v>
          </cell>
          <cell r="O539">
            <v>2430.7560000000003</v>
          </cell>
          <cell r="P539">
            <v>553.32635323680006</v>
          </cell>
          <cell r="Q539">
            <v>2352.4884000000002</v>
          </cell>
          <cell r="R539">
            <v>553.32635323680006</v>
          </cell>
          <cell r="S539">
            <v>3830.1355999999996</v>
          </cell>
          <cell r="T539">
            <v>553.32635323680006</v>
          </cell>
          <cell r="U539">
            <v>2382.4699999999998</v>
          </cell>
          <cell r="V539">
            <v>553.32635323680006</v>
          </cell>
          <cell r="W539">
            <v>0</v>
          </cell>
          <cell r="X539">
            <v>553.32635323680006</v>
          </cell>
          <cell r="Y539">
            <v>0</v>
          </cell>
          <cell r="Z539">
            <v>553.32635323680006</v>
          </cell>
          <cell r="AA539">
            <v>0</v>
          </cell>
          <cell r="AB539">
            <v>553.32635323680006</v>
          </cell>
          <cell r="AC539">
            <v>0</v>
          </cell>
          <cell r="AD539">
            <v>553.32635323680006</v>
          </cell>
          <cell r="AE539">
            <v>0</v>
          </cell>
        </row>
        <row r="540">
          <cell r="F540" t="str">
            <v>(-) DESPESAS CONTROLE MICRO-BIOLÓGICO (Site I)Provisão PPR Global</v>
          </cell>
          <cell r="G540" t="str">
            <v>Provisão PPR Global</v>
          </cell>
          <cell r="H540">
            <v>1303.8116</v>
          </cell>
          <cell r="I540">
            <v>1518.26</v>
          </cell>
          <cell r="J540">
            <v>1315.5269786400002</v>
          </cell>
          <cell r="K540">
            <v>1638.31</v>
          </cell>
          <cell r="L540">
            <v>1315.5269786400002</v>
          </cell>
          <cell r="M540">
            <v>1624.48</v>
          </cell>
          <cell r="N540">
            <v>1577.8124271448003</v>
          </cell>
          <cell r="O540">
            <v>1627.84</v>
          </cell>
          <cell r="P540">
            <v>1657.9886771448002</v>
          </cell>
          <cell r="Q540">
            <v>1628.39</v>
          </cell>
          <cell r="R540">
            <v>1657.9886771448002</v>
          </cell>
          <cell r="S540">
            <v>1742.17</v>
          </cell>
          <cell r="T540">
            <v>1657.9886771448002</v>
          </cell>
          <cell r="U540">
            <v>1741.83</v>
          </cell>
          <cell r="V540">
            <v>1657.9886771448002</v>
          </cell>
          <cell r="W540">
            <v>0</v>
          </cell>
          <cell r="X540">
            <v>1657.9886771448002</v>
          </cell>
          <cell r="Y540">
            <v>0</v>
          </cell>
          <cell r="Z540">
            <v>1657.9886771448002</v>
          </cell>
          <cell r="AA540">
            <v>0</v>
          </cell>
          <cell r="AB540">
            <v>1657.9886771448002</v>
          </cell>
          <cell r="AC540">
            <v>0</v>
          </cell>
          <cell r="AD540">
            <v>1657.9886771448002</v>
          </cell>
          <cell r="AE540">
            <v>0</v>
          </cell>
        </row>
        <row r="541">
          <cell r="F541" t="str">
            <v>(-) DESPESAS CONTROLE MICRO-BIOLÓGICO (Site I)Provisão PPR Gestores</v>
          </cell>
          <cell r="G541" t="str">
            <v>Provisão PPR Gestores</v>
          </cell>
          <cell r="H541">
            <v>2301.310942666667</v>
          </cell>
          <cell r="I541">
            <v>2301.31</v>
          </cell>
          <cell r="J541">
            <v>2301.310942666667</v>
          </cell>
          <cell r="K541">
            <v>2301.31</v>
          </cell>
          <cell r="L541">
            <v>2301.310942666667</v>
          </cell>
          <cell r="M541">
            <v>2301.31</v>
          </cell>
          <cell r="N541">
            <v>2301.310942666667</v>
          </cell>
          <cell r="O541">
            <v>2301.31</v>
          </cell>
          <cell r="P541">
            <v>2301.310942666667</v>
          </cell>
          <cell r="Q541">
            <v>2301.31</v>
          </cell>
          <cell r="R541">
            <v>2301.310942666667</v>
          </cell>
          <cell r="S541">
            <v>2301.31</v>
          </cell>
          <cell r="T541">
            <v>2301.310942666667</v>
          </cell>
          <cell r="U541">
            <v>2301.31</v>
          </cell>
          <cell r="V541">
            <v>2301.310942666667</v>
          </cell>
          <cell r="W541">
            <v>0</v>
          </cell>
          <cell r="X541">
            <v>2301.310942666667</v>
          </cell>
          <cell r="Y541">
            <v>0</v>
          </cell>
          <cell r="Z541">
            <v>2301.310942666667</v>
          </cell>
          <cell r="AA541">
            <v>0</v>
          </cell>
          <cell r="AB541">
            <v>2301.310942666667</v>
          </cell>
          <cell r="AC541">
            <v>0</v>
          </cell>
          <cell r="AD541">
            <v>2301.310942666667</v>
          </cell>
          <cell r="AE541">
            <v>0</v>
          </cell>
        </row>
        <row r="542">
          <cell r="F542" t="str">
            <v>(-) DESPESAS CONTROLE MICRO-BIOLÓGICO (Site I)Desenvolvimento RH e Outras</v>
          </cell>
          <cell r="G542" t="str">
            <v>Desenvolvimento RH e Outras</v>
          </cell>
          <cell r="H542">
            <v>164.46666666666667</v>
          </cell>
          <cell r="I542">
            <v>600.47</v>
          </cell>
          <cell r="J542">
            <v>164.46666666666667</v>
          </cell>
          <cell r="K542">
            <v>251.33</v>
          </cell>
          <cell r="L542">
            <v>164.46666666666667</v>
          </cell>
          <cell r="M542">
            <v>293.45000000000005</v>
          </cell>
          <cell r="N542">
            <v>168.02666666666667</v>
          </cell>
          <cell r="O542">
            <v>73.94</v>
          </cell>
          <cell r="P542">
            <v>169.80666666666667</v>
          </cell>
          <cell r="Q542">
            <v>712.15</v>
          </cell>
          <cell r="R542">
            <v>169.80666666666667</v>
          </cell>
          <cell r="S542">
            <v>362.42</v>
          </cell>
          <cell r="T542">
            <v>169.80666666666667</v>
          </cell>
          <cell r="U542">
            <v>70.08</v>
          </cell>
          <cell r="V542">
            <v>169.80666666666667</v>
          </cell>
          <cell r="W542">
            <v>0</v>
          </cell>
          <cell r="X542">
            <v>169.80666666666667</v>
          </cell>
          <cell r="Y542">
            <v>0</v>
          </cell>
          <cell r="Z542">
            <v>169.80666666666667</v>
          </cell>
          <cell r="AA542">
            <v>0</v>
          </cell>
          <cell r="AB542">
            <v>169.80666666666667</v>
          </cell>
          <cell r="AC542">
            <v>0</v>
          </cell>
          <cell r="AD542">
            <v>169.80666666666667</v>
          </cell>
          <cell r="AE542">
            <v>0</v>
          </cell>
        </row>
        <row r="543">
          <cell r="F543" t="str">
            <v>(-) DESPESAS CONTROLE MICRO-BIOLÓGICO (Site I)Educação Continuada</v>
          </cell>
          <cell r="G543" t="str">
            <v>Educação Continuada</v>
          </cell>
          <cell r="H543">
            <v>0</v>
          </cell>
          <cell r="I543">
            <v>174.05</v>
          </cell>
          <cell r="J543">
            <v>0</v>
          </cell>
          <cell r="K543">
            <v>203.58</v>
          </cell>
          <cell r="L543">
            <v>0</v>
          </cell>
          <cell r="M543">
            <v>203.58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</row>
        <row r="544">
          <cell r="F544" t="str">
            <v>(-) DESPESAS CONTROLE MICRO-BIOLÓGICO (Site I)Idiomas</v>
          </cell>
          <cell r="G544" t="str">
            <v>Idiomas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</row>
        <row r="545">
          <cell r="F545" t="str">
            <v>(-) DESPESAS CONTROLE MICRO-BIOLÓGICO (Site I)Ginástica Laboral</v>
          </cell>
          <cell r="G545" t="str">
            <v>Ginástica Laboral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</row>
        <row r="546">
          <cell r="F546" t="str">
            <v>(-) DESPESAS CONTROLE MICRO-BIOLÓGICO (Site I)Educação e Treinamento (Capacitação)</v>
          </cell>
          <cell r="G546" t="str">
            <v>Educação e Treinamento (Capacitação)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</row>
        <row r="547">
          <cell r="F547" t="str">
            <v>(-) DESPESAS CONTROLE MICRO-BIOLÓGICO (Site I)Atividades Motivacionais</v>
          </cell>
          <cell r="G547" t="str">
            <v>Atividades Motivacionais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</row>
        <row r="548">
          <cell r="F548" t="str">
            <v>(-) DESPESAS CONTROLE MICRO-BIOLÓGICO (Site I)Exames Médicos</v>
          </cell>
          <cell r="G548" t="str">
            <v>Exames Médicos</v>
          </cell>
          <cell r="H548">
            <v>17.8</v>
          </cell>
          <cell r="I548">
            <v>156</v>
          </cell>
          <cell r="J548">
            <v>17.8</v>
          </cell>
          <cell r="K548">
            <v>0</v>
          </cell>
          <cell r="L548">
            <v>17.8</v>
          </cell>
          <cell r="M548">
            <v>7</v>
          </cell>
          <cell r="N548">
            <v>21.36</v>
          </cell>
          <cell r="O548">
            <v>0</v>
          </cell>
          <cell r="P548">
            <v>23.14</v>
          </cell>
          <cell r="Q548">
            <v>30</v>
          </cell>
          <cell r="R548">
            <v>23.14</v>
          </cell>
          <cell r="S548">
            <v>0</v>
          </cell>
          <cell r="T548">
            <v>23.14</v>
          </cell>
          <cell r="U548">
            <v>0</v>
          </cell>
          <cell r="V548">
            <v>23.14</v>
          </cell>
          <cell r="W548">
            <v>0</v>
          </cell>
          <cell r="X548">
            <v>23.14</v>
          </cell>
          <cell r="Y548">
            <v>0</v>
          </cell>
          <cell r="Z548">
            <v>23.14</v>
          </cell>
          <cell r="AA548">
            <v>0</v>
          </cell>
          <cell r="AB548">
            <v>23.14</v>
          </cell>
          <cell r="AC548">
            <v>0</v>
          </cell>
          <cell r="AD548">
            <v>23.14</v>
          </cell>
          <cell r="AE548">
            <v>0</v>
          </cell>
        </row>
        <row r="549">
          <cell r="F549" t="str">
            <v>(-) DESPESAS CONTROLE MICRO-BIOLÓGICO (Site I)Alimentação Interna Funcionários</v>
          </cell>
          <cell r="G549" t="str">
            <v>Alimentação Interna Funcionários</v>
          </cell>
          <cell r="H549">
            <v>50</v>
          </cell>
          <cell r="I549">
            <v>194.4</v>
          </cell>
          <cell r="J549">
            <v>50</v>
          </cell>
          <cell r="K549">
            <v>0</v>
          </cell>
          <cell r="L549">
            <v>50</v>
          </cell>
          <cell r="M549">
            <v>0</v>
          </cell>
          <cell r="N549">
            <v>50</v>
          </cell>
          <cell r="O549">
            <v>0</v>
          </cell>
          <cell r="P549">
            <v>50</v>
          </cell>
          <cell r="Q549">
            <v>0</v>
          </cell>
          <cell r="R549">
            <v>50</v>
          </cell>
          <cell r="S549">
            <v>0</v>
          </cell>
          <cell r="T549">
            <v>50</v>
          </cell>
          <cell r="U549">
            <v>0</v>
          </cell>
          <cell r="V549">
            <v>50</v>
          </cell>
          <cell r="W549">
            <v>0</v>
          </cell>
          <cell r="X549">
            <v>50</v>
          </cell>
          <cell r="Y549">
            <v>0</v>
          </cell>
          <cell r="Z549">
            <v>50</v>
          </cell>
          <cell r="AA549">
            <v>0</v>
          </cell>
          <cell r="AB549">
            <v>50</v>
          </cell>
          <cell r="AC549">
            <v>0</v>
          </cell>
          <cell r="AD549">
            <v>50</v>
          </cell>
          <cell r="AE549">
            <v>0</v>
          </cell>
        </row>
        <row r="550">
          <cell r="F550" t="str">
            <v>(-) DESPESAS CONTROLE MICRO-BIOLÓGICO (Site I)Multa Termino Contratual</v>
          </cell>
          <cell r="G550" t="str">
            <v>Multa Termino Contratual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</row>
        <row r="551">
          <cell r="F551" t="str">
            <v>(-) DESPESAS CONTROLE MICRO-BIOLÓGICO (Site I)Multas Trabalhistas</v>
          </cell>
          <cell r="G551" t="str">
            <v>Multas Trabalhistas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</row>
        <row r="552">
          <cell r="F552" t="str">
            <v xml:space="preserve">(-) DESPESAS CONTROLE MICRO-BIOLÓGICO (Site I)Fardamento </v>
          </cell>
          <cell r="G552" t="str">
            <v xml:space="preserve">Fardamento </v>
          </cell>
          <cell r="H552">
            <v>96.666666666666671</v>
          </cell>
          <cell r="I552">
            <v>76.02</v>
          </cell>
          <cell r="J552">
            <v>96.666666666666671</v>
          </cell>
          <cell r="K552">
            <v>47.75</v>
          </cell>
          <cell r="L552">
            <v>96.666666666666671</v>
          </cell>
          <cell r="M552">
            <v>82.87</v>
          </cell>
          <cell r="N552">
            <v>96.666666666666671</v>
          </cell>
          <cell r="O552">
            <v>73.94</v>
          </cell>
          <cell r="P552">
            <v>96.666666666666671</v>
          </cell>
          <cell r="Q552">
            <v>682.15</v>
          </cell>
          <cell r="R552">
            <v>96.666666666666671</v>
          </cell>
          <cell r="S552">
            <v>362.42</v>
          </cell>
          <cell r="T552">
            <v>96.666666666666671</v>
          </cell>
          <cell r="U552">
            <v>70.08</v>
          </cell>
          <cell r="V552">
            <v>96.666666666666671</v>
          </cell>
          <cell r="W552">
            <v>0</v>
          </cell>
          <cell r="X552">
            <v>96.666666666666671</v>
          </cell>
          <cell r="Y552">
            <v>0</v>
          </cell>
          <cell r="Z552">
            <v>96.666666666666671</v>
          </cell>
          <cell r="AA552">
            <v>0</v>
          </cell>
          <cell r="AB552">
            <v>96.666666666666671</v>
          </cell>
          <cell r="AC552">
            <v>0</v>
          </cell>
          <cell r="AD552">
            <v>96.666666666666671</v>
          </cell>
          <cell r="AE552">
            <v>0</v>
          </cell>
        </row>
        <row r="553">
          <cell r="F553" t="str">
            <v>(-) DESPESAS CONTROLE MICRO-BIOLÓGICO (Site I)Benefícios</v>
          </cell>
          <cell r="G553" t="str">
            <v>Benefícios</v>
          </cell>
          <cell r="H553">
            <v>3340.995307144</v>
          </cell>
          <cell r="I553">
            <v>2356.4499999999998</v>
          </cell>
          <cell r="J553">
            <v>3340.995307144</v>
          </cell>
          <cell r="K553">
            <v>2617.6800000000003</v>
          </cell>
          <cell r="L553">
            <v>3340.995307144</v>
          </cell>
          <cell r="M553">
            <v>3000.88</v>
          </cell>
          <cell r="N553">
            <v>4005.6953071440003</v>
          </cell>
          <cell r="O553">
            <v>3047.78</v>
          </cell>
          <cell r="P553">
            <v>4754.0453071440006</v>
          </cell>
          <cell r="Q553">
            <v>4433.1000000000004</v>
          </cell>
          <cell r="R553">
            <v>4754.0453071440006</v>
          </cell>
          <cell r="S553">
            <v>4624.9699999999993</v>
          </cell>
          <cell r="T553">
            <v>4754.0453071440006</v>
          </cell>
          <cell r="U553">
            <v>3060.6000000000004</v>
          </cell>
          <cell r="V553">
            <v>4754.0453071440006</v>
          </cell>
          <cell r="W553">
            <v>0</v>
          </cell>
          <cell r="X553">
            <v>4754.0453071440006</v>
          </cell>
          <cell r="Y553">
            <v>0</v>
          </cell>
          <cell r="Z553">
            <v>4754.0453071440006</v>
          </cell>
          <cell r="AA553">
            <v>0</v>
          </cell>
          <cell r="AB553">
            <v>4754.0453071440006</v>
          </cell>
          <cell r="AC553">
            <v>0</v>
          </cell>
          <cell r="AD553">
            <v>4754.0453071440006</v>
          </cell>
          <cell r="AE553">
            <v>0</v>
          </cell>
        </row>
        <row r="554">
          <cell r="F554" t="str">
            <v>(-) DESPESAS CONTROLE MICRO-BIOLÓGICO (Site I)Ajuda de Custo Alimentação</v>
          </cell>
          <cell r="G554" t="str">
            <v>Ajuda de Custo Alimentação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</row>
        <row r="555">
          <cell r="F555" t="str">
            <v>(-) DESPESAS CONTROLE MICRO-BIOLÓGICO (Site I)Ajuda de Custo Combustível</v>
          </cell>
          <cell r="G555" t="str">
            <v>Ajuda de Custo Combustível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</row>
        <row r="556">
          <cell r="F556" t="str">
            <v>(-) DESPESAS CONTROLE MICRO-BIOLÓGICO (Site I)Ajuda de Custo Moradia/Aluguel</v>
          </cell>
          <cell r="G556" t="str">
            <v>Ajuda de Custo Moradia/Aluguel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</row>
        <row r="557">
          <cell r="F557" t="str">
            <v>(-) DESPESAS CONTROLE MICRO-BIOLÓGICO (Site I)Plano de Saúde</v>
          </cell>
          <cell r="G557" t="str">
            <v>Plano de Saúde</v>
          </cell>
          <cell r="H557">
            <v>1480</v>
          </cell>
          <cell r="I557">
            <v>1036.45</v>
          </cell>
          <cell r="J557">
            <v>1480</v>
          </cell>
          <cell r="K557">
            <v>1177.68</v>
          </cell>
          <cell r="L557">
            <v>1480</v>
          </cell>
          <cell r="M557">
            <v>1386.88</v>
          </cell>
          <cell r="N557">
            <v>1776</v>
          </cell>
          <cell r="O557">
            <v>1386.88</v>
          </cell>
          <cell r="P557">
            <v>2145</v>
          </cell>
          <cell r="Q557">
            <v>2773.76</v>
          </cell>
          <cell r="R557">
            <v>2145</v>
          </cell>
          <cell r="S557">
            <v>2947.12</v>
          </cell>
          <cell r="T557">
            <v>2145</v>
          </cell>
          <cell r="U557">
            <v>1386.88</v>
          </cell>
          <cell r="V557">
            <v>2145</v>
          </cell>
          <cell r="W557">
            <v>0</v>
          </cell>
          <cell r="X557">
            <v>2145</v>
          </cell>
          <cell r="Y557">
            <v>0</v>
          </cell>
          <cell r="Z557">
            <v>2145</v>
          </cell>
          <cell r="AA557">
            <v>0</v>
          </cell>
          <cell r="AB557">
            <v>2145</v>
          </cell>
          <cell r="AC557">
            <v>0</v>
          </cell>
          <cell r="AD557">
            <v>2145</v>
          </cell>
          <cell r="AE557">
            <v>0</v>
          </cell>
        </row>
        <row r="558">
          <cell r="F558" t="str">
            <v>(-) DESPESAS CONTROLE MICRO-BIOLÓGICO (Site I)Seguro de Vida em Grupo</v>
          </cell>
          <cell r="G558" t="str">
            <v>Seguro de Vida em Grupo</v>
          </cell>
          <cell r="H558">
            <v>60.995307143999995</v>
          </cell>
          <cell r="I558">
            <v>0</v>
          </cell>
          <cell r="J558">
            <v>60.995307143999995</v>
          </cell>
          <cell r="K558">
            <v>0</v>
          </cell>
          <cell r="L558">
            <v>60.995307143999995</v>
          </cell>
          <cell r="M558">
            <v>0</v>
          </cell>
          <cell r="N558">
            <v>69.695307143999997</v>
          </cell>
          <cell r="O558">
            <v>40.9</v>
          </cell>
          <cell r="P558">
            <v>74.045307143999992</v>
          </cell>
          <cell r="Q558">
            <v>39.340000000000003</v>
          </cell>
          <cell r="R558">
            <v>74.045307143999992</v>
          </cell>
          <cell r="S558">
            <v>57.85</v>
          </cell>
          <cell r="T558">
            <v>74.045307143999992</v>
          </cell>
          <cell r="U558">
            <v>53.72</v>
          </cell>
          <cell r="V558">
            <v>74.045307143999992</v>
          </cell>
          <cell r="W558">
            <v>0</v>
          </cell>
          <cell r="X558">
            <v>74.045307143999992</v>
          </cell>
          <cell r="Y558">
            <v>0</v>
          </cell>
          <cell r="Z558">
            <v>74.045307143999992</v>
          </cell>
          <cell r="AA558">
            <v>0</v>
          </cell>
          <cell r="AB558">
            <v>74.045307143999992</v>
          </cell>
          <cell r="AC558">
            <v>0</v>
          </cell>
          <cell r="AD558">
            <v>74.045307143999992</v>
          </cell>
          <cell r="AE558">
            <v>0</v>
          </cell>
        </row>
        <row r="559">
          <cell r="F559" t="str">
            <v>(-) DESPESAS CONTROLE MICRO-BIOLÓGICO (Site I)Plano Odontológico</v>
          </cell>
          <cell r="G559" t="str">
            <v>Plano Odontológico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</row>
        <row r="560">
          <cell r="F560" t="str">
            <v>(-) DESPESAS CONTROLE MICRO-BIOLÓGICO (Site I)Farmácia</v>
          </cell>
          <cell r="G560" t="str">
            <v>Farmácia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</row>
        <row r="561">
          <cell r="F561" t="str">
            <v>(-) DESPESAS CONTROLE MICRO-BIOLÓGICO (Site I)Alimentação Funcionários</v>
          </cell>
          <cell r="G561" t="str">
            <v>Alimentação Funcionários</v>
          </cell>
          <cell r="H561">
            <v>1800</v>
          </cell>
          <cell r="I561">
            <v>1320</v>
          </cell>
          <cell r="J561">
            <v>1800</v>
          </cell>
          <cell r="K561">
            <v>1440</v>
          </cell>
          <cell r="L561">
            <v>1800</v>
          </cell>
          <cell r="M561">
            <v>1614</v>
          </cell>
          <cell r="N561">
            <v>2160</v>
          </cell>
          <cell r="O561">
            <v>1620</v>
          </cell>
          <cell r="P561">
            <v>2535</v>
          </cell>
          <cell r="Q561">
            <v>1620</v>
          </cell>
          <cell r="R561">
            <v>2535</v>
          </cell>
          <cell r="S561">
            <v>1620</v>
          </cell>
          <cell r="T561">
            <v>2535</v>
          </cell>
          <cell r="U561">
            <v>1620</v>
          </cell>
          <cell r="V561">
            <v>2535</v>
          </cell>
          <cell r="W561">
            <v>0</v>
          </cell>
          <cell r="X561">
            <v>2535</v>
          </cell>
          <cell r="Y561">
            <v>0</v>
          </cell>
          <cell r="Z561">
            <v>2535</v>
          </cell>
          <cell r="AA561">
            <v>0</v>
          </cell>
          <cell r="AB561">
            <v>2535</v>
          </cell>
          <cell r="AC561">
            <v>0</v>
          </cell>
          <cell r="AD561">
            <v>2535</v>
          </cell>
          <cell r="AE561">
            <v>0</v>
          </cell>
        </row>
        <row r="562">
          <cell r="F562" t="str">
            <v>(-) DESPESAS CONTROLE MICRO-BIOLÓGICO (Site I)Benefícios Assistenciais</v>
          </cell>
          <cell r="G562" t="str">
            <v>Benefícios Assistenciais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</row>
        <row r="563">
          <cell r="F563" t="str">
            <v>(-) DESPESAS CONTROLE MICRO-BIOLÓGICO (Site I)Auxílio Creche</v>
          </cell>
          <cell r="G563" t="str">
            <v>Auxílio Creche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</row>
        <row r="564">
          <cell r="F564" t="str">
            <v>(-) DESPESAS CONTROLE MICRO-BIOLÓGICO (Site I)Vale Transporte</v>
          </cell>
          <cell r="G564" t="str">
            <v>Vale Transporte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</row>
        <row r="565">
          <cell r="F565" t="str">
            <v>(-) DESPESAS CONTROLE MICRO-BIOLÓGICO (Site I)(-) Despesas Especificas</v>
          </cell>
          <cell r="G565" t="str">
            <v>(-) Despesas Especificas</v>
          </cell>
          <cell r="H565">
            <v>5000</v>
          </cell>
          <cell r="I565">
            <v>4257.2</v>
          </cell>
          <cell r="J565">
            <v>4500</v>
          </cell>
          <cell r="K565">
            <v>2435.75</v>
          </cell>
          <cell r="L565">
            <v>5000</v>
          </cell>
          <cell r="M565">
            <v>5576.41</v>
          </cell>
          <cell r="N565">
            <v>6000</v>
          </cell>
          <cell r="O565">
            <v>4647.8900000000003</v>
          </cell>
          <cell r="P565">
            <v>6500</v>
          </cell>
          <cell r="Q565">
            <v>5386.78</v>
          </cell>
          <cell r="R565">
            <v>5000</v>
          </cell>
          <cell r="S565">
            <v>3919.92</v>
          </cell>
          <cell r="T565">
            <v>7500</v>
          </cell>
          <cell r="U565">
            <v>7140.74</v>
          </cell>
          <cell r="V565">
            <v>7500</v>
          </cell>
          <cell r="W565">
            <v>0</v>
          </cell>
          <cell r="X565">
            <v>7000</v>
          </cell>
          <cell r="Y565">
            <v>0</v>
          </cell>
          <cell r="Z565">
            <v>7500</v>
          </cell>
          <cell r="AA565">
            <v>0</v>
          </cell>
          <cell r="AB565">
            <v>7500</v>
          </cell>
          <cell r="AC565">
            <v>0</v>
          </cell>
          <cell r="AD565">
            <v>8000</v>
          </cell>
          <cell r="AE565">
            <v>0</v>
          </cell>
        </row>
        <row r="566">
          <cell r="F566" t="str">
            <v>(-) DESPESAS CONTROLE MICRO-BIOLÓGICO (Site I)Qualificação de Ambientes</v>
          </cell>
          <cell r="G566" t="str">
            <v>Qualificação de Ambientes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</row>
        <row r="567">
          <cell r="F567" t="str">
            <v>(-) DESPESAS CONTROLE MICRO-BIOLÓGICO (Site I)Qualificação de Equipamentos</v>
          </cell>
          <cell r="G567" t="str">
            <v>Qualificação de Equipamentos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</row>
        <row r="568">
          <cell r="F568" t="str">
            <v>(-) DESPESAS CONTROLE MICRO-BIOLÓGICO (Site I)Calibração Equipamentos e Instrumentos</v>
          </cell>
          <cell r="G568" t="str">
            <v>Calibração Equipamentos e Instrumentos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</row>
        <row r="569">
          <cell r="F569" t="str">
            <v>(-) DESPESAS CONTROLE MICRO-BIOLÓGICO (Site I)Assessoria BPF</v>
          </cell>
          <cell r="G569" t="str">
            <v>Assessoria BPF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</row>
        <row r="570">
          <cell r="F570" t="str">
            <v>(-) DESPESAS CONTROLE MICRO-BIOLÓGICO (Site I)Material de Laboratório</v>
          </cell>
          <cell r="G570" t="str">
            <v>Material de Laboratório</v>
          </cell>
          <cell r="H570">
            <v>5000</v>
          </cell>
          <cell r="I570">
            <v>4257.2</v>
          </cell>
          <cell r="J570">
            <v>4500</v>
          </cell>
          <cell r="K570">
            <v>2435.75</v>
          </cell>
          <cell r="L570">
            <v>5000</v>
          </cell>
          <cell r="M570">
            <v>5576.41</v>
          </cell>
          <cell r="N570">
            <v>6000</v>
          </cell>
          <cell r="O570">
            <v>4647.8900000000003</v>
          </cell>
          <cell r="P570">
            <v>6500</v>
          </cell>
          <cell r="Q570">
            <v>5386.78</v>
          </cell>
          <cell r="R570">
            <v>5000</v>
          </cell>
          <cell r="S570">
            <v>3919.92</v>
          </cell>
          <cell r="T570">
            <v>7500</v>
          </cell>
          <cell r="U570">
            <v>7140.74</v>
          </cell>
          <cell r="V570">
            <v>7500</v>
          </cell>
          <cell r="W570">
            <v>0</v>
          </cell>
          <cell r="X570">
            <v>7000</v>
          </cell>
          <cell r="Y570">
            <v>0</v>
          </cell>
          <cell r="Z570">
            <v>7500</v>
          </cell>
          <cell r="AA570">
            <v>0</v>
          </cell>
          <cell r="AB570">
            <v>7500</v>
          </cell>
          <cell r="AC570">
            <v>0</v>
          </cell>
          <cell r="AD570">
            <v>8000</v>
          </cell>
          <cell r="AE570">
            <v>0</v>
          </cell>
        </row>
        <row r="571">
          <cell r="F571" t="str">
            <v>(-) DESPESAS CONTROLE MICRO-BIOLÓGICO (Site I)(-) Despesas Gerais</v>
          </cell>
          <cell r="G571" t="str">
            <v>(-) Despesas Gerais</v>
          </cell>
          <cell r="H571">
            <v>1109.2890422636819</v>
          </cell>
          <cell r="I571">
            <v>932.8599999999999</v>
          </cell>
          <cell r="J571">
            <v>749.28904226368206</v>
          </cell>
          <cell r="K571">
            <v>600.1</v>
          </cell>
          <cell r="L571">
            <v>839.28904226368206</v>
          </cell>
          <cell r="M571">
            <v>679.99</v>
          </cell>
          <cell r="N571">
            <v>1119.2890422636819</v>
          </cell>
          <cell r="O571">
            <v>736.96999999999991</v>
          </cell>
          <cell r="P571">
            <v>3966.2890422636819</v>
          </cell>
          <cell r="Q571">
            <v>1949.03</v>
          </cell>
          <cell r="R571">
            <v>739.28904226368206</v>
          </cell>
          <cell r="S571">
            <v>850.00999999999988</v>
          </cell>
          <cell r="T571">
            <v>656.4842097998328</v>
          </cell>
          <cell r="U571">
            <v>550.62</v>
          </cell>
          <cell r="V571">
            <v>756.4842097998328</v>
          </cell>
          <cell r="W571">
            <v>0</v>
          </cell>
          <cell r="X571">
            <v>1156.4842097998328</v>
          </cell>
          <cell r="Y571">
            <v>0</v>
          </cell>
          <cell r="Z571">
            <v>956.4842097998328</v>
          </cell>
          <cell r="AA571">
            <v>0</v>
          </cell>
          <cell r="AB571">
            <v>656.4842097998328</v>
          </cell>
          <cell r="AC571">
            <v>0</v>
          </cell>
          <cell r="AD571">
            <v>766.4842097998328</v>
          </cell>
          <cell r="AE571">
            <v>0</v>
          </cell>
        </row>
        <row r="572">
          <cell r="F572" t="str">
            <v>(-) DESPESAS CONTROLE MICRO-BIOLÓGICO (Site I)(-) Deslocamentos e Viagens</v>
          </cell>
          <cell r="G572" t="str">
            <v>(-) Deslocamentos e Viagens</v>
          </cell>
          <cell r="H572">
            <v>0</v>
          </cell>
          <cell r="I572">
            <v>8</v>
          </cell>
          <cell r="J572">
            <v>0</v>
          </cell>
          <cell r="K572">
            <v>16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3127</v>
          </cell>
          <cell r="Q572">
            <v>803.34</v>
          </cell>
          <cell r="R572">
            <v>0</v>
          </cell>
          <cell r="S572">
            <v>334.64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</row>
        <row r="573">
          <cell r="F573" t="str">
            <v xml:space="preserve">(-) DESPESAS CONTROLE MICRO-BIOLÓGICO (Site I)Hospedagem </v>
          </cell>
          <cell r="G573" t="str">
            <v xml:space="preserve">Hospedagem 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</row>
        <row r="574">
          <cell r="F574" t="str">
            <v xml:space="preserve">(-) DESPESAS CONTROLE MICRO-BIOLÓGICO (Site I)Passagens Aéreas </v>
          </cell>
          <cell r="G574" t="str">
            <v xml:space="preserve">Passagens Aéreas 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2500</v>
          </cell>
          <cell r="Q574">
            <v>367.87</v>
          </cell>
          <cell r="R574">
            <v>0</v>
          </cell>
          <cell r="S574">
            <v>334.64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</row>
        <row r="575">
          <cell r="F575" t="str">
            <v xml:space="preserve">(-) DESPESAS CONTROLE MICRO-BIOLÓGICO (Site I)Passagens Rodoviárias </v>
          </cell>
          <cell r="G575" t="str">
            <v xml:space="preserve">Passagens Rodoviárias 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</row>
        <row r="576">
          <cell r="F576" t="str">
            <v>(-) DESPESAS CONTROLE MICRO-BIOLÓGICO (Site I)Passagens Marítimas</v>
          </cell>
          <cell r="G576" t="str">
            <v>Passagens Marítimas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25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</row>
        <row r="577">
          <cell r="F577" t="str">
            <v>(-) DESPESAS CONTROLE MICRO-BIOLÓGICO (Site I)Despesas com Táxi</v>
          </cell>
          <cell r="G577" t="str">
            <v>Despesas com Táxi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350</v>
          </cell>
          <cell r="Q577">
            <v>100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</row>
        <row r="578">
          <cell r="F578" t="str">
            <v>(-) DESPESAS CONTROLE MICRO-BIOLÓGICO (Site I)Despesas com Moto Taxi</v>
          </cell>
          <cell r="G578" t="str">
            <v>Despesas com Moto Taxi</v>
          </cell>
          <cell r="H578">
            <v>0</v>
          </cell>
          <cell r="I578">
            <v>8</v>
          </cell>
          <cell r="J578">
            <v>0</v>
          </cell>
          <cell r="K578">
            <v>16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</row>
        <row r="579">
          <cell r="F579" t="str">
            <v>(-) DESPESAS CONTROLE MICRO-BIOLÓGICO (Site I)Alimentação Viagens</v>
          </cell>
          <cell r="G579" t="str">
            <v>Alimentação Viagens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150</v>
          </cell>
          <cell r="Q579">
            <v>335.47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</row>
        <row r="580">
          <cell r="F580" t="str">
            <v>(-) DESPESAS CONTROLE MICRO-BIOLÓGICO (Site I)Diárias Viagens</v>
          </cell>
          <cell r="G580" t="str">
            <v>Diárias Viagens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</row>
        <row r="581">
          <cell r="F581" t="str">
            <v>(-) DESPESAS CONTROLE MICRO-BIOLÓGICO (Site I)Combustível em Viagens</v>
          </cell>
          <cell r="G581" t="str">
            <v>Combustível em Viagens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50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</row>
        <row r="582">
          <cell r="F582" t="str">
            <v>(-) DESPESAS CONTROLE MICRO-BIOLÓGICO (Site I)Estacionamento</v>
          </cell>
          <cell r="G582" t="str">
            <v>Estacionamento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50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</row>
        <row r="583">
          <cell r="F583" t="str">
            <v>(-) DESPESAS CONTROLE MICRO-BIOLÓGICO (Site I)Pedágio</v>
          </cell>
          <cell r="G583" t="str">
            <v>Pedágio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2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</row>
        <row r="584">
          <cell r="F584" t="str">
            <v>(-) DESPESAS CONTROLE MICRO-BIOLÓGICO (Site I)(-) Telefonia e Telecomunicações</v>
          </cell>
          <cell r="G584" t="str">
            <v>(-) Telefonia e Telecomunicações</v>
          </cell>
          <cell r="H584">
            <v>286.58612560251152</v>
          </cell>
          <cell r="I584">
            <v>130.05000000000001</v>
          </cell>
          <cell r="J584">
            <v>286.58612560251152</v>
          </cell>
          <cell r="K584">
            <v>168.07</v>
          </cell>
          <cell r="L584">
            <v>286.58612560251152</v>
          </cell>
          <cell r="M584">
            <v>0</v>
          </cell>
          <cell r="N584">
            <v>286.58612560251152</v>
          </cell>
          <cell r="O584">
            <v>117.86</v>
          </cell>
          <cell r="P584">
            <v>286.58612560251152</v>
          </cell>
          <cell r="Q584">
            <v>129.52000000000001</v>
          </cell>
          <cell r="R584">
            <v>286.58612560251152</v>
          </cell>
          <cell r="S584">
            <v>149.16999999999999</v>
          </cell>
          <cell r="T584">
            <v>303.78129313866219</v>
          </cell>
          <cell r="U584">
            <v>0</v>
          </cell>
          <cell r="V584">
            <v>303.78129313866219</v>
          </cell>
          <cell r="W584">
            <v>0</v>
          </cell>
          <cell r="X584">
            <v>303.78129313866219</v>
          </cell>
          <cell r="Y584">
            <v>0</v>
          </cell>
          <cell r="Z584">
            <v>303.78129313866219</v>
          </cell>
          <cell r="AA584">
            <v>0</v>
          </cell>
          <cell r="AB584">
            <v>303.78129313866219</v>
          </cell>
          <cell r="AC584">
            <v>0</v>
          </cell>
          <cell r="AD584">
            <v>303.78129313866219</v>
          </cell>
          <cell r="AE584">
            <v>0</v>
          </cell>
        </row>
        <row r="585">
          <cell r="F585" t="str">
            <v>(-) DESPESAS CONTROLE MICRO-BIOLÓGICO (Site I)Telefonia Fixa</v>
          </cell>
          <cell r="G585" t="str">
            <v>Telefonia Fixa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</row>
        <row r="586">
          <cell r="F586" t="str">
            <v>(-) DESPESAS CONTROLE MICRO-BIOLÓGICO (Site I)Telefonia Móvel</v>
          </cell>
          <cell r="G586" t="str">
            <v>Telefonia Móvel</v>
          </cell>
          <cell r="H586">
            <v>286.58612560251152</v>
          </cell>
          <cell r="I586">
            <v>130.05000000000001</v>
          </cell>
          <cell r="J586">
            <v>286.58612560251152</v>
          </cell>
          <cell r="K586">
            <v>168.07</v>
          </cell>
          <cell r="L586">
            <v>286.58612560251152</v>
          </cell>
          <cell r="M586">
            <v>0</v>
          </cell>
          <cell r="N586">
            <v>286.58612560251152</v>
          </cell>
          <cell r="O586">
            <v>117.86</v>
          </cell>
          <cell r="P586">
            <v>286.58612560251152</v>
          </cell>
          <cell r="Q586">
            <v>129.52000000000001</v>
          </cell>
          <cell r="R586">
            <v>286.58612560251152</v>
          </cell>
          <cell r="S586">
            <v>149.16999999999999</v>
          </cell>
          <cell r="T586">
            <v>303.78129313866219</v>
          </cell>
          <cell r="U586">
            <v>0</v>
          </cell>
          <cell r="V586">
            <v>303.78129313866219</v>
          </cell>
          <cell r="W586">
            <v>0</v>
          </cell>
          <cell r="X586">
            <v>303.78129313866219</v>
          </cell>
          <cell r="Y586">
            <v>0</v>
          </cell>
          <cell r="Z586">
            <v>303.78129313866219</v>
          </cell>
          <cell r="AA586">
            <v>0</v>
          </cell>
          <cell r="AB586">
            <v>303.78129313866219</v>
          </cell>
          <cell r="AC586">
            <v>0</v>
          </cell>
          <cell r="AD586">
            <v>303.78129313866219</v>
          </cell>
          <cell r="AE586">
            <v>0</v>
          </cell>
        </row>
        <row r="587">
          <cell r="F587" t="str">
            <v>(-) DESPESAS CONTROLE MICRO-BIOLÓGICO (Site I)Internet</v>
          </cell>
          <cell r="G587" t="str">
            <v>Internet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</row>
        <row r="588">
          <cell r="F588" t="str">
            <v>(-) DESPESAS CONTROLE MICRO-BIOLÓGICO (Site I)Serviço de Trasmissão em Audio e Video</v>
          </cell>
          <cell r="G588" t="str">
            <v>Serviço de Trasmissão em Audio e Video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</row>
        <row r="589">
          <cell r="F589" t="str">
            <v>(-) DESPESAS CONTROLE MICRO-BIOLÓGICO (Site I)Voip</v>
          </cell>
          <cell r="G589" t="str">
            <v>Voip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</row>
        <row r="590">
          <cell r="F590" t="str">
            <v>(-) DESPESAS CONTROLE MICRO-BIOLÓGICO (Site I)(-)Materias de Consumo</v>
          </cell>
          <cell r="G590" t="str">
            <v>(-)Materias de Consumo</v>
          </cell>
          <cell r="H590">
            <v>722.70291666117055</v>
          </cell>
          <cell r="I590">
            <v>723.07999999999993</v>
          </cell>
          <cell r="J590">
            <v>462.70291666117055</v>
          </cell>
          <cell r="K590">
            <v>360.71</v>
          </cell>
          <cell r="L590">
            <v>352.70291666117055</v>
          </cell>
          <cell r="M590">
            <v>538.26</v>
          </cell>
          <cell r="N590">
            <v>732.70291666117055</v>
          </cell>
          <cell r="O590">
            <v>418.84999999999997</v>
          </cell>
          <cell r="P590">
            <v>552.70291666117055</v>
          </cell>
          <cell r="Q590">
            <v>781.76</v>
          </cell>
          <cell r="R590">
            <v>452.70291666117055</v>
          </cell>
          <cell r="S590">
            <v>276.89999999999998</v>
          </cell>
          <cell r="T590">
            <v>352.70291666117055</v>
          </cell>
          <cell r="U590">
            <v>421.96000000000004</v>
          </cell>
          <cell r="V590">
            <v>352.70291666117055</v>
          </cell>
          <cell r="W590">
            <v>0</v>
          </cell>
          <cell r="X590">
            <v>752.70291666117055</v>
          </cell>
          <cell r="Y590">
            <v>0</v>
          </cell>
          <cell r="Z590">
            <v>452.70291666117055</v>
          </cell>
          <cell r="AA590">
            <v>0</v>
          </cell>
          <cell r="AB590">
            <v>352.70291666117055</v>
          </cell>
          <cell r="AC590">
            <v>0</v>
          </cell>
          <cell r="AD590">
            <v>362.70291666117055</v>
          </cell>
          <cell r="AE590">
            <v>0</v>
          </cell>
        </row>
        <row r="591">
          <cell r="F591" t="str">
            <v>(-) DESPESAS CONTROLE MICRO-BIOLÓGICO (Site I)Material de Consumo Informática</v>
          </cell>
          <cell r="G591" t="str">
            <v>Material de Consumo Informática</v>
          </cell>
          <cell r="H591">
            <v>0</v>
          </cell>
          <cell r="I591">
            <v>0</v>
          </cell>
          <cell r="J591">
            <v>100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100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100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</row>
        <row r="592">
          <cell r="F592" t="str">
            <v>(-) DESPESAS CONTROLE MICRO-BIOLÓGICO (Site I)Aluguel Máquina Reprográfica</v>
          </cell>
          <cell r="G592" t="str">
            <v>Aluguel Máquina Reprográfica</v>
          </cell>
          <cell r="H592">
            <v>152.70291666117058</v>
          </cell>
          <cell r="I592">
            <v>0</v>
          </cell>
          <cell r="J592">
            <v>152.70291666117058</v>
          </cell>
          <cell r="K592">
            <v>0</v>
          </cell>
          <cell r="L592">
            <v>152.70291666117058</v>
          </cell>
          <cell r="M592">
            <v>0</v>
          </cell>
          <cell r="N592">
            <v>152.70291666117058</v>
          </cell>
          <cell r="O592">
            <v>0</v>
          </cell>
          <cell r="P592">
            <v>152.70291666117058</v>
          </cell>
          <cell r="Q592">
            <v>0</v>
          </cell>
          <cell r="R592">
            <v>152.70291666117058</v>
          </cell>
          <cell r="S592">
            <v>0</v>
          </cell>
          <cell r="T592">
            <v>152.70291666117058</v>
          </cell>
          <cell r="U592">
            <v>0</v>
          </cell>
          <cell r="V592">
            <v>152.70291666117058</v>
          </cell>
          <cell r="W592">
            <v>0</v>
          </cell>
          <cell r="X592">
            <v>152.70291666117058</v>
          </cell>
          <cell r="Y592">
            <v>0</v>
          </cell>
          <cell r="Z592">
            <v>152.70291666117058</v>
          </cell>
          <cell r="AA592">
            <v>0</v>
          </cell>
          <cell r="AB592">
            <v>152.70291666117058</v>
          </cell>
          <cell r="AC592">
            <v>0</v>
          </cell>
          <cell r="AD592">
            <v>152.70291666117058</v>
          </cell>
          <cell r="AE592">
            <v>0</v>
          </cell>
        </row>
        <row r="593">
          <cell r="F593" t="str">
            <v>(-) DESPESAS CONTROLE MICRO-BIOLÓGICO (Site I)Material de Consumo Máquina Reprografia</v>
          </cell>
          <cell r="G593" t="str">
            <v>Material de Consumo Máquina Reprografia</v>
          </cell>
          <cell r="H593">
            <v>0</v>
          </cell>
          <cell r="I593">
            <v>178.51</v>
          </cell>
          <cell r="J593">
            <v>0</v>
          </cell>
          <cell r="K593">
            <v>81.319999999999993</v>
          </cell>
          <cell r="L593">
            <v>0</v>
          </cell>
          <cell r="M593">
            <v>166.29</v>
          </cell>
          <cell r="N593">
            <v>350</v>
          </cell>
          <cell r="O593">
            <v>104.34</v>
          </cell>
          <cell r="P593">
            <v>0</v>
          </cell>
          <cell r="Q593">
            <v>139.57</v>
          </cell>
          <cell r="R593">
            <v>0</v>
          </cell>
          <cell r="S593">
            <v>77.16</v>
          </cell>
          <cell r="T593">
            <v>0</v>
          </cell>
          <cell r="U593">
            <v>121.12</v>
          </cell>
          <cell r="V593">
            <v>0</v>
          </cell>
          <cell r="W593">
            <v>0</v>
          </cell>
          <cell r="X593">
            <v>350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</row>
        <row r="594">
          <cell r="F594" t="str">
            <v>(-) DESPESAS CONTROLE MICRO-BIOLÓGICO (Site I)Material de Expediente</v>
          </cell>
          <cell r="G594" t="str">
            <v>Material de Expediente</v>
          </cell>
          <cell r="H594">
            <v>140</v>
          </cell>
          <cell r="I594">
            <v>0</v>
          </cell>
          <cell r="J594">
            <v>140</v>
          </cell>
          <cell r="K594">
            <v>278.32</v>
          </cell>
          <cell r="L594">
            <v>140</v>
          </cell>
          <cell r="M594">
            <v>362.58</v>
          </cell>
          <cell r="N594">
            <v>140</v>
          </cell>
          <cell r="O594">
            <v>261.70999999999998</v>
          </cell>
          <cell r="P594">
            <v>140</v>
          </cell>
          <cell r="Q594">
            <v>199.66</v>
          </cell>
          <cell r="R594">
            <v>140</v>
          </cell>
          <cell r="S594">
            <v>61.44</v>
          </cell>
          <cell r="T594">
            <v>140</v>
          </cell>
          <cell r="U594">
            <v>105.57</v>
          </cell>
          <cell r="V594">
            <v>140</v>
          </cell>
          <cell r="W594">
            <v>0</v>
          </cell>
          <cell r="X594">
            <v>140</v>
          </cell>
          <cell r="Y594">
            <v>0</v>
          </cell>
          <cell r="Z594">
            <v>140</v>
          </cell>
          <cell r="AA594">
            <v>0</v>
          </cell>
          <cell r="AB594">
            <v>140</v>
          </cell>
          <cell r="AC594">
            <v>0</v>
          </cell>
          <cell r="AD594">
            <v>140</v>
          </cell>
          <cell r="AE594">
            <v>0</v>
          </cell>
        </row>
        <row r="595">
          <cell r="F595" t="str">
            <v>(-) DESPESAS CONTROLE MICRO-BIOLÓGICO (Site I)Material de Limpeza</v>
          </cell>
          <cell r="G595" t="str">
            <v>Material de Limpeza</v>
          </cell>
          <cell r="H595">
            <v>20</v>
          </cell>
          <cell r="I595">
            <v>104.91</v>
          </cell>
          <cell r="J595">
            <v>20</v>
          </cell>
          <cell r="K595">
            <v>1.07</v>
          </cell>
          <cell r="L595">
            <v>20</v>
          </cell>
          <cell r="M595">
            <v>9.39</v>
          </cell>
          <cell r="N595">
            <v>20</v>
          </cell>
          <cell r="O595">
            <v>52.8</v>
          </cell>
          <cell r="P595">
            <v>20</v>
          </cell>
          <cell r="Q595">
            <v>73.53</v>
          </cell>
          <cell r="R595">
            <v>20</v>
          </cell>
          <cell r="S595">
            <v>138.30000000000001</v>
          </cell>
          <cell r="T595">
            <v>20</v>
          </cell>
          <cell r="U595">
            <v>195.27</v>
          </cell>
          <cell r="V595">
            <v>20</v>
          </cell>
          <cell r="W595">
            <v>0</v>
          </cell>
          <cell r="X595">
            <v>20</v>
          </cell>
          <cell r="Y595">
            <v>0</v>
          </cell>
          <cell r="Z595">
            <v>20</v>
          </cell>
          <cell r="AA595">
            <v>0</v>
          </cell>
          <cell r="AB595">
            <v>20</v>
          </cell>
          <cell r="AC595">
            <v>0</v>
          </cell>
          <cell r="AD595">
            <v>20</v>
          </cell>
          <cell r="AE595">
            <v>0</v>
          </cell>
        </row>
        <row r="596">
          <cell r="F596" t="str">
            <v>(-) DESPESAS CONTROLE MICRO-BIOLÓGICO (Site I)Material Gráfico e Repreográfico</v>
          </cell>
          <cell r="G596" t="str">
            <v>Material Gráfico e Repreográfico</v>
          </cell>
          <cell r="H596">
            <v>10</v>
          </cell>
          <cell r="I596">
            <v>0</v>
          </cell>
          <cell r="J596">
            <v>10</v>
          </cell>
          <cell r="K596">
            <v>0</v>
          </cell>
          <cell r="L596">
            <v>10</v>
          </cell>
          <cell r="M596">
            <v>0</v>
          </cell>
          <cell r="N596">
            <v>10</v>
          </cell>
          <cell r="O596">
            <v>0</v>
          </cell>
          <cell r="P596">
            <v>10</v>
          </cell>
          <cell r="Q596">
            <v>0</v>
          </cell>
          <cell r="R596">
            <v>10</v>
          </cell>
          <cell r="S596">
            <v>0</v>
          </cell>
          <cell r="T596">
            <v>10</v>
          </cell>
          <cell r="U596">
            <v>0</v>
          </cell>
          <cell r="V596">
            <v>10</v>
          </cell>
          <cell r="W596">
            <v>0</v>
          </cell>
          <cell r="X596">
            <v>10</v>
          </cell>
          <cell r="Y596">
            <v>0</v>
          </cell>
          <cell r="Z596">
            <v>10</v>
          </cell>
          <cell r="AA596">
            <v>0</v>
          </cell>
          <cell r="AB596">
            <v>10</v>
          </cell>
          <cell r="AC596">
            <v>0</v>
          </cell>
          <cell r="AD596">
            <v>10</v>
          </cell>
          <cell r="AE596">
            <v>0</v>
          </cell>
        </row>
        <row r="597">
          <cell r="F597" t="str">
            <v>(-) DESPESAS CONTROLE MICRO-BIOLÓGICO (Site I)Materiais de Natureza Permanente</v>
          </cell>
          <cell r="G597" t="str">
            <v>Materiais de Natureza Permanente</v>
          </cell>
          <cell r="H597">
            <v>200</v>
          </cell>
          <cell r="I597">
            <v>439.66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200</v>
          </cell>
          <cell r="Q597">
            <v>19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</row>
        <row r="598">
          <cell r="F598" t="str">
            <v>(-) DESPESAS CONTROLE MICRO-BIOLÓGICO (Site I)Coffee Break</v>
          </cell>
          <cell r="G598" t="str">
            <v>Coffee Break</v>
          </cell>
          <cell r="H598">
            <v>0</v>
          </cell>
          <cell r="I598">
            <v>0</v>
          </cell>
          <cell r="J598">
            <v>10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10</v>
          </cell>
          <cell r="AE598">
            <v>0</v>
          </cell>
        </row>
        <row r="599">
          <cell r="F599" t="str">
            <v>(-) DESPESAS CONTROLE MICRO-BIOLÓGICO (Site I)Material EPI</v>
          </cell>
          <cell r="G599" t="str">
            <v>Material EPI</v>
          </cell>
          <cell r="H599">
            <v>200</v>
          </cell>
          <cell r="I599">
            <v>0</v>
          </cell>
          <cell r="J599">
            <v>30</v>
          </cell>
          <cell r="K599">
            <v>0</v>
          </cell>
          <cell r="L599">
            <v>30</v>
          </cell>
          <cell r="M599">
            <v>0</v>
          </cell>
          <cell r="N599">
            <v>60</v>
          </cell>
          <cell r="O599">
            <v>0</v>
          </cell>
          <cell r="P599">
            <v>30</v>
          </cell>
          <cell r="Q599">
            <v>350</v>
          </cell>
          <cell r="R599">
            <v>30</v>
          </cell>
          <cell r="S599">
            <v>0</v>
          </cell>
          <cell r="T599">
            <v>30</v>
          </cell>
          <cell r="U599">
            <v>0</v>
          </cell>
          <cell r="V599">
            <v>30</v>
          </cell>
          <cell r="W599">
            <v>0</v>
          </cell>
          <cell r="X599">
            <v>80</v>
          </cell>
          <cell r="Y599">
            <v>0</v>
          </cell>
          <cell r="Z599">
            <v>30</v>
          </cell>
          <cell r="AA599">
            <v>0</v>
          </cell>
          <cell r="AB599">
            <v>30</v>
          </cell>
          <cell r="AC599">
            <v>0</v>
          </cell>
          <cell r="AD599">
            <v>30</v>
          </cell>
          <cell r="AE599">
            <v>0</v>
          </cell>
        </row>
        <row r="600">
          <cell r="F600" t="str">
            <v>(-) DESPESAS CONTROLE MICRO-BIOLÓGICO (Site I)(-) Serviços Técnicos Especializados</v>
          </cell>
          <cell r="G600" t="str">
            <v>(-) Serviços Técnicos Especializados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</row>
        <row r="601">
          <cell r="F601" t="str">
            <v>(-) DESPESAS CONTROLE MICRO-BIOLÓGICO (Site I)Comissões sobre Vendas</v>
          </cell>
          <cell r="G601" t="str">
            <v>Comissões sobre Vendas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</row>
        <row r="602">
          <cell r="F602" t="str">
            <v>(-) DESPESAS CONTROLE MICRO-BIOLÓGICO (Site I)Serviços de Segurança</v>
          </cell>
          <cell r="G602" t="str">
            <v>Serviços de Segurança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</row>
        <row r="603">
          <cell r="F603" t="str">
            <v>(-) DESPESAS CONTROLE MICRO-BIOLÓGICO (Site I)Serviços de Contabilidade</v>
          </cell>
          <cell r="G603" t="str">
            <v>Serviços de Contabilidade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</row>
        <row r="604">
          <cell r="F604" t="str">
            <v>(-) DESPESAS CONTROLE MICRO-BIOLÓGICO (Site I)Assessoria Tributária</v>
          </cell>
          <cell r="G604" t="str">
            <v>Assessoria Tributária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</row>
        <row r="605">
          <cell r="F605" t="str">
            <v>(-) DESPESAS CONTROLE MICRO-BIOLÓGICO (Site I)Auditoria Independente</v>
          </cell>
          <cell r="G605" t="str">
            <v>Auditoria Independente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</row>
        <row r="606">
          <cell r="F606" t="str">
            <v>(-) DESPESAS CONTROLE MICRO-BIOLÓGICO (Site I)Advocacia</v>
          </cell>
          <cell r="G606" t="str">
            <v>Advocacia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</row>
        <row r="607">
          <cell r="F607" t="str">
            <v>(-) DESPESAS CONTROLE MICRO-BIOLÓGICO (Site I)Assessoria de Imprensa</v>
          </cell>
          <cell r="G607" t="str">
            <v>Assessoria de Imprensa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</row>
        <row r="608">
          <cell r="F608" t="str">
            <v>(-) DESPESAS CONTROLE MICRO-BIOLÓGICO (Site I)Assessoria de Comunicação</v>
          </cell>
          <cell r="G608" t="str">
            <v>Assessoria de Comunicação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</row>
        <row r="609">
          <cell r="F609" t="str">
            <v>(-) DESPESAS CONTROLE MICRO-BIOLÓGICO (Site I)Assessoria Criação e Publicidade</v>
          </cell>
          <cell r="G609" t="str">
            <v>Assessoria Criação e Publicidade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</row>
        <row r="610">
          <cell r="F610" t="str">
            <v>(-) DESPESAS CONTROLE MICRO-BIOLÓGICO (Site I)Recrutamento e Seleção</v>
          </cell>
          <cell r="G610" t="str">
            <v>Recrutamento e Seleção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</row>
        <row r="611">
          <cell r="F611" t="str">
            <v>(-) DESPESAS CONTROLE MICRO-BIOLÓGICO (Site I)Ferramentas de Pesquisa</v>
          </cell>
          <cell r="G611" t="str">
            <v>Ferramentas de Pesquisa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</row>
        <row r="612">
          <cell r="F612" t="str">
            <v>(-) DESPESAS CONTROLE MICRO-BIOLÓGICO (Site I)Assessoria Empresarial</v>
          </cell>
          <cell r="G612" t="str">
            <v>Assessoria Empresarial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</row>
        <row r="613">
          <cell r="F613" t="str">
            <v>(-) DESPESAS CONTROLE MICRO-BIOLÓGICO (Site I)Serviço de Desembaraço Aduaneiro</v>
          </cell>
          <cell r="G613" t="str">
            <v>Serviço de Desembaraço Aduaneiro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</row>
        <row r="614">
          <cell r="F614" t="str">
            <v>(-) DESPESAS CONTROLE MICRO-BIOLÓGICO (Site I)Participação em Associações</v>
          </cell>
          <cell r="G614" t="str">
            <v>Participação em Associações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</row>
        <row r="615">
          <cell r="F615" t="str">
            <v>(-) DESPESAS CONTROLE MICRO-BIOLÓGICO (Site I)Comissão Empresa de Cobrança</v>
          </cell>
          <cell r="G615" t="str">
            <v>Comissão Empresa de Cobrança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</row>
        <row r="616">
          <cell r="F616" t="str">
            <v>(-) DESPESAS CONTROLE MICRO-BIOLÓGICO (Site I)Serviço Análise de Crédito</v>
          </cell>
          <cell r="G616" t="str">
            <v>Serviço Análise de Crédito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</row>
        <row r="617">
          <cell r="F617" t="str">
            <v>(-) DESPESAS CONTROLE MICRO-BIOLÓGICO (Site I)Desenvolvimento e Manutenção de Software</v>
          </cell>
          <cell r="G617" t="str">
            <v>Desenvolvimento e Manutenção de Software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</row>
        <row r="618">
          <cell r="F618" t="str">
            <v>(-) DESPESAS CONTROLE MICRO-BIOLÓGICO (Site I)Suporte Técnico Software</v>
          </cell>
          <cell r="G618" t="str">
            <v>Suporte Técnico Software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</row>
        <row r="619">
          <cell r="F619" t="str">
            <v>(-) DESPESAS CONTROLE MICRO-BIOLÓGICO (Site I)Licença para Uso de Software (Aluguel)</v>
          </cell>
          <cell r="G619" t="str">
            <v>Licença para Uso de Software (Aluguel)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</row>
        <row r="620">
          <cell r="F620" t="str">
            <v>(-) DESPESAS CONTROLE MICRO-BIOLÓGICO (Site I)Assessoria em TI</v>
          </cell>
          <cell r="G620" t="str">
            <v>Assessoria em TI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</row>
        <row r="621">
          <cell r="F621" t="str">
            <v>(-) DESPESAS CONTROLE MICRO-BIOLÓGICO (Site I)Manutenção Suporte Técnico Software</v>
          </cell>
          <cell r="G621" t="str">
            <v>Manutenção Suporte Técnico Software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</row>
        <row r="622">
          <cell r="F622" t="str">
            <v>(-) DESPESAS CONTROLE MICRO-BIOLÓGICO (Site I)(-)Manutenção</v>
          </cell>
          <cell r="G622" t="str">
            <v>(-)Manutenção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60</v>
          </cell>
          <cell r="P622">
            <v>0</v>
          </cell>
          <cell r="Q622">
            <v>100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</row>
        <row r="623">
          <cell r="F623" t="str">
            <v>(-) DESPESAS CONTROLE MICRO-BIOLÓGICO (Site I)Materiais de Manutenção e Reparos</v>
          </cell>
          <cell r="G623" t="str">
            <v>Materiais de Manutenção e Reparos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</row>
        <row r="624">
          <cell r="F624" t="str">
            <v>(-) DESPESAS CONTROLE MICRO-BIOLÓGICO (Site I)Manutenção Conservação Móveis e Utensílios</v>
          </cell>
          <cell r="G624" t="str">
            <v>Manutenção Conservação Móveis e Utensílios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</row>
        <row r="625">
          <cell r="F625" t="str">
            <v>(-) DESPESAS CONTROLE MICRO-BIOLÓGICO (Site I)Manutenção Conservação Máq. e Equipamentos</v>
          </cell>
          <cell r="G625" t="str">
            <v>Manutenção Conservação Máq. e Equipamentos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60</v>
          </cell>
          <cell r="P625">
            <v>0</v>
          </cell>
          <cell r="Q625">
            <v>100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</row>
        <row r="626">
          <cell r="F626" t="str">
            <v>(-) DESPESAS CONTROLE MICRO-BIOLÓGICO (Site I)Manutenção de Equipamentos de Informática</v>
          </cell>
          <cell r="G626" t="str">
            <v>Manutenção de Equipamentos de Informática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</row>
        <row r="627">
          <cell r="F627" t="str">
            <v>(-) DESPESAS CONTROLE MICRO-BIOLÓGICO (Site I)Manutenção e Conservação Instalações</v>
          </cell>
          <cell r="G627" t="str">
            <v>Manutenção e Conservação Instalações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</row>
        <row r="628">
          <cell r="F628" t="str">
            <v>(-) DESPESAS CONTROLE MICRO-BIOLÓGICO (Site I)Manutenção e Conservação Predial</v>
          </cell>
          <cell r="G628" t="str">
            <v>Manutenção e Conservação Predial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</row>
        <row r="629">
          <cell r="F629" t="str">
            <v>(-) DESPESAS CONTROLE MICRO-BIOLÓGICO (Site I)(-)Outras Despesas Gerais</v>
          </cell>
          <cell r="G629" t="str">
            <v>(-)Outras Despesas Gerais</v>
          </cell>
          <cell r="H629">
            <v>100</v>
          </cell>
          <cell r="I629">
            <v>71.73</v>
          </cell>
          <cell r="J629">
            <v>0</v>
          </cell>
          <cell r="K629">
            <v>55.32</v>
          </cell>
          <cell r="L629">
            <v>200</v>
          </cell>
          <cell r="M629">
            <v>141.73000000000002</v>
          </cell>
          <cell r="N629">
            <v>100</v>
          </cell>
          <cell r="O629">
            <v>140.26</v>
          </cell>
          <cell r="P629">
            <v>0</v>
          </cell>
          <cell r="Q629">
            <v>134.41</v>
          </cell>
          <cell r="R629">
            <v>0</v>
          </cell>
          <cell r="S629">
            <v>89.3</v>
          </cell>
          <cell r="T629">
            <v>0</v>
          </cell>
          <cell r="U629">
            <v>128.66</v>
          </cell>
          <cell r="V629">
            <v>100</v>
          </cell>
          <cell r="W629">
            <v>0</v>
          </cell>
          <cell r="X629">
            <v>100</v>
          </cell>
          <cell r="Y629">
            <v>0</v>
          </cell>
          <cell r="Z629">
            <v>200</v>
          </cell>
          <cell r="AA629">
            <v>0</v>
          </cell>
          <cell r="AB629">
            <v>0</v>
          </cell>
          <cell r="AC629">
            <v>0</v>
          </cell>
          <cell r="AD629">
            <v>100</v>
          </cell>
          <cell r="AE629">
            <v>0</v>
          </cell>
        </row>
        <row r="630">
          <cell r="F630" t="str">
            <v>(-) DESPESAS CONTROLE MICRO-BIOLÓGICO (Site I)Aluguel de Veículos</v>
          </cell>
          <cell r="G630" t="str">
            <v>Aluguel de Veículos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</row>
        <row r="631">
          <cell r="F631" t="str">
            <v>(-) DESPESAS CONTROLE MICRO-BIOLÓGICO (Site I)Assinatura Jornais, Revistas e Periódicos</v>
          </cell>
          <cell r="G631" t="str">
            <v>Assinatura Jornais, Revistas e Periódicos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</row>
        <row r="632">
          <cell r="F632" t="str">
            <v>(-) DESPESAS CONTROLE MICRO-BIOLÓGICO (Site I)Combustível</v>
          </cell>
          <cell r="G632" t="str">
            <v>Combustível</v>
          </cell>
          <cell r="H632">
            <v>0</v>
          </cell>
          <cell r="I632">
            <v>71.73</v>
          </cell>
          <cell r="J632">
            <v>0</v>
          </cell>
          <cell r="K632">
            <v>0</v>
          </cell>
          <cell r="L632">
            <v>0</v>
          </cell>
          <cell r="M632">
            <v>71.87</v>
          </cell>
          <cell r="N632">
            <v>0</v>
          </cell>
          <cell r="O632">
            <v>71.790000000000006</v>
          </cell>
          <cell r="P632">
            <v>0</v>
          </cell>
          <cell r="Q632">
            <v>71.83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100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</row>
        <row r="633">
          <cell r="F633" t="str">
            <v>(-) DESPESAS CONTROLE MICRO-BIOLÓGICO (Site I)Despesa com Documentos</v>
          </cell>
          <cell r="G633" t="str">
            <v>Despesa com Documentos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</row>
        <row r="634">
          <cell r="F634" t="str">
            <v>(-) DESPESAS CONTROLE MICRO-BIOLÓGICO (Site I)Despesa com Processos Judiciais</v>
          </cell>
          <cell r="G634" t="str">
            <v>Despesa com Processos Judiciais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</row>
        <row r="635">
          <cell r="F635" t="str">
            <v>(-) DESPESAS CONTROLE MICRO-BIOLÓGICO (Site I)Frete Compra</v>
          </cell>
          <cell r="G635" t="str">
            <v>Frete Compra</v>
          </cell>
          <cell r="H635">
            <v>100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100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100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100</v>
          </cell>
          <cell r="AE635">
            <v>0</v>
          </cell>
        </row>
        <row r="636">
          <cell r="F636" t="str">
            <v>(-) DESPESAS CONTROLE MICRO-BIOLÓGICO (Site I)Mão-de-Obra Terceirizada</v>
          </cell>
          <cell r="G636" t="str">
            <v>Mão-de-Obra Terceirizada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200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200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</row>
        <row r="637">
          <cell r="F637" t="str">
            <v>(-) DESPESAS CONTROLE MICRO-BIOLÓGICO (Site I)Serviço de Correios</v>
          </cell>
          <cell r="G637" t="str">
            <v>Serviço de Correios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</row>
        <row r="638">
          <cell r="F638" t="str">
            <v>(-) DESPESAS CONTROLE MICRO-BIOLÓGICO (Site I)Água</v>
          </cell>
          <cell r="G638" t="str">
            <v>Água</v>
          </cell>
          <cell r="H638">
            <v>0</v>
          </cell>
          <cell r="I638">
            <v>0</v>
          </cell>
          <cell r="J638">
            <v>0</v>
          </cell>
          <cell r="K638">
            <v>55.32</v>
          </cell>
          <cell r="L638">
            <v>0</v>
          </cell>
          <cell r="M638">
            <v>69.86</v>
          </cell>
          <cell r="N638">
            <v>0</v>
          </cell>
          <cell r="O638">
            <v>68.47</v>
          </cell>
          <cell r="P638">
            <v>0</v>
          </cell>
          <cell r="Q638">
            <v>62.58</v>
          </cell>
          <cell r="R638">
            <v>0</v>
          </cell>
          <cell r="S638">
            <v>0</v>
          </cell>
          <cell r="T638">
            <v>0</v>
          </cell>
          <cell r="U638">
            <v>128.66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</row>
        <row r="639">
          <cell r="F639" t="str">
            <v>(-) DESPESAS CONTROLE MICRO-BIOLÓGICO (Site I)Despesas com Amortização de Software</v>
          </cell>
          <cell r="G639" t="str">
            <v>Despesas com Amortização de Software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</row>
        <row r="640">
          <cell r="F640" t="str">
            <v>(-) DESPESAS CONTROLE MICRO-BIOLÓGICO (Site I)Taxas Operacionais</v>
          </cell>
          <cell r="G640" t="str">
            <v>Taxas Operacionais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</row>
        <row r="641">
          <cell r="F641" t="str">
            <v>(-) DESPESAS CONTROLE MICRO-BIOLÓGICO (Site I)Aluguel de Imóveis</v>
          </cell>
          <cell r="G641" t="str">
            <v>Aluguel de Imóveis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</row>
        <row r="642">
          <cell r="F642" t="str">
            <v>(-) DESPESAS CONTROLE MICRO-BIOLÓGICO (Site I)Seguro Frota Leve</v>
          </cell>
          <cell r="G642" t="str">
            <v>Seguro Frota Leve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</row>
        <row r="643">
          <cell r="F643" t="str">
            <v>(-) DESPESAS CONTROLE MICRO-BIOLÓGICO (Site I)Perdas de Estoque</v>
          </cell>
          <cell r="G643" t="str">
            <v>Perdas de Estoque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</row>
        <row r="644">
          <cell r="F644" t="str">
            <v>(-) DESPESAS CONTROLE MICRO-BIOLÓGICO (Site I)Aluguel de Máquinas e Equipamentos</v>
          </cell>
          <cell r="G644" t="str">
            <v>Aluguel de Máquinas e Equipamentos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</row>
        <row r="645">
          <cell r="F645" t="str">
            <v>(-) DESPESAS CONTROLE MICRO-BIOLÓGICO (Site I)Outras Despesas Gerais</v>
          </cell>
          <cell r="G645" t="str">
            <v>Outras Despesas Gerais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89.3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</row>
        <row r="646">
          <cell r="F646" t="str">
            <v>(-) DESPESAS CONTROLE MICRO-BIOLÓGICO (Site II)(-) DESPESAS CONTROLE MICRO-BIOLÓGICO (Site II)</v>
          </cell>
          <cell r="G646" t="str">
            <v>(-) DESPESAS CONTROLE MICRO-BIOLÓGICO (Site II)</v>
          </cell>
          <cell r="H646">
            <v>86.25</v>
          </cell>
          <cell r="I646">
            <v>0</v>
          </cell>
          <cell r="J646">
            <v>86.25</v>
          </cell>
          <cell r="K646">
            <v>0</v>
          </cell>
          <cell r="L646">
            <v>86.25</v>
          </cell>
          <cell r="M646">
            <v>0</v>
          </cell>
          <cell r="N646">
            <v>2204.95744388</v>
          </cell>
          <cell r="O646">
            <v>0</v>
          </cell>
          <cell r="P646">
            <v>6320.5966925040011</v>
          </cell>
          <cell r="Q646">
            <v>0</v>
          </cell>
          <cell r="R646">
            <v>6320.5966925040011</v>
          </cell>
          <cell r="S646">
            <v>0</v>
          </cell>
          <cell r="T646">
            <v>6320.5966925040011</v>
          </cell>
          <cell r="U646">
            <v>0</v>
          </cell>
          <cell r="V646">
            <v>6320.5966925040011</v>
          </cell>
          <cell r="W646">
            <v>0</v>
          </cell>
          <cell r="X646">
            <v>6320.5966925040011</v>
          </cell>
          <cell r="Y646">
            <v>0</v>
          </cell>
          <cell r="Z646">
            <v>6320.5966925040011</v>
          </cell>
          <cell r="AA646">
            <v>0</v>
          </cell>
          <cell r="AB646">
            <v>6320.5966925040011</v>
          </cell>
          <cell r="AC646">
            <v>0</v>
          </cell>
          <cell r="AD646">
            <v>6320.5966925040011</v>
          </cell>
          <cell r="AE646">
            <v>0</v>
          </cell>
        </row>
        <row r="647">
          <cell r="F647" t="str">
            <v>(-) DESPESAS CONTROLE MICRO-BIOLÓGICO (Site II)Despesas com Pessoal</v>
          </cell>
          <cell r="G647" t="str">
            <v>Despesas com Pessoal</v>
          </cell>
          <cell r="H647">
            <v>86.25</v>
          </cell>
          <cell r="I647">
            <v>0</v>
          </cell>
          <cell r="J647">
            <v>86.25</v>
          </cell>
          <cell r="K647">
            <v>0</v>
          </cell>
          <cell r="L647">
            <v>86.25</v>
          </cell>
          <cell r="M647">
            <v>0</v>
          </cell>
          <cell r="N647">
            <v>2204.95744388</v>
          </cell>
          <cell r="O647">
            <v>0</v>
          </cell>
          <cell r="P647">
            <v>6320.5966925040011</v>
          </cell>
          <cell r="Q647">
            <v>0</v>
          </cell>
          <cell r="R647">
            <v>6320.5966925040011</v>
          </cell>
          <cell r="S647">
            <v>0</v>
          </cell>
          <cell r="T647">
            <v>6320.5966925040011</v>
          </cell>
          <cell r="U647">
            <v>0</v>
          </cell>
          <cell r="V647">
            <v>6320.5966925040011</v>
          </cell>
          <cell r="W647">
            <v>0</v>
          </cell>
          <cell r="X647">
            <v>6320.5966925040011</v>
          </cell>
          <cell r="Y647">
            <v>0</v>
          </cell>
          <cell r="Z647">
            <v>6320.5966925040011</v>
          </cell>
          <cell r="AA647">
            <v>0</v>
          </cell>
          <cell r="AB647">
            <v>6320.5966925040011</v>
          </cell>
          <cell r="AC647">
            <v>0</v>
          </cell>
          <cell r="AD647">
            <v>6320.5966925040011</v>
          </cell>
          <cell r="AE647">
            <v>0</v>
          </cell>
        </row>
        <row r="648">
          <cell r="F648" t="str">
            <v>(-) DESPESAS CONTROLE MICRO-BIOLÓGICO (Site II)Salários e Adicionais</v>
          </cell>
          <cell r="G648" t="str">
            <v>Salários e Adicionais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1122</v>
          </cell>
          <cell r="O648">
            <v>0</v>
          </cell>
          <cell r="P648">
            <v>3207.6000000000004</v>
          </cell>
          <cell r="Q648">
            <v>0</v>
          </cell>
          <cell r="R648">
            <v>3207.6000000000004</v>
          </cell>
          <cell r="S648">
            <v>0</v>
          </cell>
          <cell r="T648">
            <v>3207.6000000000004</v>
          </cell>
          <cell r="U648">
            <v>0</v>
          </cell>
          <cell r="V648">
            <v>3207.6000000000004</v>
          </cell>
          <cell r="W648">
            <v>0</v>
          </cell>
          <cell r="X648">
            <v>3207.6000000000004</v>
          </cell>
          <cell r="Y648">
            <v>0</v>
          </cell>
          <cell r="Z648">
            <v>3207.6000000000004</v>
          </cell>
          <cell r="AA648">
            <v>0</v>
          </cell>
          <cell r="AB648">
            <v>3207.6000000000004</v>
          </cell>
          <cell r="AC648">
            <v>0</v>
          </cell>
          <cell r="AD648">
            <v>3207.6000000000004</v>
          </cell>
          <cell r="AE648">
            <v>0</v>
          </cell>
        </row>
        <row r="649">
          <cell r="F649" t="str">
            <v>(-) DESPESAS CONTROLE MICRO-BIOLÓGICO (Site II)Horas Extras</v>
          </cell>
          <cell r="G649" t="str">
            <v>Horas Extras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</row>
        <row r="650">
          <cell r="F650" t="str">
            <v>(-) DESPESAS CONTROLE MICRO-BIOLÓGICO (Site II)Encargos Sociais</v>
          </cell>
          <cell r="G650" t="str">
            <v>Encargos Sociais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327.11484387999997</v>
          </cell>
          <cell r="O650">
            <v>0</v>
          </cell>
          <cell r="P650">
            <v>935.16361250400007</v>
          </cell>
          <cell r="Q650">
            <v>0</v>
          </cell>
          <cell r="R650">
            <v>935.16361250400007</v>
          </cell>
          <cell r="S650">
            <v>0</v>
          </cell>
          <cell r="T650">
            <v>935.16361250400007</v>
          </cell>
          <cell r="U650">
            <v>0</v>
          </cell>
          <cell r="V650">
            <v>935.16361250400007</v>
          </cell>
          <cell r="W650">
            <v>0</v>
          </cell>
          <cell r="X650">
            <v>935.16361250400007</v>
          </cell>
          <cell r="Y650">
            <v>0</v>
          </cell>
          <cell r="Z650">
            <v>935.16361250400007</v>
          </cell>
          <cell r="AA650">
            <v>0</v>
          </cell>
          <cell r="AB650">
            <v>935.16361250400007</v>
          </cell>
          <cell r="AC650">
            <v>0</v>
          </cell>
          <cell r="AD650">
            <v>935.16361250400007</v>
          </cell>
          <cell r="AE650">
            <v>0</v>
          </cell>
        </row>
        <row r="651">
          <cell r="F651" t="str">
            <v>(-) DESPESAS CONTROLE MICRO-BIOLÓGICO (Site II)INSS</v>
          </cell>
          <cell r="G651" t="str">
            <v>INSS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112.66324388</v>
          </cell>
          <cell r="O651">
            <v>0</v>
          </cell>
          <cell r="P651">
            <v>322.08433250400003</v>
          </cell>
          <cell r="Q651">
            <v>0</v>
          </cell>
          <cell r="R651">
            <v>322.08433250400003</v>
          </cell>
          <cell r="S651">
            <v>0</v>
          </cell>
          <cell r="T651">
            <v>322.08433250400003</v>
          </cell>
          <cell r="U651">
            <v>0</v>
          </cell>
          <cell r="V651">
            <v>322.08433250400003</v>
          </cell>
          <cell r="W651">
            <v>0</v>
          </cell>
          <cell r="X651">
            <v>322.08433250400003</v>
          </cell>
          <cell r="Y651">
            <v>0</v>
          </cell>
          <cell r="Z651">
            <v>322.08433250400003</v>
          </cell>
          <cell r="AA651">
            <v>0</v>
          </cell>
          <cell r="AB651">
            <v>322.08433250400003</v>
          </cell>
          <cell r="AC651">
            <v>0</v>
          </cell>
          <cell r="AD651">
            <v>322.08433250400003</v>
          </cell>
          <cell r="AE651">
            <v>0</v>
          </cell>
        </row>
        <row r="652">
          <cell r="F652" t="str">
            <v>(-) DESPESAS CONTROLE MICRO-BIOLÓGICO (Site II)FGTS</v>
          </cell>
          <cell r="G652" t="str">
            <v>FGTS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89.76</v>
          </cell>
          <cell r="O652">
            <v>0</v>
          </cell>
          <cell r="P652">
            <v>256.60800000000006</v>
          </cell>
          <cell r="Q652">
            <v>0</v>
          </cell>
          <cell r="R652">
            <v>256.60800000000006</v>
          </cell>
          <cell r="S652">
            <v>0</v>
          </cell>
          <cell r="T652">
            <v>256.60800000000006</v>
          </cell>
          <cell r="U652">
            <v>0</v>
          </cell>
          <cell r="V652">
            <v>256.60800000000006</v>
          </cell>
          <cell r="W652">
            <v>0</v>
          </cell>
          <cell r="X652">
            <v>256.60800000000006</v>
          </cell>
          <cell r="Y652">
            <v>0</v>
          </cell>
          <cell r="Z652">
            <v>256.60800000000006</v>
          </cell>
          <cell r="AA652">
            <v>0</v>
          </cell>
          <cell r="AB652">
            <v>256.60800000000006</v>
          </cell>
          <cell r="AC652">
            <v>0</v>
          </cell>
          <cell r="AD652">
            <v>256.60800000000006</v>
          </cell>
          <cell r="AE652">
            <v>0</v>
          </cell>
        </row>
        <row r="653">
          <cell r="F653" t="str">
            <v>(-) DESPESAS CONTROLE MICRO-BIOLÓGICO (Site II)Provisão 13º Salário</v>
          </cell>
          <cell r="G653" t="str">
            <v>Provisão 13º Salário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93.499999999999957</v>
          </cell>
          <cell r="O653">
            <v>0</v>
          </cell>
          <cell r="P653">
            <v>267.29999999999995</v>
          </cell>
          <cell r="Q653">
            <v>0</v>
          </cell>
          <cell r="R653">
            <v>267.29999999999995</v>
          </cell>
          <cell r="S653">
            <v>0</v>
          </cell>
          <cell r="T653">
            <v>267.29999999999995</v>
          </cell>
          <cell r="U653">
            <v>0</v>
          </cell>
          <cell r="V653">
            <v>267.29999999999995</v>
          </cell>
          <cell r="W653">
            <v>0</v>
          </cell>
          <cell r="X653">
            <v>267.29999999999995</v>
          </cell>
          <cell r="Y653">
            <v>0</v>
          </cell>
          <cell r="Z653">
            <v>267.29999999999995</v>
          </cell>
          <cell r="AA653">
            <v>0</v>
          </cell>
          <cell r="AB653">
            <v>267.29999999999995</v>
          </cell>
          <cell r="AC653">
            <v>0</v>
          </cell>
          <cell r="AD653">
            <v>267.29999999999995</v>
          </cell>
          <cell r="AE653">
            <v>0</v>
          </cell>
        </row>
        <row r="654">
          <cell r="F654" t="str">
            <v>(-) DESPESAS CONTROLE MICRO-BIOLÓGICO (Site II)Provisão de Férias</v>
          </cell>
          <cell r="G654" t="str">
            <v>Provisão de Férias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31.191599999999998</v>
          </cell>
          <cell r="O654">
            <v>0</v>
          </cell>
          <cell r="P654">
            <v>89.17128000000001</v>
          </cell>
          <cell r="Q654">
            <v>0</v>
          </cell>
          <cell r="R654">
            <v>89.17128000000001</v>
          </cell>
          <cell r="S654">
            <v>0</v>
          </cell>
          <cell r="T654">
            <v>89.17128000000001</v>
          </cell>
          <cell r="U654">
            <v>0</v>
          </cell>
          <cell r="V654">
            <v>89.17128000000001</v>
          </cell>
          <cell r="W654">
            <v>0</v>
          </cell>
          <cell r="X654">
            <v>89.17128000000001</v>
          </cell>
          <cell r="Y654">
            <v>0</v>
          </cell>
          <cell r="Z654">
            <v>89.17128000000001</v>
          </cell>
          <cell r="AA654">
            <v>0</v>
          </cell>
          <cell r="AB654">
            <v>89.17128000000001</v>
          </cell>
          <cell r="AC654">
            <v>0</v>
          </cell>
          <cell r="AD654">
            <v>89.17128000000001</v>
          </cell>
          <cell r="AE654">
            <v>0</v>
          </cell>
        </row>
        <row r="655">
          <cell r="F655" t="str">
            <v>(-) DESPESAS CONTROLE MICRO-BIOLÓGICO (Site II)Provisão PPR Global</v>
          </cell>
          <cell r="G655" t="str">
            <v>Provisão PPR Global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93.462599999999995</v>
          </cell>
          <cell r="O655">
            <v>0</v>
          </cell>
          <cell r="P655">
            <v>267.19308000000001</v>
          </cell>
          <cell r="Q655">
            <v>0</v>
          </cell>
          <cell r="R655">
            <v>267.19308000000001</v>
          </cell>
          <cell r="S655">
            <v>0</v>
          </cell>
          <cell r="T655">
            <v>267.19308000000001</v>
          </cell>
          <cell r="U655">
            <v>0</v>
          </cell>
          <cell r="V655">
            <v>267.19308000000001</v>
          </cell>
          <cell r="W655">
            <v>0</v>
          </cell>
          <cell r="X655">
            <v>267.19308000000001</v>
          </cell>
          <cell r="Y655">
            <v>0</v>
          </cell>
          <cell r="Z655">
            <v>267.19308000000001</v>
          </cell>
          <cell r="AA655">
            <v>0</v>
          </cell>
          <cell r="AB655">
            <v>267.19308000000001</v>
          </cell>
          <cell r="AC655">
            <v>0</v>
          </cell>
          <cell r="AD655">
            <v>267.19308000000001</v>
          </cell>
          <cell r="AE655">
            <v>0</v>
          </cell>
        </row>
        <row r="656">
          <cell r="F656" t="str">
            <v>(-) DESPESAS CONTROLE MICRO-BIOLÓGICO (Site II)Provisão PPR Gestores</v>
          </cell>
          <cell r="G656" t="str">
            <v>Provisão PPR Gestores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</row>
        <row r="657">
          <cell r="F657" t="str">
            <v>(-) DESPESAS CONTROLE MICRO-BIOLÓGICO (Site II)Desenvolvimento RH e Outras</v>
          </cell>
          <cell r="G657" t="str">
            <v>Desenvolvimento RH e Outras</v>
          </cell>
          <cell r="H657">
            <v>86.25</v>
          </cell>
          <cell r="I657">
            <v>0</v>
          </cell>
          <cell r="J657">
            <v>86.25</v>
          </cell>
          <cell r="K657">
            <v>0</v>
          </cell>
          <cell r="L657">
            <v>86.25</v>
          </cell>
          <cell r="M657">
            <v>0</v>
          </cell>
          <cell r="N657">
            <v>88.03</v>
          </cell>
          <cell r="O657">
            <v>0</v>
          </cell>
          <cell r="P657">
            <v>91.59</v>
          </cell>
          <cell r="Q657">
            <v>0</v>
          </cell>
          <cell r="R657">
            <v>91.59</v>
          </cell>
          <cell r="S657">
            <v>0</v>
          </cell>
          <cell r="T657">
            <v>91.59</v>
          </cell>
          <cell r="U657">
            <v>0</v>
          </cell>
          <cell r="V657">
            <v>91.59</v>
          </cell>
          <cell r="W657">
            <v>0</v>
          </cell>
          <cell r="X657">
            <v>91.59</v>
          </cell>
          <cell r="Y657">
            <v>0</v>
          </cell>
          <cell r="Z657">
            <v>91.59</v>
          </cell>
          <cell r="AA657">
            <v>0</v>
          </cell>
          <cell r="AB657">
            <v>91.59</v>
          </cell>
          <cell r="AC657">
            <v>0</v>
          </cell>
          <cell r="AD657">
            <v>91.59</v>
          </cell>
          <cell r="AE657">
            <v>0</v>
          </cell>
        </row>
        <row r="658">
          <cell r="F658" t="str">
            <v>(-) DESPESAS CONTROLE MICRO-BIOLÓGICO (Site II)Educação Continuada</v>
          </cell>
          <cell r="G658" t="str">
            <v>Educação Continuada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</row>
        <row r="659">
          <cell r="F659" t="str">
            <v>(-) DESPESAS CONTROLE MICRO-BIOLÓGICO (Site II)Idiomas</v>
          </cell>
          <cell r="G659" t="str">
            <v>Idiomas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</row>
        <row r="660">
          <cell r="F660" t="str">
            <v>(-) DESPESAS CONTROLE MICRO-BIOLÓGICO (Site II)Ginástica Laboral</v>
          </cell>
          <cell r="G660" t="str">
            <v>Ginástica Laboral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</row>
        <row r="661">
          <cell r="F661" t="str">
            <v>(-) DESPESAS CONTROLE MICRO-BIOLÓGICO (Site II)Educação e Treinamento (Capacitação)</v>
          </cell>
          <cell r="G661" t="str">
            <v>Educação e Treinamento (Capacitação)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</row>
        <row r="662">
          <cell r="F662" t="str">
            <v>(-) DESPESAS CONTROLE MICRO-BIOLÓGICO (Site II)Atividades Motivacionais</v>
          </cell>
          <cell r="G662" t="str">
            <v>Atividades Motivacionais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</row>
        <row r="663">
          <cell r="F663" t="str">
            <v>(-) DESPESAS CONTROLE MICRO-BIOLÓGICO (Site II)Exames Médicos</v>
          </cell>
          <cell r="G663" t="str">
            <v>Exames Médicos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1.78</v>
          </cell>
          <cell r="O663">
            <v>0</v>
          </cell>
          <cell r="P663">
            <v>5.34</v>
          </cell>
          <cell r="Q663">
            <v>0</v>
          </cell>
          <cell r="R663">
            <v>5.34</v>
          </cell>
          <cell r="S663">
            <v>0</v>
          </cell>
          <cell r="T663">
            <v>5.34</v>
          </cell>
          <cell r="U663">
            <v>0</v>
          </cell>
          <cell r="V663">
            <v>5.34</v>
          </cell>
          <cell r="W663">
            <v>0</v>
          </cell>
          <cell r="X663">
            <v>5.34</v>
          </cell>
          <cell r="Y663">
            <v>0</v>
          </cell>
          <cell r="Z663">
            <v>5.34</v>
          </cell>
          <cell r="AA663">
            <v>0</v>
          </cell>
          <cell r="AB663">
            <v>5.34</v>
          </cell>
          <cell r="AC663">
            <v>0</v>
          </cell>
          <cell r="AD663">
            <v>5.34</v>
          </cell>
          <cell r="AE663">
            <v>0</v>
          </cell>
        </row>
        <row r="664">
          <cell r="F664" t="str">
            <v>(-) DESPESAS CONTROLE MICRO-BIOLÓGICO (Site II)Alimentação Interna Funcionários</v>
          </cell>
          <cell r="G664" t="str">
            <v>Alimentação Interna Funcionários</v>
          </cell>
          <cell r="H664">
            <v>50</v>
          </cell>
          <cell r="I664">
            <v>0</v>
          </cell>
          <cell r="J664">
            <v>50</v>
          </cell>
          <cell r="K664">
            <v>0</v>
          </cell>
          <cell r="L664">
            <v>50</v>
          </cell>
          <cell r="M664">
            <v>0</v>
          </cell>
          <cell r="N664">
            <v>50</v>
          </cell>
          <cell r="O664">
            <v>0</v>
          </cell>
          <cell r="P664">
            <v>50</v>
          </cell>
          <cell r="Q664">
            <v>0</v>
          </cell>
          <cell r="R664">
            <v>50</v>
          </cell>
          <cell r="S664">
            <v>0</v>
          </cell>
          <cell r="T664">
            <v>50</v>
          </cell>
          <cell r="U664">
            <v>0</v>
          </cell>
          <cell r="V664">
            <v>50</v>
          </cell>
          <cell r="W664">
            <v>0</v>
          </cell>
          <cell r="X664">
            <v>50</v>
          </cell>
          <cell r="Y664">
            <v>0</v>
          </cell>
          <cell r="Z664">
            <v>50</v>
          </cell>
          <cell r="AA664">
            <v>0</v>
          </cell>
          <cell r="AB664">
            <v>50</v>
          </cell>
          <cell r="AC664">
            <v>0</v>
          </cell>
          <cell r="AD664">
            <v>50</v>
          </cell>
          <cell r="AE664">
            <v>0</v>
          </cell>
        </row>
        <row r="665">
          <cell r="F665" t="str">
            <v>(-) DESPESAS CONTROLE MICRO-BIOLÓGICO (Site II)Multa Termino Contratual</v>
          </cell>
          <cell r="G665" t="str">
            <v>Multa Termino Contratual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</row>
        <row r="666">
          <cell r="F666" t="str">
            <v>(-) DESPESAS CONTROLE MICRO-BIOLÓGICO (Site II)Multas Trabalhistas</v>
          </cell>
          <cell r="G666" t="str">
            <v>Multas Trabalhistas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</row>
        <row r="667">
          <cell r="F667" t="str">
            <v xml:space="preserve">(-) DESPESAS CONTROLE MICRO-BIOLÓGICO (Site II)Fardamento </v>
          </cell>
          <cell r="G667" t="str">
            <v xml:space="preserve">Fardamento </v>
          </cell>
          <cell r="H667">
            <v>36.25</v>
          </cell>
          <cell r="I667">
            <v>0</v>
          </cell>
          <cell r="J667">
            <v>36.25</v>
          </cell>
          <cell r="K667">
            <v>0</v>
          </cell>
          <cell r="L667">
            <v>36.25</v>
          </cell>
          <cell r="M667">
            <v>0</v>
          </cell>
          <cell r="N667">
            <v>36.25</v>
          </cell>
          <cell r="O667">
            <v>0</v>
          </cell>
          <cell r="P667">
            <v>36.25</v>
          </cell>
          <cell r="Q667">
            <v>0</v>
          </cell>
          <cell r="R667">
            <v>36.25</v>
          </cell>
          <cell r="S667">
            <v>0</v>
          </cell>
          <cell r="T667">
            <v>36.25</v>
          </cell>
          <cell r="U667">
            <v>0</v>
          </cell>
          <cell r="V667">
            <v>36.25</v>
          </cell>
          <cell r="W667">
            <v>0</v>
          </cell>
          <cell r="X667">
            <v>36.25</v>
          </cell>
          <cell r="Y667">
            <v>0</v>
          </cell>
          <cell r="Z667">
            <v>36.25</v>
          </cell>
          <cell r="AA667">
            <v>0</v>
          </cell>
          <cell r="AB667">
            <v>36.25</v>
          </cell>
          <cell r="AC667">
            <v>0</v>
          </cell>
          <cell r="AD667">
            <v>36.25</v>
          </cell>
          <cell r="AE667">
            <v>0</v>
          </cell>
        </row>
        <row r="668">
          <cell r="F668" t="str">
            <v>(-) DESPESAS CONTROLE MICRO-BIOLÓGICO (Site II)Benefícios</v>
          </cell>
          <cell r="G668" t="str">
            <v>Benefícios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574.35</v>
          </cell>
          <cell r="O668">
            <v>0</v>
          </cell>
          <cell r="P668">
            <v>1819.05</v>
          </cell>
          <cell r="Q668">
            <v>0</v>
          </cell>
          <cell r="R668">
            <v>1819.05</v>
          </cell>
          <cell r="S668">
            <v>0</v>
          </cell>
          <cell r="T668">
            <v>1819.05</v>
          </cell>
          <cell r="U668">
            <v>0</v>
          </cell>
          <cell r="V668">
            <v>1819.05</v>
          </cell>
          <cell r="W668">
            <v>0</v>
          </cell>
          <cell r="X668">
            <v>1819.05</v>
          </cell>
          <cell r="Y668">
            <v>0</v>
          </cell>
          <cell r="Z668">
            <v>1819.05</v>
          </cell>
          <cell r="AA668">
            <v>0</v>
          </cell>
          <cell r="AB668">
            <v>1819.05</v>
          </cell>
          <cell r="AC668">
            <v>0</v>
          </cell>
          <cell r="AD668">
            <v>1819.05</v>
          </cell>
          <cell r="AE668">
            <v>0</v>
          </cell>
        </row>
        <row r="669">
          <cell r="F669" t="str">
            <v>(-) DESPESAS CONTROLE MICRO-BIOLÓGICO (Site II)Ajuda de Custo Alimentação</v>
          </cell>
          <cell r="G669" t="str">
            <v>Ajuda de Custo Alimentação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</row>
        <row r="670">
          <cell r="F670" t="str">
            <v>(-) DESPESAS CONTROLE MICRO-BIOLÓGICO (Site II)Ajuda de Custo Combustível</v>
          </cell>
          <cell r="G670" t="str">
            <v>Ajuda de Custo Combustível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</row>
        <row r="671">
          <cell r="F671" t="str">
            <v>(-) DESPESAS CONTROLE MICRO-BIOLÓGICO (Site II)Ajuda de Custo Moradia/Aluguel</v>
          </cell>
          <cell r="G671" t="str">
            <v>Ajuda de Custo Moradia/Aluguel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</row>
        <row r="672">
          <cell r="F672" t="str">
            <v>(-) DESPESAS CONTROLE MICRO-BIOLÓGICO (Site II)Plano de Saúde</v>
          </cell>
          <cell r="G672" t="str">
            <v>Plano de Saúde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148</v>
          </cell>
          <cell r="O672">
            <v>0</v>
          </cell>
          <cell r="P672">
            <v>495</v>
          </cell>
          <cell r="Q672">
            <v>0</v>
          </cell>
          <cell r="R672">
            <v>495</v>
          </cell>
          <cell r="S672">
            <v>0</v>
          </cell>
          <cell r="T672">
            <v>495</v>
          </cell>
          <cell r="U672">
            <v>0</v>
          </cell>
          <cell r="V672">
            <v>495</v>
          </cell>
          <cell r="W672">
            <v>0</v>
          </cell>
          <cell r="X672">
            <v>495</v>
          </cell>
          <cell r="Y672">
            <v>0</v>
          </cell>
          <cell r="Z672">
            <v>495</v>
          </cell>
          <cell r="AA672">
            <v>0</v>
          </cell>
          <cell r="AB672">
            <v>495</v>
          </cell>
          <cell r="AC672">
            <v>0</v>
          </cell>
          <cell r="AD672">
            <v>495</v>
          </cell>
          <cell r="AE672">
            <v>0</v>
          </cell>
        </row>
        <row r="673">
          <cell r="F673" t="str">
            <v>(-) DESPESAS CONTROLE MICRO-BIOLÓGICO (Site II)Seguro de Vida em Grupo</v>
          </cell>
          <cell r="G673" t="str">
            <v>Seguro de Vida em Grupo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4.3499999999999996</v>
          </cell>
          <cell r="O673">
            <v>0</v>
          </cell>
          <cell r="P673">
            <v>13.049999999999999</v>
          </cell>
          <cell r="Q673">
            <v>0</v>
          </cell>
          <cell r="R673">
            <v>13.049999999999999</v>
          </cell>
          <cell r="S673">
            <v>0</v>
          </cell>
          <cell r="T673">
            <v>13.049999999999999</v>
          </cell>
          <cell r="U673">
            <v>0</v>
          </cell>
          <cell r="V673">
            <v>13.049999999999999</v>
          </cell>
          <cell r="W673">
            <v>0</v>
          </cell>
          <cell r="X673">
            <v>13.049999999999999</v>
          </cell>
          <cell r="Y673">
            <v>0</v>
          </cell>
          <cell r="Z673">
            <v>13.049999999999999</v>
          </cell>
          <cell r="AA673">
            <v>0</v>
          </cell>
          <cell r="AB673">
            <v>13.049999999999999</v>
          </cell>
          <cell r="AC673">
            <v>0</v>
          </cell>
          <cell r="AD673">
            <v>13.049999999999999</v>
          </cell>
          <cell r="AE673">
            <v>0</v>
          </cell>
        </row>
        <row r="674">
          <cell r="F674" t="str">
            <v>(-) DESPESAS CONTROLE MICRO-BIOLÓGICO (Site II)Plano Odontológico</v>
          </cell>
          <cell r="G674" t="str">
            <v>Plano Odontológico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</row>
        <row r="675">
          <cell r="F675" t="str">
            <v>(-) DESPESAS CONTROLE MICRO-BIOLÓGICO (Site II)Farmácia</v>
          </cell>
          <cell r="G675" t="str">
            <v>Farmácia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</row>
        <row r="676">
          <cell r="F676" t="str">
            <v>(-) DESPESAS CONTROLE MICRO-BIOLÓGICO (Site II)Alimentação Funcionários</v>
          </cell>
          <cell r="G676" t="str">
            <v>Alimentação Funcionários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422</v>
          </cell>
          <cell r="O676">
            <v>0</v>
          </cell>
          <cell r="P676">
            <v>1311</v>
          </cell>
          <cell r="Q676">
            <v>0</v>
          </cell>
          <cell r="R676">
            <v>1311</v>
          </cell>
          <cell r="S676">
            <v>0</v>
          </cell>
          <cell r="T676">
            <v>1311</v>
          </cell>
          <cell r="U676">
            <v>0</v>
          </cell>
          <cell r="V676">
            <v>1311</v>
          </cell>
          <cell r="W676">
            <v>0</v>
          </cell>
          <cell r="X676">
            <v>1311</v>
          </cell>
          <cell r="Y676">
            <v>0</v>
          </cell>
          <cell r="Z676">
            <v>1311</v>
          </cell>
          <cell r="AA676">
            <v>0</v>
          </cell>
          <cell r="AB676">
            <v>1311</v>
          </cell>
          <cell r="AC676">
            <v>0</v>
          </cell>
          <cell r="AD676">
            <v>1311</v>
          </cell>
          <cell r="AE676">
            <v>0</v>
          </cell>
        </row>
        <row r="677">
          <cell r="F677" t="str">
            <v>(-) DESPESAS CONTROLE MICRO-BIOLÓGICO (Site II)Benefícios Assistenciais</v>
          </cell>
          <cell r="G677" t="str">
            <v>Benefícios Assistenciais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</row>
        <row r="678">
          <cell r="F678" t="str">
            <v>(-) DESPESAS CONTROLE MICRO-BIOLÓGICO (Site II)Auxílio Creche</v>
          </cell>
          <cell r="G678" t="str">
            <v>Auxílio Creche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</row>
        <row r="679">
          <cell r="F679" t="str">
            <v>(-) DESPESAS CONTROLE MICRO-BIOLÓGICO (Site II)Vale Transporte</v>
          </cell>
          <cell r="G679" t="str">
            <v>Vale Transporte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</row>
        <row r="680">
          <cell r="F680" t="str">
            <v>(-) DESPESAS CONTROLE MICRO-BIOLÓGICO (Site II)(-) Despesas Especificas</v>
          </cell>
          <cell r="G680" t="str">
            <v>(-) Despesas Especificas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</row>
        <row r="681">
          <cell r="F681" t="str">
            <v>(-) DESPESAS CONTROLE MICRO-BIOLÓGICO (Site II)Qualificação de Ambientes</v>
          </cell>
          <cell r="G681" t="str">
            <v>Qualificação de Ambientes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</row>
        <row r="682">
          <cell r="F682" t="str">
            <v>(-) DESPESAS CONTROLE MICRO-BIOLÓGICO (Site II)Qualificação de Equipamentos</v>
          </cell>
          <cell r="G682" t="str">
            <v>Qualificação de Equipamentos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</row>
        <row r="683">
          <cell r="F683" t="str">
            <v>(-) DESPESAS CONTROLE MICRO-BIOLÓGICO (Site II)Calibração Equipamentos e Instrumentos</v>
          </cell>
          <cell r="G683" t="str">
            <v>Calibração Equipamentos e Instrumentos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</row>
        <row r="684">
          <cell r="F684" t="str">
            <v>(-) DESPESAS CONTROLE MICRO-BIOLÓGICO (Site II)Assessoria BPF</v>
          </cell>
          <cell r="G684" t="str">
            <v>Assessoria BPF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</row>
        <row r="685">
          <cell r="F685" t="str">
            <v>(-) DESPESAS CONTROLE MICRO-BIOLÓGICO (Site II)Material de Laboratório</v>
          </cell>
          <cell r="G685" t="str">
            <v>Material de Laboratório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</row>
        <row r="686">
          <cell r="F686" t="str">
            <v>(-) DESPESAS CONTROLE MICRO-BIOLÓGICO (Site II)(-) Despesas Gerais</v>
          </cell>
          <cell r="G686" t="str">
            <v>(-) Despesas Gerais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</row>
        <row r="687">
          <cell r="F687" t="str">
            <v>(-) DESPESAS CONTROLE MICRO-BIOLÓGICO (Site II)(-) Deslocamentos e Viagens</v>
          </cell>
          <cell r="G687" t="str">
            <v>(-) Deslocamentos e Viagens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</row>
        <row r="688">
          <cell r="F688" t="str">
            <v xml:space="preserve">(-) DESPESAS CONTROLE MICRO-BIOLÓGICO (Site II)Hospedagem </v>
          </cell>
          <cell r="G688" t="str">
            <v xml:space="preserve">Hospedagem 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</row>
        <row r="689">
          <cell r="F689" t="str">
            <v xml:space="preserve">(-) DESPESAS CONTROLE MICRO-BIOLÓGICO (Site II)Passagens Aéreas </v>
          </cell>
          <cell r="G689" t="str">
            <v xml:space="preserve">Passagens Aéreas 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</row>
        <row r="690">
          <cell r="F690" t="str">
            <v xml:space="preserve">(-) DESPESAS CONTROLE MICRO-BIOLÓGICO (Site II)Passagens Rodoviárias </v>
          </cell>
          <cell r="G690" t="str">
            <v xml:space="preserve">Passagens Rodoviárias 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</row>
        <row r="691">
          <cell r="F691" t="str">
            <v>(-) DESPESAS CONTROLE MICRO-BIOLÓGICO (Site II)Passagens Marítimas</v>
          </cell>
          <cell r="G691" t="str">
            <v>Passagens Marítimas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</row>
        <row r="692">
          <cell r="F692" t="str">
            <v>(-) DESPESAS CONTROLE MICRO-BIOLÓGICO (Site II)Despesas com Táxi</v>
          </cell>
          <cell r="G692" t="str">
            <v>Despesas com Táxi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</row>
        <row r="693">
          <cell r="F693" t="str">
            <v>(-) DESPESAS CONTROLE MICRO-BIOLÓGICO (Site II)Despesas com Moto Taxi</v>
          </cell>
          <cell r="G693" t="str">
            <v>Despesas com Moto Taxi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</row>
        <row r="694">
          <cell r="F694" t="str">
            <v>(-) DESPESAS CONTROLE MICRO-BIOLÓGICO (Site II)Alimentação Viagens</v>
          </cell>
          <cell r="G694" t="str">
            <v>Alimentação Viagens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</row>
        <row r="695">
          <cell r="F695" t="str">
            <v>(-) DESPESAS CONTROLE MICRO-BIOLÓGICO (Site II)Diárias Viagens</v>
          </cell>
          <cell r="G695" t="str">
            <v>Diárias Viagens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</row>
        <row r="696">
          <cell r="F696" t="str">
            <v>(-) DESPESAS CONTROLE MICRO-BIOLÓGICO (Site II)Combustível em Viagens</v>
          </cell>
          <cell r="G696" t="str">
            <v>Combustível em Viagens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</row>
        <row r="697">
          <cell r="F697" t="str">
            <v>(-) DESPESAS CONTROLE MICRO-BIOLÓGICO (Site II)Estacionamento</v>
          </cell>
          <cell r="G697" t="str">
            <v>Estacionamento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</row>
        <row r="698">
          <cell r="F698" t="str">
            <v>(-) DESPESAS CONTROLE MICRO-BIOLÓGICO (Site II)Pedágio</v>
          </cell>
          <cell r="G698" t="str">
            <v>Pedágio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</row>
        <row r="699">
          <cell r="F699" t="str">
            <v>(-) DESPESAS CONTROLE MICRO-BIOLÓGICO (Site II)(-) Telefonia e Telecomunicações</v>
          </cell>
          <cell r="G699" t="str">
            <v>(-) Telefonia e Telecomunicações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</row>
        <row r="700">
          <cell r="F700" t="str">
            <v>(-) DESPESAS CONTROLE MICRO-BIOLÓGICO (Site II)Telefonia Fixa</v>
          </cell>
          <cell r="G700" t="str">
            <v>Telefonia Fixa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</row>
        <row r="701">
          <cell r="F701" t="str">
            <v>(-) DESPESAS CONTROLE MICRO-BIOLÓGICO (Site II)Telefonia Móvel</v>
          </cell>
          <cell r="G701" t="str">
            <v>Telefonia Móvel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</row>
        <row r="702">
          <cell r="F702" t="str">
            <v>(-) DESPESAS CONTROLE MICRO-BIOLÓGICO (Site II)Internet</v>
          </cell>
          <cell r="G702" t="str">
            <v>Internet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</row>
        <row r="703">
          <cell r="F703" t="str">
            <v>(-) DESPESAS CONTROLE MICRO-BIOLÓGICO (Site II)Serviço de Trasmissão em Audio e Video</v>
          </cell>
          <cell r="G703" t="str">
            <v>Serviço de Trasmissão em Audio e Video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</row>
        <row r="704">
          <cell r="F704" t="str">
            <v>(-) DESPESAS CONTROLE MICRO-BIOLÓGICO (Site II)Voip</v>
          </cell>
          <cell r="G704" t="str">
            <v>Voip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</row>
        <row r="705">
          <cell r="F705" t="str">
            <v>(-) DESPESAS CONTROLE MICRO-BIOLÓGICO (Site II)(-)Materias de Consumo</v>
          </cell>
          <cell r="G705" t="str">
            <v>(-)Materias de Consumo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</row>
        <row r="706">
          <cell r="F706" t="str">
            <v>(-) DESPESAS CONTROLE MICRO-BIOLÓGICO (Site II)Material de Consumo Informática</v>
          </cell>
          <cell r="G706" t="str">
            <v>Material de Consumo Informática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</row>
        <row r="707">
          <cell r="F707" t="str">
            <v>(-) DESPESAS CONTROLE MICRO-BIOLÓGICO (Site II)Aluguel Máquina Reprográfica</v>
          </cell>
          <cell r="G707" t="str">
            <v>Aluguel Máquina Reprográfica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</row>
        <row r="708">
          <cell r="F708" t="str">
            <v>(-) DESPESAS CONTROLE MICRO-BIOLÓGICO (Site II)Material de Consumo Máquina Reprografia</v>
          </cell>
          <cell r="G708" t="str">
            <v>Material de Consumo Máquina Reprografia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</row>
        <row r="709">
          <cell r="F709" t="str">
            <v>(-) DESPESAS CONTROLE MICRO-BIOLÓGICO (Site II)Material de Expediente</v>
          </cell>
          <cell r="G709" t="str">
            <v>Material de Expediente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</row>
        <row r="710">
          <cell r="F710" t="str">
            <v>(-) DESPESAS CONTROLE MICRO-BIOLÓGICO (Site II)Material de Limpeza</v>
          </cell>
          <cell r="G710" t="str">
            <v>Material de Limpeza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</row>
        <row r="711">
          <cell r="F711" t="str">
            <v>(-) DESPESAS CONTROLE MICRO-BIOLÓGICO (Site II)Material Gráfico e Repreográfico</v>
          </cell>
          <cell r="G711" t="str">
            <v>Material Gráfico e Repreográfico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</row>
        <row r="712">
          <cell r="F712" t="str">
            <v>(-) DESPESAS CONTROLE MICRO-BIOLÓGICO (Site II)Materiais de Natureza Permanente</v>
          </cell>
          <cell r="G712" t="str">
            <v>Materiais de Natureza Permanente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</row>
        <row r="713">
          <cell r="F713" t="str">
            <v>(-) DESPESAS CONTROLE MICRO-BIOLÓGICO (Site II)Coffee Break</v>
          </cell>
          <cell r="G713" t="str">
            <v>Coffee Break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</row>
        <row r="714">
          <cell r="F714" t="str">
            <v>(-) DESPESAS CONTROLE MICRO-BIOLÓGICO (Site II)Material EPI</v>
          </cell>
          <cell r="G714" t="str">
            <v>Material EPI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</row>
        <row r="715">
          <cell r="F715" t="str">
            <v>(-) DESPESAS CONTROLE MICRO-BIOLÓGICO (Site II)(-) Serviços Técnicos Especializados</v>
          </cell>
          <cell r="G715" t="str">
            <v>(-) Serviços Técnicos Especializados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</row>
        <row r="716">
          <cell r="F716" t="str">
            <v>(-) DESPESAS CONTROLE MICRO-BIOLÓGICO (Site II)Comissões sobre Vendas</v>
          </cell>
          <cell r="G716" t="str">
            <v>Comissões sobre Vendas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</row>
        <row r="717">
          <cell r="F717" t="str">
            <v>(-) DESPESAS CONTROLE MICRO-BIOLÓGICO (Site II)Serviços de Segurança</v>
          </cell>
          <cell r="G717" t="str">
            <v>Serviços de Segurança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</row>
        <row r="718">
          <cell r="F718" t="str">
            <v>(-) DESPESAS CONTROLE MICRO-BIOLÓGICO (Site II)Serviços de Contabilidade</v>
          </cell>
          <cell r="G718" t="str">
            <v>Serviços de Contabilidade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</row>
        <row r="719">
          <cell r="F719" t="str">
            <v>(-) DESPESAS CONTROLE MICRO-BIOLÓGICO (Site II)Assessoria Tributária</v>
          </cell>
          <cell r="G719" t="str">
            <v>Assessoria Tributária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</row>
        <row r="720">
          <cell r="F720" t="str">
            <v>(-) DESPESAS CONTROLE MICRO-BIOLÓGICO (Site II)Auditoria Independente</v>
          </cell>
          <cell r="G720" t="str">
            <v>Auditoria Independente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</row>
        <row r="721">
          <cell r="F721" t="str">
            <v>(-) DESPESAS CONTROLE MICRO-BIOLÓGICO (Site II)Advocacia</v>
          </cell>
          <cell r="G721" t="str">
            <v>Advocacia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</row>
        <row r="722">
          <cell r="F722" t="str">
            <v>(-) DESPESAS CONTROLE MICRO-BIOLÓGICO (Site II)Assessoria de Imprensa</v>
          </cell>
          <cell r="G722" t="str">
            <v>Assessoria de Imprensa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</row>
        <row r="723">
          <cell r="F723" t="str">
            <v>(-) DESPESAS CONTROLE MICRO-BIOLÓGICO (Site II)Assessoria de Comunicação</v>
          </cell>
          <cell r="G723" t="str">
            <v>Assessoria de Comunicação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</row>
        <row r="724">
          <cell r="F724" t="str">
            <v>(-) DESPESAS CONTROLE MICRO-BIOLÓGICO (Site II)Assessoria Criação e Publicidade</v>
          </cell>
          <cell r="G724" t="str">
            <v>Assessoria Criação e Publicidade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</row>
        <row r="725">
          <cell r="F725" t="str">
            <v>(-) DESPESAS CONTROLE MICRO-BIOLÓGICO (Site II)Recrutamento e Seleção</v>
          </cell>
          <cell r="G725" t="str">
            <v>Recrutamento e Seleção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</row>
        <row r="726">
          <cell r="F726" t="str">
            <v>(-) DESPESAS CONTROLE MICRO-BIOLÓGICO (Site II)Ferramentas de Pesquisa</v>
          </cell>
          <cell r="G726" t="str">
            <v>Ferramentas de Pesquisa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</row>
        <row r="727">
          <cell r="F727" t="str">
            <v>(-) DESPESAS CONTROLE MICRO-BIOLÓGICO (Site II)Assessoria Empresarial</v>
          </cell>
          <cell r="G727" t="str">
            <v>Assessoria Empresarial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</row>
        <row r="728">
          <cell r="F728" t="str">
            <v>(-) DESPESAS CONTROLE MICRO-BIOLÓGICO (Site II)Serviço de Desembaraço Aduaneiro</v>
          </cell>
          <cell r="G728" t="str">
            <v>Serviço de Desembaraço Aduaneiro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</row>
        <row r="729">
          <cell r="F729" t="str">
            <v>(-) DESPESAS CONTROLE MICRO-BIOLÓGICO (Site II)Participação em Associações</v>
          </cell>
          <cell r="G729" t="str">
            <v>Participação em Associações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</row>
        <row r="730">
          <cell r="F730" t="str">
            <v>(-) DESPESAS CONTROLE MICRO-BIOLÓGICO (Site II)Comissão Empresa de Cobrança</v>
          </cell>
          <cell r="G730" t="str">
            <v>Comissão Empresa de Cobrança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</row>
        <row r="731">
          <cell r="F731" t="str">
            <v>(-) DESPESAS CONTROLE MICRO-BIOLÓGICO (Site II)Serviço Análise de Crédito</v>
          </cell>
          <cell r="G731" t="str">
            <v>Serviço Análise de Crédito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</row>
        <row r="732">
          <cell r="F732" t="str">
            <v>(-) DESPESAS CONTROLE MICRO-BIOLÓGICO (Site II)Desenvolvimento e Manutenção de Software</v>
          </cell>
          <cell r="G732" t="str">
            <v>Desenvolvimento e Manutenção de Software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</row>
        <row r="733">
          <cell r="F733" t="str">
            <v>(-) DESPESAS CONTROLE MICRO-BIOLÓGICO (Site II)Suporte Técnico Software</v>
          </cell>
          <cell r="G733" t="str">
            <v>Suporte Técnico Software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</row>
        <row r="734">
          <cell r="F734" t="str">
            <v>(-) DESPESAS CONTROLE MICRO-BIOLÓGICO (Site II)Licença para Uso de Software (Aluguel)</v>
          </cell>
          <cell r="G734" t="str">
            <v>Licença para Uso de Software (Aluguel)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</row>
        <row r="735">
          <cell r="F735" t="str">
            <v>(-) DESPESAS CONTROLE MICRO-BIOLÓGICO (Site II)Assessoria em TI</v>
          </cell>
          <cell r="G735" t="str">
            <v>Assessoria em TI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</row>
        <row r="736">
          <cell r="F736" t="str">
            <v>(-) DESPESAS CONTROLE MICRO-BIOLÓGICO (Site II)Manutenção Suporte Técnico Software</v>
          </cell>
          <cell r="G736" t="str">
            <v>Manutenção Suporte Técnico Software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</row>
        <row r="737">
          <cell r="F737" t="str">
            <v>(-) DESPESAS CONTROLE MICRO-BIOLÓGICO (Site II)(-)Manutenção</v>
          </cell>
          <cell r="G737" t="str">
            <v>(-)Manutenção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</row>
        <row r="738">
          <cell r="F738" t="str">
            <v>(-) DESPESAS CONTROLE MICRO-BIOLÓGICO (Site II)Materiais de Manutenção e Reparos</v>
          </cell>
          <cell r="G738" t="str">
            <v>Materiais de Manutenção e Reparos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</row>
        <row r="739">
          <cell r="F739" t="str">
            <v>(-) DESPESAS CONTROLE MICRO-BIOLÓGICO (Site II)Manutenção Conservação Móveis e Utensílios</v>
          </cell>
          <cell r="G739" t="str">
            <v>Manutenção Conservação Móveis e Utensílios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</row>
        <row r="740">
          <cell r="F740" t="str">
            <v>(-) DESPESAS CONTROLE MICRO-BIOLÓGICO (Site II)Manutenção Conservação Máq. e Equipamentos</v>
          </cell>
          <cell r="G740" t="str">
            <v>Manutenção Conservação Máq. e Equipamentos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</row>
        <row r="741">
          <cell r="F741" t="str">
            <v>(-) DESPESAS CONTROLE MICRO-BIOLÓGICO (Site II)Manutenção de Equipamentos de Informática</v>
          </cell>
          <cell r="G741" t="str">
            <v>Manutenção de Equipamentos de Informática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</row>
        <row r="742">
          <cell r="F742" t="str">
            <v>(-) DESPESAS CONTROLE MICRO-BIOLÓGICO (Site II)Manutenção e Conservação Instalações</v>
          </cell>
          <cell r="G742" t="str">
            <v>Manutenção e Conservação Instalações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</row>
        <row r="743">
          <cell r="F743" t="str">
            <v>(-) DESPESAS CONTROLE MICRO-BIOLÓGICO (Site II)Manutenção e Conservação Predial</v>
          </cell>
          <cell r="G743" t="str">
            <v>Manutenção e Conservação Predial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</row>
        <row r="744">
          <cell r="F744" t="str">
            <v>(-) DESPESAS CONTROLE MICRO-BIOLÓGICO (Site II)(-)Outras Despesas Gerais</v>
          </cell>
          <cell r="G744" t="str">
            <v>(-)Outras Despesas Gerais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</row>
        <row r="745">
          <cell r="F745" t="str">
            <v>(-) DESPESAS CONTROLE MICRO-BIOLÓGICO (Site II)Aluguel de Veículos</v>
          </cell>
          <cell r="G745" t="str">
            <v>Aluguel de Veículos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</row>
        <row r="746">
          <cell r="F746" t="str">
            <v>(-) DESPESAS CONTROLE MICRO-BIOLÓGICO (Site II)Assinatura Jornais, Revistas e Periódicos</v>
          </cell>
          <cell r="G746" t="str">
            <v>Assinatura Jornais, Revistas e Periódicos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</row>
        <row r="747">
          <cell r="F747" t="str">
            <v>(-) DESPESAS CONTROLE MICRO-BIOLÓGICO (Site II)Combustível</v>
          </cell>
          <cell r="G747" t="str">
            <v>Combustível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</row>
        <row r="748">
          <cell r="F748" t="str">
            <v>(-) DESPESAS CONTROLE MICRO-BIOLÓGICO (Site II)Despesa com Documentos</v>
          </cell>
          <cell r="G748" t="str">
            <v>Despesa com Documentos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</row>
        <row r="749">
          <cell r="F749" t="str">
            <v>(-) DESPESAS CONTROLE MICRO-BIOLÓGICO (Site II)Despesa com Processos Judiciais</v>
          </cell>
          <cell r="G749" t="str">
            <v>Despesa com Processos Judiciais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</row>
        <row r="750">
          <cell r="F750" t="str">
            <v>(-) DESPESAS CONTROLE MICRO-BIOLÓGICO (Site II)Frete Compra</v>
          </cell>
          <cell r="G750" t="str">
            <v>Frete Compra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</row>
        <row r="751">
          <cell r="F751" t="str">
            <v>(-) DESPESAS CONTROLE MICRO-BIOLÓGICO (Site II)Mão-de-Obra Terceirizada</v>
          </cell>
          <cell r="G751" t="str">
            <v>Mão-de-Obra Terceirizada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</row>
        <row r="752">
          <cell r="F752" t="str">
            <v>(-) DESPESAS CONTROLE MICRO-BIOLÓGICO (Site II)Serviço de Correios</v>
          </cell>
          <cell r="G752" t="str">
            <v>Serviço de Correios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</row>
        <row r="753">
          <cell r="F753" t="str">
            <v>(-) DESPESAS CONTROLE MICRO-BIOLÓGICO (Site II)Água</v>
          </cell>
          <cell r="G753" t="str">
            <v>Água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</row>
        <row r="754">
          <cell r="F754" t="str">
            <v>(-) DESPESAS CONTROLE MICRO-BIOLÓGICO (Site II)Despesas com Amortização de Software</v>
          </cell>
          <cell r="G754" t="str">
            <v>Despesas com Amortização de Software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</row>
        <row r="755">
          <cell r="F755" t="str">
            <v>(-) DESPESAS CONTROLE MICRO-BIOLÓGICO (Site II)Taxas Operacionais</v>
          </cell>
          <cell r="G755" t="str">
            <v>Taxas Operacionais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</row>
        <row r="756">
          <cell r="F756" t="str">
            <v>(-) DESPESAS CONTROLE MICRO-BIOLÓGICO (Site II)Aluguel de Imóveis</v>
          </cell>
          <cell r="G756" t="str">
            <v>Aluguel de Imóveis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</row>
        <row r="757">
          <cell r="F757" t="str">
            <v>(-) DESPESAS CONTROLE MICRO-BIOLÓGICO (Site II)Seguro Frota Leve</v>
          </cell>
          <cell r="G757" t="str">
            <v>Seguro Frota Leve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</row>
        <row r="758">
          <cell r="F758" t="str">
            <v>(-) DESPESAS CONTROLE MICRO-BIOLÓGICO (Site II)Perdas de Estoque</v>
          </cell>
          <cell r="G758" t="str">
            <v>Perdas de Estoque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</row>
        <row r="759">
          <cell r="F759" t="str">
            <v>(-) DESPESAS CONTROLE MICRO-BIOLÓGICO (Site II)Aluguel de Máquinas e Equipamentos</v>
          </cell>
          <cell r="G759" t="str">
            <v>Aluguel de Máquinas e Equipamentos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</row>
        <row r="760">
          <cell r="F760" t="str">
            <v>(-) DESPESAS CONTROLE MICRO-BIOLÓGICO (Site II)Outras Despesas Gerais</v>
          </cell>
          <cell r="G760" t="str">
            <v>Outras Despesas Gerais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</row>
        <row r="761">
          <cell r="F761" t="str">
            <v>(-) DESPESAS ASSUNTOS REGULATÓRIOS(-) DESPESAS ASSUNTOS REGULATÓRIOS</v>
          </cell>
          <cell r="G761" t="str">
            <v>(-) DESPESAS ASSUNTOS REGULATÓRIOS</v>
          </cell>
          <cell r="H761">
            <v>13820.301779927844</v>
          </cell>
          <cell r="I761">
            <v>12506.3</v>
          </cell>
          <cell r="J761">
            <v>18020.301779927846</v>
          </cell>
          <cell r="K761">
            <v>19660.400000000001</v>
          </cell>
          <cell r="L761">
            <v>15620.301779927844</v>
          </cell>
          <cell r="M761">
            <v>14196.199999999999</v>
          </cell>
          <cell r="N761">
            <v>18019.068350703375</v>
          </cell>
          <cell r="O761">
            <v>15845.36</v>
          </cell>
          <cell r="P761">
            <v>24143.803409423381</v>
          </cell>
          <cell r="Q761">
            <v>17242.990000000002</v>
          </cell>
          <cell r="R761">
            <v>25507.885590067373</v>
          </cell>
          <cell r="S761">
            <v>17883.699999999997</v>
          </cell>
          <cell r="T761">
            <v>23535.080757603526</v>
          </cell>
          <cell r="U761">
            <v>14424.46</v>
          </cell>
          <cell r="V761">
            <v>23435.080757603526</v>
          </cell>
          <cell r="W761">
            <v>0</v>
          </cell>
          <cell r="X761">
            <v>25735.080757603526</v>
          </cell>
          <cell r="Y761">
            <v>0</v>
          </cell>
          <cell r="Z761">
            <v>23535.080757603526</v>
          </cell>
          <cell r="AA761">
            <v>0</v>
          </cell>
          <cell r="AB761">
            <v>23435.080757603526</v>
          </cell>
          <cell r="AC761">
            <v>0</v>
          </cell>
          <cell r="AD761">
            <v>23435.080757603526</v>
          </cell>
          <cell r="AE761">
            <v>0</v>
          </cell>
        </row>
        <row r="762">
          <cell r="F762" t="str">
            <v>(-) DESPESAS ASSUNTOS REGULATÓRIOSDespesas com Pessoal</v>
          </cell>
          <cell r="G762" t="str">
            <v>Despesas com Pessoal</v>
          </cell>
          <cell r="H762">
            <v>8758.7156543253332</v>
          </cell>
          <cell r="I762">
            <v>10690.65</v>
          </cell>
          <cell r="J762">
            <v>8758.7156543253332</v>
          </cell>
          <cell r="K762">
            <v>10168.49</v>
          </cell>
          <cell r="L762">
            <v>8758.7156543253332</v>
          </cell>
          <cell r="M762">
            <v>12644.88</v>
          </cell>
          <cell r="N762">
            <v>13157.482225100866</v>
          </cell>
          <cell r="O762">
            <v>14411.08</v>
          </cell>
          <cell r="P762">
            <v>17182.217283820868</v>
          </cell>
          <cell r="Q762">
            <v>15369.460000000003</v>
          </cell>
          <cell r="R762">
            <v>18646.299464464864</v>
          </cell>
          <cell r="S762">
            <v>15849.929999999998</v>
          </cell>
          <cell r="T762">
            <v>18646.299464464864</v>
          </cell>
          <cell r="U762">
            <v>13874.58</v>
          </cell>
          <cell r="V762">
            <v>18646.299464464864</v>
          </cell>
          <cell r="W762">
            <v>0</v>
          </cell>
          <cell r="X762">
            <v>18646.299464464864</v>
          </cell>
          <cell r="Y762">
            <v>0</v>
          </cell>
          <cell r="Z762">
            <v>18646.299464464864</v>
          </cell>
          <cell r="AA762">
            <v>0</v>
          </cell>
          <cell r="AB762">
            <v>18646.299464464864</v>
          </cell>
          <cell r="AC762">
            <v>0</v>
          </cell>
          <cell r="AD762">
            <v>18646.299464464864</v>
          </cell>
          <cell r="AE762">
            <v>0</v>
          </cell>
        </row>
        <row r="763">
          <cell r="F763" t="str">
            <v>(-) DESPESAS ASSUNTOS REGULATÓRIOSSalários e Adicionais</v>
          </cell>
          <cell r="G763" t="str">
            <v>Salários e Adicionais</v>
          </cell>
          <cell r="H763">
            <v>5549</v>
          </cell>
          <cell r="I763">
            <v>5949</v>
          </cell>
          <cell r="J763">
            <v>5549</v>
          </cell>
          <cell r="K763">
            <v>5949</v>
          </cell>
          <cell r="L763">
            <v>5549</v>
          </cell>
          <cell r="M763">
            <v>7721.16</v>
          </cell>
          <cell r="N763">
            <v>8505.43</v>
          </cell>
          <cell r="O763">
            <v>9294.23272</v>
          </cell>
          <cell r="P763">
            <v>11073.43</v>
          </cell>
          <cell r="Q763">
            <v>9127.8820000000014</v>
          </cell>
          <cell r="R763">
            <v>11872.03</v>
          </cell>
          <cell r="S763">
            <v>9475.5052799999994</v>
          </cell>
          <cell r="T763">
            <v>11872.03</v>
          </cell>
          <cell r="U763">
            <v>9115</v>
          </cell>
          <cell r="V763">
            <v>11872.03</v>
          </cell>
          <cell r="W763">
            <v>0</v>
          </cell>
          <cell r="X763">
            <v>11872.03</v>
          </cell>
          <cell r="Y763">
            <v>0</v>
          </cell>
          <cell r="Z763">
            <v>11872.03</v>
          </cell>
          <cell r="AA763">
            <v>0</v>
          </cell>
          <cell r="AB763">
            <v>11872.03</v>
          </cell>
          <cell r="AC763">
            <v>0</v>
          </cell>
          <cell r="AD763">
            <v>11872.03</v>
          </cell>
          <cell r="AE763">
            <v>0</v>
          </cell>
        </row>
        <row r="764">
          <cell r="F764" t="str">
            <v>(-) DESPESAS ASSUNTOS REGULATÓRIOSHoras Extras</v>
          </cell>
          <cell r="G764" t="str">
            <v>Horas Extras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</row>
        <row r="765">
          <cell r="F765" t="str">
            <v>(-) DESPESAS ASSUNTOS REGULATÓRIOSEncargos Sociais</v>
          </cell>
          <cell r="G765" t="str">
            <v>Encargos Sociais</v>
          </cell>
          <cell r="H765">
            <v>1617.7899007933331</v>
          </cell>
          <cell r="I765">
            <v>1870.7</v>
          </cell>
          <cell r="J765">
            <v>1617.7899007933331</v>
          </cell>
          <cell r="K765">
            <v>2400.06</v>
          </cell>
          <cell r="L765">
            <v>1617.7899007933331</v>
          </cell>
          <cell r="M765">
            <v>2944</v>
          </cell>
          <cell r="N765">
            <v>2479.7258525688667</v>
          </cell>
          <cell r="O765">
            <v>3548.7572799999998</v>
          </cell>
          <cell r="P765">
            <v>3228.4165112888663</v>
          </cell>
          <cell r="Q765">
            <v>3705.3780000000002</v>
          </cell>
          <cell r="R765">
            <v>3461.2453119328661</v>
          </cell>
          <cell r="S765">
            <v>4396.4447199999995</v>
          </cell>
          <cell r="T765">
            <v>3461.2453119328661</v>
          </cell>
          <cell r="U765">
            <v>3156.6</v>
          </cell>
          <cell r="V765">
            <v>3461.2453119328661</v>
          </cell>
          <cell r="W765">
            <v>0</v>
          </cell>
          <cell r="X765">
            <v>3461.2453119328661</v>
          </cell>
          <cell r="Y765">
            <v>0</v>
          </cell>
          <cell r="Z765">
            <v>3461.2453119328661</v>
          </cell>
          <cell r="AA765">
            <v>0</v>
          </cell>
          <cell r="AB765">
            <v>3461.2453119328661</v>
          </cell>
          <cell r="AC765">
            <v>0</v>
          </cell>
          <cell r="AD765">
            <v>3461.2453119328661</v>
          </cell>
          <cell r="AE765">
            <v>0</v>
          </cell>
        </row>
        <row r="766">
          <cell r="F766" t="str">
            <v>(-) DESPESAS ASSUNTOS REGULATÓRIOSINSS</v>
          </cell>
          <cell r="G766" t="str">
            <v>INSS</v>
          </cell>
          <cell r="H766">
            <v>557.19103412666664</v>
          </cell>
          <cell r="I766">
            <v>549.66</v>
          </cell>
          <cell r="J766">
            <v>557.19103412666664</v>
          </cell>
          <cell r="K766">
            <v>674.83999999999992</v>
          </cell>
          <cell r="L766">
            <v>557.19103412666664</v>
          </cell>
          <cell r="M766">
            <v>625.68999999999994</v>
          </cell>
          <cell r="N766">
            <v>854.05466523553332</v>
          </cell>
          <cell r="O766">
            <v>707.08888000000002</v>
          </cell>
          <cell r="P766">
            <v>1111.9149239555334</v>
          </cell>
          <cell r="Q766">
            <v>1118.8704</v>
          </cell>
          <cell r="R766">
            <v>1192.1046445995332</v>
          </cell>
          <cell r="S766">
            <v>938.26072000000011</v>
          </cell>
          <cell r="T766">
            <v>1192.1046445995332</v>
          </cell>
          <cell r="U766">
            <v>941.72</v>
          </cell>
          <cell r="V766">
            <v>1192.1046445995332</v>
          </cell>
          <cell r="W766">
            <v>0</v>
          </cell>
          <cell r="X766">
            <v>1192.1046445995332</v>
          </cell>
          <cell r="Y766">
            <v>0</v>
          </cell>
          <cell r="Z766">
            <v>1192.1046445995332</v>
          </cell>
          <cell r="AA766">
            <v>0</v>
          </cell>
          <cell r="AB766">
            <v>1192.1046445995332</v>
          </cell>
          <cell r="AC766">
            <v>0</v>
          </cell>
          <cell r="AD766">
            <v>1192.1046445995332</v>
          </cell>
          <cell r="AE766">
            <v>0</v>
          </cell>
        </row>
        <row r="767">
          <cell r="F767" t="str">
            <v>(-) DESPESAS ASSUNTOS REGULATÓRIOSFGTS</v>
          </cell>
          <cell r="G767" t="str">
            <v>FGTS</v>
          </cell>
          <cell r="H767">
            <v>443.92</v>
          </cell>
          <cell r="I767">
            <v>538.51</v>
          </cell>
          <cell r="J767">
            <v>443.92</v>
          </cell>
          <cell r="K767">
            <v>568.46</v>
          </cell>
          <cell r="L767">
            <v>443.92</v>
          </cell>
          <cell r="M767">
            <v>931.81</v>
          </cell>
          <cell r="N767">
            <v>680.43439999999998</v>
          </cell>
          <cell r="O767">
            <v>1363.1255999999998</v>
          </cell>
          <cell r="P767">
            <v>885.87440000000004</v>
          </cell>
          <cell r="Q767">
            <v>802.67759999999998</v>
          </cell>
          <cell r="R767">
            <v>949.76240000000007</v>
          </cell>
          <cell r="S767">
            <v>968.86680000000013</v>
          </cell>
          <cell r="T767">
            <v>949.76240000000007</v>
          </cell>
          <cell r="U767">
            <v>839.25</v>
          </cell>
          <cell r="V767">
            <v>949.76240000000007</v>
          </cell>
          <cell r="W767">
            <v>0</v>
          </cell>
          <cell r="X767">
            <v>949.76240000000007</v>
          </cell>
          <cell r="Y767">
            <v>0</v>
          </cell>
          <cell r="Z767">
            <v>949.76240000000007</v>
          </cell>
          <cell r="AA767">
            <v>0</v>
          </cell>
          <cell r="AB767">
            <v>949.76240000000007</v>
          </cell>
          <cell r="AC767">
            <v>0</v>
          </cell>
          <cell r="AD767">
            <v>949.76240000000007</v>
          </cell>
          <cell r="AE767">
            <v>0</v>
          </cell>
        </row>
        <row r="768">
          <cell r="F768" t="str">
            <v>(-) DESPESAS ASSUNTOS REGULATÓRIOSProvisão 13º Salário</v>
          </cell>
          <cell r="G768" t="str">
            <v>Provisão 13º Salário</v>
          </cell>
          <cell r="H768">
            <v>462.41666666666652</v>
          </cell>
          <cell r="I768">
            <v>495.74</v>
          </cell>
          <cell r="J768">
            <v>462.41666666666652</v>
          </cell>
          <cell r="K768">
            <v>495.77</v>
          </cell>
          <cell r="L768">
            <v>462.41666666666652</v>
          </cell>
          <cell r="M768">
            <v>724.82</v>
          </cell>
          <cell r="N768">
            <v>708.78583333333313</v>
          </cell>
          <cell r="O768">
            <v>764.47920000000011</v>
          </cell>
          <cell r="P768">
            <v>922.78583333333302</v>
          </cell>
          <cell r="Q768">
            <v>764.53160000000003</v>
          </cell>
          <cell r="R768">
            <v>989.33583333333297</v>
          </cell>
          <cell r="S768">
            <v>962.04919999999981</v>
          </cell>
          <cell r="T768">
            <v>989.33583333333297</v>
          </cell>
          <cell r="U768">
            <v>663.09</v>
          </cell>
          <cell r="V768">
            <v>989.33583333333297</v>
          </cell>
          <cell r="W768">
            <v>0</v>
          </cell>
          <cell r="X768">
            <v>989.33583333333297</v>
          </cell>
          <cell r="Y768">
            <v>0</v>
          </cell>
          <cell r="Z768">
            <v>989.33583333333297</v>
          </cell>
          <cell r="AA768">
            <v>0</v>
          </cell>
          <cell r="AB768">
            <v>989.33583333333297</v>
          </cell>
          <cell r="AC768">
            <v>0</v>
          </cell>
          <cell r="AD768">
            <v>989.33583333333297</v>
          </cell>
          <cell r="AE768">
            <v>0</v>
          </cell>
        </row>
        <row r="769">
          <cell r="F769" t="str">
            <v>(-) DESPESAS ASSUNTOS REGULATÓRIOSProvisão de Férias</v>
          </cell>
          <cell r="G769" t="str">
            <v>Provisão de Férias</v>
          </cell>
          <cell r="H769">
            <v>154.26219999999998</v>
          </cell>
          <cell r="I769">
            <v>286.79000000000002</v>
          </cell>
          <cell r="J769">
            <v>154.26219999999998</v>
          </cell>
          <cell r="K769">
            <v>660.99</v>
          </cell>
          <cell r="L769">
            <v>154.26219999999998</v>
          </cell>
          <cell r="M769">
            <v>661.68</v>
          </cell>
          <cell r="N769">
            <v>236.450954</v>
          </cell>
          <cell r="O769">
            <v>714.06359999999995</v>
          </cell>
          <cell r="P769">
            <v>307.84135399999997</v>
          </cell>
          <cell r="Q769">
            <v>1019.2984000000001</v>
          </cell>
          <cell r="R769">
            <v>330.04243400000001</v>
          </cell>
          <cell r="S769">
            <v>1527.268</v>
          </cell>
          <cell r="T769">
            <v>330.04243400000001</v>
          </cell>
          <cell r="U769">
            <v>712.54</v>
          </cell>
          <cell r="V769">
            <v>330.04243400000001</v>
          </cell>
          <cell r="W769">
            <v>0</v>
          </cell>
          <cell r="X769">
            <v>330.04243400000001</v>
          </cell>
          <cell r="Y769">
            <v>0</v>
          </cell>
          <cell r="Z769">
            <v>330.04243400000001</v>
          </cell>
          <cell r="AA769">
            <v>0</v>
          </cell>
          <cell r="AB769">
            <v>330.04243400000001</v>
          </cell>
          <cell r="AC769">
            <v>0</v>
          </cell>
          <cell r="AD769">
            <v>330.04243400000001</v>
          </cell>
          <cell r="AE769">
            <v>0</v>
          </cell>
        </row>
        <row r="770">
          <cell r="F770" t="str">
            <v>(-) DESPESAS ASSUNTOS REGULATÓRIOSProvisão PPR Global</v>
          </cell>
          <cell r="G770" t="str">
            <v>Provisão PPR Global</v>
          </cell>
          <cell r="H770">
            <v>462.23169999999999</v>
          </cell>
          <cell r="I770">
            <v>939.21</v>
          </cell>
          <cell r="J770">
            <v>462.23169999999999</v>
          </cell>
          <cell r="K770">
            <v>495.74</v>
          </cell>
          <cell r="L770">
            <v>462.23169999999999</v>
          </cell>
          <cell r="M770">
            <v>495.74</v>
          </cell>
          <cell r="N770">
            <v>708.50231900000006</v>
          </cell>
          <cell r="O770">
            <v>495.74</v>
          </cell>
          <cell r="P770">
            <v>922.41671900000006</v>
          </cell>
          <cell r="Q770">
            <v>495.74</v>
          </cell>
          <cell r="R770">
            <v>988.94009900000003</v>
          </cell>
          <cell r="S770">
            <v>530.51</v>
          </cell>
          <cell r="T770">
            <v>988.94009900000003</v>
          </cell>
          <cell r="U770">
            <v>530.51</v>
          </cell>
          <cell r="V770">
            <v>988.94009900000003</v>
          </cell>
          <cell r="W770">
            <v>0</v>
          </cell>
          <cell r="X770">
            <v>988.94009900000003</v>
          </cell>
          <cell r="Y770">
            <v>0</v>
          </cell>
          <cell r="Z770">
            <v>988.94009900000003</v>
          </cell>
          <cell r="AA770">
            <v>0</v>
          </cell>
          <cell r="AB770">
            <v>988.94009900000003</v>
          </cell>
          <cell r="AC770">
            <v>0</v>
          </cell>
          <cell r="AD770">
            <v>988.94009900000003</v>
          </cell>
          <cell r="AE770">
            <v>0</v>
          </cell>
        </row>
        <row r="771">
          <cell r="F771" t="str">
            <v>(-) DESPESAS ASSUNTOS REGULATÓRIOSProvisão PPR Gestores</v>
          </cell>
          <cell r="G771" t="str">
            <v>Provisão PPR Gestores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</row>
        <row r="772">
          <cell r="F772" t="str">
            <v>(-) DESPESAS ASSUNTOS REGULATÓRIOSDesenvolvimento RH e Outras</v>
          </cell>
          <cell r="G772" t="str">
            <v>Desenvolvimento RH e Outras</v>
          </cell>
          <cell r="H772">
            <v>109.715</v>
          </cell>
          <cell r="I772">
            <v>920.21</v>
          </cell>
          <cell r="J772">
            <v>109.715</v>
          </cell>
          <cell r="K772">
            <v>360</v>
          </cell>
          <cell r="L772">
            <v>109.715</v>
          </cell>
          <cell r="M772">
            <v>396.9</v>
          </cell>
          <cell r="N772">
            <v>111.495</v>
          </cell>
          <cell r="O772">
            <v>0</v>
          </cell>
          <cell r="P772">
            <v>113.27500000000001</v>
          </cell>
          <cell r="Q772">
            <v>448.5</v>
          </cell>
          <cell r="R772">
            <v>115.05500000000001</v>
          </cell>
          <cell r="S772">
            <v>105</v>
          </cell>
          <cell r="T772">
            <v>115.05500000000001</v>
          </cell>
          <cell r="U772">
            <v>0</v>
          </cell>
          <cell r="V772">
            <v>115.05500000000001</v>
          </cell>
          <cell r="W772">
            <v>0</v>
          </cell>
          <cell r="X772">
            <v>115.05500000000001</v>
          </cell>
          <cell r="Y772">
            <v>0</v>
          </cell>
          <cell r="Z772">
            <v>115.05500000000001</v>
          </cell>
          <cell r="AA772">
            <v>0</v>
          </cell>
          <cell r="AB772">
            <v>115.05500000000001</v>
          </cell>
          <cell r="AC772">
            <v>0</v>
          </cell>
          <cell r="AD772">
            <v>115.05500000000001</v>
          </cell>
          <cell r="AE772">
            <v>0</v>
          </cell>
        </row>
        <row r="773">
          <cell r="F773" t="str">
            <v>(-) DESPESAS ASSUNTOS REGULATÓRIOSEducação Continuada</v>
          </cell>
          <cell r="G773" t="str">
            <v>Educação Continuada</v>
          </cell>
          <cell r="H773">
            <v>0</v>
          </cell>
          <cell r="I773">
            <v>360</v>
          </cell>
          <cell r="J773">
            <v>0</v>
          </cell>
          <cell r="K773">
            <v>360</v>
          </cell>
          <cell r="L773">
            <v>0</v>
          </cell>
          <cell r="M773">
            <v>360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</row>
        <row r="774">
          <cell r="F774" t="str">
            <v>(-) DESPESAS ASSUNTOS REGULATÓRIOSIdiomas</v>
          </cell>
          <cell r="G774" t="str">
            <v>Idiomas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</row>
        <row r="775">
          <cell r="F775" t="str">
            <v>(-) DESPESAS ASSUNTOS REGULATÓRIOSGinástica Laboral</v>
          </cell>
          <cell r="G775" t="str">
            <v>Ginástica Laboral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</row>
        <row r="776">
          <cell r="F776" t="str">
            <v>(-) DESPESAS ASSUNTOS REGULATÓRIOSEducação e Treinamento (Capacitação)</v>
          </cell>
          <cell r="G776" t="str">
            <v>Educação e Treinamento (Capacitação)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</row>
        <row r="777">
          <cell r="F777" t="str">
            <v>(-) DESPESAS ASSUNTOS REGULATÓRIOSAtividades Motivacionais</v>
          </cell>
          <cell r="G777" t="str">
            <v>Atividades Motivacionais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</row>
        <row r="778">
          <cell r="F778" t="str">
            <v>(-) DESPESAS ASSUNTOS REGULATÓRIOSExames Médicos</v>
          </cell>
          <cell r="G778" t="str">
            <v>Exames Médicos</v>
          </cell>
          <cell r="H778">
            <v>5.34</v>
          </cell>
          <cell r="I778">
            <v>0</v>
          </cell>
          <cell r="J778">
            <v>5.34</v>
          </cell>
          <cell r="K778">
            <v>0</v>
          </cell>
          <cell r="L778">
            <v>5.34</v>
          </cell>
          <cell r="M778">
            <v>7</v>
          </cell>
          <cell r="N778">
            <v>7.12</v>
          </cell>
          <cell r="O778">
            <v>0</v>
          </cell>
          <cell r="P778">
            <v>8.9</v>
          </cell>
          <cell r="Q778">
            <v>0</v>
          </cell>
          <cell r="R778">
            <v>10.68</v>
          </cell>
          <cell r="S778">
            <v>0</v>
          </cell>
          <cell r="T778">
            <v>10.68</v>
          </cell>
          <cell r="U778">
            <v>0</v>
          </cell>
          <cell r="V778">
            <v>10.68</v>
          </cell>
          <cell r="W778">
            <v>0</v>
          </cell>
          <cell r="X778">
            <v>10.68</v>
          </cell>
          <cell r="Y778">
            <v>0</v>
          </cell>
          <cell r="Z778">
            <v>10.68</v>
          </cell>
          <cell r="AA778">
            <v>0</v>
          </cell>
          <cell r="AB778">
            <v>10.68</v>
          </cell>
          <cell r="AC778">
            <v>0</v>
          </cell>
          <cell r="AD778">
            <v>10.68</v>
          </cell>
          <cell r="AE778">
            <v>0</v>
          </cell>
        </row>
        <row r="779">
          <cell r="F779" t="str">
            <v>(-) DESPESAS ASSUNTOS REGULATÓRIOSAlimentação Interna Funcionários</v>
          </cell>
          <cell r="G779" t="str">
            <v>Alimentação Interna Funcionários</v>
          </cell>
          <cell r="H779">
            <v>50</v>
          </cell>
          <cell r="I779">
            <v>560.21</v>
          </cell>
          <cell r="J779">
            <v>50</v>
          </cell>
          <cell r="K779">
            <v>0</v>
          </cell>
          <cell r="L779">
            <v>50</v>
          </cell>
          <cell r="M779">
            <v>0</v>
          </cell>
          <cell r="N779">
            <v>50</v>
          </cell>
          <cell r="O779">
            <v>0</v>
          </cell>
          <cell r="P779">
            <v>50</v>
          </cell>
          <cell r="Q779">
            <v>0</v>
          </cell>
          <cell r="R779">
            <v>50</v>
          </cell>
          <cell r="S779">
            <v>0</v>
          </cell>
          <cell r="T779">
            <v>50</v>
          </cell>
          <cell r="U779">
            <v>0</v>
          </cell>
          <cell r="V779">
            <v>50</v>
          </cell>
          <cell r="W779">
            <v>0</v>
          </cell>
          <cell r="X779">
            <v>50</v>
          </cell>
          <cell r="Y779">
            <v>0</v>
          </cell>
          <cell r="Z779">
            <v>50</v>
          </cell>
          <cell r="AA779">
            <v>0</v>
          </cell>
          <cell r="AB779">
            <v>50</v>
          </cell>
          <cell r="AC779">
            <v>0</v>
          </cell>
          <cell r="AD779">
            <v>50</v>
          </cell>
          <cell r="AE779">
            <v>0</v>
          </cell>
        </row>
        <row r="780">
          <cell r="F780" t="str">
            <v>(-) DESPESAS ASSUNTOS REGULATÓRIOSMulta Termino Contratual</v>
          </cell>
          <cell r="G780" t="str">
            <v>Multa Termino Contratual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</row>
        <row r="781">
          <cell r="F781" t="str">
            <v>(-) DESPESAS ASSUNTOS REGULATÓRIOSMultas Trabalhistas</v>
          </cell>
          <cell r="G781" t="str">
            <v>Multas Trabalhistas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</row>
        <row r="782">
          <cell r="F782" t="str">
            <v xml:space="preserve">(-) DESPESAS ASSUNTOS REGULATÓRIOSFardamento </v>
          </cell>
          <cell r="G782" t="str">
            <v xml:space="preserve">Fardamento </v>
          </cell>
          <cell r="H782">
            <v>54.375</v>
          </cell>
          <cell r="I782">
            <v>0</v>
          </cell>
          <cell r="J782">
            <v>54.375</v>
          </cell>
          <cell r="K782">
            <v>0</v>
          </cell>
          <cell r="L782">
            <v>54.375</v>
          </cell>
          <cell r="M782">
            <v>29.9</v>
          </cell>
          <cell r="N782">
            <v>54.375</v>
          </cell>
          <cell r="O782">
            <v>0</v>
          </cell>
          <cell r="P782">
            <v>54.375</v>
          </cell>
          <cell r="Q782">
            <v>448.5</v>
          </cell>
          <cell r="R782">
            <v>54.375</v>
          </cell>
          <cell r="S782">
            <v>105</v>
          </cell>
          <cell r="T782">
            <v>54.375</v>
          </cell>
          <cell r="U782">
            <v>0</v>
          </cell>
          <cell r="V782">
            <v>54.375</v>
          </cell>
          <cell r="W782">
            <v>0</v>
          </cell>
          <cell r="X782">
            <v>54.375</v>
          </cell>
          <cell r="Y782">
            <v>0</v>
          </cell>
          <cell r="Z782">
            <v>54.375</v>
          </cell>
          <cell r="AA782">
            <v>0</v>
          </cell>
          <cell r="AB782">
            <v>54.375</v>
          </cell>
          <cell r="AC782">
            <v>0</v>
          </cell>
          <cell r="AD782">
            <v>54.375</v>
          </cell>
          <cell r="AE782">
            <v>0</v>
          </cell>
        </row>
        <row r="783">
          <cell r="F783" t="str">
            <v>(-) DESPESAS ASSUNTOS REGULATÓRIOSBenefícios</v>
          </cell>
          <cell r="G783" t="str">
            <v>Benefícios</v>
          </cell>
          <cell r="H783">
            <v>1019.9790535320001</v>
          </cell>
          <cell r="I783">
            <v>1011.53</v>
          </cell>
          <cell r="J783">
            <v>1019.9790535320001</v>
          </cell>
          <cell r="K783">
            <v>963.69</v>
          </cell>
          <cell r="L783">
            <v>1019.9790535320001</v>
          </cell>
          <cell r="M783">
            <v>1087.08</v>
          </cell>
          <cell r="N783">
            <v>1352.329053532</v>
          </cell>
          <cell r="O783">
            <v>1072.3499999999999</v>
          </cell>
          <cell r="P783">
            <v>1844.6790535320001</v>
          </cell>
          <cell r="Q783">
            <v>1591.96</v>
          </cell>
          <cell r="R783">
            <v>2209.029053532</v>
          </cell>
          <cell r="S783">
            <v>1342.47</v>
          </cell>
          <cell r="T783">
            <v>2209.029053532</v>
          </cell>
          <cell r="U783">
            <v>1072.47</v>
          </cell>
          <cell r="V783">
            <v>2209.029053532</v>
          </cell>
          <cell r="W783">
            <v>0</v>
          </cell>
          <cell r="X783">
            <v>2209.029053532</v>
          </cell>
          <cell r="Y783">
            <v>0</v>
          </cell>
          <cell r="Z783">
            <v>2209.029053532</v>
          </cell>
          <cell r="AA783">
            <v>0</v>
          </cell>
          <cell r="AB783">
            <v>2209.029053532</v>
          </cell>
          <cell r="AC783">
            <v>0</v>
          </cell>
          <cell r="AD783">
            <v>2209.029053532</v>
          </cell>
          <cell r="AE783">
            <v>0</v>
          </cell>
        </row>
        <row r="784">
          <cell r="F784" t="str">
            <v>(-) DESPESAS ASSUNTOS REGULATÓRIOSAjuda de Custo Alimentação</v>
          </cell>
          <cell r="G784" t="str">
            <v>Ajuda de Custo Alimentação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</row>
        <row r="785">
          <cell r="F785" t="str">
            <v>(-) DESPESAS ASSUNTOS REGULATÓRIOSAjuda de Custo Combustível</v>
          </cell>
          <cell r="G785" t="str">
            <v>Ajuda de Custo Combustível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</row>
        <row r="786">
          <cell r="F786" t="str">
            <v>(-) DESPESAS ASSUNTOS REGULATÓRIOSAjuda de Custo Moradia/Aluguel</v>
          </cell>
          <cell r="G786" t="str">
            <v>Ajuda de Custo Moradia/Aluguel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</row>
        <row r="787">
          <cell r="F787" t="str">
            <v>(-) DESPESAS ASSUNTOS REGULATÓRIOSPlano de Saúde</v>
          </cell>
          <cell r="G787" t="str">
            <v>Plano de Saúde</v>
          </cell>
          <cell r="H787">
            <v>444</v>
          </cell>
          <cell r="I787">
            <v>471.53</v>
          </cell>
          <cell r="J787">
            <v>444</v>
          </cell>
          <cell r="K787">
            <v>423.69</v>
          </cell>
          <cell r="L787">
            <v>444</v>
          </cell>
          <cell r="M787">
            <v>520.08000000000004</v>
          </cell>
          <cell r="N787">
            <v>592</v>
          </cell>
          <cell r="O787">
            <v>520.08000000000004</v>
          </cell>
          <cell r="P787">
            <v>825</v>
          </cell>
          <cell r="Q787">
            <v>1040.1600000000001</v>
          </cell>
          <cell r="R787">
            <v>990</v>
          </cell>
          <cell r="S787">
            <v>520.08000000000004</v>
          </cell>
          <cell r="T787">
            <v>990</v>
          </cell>
          <cell r="U787">
            <v>520.08000000000004</v>
          </cell>
          <cell r="V787">
            <v>990</v>
          </cell>
          <cell r="W787">
            <v>0</v>
          </cell>
          <cell r="X787">
            <v>990</v>
          </cell>
          <cell r="Y787">
            <v>0</v>
          </cell>
          <cell r="Z787">
            <v>990</v>
          </cell>
          <cell r="AA787">
            <v>0</v>
          </cell>
          <cell r="AB787">
            <v>990</v>
          </cell>
          <cell r="AC787">
            <v>0</v>
          </cell>
          <cell r="AD787">
            <v>990</v>
          </cell>
          <cell r="AE787">
            <v>0</v>
          </cell>
        </row>
        <row r="788">
          <cell r="F788" t="str">
            <v>(-) DESPESAS ASSUNTOS REGULATÓRIOSSeguro de Vida em Grupo</v>
          </cell>
          <cell r="G788" t="str">
            <v>Seguro de Vida em Grupo</v>
          </cell>
          <cell r="H788">
            <v>35.979053532000002</v>
          </cell>
          <cell r="I788">
            <v>0</v>
          </cell>
          <cell r="J788">
            <v>35.979053532000002</v>
          </cell>
          <cell r="K788">
            <v>0</v>
          </cell>
          <cell r="L788">
            <v>35.979053532000002</v>
          </cell>
          <cell r="M788">
            <v>0</v>
          </cell>
          <cell r="N788">
            <v>40.329053532000003</v>
          </cell>
          <cell r="O788">
            <v>12.27</v>
          </cell>
          <cell r="P788">
            <v>44.679053531999998</v>
          </cell>
          <cell r="Q788">
            <v>11.8</v>
          </cell>
          <cell r="R788">
            <v>49.029053531999999</v>
          </cell>
          <cell r="S788">
            <v>12.39</v>
          </cell>
          <cell r="T788">
            <v>49.029053531999999</v>
          </cell>
          <cell r="U788">
            <v>12.39</v>
          </cell>
          <cell r="V788">
            <v>49.029053531999999</v>
          </cell>
          <cell r="W788">
            <v>0</v>
          </cell>
          <cell r="X788">
            <v>49.029053531999999</v>
          </cell>
          <cell r="Y788">
            <v>0</v>
          </cell>
          <cell r="Z788">
            <v>49.029053531999999</v>
          </cell>
          <cell r="AA788">
            <v>0</v>
          </cell>
          <cell r="AB788">
            <v>49.029053531999999</v>
          </cell>
          <cell r="AC788">
            <v>0</v>
          </cell>
          <cell r="AD788">
            <v>49.029053531999999</v>
          </cell>
          <cell r="AE788">
            <v>0</v>
          </cell>
        </row>
        <row r="789">
          <cell r="F789" t="str">
            <v>(-) DESPESAS ASSUNTOS REGULATÓRIOSPlano Odontológico</v>
          </cell>
          <cell r="G789" t="str">
            <v>Plano Odontológico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</row>
        <row r="790">
          <cell r="F790" t="str">
            <v>(-) DESPESAS ASSUNTOS REGULATÓRIOSFarmácia</v>
          </cell>
          <cell r="G790" t="str">
            <v>Farmácia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</row>
        <row r="791">
          <cell r="F791" t="str">
            <v>(-) DESPESAS ASSUNTOS REGULATÓRIOSAlimentação Funcionários</v>
          </cell>
          <cell r="G791" t="str">
            <v>Alimentação Funcionários</v>
          </cell>
          <cell r="H791">
            <v>540</v>
          </cell>
          <cell r="I791">
            <v>540</v>
          </cell>
          <cell r="J791">
            <v>540</v>
          </cell>
          <cell r="K791">
            <v>540</v>
          </cell>
          <cell r="L791">
            <v>540</v>
          </cell>
          <cell r="M791">
            <v>567</v>
          </cell>
          <cell r="N791">
            <v>720</v>
          </cell>
          <cell r="O791">
            <v>540</v>
          </cell>
          <cell r="P791">
            <v>975</v>
          </cell>
          <cell r="Q791">
            <v>540</v>
          </cell>
          <cell r="R791">
            <v>1170</v>
          </cell>
          <cell r="S791">
            <v>810</v>
          </cell>
          <cell r="T791">
            <v>1170</v>
          </cell>
          <cell r="U791">
            <v>540</v>
          </cell>
          <cell r="V791">
            <v>1170</v>
          </cell>
          <cell r="W791">
            <v>0</v>
          </cell>
          <cell r="X791">
            <v>1170</v>
          </cell>
          <cell r="Y791">
            <v>0</v>
          </cell>
          <cell r="Z791">
            <v>1170</v>
          </cell>
          <cell r="AA791">
            <v>0</v>
          </cell>
          <cell r="AB791">
            <v>1170</v>
          </cell>
          <cell r="AC791">
            <v>0</v>
          </cell>
          <cell r="AD791">
            <v>1170</v>
          </cell>
          <cell r="AE791">
            <v>0</v>
          </cell>
        </row>
        <row r="792">
          <cell r="F792" t="str">
            <v>(-) DESPESAS ASSUNTOS REGULATÓRIOSBenefícios Assistenciais</v>
          </cell>
          <cell r="G792" t="str">
            <v>Benefícios Assistenciais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</row>
        <row r="793">
          <cell r="F793" t="str">
            <v>(-) DESPESAS ASSUNTOS REGULATÓRIOSAuxílio Creche</v>
          </cell>
          <cell r="G793" t="str">
            <v>Auxílio Creche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</row>
        <row r="794">
          <cell r="F794" t="str">
            <v>(-) DESPESAS ASSUNTOS REGULATÓRIOSVale Transporte</v>
          </cell>
          <cell r="G794" t="str">
            <v>Vale Transporte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</row>
        <row r="795">
          <cell r="F795" t="str">
            <v>(-) DESPESAS ASSUNTOS REGULATÓRIOS(-) Despesas Especificas</v>
          </cell>
          <cell r="G795" t="str">
            <v>(-) Despesas Especificas</v>
          </cell>
          <cell r="H795">
            <v>0</v>
          </cell>
          <cell r="I795">
            <v>0</v>
          </cell>
          <cell r="J795">
            <v>0</v>
          </cell>
          <cell r="K795">
            <v>109.45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</row>
        <row r="796">
          <cell r="F796" t="str">
            <v>(-) DESPESAS ASSUNTOS REGULATÓRIOSConsultoria de Assuntos Regulatórios</v>
          </cell>
          <cell r="G796" t="str">
            <v>Consultoria de Assuntos Regulatórios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</row>
        <row r="797">
          <cell r="F797" t="str">
            <v>(-) DESPESAS ASSUNTOS REGULATÓRIOSAssessoria Juridica Regulatório</v>
          </cell>
          <cell r="G797" t="str">
            <v>Assessoria Juridica Regulatório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</row>
        <row r="798">
          <cell r="F798" t="str">
            <v>(-) DESPESAS ASSUNTOS REGULATÓRIOSAFE/Taxa Certificação BPF</v>
          </cell>
          <cell r="G798" t="str">
            <v>AFE/Taxa Certificação BPF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</row>
        <row r="799">
          <cell r="F799" t="str">
            <v>(-) DESPESAS ASSUNTOS REGULATÓRIOSOutras depesas de regulátório</v>
          </cell>
          <cell r="G799" t="str">
            <v>Outras depesas de regulátório</v>
          </cell>
          <cell r="H799">
            <v>0</v>
          </cell>
          <cell r="I799">
            <v>0</v>
          </cell>
          <cell r="J799">
            <v>0</v>
          </cell>
          <cell r="K799">
            <v>109.45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</row>
        <row r="800">
          <cell r="F800" t="str">
            <v>(-) DESPESAS ASSUNTOS REGULATÓRIOS(-) Despesas Gerais</v>
          </cell>
          <cell r="G800" t="str">
            <v>(-) Despesas Gerais</v>
          </cell>
          <cell r="H800">
            <v>5061.5861256025109</v>
          </cell>
          <cell r="I800">
            <v>1815.65</v>
          </cell>
          <cell r="J800">
            <v>9261.5861256025109</v>
          </cell>
          <cell r="K800">
            <v>9382.4599999999991</v>
          </cell>
          <cell r="L800">
            <v>6861.5861256025109</v>
          </cell>
          <cell r="M800">
            <v>1551.3199999999997</v>
          </cell>
          <cell r="N800">
            <v>4861.5861256025109</v>
          </cell>
          <cell r="O800">
            <v>1434.28</v>
          </cell>
          <cell r="P800">
            <v>6961.5861256025109</v>
          </cell>
          <cell r="Q800">
            <v>1873.53</v>
          </cell>
          <cell r="R800">
            <v>6861.5861256025109</v>
          </cell>
          <cell r="S800">
            <v>2033.77</v>
          </cell>
          <cell r="T800">
            <v>4888.7812931386616</v>
          </cell>
          <cell r="U800">
            <v>549.88</v>
          </cell>
          <cell r="V800">
            <v>4788.7812931386616</v>
          </cell>
          <cell r="W800">
            <v>0</v>
          </cell>
          <cell r="X800">
            <v>7088.7812931386616</v>
          </cell>
          <cell r="Y800">
            <v>0</v>
          </cell>
          <cell r="Z800">
            <v>4888.7812931386616</v>
          </cell>
          <cell r="AA800">
            <v>0</v>
          </cell>
          <cell r="AB800">
            <v>4788.7812931386616</v>
          </cell>
          <cell r="AC800">
            <v>0</v>
          </cell>
          <cell r="AD800">
            <v>4788.7812931386616</v>
          </cell>
          <cell r="AE800">
            <v>0</v>
          </cell>
        </row>
        <row r="801">
          <cell r="F801" t="str">
            <v>(-) DESPESAS ASSUNTOS REGULATÓRIOS(-) Deslocamentos e Viagens</v>
          </cell>
          <cell r="G801" t="str">
            <v>(-) Deslocamentos e Viagens</v>
          </cell>
          <cell r="H801">
            <v>1775</v>
          </cell>
          <cell r="I801">
            <v>507</v>
          </cell>
          <cell r="J801">
            <v>1775</v>
          </cell>
          <cell r="K801">
            <v>3854.38</v>
          </cell>
          <cell r="L801">
            <v>1775</v>
          </cell>
          <cell r="M801">
            <v>28.5</v>
          </cell>
          <cell r="N801">
            <v>1775</v>
          </cell>
          <cell r="O801">
            <v>462.88</v>
          </cell>
          <cell r="P801">
            <v>1775</v>
          </cell>
          <cell r="Q801">
            <v>1073.08</v>
          </cell>
          <cell r="R801">
            <v>1775</v>
          </cell>
          <cell r="S801">
            <v>0</v>
          </cell>
          <cell r="T801">
            <v>1775</v>
          </cell>
          <cell r="U801">
            <v>16</v>
          </cell>
          <cell r="V801">
            <v>1775</v>
          </cell>
          <cell r="W801">
            <v>0</v>
          </cell>
          <cell r="X801">
            <v>1775</v>
          </cell>
          <cell r="Y801">
            <v>0</v>
          </cell>
          <cell r="Z801">
            <v>1775</v>
          </cell>
          <cell r="AA801">
            <v>0</v>
          </cell>
          <cell r="AB801">
            <v>1775</v>
          </cell>
          <cell r="AC801">
            <v>0</v>
          </cell>
          <cell r="AD801">
            <v>1775</v>
          </cell>
          <cell r="AE801">
            <v>0</v>
          </cell>
        </row>
        <row r="802">
          <cell r="F802" t="str">
            <v xml:space="preserve">(-) DESPESAS ASSUNTOS REGULATÓRIOSHospedagem </v>
          </cell>
          <cell r="G802" t="str">
            <v xml:space="preserve">Hospedagem </v>
          </cell>
          <cell r="H802">
            <v>400</v>
          </cell>
          <cell r="I802">
            <v>350</v>
          </cell>
          <cell r="J802">
            <v>400</v>
          </cell>
          <cell r="K802">
            <v>0</v>
          </cell>
          <cell r="L802">
            <v>400</v>
          </cell>
          <cell r="M802">
            <v>0</v>
          </cell>
          <cell r="N802">
            <v>400</v>
          </cell>
          <cell r="O802">
            <v>145.94999999999999</v>
          </cell>
          <cell r="P802">
            <v>400</v>
          </cell>
          <cell r="Q802">
            <v>168</v>
          </cell>
          <cell r="R802">
            <v>400</v>
          </cell>
          <cell r="S802">
            <v>0</v>
          </cell>
          <cell r="T802">
            <v>400</v>
          </cell>
          <cell r="U802">
            <v>0</v>
          </cell>
          <cell r="V802">
            <v>400</v>
          </cell>
          <cell r="W802">
            <v>0</v>
          </cell>
          <cell r="X802">
            <v>400</v>
          </cell>
          <cell r="Y802">
            <v>0</v>
          </cell>
          <cell r="Z802">
            <v>400</v>
          </cell>
          <cell r="AA802">
            <v>0</v>
          </cell>
          <cell r="AB802">
            <v>400</v>
          </cell>
          <cell r="AC802">
            <v>0</v>
          </cell>
          <cell r="AD802">
            <v>400</v>
          </cell>
          <cell r="AE802">
            <v>0</v>
          </cell>
        </row>
        <row r="803">
          <cell r="F803" t="str">
            <v xml:space="preserve">(-) DESPESAS ASSUNTOS REGULATÓRIOSPassagens Aéreas </v>
          </cell>
          <cell r="G803" t="str">
            <v xml:space="preserve">Passagens Aéreas </v>
          </cell>
          <cell r="H803">
            <v>900</v>
          </cell>
          <cell r="I803">
            <v>0</v>
          </cell>
          <cell r="J803">
            <v>900</v>
          </cell>
          <cell r="K803">
            <v>3052.07</v>
          </cell>
          <cell r="L803">
            <v>900</v>
          </cell>
          <cell r="M803">
            <v>28.5</v>
          </cell>
          <cell r="N803">
            <v>900</v>
          </cell>
          <cell r="O803">
            <v>57</v>
          </cell>
          <cell r="P803">
            <v>900</v>
          </cell>
          <cell r="Q803">
            <v>889.08</v>
          </cell>
          <cell r="R803">
            <v>900</v>
          </cell>
          <cell r="S803">
            <v>0</v>
          </cell>
          <cell r="T803">
            <v>900</v>
          </cell>
          <cell r="U803">
            <v>0</v>
          </cell>
          <cell r="V803">
            <v>900</v>
          </cell>
          <cell r="W803">
            <v>0</v>
          </cell>
          <cell r="X803">
            <v>900</v>
          </cell>
          <cell r="Y803">
            <v>0</v>
          </cell>
          <cell r="Z803">
            <v>900</v>
          </cell>
          <cell r="AA803">
            <v>0</v>
          </cell>
          <cell r="AB803">
            <v>900</v>
          </cell>
          <cell r="AC803">
            <v>0</v>
          </cell>
          <cell r="AD803">
            <v>900</v>
          </cell>
          <cell r="AE803">
            <v>0</v>
          </cell>
        </row>
        <row r="804">
          <cell r="F804" t="str">
            <v xml:space="preserve">(-) DESPESAS ASSUNTOS REGULATÓRIOSPassagens Rodoviárias </v>
          </cell>
          <cell r="G804" t="str">
            <v xml:space="preserve">Passagens Rodoviárias </v>
          </cell>
          <cell r="H804">
            <v>0</v>
          </cell>
          <cell r="I804">
            <v>0</v>
          </cell>
          <cell r="J804">
            <v>0</v>
          </cell>
          <cell r="K804">
            <v>57.6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</row>
        <row r="805">
          <cell r="F805" t="str">
            <v>(-) DESPESAS ASSUNTOS REGULATÓRIOSPassagens Marítimas</v>
          </cell>
          <cell r="G805" t="str">
            <v>Passagens Marítimas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</row>
        <row r="806">
          <cell r="F806" t="str">
            <v>(-) DESPESAS ASSUNTOS REGULATÓRIOSDespesas com Táxi</v>
          </cell>
          <cell r="G806" t="str">
            <v>Despesas com Táxi</v>
          </cell>
          <cell r="H806">
            <v>200</v>
          </cell>
          <cell r="I806">
            <v>0</v>
          </cell>
          <cell r="J806">
            <v>200</v>
          </cell>
          <cell r="K806">
            <v>0</v>
          </cell>
          <cell r="L806">
            <v>200</v>
          </cell>
          <cell r="M806">
            <v>0</v>
          </cell>
          <cell r="N806">
            <v>200</v>
          </cell>
          <cell r="O806">
            <v>97.95</v>
          </cell>
          <cell r="P806">
            <v>200</v>
          </cell>
          <cell r="Q806">
            <v>0</v>
          </cell>
          <cell r="R806">
            <v>200</v>
          </cell>
          <cell r="S806">
            <v>0</v>
          </cell>
          <cell r="T806">
            <v>200</v>
          </cell>
          <cell r="U806">
            <v>0</v>
          </cell>
          <cell r="V806">
            <v>200</v>
          </cell>
          <cell r="W806">
            <v>0</v>
          </cell>
          <cell r="X806">
            <v>200</v>
          </cell>
          <cell r="Y806">
            <v>0</v>
          </cell>
          <cell r="Z806">
            <v>200</v>
          </cell>
          <cell r="AA806">
            <v>0</v>
          </cell>
          <cell r="AB806">
            <v>200</v>
          </cell>
          <cell r="AC806">
            <v>0</v>
          </cell>
          <cell r="AD806">
            <v>200</v>
          </cell>
          <cell r="AE806">
            <v>0</v>
          </cell>
        </row>
        <row r="807">
          <cell r="F807" t="str">
            <v>(-) DESPESAS ASSUNTOS REGULATÓRIOSDespesas com Moto Taxi</v>
          </cell>
          <cell r="G807" t="str">
            <v>Despesas com Moto Taxi</v>
          </cell>
          <cell r="H807">
            <v>0</v>
          </cell>
          <cell r="I807">
            <v>12</v>
          </cell>
          <cell r="J807">
            <v>0</v>
          </cell>
          <cell r="K807">
            <v>8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16</v>
          </cell>
          <cell r="R807">
            <v>0</v>
          </cell>
          <cell r="S807">
            <v>0</v>
          </cell>
          <cell r="T807">
            <v>0</v>
          </cell>
          <cell r="U807">
            <v>16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</row>
        <row r="808">
          <cell r="F808" t="str">
            <v>(-) DESPESAS ASSUNTOS REGULATÓRIOSAlimentação Viagens</v>
          </cell>
          <cell r="G808" t="str">
            <v>Alimentação Viagens</v>
          </cell>
          <cell r="H808">
            <v>150</v>
          </cell>
          <cell r="I808">
            <v>0</v>
          </cell>
          <cell r="J808">
            <v>150</v>
          </cell>
          <cell r="K808">
            <v>736.71</v>
          </cell>
          <cell r="L808">
            <v>150</v>
          </cell>
          <cell r="M808">
            <v>0</v>
          </cell>
          <cell r="N808">
            <v>150</v>
          </cell>
          <cell r="O808">
            <v>161.97999999999999</v>
          </cell>
          <cell r="P808">
            <v>150</v>
          </cell>
          <cell r="Q808">
            <v>0</v>
          </cell>
          <cell r="R808">
            <v>150</v>
          </cell>
          <cell r="S808">
            <v>0</v>
          </cell>
          <cell r="T808">
            <v>150</v>
          </cell>
          <cell r="U808">
            <v>0</v>
          </cell>
          <cell r="V808">
            <v>150</v>
          </cell>
          <cell r="W808">
            <v>0</v>
          </cell>
          <cell r="X808">
            <v>150</v>
          </cell>
          <cell r="Y808">
            <v>0</v>
          </cell>
          <cell r="Z808">
            <v>150</v>
          </cell>
          <cell r="AA808">
            <v>0</v>
          </cell>
          <cell r="AB808">
            <v>150</v>
          </cell>
          <cell r="AC808">
            <v>0</v>
          </cell>
          <cell r="AD808">
            <v>150</v>
          </cell>
          <cell r="AE808">
            <v>0</v>
          </cell>
        </row>
        <row r="809">
          <cell r="F809" t="str">
            <v>(-) DESPESAS ASSUNTOS REGULATÓRIOSDiárias Viagens</v>
          </cell>
          <cell r="G809" t="str">
            <v>Diárias Viagens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</row>
        <row r="810">
          <cell r="F810" t="str">
            <v>(-) DESPESAS ASSUNTOS REGULATÓRIOSCombustível em Viagens</v>
          </cell>
          <cell r="G810" t="str">
            <v>Combustível em Viagens</v>
          </cell>
          <cell r="H810">
            <v>100</v>
          </cell>
          <cell r="I810">
            <v>145</v>
          </cell>
          <cell r="J810">
            <v>100</v>
          </cell>
          <cell r="K810">
            <v>0</v>
          </cell>
          <cell r="L810">
            <v>100</v>
          </cell>
          <cell r="M810">
            <v>0</v>
          </cell>
          <cell r="N810">
            <v>100</v>
          </cell>
          <cell r="O810">
            <v>0</v>
          </cell>
          <cell r="P810">
            <v>100</v>
          </cell>
          <cell r="Q810">
            <v>0</v>
          </cell>
          <cell r="R810">
            <v>100</v>
          </cell>
          <cell r="S810">
            <v>0</v>
          </cell>
          <cell r="T810">
            <v>100</v>
          </cell>
          <cell r="U810">
            <v>0</v>
          </cell>
          <cell r="V810">
            <v>100</v>
          </cell>
          <cell r="W810">
            <v>0</v>
          </cell>
          <cell r="X810">
            <v>100</v>
          </cell>
          <cell r="Y810">
            <v>0</v>
          </cell>
          <cell r="Z810">
            <v>100</v>
          </cell>
          <cell r="AA810">
            <v>0</v>
          </cell>
          <cell r="AB810">
            <v>100</v>
          </cell>
          <cell r="AC810">
            <v>0</v>
          </cell>
          <cell r="AD810">
            <v>100</v>
          </cell>
          <cell r="AE810">
            <v>0</v>
          </cell>
        </row>
        <row r="811">
          <cell r="F811" t="str">
            <v>(-) DESPESAS ASSUNTOS REGULATÓRIOSEstacionamento</v>
          </cell>
          <cell r="G811" t="str">
            <v>Estacionamento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</row>
        <row r="812">
          <cell r="F812" t="str">
            <v>(-) DESPESAS ASSUNTOS REGULATÓRIOSPedágio</v>
          </cell>
          <cell r="G812" t="str">
            <v>Pedágio</v>
          </cell>
          <cell r="H812">
            <v>25</v>
          </cell>
          <cell r="I812">
            <v>0</v>
          </cell>
          <cell r="J812">
            <v>25</v>
          </cell>
          <cell r="K812">
            <v>0</v>
          </cell>
          <cell r="L812">
            <v>25</v>
          </cell>
          <cell r="M812">
            <v>0</v>
          </cell>
          <cell r="N812">
            <v>25</v>
          </cell>
          <cell r="O812">
            <v>0</v>
          </cell>
          <cell r="P812">
            <v>25</v>
          </cell>
          <cell r="Q812">
            <v>0</v>
          </cell>
          <cell r="R812">
            <v>25</v>
          </cell>
          <cell r="S812">
            <v>0</v>
          </cell>
          <cell r="T812">
            <v>25</v>
          </cell>
          <cell r="U812">
            <v>0</v>
          </cell>
          <cell r="V812">
            <v>25</v>
          </cell>
          <cell r="W812">
            <v>0</v>
          </cell>
          <cell r="X812">
            <v>25</v>
          </cell>
          <cell r="Y812">
            <v>0</v>
          </cell>
          <cell r="Z812">
            <v>25</v>
          </cell>
          <cell r="AA812">
            <v>0</v>
          </cell>
          <cell r="AB812">
            <v>25</v>
          </cell>
          <cell r="AC812">
            <v>0</v>
          </cell>
          <cell r="AD812">
            <v>25</v>
          </cell>
          <cell r="AE812">
            <v>0</v>
          </cell>
        </row>
        <row r="813">
          <cell r="F813" t="str">
            <v>(-) DESPESAS ASSUNTOS REGULATÓRIOS(-) Telefonia e Telecomunicações</v>
          </cell>
          <cell r="G813" t="str">
            <v>(-) Telefonia e Telecomunicações</v>
          </cell>
          <cell r="H813">
            <v>286.58612560251152</v>
          </cell>
          <cell r="I813">
            <v>305.64</v>
          </cell>
          <cell r="J813">
            <v>286.58612560251152</v>
          </cell>
          <cell r="K813">
            <v>361.59</v>
          </cell>
          <cell r="L813">
            <v>286.58612560251152</v>
          </cell>
          <cell r="M813">
            <v>0</v>
          </cell>
          <cell r="N813">
            <v>286.58612560251152</v>
          </cell>
          <cell r="O813">
            <v>208.23</v>
          </cell>
          <cell r="P813">
            <v>286.58612560251152</v>
          </cell>
          <cell r="Q813">
            <v>302.7</v>
          </cell>
          <cell r="R813">
            <v>286.58612560251152</v>
          </cell>
          <cell r="S813">
            <v>335.85</v>
          </cell>
          <cell r="T813">
            <v>303.78129313866219</v>
          </cell>
          <cell r="U813">
            <v>0</v>
          </cell>
          <cell r="V813">
            <v>303.78129313866219</v>
          </cell>
          <cell r="W813">
            <v>0</v>
          </cell>
          <cell r="X813">
            <v>303.78129313866219</v>
          </cell>
          <cell r="Y813">
            <v>0</v>
          </cell>
          <cell r="Z813">
            <v>303.78129313866219</v>
          </cell>
          <cell r="AA813">
            <v>0</v>
          </cell>
          <cell r="AB813">
            <v>303.78129313866219</v>
          </cell>
          <cell r="AC813">
            <v>0</v>
          </cell>
          <cell r="AD813">
            <v>303.78129313866219</v>
          </cell>
          <cell r="AE813">
            <v>0</v>
          </cell>
        </row>
        <row r="814">
          <cell r="F814" t="str">
            <v>(-) DESPESAS ASSUNTOS REGULATÓRIOSTelefonia Fixa</v>
          </cell>
          <cell r="G814" t="str">
            <v>Telefonia Fixa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</row>
        <row r="815">
          <cell r="F815" t="str">
            <v>(-) DESPESAS ASSUNTOS REGULATÓRIOSTelefonia Móvel</v>
          </cell>
          <cell r="G815" t="str">
            <v>Telefonia Móvel</v>
          </cell>
          <cell r="H815">
            <v>286.58612560251152</v>
          </cell>
          <cell r="I815">
            <v>305.64</v>
          </cell>
          <cell r="J815">
            <v>286.58612560251152</v>
          </cell>
          <cell r="K815">
            <v>361.59</v>
          </cell>
          <cell r="L815">
            <v>286.58612560251152</v>
          </cell>
          <cell r="M815">
            <v>0</v>
          </cell>
          <cell r="N815">
            <v>286.58612560251152</v>
          </cell>
          <cell r="O815">
            <v>208.23</v>
          </cell>
          <cell r="P815">
            <v>286.58612560251152</v>
          </cell>
          <cell r="Q815">
            <v>302.7</v>
          </cell>
          <cell r="R815">
            <v>286.58612560251152</v>
          </cell>
          <cell r="S815">
            <v>335.85</v>
          </cell>
          <cell r="T815">
            <v>303.78129313866219</v>
          </cell>
          <cell r="U815">
            <v>0</v>
          </cell>
          <cell r="V815">
            <v>303.78129313866219</v>
          </cell>
          <cell r="W815">
            <v>0</v>
          </cell>
          <cell r="X815">
            <v>303.78129313866219</v>
          </cell>
          <cell r="Y815">
            <v>0</v>
          </cell>
          <cell r="Z815">
            <v>303.78129313866219</v>
          </cell>
          <cell r="AA815">
            <v>0</v>
          </cell>
          <cell r="AB815">
            <v>303.78129313866219</v>
          </cell>
          <cell r="AC815">
            <v>0</v>
          </cell>
          <cell r="AD815">
            <v>303.78129313866219</v>
          </cell>
          <cell r="AE815">
            <v>0</v>
          </cell>
        </row>
        <row r="816">
          <cell r="F816" t="str">
            <v>(-) DESPESAS ASSUNTOS REGULATÓRIOSInternet</v>
          </cell>
          <cell r="G816" t="str">
            <v>Internet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</row>
        <row r="817">
          <cell r="F817" t="str">
            <v>(-) DESPESAS ASSUNTOS REGULATÓRIOSServiço de Trasmissão em Audio e Video</v>
          </cell>
          <cell r="G817" t="str">
            <v>Serviço de Trasmissão em Audio e Video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</row>
        <row r="818">
          <cell r="F818" t="str">
            <v>(-) DESPESAS ASSUNTOS REGULATÓRIOSVoip</v>
          </cell>
          <cell r="G818" t="str">
            <v>Voip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</row>
        <row r="819">
          <cell r="F819" t="str">
            <v>(-) DESPESAS ASSUNTOS REGULATÓRIOS(-)Materias de Consumo</v>
          </cell>
          <cell r="G819" t="str">
            <v>(-)Materias de Consumo</v>
          </cell>
          <cell r="H819">
            <v>950</v>
          </cell>
          <cell r="I819">
            <v>569.8900000000001</v>
          </cell>
          <cell r="J819">
            <v>650</v>
          </cell>
          <cell r="K819">
            <v>462.41999999999996</v>
          </cell>
          <cell r="L819">
            <v>750</v>
          </cell>
          <cell r="M819">
            <v>430.38</v>
          </cell>
          <cell r="N819">
            <v>750</v>
          </cell>
          <cell r="O819">
            <v>389.01</v>
          </cell>
          <cell r="P819">
            <v>850</v>
          </cell>
          <cell r="Q819">
            <v>386.28</v>
          </cell>
          <cell r="R819">
            <v>750</v>
          </cell>
          <cell r="S819">
            <v>482.32000000000005</v>
          </cell>
          <cell r="T819">
            <v>750</v>
          </cell>
          <cell r="U819">
            <v>246.06</v>
          </cell>
          <cell r="V819">
            <v>650</v>
          </cell>
          <cell r="W819">
            <v>0</v>
          </cell>
          <cell r="X819">
            <v>950</v>
          </cell>
          <cell r="Y819">
            <v>0</v>
          </cell>
          <cell r="Z819">
            <v>750</v>
          </cell>
          <cell r="AA819">
            <v>0</v>
          </cell>
          <cell r="AB819">
            <v>650</v>
          </cell>
          <cell r="AC819">
            <v>0</v>
          </cell>
          <cell r="AD819">
            <v>650</v>
          </cell>
          <cell r="AE819">
            <v>0</v>
          </cell>
        </row>
        <row r="820">
          <cell r="F820" t="str">
            <v>(-) DESPESAS ASSUNTOS REGULATÓRIOSMaterial de Consumo Informática</v>
          </cell>
          <cell r="G820" t="str">
            <v>Material de Consumo Informática</v>
          </cell>
          <cell r="H820">
            <v>50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50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50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50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</row>
        <row r="821">
          <cell r="F821" t="str">
            <v>(-) DESPESAS ASSUNTOS REGULATÓRIOSAluguel Máquina Reprográfica</v>
          </cell>
          <cell r="G821" t="str">
            <v>Aluguel Máquina Reprográfica</v>
          </cell>
          <cell r="H821">
            <v>0</v>
          </cell>
          <cell r="I821">
            <v>306.29000000000002</v>
          </cell>
          <cell r="J821">
            <v>0</v>
          </cell>
          <cell r="K821">
            <v>269.33</v>
          </cell>
          <cell r="L821">
            <v>0</v>
          </cell>
          <cell r="M821">
            <v>234.05</v>
          </cell>
          <cell r="N821">
            <v>0</v>
          </cell>
          <cell r="O821">
            <v>167.63</v>
          </cell>
          <cell r="P821">
            <v>0</v>
          </cell>
          <cell r="Q821">
            <v>214.42</v>
          </cell>
          <cell r="R821">
            <v>0</v>
          </cell>
          <cell r="S821">
            <v>273.97000000000003</v>
          </cell>
          <cell r="T821">
            <v>0</v>
          </cell>
          <cell r="U821">
            <v>159.84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</row>
        <row r="822">
          <cell r="F822" t="str">
            <v>(-) DESPESAS ASSUNTOS REGULATÓRIOSMaterial de Consumo Máquina Reprografia</v>
          </cell>
          <cell r="G822" t="str">
            <v>Material de Consumo Máquina Reprografia</v>
          </cell>
          <cell r="H822">
            <v>500</v>
          </cell>
          <cell r="I822">
            <v>54.98</v>
          </cell>
          <cell r="J822">
            <v>500</v>
          </cell>
          <cell r="K822">
            <v>75.7</v>
          </cell>
          <cell r="L822">
            <v>500</v>
          </cell>
          <cell r="M822">
            <v>41.58</v>
          </cell>
          <cell r="N822">
            <v>500</v>
          </cell>
          <cell r="O822">
            <v>108.75</v>
          </cell>
          <cell r="P822">
            <v>500</v>
          </cell>
          <cell r="Q822">
            <v>93.33</v>
          </cell>
          <cell r="R822">
            <v>500</v>
          </cell>
          <cell r="S822">
            <v>78.45</v>
          </cell>
          <cell r="T822">
            <v>500</v>
          </cell>
          <cell r="U822">
            <v>78.11</v>
          </cell>
          <cell r="V822">
            <v>500</v>
          </cell>
          <cell r="W822">
            <v>0</v>
          </cell>
          <cell r="X822">
            <v>500</v>
          </cell>
          <cell r="Y822">
            <v>0</v>
          </cell>
          <cell r="Z822">
            <v>500</v>
          </cell>
          <cell r="AA822">
            <v>0</v>
          </cell>
          <cell r="AB822">
            <v>500</v>
          </cell>
          <cell r="AC822">
            <v>0</v>
          </cell>
          <cell r="AD822">
            <v>500</v>
          </cell>
          <cell r="AE822">
            <v>0</v>
          </cell>
        </row>
        <row r="823">
          <cell r="F823" t="str">
            <v>(-) DESPESAS ASSUNTOS REGULATÓRIOSMaterial de Expediente</v>
          </cell>
          <cell r="G823" t="str">
            <v>Material de Expediente</v>
          </cell>
          <cell r="H823">
            <v>150</v>
          </cell>
          <cell r="I823">
            <v>208.62</v>
          </cell>
          <cell r="J823">
            <v>150</v>
          </cell>
          <cell r="K823">
            <v>117.39</v>
          </cell>
          <cell r="L823">
            <v>150</v>
          </cell>
          <cell r="M823">
            <v>154.75</v>
          </cell>
          <cell r="N823">
            <v>150</v>
          </cell>
          <cell r="O823">
            <v>112.63</v>
          </cell>
          <cell r="P823">
            <v>150</v>
          </cell>
          <cell r="Q823">
            <v>78.53</v>
          </cell>
          <cell r="R823">
            <v>150</v>
          </cell>
          <cell r="S823">
            <v>64.3</v>
          </cell>
          <cell r="T823">
            <v>150</v>
          </cell>
          <cell r="U823">
            <v>8.11</v>
          </cell>
          <cell r="V823">
            <v>150</v>
          </cell>
          <cell r="W823">
            <v>0</v>
          </cell>
          <cell r="X823">
            <v>150</v>
          </cell>
          <cell r="Y823">
            <v>0</v>
          </cell>
          <cell r="Z823">
            <v>150</v>
          </cell>
          <cell r="AA823">
            <v>0</v>
          </cell>
          <cell r="AB823">
            <v>150</v>
          </cell>
          <cell r="AC823">
            <v>0</v>
          </cell>
          <cell r="AD823">
            <v>150</v>
          </cell>
          <cell r="AE823">
            <v>0</v>
          </cell>
        </row>
        <row r="824">
          <cell r="F824" t="str">
            <v>(-) DESPESAS ASSUNTOS REGULATÓRIOSMaterial de Limpeza</v>
          </cell>
          <cell r="G824" t="str">
            <v>Material de Limpeza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</row>
        <row r="825">
          <cell r="F825" t="str">
            <v>(-) DESPESAS ASSUNTOS REGULATÓRIOSMaterial Gráfico e Repreográfico</v>
          </cell>
          <cell r="G825" t="str">
            <v>Material Gráfico e Repreográfico</v>
          </cell>
          <cell r="H825">
            <v>50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50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50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50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</row>
        <row r="826">
          <cell r="F826" t="str">
            <v>(-) DESPESAS ASSUNTOS REGULATÓRIOSMateriais de Natureza Permanente</v>
          </cell>
          <cell r="G826" t="str">
            <v>Materiais de Natureza Permanente</v>
          </cell>
          <cell r="H826">
            <v>200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200</v>
          </cell>
          <cell r="Q826">
            <v>0</v>
          </cell>
          <cell r="R826">
            <v>0</v>
          </cell>
          <cell r="S826">
            <v>40.6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200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</row>
        <row r="827">
          <cell r="F827" t="str">
            <v>(-) DESPESAS ASSUNTOS REGULATÓRIOSCoffee Break</v>
          </cell>
          <cell r="G827" t="str">
            <v>Coffee Break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100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100</v>
          </cell>
          <cell r="S827">
            <v>25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100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</row>
        <row r="828">
          <cell r="F828" t="str">
            <v>(-) DESPESAS ASSUNTOS REGULATÓRIOSMaterial EPI</v>
          </cell>
          <cell r="G828" t="str">
            <v>Material EPI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</row>
        <row r="829">
          <cell r="F829" t="str">
            <v>(-) DESPESAS ASSUNTOS REGULATÓRIOS(-) Serviços Técnicos Especializados</v>
          </cell>
          <cell r="G829" t="str">
            <v>(-) Serviços Técnicos Especializados</v>
          </cell>
          <cell r="H829">
            <v>500</v>
          </cell>
          <cell r="I829">
            <v>0</v>
          </cell>
          <cell r="J829">
            <v>500</v>
          </cell>
          <cell r="K829">
            <v>0</v>
          </cell>
          <cell r="L829">
            <v>500</v>
          </cell>
          <cell r="M829">
            <v>0</v>
          </cell>
          <cell r="N829">
            <v>500</v>
          </cell>
          <cell r="O829">
            <v>0</v>
          </cell>
          <cell r="P829">
            <v>500</v>
          </cell>
          <cell r="Q829">
            <v>0</v>
          </cell>
          <cell r="R829">
            <v>500</v>
          </cell>
          <cell r="S829">
            <v>0</v>
          </cell>
          <cell r="T829">
            <v>500</v>
          </cell>
          <cell r="U829">
            <v>0</v>
          </cell>
          <cell r="V829">
            <v>500</v>
          </cell>
          <cell r="W829">
            <v>0</v>
          </cell>
          <cell r="X829">
            <v>500</v>
          </cell>
          <cell r="Y829">
            <v>0</v>
          </cell>
          <cell r="Z829">
            <v>500</v>
          </cell>
          <cell r="AA829">
            <v>0</v>
          </cell>
          <cell r="AB829">
            <v>500</v>
          </cell>
          <cell r="AC829">
            <v>0</v>
          </cell>
          <cell r="AD829">
            <v>500</v>
          </cell>
          <cell r="AE829">
            <v>0</v>
          </cell>
        </row>
        <row r="830">
          <cell r="F830" t="str">
            <v>(-) DESPESAS ASSUNTOS REGULATÓRIOSComissões sobre Vendas</v>
          </cell>
          <cell r="G830" t="str">
            <v>Comissões sobre Vendas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</row>
        <row r="831">
          <cell r="F831" t="str">
            <v>(-) DESPESAS ASSUNTOS REGULATÓRIOSServiços de Segurança</v>
          </cell>
          <cell r="G831" t="str">
            <v>Serviços de Segurança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</row>
        <row r="832">
          <cell r="F832" t="str">
            <v>(-) DESPESAS ASSUNTOS REGULATÓRIOSServiços de Contabilidade</v>
          </cell>
          <cell r="G832" t="str">
            <v>Serviços de Contabilidade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</row>
        <row r="833">
          <cell r="F833" t="str">
            <v>(-) DESPESAS ASSUNTOS REGULATÓRIOSAssessoria Tributária</v>
          </cell>
          <cell r="G833" t="str">
            <v>Assessoria Tributária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</row>
        <row r="834">
          <cell r="F834" t="str">
            <v>(-) DESPESAS ASSUNTOS REGULATÓRIOSAuditoria Independente</v>
          </cell>
          <cell r="G834" t="str">
            <v>Auditoria Independente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</row>
        <row r="835">
          <cell r="F835" t="str">
            <v>(-) DESPESAS ASSUNTOS REGULATÓRIOSAdvocacia</v>
          </cell>
          <cell r="G835" t="str">
            <v>Advocacia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</row>
        <row r="836">
          <cell r="F836" t="str">
            <v>(-) DESPESAS ASSUNTOS REGULATÓRIOSAssessoria de Imprensa</v>
          </cell>
          <cell r="G836" t="str">
            <v>Assessoria de Imprensa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</row>
        <row r="837">
          <cell r="F837" t="str">
            <v>(-) DESPESAS ASSUNTOS REGULATÓRIOSAssessoria de Comunicação</v>
          </cell>
          <cell r="G837" t="str">
            <v>Assessoria de Comunicação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</row>
        <row r="838">
          <cell r="F838" t="str">
            <v>(-) DESPESAS ASSUNTOS REGULATÓRIOSAssessoria Criação e Publicidade</v>
          </cell>
          <cell r="G838" t="str">
            <v>Assessoria Criação e Publicidade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</row>
        <row r="839">
          <cell r="F839" t="str">
            <v>(-) DESPESAS ASSUNTOS REGULATÓRIOSRecrutamento e Seleção</v>
          </cell>
          <cell r="G839" t="str">
            <v>Recrutamento e Seleção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</row>
        <row r="840">
          <cell r="F840" t="str">
            <v>(-) DESPESAS ASSUNTOS REGULATÓRIOSFerramentas de Pesquisa</v>
          </cell>
          <cell r="G840" t="str">
            <v>Ferramentas de Pesquisa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</row>
        <row r="841">
          <cell r="F841" t="str">
            <v>(-) DESPESAS ASSUNTOS REGULATÓRIOSAssessoria Empresarial</v>
          </cell>
          <cell r="G841" t="str">
            <v>Assessoria Empresarial</v>
          </cell>
          <cell r="H841">
            <v>500</v>
          </cell>
          <cell r="I841">
            <v>0</v>
          </cell>
          <cell r="J841">
            <v>500</v>
          </cell>
          <cell r="K841">
            <v>0</v>
          </cell>
          <cell r="L841">
            <v>500</v>
          </cell>
          <cell r="M841">
            <v>0</v>
          </cell>
          <cell r="N841">
            <v>500</v>
          </cell>
          <cell r="O841">
            <v>0</v>
          </cell>
          <cell r="P841">
            <v>500</v>
          </cell>
          <cell r="Q841">
            <v>0</v>
          </cell>
          <cell r="R841">
            <v>500</v>
          </cell>
          <cell r="S841">
            <v>0</v>
          </cell>
          <cell r="T841">
            <v>500</v>
          </cell>
          <cell r="U841">
            <v>0</v>
          </cell>
          <cell r="V841">
            <v>500</v>
          </cell>
          <cell r="W841">
            <v>0</v>
          </cell>
          <cell r="X841">
            <v>500</v>
          </cell>
          <cell r="Y841">
            <v>0</v>
          </cell>
          <cell r="Z841">
            <v>500</v>
          </cell>
          <cell r="AA841">
            <v>0</v>
          </cell>
          <cell r="AB841">
            <v>500</v>
          </cell>
          <cell r="AC841">
            <v>0</v>
          </cell>
          <cell r="AD841">
            <v>500</v>
          </cell>
          <cell r="AE841">
            <v>0</v>
          </cell>
        </row>
        <row r="842">
          <cell r="F842" t="str">
            <v>(-) DESPESAS ASSUNTOS REGULATÓRIOSServiço de Desembaraço Aduaneiro</v>
          </cell>
          <cell r="G842" t="str">
            <v>Serviço de Desembaraço Aduaneiro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</row>
        <row r="843">
          <cell r="F843" t="str">
            <v>(-) DESPESAS ASSUNTOS REGULATÓRIOSParticipação em Associações</v>
          </cell>
          <cell r="G843" t="str">
            <v>Participação em Associações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</row>
        <row r="844">
          <cell r="F844" t="str">
            <v>(-) DESPESAS ASSUNTOS REGULATÓRIOSComissão Empresa de Cobrança</v>
          </cell>
          <cell r="G844" t="str">
            <v>Comissão Empresa de Cobrança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</row>
        <row r="845">
          <cell r="F845" t="str">
            <v>(-) DESPESAS ASSUNTOS REGULATÓRIOSServiço Análise de Crédito</v>
          </cell>
          <cell r="G845" t="str">
            <v>Serviço Análise de Crédito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</row>
        <row r="846">
          <cell r="F846" t="str">
            <v>(-) DESPESAS ASSUNTOS REGULATÓRIOSDesenvolvimento e Manutenção de Software</v>
          </cell>
          <cell r="G846" t="str">
            <v>Desenvolvimento e Manutenção de Software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</row>
        <row r="847">
          <cell r="F847" t="str">
            <v>(-) DESPESAS ASSUNTOS REGULATÓRIOSSuporte Técnico Software</v>
          </cell>
          <cell r="G847" t="str">
            <v>Suporte Técnico Software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</row>
        <row r="848">
          <cell r="F848" t="str">
            <v>(-) DESPESAS ASSUNTOS REGULATÓRIOSLicença para Uso de Software (Aluguel)</v>
          </cell>
          <cell r="G848" t="str">
            <v>Licença para Uso de Software (Aluguel)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</row>
        <row r="849">
          <cell r="F849" t="str">
            <v>(-) DESPESAS ASSUNTOS REGULATÓRIOSAssessoria em TI</v>
          </cell>
          <cell r="G849" t="str">
            <v>Assessoria em TI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</row>
        <row r="850">
          <cell r="F850" t="str">
            <v>(-) DESPESAS ASSUNTOS REGULATÓRIOSManutenção Suporte Técnico Software</v>
          </cell>
          <cell r="G850" t="str">
            <v>Manutenção Suporte Técnico Software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</row>
        <row r="851">
          <cell r="F851" t="str">
            <v>(-) DESPESAS ASSUNTOS REGULATÓRIOS(-)Manutenção</v>
          </cell>
          <cell r="G851" t="str">
            <v>(-)Manutenção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</row>
        <row r="852">
          <cell r="F852" t="str">
            <v>(-) DESPESAS ASSUNTOS REGULATÓRIOSMateriais de Manutenção e Reparos</v>
          </cell>
          <cell r="G852" t="str">
            <v>Materiais de Manutenção e Reparos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</row>
        <row r="853">
          <cell r="F853" t="str">
            <v>(-) DESPESAS ASSUNTOS REGULATÓRIOSManutenção Conservação Móveis e Utensílios</v>
          </cell>
          <cell r="G853" t="str">
            <v>Manutenção Conservação Móveis e Utensílios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</row>
        <row r="854">
          <cell r="F854" t="str">
            <v>(-) DESPESAS ASSUNTOS REGULATÓRIOSManutenção Conservação Máq. e Equipamentos</v>
          </cell>
          <cell r="G854" t="str">
            <v>Manutenção Conservação Máq. e Equipamentos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</row>
        <row r="855">
          <cell r="F855" t="str">
            <v>(-) DESPESAS ASSUNTOS REGULATÓRIOSManutenção de Equipamentos de Informática</v>
          </cell>
          <cell r="G855" t="str">
            <v>Manutenção de Equipamentos de Informática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</row>
        <row r="856">
          <cell r="F856" t="str">
            <v>(-) DESPESAS ASSUNTOS REGULATÓRIOSManutenção e Conservação Instalações</v>
          </cell>
          <cell r="G856" t="str">
            <v>Manutenção e Conservação Instalações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</row>
        <row r="857">
          <cell r="F857" t="str">
            <v>(-) DESPESAS ASSUNTOS REGULATÓRIOSManutenção e Conservação Predial</v>
          </cell>
          <cell r="G857" t="str">
            <v>Manutenção e Conservação Predial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</row>
        <row r="858">
          <cell r="F858" t="str">
            <v>(-) DESPESAS ASSUNTOS REGULATÓRIOS(-)Outras Despesas Gerais</v>
          </cell>
          <cell r="G858" t="str">
            <v>(-)Outras Despesas Gerais</v>
          </cell>
          <cell r="H858">
            <v>1550</v>
          </cell>
          <cell r="I858">
            <v>433.12</v>
          </cell>
          <cell r="J858">
            <v>6050</v>
          </cell>
          <cell r="K858">
            <v>4704.07</v>
          </cell>
          <cell r="L858">
            <v>3550</v>
          </cell>
          <cell r="M858">
            <v>1092.4399999999998</v>
          </cell>
          <cell r="N858">
            <v>1550</v>
          </cell>
          <cell r="O858">
            <v>374.16</v>
          </cell>
          <cell r="P858">
            <v>3550</v>
          </cell>
          <cell r="Q858">
            <v>111.47</v>
          </cell>
          <cell r="R858">
            <v>3550</v>
          </cell>
          <cell r="S858">
            <v>1215.5999999999999</v>
          </cell>
          <cell r="T858">
            <v>1560</v>
          </cell>
          <cell r="U858">
            <v>287.82</v>
          </cell>
          <cell r="V858">
            <v>1560</v>
          </cell>
          <cell r="W858">
            <v>0</v>
          </cell>
          <cell r="X858">
            <v>3560</v>
          </cell>
          <cell r="Y858">
            <v>0</v>
          </cell>
          <cell r="Z858">
            <v>1560</v>
          </cell>
          <cell r="AA858">
            <v>0</v>
          </cell>
          <cell r="AB858">
            <v>1560</v>
          </cell>
          <cell r="AC858">
            <v>0</v>
          </cell>
          <cell r="AD858">
            <v>1560</v>
          </cell>
          <cell r="AE858">
            <v>0</v>
          </cell>
        </row>
        <row r="859">
          <cell r="F859" t="str">
            <v>(-) DESPESAS ASSUNTOS REGULATÓRIOSAluguel de Veículos</v>
          </cell>
          <cell r="G859" t="str">
            <v>Aluguel de Veículos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</row>
        <row r="860">
          <cell r="F860" t="str">
            <v>(-) DESPESAS ASSUNTOS REGULATÓRIOSAssinatura Jornais, Revistas e Periódicos</v>
          </cell>
          <cell r="G860" t="str">
            <v>Assinatura Jornais, Revistas e Periódicos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</row>
        <row r="861">
          <cell r="F861" t="str">
            <v>(-) DESPESAS ASSUNTOS REGULATÓRIOSCombustível</v>
          </cell>
          <cell r="G861" t="str">
            <v>Combustível</v>
          </cell>
          <cell r="H861">
            <v>0</v>
          </cell>
          <cell r="I861">
            <v>138.26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</row>
        <row r="862">
          <cell r="F862" t="str">
            <v>(-) DESPESAS ASSUNTOS REGULATÓRIOSDespesa com Documentos</v>
          </cell>
          <cell r="G862" t="str">
            <v>Despesa com Documentos</v>
          </cell>
          <cell r="H862">
            <v>0</v>
          </cell>
          <cell r="I862">
            <v>0</v>
          </cell>
          <cell r="J862">
            <v>0</v>
          </cell>
          <cell r="K862">
            <v>499.6</v>
          </cell>
          <cell r="L862">
            <v>0</v>
          </cell>
          <cell r="M862">
            <v>664.68</v>
          </cell>
          <cell r="N862">
            <v>0</v>
          </cell>
          <cell r="O862">
            <v>303.5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</row>
        <row r="863">
          <cell r="F863" t="str">
            <v>(-) DESPESAS ASSUNTOS REGULATÓRIOSDespesa com Processos Judiciais</v>
          </cell>
          <cell r="G863" t="str">
            <v>Despesa com Processos Judiciais</v>
          </cell>
          <cell r="H863">
            <v>0</v>
          </cell>
          <cell r="I863">
            <v>0</v>
          </cell>
          <cell r="J863">
            <v>0</v>
          </cell>
          <cell r="K863">
            <v>57</v>
          </cell>
          <cell r="L863">
            <v>2000</v>
          </cell>
          <cell r="M863">
            <v>357.9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2000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2000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</row>
        <row r="864">
          <cell r="F864" t="str">
            <v>(-) DESPESAS ASSUNTOS REGULATÓRIOSFrete Compra</v>
          </cell>
          <cell r="G864" t="str">
            <v>Frete Compra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</row>
        <row r="865">
          <cell r="F865" t="str">
            <v>(-) DESPESAS ASSUNTOS REGULATÓRIOSMão-de-Obra Terceirizada</v>
          </cell>
          <cell r="G865" t="str">
            <v>Mão-de-Obra Terceirizada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</row>
        <row r="866">
          <cell r="F866" t="str">
            <v>(-) DESPESAS ASSUNTOS REGULATÓRIOSServiço de Correios</v>
          </cell>
          <cell r="G866" t="str">
            <v>Serviço de Correios</v>
          </cell>
          <cell r="H866">
            <v>0</v>
          </cell>
          <cell r="I866">
            <v>264.86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2.1800000000000002</v>
          </cell>
          <cell r="P866">
            <v>0</v>
          </cell>
          <cell r="Q866">
            <v>48.9</v>
          </cell>
          <cell r="R866">
            <v>0</v>
          </cell>
          <cell r="S866">
            <v>0</v>
          </cell>
          <cell r="T866">
            <v>0</v>
          </cell>
          <cell r="U866">
            <v>159.16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</row>
        <row r="867">
          <cell r="F867" t="str">
            <v>(-) DESPESAS ASSUNTOS REGULATÓRIOSÁgua</v>
          </cell>
          <cell r="G867" t="str">
            <v>Água</v>
          </cell>
          <cell r="H867">
            <v>50</v>
          </cell>
          <cell r="I867">
            <v>30</v>
          </cell>
          <cell r="J867">
            <v>50</v>
          </cell>
          <cell r="K867">
            <v>77.900000000000006</v>
          </cell>
          <cell r="L867">
            <v>50</v>
          </cell>
          <cell r="M867">
            <v>69.86</v>
          </cell>
          <cell r="N867">
            <v>50</v>
          </cell>
          <cell r="O867">
            <v>68.48</v>
          </cell>
          <cell r="P867">
            <v>50</v>
          </cell>
          <cell r="Q867">
            <v>62.57</v>
          </cell>
          <cell r="R867">
            <v>50</v>
          </cell>
          <cell r="S867">
            <v>0</v>
          </cell>
          <cell r="T867">
            <v>60</v>
          </cell>
          <cell r="U867">
            <v>128.66</v>
          </cell>
          <cell r="V867">
            <v>60</v>
          </cell>
          <cell r="W867">
            <v>0</v>
          </cell>
          <cell r="X867">
            <v>60</v>
          </cell>
          <cell r="Y867">
            <v>0</v>
          </cell>
          <cell r="Z867">
            <v>60</v>
          </cell>
          <cell r="AA867">
            <v>0</v>
          </cell>
          <cell r="AB867">
            <v>60</v>
          </cell>
          <cell r="AC867">
            <v>0</v>
          </cell>
          <cell r="AD867">
            <v>60</v>
          </cell>
          <cell r="AE867">
            <v>0</v>
          </cell>
        </row>
        <row r="868">
          <cell r="F868" t="str">
            <v>(-) DESPESAS ASSUNTOS REGULATÓRIOSDespesas com Amortização de Software</v>
          </cell>
          <cell r="G868" t="str">
            <v>Despesas com Amortização de Software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</row>
        <row r="869">
          <cell r="F869" t="str">
            <v>(-) DESPESAS ASSUNTOS REGULATÓRIOSTaxas Operacionais</v>
          </cell>
          <cell r="G869" t="str">
            <v>Taxas Operacionais</v>
          </cell>
          <cell r="H869">
            <v>0</v>
          </cell>
          <cell r="I869">
            <v>0</v>
          </cell>
          <cell r="J869">
            <v>4500</v>
          </cell>
          <cell r="K869">
            <v>4069.57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2000</v>
          </cell>
          <cell r="Q869">
            <v>0</v>
          </cell>
          <cell r="R869">
            <v>0</v>
          </cell>
          <cell r="S869">
            <v>1215.5999999999999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</row>
        <row r="870">
          <cell r="F870" t="str">
            <v>(-) DESPESAS ASSUNTOS REGULATÓRIOSAluguel de Imóveis</v>
          </cell>
          <cell r="G870" t="str">
            <v>Aluguel de Imóveis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</row>
        <row r="871">
          <cell r="F871" t="str">
            <v>(-) DESPESAS ASSUNTOS REGULATÓRIOSSeguro Frota Leve</v>
          </cell>
          <cell r="G871" t="str">
            <v>Seguro Frota Leve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</row>
        <row r="872">
          <cell r="F872" t="str">
            <v>(-) DESPESAS ASSUNTOS REGULATÓRIOSPerdas de Estoque</v>
          </cell>
          <cell r="G872" t="str">
            <v>Perdas de Estoque</v>
          </cell>
          <cell r="H872">
            <v>1500</v>
          </cell>
          <cell r="I872">
            <v>0</v>
          </cell>
          <cell r="J872">
            <v>1500</v>
          </cell>
          <cell r="K872">
            <v>0</v>
          </cell>
          <cell r="L872">
            <v>1500</v>
          </cell>
          <cell r="M872">
            <v>0</v>
          </cell>
          <cell r="N872">
            <v>1500</v>
          </cell>
          <cell r="O872">
            <v>0</v>
          </cell>
          <cell r="P872">
            <v>1500</v>
          </cell>
          <cell r="Q872">
            <v>0</v>
          </cell>
          <cell r="R872">
            <v>1500</v>
          </cell>
          <cell r="S872">
            <v>0</v>
          </cell>
          <cell r="T872">
            <v>1500</v>
          </cell>
          <cell r="U872">
            <v>0</v>
          </cell>
          <cell r="V872">
            <v>1500</v>
          </cell>
          <cell r="W872">
            <v>0</v>
          </cell>
          <cell r="X872">
            <v>1500</v>
          </cell>
          <cell r="Y872">
            <v>0</v>
          </cell>
          <cell r="Z872">
            <v>1500</v>
          </cell>
          <cell r="AA872">
            <v>0</v>
          </cell>
          <cell r="AB872">
            <v>1500</v>
          </cell>
          <cell r="AC872">
            <v>0</v>
          </cell>
          <cell r="AD872">
            <v>1500</v>
          </cell>
          <cell r="AE872">
            <v>0</v>
          </cell>
        </row>
        <row r="873">
          <cell r="F873" t="str">
            <v>(-) DESPESAS ASSUNTOS REGULATÓRIOSAluguel de Máquinas e Equipamentos</v>
          </cell>
          <cell r="G873" t="str">
            <v>Aluguel de Máquinas e Equipamentos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</row>
        <row r="874">
          <cell r="F874" t="str">
            <v>(-) DESPESAS ASSUNTOS REGULATÓRIOSOutras Despesas Gerais</v>
          </cell>
          <cell r="G874" t="str">
            <v>Outras Despesas Gerais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</row>
        <row r="875">
          <cell r="F875" t="str">
            <v>(-) DESPESAS ESTUDOS E PESQUISAS(-) DESPESAS ESTUDOS E PESQUISAS</v>
          </cell>
          <cell r="G875" t="str">
            <v>(-) DESPESAS ESTUDOS E PESQUISAS</v>
          </cell>
          <cell r="H875">
            <v>4028.1313181146238</v>
          </cell>
          <cell r="I875">
            <v>529.94000000000005</v>
          </cell>
          <cell r="J875">
            <v>2154.4516542358788</v>
          </cell>
          <cell r="K875">
            <v>252.52999999999997</v>
          </cell>
          <cell r="L875">
            <v>3154.4516542358788</v>
          </cell>
          <cell r="M875">
            <v>548.81999999999994</v>
          </cell>
          <cell r="N875">
            <v>2448.9504173410737</v>
          </cell>
          <cell r="O875">
            <v>145.36999999999998</v>
          </cell>
          <cell r="P875">
            <v>4145.2916540165352</v>
          </cell>
          <cell r="Q875">
            <v>4722.46</v>
          </cell>
          <cell r="R875">
            <v>2332.4516545088545</v>
          </cell>
          <cell r="S875">
            <v>354.95</v>
          </cell>
          <cell r="T875">
            <v>3472.7780066411683</v>
          </cell>
          <cell r="U875">
            <v>1006.9100000000001</v>
          </cell>
          <cell r="V875">
            <v>2478.2792435359734</v>
          </cell>
          <cell r="W875">
            <v>0</v>
          </cell>
          <cell r="X875">
            <v>3478.2792435359734</v>
          </cell>
          <cell r="Y875">
            <v>0</v>
          </cell>
          <cell r="Z875">
            <v>2772.7780066411683</v>
          </cell>
          <cell r="AA875">
            <v>0</v>
          </cell>
          <cell r="AB875">
            <v>3478.2792435359734</v>
          </cell>
          <cell r="AC875">
            <v>0</v>
          </cell>
          <cell r="AD875">
            <v>2478.2792435359734</v>
          </cell>
          <cell r="AE875">
            <v>0</v>
          </cell>
        </row>
        <row r="876">
          <cell r="F876" t="str">
            <v>(-) DESPESAS ESTUDOS E PESQUISASDespesas com Pessoal</v>
          </cell>
          <cell r="G876" t="str">
            <v>Despesas com Pessoal</v>
          </cell>
          <cell r="H876">
            <v>0</v>
          </cell>
          <cell r="I876">
            <v>141</v>
          </cell>
          <cell r="J876">
            <v>0</v>
          </cell>
          <cell r="K876">
            <v>0</v>
          </cell>
          <cell r="L876">
            <v>0</v>
          </cell>
          <cell r="M876">
            <v>84</v>
          </cell>
          <cell r="N876">
            <v>0</v>
          </cell>
          <cell r="O876">
            <v>0</v>
          </cell>
          <cell r="P876">
            <v>0</v>
          </cell>
          <cell r="Q876">
            <v>986.7</v>
          </cell>
          <cell r="R876">
            <v>0</v>
          </cell>
          <cell r="S876">
            <v>245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</row>
        <row r="877">
          <cell r="F877" t="str">
            <v>(-) DESPESAS ESTUDOS E PESQUISASSalários e Adicionais</v>
          </cell>
          <cell r="G877" t="str">
            <v>Salários e Adicionais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</row>
        <row r="878">
          <cell r="F878" t="str">
            <v>(-) DESPESAS ESTUDOS E PESQUISASHoras Extras</v>
          </cell>
          <cell r="G878" t="str">
            <v>Horas Extras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</row>
        <row r="879">
          <cell r="F879" t="str">
            <v>(-) DESPESAS ESTUDOS E PESQUISASEncargos Sociais</v>
          </cell>
          <cell r="G879" t="str">
            <v>Encargos Sociais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</row>
        <row r="880">
          <cell r="F880" t="str">
            <v>(-) DESPESAS ESTUDOS E PESQUISASINSS</v>
          </cell>
          <cell r="G880" t="str">
            <v>INSS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</row>
        <row r="881">
          <cell r="F881" t="str">
            <v>(-) DESPESAS ESTUDOS E PESQUISASFGTS</v>
          </cell>
          <cell r="G881" t="str">
            <v>FGTS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</row>
        <row r="882">
          <cell r="F882" t="str">
            <v>(-) DESPESAS ESTUDOS E PESQUISASProvisão 13º Salário</v>
          </cell>
          <cell r="G882" t="str">
            <v>Provisão 13º Salário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</row>
        <row r="883">
          <cell r="F883" t="str">
            <v>(-) DESPESAS ESTUDOS E PESQUISASProvisão de Férias</v>
          </cell>
          <cell r="G883" t="str">
            <v>Provisão de Férias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</row>
        <row r="884">
          <cell r="F884" t="str">
            <v>(-) DESPESAS ESTUDOS E PESQUISASProvisão PPR Global</v>
          </cell>
          <cell r="G884" t="str">
            <v>Provisão PPR Global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</row>
        <row r="885">
          <cell r="F885" t="str">
            <v>(-) DESPESAS ESTUDOS E PESQUISASProvisão PPR Gestores</v>
          </cell>
          <cell r="G885" t="str">
            <v>Provisão PPR Gestores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</row>
        <row r="886">
          <cell r="F886" t="str">
            <v>(-) DESPESAS ESTUDOS E PESQUISASDesenvolvimento RH e Outras</v>
          </cell>
          <cell r="G886" t="str">
            <v>Desenvolvimento RH e Outras</v>
          </cell>
          <cell r="H886">
            <v>0</v>
          </cell>
          <cell r="I886">
            <v>141</v>
          </cell>
          <cell r="J886">
            <v>0</v>
          </cell>
          <cell r="K886">
            <v>0</v>
          </cell>
          <cell r="L886">
            <v>0</v>
          </cell>
          <cell r="M886">
            <v>84</v>
          </cell>
          <cell r="N886">
            <v>0</v>
          </cell>
          <cell r="O886">
            <v>0</v>
          </cell>
          <cell r="P886">
            <v>0</v>
          </cell>
          <cell r="Q886">
            <v>986.7</v>
          </cell>
          <cell r="R886">
            <v>0</v>
          </cell>
          <cell r="S886">
            <v>245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</row>
        <row r="887">
          <cell r="F887" t="str">
            <v>(-) DESPESAS ESTUDOS E PESQUISASEducação Continuada</v>
          </cell>
          <cell r="G887" t="str">
            <v>Educação Continuada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</row>
        <row r="888">
          <cell r="F888" t="str">
            <v>(-) DESPESAS ESTUDOS E PESQUISASIdiomas</v>
          </cell>
          <cell r="G888" t="str">
            <v>Idiomas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</row>
        <row r="889">
          <cell r="F889" t="str">
            <v>(-) DESPESAS ESTUDOS E PESQUISASGinástica Laboral</v>
          </cell>
          <cell r="G889" t="str">
            <v>Ginástica Laboral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</row>
        <row r="890">
          <cell r="F890" t="str">
            <v>(-) DESPESAS ESTUDOS E PESQUISASEducação e Treinamento (Capacitação)</v>
          </cell>
          <cell r="G890" t="str">
            <v>Educação e Treinamento (Capacitação)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</row>
        <row r="891">
          <cell r="F891" t="str">
            <v>(-) DESPESAS ESTUDOS E PESQUISASAtividades Motivacionais</v>
          </cell>
          <cell r="G891" t="str">
            <v>Atividades Motivacionais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</row>
        <row r="892">
          <cell r="F892" t="str">
            <v>(-) DESPESAS ESTUDOS E PESQUISASExames Médicos</v>
          </cell>
          <cell r="G892" t="str">
            <v>Exames Médicos</v>
          </cell>
          <cell r="H892">
            <v>0</v>
          </cell>
          <cell r="I892">
            <v>141</v>
          </cell>
          <cell r="J892">
            <v>0</v>
          </cell>
          <cell r="K892">
            <v>0</v>
          </cell>
          <cell r="L892">
            <v>0</v>
          </cell>
          <cell r="M892">
            <v>14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</row>
        <row r="893">
          <cell r="F893" t="str">
            <v>(-) DESPESAS ESTUDOS E PESQUISASAlimentação Interna Funcionários</v>
          </cell>
          <cell r="G893" t="str">
            <v>Alimentação Interna Funcionários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</row>
        <row r="894">
          <cell r="F894" t="str">
            <v>(-) DESPESAS ESTUDOS E PESQUISASMulta Termino Contratual</v>
          </cell>
          <cell r="G894" t="str">
            <v>Multa Termino Contratual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</row>
        <row r="895">
          <cell r="F895" t="str">
            <v>(-) DESPESAS ESTUDOS E PESQUISASMultas Trabalhistas</v>
          </cell>
          <cell r="G895" t="str">
            <v>Multas Trabalhistas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</row>
        <row r="896">
          <cell r="F896" t="str">
            <v xml:space="preserve">(-) DESPESAS ESTUDOS E PESQUISASFardamento </v>
          </cell>
          <cell r="G896" t="str">
            <v xml:space="preserve">Fardamento 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70</v>
          </cell>
          <cell r="N896">
            <v>0</v>
          </cell>
          <cell r="O896">
            <v>0</v>
          </cell>
          <cell r="P896">
            <v>0</v>
          </cell>
          <cell r="Q896">
            <v>986.7</v>
          </cell>
          <cell r="R896">
            <v>0</v>
          </cell>
          <cell r="S896">
            <v>245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</row>
        <row r="897">
          <cell r="F897" t="str">
            <v>(-) DESPESAS ESTUDOS E PESQUISASBenefícios</v>
          </cell>
          <cell r="G897" t="str">
            <v>Benefícios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</row>
        <row r="898">
          <cell r="F898" t="str">
            <v>(-) DESPESAS ESTUDOS E PESQUISASAjuda de Custo Alimentação</v>
          </cell>
          <cell r="G898" t="str">
            <v>Ajuda de Custo Alimentação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</row>
        <row r="899">
          <cell r="F899" t="str">
            <v>(-) DESPESAS ESTUDOS E PESQUISASAjuda de Custo Combustível</v>
          </cell>
          <cell r="G899" t="str">
            <v>Ajuda de Custo Combustível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</row>
        <row r="900">
          <cell r="F900" t="str">
            <v>(-) DESPESAS ESTUDOS E PESQUISASAjuda de Custo Moradia/Aluguel</v>
          </cell>
          <cell r="G900" t="str">
            <v>Ajuda de Custo Moradia/Aluguel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</row>
        <row r="901">
          <cell r="F901" t="str">
            <v>(-) DESPESAS ESTUDOS E PESQUISASPlano de Saúde</v>
          </cell>
          <cell r="G901" t="str">
            <v>Plano de Saúde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</row>
        <row r="902">
          <cell r="F902" t="str">
            <v>(-) DESPESAS ESTUDOS E PESQUISASSeguro de Vida em Grupo</v>
          </cell>
          <cell r="G902" t="str">
            <v>Seguro de Vida em Grupo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</row>
        <row r="903">
          <cell r="F903" t="str">
            <v>(-) DESPESAS ESTUDOS E PESQUISASPlano Odontológico</v>
          </cell>
          <cell r="G903" t="str">
            <v>Plano Odontológico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</row>
        <row r="904">
          <cell r="F904" t="str">
            <v>(-) DESPESAS ESTUDOS E PESQUISASFarmácia</v>
          </cell>
          <cell r="G904" t="str">
            <v>Farmácia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</row>
        <row r="905">
          <cell r="F905" t="str">
            <v>(-) DESPESAS ESTUDOS E PESQUISASAlimentação Funcionários</v>
          </cell>
          <cell r="G905" t="str">
            <v>Alimentação Funcionários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</row>
        <row r="906">
          <cell r="F906" t="str">
            <v>(-) DESPESAS ESTUDOS E PESQUISASBenefícios Assistenciais</v>
          </cell>
          <cell r="G906" t="str">
            <v>Benefícios Assistenciais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</row>
        <row r="907">
          <cell r="F907" t="str">
            <v>(-) DESPESAS ESTUDOS E PESQUISASAuxílio Creche</v>
          </cell>
          <cell r="G907" t="str">
            <v>Auxílio Creche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</row>
        <row r="908">
          <cell r="F908" t="str">
            <v>(-) DESPESAS ESTUDOS E PESQUISASVale Transporte</v>
          </cell>
          <cell r="G908" t="str">
            <v>Vale Transporte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</row>
        <row r="909">
          <cell r="F909" t="str">
            <v>(-) DESPESAS ESTUDOS E PESQUISAS(-) Despesas Especificas</v>
          </cell>
          <cell r="G909" t="str">
            <v>(-) Despesas Especificas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</row>
        <row r="910">
          <cell r="F910" t="str">
            <v>(-) DESPESAS ESTUDOS E PESQUISASMaterial de Laboratório</v>
          </cell>
          <cell r="G910" t="str">
            <v>Material de Laboratório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</row>
        <row r="911">
          <cell r="F911" t="str">
            <v>(-) DESPESAS ESTUDOS E PESQUISASQualificação de Equipamentos</v>
          </cell>
          <cell r="G911" t="str">
            <v>Qualificação de Equipamentos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</row>
        <row r="912">
          <cell r="F912" t="str">
            <v>(-) DESPESAS ESTUDOS E PESQUISASCalibração Equipamentos e Instrumentos</v>
          </cell>
          <cell r="G912" t="str">
            <v>Calibração Equipamentos e Instrumentos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</row>
        <row r="913">
          <cell r="F913" t="str">
            <v>(-) DESPESAS ESTUDOS E PESQUISASOutras depesas de desenvolvimento</v>
          </cell>
          <cell r="G913" t="str">
            <v>Outras depesas de desenvolvimento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</row>
        <row r="914">
          <cell r="F914" t="str">
            <v>(-) DESPESAS ESTUDOS E PESQUISAS(-) Despesas Gerais</v>
          </cell>
          <cell r="G914" t="str">
            <v>(-) Despesas Gerais</v>
          </cell>
          <cell r="H914">
            <v>4028.1313181146238</v>
          </cell>
          <cell r="I914">
            <v>388.94000000000005</v>
          </cell>
          <cell r="J914">
            <v>2154.4516542358788</v>
          </cell>
          <cell r="K914">
            <v>252.52999999999997</v>
          </cell>
          <cell r="L914">
            <v>3154.4516542358788</v>
          </cell>
          <cell r="M914">
            <v>464.82</v>
          </cell>
          <cell r="N914">
            <v>2448.9504173410737</v>
          </cell>
          <cell r="O914">
            <v>145.36999999999998</v>
          </cell>
          <cell r="P914">
            <v>4145.2916540165352</v>
          </cell>
          <cell r="Q914">
            <v>3735.7599999999998</v>
          </cell>
          <cell r="R914">
            <v>2332.4516545088545</v>
          </cell>
          <cell r="S914">
            <v>109.95</v>
          </cell>
          <cell r="T914">
            <v>3472.7780066411683</v>
          </cell>
          <cell r="U914">
            <v>1006.9100000000001</v>
          </cell>
          <cell r="V914">
            <v>2478.2792435359734</v>
          </cell>
          <cell r="W914">
            <v>0</v>
          </cell>
          <cell r="X914">
            <v>3478.2792435359734</v>
          </cell>
          <cell r="Y914">
            <v>0</v>
          </cell>
          <cell r="Z914">
            <v>2772.7780066411683</v>
          </cell>
          <cell r="AA914">
            <v>0</v>
          </cell>
          <cell r="AB914">
            <v>3478.2792435359734</v>
          </cell>
          <cell r="AC914">
            <v>0</v>
          </cell>
          <cell r="AD914">
            <v>2478.2792435359734</v>
          </cell>
          <cell r="AE914">
            <v>0</v>
          </cell>
        </row>
        <row r="915">
          <cell r="F915" t="str">
            <v>(-) DESPESAS ESTUDOS E PESQUISAS(-) Deslocamentos e Viagens</v>
          </cell>
          <cell r="G915" t="str">
            <v>(-) Deslocamentos e Viagens</v>
          </cell>
          <cell r="H915">
            <v>1090</v>
          </cell>
          <cell r="I915">
            <v>0</v>
          </cell>
          <cell r="J915">
            <v>1090</v>
          </cell>
          <cell r="K915">
            <v>6.67</v>
          </cell>
          <cell r="L915">
            <v>1090</v>
          </cell>
          <cell r="M915">
            <v>0</v>
          </cell>
          <cell r="N915">
            <v>1090</v>
          </cell>
          <cell r="O915">
            <v>22</v>
          </cell>
          <cell r="P915">
            <v>2080.8399997806569</v>
          </cell>
          <cell r="Q915">
            <v>3311.6</v>
          </cell>
          <cell r="R915">
            <v>1268.0000002729757</v>
          </cell>
          <cell r="S915">
            <v>4</v>
          </cell>
          <cell r="T915">
            <v>1090</v>
          </cell>
          <cell r="U915">
            <v>777.44</v>
          </cell>
          <cell r="V915">
            <v>1390</v>
          </cell>
          <cell r="W915">
            <v>0</v>
          </cell>
          <cell r="X915">
            <v>1390</v>
          </cell>
          <cell r="Y915">
            <v>0</v>
          </cell>
          <cell r="Z915">
            <v>1390</v>
          </cell>
          <cell r="AA915">
            <v>0</v>
          </cell>
          <cell r="AB915">
            <v>1390</v>
          </cell>
          <cell r="AC915">
            <v>0</v>
          </cell>
          <cell r="AD915">
            <v>1390</v>
          </cell>
          <cell r="AE915">
            <v>0</v>
          </cell>
        </row>
        <row r="916">
          <cell r="F916" t="str">
            <v xml:space="preserve">(-) DESPESAS ESTUDOS E PESQUISASHospedagem </v>
          </cell>
          <cell r="G916" t="str">
            <v xml:space="preserve">Hospedagem </v>
          </cell>
          <cell r="H916">
            <v>650</v>
          </cell>
          <cell r="I916">
            <v>0</v>
          </cell>
          <cell r="J916">
            <v>650</v>
          </cell>
          <cell r="K916">
            <v>0</v>
          </cell>
          <cell r="L916">
            <v>650</v>
          </cell>
          <cell r="M916">
            <v>0</v>
          </cell>
          <cell r="N916">
            <v>650</v>
          </cell>
          <cell r="O916">
            <v>0</v>
          </cell>
          <cell r="P916">
            <v>650</v>
          </cell>
          <cell r="Q916">
            <v>653.1</v>
          </cell>
          <cell r="R916">
            <v>650</v>
          </cell>
          <cell r="S916">
            <v>0</v>
          </cell>
          <cell r="T916">
            <v>650</v>
          </cell>
          <cell r="U916">
            <v>400</v>
          </cell>
          <cell r="V916">
            <v>650</v>
          </cell>
          <cell r="W916">
            <v>0</v>
          </cell>
          <cell r="X916">
            <v>650</v>
          </cell>
          <cell r="Y916">
            <v>0</v>
          </cell>
          <cell r="Z916">
            <v>650</v>
          </cell>
          <cell r="AA916">
            <v>0</v>
          </cell>
          <cell r="AB916">
            <v>650</v>
          </cell>
          <cell r="AC916">
            <v>0</v>
          </cell>
          <cell r="AD916">
            <v>650</v>
          </cell>
          <cell r="AE916">
            <v>0</v>
          </cell>
        </row>
        <row r="917">
          <cell r="F917" t="str">
            <v xml:space="preserve">(-) DESPESAS ESTUDOS E PESQUISASPassagens Aéreas </v>
          </cell>
          <cell r="G917" t="str">
            <v xml:space="preserve">Passagens Aéreas 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990.83999978065685</v>
          </cell>
          <cell r="Q917">
            <v>1767.58</v>
          </cell>
          <cell r="R917">
            <v>178.00000027297574</v>
          </cell>
          <cell r="S917">
            <v>0</v>
          </cell>
          <cell r="T917">
            <v>0</v>
          </cell>
          <cell r="U917">
            <v>217.44</v>
          </cell>
          <cell r="V917">
            <v>300</v>
          </cell>
          <cell r="W917">
            <v>0</v>
          </cell>
          <cell r="X917">
            <v>300</v>
          </cell>
          <cell r="Y917">
            <v>0</v>
          </cell>
          <cell r="Z917">
            <v>300</v>
          </cell>
          <cell r="AA917">
            <v>0</v>
          </cell>
          <cell r="AB917">
            <v>300</v>
          </cell>
          <cell r="AC917">
            <v>0</v>
          </cell>
          <cell r="AD917">
            <v>300</v>
          </cell>
          <cell r="AE917">
            <v>0</v>
          </cell>
        </row>
        <row r="918">
          <cell r="F918" t="str">
            <v xml:space="preserve">(-) DESPESAS ESTUDOS E PESQUISASPassagens Rodoviárias </v>
          </cell>
          <cell r="G918" t="str">
            <v xml:space="preserve">Passagens Rodoviárias </v>
          </cell>
          <cell r="H918">
            <v>100</v>
          </cell>
          <cell r="I918">
            <v>0</v>
          </cell>
          <cell r="J918">
            <v>100</v>
          </cell>
          <cell r="K918">
            <v>0</v>
          </cell>
          <cell r="L918">
            <v>100</v>
          </cell>
          <cell r="M918">
            <v>0</v>
          </cell>
          <cell r="N918">
            <v>100</v>
          </cell>
          <cell r="O918">
            <v>0</v>
          </cell>
          <cell r="P918">
            <v>100</v>
          </cell>
          <cell r="Q918">
            <v>0</v>
          </cell>
          <cell r="R918">
            <v>100</v>
          </cell>
          <cell r="S918">
            <v>0</v>
          </cell>
          <cell r="T918">
            <v>100</v>
          </cell>
          <cell r="U918">
            <v>0</v>
          </cell>
          <cell r="V918">
            <v>100</v>
          </cell>
          <cell r="W918">
            <v>0</v>
          </cell>
          <cell r="X918">
            <v>100</v>
          </cell>
          <cell r="Y918">
            <v>0</v>
          </cell>
          <cell r="Z918">
            <v>100</v>
          </cell>
          <cell r="AA918">
            <v>0</v>
          </cell>
          <cell r="AB918">
            <v>100</v>
          </cell>
          <cell r="AC918">
            <v>0</v>
          </cell>
          <cell r="AD918">
            <v>100</v>
          </cell>
          <cell r="AE918">
            <v>0</v>
          </cell>
        </row>
        <row r="919">
          <cell r="F919" t="str">
            <v>(-) DESPESAS ESTUDOS E PESQUISASPassagens Marítimas</v>
          </cell>
          <cell r="G919" t="str">
            <v>Passagens Marítimas</v>
          </cell>
          <cell r="H919">
            <v>20</v>
          </cell>
          <cell r="I919">
            <v>0</v>
          </cell>
          <cell r="J919">
            <v>20</v>
          </cell>
          <cell r="K919">
            <v>0</v>
          </cell>
          <cell r="L919">
            <v>20</v>
          </cell>
          <cell r="M919">
            <v>0</v>
          </cell>
          <cell r="N919">
            <v>20</v>
          </cell>
          <cell r="O919">
            <v>0</v>
          </cell>
          <cell r="P919">
            <v>20</v>
          </cell>
          <cell r="Q919">
            <v>7.48</v>
          </cell>
          <cell r="R919">
            <v>20</v>
          </cell>
          <cell r="S919">
            <v>0</v>
          </cell>
          <cell r="T919">
            <v>20</v>
          </cell>
          <cell r="U919">
            <v>0</v>
          </cell>
          <cell r="V919">
            <v>20</v>
          </cell>
          <cell r="W919">
            <v>0</v>
          </cell>
          <cell r="X919">
            <v>20</v>
          </cell>
          <cell r="Y919">
            <v>0</v>
          </cell>
          <cell r="Z919">
            <v>20</v>
          </cell>
          <cell r="AA919">
            <v>0</v>
          </cell>
          <cell r="AB919">
            <v>20</v>
          </cell>
          <cell r="AC919">
            <v>0</v>
          </cell>
          <cell r="AD919">
            <v>20</v>
          </cell>
          <cell r="AE919">
            <v>0</v>
          </cell>
        </row>
        <row r="920">
          <cell r="F920" t="str">
            <v>(-) DESPESAS ESTUDOS E PESQUISASDespesas com Táxi</v>
          </cell>
          <cell r="G920" t="str">
            <v>Despesas com Táxi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580.5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</row>
        <row r="921">
          <cell r="F921" t="str">
            <v>(-) DESPESAS ESTUDOS E PESQUISASDespesas com Moto Taxi</v>
          </cell>
          <cell r="G921" t="str">
            <v>Despesas com Moto Taxi</v>
          </cell>
          <cell r="H921">
            <v>20</v>
          </cell>
          <cell r="I921">
            <v>0</v>
          </cell>
          <cell r="J921">
            <v>20</v>
          </cell>
          <cell r="K921">
            <v>6.67</v>
          </cell>
          <cell r="L921">
            <v>20</v>
          </cell>
          <cell r="M921">
            <v>0</v>
          </cell>
          <cell r="N921">
            <v>20</v>
          </cell>
          <cell r="O921">
            <v>22</v>
          </cell>
          <cell r="P921">
            <v>20</v>
          </cell>
          <cell r="Q921">
            <v>8</v>
          </cell>
          <cell r="R921">
            <v>20</v>
          </cell>
          <cell r="S921">
            <v>4</v>
          </cell>
          <cell r="T921">
            <v>20</v>
          </cell>
          <cell r="U921">
            <v>24</v>
          </cell>
          <cell r="V921">
            <v>20</v>
          </cell>
          <cell r="W921">
            <v>0</v>
          </cell>
          <cell r="X921">
            <v>20</v>
          </cell>
          <cell r="Y921">
            <v>0</v>
          </cell>
          <cell r="Z921">
            <v>20</v>
          </cell>
          <cell r="AA921">
            <v>0</v>
          </cell>
          <cell r="AB921">
            <v>20</v>
          </cell>
          <cell r="AC921">
            <v>0</v>
          </cell>
          <cell r="AD921">
            <v>20</v>
          </cell>
          <cell r="AE921">
            <v>0</v>
          </cell>
        </row>
        <row r="922">
          <cell r="F922" t="str">
            <v>(-) DESPESAS ESTUDOS E PESQUISASAlimentação Viagens</v>
          </cell>
          <cell r="G922" t="str">
            <v>Alimentação Viagens</v>
          </cell>
          <cell r="H922">
            <v>150</v>
          </cell>
          <cell r="I922">
            <v>0</v>
          </cell>
          <cell r="J922">
            <v>150</v>
          </cell>
          <cell r="K922">
            <v>0</v>
          </cell>
          <cell r="L922">
            <v>150</v>
          </cell>
          <cell r="M922">
            <v>0</v>
          </cell>
          <cell r="N922">
            <v>150</v>
          </cell>
          <cell r="O922">
            <v>0</v>
          </cell>
          <cell r="P922">
            <v>150</v>
          </cell>
          <cell r="Q922">
            <v>294.94</v>
          </cell>
          <cell r="R922">
            <v>150</v>
          </cell>
          <cell r="S922">
            <v>0</v>
          </cell>
          <cell r="T922">
            <v>150</v>
          </cell>
          <cell r="U922">
            <v>136</v>
          </cell>
          <cell r="V922">
            <v>150</v>
          </cell>
          <cell r="W922">
            <v>0</v>
          </cell>
          <cell r="X922">
            <v>150</v>
          </cell>
          <cell r="Y922">
            <v>0</v>
          </cell>
          <cell r="Z922">
            <v>150</v>
          </cell>
          <cell r="AA922">
            <v>0</v>
          </cell>
          <cell r="AB922">
            <v>150</v>
          </cell>
          <cell r="AC922">
            <v>0</v>
          </cell>
          <cell r="AD922">
            <v>150</v>
          </cell>
          <cell r="AE922">
            <v>0</v>
          </cell>
        </row>
        <row r="923">
          <cell r="F923" t="str">
            <v>(-) DESPESAS ESTUDOS E PESQUISASDiárias Viagens</v>
          </cell>
          <cell r="G923" t="str">
            <v>Diárias Viagens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</row>
        <row r="924">
          <cell r="F924" t="str">
            <v>(-) DESPESAS ESTUDOS E PESQUISASCombustível em Viagens</v>
          </cell>
          <cell r="G924" t="str">
            <v>Combustível em Viagens</v>
          </cell>
          <cell r="H924">
            <v>100</v>
          </cell>
          <cell r="I924">
            <v>0</v>
          </cell>
          <cell r="J924">
            <v>100</v>
          </cell>
          <cell r="K924">
            <v>0</v>
          </cell>
          <cell r="L924">
            <v>100</v>
          </cell>
          <cell r="M924">
            <v>0</v>
          </cell>
          <cell r="N924">
            <v>100</v>
          </cell>
          <cell r="O924">
            <v>0</v>
          </cell>
          <cell r="P924">
            <v>100</v>
          </cell>
          <cell r="Q924">
            <v>0</v>
          </cell>
          <cell r="R924">
            <v>100</v>
          </cell>
          <cell r="S924">
            <v>0</v>
          </cell>
          <cell r="T924">
            <v>100</v>
          </cell>
          <cell r="U924">
            <v>0</v>
          </cell>
          <cell r="V924">
            <v>100</v>
          </cell>
          <cell r="W924">
            <v>0</v>
          </cell>
          <cell r="X924">
            <v>100</v>
          </cell>
          <cell r="Y924">
            <v>0</v>
          </cell>
          <cell r="Z924">
            <v>100</v>
          </cell>
          <cell r="AA924">
            <v>0</v>
          </cell>
          <cell r="AB924">
            <v>100</v>
          </cell>
          <cell r="AC924">
            <v>0</v>
          </cell>
          <cell r="AD924">
            <v>100</v>
          </cell>
          <cell r="AE924">
            <v>0</v>
          </cell>
        </row>
        <row r="925">
          <cell r="F925" t="str">
            <v>(-) DESPESAS ESTUDOS E PESQUISASEstacionamento</v>
          </cell>
          <cell r="G925" t="str">
            <v>Estacionamento</v>
          </cell>
          <cell r="H925">
            <v>30</v>
          </cell>
          <cell r="I925">
            <v>0</v>
          </cell>
          <cell r="J925">
            <v>30</v>
          </cell>
          <cell r="K925">
            <v>0</v>
          </cell>
          <cell r="L925">
            <v>30</v>
          </cell>
          <cell r="M925">
            <v>0</v>
          </cell>
          <cell r="N925">
            <v>30</v>
          </cell>
          <cell r="O925">
            <v>0</v>
          </cell>
          <cell r="P925">
            <v>30</v>
          </cell>
          <cell r="Q925">
            <v>0</v>
          </cell>
          <cell r="R925">
            <v>30</v>
          </cell>
          <cell r="S925">
            <v>0</v>
          </cell>
          <cell r="T925">
            <v>30</v>
          </cell>
          <cell r="U925">
            <v>0</v>
          </cell>
          <cell r="V925">
            <v>30</v>
          </cell>
          <cell r="W925">
            <v>0</v>
          </cell>
          <cell r="X925">
            <v>30</v>
          </cell>
          <cell r="Y925">
            <v>0</v>
          </cell>
          <cell r="Z925">
            <v>30</v>
          </cell>
          <cell r="AA925">
            <v>0</v>
          </cell>
          <cell r="AB925">
            <v>30</v>
          </cell>
          <cell r="AC925">
            <v>0</v>
          </cell>
          <cell r="AD925">
            <v>30</v>
          </cell>
          <cell r="AE925">
            <v>0</v>
          </cell>
        </row>
        <row r="926">
          <cell r="F926" t="str">
            <v>(-) DESPESAS ESTUDOS E PESQUISASPedágio</v>
          </cell>
          <cell r="G926" t="str">
            <v>Pedágio</v>
          </cell>
          <cell r="H926">
            <v>20</v>
          </cell>
          <cell r="I926">
            <v>0</v>
          </cell>
          <cell r="J926">
            <v>20</v>
          </cell>
          <cell r="K926">
            <v>0</v>
          </cell>
          <cell r="L926">
            <v>20</v>
          </cell>
          <cell r="M926">
            <v>0</v>
          </cell>
          <cell r="N926">
            <v>20</v>
          </cell>
          <cell r="O926">
            <v>0</v>
          </cell>
          <cell r="P926">
            <v>20</v>
          </cell>
          <cell r="Q926">
            <v>0</v>
          </cell>
          <cell r="R926">
            <v>20</v>
          </cell>
          <cell r="S926">
            <v>0</v>
          </cell>
          <cell r="T926">
            <v>20</v>
          </cell>
          <cell r="U926">
            <v>0</v>
          </cell>
          <cell r="V926">
            <v>20</v>
          </cell>
          <cell r="W926">
            <v>0</v>
          </cell>
          <cell r="X926">
            <v>20</v>
          </cell>
          <cell r="Y926">
            <v>0</v>
          </cell>
          <cell r="Z926">
            <v>20</v>
          </cell>
          <cell r="AA926">
            <v>0</v>
          </cell>
          <cell r="AB926">
            <v>20</v>
          </cell>
          <cell r="AC926">
            <v>0</v>
          </cell>
          <cell r="AD926">
            <v>20</v>
          </cell>
          <cell r="AE926">
            <v>0</v>
          </cell>
        </row>
        <row r="927">
          <cell r="F927" t="str">
            <v>(-) DESPESAS ESTUDOS E PESQUISAS(-) Telefonia e Telecomunicações</v>
          </cell>
          <cell r="G927" t="str">
            <v>(-) Telefonia e Telecomunicações</v>
          </cell>
          <cell r="H927">
            <v>397.1264883349088</v>
          </cell>
          <cell r="I927">
            <v>0</v>
          </cell>
          <cell r="J927">
            <v>397.1264883349088</v>
          </cell>
          <cell r="K927">
            <v>0</v>
          </cell>
          <cell r="L927">
            <v>397.1264883349088</v>
          </cell>
          <cell r="M927">
            <v>0</v>
          </cell>
          <cell r="N927">
            <v>397.1264883349088</v>
          </cell>
          <cell r="O927">
            <v>0</v>
          </cell>
          <cell r="P927">
            <v>397.1264883349088</v>
          </cell>
          <cell r="Q927">
            <v>0</v>
          </cell>
          <cell r="R927">
            <v>397.1264883349088</v>
          </cell>
          <cell r="S927">
            <v>0</v>
          </cell>
          <cell r="T927">
            <v>420.95407763500333</v>
          </cell>
          <cell r="U927">
            <v>0</v>
          </cell>
          <cell r="V927">
            <v>420.95407763500333</v>
          </cell>
          <cell r="W927">
            <v>0</v>
          </cell>
          <cell r="X927">
            <v>420.95407763500333</v>
          </cell>
          <cell r="Y927">
            <v>0</v>
          </cell>
          <cell r="Z927">
            <v>420.95407763500333</v>
          </cell>
          <cell r="AA927">
            <v>0</v>
          </cell>
          <cell r="AB927">
            <v>420.95407763500333</v>
          </cell>
          <cell r="AC927">
            <v>0</v>
          </cell>
          <cell r="AD927">
            <v>420.95407763500333</v>
          </cell>
          <cell r="AE927">
            <v>0</v>
          </cell>
        </row>
        <row r="928">
          <cell r="F928" t="str">
            <v>(-) DESPESAS ESTUDOS E PESQUISASTelefonia Fixa</v>
          </cell>
          <cell r="G928" t="str">
            <v>Telefonia Fixa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</row>
        <row r="929">
          <cell r="F929" t="str">
            <v>(-) DESPESAS ESTUDOS E PESQUISASTelefonia Móvel</v>
          </cell>
          <cell r="G929" t="str">
            <v>Telefonia Móvel</v>
          </cell>
          <cell r="H929">
            <v>397.1264883349088</v>
          </cell>
          <cell r="I929">
            <v>0</v>
          </cell>
          <cell r="J929">
            <v>397.1264883349088</v>
          </cell>
          <cell r="K929">
            <v>0</v>
          </cell>
          <cell r="L929">
            <v>397.1264883349088</v>
          </cell>
          <cell r="M929">
            <v>0</v>
          </cell>
          <cell r="N929">
            <v>397.1264883349088</v>
          </cell>
          <cell r="O929">
            <v>0</v>
          </cell>
          <cell r="P929">
            <v>397.1264883349088</v>
          </cell>
          <cell r="Q929">
            <v>0</v>
          </cell>
          <cell r="R929">
            <v>397.1264883349088</v>
          </cell>
          <cell r="S929">
            <v>0</v>
          </cell>
          <cell r="T929">
            <v>420.95407763500333</v>
          </cell>
          <cell r="U929">
            <v>0</v>
          </cell>
          <cell r="V929">
            <v>420.95407763500333</v>
          </cell>
          <cell r="W929">
            <v>0</v>
          </cell>
          <cell r="X929">
            <v>420.95407763500333</v>
          </cell>
          <cell r="Y929">
            <v>0</v>
          </cell>
          <cell r="Z929">
            <v>420.95407763500333</v>
          </cell>
          <cell r="AA929">
            <v>0</v>
          </cell>
          <cell r="AB929">
            <v>420.95407763500333</v>
          </cell>
          <cell r="AC929">
            <v>0</v>
          </cell>
          <cell r="AD929">
            <v>420.95407763500333</v>
          </cell>
          <cell r="AE929">
            <v>0</v>
          </cell>
        </row>
        <row r="930">
          <cell r="F930" t="str">
            <v>(-) DESPESAS ESTUDOS E PESQUISASInternet</v>
          </cell>
          <cell r="G930" t="str">
            <v>Internet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</row>
        <row r="931">
          <cell r="F931" t="str">
            <v>(-) DESPESAS ESTUDOS E PESQUISASServiço de Trasmissão em Audio e Video</v>
          </cell>
          <cell r="G931" t="str">
            <v>Serviço de Trasmissão em Audio e Video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</row>
        <row r="932">
          <cell r="F932" t="str">
            <v>(-) DESPESAS ESTUDOS E PESQUISASVoip</v>
          </cell>
          <cell r="G932" t="str">
            <v>Voip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</row>
        <row r="933">
          <cell r="F933" t="str">
            <v>(-) DESPESAS ESTUDOS E PESQUISAS(-)Materias de Consumo</v>
          </cell>
          <cell r="G933" t="str">
            <v>(-)Materias de Consumo</v>
          </cell>
          <cell r="H933">
            <v>1231.004829779715</v>
          </cell>
          <cell r="I933">
            <v>131.16</v>
          </cell>
          <cell r="J933">
            <v>357.32516590096986</v>
          </cell>
          <cell r="K933">
            <v>51.87</v>
          </cell>
          <cell r="L933">
            <v>357.32516590096986</v>
          </cell>
          <cell r="M933">
            <v>464.82</v>
          </cell>
          <cell r="N933">
            <v>651.82392900616492</v>
          </cell>
          <cell r="O933">
            <v>111.21</v>
          </cell>
          <cell r="P933">
            <v>357.32516590096986</v>
          </cell>
          <cell r="Q933">
            <v>136.19999999999999</v>
          </cell>
          <cell r="R933">
            <v>357.32516590096986</v>
          </cell>
          <cell r="S933">
            <v>105.95</v>
          </cell>
          <cell r="T933">
            <v>651.82392900616492</v>
          </cell>
          <cell r="U933">
            <v>54.17</v>
          </cell>
          <cell r="V933">
            <v>357.32516590096986</v>
          </cell>
          <cell r="W933">
            <v>0</v>
          </cell>
          <cell r="X933">
            <v>357.32516590096986</v>
          </cell>
          <cell r="Y933">
            <v>0</v>
          </cell>
          <cell r="Z933">
            <v>651.82392900616492</v>
          </cell>
          <cell r="AA933">
            <v>0</v>
          </cell>
          <cell r="AB933">
            <v>357.32516590096986</v>
          </cell>
          <cell r="AC933">
            <v>0</v>
          </cell>
          <cell r="AD933">
            <v>357.32516590096986</v>
          </cell>
          <cell r="AE933">
            <v>0</v>
          </cell>
        </row>
        <row r="934">
          <cell r="F934" t="str">
            <v>(-) DESPESAS ESTUDOS E PESQUISASMaterial de Consumo Informática</v>
          </cell>
          <cell r="G934" t="str">
            <v>Material de Consumo Informática</v>
          </cell>
          <cell r="H934">
            <v>121.72615541681392</v>
          </cell>
          <cell r="I934">
            <v>0</v>
          </cell>
          <cell r="J934">
            <v>62.826402795774925</v>
          </cell>
          <cell r="K934">
            <v>0</v>
          </cell>
          <cell r="L934">
            <v>62.826402795774925</v>
          </cell>
          <cell r="M934">
            <v>0</v>
          </cell>
          <cell r="N934">
            <v>121.72615541681392</v>
          </cell>
          <cell r="O934">
            <v>0</v>
          </cell>
          <cell r="P934">
            <v>62.826402795774925</v>
          </cell>
          <cell r="Q934">
            <v>0</v>
          </cell>
          <cell r="R934">
            <v>62.826402795774925</v>
          </cell>
          <cell r="S934">
            <v>0</v>
          </cell>
          <cell r="T934">
            <v>121.72615541681392</v>
          </cell>
          <cell r="U934">
            <v>0</v>
          </cell>
          <cell r="V934">
            <v>62.826402795774925</v>
          </cell>
          <cell r="W934">
            <v>0</v>
          </cell>
          <cell r="X934">
            <v>62.826402795774925</v>
          </cell>
          <cell r="Y934">
            <v>0</v>
          </cell>
          <cell r="Z934">
            <v>121.72615541681392</v>
          </cell>
          <cell r="AA934">
            <v>0</v>
          </cell>
          <cell r="AB934">
            <v>62.826402795774925</v>
          </cell>
          <cell r="AC934">
            <v>0</v>
          </cell>
          <cell r="AD934">
            <v>62.826402795774925</v>
          </cell>
          <cell r="AE934">
            <v>0</v>
          </cell>
        </row>
        <row r="935">
          <cell r="F935" t="str">
            <v>(-) DESPESAS ESTUDOS E PESQUISASAluguel Máquina Reprográfica</v>
          </cell>
          <cell r="G935" t="str">
            <v>Aluguel Máquina Reprográfica</v>
          </cell>
          <cell r="H935">
            <v>58.899752621038992</v>
          </cell>
          <cell r="I935">
            <v>0</v>
          </cell>
          <cell r="J935">
            <v>58.899752621038992</v>
          </cell>
          <cell r="K935">
            <v>0</v>
          </cell>
          <cell r="L935">
            <v>58.899752621038992</v>
          </cell>
          <cell r="M935">
            <v>0</v>
          </cell>
          <cell r="N935">
            <v>58.899752621038992</v>
          </cell>
          <cell r="O935">
            <v>0</v>
          </cell>
          <cell r="P935">
            <v>58.899752621038992</v>
          </cell>
          <cell r="Q935">
            <v>0</v>
          </cell>
          <cell r="R935">
            <v>58.899752621038992</v>
          </cell>
          <cell r="S935">
            <v>0</v>
          </cell>
          <cell r="T935">
            <v>58.899752621038992</v>
          </cell>
          <cell r="U935">
            <v>0</v>
          </cell>
          <cell r="V935">
            <v>58.899752621038992</v>
          </cell>
          <cell r="W935">
            <v>0</v>
          </cell>
          <cell r="X935">
            <v>58.899752621038992</v>
          </cell>
          <cell r="Y935">
            <v>0</v>
          </cell>
          <cell r="Z935">
            <v>58.899752621038992</v>
          </cell>
          <cell r="AA935">
            <v>0</v>
          </cell>
          <cell r="AB935">
            <v>58.899752621038992</v>
          </cell>
          <cell r="AC935">
            <v>0</v>
          </cell>
          <cell r="AD935">
            <v>58.899752621038992</v>
          </cell>
          <cell r="AE935">
            <v>0</v>
          </cell>
        </row>
        <row r="936">
          <cell r="F936" t="str">
            <v>(-) DESPESAS ESTUDOS E PESQUISASMaterial de Consumo Máquina Reprografia</v>
          </cell>
          <cell r="G936" t="str">
            <v>Material de Consumo Máquina Reprografia</v>
          </cell>
          <cell r="H936">
            <v>90.312954018926462</v>
          </cell>
          <cell r="I936">
            <v>131.16</v>
          </cell>
          <cell r="J936">
            <v>90.312954018926462</v>
          </cell>
          <cell r="K936">
            <v>51.87</v>
          </cell>
          <cell r="L936">
            <v>90.312954018926462</v>
          </cell>
          <cell r="M936">
            <v>135.62</v>
          </cell>
          <cell r="N936">
            <v>90.312954018926462</v>
          </cell>
          <cell r="O936">
            <v>111.21</v>
          </cell>
          <cell r="P936">
            <v>90.312954018926462</v>
          </cell>
          <cell r="Q936">
            <v>136.19999999999999</v>
          </cell>
          <cell r="R936">
            <v>90.312954018926462</v>
          </cell>
          <cell r="S936">
            <v>105.95</v>
          </cell>
          <cell r="T936">
            <v>90.312954018926462</v>
          </cell>
          <cell r="U936">
            <v>54.17</v>
          </cell>
          <cell r="V936">
            <v>90.312954018926462</v>
          </cell>
          <cell r="W936">
            <v>0</v>
          </cell>
          <cell r="X936">
            <v>90.312954018926462</v>
          </cell>
          <cell r="Y936">
            <v>0</v>
          </cell>
          <cell r="Z936">
            <v>90.312954018926462</v>
          </cell>
          <cell r="AA936">
            <v>0</v>
          </cell>
          <cell r="AB936">
            <v>90.312954018926462</v>
          </cell>
          <cell r="AC936">
            <v>0</v>
          </cell>
          <cell r="AD936">
            <v>90.312954018926462</v>
          </cell>
          <cell r="AE936">
            <v>0</v>
          </cell>
        </row>
        <row r="937">
          <cell r="F937" t="str">
            <v>(-) DESPESAS ESTUDOS E PESQUISASMaterial de Expediente</v>
          </cell>
          <cell r="G937" t="str">
            <v>Material de Expediente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329.2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</row>
        <row r="938">
          <cell r="F938" t="str">
            <v>(-) DESPESAS ESTUDOS E PESQUISASMaterial de Limpeza</v>
          </cell>
          <cell r="G938" t="str">
            <v>Material de Limpeza</v>
          </cell>
          <cell r="H938">
            <v>235.59901048415597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235.59901048415597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235.59901048415597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235.59901048415597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</row>
        <row r="939">
          <cell r="F939" t="str">
            <v>(-) DESPESAS ESTUDOS E PESQUISASMaterial Gráfico e Repreográfico</v>
          </cell>
          <cell r="G939" t="str">
            <v>Material Gráfico e Repreográfico</v>
          </cell>
          <cell r="H939">
            <v>19.633250873679664</v>
          </cell>
          <cell r="I939">
            <v>0</v>
          </cell>
          <cell r="J939">
            <v>19.633250873679664</v>
          </cell>
          <cell r="K939">
            <v>0</v>
          </cell>
          <cell r="L939">
            <v>19.633250873679664</v>
          </cell>
          <cell r="M939">
            <v>0</v>
          </cell>
          <cell r="N939">
            <v>19.633250873679664</v>
          </cell>
          <cell r="O939">
            <v>0</v>
          </cell>
          <cell r="P939">
            <v>19.633250873679664</v>
          </cell>
          <cell r="Q939">
            <v>0</v>
          </cell>
          <cell r="R939">
            <v>19.633250873679664</v>
          </cell>
          <cell r="S939">
            <v>0</v>
          </cell>
          <cell r="T939">
            <v>19.633250873679664</v>
          </cell>
          <cell r="U939">
            <v>0</v>
          </cell>
          <cell r="V939">
            <v>19.633250873679664</v>
          </cell>
          <cell r="W939">
            <v>0</v>
          </cell>
          <cell r="X939">
            <v>19.633250873679664</v>
          </cell>
          <cell r="Y939">
            <v>0</v>
          </cell>
          <cell r="Z939">
            <v>19.633250873679664</v>
          </cell>
          <cell r="AA939">
            <v>0</v>
          </cell>
          <cell r="AB939">
            <v>19.633250873679664</v>
          </cell>
          <cell r="AC939">
            <v>0</v>
          </cell>
          <cell r="AD939">
            <v>19.633250873679664</v>
          </cell>
          <cell r="AE939">
            <v>0</v>
          </cell>
        </row>
        <row r="940">
          <cell r="F940" t="str">
            <v>(-) DESPESAS ESTUDOS E PESQUISASMateriais de Natureza Permanente</v>
          </cell>
          <cell r="G940" t="str">
            <v>Materiais de Natureza Permanente</v>
          </cell>
          <cell r="H940">
            <v>704.83370636509994</v>
          </cell>
          <cell r="I940">
            <v>0</v>
          </cell>
          <cell r="J940">
            <v>125.65280559154985</v>
          </cell>
          <cell r="K940">
            <v>0</v>
          </cell>
          <cell r="L940">
            <v>125.65280559154985</v>
          </cell>
          <cell r="M940">
            <v>0</v>
          </cell>
          <cell r="N940">
            <v>125.65280559154985</v>
          </cell>
          <cell r="O940">
            <v>0</v>
          </cell>
          <cell r="P940">
            <v>125.65280559154985</v>
          </cell>
          <cell r="Q940">
            <v>0</v>
          </cell>
          <cell r="R940">
            <v>125.65280559154985</v>
          </cell>
          <cell r="S940">
            <v>0</v>
          </cell>
          <cell r="T940">
            <v>125.65280559154985</v>
          </cell>
          <cell r="U940">
            <v>0</v>
          </cell>
          <cell r="V940">
            <v>125.65280559154985</v>
          </cell>
          <cell r="W940">
            <v>0</v>
          </cell>
          <cell r="X940">
            <v>125.65280559154985</v>
          </cell>
          <cell r="Y940">
            <v>0</v>
          </cell>
          <cell r="Z940">
            <v>125.65280559154985</v>
          </cell>
          <cell r="AA940">
            <v>0</v>
          </cell>
          <cell r="AB940">
            <v>125.65280559154985</v>
          </cell>
          <cell r="AC940">
            <v>0</v>
          </cell>
          <cell r="AD940">
            <v>125.65280559154985</v>
          </cell>
          <cell r="AE940">
            <v>0</v>
          </cell>
        </row>
        <row r="941">
          <cell r="F941" t="str">
            <v>(-) DESPESAS ESTUDOS E PESQUISASCoffee Break</v>
          </cell>
          <cell r="G941" t="str">
            <v>Coffee Break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</row>
        <row r="942">
          <cell r="F942" t="str">
            <v>(-) DESPESAS ESTUDOS E PESQUISASMaterial EPI</v>
          </cell>
          <cell r="G942" t="str">
            <v>Material EPI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</row>
        <row r="943">
          <cell r="F943" t="str">
            <v>(-) DESPESAS ESTUDOS E PESQUISAS(-) Serviços Técnicos Especializados</v>
          </cell>
          <cell r="G943" t="str">
            <v>(-) Serviços Técnicos Especializados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</row>
        <row r="944">
          <cell r="F944" t="str">
            <v>(-) DESPESAS ESTUDOS E PESQUISASComissões sobre Vendas</v>
          </cell>
          <cell r="G944" t="str">
            <v>Comissões sobre Vendas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</row>
        <row r="945">
          <cell r="F945" t="str">
            <v>(-) DESPESAS ESTUDOS E PESQUISASServiços de Segurança</v>
          </cell>
          <cell r="G945" t="str">
            <v>Serviços de Segurança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</row>
        <row r="946">
          <cell r="F946" t="str">
            <v>(-) DESPESAS ESTUDOS E PESQUISASServiços de Contabilidade</v>
          </cell>
          <cell r="G946" t="str">
            <v>Serviços de Contabilidade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</row>
        <row r="947">
          <cell r="F947" t="str">
            <v>(-) DESPESAS ESTUDOS E PESQUISASAssessoria Tributária</v>
          </cell>
          <cell r="G947" t="str">
            <v>Assessoria Tributária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</row>
        <row r="948">
          <cell r="F948" t="str">
            <v>(-) DESPESAS ESTUDOS E PESQUISASAuditoria Independente</v>
          </cell>
          <cell r="G948" t="str">
            <v>Auditoria Independente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</row>
        <row r="949">
          <cell r="F949" t="str">
            <v>(-) DESPESAS ESTUDOS E PESQUISASAdvocacia</v>
          </cell>
          <cell r="G949" t="str">
            <v>Advocacia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</row>
        <row r="950">
          <cell r="F950" t="str">
            <v>(-) DESPESAS ESTUDOS E PESQUISASAssessoria de Imprensa</v>
          </cell>
          <cell r="G950" t="str">
            <v>Assessoria de Imprensa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</row>
        <row r="951">
          <cell r="F951" t="str">
            <v>(-) DESPESAS ESTUDOS E PESQUISASAssessoria de Comunicação</v>
          </cell>
          <cell r="G951" t="str">
            <v>Assessoria de Comunicação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</row>
        <row r="952">
          <cell r="F952" t="str">
            <v>(-) DESPESAS ESTUDOS E PESQUISASAssessoria Criação e Publicidade</v>
          </cell>
          <cell r="G952" t="str">
            <v>Assessoria Criação e Publicidade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</row>
        <row r="953">
          <cell r="F953" t="str">
            <v>(-) DESPESAS ESTUDOS E PESQUISASRecrutamento e Seleção</v>
          </cell>
          <cell r="G953" t="str">
            <v>Recrutamento e Seleção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</row>
        <row r="954">
          <cell r="F954" t="str">
            <v>(-) DESPESAS ESTUDOS E PESQUISASFerramentas de Pesquisa</v>
          </cell>
          <cell r="G954" t="str">
            <v>Ferramentas de Pesquisa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</row>
        <row r="955">
          <cell r="F955" t="str">
            <v>(-) DESPESAS ESTUDOS E PESQUISASAssessoria Empresarial</v>
          </cell>
          <cell r="G955" t="str">
            <v>Assessoria Empresarial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</row>
        <row r="956">
          <cell r="F956" t="str">
            <v>(-) DESPESAS ESTUDOS E PESQUISASServiço de Desembaraço Aduaneiro</v>
          </cell>
          <cell r="G956" t="str">
            <v>Serviço de Desembaraço Aduaneiro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</row>
        <row r="957">
          <cell r="F957" t="str">
            <v>(-) DESPESAS ESTUDOS E PESQUISASParticipação em Associações</v>
          </cell>
          <cell r="G957" t="str">
            <v>Participação em Associações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</row>
        <row r="958">
          <cell r="F958" t="str">
            <v>(-) DESPESAS ESTUDOS E PESQUISASComissão Empresa de Cobrança</v>
          </cell>
          <cell r="G958" t="str">
            <v>Comissão Empresa de Cobrança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</row>
        <row r="959">
          <cell r="F959" t="str">
            <v>(-) DESPESAS ESTUDOS E PESQUISASServiço Análise de Crédito</v>
          </cell>
          <cell r="G959" t="str">
            <v>Serviço Análise de Crédito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</row>
        <row r="960">
          <cell r="F960" t="str">
            <v>(-) DESPESAS ESTUDOS E PESQUISASDesenvolvimento e Manutenção de Software</v>
          </cell>
          <cell r="G960" t="str">
            <v>Desenvolvimento e Manutenção de Software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</row>
        <row r="961">
          <cell r="F961" t="str">
            <v>(-) DESPESAS ESTUDOS E PESQUISASSuporte Técnico Software</v>
          </cell>
          <cell r="G961" t="str">
            <v>Suporte Técnico Software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</row>
        <row r="962">
          <cell r="F962" t="str">
            <v>(-) DESPESAS ESTUDOS E PESQUISASLicença para Uso de Software (Aluguel)</v>
          </cell>
          <cell r="G962" t="str">
            <v>Licença para Uso de Software (Aluguel)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</row>
        <row r="963">
          <cell r="F963" t="str">
            <v>(-) DESPESAS ESTUDOS E PESQUISASAssessoria em TI</v>
          </cell>
          <cell r="G963" t="str">
            <v>Assessoria em TI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</row>
        <row r="964">
          <cell r="F964" t="str">
            <v>(-) DESPESAS ESTUDOS E PESQUISASManutenção Suporte Técnico Software</v>
          </cell>
          <cell r="G964" t="str">
            <v>Manutenção Suporte Técnico Software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</row>
        <row r="965">
          <cell r="F965" t="str">
            <v>(-) DESPESAS ESTUDOS E PESQUISAS(-)Manutenção</v>
          </cell>
          <cell r="G965" t="str">
            <v>(-)Manutenção</v>
          </cell>
          <cell r="H965">
            <v>200</v>
          </cell>
          <cell r="I965">
            <v>0</v>
          </cell>
          <cell r="J965">
            <v>200</v>
          </cell>
          <cell r="K965">
            <v>120</v>
          </cell>
          <cell r="L965">
            <v>200</v>
          </cell>
          <cell r="M965">
            <v>0</v>
          </cell>
          <cell r="N965">
            <v>200</v>
          </cell>
          <cell r="O965">
            <v>0</v>
          </cell>
          <cell r="P965">
            <v>200</v>
          </cell>
          <cell r="Q965">
            <v>0</v>
          </cell>
          <cell r="R965">
            <v>200</v>
          </cell>
          <cell r="S965">
            <v>0</v>
          </cell>
          <cell r="T965">
            <v>200</v>
          </cell>
          <cell r="U965">
            <v>0</v>
          </cell>
          <cell r="V965">
            <v>200</v>
          </cell>
          <cell r="W965">
            <v>0</v>
          </cell>
          <cell r="X965">
            <v>200</v>
          </cell>
          <cell r="Y965">
            <v>0</v>
          </cell>
          <cell r="Z965">
            <v>200</v>
          </cell>
          <cell r="AA965">
            <v>0</v>
          </cell>
          <cell r="AB965">
            <v>200</v>
          </cell>
          <cell r="AC965">
            <v>0</v>
          </cell>
          <cell r="AD965">
            <v>200</v>
          </cell>
          <cell r="AE965">
            <v>0</v>
          </cell>
        </row>
        <row r="966">
          <cell r="F966" t="str">
            <v>(-) DESPESAS ESTUDOS E PESQUISASMateriais de Manutenção e Reparos</v>
          </cell>
          <cell r="G966" t="str">
            <v>Materiais de Manutenção e Reparos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</row>
        <row r="967">
          <cell r="F967" t="str">
            <v>(-) DESPESAS ESTUDOS E PESQUISASManutenção Conservação Móveis e Utensílios</v>
          </cell>
          <cell r="G967" t="str">
            <v>Manutenção Conservação Móveis e Utensílios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</row>
        <row r="968">
          <cell r="F968" t="str">
            <v>(-) DESPESAS ESTUDOS E PESQUISASManutenção Conservação Máq. e Equipamentos</v>
          </cell>
          <cell r="G968" t="str">
            <v>Manutenção Conservação Máq. e Equipamentos</v>
          </cell>
          <cell r="H968">
            <v>200</v>
          </cell>
          <cell r="I968">
            <v>0</v>
          </cell>
          <cell r="J968">
            <v>200</v>
          </cell>
          <cell r="K968">
            <v>0</v>
          </cell>
          <cell r="L968">
            <v>200</v>
          </cell>
          <cell r="M968">
            <v>0</v>
          </cell>
          <cell r="N968">
            <v>200</v>
          </cell>
          <cell r="O968">
            <v>0</v>
          </cell>
          <cell r="P968">
            <v>200</v>
          </cell>
          <cell r="Q968">
            <v>0</v>
          </cell>
          <cell r="R968">
            <v>200</v>
          </cell>
          <cell r="S968">
            <v>0</v>
          </cell>
          <cell r="T968">
            <v>200</v>
          </cell>
          <cell r="U968">
            <v>0</v>
          </cell>
          <cell r="V968">
            <v>200</v>
          </cell>
          <cell r="W968">
            <v>0</v>
          </cell>
          <cell r="X968">
            <v>200</v>
          </cell>
          <cell r="Y968">
            <v>0</v>
          </cell>
          <cell r="Z968">
            <v>200</v>
          </cell>
          <cell r="AA968">
            <v>0</v>
          </cell>
          <cell r="AB968">
            <v>200</v>
          </cell>
          <cell r="AC968">
            <v>0</v>
          </cell>
          <cell r="AD968">
            <v>200</v>
          </cell>
          <cell r="AE968">
            <v>0</v>
          </cell>
        </row>
        <row r="969">
          <cell r="F969" t="str">
            <v>(-) DESPESAS ESTUDOS E PESQUISASManutenção de Equipamentos de Informática</v>
          </cell>
          <cell r="G969" t="str">
            <v>Manutenção de Equipamentos de Informática</v>
          </cell>
          <cell r="H969">
            <v>0</v>
          </cell>
          <cell r="I969">
            <v>0</v>
          </cell>
          <cell r="J969">
            <v>0</v>
          </cell>
          <cell r="K969">
            <v>120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</row>
        <row r="970">
          <cell r="F970" t="str">
            <v>(-) DESPESAS ESTUDOS E PESQUISASManutenção e Conservação Instalações</v>
          </cell>
          <cell r="G970" t="str">
            <v>Manutenção e Conservação Instalações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</row>
        <row r="971">
          <cell r="F971" t="str">
            <v>(-) DESPESAS ESTUDOS E PESQUISASManutenção e Conservação Predial</v>
          </cell>
          <cell r="G971" t="str">
            <v>Manutenção e Conservação Predial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</row>
        <row r="972">
          <cell r="F972" t="str">
            <v>(-) DESPESAS ESTUDOS E PESQUISAS(-)Outras Despesas Gerais</v>
          </cell>
          <cell r="G972" t="str">
            <v>(-)Outras Despesas Gerais</v>
          </cell>
          <cell r="H972">
            <v>1110</v>
          </cell>
          <cell r="I972">
            <v>257.78000000000003</v>
          </cell>
          <cell r="J972">
            <v>110</v>
          </cell>
          <cell r="K972">
            <v>73.989999999999995</v>
          </cell>
          <cell r="L972">
            <v>1110</v>
          </cell>
          <cell r="M972">
            <v>0</v>
          </cell>
          <cell r="N972">
            <v>110</v>
          </cell>
          <cell r="O972">
            <v>12.16</v>
          </cell>
          <cell r="P972">
            <v>1110</v>
          </cell>
          <cell r="Q972">
            <v>287.96000000000004</v>
          </cell>
          <cell r="R972">
            <v>110</v>
          </cell>
          <cell r="S972">
            <v>0</v>
          </cell>
          <cell r="T972">
            <v>1110</v>
          </cell>
          <cell r="U972">
            <v>175.3</v>
          </cell>
          <cell r="V972">
            <v>110</v>
          </cell>
          <cell r="W972">
            <v>0</v>
          </cell>
          <cell r="X972">
            <v>1110</v>
          </cell>
          <cell r="Y972">
            <v>0</v>
          </cell>
          <cell r="Z972">
            <v>110</v>
          </cell>
          <cell r="AA972">
            <v>0</v>
          </cell>
          <cell r="AB972">
            <v>1110</v>
          </cell>
          <cell r="AC972">
            <v>0</v>
          </cell>
          <cell r="AD972">
            <v>110</v>
          </cell>
          <cell r="AE972">
            <v>0</v>
          </cell>
        </row>
        <row r="973">
          <cell r="F973" t="str">
            <v>(-) DESPESAS ESTUDOS E PESQUISASAluguel de Veículos</v>
          </cell>
          <cell r="G973" t="str">
            <v>Aluguel de Veículos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</row>
        <row r="974">
          <cell r="F974" t="str">
            <v>(-) DESPESAS ESTUDOS E PESQUISASAssinatura Jornais, Revistas e Periódicos</v>
          </cell>
          <cell r="G974" t="str">
            <v>Assinatura Jornais, Revistas e Periódicos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</row>
        <row r="975">
          <cell r="F975" t="str">
            <v>(-) DESPESAS ESTUDOS E PESQUISASCombustível</v>
          </cell>
          <cell r="G975" t="str">
            <v>Combustível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</row>
        <row r="976">
          <cell r="F976" t="str">
            <v>(-) DESPESAS ESTUDOS E PESQUISASDespesa com Documentos</v>
          </cell>
          <cell r="G976" t="str">
            <v>Despesa com Documentos</v>
          </cell>
          <cell r="H976">
            <v>10</v>
          </cell>
          <cell r="I976">
            <v>0</v>
          </cell>
          <cell r="J976">
            <v>10</v>
          </cell>
          <cell r="K976">
            <v>0</v>
          </cell>
          <cell r="L976">
            <v>10</v>
          </cell>
          <cell r="M976">
            <v>0</v>
          </cell>
          <cell r="N976">
            <v>10</v>
          </cell>
          <cell r="O976">
            <v>0</v>
          </cell>
          <cell r="P976">
            <v>10</v>
          </cell>
          <cell r="Q976">
            <v>42</v>
          </cell>
          <cell r="R976">
            <v>10</v>
          </cell>
          <cell r="S976">
            <v>0</v>
          </cell>
          <cell r="T976">
            <v>10</v>
          </cell>
          <cell r="U976">
            <v>0</v>
          </cell>
          <cell r="V976">
            <v>10</v>
          </cell>
          <cell r="W976">
            <v>0</v>
          </cell>
          <cell r="X976">
            <v>10</v>
          </cell>
          <cell r="Y976">
            <v>0</v>
          </cell>
          <cell r="Z976">
            <v>10</v>
          </cell>
          <cell r="AA976">
            <v>0</v>
          </cell>
          <cell r="AB976">
            <v>10</v>
          </cell>
          <cell r="AC976">
            <v>0</v>
          </cell>
          <cell r="AD976">
            <v>10</v>
          </cell>
          <cell r="AE976">
            <v>0</v>
          </cell>
        </row>
        <row r="977">
          <cell r="F977" t="str">
            <v>(-) DESPESAS ESTUDOS E PESQUISASDespesa com Processos Judiciais</v>
          </cell>
          <cell r="G977" t="str">
            <v>Despesa com Processos Judiciais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</row>
        <row r="978">
          <cell r="F978" t="str">
            <v>(-) DESPESAS ESTUDOS E PESQUISASFrete Compra</v>
          </cell>
          <cell r="G978" t="str">
            <v>Frete Compra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</row>
        <row r="979">
          <cell r="F979" t="str">
            <v>(-) DESPESAS ESTUDOS E PESQUISASMão-de-Obra Terceirizada</v>
          </cell>
          <cell r="G979" t="str">
            <v>Mão-de-Obra Terceirizada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</row>
        <row r="980">
          <cell r="F980" t="str">
            <v>(-) DESPESAS ESTUDOS E PESQUISASServiço de Correios</v>
          </cell>
          <cell r="G980" t="str">
            <v>Serviço de Correios</v>
          </cell>
          <cell r="H980">
            <v>100</v>
          </cell>
          <cell r="I980">
            <v>257.78000000000003</v>
          </cell>
          <cell r="J980">
            <v>100</v>
          </cell>
          <cell r="K980">
            <v>18.669999999999998</v>
          </cell>
          <cell r="L980">
            <v>100</v>
          </cell>
          <cell r="M980">
            <v>0</v>
          </cell>
          <cell r="N980">
            <v>100</v>
          </cell>
          <cell r="O980">
            <v>12.16</v>
          </cell>
          <cell r="P980">
            <v>100</v>
          </cell>
          <cell r="Q980">
            <v>245.96</v>
          </cell>
          <cell r="R980">
            <v>100</v>
          </cell>
          <cell r="S980">
            <v>0</v>
          </cell>
          <cell r="T980">
            <v>100</v>
          </cell>
          <cell r="U980">
            <v>175.3</v>
          </cell>
          <cell r="V980">
            <v>100</v>
          </cell>
          <cell r="W980">
            <v>0</v>
          </cell>
          <cell r="X980">
            <v>100</v>
          </cell>
          <cell r="Y980">
            <v>0</v>
          </cell>
          <cell r="Z980">
            <v>100</v>
          </cell>
          <cell r="AA980">
            <v>0</v>
          </cell>
          <cell r="AB980">
            <v>100</v>
          </cell>
          <cell r="AC980">
            <v>0</v>
          </cell>
          <cell r="AD980">
            <v>100</v>
          </cell>
          <cell r="AE980">
            <v>0</v>
          </cell>
        </row>
        <row r="981">
          <cell r="F981" t="str">
            <v>(-) DESPESAS ESTUDOS E PESQUISASÁgua</v>
          </cell>
          <cell r="G981" t="str">
            <v>Água</v>
          </cell>
          <cell r="H981">
            <v>0</v>
          </cell>
          <cell r="I981">
            <v>0</v>
          </cell>
          <cell r="J981">
            <v>0</v>
          </cell>
          <cell r="K981">
            <v>55.32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</row>
        <row r="982">
          <cell r="F982" t="str">
            <v>(-) DESPESAS ESTUDOS E PESQUISASDespesas com Amortização de Software</v>
          </cell>
          <cell r="G982" t="str">
            <v>Despesas com Amortização de Software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</row>
        <row r="983">
          <cell r="F983" t="str">
            <v>(-) DESPESAS ESTUDOS E PESQUISASTaxas Operacionais</v>
          </cell>
          <cell r="G983" t="str">
            <v>Taxas Operacionais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</row>
        <row r="984">
          <cell r="F984" t="str">
            <v>(-) DESPESAS ESTUDOS E PESQUISASAluguel de Imóveis</v>
          </cell>
          <cell r="G984" t="str">
            <v>Aluguel de Imóveis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</row>
        <row r="985">
          <cell r="F985" t="str">
            <v>(-) DESPESAS ESTUDOS E PESQUISASSeguro Frota Leve</v>
          </cell>
          <cell r="G985" t="str">
            <v>Seguro Frota Leve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</row>
        <row r="986">
          <cell r="F986" t="str">
            <v>(-) DESPESAS ESTUDOS E PESQUISASPerdas de Estoque</v>
          </cell>
          <cell r="G986" t="str">
            <v>Perdas de Estoque</v>
          </cell>
          <cell r="H986">
            <v>1000</v>
          </cell>
          <cell r="I986">
            <v>0</v>
          </cell>
          <cell r="J986">
            <v>0</v>
          </cell>
          <cell r="K986">
            <v>0</v>
          </cell>
          <cell r="L986">
            <v>1000</v>
          </cell>
          <cell r="M986">
            <v>0</v>
          </cell>
          <cell r="N986">
            <v>0</v>
          </cell>
          <cell r="O986">
            <v>0</v>
          </cell>
          <cell r="P986">
            <v>1000</v>
          </cell>
          <cell r="Q986">
            <v>0</v>
          </cell>
          <cell r="R986">
            <v>0</v>
          </cell>
          <cell r="S986">
            <v>0</v>
          </cell>
          <cell r="T986">
            <v>1000</v>
          </cell>
          <cell r="U986">
            <v>0</v>
          </cell>
          <cell r="V986">
            <v>0</v>
          </cell>
          <cell r="W986">
            <v>0</v>
          </cell>
          <cell r="X986">
            <v>1000</v>
          </cell>
          <cell r="Y986">
            <v>0</v>
          </cell>
          <cell r="Z986">
            <v>0</v>
          </cell>
          <cell r="AA986">
            <v>0</v>
          </cell>
          <cell r="AB986">
            <v>1000</v>
          </cell>
          <cell r="AC986">
            <v>0</v>
          </cell>
          <cell r="AD986">
            <v>0</v>
          </cell>
          <cell r="AE986">
            <v>0</v>
          </cell>
        </row>
        <row r="987">
          <cell r="F987" t="str">
            <v>(-) DESPESAS ESTUDOS E PESQUISASAluguel de Máquinas e Equipamentos</v>
          </cell>
          <cell r="G987" t="str">
            <v>Aluguel de Máquinas e Equipamentos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</row>
        <row r="988">
          <cell r="F988" t="str">
            <v>(-) DESPESAS ESTUDOS E PESQUISASOutras Despesas Gerais</v>
          </cell>
          <cell r="G988" t="str">
            <v>Outras Despesas Gerais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</row>
        <row r="989">
          <cell r="F989" t="str">
            <v>(-) DESPESAS PRODUÇÃO INDIRETA (Site I)(-) DESPESAS PRODUÇÃO INDIRETA (Site I)</v>
          </cell>
          <cell r="G989" t="str">
            <v>(-) DESPESAS PRODUÇÃO INDIRETA (Site I)</v>
          </cell>
          <cell r="H989">
            <v>314936.79228296329</v>
          </cell>
          <cell r="I989">
            <v>307896.50999999995</v>
          </cell>
          <cell r="J989">
            <v>315797.62880954461</v>
          </cell>
          <cell r="K989">
            <v>358638.64</v>
          </cell>
          <cell r="L989">
            <v>320597.62880954461</v>
          </cell>
          <cell r="M989">
            <v>327776.17000000004</v>
          </cell>
          <cell r="N989">
            <v>323752.51395296352</v>
          </cell>
          <cell r="O989">
            <v>362266.81999999995</v>
          </cell>
          <cell r="P989">
            <v>334970.48013295856</v>
          </cell>
          <cell r="Q989">
            <v>294069.67999999993</v>
          </cell>
          <cell r="R989">
            <v>347665.13552629022</v>
          </cell>
          <cell r="S989">
            <v>340094.95</v>
          </cell>
          <cell r="T989">
            <v>347715.13552629022</v>
          </cell>
          <cell r="U989">
            <v>359234.74999999994</v>
          </cell>
          <cell r="V989">
            <v>359830.45895046333</v>
          </cell>
          <cell r="W989">
            <v>0</v>
          </cell>
          <cell r="X989">
            <v>369930.45895046333</v>
          </cell>
          <cell r="Y989">
            <v>0</v>
          </cell>
          <cell r="Z989">
            <v>379730.45895046333</v>
          </cell>
          <cell r="AA989">
            <v>0</v>
          </cell>
          <cell r="AB989">
            <v>382230.45895046333</v>
          </cell>
          <cell r="AC989">
            <v>0</v>
          </cell>
          <cell r="AD989">
            <v>382230.45895046333</v>
          </cell>
          <cell r="AE989">
            <v>0</v>
          </cell>
        </row>
        <row r="990">
          <cell r="F990" t="str">
            <v>(-) DESPESAS PRODUÇÃO INDIRETA (Site I)Despesas com Pessoal</v>
          </cell>
          <cell r="G990" t="str">
            <v>Despesas com Pessoal</v>
          </cell>
          <cell r="H990">
            <v>111316.72766571133</v>
          </cell>
          <cell r="I990">
            <v>144020.74999999997</v>
          </cell>
          <cell r="J990">
            <v>111427.56419229266</v>
          </cell>
          <cell r="K990">
            <v>148500.82</v>
          </cell>
          <cell r="L990">
            <v>111427.56419229266</v>
          </cell>
          <cell r="M990">
            <v>120821.68</v>
          </cell>
          <cell r="N990">
            <v>129862.44933571157</v>
          </cell>
          <cell r="O990">
            <v>131381.01999999999</v>
          </cell>
          <cell r="P990">
            <v>137810.41551570658</v>
          </cell>
          <cell r="Q990">
            <v>138117.51999999999</v>
          </cell>
          <cell r="R990">
            <v>139905.07090903824</v>
          </cell>
          <cell r="S990">
            <v>143750.07</v>
          </cell>
          <cell r="T990">
            <v>139905.07090903824</v>
          </cell>
          <cell r="U990">
            <v>143604.82999999999</v>
          </cell>
          <cell r="V990">
            <v>140470.39433321138</v>
          </cell>
          <cell r="W990">
            <v>0</v>
          </cell>
          <cell r="X990">
            <v>140470.39433321138</v>
          </cell>
          <cell r="Y990">
            <v>0</v>
          </cell>
          <cell r="Z990">
            <v>140470.39433321138</v>
          </cell>
          <cell r="AA990">
            <v>0</v>
          </cell>
          <cell r="AB990">
            <v>140470.39433321138</v>
          </cell>
          <cell r="AC990">
            <v>0</v>
          </cell>
          <cell r="AD990">
            <v>140470.39433321138</v>
          </cell>
          <cell r="AE990">
            <v>0</v>
          </cell>
        </row>
        <row r="991">
          <cell r="F991" t="str">
            <v>(-) DESPESAS PRODUÇÃO INDIRETA (Site I)Salários e Adicionais</v>
          </cell>
          <cell r="G991" t="str">
            <v>Salários e Adicionais</v>
          </cell>
          <cell r="H991">
            <v>61744</v>
          </cell>
          <cell r="I991">
            <v>59957.659999999996</v>
          </cell>
          <cell r="J991">
            <v>61824.617400000003</v>
          </cell>
          <cell r="K991">
            <v>59629.71</v>
          </cell>
          <cell r="L991">
            <v>61824.617400000003</v>
          </cell>
          <cell r="M991">
            <v>56609.75</v>
          </cell>
          <cell r="N991">
            <v>73532.090618000017</v>
          </cell>
          <cell r="O991">
            <v>63979.239999999991</v>
          </cell>
          <cell r="P991">
            <v>77303.840618000017</v>
          </cell>
          <cell r="Q991">
            <v>56915.200799999999</v>
          </cell>
          <cell r="R991">
            <v>78561.090618000017</v>
          </cell>
          <cell r="S991">
            <v>55864.889199999998</v>
          </cell>
          <cell r="T991">
            <v>78561.090618000017</v>
          </cell>
          <cell r="U991">
            <v>62463.17</v>
          </cell>
          <cell r="V991">
            <v>78972.280918000019</v>
          </cell>
          <cell r="W991">
            <v>0</v>
          </cell>
          <cell r="X991">
            <v>78972.280918000019</v>
          </cell>
          <cell r="Y991">
            <v>0</v>
          </cell>
          <cell r="Z991">
            <v>78972.280918000019</v>
          </cell>
          <cell r="AA991">
            <v>0</v>
          </cell>
          <cell r="AB991">
            <v>78972.280918000019</v>
          </cell>
          <cell r="AC991">
            <v>0</v>
          </cell>
          <cell r="AD991">
            <v>78972.280918000019</v>
          </cell>
          <cell r="AE991">
            <v>0</v>
          </cell>
        </row>
        <row r="992">
          <cell r="F992" t="str">
            <v>(-) DESPESAS PRODUÇÃO INDIRETA (Site I)Horas Extras</v>
          </cell>
          <cell r="G992" t="str">
            <v>Horas Extras</v>
          </cell>
          <cell r="H992">
            <v>0</v>
          </cell>
          <cell r="I992">
            <v>7684.74</v>
          </cell>
          <cell r="J992">
            <v>0</v>
          </cell>
          <cell r="K992">
            <v>5320.49</v>
          </cell>
          <cell r="L992">
            <v>0</v>
          </cell>
          <cell r="M992">
            <v>4353.07</v>
          </cell>
          <cell r="N992">
            <v>0</v>
          </cell>
          <cell r="O992">
            <v>4296.3900000000003</v>
          </cell>
          <cell r="P992">
            <v>0</v>
          </cell>
          <cell r="Q992">
            <v>4072.79</v>
          </cell>
          <cell r="R992">
            <v>0</v>
          </cell>
          <cell r="S992">
            <v>5932.37</v>
          </cell>
          <cell r="T992">
            <v>0</v>
          </cell>
          <cell r="U992">
            <v>5304.54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</row>
        <row r="993">
          <cell r="F993" t="str">
            <v>(-) DESPESAS PRODUÇÃO INDIRETA (Site I)Encargos Sociais</v>
          </cell>
          <cell r="G993" t="str">
            <v>Encargos Sociais</v>
          </cell>
          <cell r="H993">
            <v>18001.228984426663</v>
          </cell>
          <cell r="I993">
            <v>43227.209999999992</v>
          </cell>
          <cell r="J993">
            <v>18024.732681587997</v>
          </cell>
          <cell r="K993">
            <v>35555.07</v>
          </cell>
          <cell r="L993">
            <v>18024.732681587997</v>
          </cell>
          <cell r="M993">
            <v>25881.030000000002</v>
          </cell>
          <cell r="N993">
            <v>21438.002087947491</v>
          </cell>
          <cell r="O993">
            <v>29532.230000000003</v>
          </cell>
          <cell r="P993">
            <v>22537.641492942494</v>
          </cell>
          <cell r="Q993">
            <v>29400.8992</v>
          </cell>
          <cell r="R993">
            <v>22904.187961274154</v>
          </cell>
          <cell r="S993">
            <v>45810.3508</v>
          </cell>
          <cell r="T993">
            <v>22904.187961274154</v>
          </cell>
          <cell r="U993">
            <v>39724.959999999999</v>
          </cell>
          <cell r="V993">
            <v>23024.068933457289</v>
          </cell>
          <cell r="W993">
            <v>0</v>
          </cell>
          <cell r="X993">
            <v>23024.068933457289</v>
          </cell>
          <cell r="Y993">
            <v>0</v>
          </cell>
          <cell r="Z993">
            <v>23024.068933457289</v>
          </cell>
          <cell r="AA993">
            <v>0</v>
          </cell>
          <cell r="AB993">
            <v>23024.068933457289</v>
          </cell>
          <cell r="AC993">
            <v>0</v>
          </cell>
          <cell r="AD993">
            <v>23024.068933457289</v>
          </cell>
          <cell r="AE993">
            <v>0</v>
          </cell>
        </row>
        <row r="994">
          <cell r="F994" t="str">
            <v>(-) DESPESAS PRODUÇÃO INDIRETA (Site I)INSS</v>
          </cell>
          <cell r="G994" t="str">
            <v>INSS</v>
          </cell>
          <cell r="H994">
            <v>6199.892451093333</v>
          </cell>
          <cell r="I994">
            <v>7884.1099999999988</v>
          </cell>
          <cell r="J994">
            <v>6207.9874758679962</v>
          </cell>
          <cell r="K994">
            <v>8784.41</v>
          </cell>
          <cell r="L994">
            <v>6207.9874758679962</v>
          </cell>
          <cell r="M994">
            <v>7361.22</v>
          </cell>
          <cell r="N994">
            <v>7383.5685011604246</v>
          </cell>
          <cell r="O994">
            <v>7218.77</v>
          </cell>
          <cell r="P994">
            <v>7762.3007561554241</v>
          </cell>
          <cell r="Q994">
            <v>6747.5751999999993</v>
          </cell>
          <cell r="R994">
            <v>7888.5448411537573</v>
          </cell>
          <cell r="S994">
            <v>8985.9648000000016</v>
          </cell>
          <cell r="T994">
            <v>7888.5448411537573</v>
          </cell>
          <cell r="U994">
            <v>8591.42</v>
          </cell>
          <cell r="V994">
            <v>7929.8336406635526</v>
          </cell>
          <cell r="W994">
            <v>0</v>
          </cell>
          <cell r="X994">
            <v>7929.8336406635526</v>
          </cell>
          <cell r="Y994">
            <v>0</v>
          </cell>
          <cell r="Z994">
            <v>7929.8336406635526</v>
          </cell>
          <cell r="AA994">
            <v>0</v>
          </cell>
          <cell r="AB994">
            <v>7929.8336406635526</v>
          </cell>
          <cell r="AC994">
            <v>0</v>
          </cell>
          <cell r="AD994">
            <v>7929.8336406635526</v>
          </cell>
          <cell r="AE994">
            <v>0</v>
          </cell>
        </row>
        <row r="995">
          <cell r="F995" t="str">
            <v>(-) DESPESAS PRODUÇÃO INDIRETA (Site I)FGTS</v>
          </cell>
          <cell r="G995" t="str">
            <v>FGTS</v>
          </cell>
          <cell r="H995">
            <v>4939.5200000000004</v>
          </cell>
          <cell r="I995">
            <v>6652.36</v>
          </cell>
          <cell r="J995">
            <v>4945.969392</v>
          </cell>
          <cell r="K995">
            <v>13319.79</v>
          </cell>
          <cell r="L995">
            <v>4945.969392</v>
          </cell>
          <cell r="M995">
            <v>5905.54</v>
          </cell>
          <cell r="N995">
            <v>5882.5672494400014</v>
          </cell>
          <cell r="O995">
            <v>6075.4872000000014</v>
          </cell>
          <cell r="P995">
            <v>6184.3072494400012</v>
          </cell>
          <cell r="Q995">
            <v>4896.2339999999995</v>
          </cell>
          <cell r="R995">
            <v>6284.8872494400011</v>
          </cell>
          <cell r="S995">
            <v>7230.8788000000004</v>
          </cell>
          <cell r="T995">
            <v>6284.8872494400011</v>
          </cell>
          <cell r="U995">
            <v>12286.720000000001</v>
          </cell>
          <cell r="V995">
            <v>6317.7824734400019</v>
          </cell>
          <cell r="W995">
            <v>0</v>
          </cell>
          <cell r="X995">
            <v>6317.7824734400019</v>
          </cell>
          <cell r="Y995">
            <v>0</v>
          </cell>
          <cell r="Z995">
            <v>6317.7824734400019</v>
          </cell>
          <cell r="AA995">
            <v>0</v>
          </cell>
          <cell r="AB995">
            <v>6317.7824734400019</v>
          </cell>
          <cell r="AC995">
            <v>0</v>
          </cell>
          <cell r="AD995">
            <v>6317.7824734400019</v>
          </cell>
          <cell r="AE995">
            <v>0</v>
          </cell>
        </row>
        <row r="996">
          <cell r="F996" t="str">
            <v>(-) DESPESAS PRODUÇÃO INDIRETA (Site I)Provisão 13º Salário</v>
          </cell>
          <cell r="G996" t="str">
            <v>Provisão 13º Salário</v>
          </cell>
          <cell r="H996">
            <v>5145.3333333333312</v>
          </cell>
          <cell r="I996">
            <v>5875.46</v>
          </cell>
          <cell r="J996">
            <v>5152.0514499999981</v>
          </cell>
          <cell r="K996">
            <v>5712.36</v>
          </cell>
          <cell r="L996">
            <v>5152.0514499999981</v>
          </cell>
          <cell r="M996">
            <v>5480.8899999999994</v>
          </cell>
          <cell r="N996">
            <v>6127.6742181666659</v>
          </cell>
          <cell r="O996">
            <v>5858.7732000000005</v>
          </cell>
          <cell r="P996">
            <v>6441.9867181666659</v>
          </cell>
          <cell r="Q996">
            <v>5879.0016000000005</v>
          </cell>
          <cell r="R996">
            <v>6546.757551499999</v>
          </cell>
          <cell r="S996">
            <v>9318.9052000000011</v>
          </cell>
          <cell r="T996">
            <v>6546.757551499999</v>
          </cell>
          <cell r="U996">
            <v>7175.1</v>
          </cell>
          <cell r="V996">
            <v>6581.0234098333322</v>
          </cell>
          <cell r="W996">
            <v>0</v>
          </cell>
          <cell r="X996">
            <v>6581.0234098333322</v>
          </cell>
          <cell r="Y996">
            <v>0</v>
          </cell>
          <cell r="Z996">
            <v>6581.0234098333322</v>
          </cell>
          <cell r="AA996">
            <v>0</v>
          </cell>
          <cell r="AB996">
            <v>6581.0234098333322</v>
          </cell>
          <cell r="AC996">
            <v>0</v>
          </cell>
          <cell r="AD996">
            <v>6581.0234098333322</v>
          </cell>
          <cell r="AE996">
            <v>0</v>
          </cell>
        </row>
        <row r="997">
          <cell r="F997" t="str">
            <v>(-) DESPESAS PRODUÇÃO INDIRETA (Site I)Provisão de Férias</v>
          </cell>
          <cell r="G997" t="str">
            <v>Provisão de Férias</v>
          </cell>
          <cell r="H997">
            <v>1716.4831999999999</v>
          </cell>
          <cell r="I997">
            <v>22815.279999999999</v>
          </cell>
          <cell r="J997">
            <v>1718.7243637199999</v>
          </cell>
          <cell r="K997">
            <v>7738.51</v>
          </cell>
          <cell r="L997">
            <v>1718.7243637199999</v>
          </cell>
          <cell r="M997">
            <v>7133.38</v>
          </cell>
          <cell r="N997">
            <v>2044.1921191804004</v>
          </cell>
          <cell r="O997">
            <v>10379.199600000002</v>
          </cell>
          <cell r="P997">
            <v>2149.0467691804001</v>
          </cell>
          <cell r="Q997">
            <v>11878.088400000001</v>
          </cell>
          <cell r="R997">
            <v>2183.9983191804004</v>
          </cell>
          <cell r="S997">
            <v>20274.601999999999</v>
          </cell>
          <cell r="T997">
            <v>2183.9983191804004</v>
          </cell>
          <cell r="U997">
            <v>11671.72</v>
          </cell>
          <cell r="V997">
            <v>2195.4294095204004</v>
          </cell>
          <cell r="W997">
            <v>0</v>
          </cell>
          <cell r="X997">
            <v>2195.4294095204004</v>
          </cell>
          <cell r="Y997">
            <v>0</v>
          </cell>
          <cell r="Z997">
            <v>2195.4294095204004</v>
          </cell>
          <cell r="AA997">
            <v>0</v>
          </cell>
          <cell r="AB997">
            <v>2195.4294095204004</v>
          </cell>
          <cell r="AC997">
            <v>0</v>
          </cell>
          <cell r="AD997">
            <v>2195.4294095204004</v>
          </cell>
          <cell r="AE997">
            <v>0</v>
          </cell>
        </row>
        <row r="998">
          <cell r="F998" t="str">
            <v>(-) DESPESAS PRODUÇÃO INDIRETA (Site I)Provisão PPR Global</v>
          </cell>
          <cell r="G998" t="str">
            <v>Provisão PPR Global</v>
          </cell>
          <cell r="H998">
            <v>5143.2752</v>
          </cell>
          <cell r="I998">
            <v>5714.15</v>
          </cell>
          <cell r="J998">
            <v>5149.99062942</v>
          </cell>
          <cell r="K998">
            <v>5458.66</v>
          </cell>
          <cell r="L998">
            <v>5149.99062942</v>
          </cell>
          <cell r="M998">
            <v>5485.98</v>
          </cell>
          <cell r="N998">
            <v>6125.2231484794011</v>
          </cell>
          <cell r="O998">
            <v>5449.79</v>
          </cell>
          <cell r="P998">
            <v>6439.4099234794012</v>
          </cell>
          <cell r="Q998">
            <v>5324.41</v>
          </cell>
          <cell r="R998">
            <v>6544.1388484794015</v>
          </cell>
          <cell r="S998">
            <v>6349.83</v>
          </cell>
          <cell r="T998">
            <v>6544.1388484794015</v>
          </cell>
          <cell r="U998">
            <v>5859.68</v>
          </cell>
          <cell r="V998">
            <v>6578.3910004694017</v>
          </cell>
          <cell r="W998">
            <v>0</v>
          </cell>
          <cell r="X998">
            <v>6578.3910004694017</v>
          </cell>
          <cell r="Y998">
            <v>0</v>
          </cell>
          <cell r="Z998">
            <v>6578.3910004694017</v>
          </cell>
          <cell r="AA998">
            <v>0</v>
          </cell>
          <cell r="AB998">
            <v>6578.3910004694017</v>
          </cell>
          <cell r="AC998">
            <v>0</v>
          </cell>
          <cell r="AD998">
            <v>6578.3910004694017</v>
          </cell>
          <cell r="AE998">
            <v>0</v>
          </cell>
        </row>
        <row r="999">
          <cell r="F999" t="str">
            <v>(-) DESPESAS PRODUÇÃO INDIRETA (Site I)Provisão PPR Gestores</v>
          </cell>
          <cell r="G999" t="str">
            <v>Provisão PPR Gestores</v>
          </cell>
          <cell r="H999">
            <v>8920.5467689166671</v>
          </cell>
          <cell r="I999">
            <v>8920.5499999999993</v>
          </cell>
          <cell r="J999">
            <v>8920.5467689166671</v>
          </cell>
          <cell r="K999">
            <v>8920.5499999999993</v>
          </cell>
          <cell r="L999">
            <v>8920.5467689166671</v>
          </cell>
          <cell r="M999">
            <v>8920.5499999999993</v>
          </cell>
          <cell r="N999">
            <v>8920.5467689166671</v>
          </cell>
          <cell r="O999">
            <v>8920.5499999999993</v>
          </cell>
          <cell r="P999">
            <v>8920.5467689166671</v>
          </cell>
          <cell r="Q999">
            <v>8920.5499999999993</v>
          </cell>
          <cell r="R999">
            <v>8920.5467689166671</v>
          </cell>
          <cell r="S999">
            <v>8920.5499999999993</v>
          </cell>
          <cell r="T999">
            <v>8920.5467689166671</v>
          </cell>
          <cell r="U999">
            <v>8920.5499999999993</v>
          </cell>
          <cell r="V999">
            <v>8920.5467689166671</v>
          </cell>
          <cell r="W999">
            <v>0</v>
          </cell>
          <cell r="X999">
            <v>8920.5467689166671</v>
          </cell>
          <cell r="Y999">
            <v>0</v>
          </cell>
          <cell r="Z999">
            <v>8920.5467689166671</v>
          </cell>
          <cell r="AA999">
            <v>0</v>
          </cell>
          <cell r="AB999">
            <v>8920.5467689166671</v>
          </cell>
          <cell r="AC999">
            <v>0</v>
          </cell>
          <cell r="AD999">
            <v>8920.5467689166671</v>
          </cell>
          <cell r="AE999">
            <v>0</v>
          </cell>
        </row>
        <row r="1000">
          <cell r="F1000" t="str">
            <v>(-) DESPESAS PRODUÇÃO INDIRETA (Site I)Desenvolvimento RH e Outras</v>
          </cell>
          <cell r="G1000" t="str">
            <v>Desenvolvimento RH e Outras</v>
          </cell>
          <cell r="H1000">
            <v>2499.6</v>
          </cell>
          <cell r="I1000">
            <v>3221.54</v>
          </cell>
          <cell r="J1000">
            <v>2499.6</v>
          </cell>
          <cell r="K1000">
            <v>17378.86</v>
          </cell>
          <cell r="L1000">
            <v>2499.6</v>
          </cell>
          <cell r="M1000">
            <v>3126.3100000000004</v>
          </cell>
          <cell r="N1000">
            <v>2512.06</v>
          </cell>
          <cell r="O1000">
            <v>2813.52</v>
          </cell>
          <cell r="P1000">
            <v>2517.4</v>
          </cell>
          <cell r="Q1000">
            <v>8026.11</v>
          </cell>
          <cell r="R1000">
            <v>2519.1800000000003</v>
          </cell>
          <cell r="S1000">
            <v>3254.8</v>
          </cell>
          <cell r="T1000">
            <v>2519.1800000000003</v>
          </cell>
          <cell r="U1000">
            <v>3492.7999999999997</v>
          </cell>
          <cell r="V1000">
            <v>2519.1800000000003</v>
          </cell>
          <cell r="W1000">
            <v>0</v>
          </cell>
          <cell r="X1000">
            <v>2519.1800000000003</v>
          </cell>
          <cell r="Y1000">
            <v>0</v>
          </cell>
          <cell r="Z1000">
            <v>2519.1800000000003</v>
          </cell>
          <cell r="AA1000">
            <v>0</v>
          </cell>
          <cell r="AB1000">
            <v>2519.1800000000003</v>
          </cell>
          <cell r="AC1000">
            <v>0</v>
          </cell>
          <cell r="AD1000">
            <v>2519.1800000000003</v>
          </cell>
          <cell r="AE1000">
            <v>0</v>
          </cell>
        </row>
        <row r="1001">
          <cell r="F1001" t="str">
            <v>(-) DESPESAS PRODUÇÃO INDIRETA (Site I)Educação Continuada</v>
          </cell>
          <cell r="G1001" t="str">
            <v>Educação Continuada</v>
          </cell>
          <cell r="H1001">
            <v>0</v>
          </cell>
          <cell r="I1001">
            <v>914</v>
          </cell>
          <cell r="J1001">
            <v>0</v>
          </cell>
          <cell r="K1001">
            <v>914</v>
          </cell>
          <cell r="L1001">
            <v>0</v>
          </cell>
          <cell r="M1001">
            <v>914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</row>
        <row r="1002">
          <cell r="F1002" t="str">
            <v>(-) DESPESAS PRODUÇÃO INDIRETA (Site I)Idiomas</v>
          </cell>
          <cell r="G1002" t="str">
            <v>Idiomas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</row>
        <row r="1003">
          <cell r="F1003" t="str">
            <v>(-) DESPESAS PRODUÇÃO INDIRETA (Site I)Ginástica Laboral</v>
          </cell>
          <cell r="G1003" t="str">
            <v>Ginástica Laboral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</row>
        <row r="1004">
          <cell r="F1004" t="str">
            <v>(-) DESPESAS PRODUÇÃO INDIRETA (Site I)Educação e Treinamento (Capacitação)</v>
          </cell>
          <cell r="G1004" t="str">
            <v>Educação e Treinamento (Capacitação)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</row>
        <row r="1005">
          <cell r="F1005" t="str">
            <v>(-) DESPESAS PRODUÇÃO INDIRETA (Site I)Atividades Motivacionais</v>
          </cell>
          <cell r="G1005" t="str">
            <v>Atividades Motivacionais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</row>
        <row r="1006">
          <cell r="F1006" t="str">
            <v>(-) DESPESAS PRODUÇÃO INDIRETA (Site I)Exames Médicos</v>
          </cell>
          <cell r="G1006" t="str">
            <v>Exames Médicos</v>
          </cell>
          <cell r="H1006">
            <v>80.099999999999994</v>
          </cell>
          <cell r="I1006">
            <v>216</v>
          </cell>
          <cell r="J1006">
            <v>80.099999999999994</v>
          </cell>
          <cell r="K1006">
            <v>0</v>
          </cell>
          <cell r="L1006">
            <v>80.099999999999994</v>
          </cell>
          <cell r="M1006">
            <v>11</v>
          </cell>
          <cell r="N1006">
            <v>92.56</v>
          </cell>
          <cell r="O1006">
            <v>1656.67</v>
          </cell>
          <cell r="P1006">
            <v>97.9</v>
          </cell>
          <cell r="Q1006">
            <v>255.5</v>
          </cell>
          <cell r="R1006">
            <v>99.68</v>
          </cell>
          <cell r="S1006">
            <v>1861.61</v>
          </cell>
          <cell r="T1006">
            <v>99.68</v>
          </cell>
          <cell r="U1006">
            <v>1357.74</v>
          </cell>
          <cell r="V1006">
            <v>99.68</v>
          </cell>
          <cell r="W1006">
            <v>0</v>
          </cell>
          <cell r="X1006">
            <v>99.68</v>
          </cell>
          <cell r="Y1006">
            <v>0</v>
          </cell>
          <cell r="Z1006">
            <v>99.68</v>
          </cell>
          <cell r="AA1006">
            <v>0</v>
          </cell>
          <cell r="AB1006">
            <v>99.68</v>
          </cell>
          <cell r="AC1006">
            <v>0</v>
          </cell>
          <cell r="AD1006">
            <v>99.68</v>
          </cell>
          <cell r="AE1006">
            <v>0</v>
          </cell>
        </row>
        <row r="1007">
          <cell r="F1007" t="str">
            <v>(-) DESPESAS PRODUÇÃO INDIRETA (Site I)Alimentação Interna Funcionários</v>
          </cell>
          <cell r="G1007" t="str">
            <v>Alimentação Interna Funcionários</v>
          </cell>
          <cell r="H1007">
            <v>1000</v>
          </cell>
          <cell r="I1007">
            <v>1423.65</v>
          </cell>
          <cell r="J1007">
            <v>1000</v>
          </cell>
          <cell r="K1007">
            <v>2107.7600000000002</v>
          </cell>
          <cell r="L1007">
            <v>1000</v>
          </cell>
          <cell r="M1007">
            <v>1994.22</v>
          </cell>
          <cell r="N1007">
            <v>1000</v>
          </cell>
          <cell r="O1007">
            <v>643.5</v>
          </cell>
          <cell r="P1007">
            <v>1000</v>
          </cell>
          <cell r="Q1007">
            <v>1935</v>
          </cell>
          <cell r="R1007">
            <v>1000</v>
          </cell>
          <cell r="S1007">
            <v>1168.19</v>
          </cell>
          <cell r="T1007">
            <v>1000</v>
          </cell>
          <cell r="U1007">
            <v>1861.08</v>
          </cell>
          <cell r="V1007">
            <v>1000</v>
          </cell>
          <cell r="W1007">
            <v>0</v>
          </cell>
          <cell r="X1007">
            <v>1000</v>
          </cell>
          <cell r="Y1007">
            <v>0</v>
          </cell>
          <cell r="Z1007">
            <v>1000</v>
          </cell>
          <cell r="AA1007">
            <v>0</v>
          </cell>
          <cell r="AB1007">
            <v>1000</v>
          </cell>
          <cell r="AC1007">
            <v>0</v>
          </cell>
          <cell r="AD1007">
            <v>1000</v>
          </cell>
          <cell r="AE1007">
            <v>0</v>
          </cell>
        </row>
        <row r="1008">
          <cell r="F1008" t="str">
            <v>(-) DESPESAS PRODUÇÃO INDIRETA (Site I)Multa Termino Contratual</v>
          </cell>
          <cell r="G1008" t="str">
            <v>Multa Termino Contratual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</row>
        <row r="1009">
          <cell r="F1009" t="str">
            <v>(-) DESPESAS PRODUÇÃO INDIRETA (Site I)Multas Trabalhistas</v>
          </cell>
          <cell r="G1009" t="str">
            <v>Multas Trabalhistas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</row>
        <row r="1010">
          <cell r="F1010" t="str">
            <v xml:space="preserve">(-) DESPESAS PRODUÇÃO INDIRETA (Site I)Fardamento </v>
          </cell>
          <cell r="G1010" t="str">
            <v xml:space="preserve">Fardamento </v>
          </cell>
          <cell r="H1010">
            <v>1419.5</v>
          </cell>
          <cell r="I1010">
            <v>667.89</v>
          </cell>
          <cell r="J1010">
            <v>1419.5</v>
          </cell>
          <cell r="K1010">
            <v>14357.1</v>
          </cell>
          <cell r="L1010">
            <v>1419.5</v>
          </cell>
          <cell r="M1010">
            <v>207.09</v>
          </cell>
          <cell r="N1010">
            <v>1419.5</v>
          </cell>
          <cell r="O1010">
            <v>513.35</v>
          </cell>
          <cell r="P1010">
            <v>1419.5</v>
          </cell>
          <cell r="Q1010">
            <v>5835.61</v>
          </cell>
          <cell r="R1010">
            <v>1419.5</v>
          </cell>
          <cell r="S1010">
            <v>225</v>
          </cell>
          <cell r="T1010">
            <v>1419.5</v>
          </cell>
          <cell r="U1010">
            <v>273.98</v>
          </cell>
          <cell r="V1010">
            <v>1419.5</v>
          </cell>
          <cell r="W1010">
            <v>0</v>
          </cell>
          <cell r="X1010">
            <v>1419.5</v>
          </cell>
          <cell r="Y1010">
            <v>0</v>
          </cell>
          <cell r="Z1010">
            <v>1419.5</v>
          </cell>
          <cell r="AA1010">
            <v>0</v>
          </cell>
          <cell r="AB1010">
            <v>1419.5</v>
          </cell>
          <cell r="AC1010">
            <v>0</v>
          </cell>
          <cell r="AD1010">
            <v>1419.5</v>
          </cell>
          <cell r="AE1010">
            <v>0</v>
          </cell>
        </row>
        <row r="1011">
          <cell r="F1011" t="str">
            <v>(-) DESPESAS PRODUÇÃO INDIRETA (Site I)Benefícios</v>
          </cell>
          <cell r="G1011" t="str">
            <v>Benefícios</v>
          </cell>
          <cell r="H1011">
            <v>15008.076712368</v>
          </cell>
          <cell r="I1011">
            <v>15294.900000000001</v>
          </cell>
          <cell r="J1011">
            <v>15008.076712368</v>
          </cell>
          <cell r="K1011">
            <v>16237.48</v>
          </cell>
          <cell r="L1011">
            <v>15008.076712368</v>
          </cell>
          <cell r="M1011">
            <v>16444.989999999998</v>
          </cell>
          <cell r="N1011">
            <v>17334.526712367999</v>
          </cell>
          <cell r="O1011">
            <v>16389.3</v>
          </cell>
          <cell r="P1011">
            <v>20091.576712367998</v>
          </cell>
          <cell r="Q1011">
            <v>25457.559999999998</v>
          </cell>
          <cell r="R1011">
            <v>20455.926712368</v>
          </cell>
          <cell r="S1011">
            <v>17617.28</v>
          </cell>
          <cell r="T1011">
            <v>20455.926712368</v>
          </cell>
          <cell r="U1011">
            <v>17839.13</v>
          </cell>
          <cell r="V1011">
            <v>20455.926712368</v>
          </cell>
          <cell r="W1011">
            <v>0</v>
          </cell>
          <cell r="X1011">
            <v>20455.926712368</v>
          </cell>
          <cell r="Y1011">
            <v>0</v>
          </cell>
          <cell r="Z1011">
            <v>20455.926712368</v>
          </cell>
          <cell r="AA1011">
            <v>0</v>
          </cell>
          <cell r="AB1011">
            <v>20455.926712368</v>
          </cell>
          <cell r="AC1011">
            <v>0</v>
          </cell>
          <cell r="AD1011">
            <v>20455.926712368</v>
          </cell>
          <cell r="AE1011">
            <v>0</v>
          </cell>
        </row>
        <row r="1012">
          <cell r="F1012" t="str">
            <v>(-) DESPESAS PRODUÇÃO INDIRETA (Site I)Ajuda de Custo Alimentação</v>
          </cell>
          <cell r="G1012" t="str">
            <v>Ajuda de Custo Alimentação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</row>
        <row r="1013">
          <cell r="F1013" t="str">
            <v>(-) DESPESAS PRODUÇÃO INDIRETA (Site I)Ajuda de Custo Combustível</v>
          </cell>
          <cell r="G1013" t="str">
            <v>Ajuda de Custo Combustível</v>
          </cell>
          <cell r="H1013">
            <v>0</v>
          </cell>
          <cell r="I1013">
            <v>435.26</v>
          </cell>
          <cell r="J1013">
            <v>0</v>
          </cell>
          <cell r="K1013">
            <v>387.24</v>
          </cell>
          <cell r="L1013">
            <v>0</v>
          </cell>
          <cell r="M1013">
            <v>459.79</v>
          </cell>
          <cell r="N1013">
            <v>0</v>
          </cell>
          <cell r="O1013">
            <v>484.05</v>
          </cell>
          <cell r="P1013">
            <v>0</v>
          </cell>
          <cell r="Q1013">
            <v>485.48</v>
          </cell>
          <cell r="R1013">
            <v>0</v>
          </cell>
          <cell r="S1013">
            <v>0</v>
          </cell>
          <cell r="T1013">
            <v>0</v>
          </cell>
          <cell r="U1013">
            <v>242.8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</row>
        <row r="1014">
          <cell r="F1014" t="str">
            <v>(-) DESPESAS PRODUÇÃO INDIRETA (Site I)Ajuda de Custo Moradia/Aluguel</v>
          </cell>
          <cell r="G1014" t="str">
            <v>Ajuda de Custo Moradia/Aluguel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</row>
        <row r="1015">
          <cell r="F1015" t="str">
            <v>(-) DESPESAS PRODUÇÃO INDIRETA (Site I)Plano de Saúde</v>
          </cell>
          <cell r="G1015" t="str">
            <v>Plano de Saúde</v>
          </cell>
          <cell r="H1015">
            <v>6660</v>
          </cell>
          <cell r="I1015">
            <v>7159.47</v>
          </cell>
          <cell r="J1015">
            <v>6660</v>
          </cell>
          <cell r="K1015">
            <v>7018.24</v>
          </cell>
          <cell r="L1015">
            <v>6660</v>
          </cell>
          <cell r="M1015">
            <v>7801.2</v>
          </cell>
          <cell r="N1015">
            <v>7696</v>
          </cell>
          <cell r="O1015">
            <v>7801.2</v>
          </cell>
          <cell r="P1015">
            <v>9075</v>
          </cell>
          <cell r="Q1015">
            <v>16295.84</v>
          </cell>
          <cell r="R1015">
            <v>9240</v>
          </cell>
          <cell r="S1015">
            <v>8494.64</v>
          </cell>
          <cell r="T1015">
            <v>9240</v>
          </cell>
          <cell r="U1015">
            <v>8321.2800000000007</v>
          </cell>
          <cell r="V1015">
            <v>9240</v>
          </cell>
          <cell r="W1015">
            <v>0</v>
          </cell>
          <cell r="X1015">
            <v>9240</v>
          </cell>
          <cell r="Y1015">
            <v>0</v>
          </cell>
          <cell r="Z1015">
            <v>9240</v>
          </cell>
          <cell r="AA1015">
            <v>0</v>
          </cell>
          <cell r="AB1015">
            <v>9240</v>
          </cell>
          <cell r="AC1015">
            <v>0</v>
          </cell>
          <cell r="AD1015">
            <v>9240</v>
          </cell>
          <cell r="AE1015">
            <v>0</v>
          </cell>
        </row>
        <row r="1016">
          <cell r="F1016" t="str">
            <v>(-) DESPESAS PRODUÇÃO INDIRETA (Site I)Seguro de Vida em Grupo</v>
          </cell>
          <cell r="G1016" t="str">
            <v>Seguro de Vida em Grupo</v>
          </cell>
          <cell r="H1016">
            <v>248.07671236799996</v>
          </cell>
          <cell r="I1016">
            <v>0</v>
          </cell>
          <cell r="J1016">
            <v>248.07671236799996</v>
          </cell>
          <cell r="K1016">
            <v>0</v>
          </cell>
          <cell r="L1016">
            <v>248.07671236799996</v>
          </cell>
          <cell r="M1016">
            <v>0</v>
          </cell>
          <cell r="N1016">
            <v>278.52671236800001</v>
          </cell>
          <cell r="O1016">
            <v>184.05</v>
          </cell>
          <cell r="P1016">
            <v>291.57671236799996</v>
          </cell>
          <cell r="Q1016">
            <v>180.96</v>
          </cell>
          <cell r="R1016">
            <v>295.92671236799998</v>
          </cell>
          <cell r="S1016">
            <v>238.1</v>
          </cell>
          <cell r="T1016">
            <v>295.92671236799998</v>
          </cell>
          <cell r="U1016">
            <v>217.45</v>
          </cell>
          <cell r="V1016">
            <v>295.92671236799998</v>
          </cell>
          <cell r="W1016">
            <v>0</v>
          </cell>
          <cell r="X1016">
            <v>295.92671236799998</v>
          </cell>
          <cell r="Y1016">
            <v>0</v>
          </cell>
          <cell r="Z1016">
            <v>295.92671236799998</v>
          </cell>
          <cell r="AA1016">
            <v>0</v>
          </cell>
          <cell r="AB1016">
            <v>295.92671236799998</v>
          </cell>
          <cell r="AC1016">
            <v>0</v>
          </cell>
          <cell r="AD1016">
            <v>295.92671236799998</v>
          </cell>
          <cell r="AE1016">
            <v>0</v>
          </cell>
        </row>
        <row r="1017">
          <cell r="F1017" t="str">
            <v>(-) DESPESAS PRODUÇÃO INDIRETA (Site I)Plano Odontológico</v>
          </cell>
          <cell r="G1017" t="str">
            <v>Plano Odontológico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</row>
        <row r="1018">
          <cell r="F1018" t="str">
            <v>(-) DESPESAS PRODUÇÃO INDIRETA (Site I)Farmácia</v>
          </cell>
          <cell r="G1018" t="str">
            <v>Farmácia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185.28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</row>
        <row r="1019">
          <cell r="F1019" t="str">
            <v>(-) DESPESAS PRODUÇÃO INDIRETA (Site I)Alimentação Funcionários</v>
          </cell>
          <cell r="G1019" t="str">
            <v>Alimentação Funcionários</v>
          </cell>
          <cell r="H1019">
            <v>8100</v>
          </cell>
          <cell r="I1019">
            <v>7700.17</v>
          </cell>
          <cell r="J1019">
            <v>8100</v>
          </cell>
          <cell r="K1019">
            <v>8832</v>
          </cell>
          <cell r="L1019">
            <v>8100</v>
          </cell>
          <cell r="M1019">
            <v>8184</v>
          </cell>
          <cell r="N1019">
            <v>9360</v>
          </cell>
          <cell r="O1019">
            <v>7920</v>
          </cell>
          <cell r="P1019">
            <v>10725</v>
          </cell>
          <cell r="Q1019">
            <v>8310</v>
          </cell>
          <cell r="R1019">
            <v>10920</v>
          </cell>
          <cell r="S1019">
            <v>8884.5400000000009</v>
          </cell>
          <cell r="T1019">
            <v>10920</v>
          </cell>
          <cell r="U1019">
            <v>9057.6</v>
          </cell>
          <cell r="V1019">
            <v>10920</v>
          </cell>
          <cell r="W1019">
            <v>0</v>
          </cell>
          <cell r="X1019">
            <v>10920</v>
          </cell>
          <cell r="Y1019">
            <v>0</v>
          </cell>
          <cell r="Z1019">
            <v>10920</v>
          </cell>
          <cell r="AA1019">
            <v>0</v>
          </cell>
          <cell r="AB1019">
            <v>10920</v>
          </cell>
          <cell r="AC1019">
            <v>0</v>
          </cell>
          <cell r="AD1019">
            <v>10920</v>
          </cell>
          <cell r="AE1019">
            <v>0</v>
          </cell>
        </row>
        <row r="1020">
          <cell r="F1020" t="str">
            <v>(-) DESPESAS PRODUÇÃO INDIRETA (Site I)Benefícios Assistenciais</v>
          </cell>
          <cell r="G1020" t="str">
            <v>Benefícios Assistenciais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</row>
        <row r="1021">
          <cell r="F1021" t="str">
            <v>(-) DESPESAS PRODUÇÃO INDIRETA (Site I)Auxílio Creche</v>
          </cell>
          <cell r="G1021" t="str">
            <v>Auxílio Creche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</row>
        <row r="1022">
          <cell r="F1022" t="str">
            <v>(-) DESPESAS PRODUÇÃO INDIRETA (Site I)Vale Transporte</v>
          </cell>
          <cell r="G1022" t="str">
            <v>Vale Transporte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</row>
        <row r="1023">
          <cell r="F1023" t="str">
            <v>(-) DESPESAS PRODUÇÃO INDIRETA (Site I)(-) Despesas Especificas</v>
          </cell>
          <cell r="G1023" t="str">
            <v>(-) Despesas Especificas</v>
          </cell>
          <cell r="H1023">
            <v>195866.66666666666</v>
          </cell>
          <cell r="I1023">
            <v>110175.90000000001</v>
          </cell>
          <cell r="J1023">
            <v>196366.66666666666</v>
          </cell>
          <cell r="K1023">
            <v>143585.1</v>
          </cell>
          <cell r="L1023">
            <v>199166.66666666666</v>
          </cell>
          <cell r="M1023">
            <v>159924.83000000002</v>
          </cell>
          <cell r="N1023">
            <v>183176.66666666666</v>
          </cell>
          <cell r="O1023">
            <v>187703.13999999998</v>
          </cell>
          <cell r="P1023">
            <v>188676.66666666666</v>
          </cell>
          <cell r="Q1023">
            <v>89569.58</v>
          </cell>
          <cell r="R1023">
            <v>199176.66666666666</v>
          </cell>
          <cell r="S1023">
            <v>154586.21</v>
          </cell>
          <cell r="T1023">
            <v>199676.66666666666</v>
          </cell>
          <cell r="U1023">
            <v>166344.63</v>
          </cell>
          <cell r="V1023">
            <v>210176.66666666666</v>
          </cell>
          <cell r="W1023">
            <v>0</v>
          </cell>
          <cell r="X1023">
            <v>220276.66666666666</v>
          </cell>
          <cell r="Y1023">
            <v>0</v>
          </cell>
          <cell r="Z1023">
            <v>230276.66666666666</v>
          </cell>
          <cell r="AA1023">
            <v>0</v>
          </cell>
          <cell r="AB1023">
            <v>232776.66666666666</v>
          </cell>
          <cell r="AC1023">
            <v>0</v>
          </cell>
          <cell r="AD1023">
            <v>232776.66666666666</v>
          </cell>
          <cell r="AE1023">
            <v>0</v>
          </cell>
        </row>
        <row r="1024">
          <cell r="F1024" t="str">
            <v>(-) DESPESAS PRODUÇÃO INDIRETA (Site I)Dobra Bula</v>
          </cell>
          <cell r="G1024" t="str">
            <v>Dobra Bula</v>
          </cell>
          <cell r="H1024">
            <v>0</v>
          </cell>
          <cell r="I1024">
            <v>0</v>
          </cell>
          <cell r="J1024">
            <v>500</v>
          </cell>
          <cell r="K1024">
            <v>0</v>
          </cell>
          <cell r="L1024">
            <v>800</v>
          </cell>
          <cell r="M1024">
            <v>0</v>
          </cell>
          <cell r="N1024">
            <v>800</v>
          </cell>
          <cell r="O1024">
            <v>0</v>
          </cell>
          <cell r="P1024">
            <v>800</v>
          </cell>
          <cell r="Q1024">
            <v>0</v>
          </cell>
          <cell r="R1024">
            <v>800</v>
          </cell>
          <cell r="S1024">
            <v>0</v>
          </cell>
          <cell r="T1024">
            <v>800</v>
          </cell>
          <cell r="U1024">
            <v>0</v>
          </cell>
          <cell r="V1024">
            <v>800</v>
          </cell>
          <cell r="W1024">
            <v>0</v>
          </cell>
          <cell r="X1024">
            <v>800</v>
          </cell>
          <cell r="Y1024">
            <v>0</v>
          </cell>
          <cell r="Z1024">
            <v>800</v>
          </cell>
          <cell r="AA1024">
            <v>0</v>
          </cell>
          <cell r="AB1024">
            <v>800</v>
          </cell>
          <cell r="AC1024">
            <v>0</v>
          </cell>
          <cell r="AD1024">
            <v>800</v>
          </cell>
          <cell r="AE1024">
            <v>0</v>
          </cell>
        </row>
        <row r="1025">
          <cell r="F1025" t="str">
            <v>(-) DESPESAS PRODUÇÃO INDIRETA (Site I)Xilincagem</v>
          </cell>
          <cell r="G1025" t="str">
            <v>Xilincagem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</row>
        <row r="1026">
          <cell r="F1026" t="str">
            <v>(-) DESPESAS PRODUÇÃO INDIRETA (Site I)Silcagem de Embalagens</v>
          </cell>
          <cell r="G1026" t="str">
            <v>Silcagem de Embalagens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</row>
        <row r="1027">
          <cell r="F1027" t="str">
            <v>(-) DESPESAS PRODUÇÃO INDIRETA (Site I)Material Sistema de Tratamento de Água</v>
          </cell>
          <cell r="G1027" t="str">
            <v>Material Sistema de Tratamento de Água</v>
          </cell>
          <cell r="H1027">
            <v>5000</v>
          </cell>
          <cell r="I1027">
            <v>0</v>
          </cell>
          <cell r="J1027">
            <v>5000</v>
          </cell>
          <cell r="K1027">
            <v>12210.41</v>
          </cell>
          <cell r="L1027">
            <v>5000</v>
          </cell>
          <cell r="M1027">
            <v>0</v>
          </cell>
          <cell r="N1027">
            <v>5000</v>
          </cell>
          <cell r="O1027">
            <v>8069.49</v>
          </cell>
          <cell r="P1027">
            <v>5000</v>
          </cell>
          <cell r="Q1027">
            <v>535.19000000000005</v>
          </cell>
          <cell r="R1027">
            <v>5000</v>
          </cell>
          <cell r="S1027">
            <v>8069.49</v>
          </cell>
          <cell r="T1027">
            <v>5000</v>
          </cell>
          <cell r="U1027">
            <v>0</v>
          </cell>
          <cell r="V1027">
            <v>5000</v>
          </cell>
          <cell r="W1027">
            <v>0</v>
          </cell>
          <cell r="X1027">
            <v>5000</v>
          </cell>
          <cell r="Y1027">
            <v>0</v>
          </cell>
          <cell r="Z1027">
            <v>5000</v>
          </cell>
          <cell r="AA1027">
            <v>0</v>
          </cell>
          <cell r="AB1027">
            <v>5000</v>
          </cell>
          <cell r="AC1027">
            <v>0</v>
          </cell>
          <cell r="AD1027">
            <v>5000</v>
          </cell>
          <cell r="AE1027">
            <v>0</v>
          </cell>
        </row>
        <row r="1028">
          <cell r="F1028" t="str">
            <v>(-) DESPESAS PRODUÇÃO INDIRETA (Site I)Aluguel Imóvel Linha de Silcagem</v>
          </cell>
          <cell r="G1028" t="str">
            <v>Aluguel Imóvel Linha de Silcagem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</row>
        <row r="1029">
          <cell r="F1029" t="str">
            <v>(-) DESPESAS PRODUÇÃO INDIRETA (Site I)Aluguel Imóvel Produção</v>
          </cell>
          <cell r="G1029" t="str">
            <v>Aluguel Imóvel Produção</v>
          </cell>
          <cell r="H1029">
            <v>0</v>
          </cell>
          <cell r="I1029">
            <v>0</v>
          </cell>
          <cell r="J1029">
            <v>0</v>
          </cell>
          <cell r="K1029">
            <v>5445</v>
          </cell>
          <cell r="L1029">
            <v>0</v>
          </cell>
          <cell r="M1029">
            <v>1588.12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</row>
        <row r="1030">
          <cell r="F1030" t="str">
            <v>(-) DESPESAS PRODUÇÃO INDIRETA (Site I)Aluguel Depósitos Produção</v>
          </cell>
          <cell r="G1030" t="str">
            <v>Aluguel Depósitos Produção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</row>
        <row r="1031">
          <cell r="F1031" t="str">
            <v>(-) DESPESAS PRODUÇÃO INDIRETA (Site I)Combustível Gerador</v>
          </cell>
          <cell r="G1031" t="str">
            <v>Combustível Gerador</v>
          </cell>
          <cell r="H1031">
            <v>50000</v>
          </cell>
          <cell r="I1031">
            <v>28633.919999999998</v>
          </cell>
          <cell r="J1031">
            <v>50000</v>
          </cell>
          <cell r="K1031">
            <v>43080.75</v>
          </cell>
          <cell r="L1031">
            <v>50000</v>
          </cell>
          <cell r="M1031">
            <v>44299.94</v>
          </cell>
          <cell r="N1031">
            <v>15000</v>
          </cell>
          <cell r="O1031">
            <v>20084.79</v>
          </cell>
          <cell r="P1031">
            <v>15000</v>
          </cell>
          <cell r="Q1031">
            <v>43184.1</v>
          </cell>
          <cell r="R1031">
            <v>15000</v>
          </cell>
          <cell r="S1031">
            <v>27677.809999999998</v>
          </cell>
          <cell r="T1031">
            <v>15000</v>
          </cell>
          <cell r="U1031">
            <v>36247</v>
          </cell>
          <cell r="V1031">
            <v>15000</v>
          </cell>
          <cell r="W1031">
            <v>0</v>
          </cell>
          <cell r="X1031">
            <v>15000</v>
          </cell>
          <cell r="Y1031">
            <v>0</v>
          </cell>
          <cell r="Z1031">
            <v>15000</v>
          </cell>
          <cell r="AA1031">
            <v>0</v>
          </cell>
          <cell r="AB1031">
            <v>15000</v>
          </cell>
          <cell r="AC1031">
            <v>0</v>
          </cell>
          <cell r="AD1031">
            <v>15000</v>
          </cell>
          <cell r="AE1031">
            <v>0</v>
          </cell>
        </row>
        <row r="1032">
          <cell r="F1032" t="str">
            <v>(-) DESPESAS PRODUÇÃO INDIRETA (Site I)Lubrificantes Gerador</v>
          </cell>
          <cell r="G1032" t="str">
            <v>Lubrificantes Gerador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</row>
        <row r="1033">
          <cell r="F1033" t="str">
            <v>(-) DESPESAS PRODUÇÃO INDIRETA (Site I)Manutenção Gerador</v>
          </cell>
          <cell r="G1033" t="str">
            <v>Manutenção Gerador</v>
          </cell>
          <cell r="H1033">
            <v>0</v>
          </cell>
          <cell r="I1033">
            <v>1186.1899999999998</v>
          </cell>
          <cell r="J1033">
            <v>0</v>
          </cell>
          <cell r="K1033">
            <v>961.95</v>
          </cell>
          <cell r="L1033">
            <v>2500</v>
          </cell>
          <cell r="M1033">
            <v>2192.8199999999997</v>
          </cell>
          <cell r="N1033">
            <v>2500</v>
          </cell>
          <cell r="O1033">
            <v>1758.46</v>
          </cell>
          <cell r="P1033">
            <v>2500</v>
          </cell>
          <cell r="Q1033">
            <v>1464.83</v>
          </cell>
          <cell r="R1033">
            <v>2500</v>
          </cell>
          <cell r="S1033">
            <v>4417.71</v>
          </cell>
          <cell r="T1033">
            <v>2500</v>
          </cell>
          <cell r="U1033">
            <v>3987.56</v>
          </cell>
          <cell r="V1033">
            <v>2500</v>
          </cell>
          <cell r="W1033">
            <v>0</v>
          </cell>
          <cell r="X1033">
            <v>2500</v>
          </cell>
          <cell r="Y1033">
            <v>0</v>
          </cell>
          <cell r="Z1033">
            <v>2500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</row>
        <row r="1034">
          <cell r="F1034" t="str">
            <v>(-) DESPESAS PRODUÇÃO INDIRETA (Site I)Aluguel Máquinas e Equipamentos</v>
          </cell>
          <cell r="G1034" t="str">
            <v>Aluguel Máquinas e Equipamentos</v>
          </cell>
          <cell r="H1034">
            <v>43000</v>
          </cell>
          <cell r="I1034">
            <v>0</v>
          </cell>
          <cell r="J1034">
            <v>43000</v>
          </cell>
          <cell r="K1034">
            <v>0</v>
          </cell>
          <cell r="L1034">
            <v>43000</v>
          </cell>
          <cell r="M1034">
            <v>0</v>
          </cell>
          <cell r="N1034">
            <v>29010</v>
          </cell>
          <cell r="O1034">
            <v>0</v>
          </cell>
          <cell r="P1034">
            <v>29010</v>
          </cell>
          <cell r="Q1034">
            <v>0</v>
          </cell>
          <cell r="R1034">
            <v>29010</v>
          </cell>
          <cell r="S1034">
            <v>0</v>
          </cell>
          <cell r="T1034">
            <v>29010</v>
          </cell>
          <cell r="U1034">
            <v>0</v>
          </cell>
          <cell r="V1034">
            <v>29010</v>
          </cell>
          <cell r="W1034">
            <v>0</v>
          </cell>
          <cell r="X1034">
            <v>29010</v>
          </cell>
          <cell r="Y1034">
            <v>0</v>
          </cell>
          <cell r="Z1034">
            <v>29010</v>
          </cell>
          <cell r="AA1034">
            <v>0</v>
          </cell>
          <cell r="AB1034">
            <v>29010</v>
          </cell>
          <cell r="AC1034">
            <v>0</v>
          </cell>
          <cell r="AD1034">
            <v>29010</v>
          </cell>
          <cell r="AE1034">
            <v>0</v>
          </cell>
        </row>
        <row r="1035">
          <cell r="F1035" t="str">
            <v>(-) DESPESAS PRODUÇÃO INDIRETA (Site I)Energia Eletrica</v>
          </cell>
          <cell r="G1035" t="str">
            <v>Energia Eletrica</v>
          </cell>
          <cell r="H1035">
            <v>65000</v>
          </cell>
          <cell r="I1035">
            <v>55078.080000000002</v>
          </cell>
          <cell r="J1035">
            <v>65000</v>
          </cell>
          <cell r="K1035">
            <v>53052.590000000004</v>
          </cell>
          <cell r="L1035">
            <v>65000</v>
          </cell>
          <cell r="M1035">
            <v>57691.86</v>
          </cell>
          <cell r="N1035">
            <v>95000</v>
          </cell>
          <cell r="O1035">
            <v>128758.08000000002</v>
          </cell>
          <cell r="P1035">
            <v>100000</v>
          </cell>
          <cell r="Q1035">
            <v>0</v>
          </cell>
          <cell r="R1035">
            <v>110000</v>
          </cell>
          <cell r="S1035">
            <v>77734.34</v>
          </cell>
          <cell r="T1035">
            <v>110000</v>
          </cell>
          <cell r="U1035">
            <v>64767.48</v>
          </cell>
          <cell r="V1035">
            <v>120000</v>
          </cell>
          <cell r="W1035">
            <v>0</v>
          </cell>
          <cell r="X1035">
            <v>130000</v>
          </cell>
          <cell r="Y1035">
            <v>0</v>
          </cell>
          <cell r="Z1035">
            <v>140000</v>
          </cell>
          <cell r="AA1035">
            <v>0</v>
          </cell>
          <cell r="AB1035">
            <v>145000</v>
          </cell>
          <cell r="AC1035">
            <v>0</v>
          </cell>
          <cell r="AD1035">
            <v>145000</v>
          </cell>
          <cell r="AE1035">
            <v>0</v>
          </cell>
        </row>
        <row r="1036">
          <cell r="F1036" t="str">
            <v>(-) DESPESAS PRODUÇÃO INDIRETA (Site I)Seguro Instalações</v>
          </cell>
          <cell r="G1036" t="str">
            <v>Seguro Instalações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</row>
        <row r="1037">
          <cell r="F1037" t="str">
            <v>(-) DESPESAS PRODUÇÃO INDIRETA (Site I)Seguro de Máquinas</v>
          </cell>
          <cell r="G1037" t="str">
            <v>Seguro de Máquinas</v>
          </cell>
          <cell r="H1037">
            <v>700</v>
          </cell>
          <cell r="I1037">
            <v>499</v>
          </cell>
          <cell r="J1037">
            <v>700</v>
          </cell>
          <cell r="K1037">
            <v>2122.3200000000002</v>
          </cell>
          <cell r="L1037">
            <v>700</v>
          </cell>
          <cell r="M1037">
            <v>1310.68</v>
          </cell>
          <cell r="N1037">
            <v>700</v>
          </cell>
          <cell r="O1037">
            <v>1310.68</v>
          </cell>
          <cell r="P1037">
            <v>700</v>
          </cell>
          <cell r="Q1037">
            <v>1310.68</v>
          </cell>
          <cell r="R1037">
            <v>700</v>
          </cell>
          <cell r="S1037">
            <v>499</v>
          </cell>
          <cell r="T1037">
            <v>700</v>
          </cell>
          <cell r="U1037">
            <v>499</v>
          </cell>
          <cell r="V1037">
            <v>700</v>
          </cell>
          <cell r="W1037">
            <v>0</v>
          </cell>
          <cell r="X1037">
            <v>700</v>
          </cell>
          <cell r="Y1037">
            <v>0</v>
          </cell>
          <cell r="Z1037">
            <v>700</v>
          </cell>
          <cell r="AA1037">
            <v>0</v>
          </cell>
          <cell r="AB1037">
            <v>700</v>
          </cell>
          <cell r="AC1037">
            <v>0</v>
          </cell>
          <cell r="AD1037">
            <v>700</v>
          </cell>
          <cell r="AE1037">
            <v>0</v>
          </cell>
        </row>
        <row r="1038">
          <cell r="F1038" t="str">
            <v>(-) DESPESAS PRODUÇÃO INDIRETA (Site I)Material Descatável Produção</v>
          </cell>
          <cell r="G1038" t="str">
            <v>Material Descatável Produção</v>
          </cell>
          <cell r="H1038">
            <v>13000</v>
          </cell>
          <cell r="I1038">
            <v>16763.490000000002</v>
          </cell>
          <cell r="J1038">
            <v>13000</v>
          </cell>
          <cell r="K1038">
            <v>13977.09</v>
          </cell>
          <cell r="L1038">
            <v>13000</v>
          </cell>
          <cell r="M1038">
            <v>9530.91</v>
          </cell>
          <cell r="N1038">
            <v>13500</v>
          </cell>
          <cell r="O1038">
            <v>12149.34</v>
          </cell>
          <cell r="P1038">
            <v>14000</v>
          </cell>
          <cell r="Q1038">
            <v>10169.81</v>
          </cell>
          <cell r="R1038">
            <v>14500</v>
          </cell>
          <cell r="S1038">
            <v>16481.439999999999</v>
          </cell>
          <cell r="T1038">
            <v>15000</v>
          </cell>
          <cell r="U1038">
            <v>25387.25</v>
          </cell>
          <cell r="V1038">
            <v>15500</v>
          </cell>
          <cell r="W1038">
            <v>0</v>
          </cell>
          <cell r="X1038">
            <v>15600</v>
          </cell>
          <cell r="Y1038">
            <v>0</v>
          </cell>
          <cell r="Z1038">
            <v>15600</v>
          </cell>
          <cell r="AA1038">
            <v>0</v>
          </cell>
          <cell r="AB1038">
            <v>15600</v>
          </cell>
          <cell r="AC1038">
            <v>0</v>
          </cell>
          <cell r="AD1038">
            <v>15600</v>
          </cell>
          <cell r="AE1038">
            <v>0</v>
          </cell>
        </row>
        <row r="1039">
          <cell r="F1039" t="str">
            <v>(-) DESPESAS PRODUÇÃO INDIRETA (Site I)Material de Análise Produção</v>
          </cell>
          <cell r="G1039" t="str">
            <v>Material de Análise Produção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</row>
        <row r="1040">
          <cell r="F1040" t="str">
            <v>(-) DESPESAS PRODUÇÃO INDIRETA (Site I)Material de Limpeza Produção</v>
          </cell>
          <cell r="G1040" t="str">
            <v>Material de Limpeza Produção</v>
          </cell>
          <cell r="H1040">
            <v>7500</v>
          </cell>
          <cell r="I1040">
            <v>0</v>
          </cell>
          <cell r="J1040">
            <v>7500</v>
          </cell>
          <cell r="K1040">
            <v>2809.3</v>
          </cell>
          <cell r="L1040">
            <v>7500</v>
          </cell>
          <cell r="M1040">
            <v>339.5</v>
          </cell>
          <cell r="N1040">
            <v>10000</v>
          </cell>
          <cell r="O1040">
            <v>1543.65</v>
          </cell>
          <cell r="P1040">
            <v>10000</v>
          </cell>
          <cell r="Q1040">
            <v>1450</v>
          </cell>
          <cell r="R1040">
            <v>10000</v>
          </cell>
          <cell r="S1040">
            <v>0</v>
          </cell>
          <cell r="T1040">
            <v>10000</v>
          </cell>
          <cell r="U1040">
            <v>2594.09</v>
          </cell>
          <cell r="V1040">
            <v>10000</v>
          </cell>
          <cell r="W1040">
            <v>0</v>
          </cell>
          <cell r="X1040">
            <v>10000</v>
          </cell>
          <cell r="Y1040">
            <v>0</v>
          </cell>
          <cell r="Z1040">
            <v>10000</v>
          </cell>
          <cell r="AA1040">
            <v>0</v>
          </cell>
          <cell r="AB1040">
            <v>10000</v>
          </cell>
          <cell r="AC1040">
            <v>0</v>
          </cell>
          <cell r="AD1040">
            <v>10000</v>
          </cell>
          <cell r="AE1040">
            <v>0</v>
          </cell>
        </row>
        <row r="1041">
          <cell r="F1041" t="str">
            <v>(-) DESPESAS PRODUÇÃO INDIRETA (Site I)Material Indireto para Embalagens</v>
          </cell>
          <cell r="G1041" t="str">
            <v>Material Indireto para Embalagens</v>
          </cell>
          <cell r="H1041">
            <v>0</v>
          </cell>
          <cell r="I1041">
            <v>6599.62</v>
          </cell>
          <cell r="J1041">
            <v>0</v>
          </cell>
          <cell r="K1041">
            <v>9925.69</v>
          </cell>
          <cell r="L1041">
            <v>0</v>
          </cell>
          <cell r="M1041">
            <v>12089.3</v>
          </cell>
          <cell r="N1041">
            <v>0</v>
          </cell>
          <cell r="O1041">
            <v>9209.5499999999993</v>
          </cell>
          <cell r="P1041">
            <v>0</v>
          </cell>
          <cell r="Q1041">
            <v>16723.740000000002</v>
          </cell>
          <cell r="R1041">
            <v>0</v>
          </cell>
          <cell r="S1041">
            <v>11956.1</v>
          </cell>
          <cell r="T1041">
            <v>0</v>
          </cell>
          <cell r="U1041">
            <v>17425.21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</row>
        <row r="1042">
          <cell r="F1042" t="str">
            <v>(-) DESPESAS PRODUÇÃO INDIRETA (Site I)Materiais de Insumo</v>
          </cell>
          <cell r="G1042" t="str">
            <v>Materiais de Insumo</v>
          </cell>
          <cell r="H1042">
            <v>11666.666666666666</v>
          </cell>
          <cell r="I1042">
            <v>1415.6</v>
          </cell>
          <cell r="J1042">
            <v>11666.666666666666</v>
          </cell>
          <cell r="K1042">
            <v>0</v>
          </cell>
          <cell r="L1042">
            <v>11666.666666666666</v>
          </cell>
          <cell r="M1042">
            <v>30881.7</v>
          </cell>
          <cell r="N1042">
            <v>11666.666666666666</v>
          </cell>
          <cell r="O1042">
            <v>4819.1000000000004</v>
          </cell>
          <cell r="P1042">
            <v>11666.666666666666</v>
          </cell>
          <cell r="Q1042">
            <v>14731.23</v>
          </cell>
          <cell r="R1042">
            <v>11666.666666666666</v>
          </cell>
          <cell r="S1042">
            <v>7750.32</v>
          </cell>
          <cell r="T1042">
            <v>11666.666666666666</v>
          </cell>
          <cell r="U1042">
            <v>15437.04</v>
          </cell>
          <cell r="V1042">
            <v>11666.666666666666</v>
          </cell>
          <cell r="W1042">
            <v>0</v>
          </cell>
          <cell r="X1042">
            <v>11666.666666666666</v>
          </cell>
          <cell r="Y1042">
            <v>0</v>
          </cell>
          <cell r="Z1042">
            <v>11666.666666666666</v>
          </cell>
          <cell r="AA1042">
            <v>0</v>
          </cell>
          <cell r="AB1042">
            <v>11666.666666666666</v>
          </cell>
          <cell r="AC1042">
            <v>0</v>
          </cell>
          <cell r="AD1042">
            <v>11666.666666666666</v>
          </cell>
          <cell r="AE1042">
            <v>0</v>
          </cell>
        </row>
        <row r="1043">
          <cell r="F1043" t="str">
            <v>(-) DESPESAS PRODUÇÃO INDIRETA (Site I)(-) Despesas Gerais</v>
          </cell>
          <cell r="G1043" t="str">
            <v>(-) Despesas Gerais</v>
          </cell>
          <cell r="H1043">
            <v>7753.3979505852967</v>
          </cell>
          <cell r="I1043">
            <v>53699.86</v>
          </cell>
          <cell r="J1043">
            <v>8003.3979505852967</v>
          </cell>
          <cell r="K1043">
            <v>66552.72</v>
          </cell>
          <cell r="L1043">
            <v>10003.397950585297</v>
          </cell>
          <cell r="M1043">
            <v>47029.66</v>
          </cell>
          <cell r="N1043">
            <v>10713.397950585297</v>
          </cell>
          <cell r="O1043">
            <v>43182.659999999996</v>
          </cell>
          <cell r="P1043">
            <v>8483.3979505852967</v>
          </cell>
          <cell r="Q1043">
            <v>66382.579999999987</v>
          </cell>
          <cell r="R1043">
            <v>8583.3979505852967</v>
          </cell>
          <cell r="S1043">
            <v>41758.67</v>
          </cell>
          <cell r="T1043">
            <v>8133.3979505852967</v>
          </cell>
          <cell r="U1043">
            <v>49285.289999999994</v>
          </cell>
          <cell r="V1043">
            <v>9183.3979505852967</v>
          </cell>
          <cell r="W1043">
            <v>0</v>
          </cell>
          <cell r="X1043">
            <v>9183.3979505852967</v>
          </cell>
          <cell r="Y1043">
            <v>0</v>
          </cell>
          <cell r="Z1043">
            <v>8983.3979505852967</v>
          </cell>
          <cell r="AA1043">
            <v>0</v>
          </cell>
          <cell r="AB1043">
            <v>8983.3979505852967</v>
          </cell>
          <cell r="AC1043">
            <v>0</v>
          </cell>
          <cell r="AD1043">
            <v>8983.3979505852967</v>
          </cell>
          <cell r="AE1043">
            <v>0</v>
          </cell>
        </row>
        <row r="1044">
          <cell r="F1044" t="str">
            <v>(-) DESPESAS PRODUÇÃO INDIRETA (Site I)(-) Deslocamentos e Viagens</v>
          </cell>
          <cell r="G1044" t="str">
            <v>(-) Deslocamentos e Viagens</v>
          </cell>
          <cell r="H1044">
            <v>1815</v>
          </cell>
          <cell r="I1044">
            <v>111</v>
          </cell>
          <cell r="J1044">
            <v>1815</v>
          </cell>
          <cell r="K1044">
            <v>690.18000000000006</v>
          </cell>
          <cell r="L1044">
            <v>1815</v>
          </cell>
          <cell r="M1044">
            <v>95</v>
          </cell>
          <cell r="N1044">
            <v>2325</v>
          </cell>
          <cell r="O1044">
            <v>12</v>
          </cell>
          <cell r="P1044">
            <v>1995</v>
          </cell>
          <cell r="Q1044">
            <v>2213.2399999999998</v>
          </cell>
          <cell r="R1044">
            <v>1995</v>
          </cell>
          <cell r="S1044">
            <v>2637.98</v>
          </cell>
          <cell r="T1044">
            <v>1995</v>
          </cell>
          <cell r="U1044">
            <v>1459.6</v>
          </cell>
          <cell r="V1044">
            <v>1995</v>
          </cell>
          <cell r="W1044">
            <v>0</v>
          </cell>
          <cell r="X1044">
            <v>1995</v>
          </cell>
          <cell r="Y1044">
            <v>0</v>
          </cell>
          <cell r="Z1044">
            <v>1995</v>
          </cell>
          <cell r="AA1044">
            <v>0</v>
          </cell>
          <cell r="AB1044">
            <v>1995</v>
          </cell>
          <cell r="AC1044">
            <v>0</v>
          </cell>
          <cell r="AD1044">
            <v>1995</v>
          </cell>
          <cell r="AE1044">
            <v>0</v>
          </cell>
        </row>
        <row r="1045">
          <cell r="F1045" t="str">
            <v xml:space="preserve">(-) DESPESAS PRODUÇÃO INDIRETA (Site I)Hospedagem </v>
          </cell>
          <cell r="G1045" t="str">
            <v xml:space="preserve">Hospedagem </v>
          </cell>
          <cell r="H1045">
            <v>725</v>
          </cell>
          <cell r="I1045">
            <v>0</v>
          </cell>
          <cell r="J1045">
            <v>725</v>
          </cell>
          <cell r="K1045">
            <v>291</v>
          </cell>
          <cell r="L1045">
            <v>725</v>
          </cell>
          <cell r="M1045">
            <v>0</v>
          </cell>
          <cell r="N1045">
            <v>725</v>
          </cell>
          <cell r="O1045">
            <v>0</v>
          </cell>
          <cell r="P1045">
            <v>725</v>
          </cell>
          <cell r="Q1045">
            <v>350.7</v>
          </cell>
          <cell r="R1045">
            <v>725</v>
          </cell>
          <cell r="S1045">
            <v>873</v>
          </cell>
          <cell r="T1045">
            <v>725</v>
          </cell>
          <cell r="U1045">
            <v>1197</v>
          </cell>
          <cell r="V1045">
            <v>725</v>
          </cell>
          <cell r="W1045">
            <v>0</v>
          </cell>
          <cell r="X1045">
            <v>725</v>
          </cell>
          <cell r="Y1045">
            <v>0</v>
          </cell>
          <cell r="Z1045">
            <v>725</v>
          </cell>
          <cell r="AA1045">
            <v>0</v>
          </cell>
          <cell r="AB1045">
            <v>725</v>
          </cell>
          <cell r="AC1045">
            <v>0</v>
          </cell>
          <cell r="AD1045">
            <v>725</v>
          </cell>
          <cell r="AE1045">
            <v>0</v>
          </cell>
        </row>
        <row r="1046">
          <cell r="F1046" t="str">
            <v xml:space="preserve">(-) DESPESAS PRODUÇÃO INDIRETA (Site I)Passagens Aéreas </v>
          </cell>
          <cell r="G1046" t="str">
            <v xml:space="preserve">Passagens Aéreas </v>
          </cell>
          <cell r="H1046">
            <v>800</v>
          </cell>
          <cell r="I1046">
            <v>0</v>
          </cell>
          <cell r="J1046">
            <v>800</v>
          </cell>
          <cell r="K1046">
            <v>0</v>
          </cell>
          <cell r="L1046">
            <v>800</v>
          </cell>
          <cell r="M1046">
            <v>0</v>
          </cell>
          <cell r="N1046">
            <v>800</v>
          </cell>
          <cell r="O1046">
            <v>0</v>
          </cell>
          <cell r="P1046">
            <v>800</v>
          </cell>
          <cell r="Q1046">
            <v>1515.54</v>
          </cell>
          <cell r="R1046">
            <v>800</v>
          </cell>
          <cell r="S1046">
            <v>0</v>
          </cell>
          <cell r="T1046">
            <v>800</v>
          </cell>
          <cell r="U1046">
            <v>0</v>
          </cell>
          <cell r="V1046">
            <v>800</v>
          </cell>
          <cell r="W1046">
            <v>0</v>
          </cell>
          <cell r="X1046">
            <v>800</v>
          </cell>
          <cell r="Y1046">
            <v>0</v>
          </cell>
          <cell r="Z1046">
            <v>800</v>
          </cell>
          <cell r="AA1046">
            <v>0</v>
          </cell>
          <cell r="AB1046">
            <v>800</v>
          </cell>
          <cell r="AC1046">
            <v>0</v>
          </cell>
          <cell r="AD1046">
            <v>800</v>
          </cell>
          <cell r="AE1046">
            <v>0</v>
          </cell>
        </row>
        <row r="1047">
          <cell r="F1047" t="str">
            <v xml:space="preserve">(-) DESPESAS PRODUÇÃO INDIRETA (Site I)Passagens Rodoviárias </v>
          </cell>
          <cell r="G1047" t="str">
            <v xml:space="preserve">Passagens Rodoviárias 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</row>
        <row r="1048">
          <cell r="F1048" t="str">
            <v>(-) DESPESAS PRODUÇÃO INDIRETA (Site I)Passagens Marítimas</v>
          </cell>
          <cell r="G1048" t="str">
            <v>Passagens Marítimas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</row>
        <row r="1049">
          <cell r="F1049" t="str">
            <v>(-) DESPESAS PRODUÇÃO INDIRETA (Site I)Despesas com Táxi</v>
          </cell>
          <cell r="G1049" t="str">
            <v>Despesas com Táxi</v>
          </cell>
          <cell r="H1049">
            <v>0</v>
          </cell>
          <cell r="I1049">
            <v>75</v>
          </cell>
          <cell r="J1049">
            <v>0</v>
          </cell>
          <cell r="K1049">
            <v>255</v>
          </cell>
          <cell r="L1049">
            <v>0</v>
          </cell>
          <cell r="M1049">
            <v>55</v>
          </cell>
          <cell r="N1049">
            <v>510</v>
          </cell>
          <cell r="O1049">
            <v>0</v>
          </cell>
          <cell r="P1049">
            <v>180</v>
          </cell>
          <cell r="Q1049">
            <v>343</v>
          </cell>
          <cell r="R1049">
            <v>180</v>
          </cell>
          <cell r="S1049">
            <v>1005.72</v>
          </cell>
          <cell r="T1049">
            <v>180</v>
          </cell>
          <cell r="U1049">
            <v>212.6</v>
          </cell>
          <cell r="V1049">
            <v>180</v>
          </cell>
          <cell r="W1049">
            <v>0</v>
          </cell>
          <cell r="X1049">
            <v>180</v>
          </cell>
          <cell r="Y1049">
            <v>0</v>
          </cell>
          <cell r="Z1049">
            <v>180</v>
          </cell>
          <cell r="AA1049">
            <v>0</v>
          </cell>
          <cell r="AB1049">
            <v>180</v>
          </cell>
          <cell r="AC1049">
            <v>0</v>
          </cell>
          <cell r="AD1049">
            <v>180</v>
          </cell>
          <cell r="AE1049">
            <v>0</v>
          </cell>
        </row>
        <row r="1050">
          <cell r="F1050" t="str">
            <v>(-) DESPESAS PRODUÇÃO INDIRETA (Site I)Despesas com Moto Taxi</v>
          </cell>
          <cell r="G1050" t="str">
            <v>Despesas com Moto Taxi</v>
          </cell>
          <cell r="H1050">
            <v>40</v>
          </cell>
          <cell r="I1050">
            <v>36</v>
          </cell>
          <cell r="J1050">
            <v>40</v>
          </cell>
          <cell r="K1050">
            <v>56</v>
          </cell>
          <cell r="L1050">
            <v>40</v>
          </cell>
          <cell r="M1050">
            <v>40</v>
          </cell>
          <cell r="N1050">
            <v>40</v>
          </cell>
          <cell r="O1050">
            <v>12</v>
          </cell>
          <cell r="P1050">
            <v>40</v>
          </cell>
          <cell r="Q1050">
            <v>4</v>
          </cell>
          <cell r="R1050">
            <v>40</v>
          </cell>
          <cell r="S1050">
            <v>32</v>
          </cell>
          <cell r="T1050">
            <v>40</v>
          </cell>
          <cell r="U1050">
            <v>50</v>
          </cell>
          <cell r="V1050">
            <v>40</v>
          </cell>
          <cell r="W1050">
            <v>0</v>
          </cell>
          <cell r="X1050">
            <v>40</v>
          </cell>
          <cell r="Y1050">
            <v>0</v>
          </cell>
          <cell r="Z1050">
            <v>40</v>
          </cell>
          <cell r="AA1050">
            <v>0</v>
          </cell>
          <cell r="AB1050">
            <v>40</v>
          </cell>
          <cell r="AC1050">
            <v>0</v>
          </cell>
          <cell r="AD1050">
            <v>40</v>
          </cell>
          <cell r="AE1050">
            <v>0</v>
          </cell>
        </row>
        <row r="1051">
          <cell r="F1051" t="str">
            <v>(-) DESPESAS PRODUÇÃO INDIRETA (Site I)Alimentação Viagens</v>
          </cell>
          <cell r="G1051" t="str">
            <v>Alimentação Viagens</v>
          </cell>
          <cell r="H1051">
            <v>200</v>
          </cell>
          <cell r="I1051">
            <v>0</v>
          </cell>
          <cell r="J1051">
            <v>200</v>
          </cell>
          <cell r="K1051">
            <v>88.18</v>
          </cell>
          <cell r="L1051">
            <v>200</v>
          </cell>
          <cell r="M1051">
            <v>0</v>
          </cell>
          <cell r="N1051">
            <v>200</v>
          </cell>
          <cell r="O1051">
            <v>0</v>
          </cell>
          <cell r="P1051">
            <v>200</v>
          </cell>
          <cell r="Q1051">
            <v>0</v>
          </cell>
          <cell r="R1051">
            <v>200</v>
          </cell>
          <cell r="S1051">
            <v>727.26</v>
          </cell>
          <cell r="T1051">
            <v>200</v>
          </cell>
          <cell r="U1051">
            <v>0</v>
          </cell>
          <cell r="V1051">
            <v>200</v>
          </cell>
          <cell r="W1051">
            <v>0</v>
          </cell>
          <cell r="X1051">
            <v>200</v>
          </cell>
          <cell r="Y1051">
            <v>0</v>
          </cell>
          <cell r="Z1051">
            <v>200</v>
          </cell>
          <cell r="AA1051">
            <v>0</v>
          </cell>
          <cell r="AB1051">
            <v>200</v>
          </cell>
          <cell r="AC1051">
            <v>0</v>
          </cell>
          <cell r="AD1051">
            <v>200</v>
          </cell>
          <cell r="AE1051">
            <v>0</v>
          </cell>
        </row>
        <row r="1052">
          <cell r="F1052" t="str">
            <v>(-) DESPESAS PRODUÇÃO INDIRETA (Site I)Diárias Viagens</v>
          </cell>
          <cell r="G1052" t="str">
            <v>Diárias Viagens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</row>
        <row r="1053">
          <cell r="F1053" t="str">
            <v>(-) DESPESAS PRODUÇÃO INDIRETA (Site I)Combustível em Viagens</v>
          </cell>
          <cell r="G1053" t="str">
            <v>Combustível em Viagens</v>
          </cell>
          <cell r="H1053">
            <v>50</v>
          </cell>
          <cell r="I1053">
            <v>0</v>
          </cell>
          <cell r="J1053">
            <v>50</v>
          </cell>
          <cell r="K1053">
            <v>0</v>
          </cell>
          <cell r="L1053">
            <v>50</v>
          </cell>
          <cell r="M1053">
            <v>0</v>
          </cell>
          <cell r="N1053">
            <v>50</v>
          </cell>
          <cell r="O1053">
            <v>0</v>
          </cell>
          <cell r="P1053">
            <v>50</v>
          </cell>
          <cell r="Q1053">
            <v>0</v>
          </cell>
          <cell r="R1053">
            <v>50</v>
          </cell>
          <cell r="S1053">
            <v>0</v>
          </cell>
          <cell r="T1053">
            <v>50</v>
          </cell>
          <cell r="U1053">
            <v>0</v>
          </cell>
          <cell r="V1053">
            <v>50</v>
          </cell>
          <cell r="W1053">
            <v>0</v>
          </cell>
          <cell r="X1053">
            <v>50</v>
          </cell>
          <cell r="Y1053">
            <v>0</v>
          </cell>
          <cell r="Z1053">
            <v>50</v>
          </cell>
          <cell r="AA1053">
            <v>0</v>
          </cell>
          <cell r="AB1053">
            <v>50</v>
          </cell>
          <cell r="AC1053">
            <v>0</v>
          </cell>
          <cell r="AD1053">
            <v>50</v>
          </cell>
          <cell r="AE1053">
            <v>0</v>
          </cell>
        </row>
        <row r="1054">
          <cell r="F1054" t="str">
            <v>(-) DESPESAS PRODUÇÃO INDIRETA (Site I)Estacionamento</v>
          </cell>
          <cell r="G1054" t="str">
            <v>Estacionamento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</row>
        <row r="1055">
          <cell r="F1055" t="str">
            <v>(-) DESPESAS PRODUÇÃO INDIRETA (Site I)Pedágio</v>
          </cell>
          <cell r="G1055" t="str">
            <v>Pedágio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</row>
        <row r="1056">
          <cell r="F1056" t="str">
            <v>(-) DESPESAS PRODUÇÃO INDIRETA (Site I)(-) Telefonia e Telecomunicações</v>
          </cell>
          <cell r="G1056" t="str">
            <v>(-) Telefonia e Telecomunicações</v>
          </cell>
          <cell r="H1056">
            <v>278.39795058529688</v>
          </cell>
          <cell r="I1056">
            <v>374</v>
          </cell>
          <cell r="J1056">
            <v>278.39795058529688</v>
          </cell>
          <cell r="K1056">
            <v>417.26</v>
          </cell>
          <cell r="L1056">
            <v>278.39795058529688</v>
          </cell>
          <cell r="M1056">
            <v>0</v>
          </cell>
          <cell r="N1056">
            <v>278.39795058529688</v>
          </cell>
          <cell r="O1056">
            <v>161.22</v>
          </cell>
          <cell r="P1056">
            <v>278.39795058529688</v>
          </cell>
          <cell r="Q1056">
            <v>304.8</v>
          </cell>
          <cell r="R1056">
            <v>278.39795058529688</v>
          </cell>
          <cell r="S1056">
            <v>351.85</v>
          </cell>
          <cell r="T1056">
            <v>278.39795058529688</v>
          </cell>
          <cell r="U1056">
            <v>0</v>
          </cell>
          <cell r="V1056">
            <v>278.39795058529688</v>
          </cell>
          <cell r="W1056">
            <v>0</v>
          </cell>
          <cell r="X1056">
            <v>278.39795058529688</v>
          </cell>
          <cell r="Y1056">
            <v>0</v>
          </cell>
          <cell r="Z1056">
            <v>278.39795058529688</v>
          </cell>
          <cell r="AA1056">
            <v>0</v>
          </cell>
          <cell r="AB1056">
            <v>278.39795058529688</v>
          </cell>
          <cell r="AC1056">
            <v>0</v>
          </cell>
          <cell r="AD1056">
            <v>278.39795058529688</v>
          </cell>
          <cell r="AE1056">
            <v>0</v>
          </cell>
        </row>
        <row r="1057">
          <cell r="F1057" t="str">
            <v>(-) DESPESAS PRODUÇÃO INDIRETA (Site I)Telefonia Fixa</v>
          </cell>
          <cell r="G1057" t="str">
            <v>Telefonia Fixa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</row>
        <row r="1058">
          <cell r="F1058" t="str">
            <v>(-) DESPESAS PRODUÇÃO INDIRETA (Site I)Telefonia Móvel</v>
          </cell>
          <cell r="G1058" t="str">
            <v>Telefonia Móvel</v>
          </cell>
          <cell r="H1058">
            <v>278.39795058529688</v>
          </cell>
          <cell r="I1058">
            <v>374</v>
          </cell>
          <cell r="J1058">
            <v>278.39795058529688</v>
          </cell>
          <cell r="K1058">
            <v>417.26</v>
          </cell>
          <cell r="L1058">
            <v>278.39795058529688</v>
          </cell>
          <cell r="M1058">
            <v>0</v>
          </cell>
          <cell r="N1058">
            <v>278.39795058529688</v>
          </cell>
          <cell r="O1058">
            <v>161.22</v>
          </cell>
          <cell r="P1058">
            <v>278.39795058529688</v>
          </cell>
          <cell r="Q1058">
            <v>304.8</v>
          </cell>
          <cell r="R1058">
            <v>278.39795058529688</v>
          </cell>
          <cell r="S1058">
            <v>351.85</v>
          </cell>
          <cell r="T1058">
            <v>278.39795058529688</v>
          </cell>
          <cell r="U1058">
            <v>0</v>
          </cell>
          <cell r="V1058">
            <v>278.39795058529688</v>
          </cell>
          <cell r="W1058">
            <v>0</v>
          </cell>
          <cell r="X1058">
            <v>278.39795058529688</v>
          </cell>
          <cell r="Y1058">
            <v>0</v>
          </cell>
          <cell r="Z1058">
            <v>278.39795058529688</v>
          </cell>
          <cell r="AA1058">
            <v>0</v>
          </cell>
          <cell r="AB1058">
            <v>278.39795058529688</v>
          </cell>
          <cell r="AC1058">
            <v>0</v>
          </cell>
          <cell r="AD1058">
            <v>278.39795058529688</v>
          </cell>
          <cell r="AE1058">
            <v>0</v>
          </cell>
        </row>
        <row r="1059">
          <cell r="F1059" t="str">
            <v>(-) DESPESAS PRODUÇÃO INDIRETA (Site I)Internet</v>
          </cell>
          <cell r="G1059" t="str">
            <v>Internet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</row>
        <row r="1060">
          <cell r="F1060" t="str">
            <v>(-) DESPESAS PRODUÇÃO INDIRETA (Site I)Serviço de Trasmissão em Audio e Video</v>
          </cell>
          <cell r="G1060" t="str">
            <v>Serviço de Trasmissão em Audio e Video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</row>
        <row r="1061">
          <cell r="F1061" t="str">
            <v>(-) DESPESAS PRODUÇÃO INDIRETA (Site I)Voip</v>
          </cell>
          <cell r="G1061" t="str">
            <v>Voip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</row>
        <row r="1062">
          <cell r="F1062" t="str">
            <v>(-) DESPESAS PRODUÇÃO INDIRETA (Site I)(-)Materias de Consumo</v>
          </cell>
          <cell r="G1062" t="str">
            <v>(-)Materias de Consumo</v>
          </cell>
          <cell r="H1062">
            <v>4430</v>
          </cell>
          <cell r="I1062">
            <v>12523.8</v>
          </cell>
          <cell r="J1062">
            <v>4630</v>
          </cell>
          <cell r="K1062">
            <v>19718.560000000001</v>
          </cell>
          <cell r="L1062">
            <v>6430</v>
          </cell>
          <cell r="M1062">
            <v>15252.81</v>
          </cell>
          <cell r="N1062">
            <v>6630</v>
          </cell>
          <cell r="O1062">
            <v>17492.309999999998</v>
          </cell>
          <cell r="P1062">
            <v>4730</v>
          </cell>
          <cell r="Q1062">
            <v>20299.93</v>
          </cell>
          <cell r="R1062">
            <v>4730</v>
          </cell>
          <cell r="S1062">
            <v>11545.480000000001</v>
          </cell>
          <cell r="T1062">
            <v>4280</v>
          </cell>
          <cell r="U1062">
            <v>18745.259999999998</v>
          </cell>
          <cell r="V1062">
            <v>5330</v>
          </cell>
          <cell r="W1062">
            <v>0</v>
          </cell>
          <cell r="X1062">
            <v>5430</v>
          </cell>
          <cell r="Y1062">
            <v>0</v>
          </cell>
          <cell r="Z1062">
            <v>5230</v>
          </cell>
          <cell r="AA1062">
            <v>0</v>
          </cell>
          <cell r="AB1062">
            <v>5230</v>
          </cell>
          <cell r="AC1062">
            <v>0</v>
          </cell>
          <cell r="AD1062">
            <v>5230</v>
          </cell>
          <cell r="AE1062">
            <v>0</v>
          </cell>
        </row>
        <row r="1063">
          <cell r="F1063" t="str">
            <v>(-) DESPESAS PRODUÇÃO INDIRETA (Site I)Material de Consumo Informática</v>
          </cell>
          <cell r="G1063" t="str">
            <v>Material de Consumo Informática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</row>
        <row r="1064">
          <cell r="F1064" t="str">
            <v>(-) DESPESAS PRODUÇÃO INDIRETA (Site I)Aluguel Máquina Reprográfica</v>
          </cell>
          <cell r="G1064" t="str">
            <v>Aluguel Máquina Reprográfica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</row>
        <row r="1065">
          <cell r="F1065" t="str">
            <v>(-) DESPESAS PRODUÇÃO INDIRETA (Site I)Material de Consumo Máquina Reprografia</v>
          </cell>
          <cell r="G1065" t="str">
            <v>Material de Consumo Máquina Reprografia</v>
          </cell>
          <cell r="H1065">
            <v>350</v>
          </cell>
          <cell r="I1065">
            <v>536.91999999999996</v>
          </cell>
          <cell r="J1065">
            <v>350</v>
          </cell>
          <cell r="K1065">
            <v>430.08</v>
          </cell>
          <cell r="L1065">
            <v>350</v>
          </cell>
          <cell r="M1065">
            <v>481.96</v>
          </cell>
          <cell r="N1065">
            <v>350</v>
          </cell>
          <cell r="O1065">
            <v>340.73</v>
          </cell>
          <cell r="P1065">
            <v>350</v>
          </cell>
          <cell r="Q1065">
            <v>340.67</v>
          </cell>
          <cell r="R1065">
            <v>350</v>
          </cell>
          <cell r="S1065">
            <v>317.88</v>
          </cell>
          <cell r="T1065">
            <v>350</v>
          </cell>
          <cell r="U1065">
            <v>677.73</v>
          </cell>
          <cell r="V1065">
            <v>350</v>
          </cell>
          <cell r="W1065">
            <v>0</v>
          </cell>
          <cell r="X1065">
            <v>350</v>
          </cell>
          <cell r="Y1065">
            <v>0</v>
          </cell>
          <cell r="Z1065">
            <v>350</v>
          </cell>
          <cell r="AA1065">
            <v>0</v>
          </cell>
          <cell r="AB1065">
            <v>350</v>
          </cell>
          <cell r="AC1065">
            <v>0</v>
          </cell>
          <cell r="AD1065">
            <v>350</v>
          </cell>
          <cell r="AE1065">
            <v>0</v>
          </cell>
        </row>
        <row r="1066">
          <cell r="F1066" t="str">
            <v>(-) DESPESAS PRODUÇÃO INDIRETA (Site I)Material de Expediente</v>
          </cell>
          <cell r="G1066" t="str">
            <v>Material de Expediente</v>
          </cell>
          <cell r="H1066">
            <v>1500</v>
          </cell>
          <cell r="I1066">
            <v>4408.78</v>
          </cell>
          <cell r="J1066">
            <v>1500</v>
          </cell>
          <cell r="K1066">
            <v>3993.95</v>
          </cell>
          <cell r="L1066">
            <v>1500</v>
          </cell>
          <cell r="M1066">
            <v>2385.23</v>
          </cell>
          <cell r="N1066">
            <v>1500</v>
          </cell>
          <cell r="O1066">
            <v>2501.6</v>
          </cell>
          <cell r="P1066">
            <v>1500</v>
          </cell>
          <cell r="Q1066">
            <v>2415.73</v>
          </cell>
          <cell r="R1066">
            <v>1500</v>
          </cell>
          <cell r="S1066">
            <v>2784.22</v>
          </cell>
          <cell r="T1066">
            <v>1500</v>
          </cell>
          <cell r="U1066">
            <v>4184.1899999999996</v>
          </cell>
          <cell r="V1066">
            <v>1500</v>
          </cell>
          <cell r="W1066">
            <v>0</v>
          </cell>
          <cell r="X1066">
            <v>1500</v>
          </cell>
          <cell r="Y1066">
            <v>0</v>
          </cell>
          <cell r="Z1066">
            <v>1500</v>
          </cell>
          <cell r="AA1066">
            <v>0</v>
          </cell>
          <cell r="AB1066">
            <v>1500</v>
          </cell>
          <cell r="AC1066">
            <v>0</v>
          </cell>
          <cell r="AD1066">
            <v>1500</v>
          </cell>
          <cell r="AE1066">
            <v>0</v>
          </cell>
        </row>
        <row r="1067">
          <cell r="F1067" t="str">
            <v>(-) DESPESAS PRODUÇÃO INDIRETA (Site I)Material de Limpeza</v>
          </cell>
          <cell r="G1067" t="str">
            <v>Material de Limpeza</v>
          </cell>
          <cell r="H1067">
            <v>180</v>
          </cell>
          <cell r="I1067">
            <v>6946.1</v>
          </cell>
          <cell r="J1067">
            <v>180</v>
          </cell>
          <cell r="K1067">
            <v>8252.68</v>
          </cell>
          <cell r="L1067">
            <v>180</v>
          </cell>
          <cell r="M1067">
            <v>10583.57</v>
          </cell>
          <cell r="N1067">
            <v>180</v>
          </cell>
          <cell r="O1067">
            <v>10821.14</v>
          </cell>
          <cell r="P1067">
            <v>180</v>
          </cell>
          <cell r="Q1067">
            <v>10701.85</v>
          </cell>
          <cell r="R1067">
            <v>180</v>
          </cell>
          <cell r="S1067">
            <v>6742.93</v>
          </cell>
          <cell r="T1067">
            <v>180</v>
          </cell>
          <cell r="U1067">
            <v>12843.24</v>
          </cell>
          <cell r="V1067">
            <v>180</v>
          </cell>
          <cell r="W1067">
            <v>0</v>
          </cell>
          <cell r="X1067">
            <v>180</v>
          </cell>
          <cell r="Y1067">
            <v>0</v>
          </cell>
          <cell r="Z1067">
            <v>180</v>
          </cell>
          <cell r="AA1067">
            <v>0</v>
          </cell>
          <cell r="AB1067">
            <v>180</v>
          </cell>
          <cell r="AC1067">
            <v>0</v>
          </cell>
          <cell r="AD1067">
            <v>180</v>
          </cell>
          <cell r="AE1067">
            <v>0</v>
          </cell>
        </row>
        <row r="1068">
          <cell r="F1068" t="str">
            <v>(-) DESPESAS PRODUÇÃO INDIRETA (Site I)Material Gráfico e Repreográfico</v>
          </cell>
          <cell r="G1068" t="str">
            <v>Material Gráfico e Repreográfico</v>
          </cell>
          <cell r="H1068">
            <v>800</v>
          </cell>
          <cell r="I1068">
            <v>26.5</v>
          </cell>
          <cell r="J1068">
            <v>800</v>
          </cell>
          <cell r="K1068">
            <v>2453.2800000000002</v>
          </cell>
          <cell r="L1068">
            <v>800</v>
          </cell>
          <cell r="M1068">
            <v>1678.55</v>
          </cell>
          <cell r="N1068">
            <v>800</v>
          </cell>
          <cell r="O1068">
            <v>1680</v>
          </cell>
          <cell r="P1068">
            <v>800</v>
          </cell>
          <cell r="Q1068">
            <v>735</v>
          </cell>
          <cell r="R1068">
            <v>800</v>
          </cell>
          <cell r="S1068">
            <v>799.43</v>
          </cell>
          <cell r="T1068">
            <v>800</v>
          </cell>
          <cell r="U1068">
            <v>360</v>
          </cell>
          <cell r="V1068">
            <v>800</v>
          </cell>
          <cell r="W1068">
            <v>0</v>
          </cell>
          <cell r="X1068">
            <v>800</v>
          </cell>
          <cell r="Y1068">
            <v>0</v>
          </cell>
          <cell r="Z1068">
            <v>800</v>
          </cell>
          <cell r="AA1068">
            <v>0</v>
          </cell>
          <cell r="AB1068">
            <v>800</v>
          </cell>
          <cell r="AC1068">
            <v>0</v>
          </cell>
          <cell r="AD1068">
            <v>800</v>
          </cell>
          <cell r="AE1068">
            <v>0</v>
          </cell>
        </row>
        <row r="1069">
          <cell r="F1069" t="str">
            <v>(-) DESPESAS PRODUÇÃO INDIRETA (Site I)Materiais de Natureza Permanente</v>
          </cell>
          <cell r="G1069" t="str">
            <v>Materiais de Natureza Permanente</v>
          </cell>
          <cell r="H1069">
            <v>1000</v>
          </cell>
          <cell r="I1069">
            <v>11.5</v>
          </cell>
          <cell r="J1069">
            <v>1200</v>
          </cell>
          <cell r="K1069">
            <v>3994.57</v>
          </cell>
          <cell r="L1069">
            <v>3000</v>
          </cell>
          <cell r="M1069">
            <v>123.5</v>
          </cell>
          <cell r="N1069">
            <v>3000</v>
          </cell>
          <cell r="O1069">
            <v>335.25</v>
          </cell>
          <cell r="P1069">
            <v>1300</v>
          </cell>
          <cell r="Q1069">
            <v>-108</v>
          </cell>
          <cell r="R1069">
            <v>1100</v>
          </cell>
          <cell r="S1069">
            <v>275</v>
          </cell>
          <cell r="T1069">
            <v>850</v>
          </cell>
          <cell r="U1069">
            <v>298.92</v>
          </cell>
          <cell r="V1069">
            <v>1500</v>
          </cell>
          <cell r="W1069">
            <v>0</v>
          </cell>
          <cell r="X1069">
            <v>1600</v>
          </cell>
          <cell r="Y1069">
            <v>0</v>
          </cell>
          <cell r="Z1069">
            <v>1400</v>
          </cell>
          <cell r="AA1069">
            <v>0</v>
          </cell>
          <cell r="AB1069">
            <v>1400</v>
          </cell>
          <cell r="AC1069">
            <v>0</v>
          </cell>
          <cell r="AD1069">
            <v>1400</v>
          </cell>
          <cell r="AE1069">
            <v>0</v>
          </cell>
        </row>
        <row r="1070">
          <cell r="F1070" t="str">
            <v>(-) DESPESAS PRODUÇÃO INDIRETA (Site I)Coffee Break</v>
          </cell>
          <cell r="G1070" t="str">
            <v>Coffee Break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89.05</v>
          </cell>
          <cell r="P1070">
            <v>0</v>
          </cell>
          <cell r="Q1070">
            <v>53.24</v>
          </cell>
          <cell r="R1070">
            <v>0</v>
          </cell>
          <cell r="S1070">
            <v>626.02</v>
          </cell>
          <cell r="T1070">
            <v>0</v>
          </cell>
          <cell r="U1070">
            <v>201.18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</row>
        <row r="1071">
          <cell r="F1071" t="str">
            <v>(-) DESPESAS PRODUÇÃO INDIRETA (Site I)Material EPI</v>
          </cell>
          <cell r="G1071" t="str">
            <v>Material EPI</v>
          </cell>
          <cell r="H1071">
            <v>600</v>
          </cell>
          <cell r="I1071">
            <v>594</v>
          </cell>
          <cell r="J1071">
            <v>600</v>
          </cell>
          <cell r="K1071">
            <v>594</v>
          </cell>
          <cell r="L1071">
            <v>600</v>
          </cell>
          <cell r="M1071">
            <v>0</v>
          </cell>
          <cell r="N1071">
            <v>800</v>
          </cell>
          <cell r="O1071">
            <v>1724.54</v>
          </cell>
          <cell r="P1071">
            <v>600</v>
          </cell>
          <cell r="Q1071">
            <v>6161.44</v>
          </cell>
          <cell r="R1071">
            <v>800</v>
          </cell>
          <cell r="S1071">
            <v>0</v>
          </cell>
          <cell r="T1071">
            <v>600</v>
          </cell>
          <cell r="U1071">
            <v>180</v>
          </cell>
          <cell r="V1071">
            <v>1000</v>
          </cell>
          <cell r="W1071">
            <v>0</v>
          </cell>
          <cell r="X1071">
            <v>1000</v>
          </cell>
          <cell r="Y1071">
            <v>0</v>
          </cell>
          <cell r="Z1071">
            <v>1000</v>
          </cell>
          <cell r="AA1071">
            <v>0</v>
          </cell>
          <cell r="AB1071">
            <v>1000</v>
          </cell>
          <cell r="AC1071">
            <v>0</v>
          </cell>
          <cell r="AD1071">
            <v>1000</v>
          </cell>
          <cell r="AE1071">
            <v>0</v>
          </cell>
        </row>
        <row r="1072">
          <cell r="F1072" t="str">
            <v>(-) DESPESAS PRODUÇÃO INDIRETA (Site I)(-) Serviços Técnicos Especializados</v>
          </cell>
          <cell r="G1072" t="str">
            <v>(-) Serviços Técnicos Especializados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</row>
        <row r="1073">
          <cell r="F1073" t="str">
            <v>(-) DESPESAS PRODUÇÃO INDIRETA (Site I)Comissões sobre Vendas</v>
          </cell>
          <cell r="G1073" t="str">
            <v>Comissões sobre Vendas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</row>
        <row r="1074">
          <cell r="F1074" t="str">
            <v>(-) DESPESAS PRODUÇÃO INDIRETA (Site I)Serviços de Segurança</v>
          </cell>
          <cell r="G1074" t="str">
            <v>Serviços de Segurança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</row>
        <row r="1075">
          <cell r="F1075" t="str">
            <v>(-) DESPESAS PRODUÇÃO INDIRETA (Site I)Serviços de Contabilidade</v>
          </cell>
          <cell r="G1075" t="str">
            <v>Serviços de Contabilidade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</row>
        <row r="1076">
          <cell r="F1076" t="str">
            <v>(-) DESPESAS PRODUÇÃO INDIRETA (Site I)Assessoria Tributária</v>
          </cell>
          <cell r="G1076" t="str">
            <v>Assessoria Tributária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</row>
        <row r="1077">
          <cell r="F1077" t="str">
            <v>(-) DESPESAS PRODUÇÃO INDIRETA (Site I)Auditoria Independente</v>
          </cell>
          <cell r="G1077" t="str">
            <v>Auditoria Independente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</row>
        <row r="1078">
          <cell r="F1078" t="str">
            <v>(-) DESPESAS PRODUÇÃO INDIRETA (Site I)Advocacia</v>
          </cell>
          <cell r="G1078" t="str">
            <v>Advocacia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</row>
        <row r="1079">
          <cell r="F1079" t="str">
            <v>(-) DESPESAS PRODUÇÃO INDIRETA (Site I)Assessoria de Imprensa</v>
          </cell>
          <cell r="G1079" t="str">
            <v>Assessoria de Imprensa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</row>
        <row r="1080">
          <cell r="F1080" t="str">
            <v>(-) DESPESAS PRODUÇÃO INDIRETA (Site I)Assessoria de Comunicação</v>
          </cell>
          <cell r="G1080" t="str">
            <v>Assessoria de Comunicação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</row>
        <row r="1081">
          <cell r="F1081" t="str">
            <v>(-) DESPESAS PRODUÇÃO INDIRETA (Site I)Assessoria Criação e Publicidade</v>
          </cell>
          <cell r="G1081" t="str">
            <v>Assessoria Criação e Publicidade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</row>
        <row r="1082">
          <cell r="F1082" t="str">
            <v>(-) DESPESAS PRODUÇÃO INDIRETA (Site I)Recrutamento e Seleção</v>
          </cell>
          <cell r="G1082" t="str">
            <v>Recrutamento e Seleção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</row>
        <row r="1083">
          <cell r="F1083" t="str">
            <v>(-) DESPESAS PRODUÇÃO INDIRETA (Site I)Ferramentas de Pesquisa</v>
          </cell>
          <cell r="G1083" t="str">
            <v>Ferramentas de Pesquisa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</row>
        <row r="1084">
          <cell r="F1084" t="str">
            <v>(-) DESPESAS PRODUÇÃO INDIRETA (Site I)Assessoria Empresarial</v>
          </cell>
          <cell r="G1084" t="str">
            <v>Assessoria Empresarial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</row>
        <row r="1085">
          <cell r="F1085" t="str">
            <v>(-) DESPESAS PRODUÇÃO INDIRETA (Site I)Serviço de Desembaraço Aduaneiro</v>
          </cell>
          <cell r="G1085" t="str">
            <v>Serviço de Desembaraço Aduaneiro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</row>
        <row r="1086">
          <cell r="F1086" t="str">
            <v>(-) DESPESAS PRODUÇÃO INDIRETA (Site I)Participação em Associações</v>
          </cell>
          <cell r="G1086" t="str">
            <v>Participação em Associações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</row>
        <row r="1087">
          <cell r="F1087" t="str">
            <v>(-) DESPESAS PRODUÇÃO INDIRETA (Site I)Comissão Empresa de Cobrança</v>
          </cell>
          <cell r="G1087" t="str">
            <v>Comissão Empresa de Cobrança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</row>
        <row r="1088">
          <cell r="F1088" t="str">
            <v>(-) DESPESAS PRODUÇÃO INDIRETA (Site I)Serviço Análise de Crédito</v>
          </cell>
          <cell r="G1088" t="str">
            <v>Serviço Análise de Crédito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</row>
        <row r="1089">
          <cell r="F1089" t="str">
            <v>(-) DESPESAS PRODUÇÃO INDIRETA (Site I)Desenvolvimento e Manutenção de Software</v>
          </cell>
          <cell r="G1089" t="str">
            <v>Desenvolvimento e Manutenção de Software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</row>
        <row r="1090">
          <cell r="F1090" t="str">
            <v>(-) DESPESAS PRODUÇÃO INDIRETA (Site I)Suporte Técnico Software</v>
          </cell>
          <cell r="G1090" t="str">
            <v>Suporte Técnico Software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</row>
        <row r="1091">
          <cell r="F1091" t="str">
            <v>(-) DESPESAS PRODUÇÃO INDIRETA (Site I)Licença para Uso de Software (Aluguel)</v>
          </cell>
          <cell r="G1091" t="str">
            <v>Licença para Uso de Software (Aluguel)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</row>
        <row r="1092">
          <cell r="F1092" t="str">
            <v>(-) DESPESAS PRODUÇÃO INDIRETA (Site I)Assessoria em TI</v>
          </cell>
          <cell r="G1092" t="str">
            <v>Assessoria em TI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</row>
        <row r="1093">
          <cell r="F1093" t="str">
            <v>(-) DESPESAS PRODUÇÃO INDIRETA (Site I)Manutenção Suporte Técnico Software</v>
          </cell>
          <cell r="G1093" t="str">
            <v>Manutenção Suporte Técnico Software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</row>
        <row r="1094">
          <cell r="F1094" t="str">
            <v>(-) DESPESAS PRODUÇÃO INDIRETA (Site I)(-)Manutenção</v>
          </cell>
          <cell r="G1094" t="str">
            <v>(-)Manutenção</v>
          </cell>
          <cell r="H1094">
            <v>0</v>
          </cell>
          <cell r="I1094">
            <v>-2142.9700000000003</v>
          </cell>
          <cell r="J1094">
            <v>0</v>
          </cell>
          <cell r="K1094">
            <v>5700.87</v>
          </cell>
          <cell r="L1094">
            <v>0</v>
          </cell>
          <cell r="M1094">
            <v>4139.99</v>
          </cell>
          <cell r="N1094">
            <v>0</v>
          </cell>
          <cell r="O1094">
            <v>-2255.7399999999998</v>
          </cell>
          <cell r="P1094">
            <v>0</v>
          </cell>
          <cell r="Q1094">
            <v>15430.369999999999</v>
          </cell>
          <cell r="R1094">
            <v>0</v>
          </cell>
          <cell r="S1094">
            <v>310</v>
          </cell>
          <cell r="T1094">
            <v>0</v>
          </cell>
          <cell r="U1094">
            <v>678.21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</row>
        <row r="1095">
          <cell r="F1095" t="str">
            <v>(-) DESPESAS PRODUÇÃO INDIRETA (Site I)Materiais de Manutenção e Reparos</v>
          </cell>
          <cell r="G1095" t="str">
            <v>Materiais de Manutenção e Reparos</v>
          </cell>
          <cell r="H1095">
            <v>0</v>
          </cell>
          <cell r="I1095">
            <v>23.09</v>
          </cell>
          <cell r="J1095">
            <v>0</v>
          </cell>
          <cell r="K1095">
            <v>104.63000000000001</v>
          </cell>
          <cell r="L1095">
            <v>0</v>
          </cell>
          <cell r="M1095">
            <v>385.69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</row>
        <row r="1096">
          <cell r="F1096" t="str">
            <v>(-) DESPESAS PRODUÇÃO INDIRETA (Site I)Manutenção Conservação Móveis e Utensílios</v>
          </cell>
          <cell r="G1096" t="str">
            <v>Manutenção Conservação Móveis e Utensílios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</row>
        <row r="1097">
          <cell r="F1097" t="str">
            <v>(-) DESPESAS PRODUÇÃO INDIRETA (Site I)Manutenção Conservação Máq. e Equipamentos</v>
          </cell>
          <cell r="G1097" t="str">
            <v>Manutenção Conservação Máq. e Equipamentos</v>
          </cell>
          <cell r="H1097">
            <v>0</v>
          </cell>
          <cell r="I1097">
            <v>-4620.0600000000004</v>
          </cell>
          <cell r="J1097">
            <v>0</v>
          </cell>
          <cell r="K1097">
            <v>5215.87</v>
          </cell>
          <cell r="L1097">
            <v>0</v>
          </cell>
          <cell r="M1097">
            <v>3754.2999999999997</v>
          </cell>
          <cell r="N1097">
            <v>0</v>
          </cell>
          <cell r="O1097">
            <v>-2255.7399999999998</v>
          </cell>
          <cell r="P1097">
            <v>0</v>
          </cell>
          <cell r="Q1097">
            <v>15430.369999999999</v>
          </cell>
          <cell r="R1097">
            <v>0</v>
          </cell>
          <cell r="S1097">
            <v>310</v>
          </cell>
          <cell r="T1097">
            <v>0</v>
          </cell>
          <cell r="U1097">
            <v>678.21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</row>
        <row r="1098">
          <cell r="F1098" t="str">
            <v>(-) DESPESAS PRODUÇÃO INDIRETA (Site I)Manutenção de Equipamentos de Informática</v>
          </cell>
          <cell r="G1098" t="str">
            <v>Manutenção de Equipamentos de Informática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</row>
        <row r="1099">
          <cell r="F1099" t="str">
            <v>(-) DESPESAS PRODUÇÃO INDIRETA (Site I)Manutenção e Conservação Instalações</v>
          </cell>
          <cell r="G1099" t="str">
            <v>Manutenção e Conservação Instalações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</row>
        <row r="1100">
          <cell r="F1100" t="str">
            <v>(-) DESPESAS PRODUÇÃO INDIRETA (Site I)Manutenção e Conservação Predial</v>
          </cell>
          <cell r="G1100" t="str">
            <v>Manutenção e Conservação Predial</v>
          </cell>
          <cell r="H1100">
            <v>0</v>
          </cell>
          <cell r="I1100">
            <v>2454</v>
          </cell>
          <cell r="J1100">
            <v>0</v>
          </cell>
          <cell r="K1100">
            <v>380.37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</row>
        <row r="1101">
          <cell r="F1101" t="str">
            <v>(-) DESPESAS PRODUÇÃO INDIRETA (Site I)(-)Outras Despesas Gerais</v>
          </cell>
          <cell r="G1101" t="str">
            <v>(-)Outras Despesas Gerais</v>
          </cell>
          <cell r="H1101">
            <v>1230</v>
          </cell>
          <cell r="I1101">
            <v>42834.03</v>
          </cell>
          <cell r="J1101">
            <v>1280</v>
          </cell>
          <cell r="K1101">
            <v>40025.85</v>
          </cell>
          <cell r="L1101">
            <v>1480</v>
          </cell>
          <cell r="M1101">
            <v>27541.86</v>
          </cell>
          <cell r="N1101">
            <v>1480</v>
          </cell>
          <cell r="O1101">
            <v>27772.87</v>
          </cell>
          <cell r="P1101">
            <v>1480</v>
          </cell>
          <cell r="Q1101">
            <v>28134.239999999998</v>
          </cell>
          <cell r="R1101">
            <v>1580</v>
          </cell>
          <cell r="S1101">
            <v>26913.360000000001</v>
          </cell>
          <cell r="T1101">
            <v>1580</v>
          </cell>
          <cell r="U1101">
            <v>28402.219999999998</v>
          </cell>
          <cell r="V1101">
            <v>1580</v>
          </cell>
          <cell r="W1101">
            <v>0</v>
          </cell>
          <cell r="X1101">
            <v>1480</v>
          </cell>
          <cell r="Y1101">
            <v>0</v>
          </cell>
          <cell r="Z1101">
            <v>1480</v>
          </cell>
          <cell r="AA1101">
            <v>0</v>
          </cell>
          <cell r="AB1101">
            <v>1480</v>
          </cell>
          <cell r="AC1101">
            <v>0</v>
          </cell>
          <cell r="AD1101">
            <v>1480</v>
          </cell>
          <cell r="AE1101">
            <v>0</v>
          </cell>
        </row>
        <row r="1102">
          <cell r="F1102" t="str">
            <v>(-) DESPESAS PRODUÇÃO INDIRETA (Site I)Aluguel de Veículos</v>
          </cell>
          <cell r="G1102" t="str">
            <v>Aluguel de Veículos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</row>
        <row r="1103">
          <cell r="F1103" t="str">
            <v>(-) DESPESAS PRODUÇÃO INDIRETA (Site I)Assinatura Jornais, Revistas e Periódicos</v>
          </cell>
          <cell r="G1103" t="str">
            <v>Assinatura Jornais, Revistas e Periódicos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</row>
        <row r="1104">
          <cell r="F1104" t="str">
            <v>(-) DESPESAS PRODUÇÃO INDIRETA (Site I)Combustível</v>
          </cell>
          <cell r="G1104" t="str">
            <v>Combustível</v>
          </cell>
          <cell r="H1104">
            <v>250</v>
          </cell>
          <cell r="I1104">
            <v>0</v>
          </cell>
          <cell r="J1104">
            <v>250</v>
          </cell>
          <cell r="K1104">
            <v>0</v>
          </cell>
          <cell r="L1104">
            <v>250</v>
          </cell>
          <cell r="M1104">
            <v>0</v>
          </cell>
          <cell r="N1104">
            <v>250</v>
          </cell>
          <cell r="O1104">
            <v>0</v>
          </cell>
          <cell r="P1104">
            <v>250</v>
          </cell>
          <cell r="Q1104">
            <v>0</v>
          </cell>
          <cell r="R1104">
            <v>250</v>
          </cell>
          <cell r="S1104">
            <v>368.99</v>
          </cell>
          <cell r="T1104">
            <v>250</v>
          </cell>
          <cell r="U1104">
            <v>0</v>
          </cell>
          <cell r="V1104">
            <v>250</v>
          </cell>
          <cell r="W1104">
            <v>0</v>
          </cell>
          <cell r="X1104">
            <v>250</v>
          </cell>
          <cell r="Y1104">
            <v>0</v>
          </cell>
          <cell r="Z1104">
            <v>250</v>
          </cell>
          <cell r="AA1104">
            <v>0</v>
          </cell>
          <cell r="AB1104">
            <v>250</v>
          </cell>
          <cell r="AC1104">
            <v>0</v>
          </cell>
          <cell r="AD1104">
            <v>250</v>
          </cell>
          <cell r="AE1104">
            <v>0</v>
          </cell>
        </row>
        <row r="1105">
          <cell r="F1105" t="str">
            <v>(-) DESPESAS PRODUÇÃO INDIRETA (Site I)Despesa com Documentos</v>
          </cell>
          <cell r="G1105" t="str">
            <v>Despesa com Documentos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</row>
        <row r="1106">
          <cell r="F1106" t="str">
            <v>(-) DESPESAS PRODUÇÃO INDIRETA (Site I)Despesa com Processos Judiciais</v>
          </cell>
          <cell r="G1106" t="str">
            <v>Despesa com Processos Judiciais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</row>
        <row r="1107">
          <cell r="F1107" t="str">
            <v>(-) DESPESAS PRODUÇÃO INDIRETA (Site I)Frete Compra</v>
          </cell>
          <cell r="G1107" t="str">
            <v>Frete Compra</v>
          </cell>
          <cell r="H1107">
            <v>130</v>
          </cell>
          <cell r="I1107">
            <v>0</v>
          </cell>
          <cell r="J1107">
            <v>130</v>
          </cell>
          <cell r="K1107">
            <v>0</v>
          </cell>
          <cell r="L1107">
            <v>130</v>
          </cell>
          <cell r="M1107">
            <v>85</v>
          </cell>
          <cell r="N1107">
            <v>130</v>
          </cell>
          <cell r="O1107">
            <v>0</v>
          </cell>
          <cell r="P1107">
            <v>130</v>
          </cell>
          <cell r="Q1107">
            <v>570.30999999999995</v>
          </cell>
          <cell r="R1107">
            <v>130</v>
          </cell>
          <cell r="S1107">
            <v>0</v>
          </cell>
          <cell r="T1107">
            <v>130</v>
          </cell>
          <cell r="U1107">
            <v>0</v>
          </cell>
          <cell r="V1107">
            <v>130</v>
          </cell>
          <cell r="W1107">
            <v>0</v>
          </cell>
          <cell r="X1107">
            <v>130</v>
          </cell>
          <cell r="Y1107">
            <v>0</v>
          </cell>
          <cell r="Z1107">
            <v>130</v>
          </cell>
          <cell r="AA1107">
            <v>0</v>
          </cell>
          <cell r="AB1107">
            <v>130</v>
          </cell>
          <cell r="AC1107">
            <v>0</v>
          </cell>
          <cell r="AD1107">
            <v>130</v>
          </cell>
          <cell r="AE1107">
            <v>0</v>
          </cell>
        </row>
        <row r="1108">
          <cell r="F1108" t="str">
            <v>(-) DESPESAS PRODUÇÃO INDIRETA (Site I)Mão-de-Obra Terceirizada</v>
          </cell>
          <cell r="G1108" t="str">
            <v>Mão-de-Obra Terceirizada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</row>
        <row r="1109">
          <cell r="F1109" t="str">
            <v>(-) DESPESAS PRODUÇÃO INDIRETA (Site I)Serviço de Correios</v>
          </cell>
          <cell r="G1109" t="str">
            <v>Serviço de Correios</v>
          </cell>
          <cell r="H1109">
            <v>0</v>
          </cell>
          <cell r="I1109">
            <v>12.08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</row>
        <row r="1110">
          <cell r="F1110" t="str">
            <v>(-) DESPESAS PRODUÇÃO INDIRETA (Site I)Água</v>
          </cell>
          <cell r="G1110" t="str">
            <v>Água</v>
          </cell>
          <cell r="H1110">
            <v>850</v>
          </cell>
          <cell r="I1110">
            <v>2490</v>
          </cell>
          <cell r="J1110">
            <v>900</v>
          </cell>
          <cell r="K1110">
            <v>783.74</v>
          </cell>
          <cell r="L1110">
            <v>1100</v>
          </cell>
          <cell r="M1110">
            <v>912.49</v>
          </cell>
          <cell r="N1110">
            <v>1100</v>
          </cell>
          <cell r="O1110">
            <v>1228.5</v>
          </cell>
          <cell r="P1110">
            <v>1100</v>
          </cell>
          <cell r="Q1110">
            <v>1019.56</v>
          </cell>
          <cell r="R1110">
            <v>1200</v>
          </cell>
          <cell r="S1110">
            <v>0</v>
          </cell>
          <cell r="T1110">
            <v>1200</v>
          </cell>
          <cell r="U1110">
            <v>1857.85</v>
          </cell>
          <cell r="V1110">
            <v>1200</v>
          </cell>
          <cell r="W1110">
            <v>0</v>
          </cell>
          <cell r="X1110">
            <v>1100</v>
          </cell>
          <cell r="Y1110">
            <v>0</v>
          </cell>
          <cell r="Z1110">
            <v>1100</v>
          </cell>
          <cell r="AA1110">
            <v>0</v>
          </cell>
          <cell r="AB1110">
            <v>1100</v>
          </cell>
          <cell r="AC1110">
            <v>0</v>
          </cell>
          <cell r="AD1110">
            <v>1100</v>
          </cell>
          <cell r="AE1110">
            <v>0</v>
          </cell>
        </row>
        <row r="1111">
          <cell r="F1111" t="str">
            <v>(-) DESPESAS PRODUÇÃO INDIRETA (Site I)Despesas com Amortização de Software</v>
          </cell>
          <cell r="G1111" t="str">
            <v>Despesas com Amortização de Software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</row>
        <row r="1112">
          <cell r="F1112" t="str">
            <v>(-) DESPESAS PRODUÇÃO INDIRETA (Site I)Taxas Operacionais</v>
          </cell>
          <cell r="G1112" t="str">
            <v>Taxas Operacionais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</row>
        <row r="1113">
          <cell r="F1113" t="str">
            <v>(-) DESPESAS PRODUÇÃO INDIRETA (Site I)Aluguel de Imóveis</v>
          </cell>
          <cell r="G1113" t="str">
            <v>Aluguel de Imóveis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</row>
        <row r="1114">
          <cell r="F1114" t="str">
            <v>(-) DESPESAS PRODUÇÃO INDIRETA (Site I)Seguro Frota Leve</v>
          </cell>
          <cell r="G1114" t="str">
            <v>Seguro Frota Leve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</row>
        <row r="1115">
          <cell r="F1115" t="str">
            <v>(-) DESPESAS PRODUÇÃO INDIRETA (Site I)Perdas de Estoque</v>
          </cell>
          <cell r="G1115" t="str">
            <v>Perdas de Estoque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</row>
        <row r="1116">
          <cell r="F1116" t="str">
            <v>(-) DESPESAS PRODUÇÃO INDIRETA (Site I)Aluguel de Máquinas e Equipamentos</v>
          </cell>
          <cell r="G1116" t="str">
            <v>Aluguel de Máquinas e Equipamentos</v>
          </cell>
          <cell r="H1116">
            <v>0</v>
          </cell>
          <cell r="I1116">
            <v>40331.949999999997</v>
          </cell>
          <cell r="J1116">
            <v>0</v>
          </cell>
          <cell r="K1116">
            <v>39242.11</v>
          </cell>
          <cell r="L1116">
            <v>0</v>
          </cell>
          <cell r="M1116">
            <v>26544.37</v>
          </cell>
          <cell r="N1116">
            <v>0</v>
          </cell>
          <cell r="O1116">
            <v>26544.37</v>
          </cell>
          <cell r="P1116">
            <v>0</v>
          </cell>
          <cell r="Q1116">
            <v>26544.37</v>
          </cell>
          <cell r="R1116">
            <v>0</v>
          </cell>
          <cell r="S1116">
            <v>26544.37</v>
          </cell>
          <cell r="T1116">
            <v>0</v>
          </cell>
          <cell r="U1116">
            <v>26544.37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</row>
        <row r="1117">
          <cell r="F1117" t="str">
            <v>(-) DESPESAS PRODUÇÃO INDIRETA (Site I)Outras Despesas Gerais</v>
          </cell>
          <cell r="G1117" t="str">
            <v>Outras Despesas Gerais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</row>
        <row r="1118">
          <cell r="F1118" t="str">
            <v>(-) DESPESAS PRODUÇÃO INDIRETA (Site II)(-) DESPESAS PRODUÇÃO INDIRETA (Site II)</v>
          </cell>
          <cell r="G1118" t="str">
            <v>(-) DESPESAS PRODUÇÃO INDIRETA (Site II)</v>
          </cell>
          <cell r="H1118">
            <v>11520</v>
          </cell>
          <cell r="I1118">
            <v>0</v>
          </cell>
          <cell r="J1118">
            <v>11680</v>
          </cell>
          <cell r="K1118">
            <v>0</v>
          </cell>
          <cell r="L1118">
            <v>11480</v>
          </cell>
          <cell r="M1118">
            <v>0</v>
          </cell>
          <cell r="N1118">
            <v>7340</v>
          </cell>
          <cell r="O1118">
            <v>0</v>
          </cell>
          <cell r="P1118">
            <v>8700</v>
          </cell>
          <cell r="Q1118">
            <v>0</v>
          </cell>
          <cell r="R1118">
            <v>5560</v>
          </cell>
          <cell r="S1118">
            <v>0</v>
          </cell>
          <cell r="T1118">
            <v>6380</v>
          </cell>
          <cell r="U1118">
            <v>0</v>
          </cell>
          <cell r="V1118">
            <v>7560</v>
          </cell>
          <cell r="W1118">
            <v>0</v>
          </cell>
          <cell r="X1118">
            <v>6180</v>
          </cell>
          <cell r="Y1118">
            <v>0</v>
          </cell>
          <cell r="Z1118">
            <v>4960</v>
          </cell>
          <cell r="AA1118">
            <v>0</v>
          </cell>
          <cell r="AB1118">
            <v>6180</v>
          </cell>
          <cell r="AC1118">
            <v>0</v>
          </cell>
          <cell r="AD1118">
            <v>6160</v>
          </cell>
          <cell r="AE1118">
            <v>0</v>
          </cell>
        </row>
        <row r="1119">
          <cell r="F1119" t="str">
            <v>(-) DESPESAS PRODUÇÃO INDIRETA (Site II)Despesas com Pessoal</v>
          </cell>
          <cell r="G1119" t="str">
            <v>Despesas com Pessoal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</row>
        <row r="1120">
          <cell r="F1120" t="str">
            <v>(-) DESPESAS PRODUÇÃO INDIRETA (Site II)Salários e Adicionais</v>
          </cell>
          <cell r="G1120" t="str">
            <v>Salários e Adicionais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</row>
        <row r="1121">
          <cell r="F1121" t="str">
            <v>(-) DESPESAS PRODUÇÃO INDIRETA (Site II)Horas Extras</v>
          </cell>
          <cell r="G1121" t="str">
            <v>Horas Extras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</row>
        <row r="1122">
          <cell r="F1122" t="str">
            <v>(-) DESPESAS PRODUÇÃO INDIRETA (Site II)Encargos Sociais</v>
          </cell>
          <cell r="G1122" t="str">
            <v>Encargos Sociais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</row>
        <row r="1123">
          <cell r="F1123" t="str">
            <v>(-) DESPESAS PRODUÇÃO INDIRETA (Site II)INSS</v>
          </cell>
          <cell r="G1123" t="str">
            <v>INSS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</row>
        <row r="1124">
          <cell r="F1124" t="str">
            <v>(-) DESPESAS PRODUÇÃO INDIRETA (Site II)FGTS</v>
          </cell>
          <cell r="G1124" t="str">
            <v>FGTS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</row>
        <row r="1125">
          <cell r="F1125" t="str">
            <v>(-) DESPESAS PRODUÇÃO INDIRETA (Site II)Provisão 13º Salário</v>
          </cell>
          <cell r="G1125" t="str">
            <v>Provisão 13º Salário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</row>
        <row r="1126">
          <cell r="F1126" t="str">
            <v>(-) DESPESAS PRODUÇÃO INDIRETA (Site II)Provisão de Férias</v>
          </cell>
          <cell r="G1126" t="str">
            <v>Provisão de Férias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</row>
        <row r="1127">
          <cell r="F1127" t="str">
            <v>(-) DESPESAS PRODUÇÃO INDIRETA (Site II)Provisão PPR Global</v>
          </cell>
          <cell r="G1127" t="str">
            <v>Provisão PPR Global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</row>
        <row r="1128">
          <cell r="F1128" t="str">
            <v>(-) DESPESAS PRODUÇÃO INDIRETA (Site II)Provisão PPR Gestores</v>
          </cell>
          <cell r="G1128" t="str">
            <v>Provisão PPR Gestores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</row>
        <row r="1129">
          <cell r="F1129" t="str">
            <v>(-) DESPESAS PRODUÇÃO INDIRETA (Site II)Desenvolvimento RH e Outras</v>
          </cell>
          <cell r="G1129" t="str">
            <v>Desenvolvimento RH e Outras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</row>
        <row r="1130">
          <cell r="F1130" t="str">
            <v>(-) DESPESAS PRODUÇÃO INDIRETA (Site II)Educação Continuada</v>
          </cell>
          <cell r="G1130" t="str">
            <v>Educação Continuada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</row>
        <row r="1131">
          <cell r="F1131" t="str">
            <v>(-) DESPESAS PRODUÇÃO INDIRETA (Site II)Idiomas</v>
          </cell>
          <cell r="G1131" t="str">
            <v>Idiomas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</row>
        <row r="1132">
          <cell r="F1132" t="str">
            <v>(-) DESPESAS PRODUÇÃO INDIRETA (Site II)Ginástica Laboral</v>
          </cell>
          <cell r="G1132" t="str">
            <v>Ginástica Laboral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</row>
        <row r="1133">
          <cell r="F1133" t="str">
            <v>(-) DESPESAS PRODUÇÃO INDIRETA (Site II)Educação e Treinamento (Capacitação)</v>
          </cell>
          <cell r="G1133" t="str">
            <v>Educação e Treinamento (Capacitação)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</row>
        <row r="1134">
          <cell r="F1134" t="str">
            <v>(-) DESPESAS PRODUÇÃO INDIRETA (Site II)Atividades Motivacionais</v>
          </cell>
          <cell r="G1134" t="str">
            <v>Atividades Motivacionais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</row>
        <row r="1135">
          <cell r="F1135" t="str">
            <v>(-) DESPESAS PRODUÇÃO INDIRETA (Site II)Exames Médicos</v>
          </cell>
          <cell r="G1135" t="str">
            <v>Exames Médicos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</row>
        <row r="1136">
          <cell r="F1136" t="str">
            <v>(-) DESPESAS PRODUÇÃO INDIRETA (Site II)Alimentação Interna Funcionários</v>
          </cell>
          <cell r="G1136" t="str">
            <v>Alimentação Interna Funcionários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</row>
        <row r="1137">
          <cell r="F1137" t="str">
            <v>(-) DESPESAS PRODUÇÃO INDIRETA (Site II)Multa Termino Contratual</v>
          </cell>
          <cell r="G1137" t="str">
            <v>Multa Termino Contratual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</row>
        <row r="1138">
          <cell r="F1138" t="str">
            <v>(-) DESPESAS PRODUÇÃO INDIRETA (Site II)Multas Trabalhistas</v>
          </cell>
          <cell r="G1138" t="str">
            <v>Multas Trabalhistas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</row>
        <row r="1139">
          <cell r="F1139" t="str">
            <v xml:space="preserve">(-) DESPESAS PRODUÇÃO INDIRETA (Site II)Fardamento </v>
          </cell>
          <cell r="G1139" t="str">
            <v xml:space="preserve">Fardamento 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</row>
        <row r="1140">
          <cell r="F1140" t="str">
            <v>(-) DESPESAS PRODUÇÃO INDIRETA (Site II)Benefícios</v>
          </cell>
          <cell r="G1140" t="str">
            <v>Benefícios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</row>
        <row r="1141">
          <cell r="F1141" t="str">
            <v>(-) DESPESAS PRODUÇÃO INDIRETA (Site II)Ajuda de Custo Alimentação</v>
          </cell>
          <cell r="G1141" t="str">
            <v>Ajuda de Custo Alimentação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</row>
        <row r="1142">
          <cell r="F1142" t="str">
            <v>(-) DESPESAS PRODUÇÃO INDIRETA (Site II)Ajuda de Custo Combustível</v>
          </cell>
          <cell r="G1142" t="str">
            <v>Ajuda de Custo Combustível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</row>
        <row r="1143">
          <cell r="F1143" t="str">
            <v>(-) DESPESAS PRODUÇÃO INDIRETA (Site II)Ajuda de Custo Moradia/Aluguel</v>
          </cell>
          <cell r="G1143" t="str">
            <v>Ajuda de Custo Moradia/Aluguel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</row>
        <row r="1144">
          <cell r="F1144" t="str">
            <v>(-) DESPESAS PRODUÇÃO INDIRETA (Site II)Plano de Saúde</v>
          </cell>
          <cell r="G1144" t="str">
            <v>Plano de Saúde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</row>
        <row r="1145">
          <cell r="F1145" t="str">
            <v>(-) DESPESAS PRODUÇÃO INDIRETA (Site II)Seguro de Vida em Grupo</v>
          </cell>
          <cell r="G1145" t="str">
            <v>Seguro de Vida em Grupo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</row>
        <row r="1146">
          <cell r="F1146" t="str">
            <v>(-) DESPESAS PRODUÇÃO INDIRETA (Site II)Plano Odontológico</v>
          </cell>
          <cell r="G1146" t="str">
            <v>Plano Odontológico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</row>
        <row r="1147">
          <cell r="F1147" t="str">
            <v>(-) DESPESAS PRODUÇÃO INDIRETA (Site II)Farmácia</v>
          </cell>
          <cell r="G1147" t="str">
            <v>Farmácia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</row>
        <row r="1148">
          <cell r="F1148" t="str">
            <v>(-) DESPESAS PRODUÇÃO INDIRETA (Site II)Alimentação Funcionários</v>
          </cell>
          <cell r="G1148" t="str">
            <v>Alimentação Funcionários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</row>
        <row r="1149">
          <cell r="F1149" t="str">
            <v>(-) DESPESAS PRODUÇÃO INDIRETA (Site II)Benefícios Assistenciais</v>
          </cell>
          <cell r="G1149" t="str">
            <v>Benefícios Assistenciais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</row>
        <row r="1150">
          <cell r="F1150" t="str">
            <v>(-) DESPESAS PRODUÇÃO INDIRETA (Site II)Auxílio Creche</v>
          </cell>
          <cell r="G1150" t="str">
            <v>Auxílio Creche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</row>
        <row r="1151">
          <cell r="F1151" t="str">
            <v>(-) DESPESAS PRODUÇÃO INDIRETA (Site II)Vale Transporte</v>
          </cell>
          <cell r="G1151" t="str">
            <v>Vale Transporte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</row>
        <row r="1152">
          <cell r="F1152" t="str">
            <v>(-) DESPESAS PRODUÇÃO INDIRETA (Site II)(-) Despesas Especificas</v>
          </cell>
          <cell r="G1152" t="str">
            <v>(-) Despesas Especificas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</row>
        <row r="1153">
          <cell r="F1153" t="str">
            <v>(-) DESPESAS PRODUÇÃO INDIRETA (Site II)Dobra Bula</v>
          </cell>
          <cell r="G1153" t="str">
            <v>Dobra Bula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</row>
        <row r="1154">
          <cell r="F1154" t="str">
            <v>(-) DESPESAS PRODUÇÃO INDIRETA (Site II)Xilincagem</v>
          </cell>
          <cell r="G1154" t="str">
            <v>Xilincagem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</row>
        <row r="1155">
          <cell r="F1155" t="str">
            <v>(-) DESPESAS PRODUÇÃO INDIRETA (Site II)Silcagem de Embalagens</v>
          </cell>
          <cell r="G1155" t="str">
            <v>Silcagem de Embalagens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</row>
        <row r="1156">
          <cell r="F1156" t="str">
            <v>(-) DESPESAS PRODUÇÃO INDIRETA (Site II)Material Sistema de Tratamento de Água</v>
          </cell>
          <cell r="G1156" t="str">
            <v>Material Sistema de Tratamento de Água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</row>
        <row r="1157">
          <cell r="F1157" t="str">
            <v>(-) DESPESAS PRODUÇÃO INDIRETA (Site II)Aluguel Imóvel Linha de Silcagem</v>
          </cell>
          <cell r="G1157" t="str">
            <v>Aluguel Imóvel Linha de Silcagem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</row>
        <row r="1158">
          <cell r="F1158" t="str">
            <v>(-) DESPESAS PRODUÇÃO INDIRETA (Site II)Aluguel Imóvel Produção</v>
          </cell>
          <cell r="G1158" t="str">
            <v>Aluguel Imóvel Produção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</row>
        <row r="1159">
          <cell r="F1159" t="str">
            <v>(-) DESPESAS PRODUÇÃO INDIRETA (Site II)Aluguel Depósitos Produção</v>
          </cell>
          <cell r="G1159" t="str">
            <v>Aluguel Depósitos Produção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</row>
        <row r="1160">
          <cell r="F1160" t="str">
            <v>(-) DESPESAS PRODUÇÃO INDIRETA (Site II)Combustível Gerador</v>
          </cell>
          <cell r="G1160" t="str">
            <v>Combustível Gerador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</row>
        <row r="1161">
          <cell r="F1161" t="str">
            <v>(-) DESPESAS PRODUÇÃO INDIRETA (Site II)Lubrificantes Gerador</v>
          </cell>
          <cell r="G1161" t="str">
            <v>Lubrificantes Gerador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</row>
        <row r="1162">
          <cell r="F1162" t="str">
            <v>(-) DESPESAS PRODUÇÃO INDIRETA (Site II)Manutenção Gerador</v>
          </cell>
          <cell r="G1162" t="str">
            <v>Manutenção Gerador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</row>
        <row r="1163">
          <cell r="F1163" t="str">
            <v>(-) DESPESAS PRODUÇÃO INDIRETA (Site II)Aluguel Máquinas e Equipamentos</v>
          </cell>
          <cell r="G1163" t="str">
            <v>Aluguel Máquinas e Equipamentos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</row>
        <row r="1164">
          <cell r="F1164" t="str">
            <v>(-) DESPESAS PRODUÇÃO INDIRETA (Site II)Energia Eletrica</v>
          </cell>
          <cell r="G1164" t="str">
            <v>Energia Eletrica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</row>
        <row r="1165">
          <cell r="F1165" t="str">
            <v>(-) DESPESAS PRODUÇÃO INDIRETA (Site II)Seguro Instalações</v>
          </cell>
          <cell r="G1165" t="str">
            <v>Seguro Instalações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</row>
        <row r="1166">
          <cell r="F1166" t="str">
            <v>(-) DESPESAS PRODUÇÃO INDIRETA (Site II)Seguro de Máquinas</v>
          </cell>
          <cell r="G1166" t="str">
            <v>Seguro de Máquinas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</row>
        <row r="1167">
          <cell r="F1167" t="str">
            <v>(-) DESPESAS PRODUÇÃO INDIRETA (Site II)Material Descatável Produção</v>
          </cell>
          <cell r="G1167" t="str">
            <v>Material Descatável Produção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</row>
        <row r="1168">
          <cell r="F1168" t="str">
            <v>(-) DESPESAS PRODUÇÃO INDIRETA (Site II)Material de Análise Produção</v>
          </cell>
          <cell r="G1168" t="str">
            <v>Material de Análise Produção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</row>
        <row r="1169">
          <cell r="F1169" t="str">
            <v>(-) DESPESAS PRODUÇÃO INDIRETA (Site II)Material de Limpeza Produção</v>
          </cell>
          <cell r="G1169" t="str">
            <v>Material de Limpeza Produção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</row>
        <row r="1170">
          <cell r="F1170" t="str">
            <v>(-) DESPESAS PRODUÇÃO INDIRETA (Site II)Material Indireto para Embalagens</v>
          </cell>
          <cell r="G1170" t="str">
            <v>Material Indireto para Embalagens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</row>
        <row r="1171">
          <cell r="F1171" t="str">
            <v>(-) DESPESAS PRODUÇÃO INDIRETA (Site II)Materiais de Insumo</v>
          </cell>
          <cell r="G1171" t="str">
            <v>Materiais de Insumo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</row>
        <row r="1172">
          <cell r="F1172" t="str">
            <v>(-) DESPESAS PRODUÇÃO INDIRETA (Site II)(-) Despesas Gerais</v>
          </cell>
          <cell r="G1172" t="str">
            <v>(-) Despesas Gerais</v>
          </cell>
          <cell r="H1172">
            <v>11520</v>
          </cell>
          <cell r="I1172">
            <v>0</v>
          </cell>
          <cell r="J1172">
            <v>11680</v>
          </cell>
          <cell r="K1172">
            <v>0</v>
          </cell>
          <cell r="L1172">
            <v>11480</v>
          </cell>
          <cell r="M1172">
            <v>0</v>
          </cell>
          <cell r="N1172">
            <v>7340</v>
          </cell>
          <cell r="O1172">
            <v>0</v>
          </cell>
          <cell r="P1172">
            <v>8700</v>
          </cell>
          <cell r="Q1172">
            <v>0</v>
          </cell>
          <cell r="R1172">
            <v>5560</v>
          </cell>
          <cell r="S1172">
            <v>0</v>
          </cell>
          <cell r="T1172">
            <v>6380</v>
          </cell>
          <cell r="U1172">
            <v>0</v>
          </cell>
          <cell r="V1172">
            <v>7560</v>
          </cell>
          <cell r="W1172">
            <v>0</v>
          </cell>
          <cell r="X1172">
            <v>6180</v>
          </cell>
          <cell r="Y1172">
            <v>0</v>
          </cell>
          <cell r="Z1172">
            <v>4960</v>
          </cell>
          <cell r="AA1172">
            <v>0</v>
          </cell>
          <cell r="AB1172">
            <v>6180</v>
          </cell>
          <cell r="AC1172">
            <v>0</v>
          </cell>
          <cell r="AD1172">
            <v>6160</v>
          </cell>
          <cell r="AE1172">
            <v>0</v>
          </cell>
        </row>
        <row r="1173">
          <cell r="F1173" t="str">
            <v>(-) DESPESAS PRODUÇÃO INDIRETA (Site II)(-) Deslocamentos e Viagens</v>
          </cell>
          <cell r="G1173" t="str">
            <v>(-) Deslocamentos e Viagens</v>
          </cell>
          <cell r="H1173">
            <v>1520</v>
          </cell>
          <cell r="I1173">
            <v>0</v>
          </cell>
          <cell r="J1173">
            <v>980</v>
          </cell>
          <cell r="K1173">
            <v>0</v>
          </cell>
          <cell r="L1173">
            <v>1280</v>
          </cell>
          <cell r="M1173">
            <v>0</v>
          </cell>
          <cell r="N1173">
            <v>1340</v>
          </cell>
          <cell r="O1173">
            <v>0</v>
          </cell>
          <cell r="P1173">
            <v>3900</v>
          </cell>
          <cell r="Q1173">
            <v>0</v>
          </cell>
          <cell r="R1173">
            <v>260</v>
          </cell>
          <cell r="S1173">
            <v>0</v>
          </cell>
          <cell r="T1173">
            <v>1480</v>
          </cell>
          <cell r="U1173">
            <v>0</v>
          </cell>
          <cell r="V1173">
            <v>1760</v>
          </cell>
          <cell r="W1173">
            <v>0</v>
          </cell>
          <cell r="X1173">
            <v>1480</v>
          </cell>
          <cell r="Y1173">
            <v>0</v>
          </cell>
          <cell r="Z1173">
            <v>260</v>
          </cell>
          <cell r="AA1173">
            <v>0</v>
          </cell>
          <cell r="AB1173">
            <v>1480</v>
          </cell>
          <cell r="AC1173">
            <v>0</v>
          </cell>
          <cell r="AD1173">
            <v>260</v>
          </cell>
          <cell r="AE1173">
            <v>0</v>
          </cell>
        </row>
        <row r="1174">
          <cell r="F1174" t="str">
            <v xml:space="preserve">(-) DESPESAS PRODUÇÃO INDIRETA (Site II)Hospedagem </v>
          </cell>
          <cell r="G1174" t="str">
            <v xml:space="preserve">Hospedagem 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1800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1500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</row>
        <row r="1175">
          <cell r="F1175" t="str">
            <v xml:space="preserve">(-) DESPESAS PRODUÇÃO INDIRETA (Site II)Passagens Aéreas </v>
          </cell>
          <cell r="G1175" t="str">
            <v xml:space="preserve">Passagens Aéreas 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</row>
        <row r="1176">
          <cell r="F1176" t="str">
            <v xml:space="preserve">(-) DESPESAS PRODUÇÃO INDIRETA (Site II)Passagens Rodoviárias </v>
          </cell>
          <cell r="G1176" t="str">
            <v xml:space="preserve">Passagens Rodoviárias 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</row>
        <row r="1177">
          <cell r="F1177" t="str">
            <v>(-) DESPESAS PRODUÇÃO INDIRETA (Site II)Passagens Marítimas</v>
          </cell>
          <cell r="G1177" t="str">
            <v>Passagens Marítimas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</row>
        <row r="1178">
          <cell r="F1178" t="str">
            <v>(-) DESPESAS PRODUÇÃO INDIRETA (Site II)Despesas com Táxi</v>
          </cell>
          <cell r="G1178" t="str">
            <v>Despesas com Táxi</v>
          </cell>
          <cell r="H1178">
            <v>400</v>
          </cell>
          <cell r="I1178">
            <v>0</v>
          </cell>
          <cell r="J1178">
            <v>200</v>
          </cell>
          <cell r="K1178">
            <v>0</v>
          </cell>
          <cell r="L1178">
            <v>400</v>
          </cell>
          <cell r="M1178">
            <v>0</v>
          </cell>
          <cell r="N1178">
            <v>600</v>
          </cell>
          <cell r="O1178">
            <v>0</v>
          </cell>
          <cell r="P1178">
            <v>800</v>
          </cell>
          <cell r="Q1178">
            <v>0</v>
          </cell>
          <cell r="R1178">
            <v>0</v>
          </cell>
          <cell r="S1178">
            <v>0</v>
          </cell>
          <cell r="T1178">
            <v>600</v>
          </cell>
          <cell r="U1178">
            <v>0</v>
          </cell>
          <cell r="V1178">
            <v>0</v>
          </cell>
          <cell r="W1178">
            <v>0</v>
          </cell>
          <cell r="X1178">
            <v>600</v>
          </cell>
          <cell r="Y1178">
            <v>0</v>
          </cell>
          <cell r="Z1178">
            <v>0</v>
          </cell>
          <cell r="AA1178">
            <v>0</v>
          </cell>
          <cell r="AB1178">
            <v>600</v>
          </cell>
          <cell r="AC1178">
            <v>0</v>
          </cell>
          <cell r="AD1178">
            <v>0</v>
          </cell>
          <cell r="AE1178">
            <v>0</v>
          </cell>
        </row>
        <row r="1179">
          <cell r="F1179" t="str">
            <v>(-) DESPESAS PRODUÇÃO INDIRETA (Site II)Despesas com Moto Taxi</v>
          </cell>
          <cell r="G1179" t="str">
            <v>Despesas com Moto Taxi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</row>
        <row r="1180">
          <cell r="F1180" t="str">
            <v>(-) DESPESAS PRODUÇÃO INDIRETA (Site II)Alimentação Viagens</v>
          </cell>
          <cell r="G1180" t="str">
            <v>Alimentação Viagens</v>
          </cell>
          <cell r="H1180">
            <v>720</v>
          </cell>
          <cell r="I1180">
            <v>0</v>
          </cell>
          <cell r="J1180">
            <v>520</v>
          </cell>
          <cell r="K1180">
            <v>0</v>
          </cell>
          <cell r="L1180">
            <v>480</v>
          </cell>
          <cell r="M1180">
            <v>0</v>
          </cell>
          <cell r="N1180">
            <v>480</v>
          </cell>
          <cell r="O1180">
            <v>0</v>
          </cell>
          <cell r="P1180">
            <v>840</v>
          </cell>
          <cell r="Q1180">
            <v>0</v>
          </cell>
          <cell r="R1180">
            <v>0</v>
          </cell>
          <cell r="S1180">
            <v>0</v>
          </cell>
          <cell r="T1180">
            <v>480</v>
          </cell>
          <cell r="U1180">
            <v>0</v>
          </cell>
          <cell r="V1180">
            <v>0</v>
          </cell>
          <cell r="W1180">
            <v>0</v>
          </cell>
          <cell r="X1180">
            <v>480</v>
          </cell>
          <cell r="Y1180">
            <v>0</v>
          </cell>
          <cell r="Z1180">
            <v>0</v>
          </cell>
          <cell r="AA1180">
            <v>0</v>
          </cell>
          <cell r="AB1180">
            <v>480</v>
          </cell>
          <cell r="AC1180">
            <v>0</v>
          </cell>
          <cell r="AD1180">
            <v>0</v>
          </cell>
          <cell r="AE1180">
            <v>0</v>
          </cell>
        </row>
        <row r="1181">
          <cell r="F1181" t="str">
            <v>(-) DESPESAS PRODUÇÃO INDIRETA (Site II)Diárias Viagens</v>
          </cell>
          <cell r="G1181" t="str">
            <v>Diárias Viagens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</row>
        <row r="1182">
          <cell r="F1182" t="str">
            <v>(-) DESPESAS PRODUÇÃO INDIRETA (Site II)Combustível em Viagens</v>
          </cell>
          <cell r="G1182" t="str">
            <v>Combustível em Viagens</v>
          </cell>
          <cell r="H1182">
            <v>260</v>
          </cell>
          <cell r="I1182">
            <v>0</v>
          </cell>
          <cell r="J1182">
            <v>260</v>
          </cell>
          <cell r="K1182">
            <v>0</v>
          </cell>
          <cell r="L1182">
            <v>260</v>
          </cell>
          <cell r="M1182">
            <v>0</v>
          </cell>
          <cell r="N1182">
            <v>260</v>
          </cell>
          <cell r="O1182">
            <v>0</v>
          </cell>
          <cell r="P1182">
            <v>260</v>
          </cell>
          <cell r="Q1182">
            <v>0</v>
          </cell>
          <cell r="R1182">
            <v>260</v>
          </cell>
          <cell r="S1182">
            <v>0</v>
          </cell>
          <cell r="T1182">
            <v>260</v>
          </cell>
          <cell r="U1182">
            <v>0</v>
          </cell>
          <cell r="V1182">
            <v>260</v>
          </cell>
          <cell r="W1182">
            <v>0</v>
          </cell>
          <cell r="X1182">
            <v>260</v>
          </cell>
          <cell r="Y1182">
            <v>0</v>
          </cell>
          <cell r="Z1182">
            <v>260</v>
          </cell>
          <cell r="AA1182">
            <v>0</v>
          </cell>
          <cell r="AB1182">
            <v>260</v>
          </cell>
          <cell r="AC1182">
            <v>0</v>
          </cell>
          <cell r="AD1182">
            <v>260</v>
          </cell>
          <cell r="AE1182">
            <v>0</v>
          </cell>
        </row>
        <row r="1183">
          <cell r="F1183" t="str">
            <v>(-) DESPESAS PRODUÇÃO INDIRETA (Site II)Estacionamento</v>
          </cell>
          <cell r="G1183" t="str">
            <v>Estacionamento</v>
          </cell>
          <cell r="H1183">
            <v>140</v>
          </cell>
          <cell r="I1183">
            <v>0</v>
          </cell>
          <cell r="J1183">
            <v>0</v>
          </cell>
          <cell r="K1183">
            <v>0</v>
          </cell>
          <cell r="L1183">
            <v>140</v>
          </cell>
          <cell r="M1183">
            <v>0</v>
          </cell>
          <cell r="N1183">
            <v>0</v>
          </cell>
          <cell r="O1183">
            <v>0</v>
          </cell>
          <cell r="P1183">
            <v>200</v>
          </cell>
          <cell r="Q1183">
            <v>0</v>
          </cell>
          <cell r="R1183">
            <v>0</v>
          </cell>
          <cell r="S1183">
            <v>0</v>
          </cell>
          <cell r="T1183">
            <v>140</v>
          </cell>
          <cell r="U1183">
            <v>0</v>
          </cell>
          <cell r="V1183">
            <v>0</v>
          </cell>
          <cell r="W1183">
            <v>0</v>
          </cell>
          <cell r="X1183">
            <v>140</v>
          </cell>
          <cell r="Y1183">
            <v>0</v>
          </cell>
          <cell r="Z1183">
            <v>0</v>
          </cell>
          <cell r="AA1183">
            <v>0</v>
          </cell>
          <cell r="AB1183">
            <v>140</v>
          </cell>
          <cell r="AC1183">
            <v>0</v>
          </cell>
          <cell r="AD1183">
            <v>0</v>
          </cell>
          <cell r="AE1183">
            <v>0</v>
          </cell>
        </row>
        <row r="1184">
          <cell r="F1184" t="str">
            <v>(-) DESPESAS PRODUÇÃO INDIRETA (Site II)Pedágio</v>
          </cell>
          <cell r="G1184" t="str">
            <v>Pedágio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</row>
        <row r="1185">
          <cell r="F1185" t="str">
            <v>(-) DESPESAS PRODUÇÃO INDIRETA (Site II)(-) Telefonia e Telecomunicações</v>
          </cell>
          <cell r="G1185" t="str">
            <v>(-) Telefonia e Telecomunicações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</row>
        <row r="1186">
          <cell r="F1186" t="str">
            <v>(-) DESPESAS PRODUÇÃO INDIRETA (Site II)Telefonia Fixa</v>
          </cell>
          <cell r="G1186" t="str">
            <v>Telefonia Fixa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</row>
        <row r="1187">
          <cell r="F1187" t="str">
            <v>(-) DESPESAS PRODUÇÃO INDIRETA (Site II)Telefonia Móvel</v>
          </cell>
          <cell r="G1187" t="str">
            <v>Telefonia Móvel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</row>
        <row r="1188">
          <cell r="F1188" t="str">
            <v>(-) DESPESAS PRODUÇÃO INDIRETA (Site II)Internet</v>
          </cell>
          <cell r="G1188" t="str">
            <v>Internet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</row>
        <row r="1189">
          <cell r="F1189" t="str">
            <v>(-) DESPESAS PRODUÇÃO INDIRETA (Site II)Serviço de Trasmissão em Audio e Video</v>
          </cell>
          <cell r="G1189" t="str">
            <v>Serviço de Trasmissão em Audio e Video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</row>
        <row r="1190">
          <cell r="F1190" t="str">
            <v>(-) DESPESAS PRODUÇÃO INDIRETA (Site II)Voip</v>
          </cell>
          <cell r="G1190" t="str">
            <v>Voip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</row>
        <row r="1191">
          <cell r="F1191" t="str">
            <v>(-) DESPESAS PRODUÇÃO INDIRETA (Site II)(-)Materias de Consumo</v>
          </cell>
          <cell r="G1191" t="str">
            <v>(-)Materias de Consumo</v>
          </cell>
          <cell r="H1191">
            <v>7300</v>
          </cell>
          <cell r="I1191">
            <v>0</v>
          </cell>
          <cell r="J1191">
            <v>7700</v>
          </cell>
          <cell r="K1191">
            <v>0</v>
          </cell>
          <cell r="L1191">
            <v>7200</v>
          </cell>
          <cell r="M1191">
            <v>0</v>
          </cell>
          <cell r="N1191">
            <v>3000</v>
          </cell>
          <cell r="O1191">
            <v>0</v>
          </cell>
          <cell r="P1191">
            <v>1800</v>
          </cell>
          <cell r="Q1191">
            <v>0</v>
          </cell>
          <cell r="R1191">
            <v>2300</v>
          </cell>
          <cell r="S1191">
            <v>0</v>
          </cell>
          <cell r="T1191">
            <v>1900</v>
          </cell>
          <cell r="U1191">
            <v>0</v>
          </cell>
          <cell r="V1191">
            <v>2800</v>
          </cell>
          <cell r="W1191">
            <v>0</v>
          </cell>
          <cell r="X1191">
            <v>1700</v>
          </cell>
          <cell r="Y1191">
            <v>0</v>
          </cell>
          <cell r="Z1191">
            <v>1700</v>
          </cell>
          <cell r="AA1191">
            <v>0</v>
          </cell>
          <cell r="AB1191">
            <v>1700</v>
          </cell>
          <cell r="AC1191">
            <v>0</v>
          </cell>
          <cell r="AD1191">
            <v>2900</v>
          </cell>
          <cell r="AE1191">
            <v>0</v>
          </cell>
        </row>
        <row r="1192">
          <cell r="F1192" t="str">
            <v>(-) DESPESAS PRODUÇÃO INDIRETA (Site II)Material de Consumo Informática</v>
          </cell>
          <cell r="G1192" t="str">
            <v>Material de Consumo Informática</v>
          </cell>
          <cell r="H1192">
            <v>200</v>
          </cell>
          <cell r="I1192">
            <v>0</v>
          </cell>
          <cell r="J1192">
            <v>0</v>
          </cell>
          <cell r="K1192">
            <v>0</v>
          </cell>
          <cell r="L1192">
            <v>200</v>
          </cell>
          <cell r="M1192">
            <v>0</v>
          </cell>
          <cell r="N1192">
            <v>0</v>
          </cell>
          <cell r="O1192">
            <v>0</v>
          </cell>
          <cell r="P1192">
            <v>200</v>
          </cell>
          <cell r="Q1192">
            <v>0</v>
          </cell>
          <cell r="R1192">
            <v>0</v>
          </cell>
          <cell r="S1192">
            <v>0</v>
          </cell>
          <cell r="T1192">
            <v>200</v>
          </cell>
          <cell r="U1192">
            <v>0</v>
          </cell>
          <cell r="V1192">
            <v>0</v>
          </cell>
          <cell r="W1192">
            <v>0</v>
          </cell>
          <cell r="X1192">
            <v>200</v>
          </cell>
          <cell r="Y1192">
            <v>0</v>
          </cell>
          <cell r="Z1192">
            <v>0</v>
          </cell>
          <cell r="AA1192">
            <v>0</v>
          </cell>
          <cell r="AB1192">
            <v>200</v>
          </cell>
          <cell r="AC1192">
            <v>0</v>
          </cell>
          <cell r="AD1192">
            <v>200</v>
          </cell>
          <cell r="AE1192">
            <v>0</v>
          </cell>
        </row>
        <row r="1193">
          <cell r="F1193" t="str">
            <v>(-) DESPESAS PRODUÇÃO INDIRETA (Site II)Aluguel Máquina Reprográfica</v>
          </cell>
          <cell r="G1193" t="str">
            <v>Aluguel Máquina Reprográfica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</row>
        <row r="1194">
          <cell r="F1194" t="str">
            <v>(-) DESPESAS PRODUÇÃO INDIRETA (Site II)Material de Consumo Máquina Reprografia</v>
          </cell>
          <cell r="G1194" t="str">
            <v>Material de Consumo Máquina Reprografia</v>
          </cell>
          <cell r="H1194">
            <v>500</v>
          </cell>
          <cell r="I1194">
            <v>0</v>
          </cell>
          <cell r="J1194">
            <v>500</v>
          </cell>
          <cell r="K1194">
            <v>0</v>
          </cell>
          <cell r="L1194">
            <v>500</v>
          </cell>
          <cell r="M1194">
            <v>0</v>
          </cell>
          <cell r="N1194">
            <v>300</v>
          </cell>
          <cell r="O1194">
            <v>0</v>
          </cell>
          <cell r="P1194">
            <v>300</v>
          </cell>
          <cell r="Q1194">
            <v>0</v>
          </cell>
          <cell r="R1194">
            <v>300</v>
          </cell>
          <cell r="S1194">
            <v>0</v>
          </cell>
          <cell r="T1194">
            <v>300</v>
          </cell>
          <cell r="U1194">
            <v>0</v>
          </cell>
          <cell r="V1194">
            <v>300</v>
          </cell>
          <cell r="W1194">
            <v>0</v>
          </cell>
          <cell r="X1194">
            <v>300</v>
          </cell>
          <cell r="Y1194">
            <v>0</v>
          </cell>
          <cell r="Z1194">
            <v>300</v>
          </cell>
          <cell r="AA1194">
            <v>0</v>
          </cell>
          <cell r="AB1194">
            <v>300</v>
          </cell>
          <cell r="AC1194">
            <v>0</v>
          </cell>
          <cell r="AD1194">
            <v>300</v>
          </cell>
          <cell r="AE1194">
            <v>0</v>
          </cell>
        </row>
        <row r="1195">
          <cell r="F1195" t="str">
            <v>(-) DESPESAS PRODUÇÃO INDIRETA (Site II)Material de Expediente</v>
          </cell>
          <cell r="G1195" t="str">
            <v>Material de Expediente</v>
          </cell>
          <cell r="H1195">
            <v>600</v>
          </cell>
          <cell r="I1195">
            <v>0</v>
          </cell>
          <cell r="J1195">
            <v>600</v>
          </cell>
          <cell r="K1195">
            <v>0</v>
          </cell>
          <cell r="L1195">
            <v>600</v>
          </cell>
          <cell r="M1195">
            <v>0</v>
          </cell>
          <cell r="N1195">
            <v>600</v>
          </cell>
          <cell r="O1195">
            <v>0</v>
          </cell>
          <cell r="P1195">
            <v>200</v>
          </cell>
          <cell r="Q1195">
            <v>0</v>
          </cell>
          <cell r="R1195">
            <v>200</v>
          </cell>
          <cell r="S1195">
            <v>0</v>
          </cell>
          <cell r="T1195">
            <v>200</v>
          </cell>
          <cell r="U1195">
            <v>0</v>
          </cell>
          <cell r="V1195">
            <v>200</v>
          </cell>
          <cell r="W1195">
            <v>0</v>
          </cell>
          <cell r="X1195">
            <v>200</v>
          </cell>
          <cell r="Y1195">
            <v>0</v>
          </cell>
          <cell r="Z1195">
            <v>200</v>
          </cell>
          <cell r="AA1195">
            <v>0</v>
          </cell>
          <cell r="AB1195">
            <v>200</v>
          </cell>
          <cell r="AC1195">
            <v>0</v>
          </cell>
          <cell r="AD1195">
            <v>200</v>
          </cell>
          <cell r="AE1195">
            <v>0</v>
          </cell>
        </row>
        <row r="1196">
          <cell r="F1196" t="str">
            <v>(-) DESPESAS PRODUÇÃO INDIRETA (Site II)Material de Limpeza</v>
          </cell>
          <cell r="G1196" t="str">
            <v>Material de Limpeza</v>
          </cell>
          <cell r="H1196">
            <v>700</v>
          </cell>
          <cell r="I1196">
            <v>0</v>
          </cell>
          <cell r="J1196">
            <v>700</v>
          </cell>
          <cell r="K1196">
            <v>0</v>
          </cell>
          <cell r="L1196">
            <v>600</v>
          </cell>
          <cell r="M1196">
            <v>0</v>
          </cell>
          <cell r="N1196">
            <v>600</v>
          </cell>
          <cell r="O1196">
            <v>0</v>
          </cell>
          <cell r="P1196">
            <v>600</v>
          </cell>
          <cell r="Q1196">
            <v>0</v>
          </cell>
          <cell r="R1196">
            <v>700</v>
          </cell>
          <cell r="S1196">
            <v>0</v>
          </cell>
          <cell r="T1196">
            <v>900</v>
          </cell>
          <cell r="U1196">
            <v>0</v>
          </cell>
          <cell r="V1196">
            <v>800</v>
          </cell>
          <cell r="W1196">
            <v>0</v>
          </cell>
          <cell r="X1196">
            <v>700</v>
          </cell>
          <cell r="Y1196">
            <v>0</v>
          </cell>
          <cell r="Z1196">
            <v>700</v>
          </cell>
          <cell r="AA1196">
            <v>0</v>
          </cell>
          <cell r="AB1196">
            <v>700</v>
          </cell>
          <cell r="AC1196">
            <v>0</v>
          </cell>
          <cell r="AD1196">
            <v>700</v>
          </cell>
          <cell r="AE1196">
            <v>0</v>
          </cell>
        </row>
        <row r="1197">
          <cell r="F1197" t="str">
            <v>(-) DESPESAS PRODUÇÃO INDIRETA (Site II)Material Gráfico e Repreográfico</v>
          </cell>
          <cell r="G1197" t="str">
            <v>Material Gráfico e Repreográfico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</row>
        <row r="1198">
          <cell r="F1198" t="str">
            <v>(-) DESPESAS PRODUÇÃO INDIRETA (Site II)Materiais de Natureza Permanente</v>
          </cell>
          <cell r="G1198" t="str">
            <v>Materiais de Natureza Permanente</v>
          </cell>
          <cell r="H1198">
            <v>5000</v>
          </cell>
          <cell r="I1198">
            <v>0</v>
          </cell>
          <cell r="J1198">
            <v>5000</v>
          </cell>
          <cell r="K1198">
            <v>0</v>
          </cell>
          <cell r="L1198">
            <v>5000</v>
          </cell>
          <cell r="M1198">
            <v>0</v>
          </cell>
          <cell r="N1198">
            <v>300</v>
          </cell>
          <cell r="O1198">
            <v>0</v>
          </cell>
          <cell r="P1198">
            <v>300</v>
          </cell>
          <cell r="Q1198">
            <v>0</v>
          </cell>
          <cell r="R1198">
            <v>300</v>
          </cell>
          <cell r="S1198">
            <v>0</v>
          </cell>
          <cell r="T1198">
            <v>300</v>
          </cell>
          <cell r="U1198">
            <v>0</v>
          </cell>
          <cell r="V1198">
            <v>300</v>
          </cell>
          <cell r="W1198">
            <v>0</v>
          </cell>
          <cell r="X1198">
            <v>300</v>
          </cell>
          <cell r="Y1198">
            <v>0</v>
          </cell>
          <cell r="Z1198">
            <v>300</v>
          </cell>
          <cell r="AA1198">
            <v>0</v>
          </cell>
          <cell r="AB1198">
            <v>300</v>
          </cell>
          <cell r="AC1198">
            <v>0</v>
          </cell>
          <cell r="AD1198">
            <v>300</v>
          </cell>
          <cell r="AE1198">
            <v>0</v>
          </cell>
        </row>
        <row r="1199">
          <cell r="F1199" t="str">
            <v>(-) DESPESAS PRODUÇÃO INDIRETA (Site II)Coffee Break</v>
          </cell>
          <cell r="G1199" t="str">
            <v>Coffee Break</v>
          </cell>
          <cell r="H1199">
            <v>300</v>
          </cell>
          <cell r="I1199">
            <v>0</v>
          </cell>
          <cell r="J1199">
            <v>900</v>
          </cell>
          <cell r="K1199">
            <v>0</v>
          </cell>
          <cell r="L1199">
            <v>300</v>
          </cell>
          <cell r="M1199">
            <v>0</v>
          </cell>
          <cell r="N1199">
            <v>1200</v>
          </cell>
          <cell r="O1199">
            <v>0</v>
          </cell>
          <cell r="P1199">
            <v>200</v>
          </cell>
          <cell r="Q1199">
            <v>0</v>
          </cell>
          <cell r="R1199">
            <v>800</v>
          </cell>
          <cell r="S1199">
            <v>0</v>
          </cell>
          <cell r="T1199">
            <v>0</v>
          </cell>
          <cell r="U1199">
            <v>0</v>
          </cell>
          <cell r="V1199">
            <v>1200</v>
          </cell>
          <cell r="W1199">
            <v>0</v>
          </cell>
          <cell r="X1199">
            <v>0</v>
          </cell>
          <cell r="Y1199">
            <v>0</v>
          </cell>
          <cell r="Z1199">
            <v>200</v>
          </cell>
          <cell r="AA1199">
            <v>0</v>
          </cell>
          <cell r="AB1199">
            <v>0</v>
          </cell>
          <cell r="AC1199">
            <v>0</v>
          </cell>
          <cell r="AD1199">
            <v>1200</v>
          </cell>
          <cell r="AE1199">
            <v>0</v>
          </cell>
        </row>
        <row r="1200">
          <cell r="F1200" t="str">
            <v>(-) DESPESAS PRODUÇÃO INDIRETA (Site II)Material EPI</v>
          </cell>
          <cell r="G1200" t="str">
            <v>Material EPI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</row>
        <row r="1201">
          <cell r="F1201" t="str">
            <v>(-) DESPESAS PRODUÇÃO INDIRETA (Site II)(-) Serviços Técnicos Especializados</v>
          </cell>
          <cell r="G1201" t="str">
            <v>(-) Serviços Técnicos Especializados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</row>
        <row r="1202">
          <cell r="F1202" t="str">
            <v>(-) DESPESAS PRODUÇÃO INDIRETA (Site II)Comissões sobre Vendas</v>
          </cell>
          <cell r="G1202" t="str">
            <v>Comissões sobre Vendas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</row>
        <row r="1203">
          <cell r="F1203" t="str">
            <v>(-) DESPESAS PRODUÇÃO INDIRETA (Site II)Serviços de Segurança</v>
          </cell>
          <cell r="G1203" t="str">
            <v>Serviços de Segurança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</row>
        <row r="1204">
          <cell r="F1204" t="str">
            <v>(-) DESPESAS PRODUÇÃO INDIRETA (Site II)Serviços de Contabilidade</v>
          </cell>
          <cell r="G1204" t="str">
            <v>Serviços de Contabilidade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</row>
        <row r="1205">
          <cell r="F1205" t="str">
            <v>(-) DESPESAS PRODUÇÃO INDIRETA (Site II)Assessoria Tributária</v>
          </cell>
          <cell r="G1205" t="str">
            <v>Assessoria Tributária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</row>
        <row r="1206">
          <cell r="F1206" t="str">
            <v>(-) DESPESAS PRODUÇÃO INDIRETA (Site II)Auditoria Independente</v>
          </cell>
          <cell r="G1206" t="str">
            <v>Auditoria Independente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</row>
        <row r="1207">
          <cell r="F1207" t="str">
            <v>(-) DESPESAS PRODUÇÃO INDIRETA (Site II)Advocacia</v>
          </cell>
          <cell r="G1207" t="str">
            <v>Advocacia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</row>
        <row r="1208">
          <cell r="F1208" t="str">
            <v>(-) DESPESAS PRODUÇÃO INDIRETA (Site II)Assessoria de Imprensa</v>
          </cell>
          <cell r="G1208" t="str">
            <v>Assessoria de Imprensa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</row>
        <row r="1209">
          <cell r="F1209" t="str">
            <v>(-) DESPESAS PRODUÇÃO INDIRETA (Site II)Assessoria de Comunicação</v>
          </cell>
          <cell r="G1209" t="str">
            <v>Assessoria de Comunicação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</row>
        <row r="1210">
          <cell r="F1210" t="str">
            <v>(-) DESPESAS PRODUÇÃO INDIRETA (Site II)Assessoria Criação e Publicidade</v>
          </cell>
          <cell r="G1210" t="str">
            <v>Assessoria Criação e Publicidade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</row>
        <row r="1211">
          <cell r="F1211" t="str">
            <v>(-) DESPESAS PRODUÇÃO INDIRETA (Site II)Recrutamento e Seleção</v>
          </cell>
          <cell r="G1211" t="str">
            <v>Recrutamento e Seleção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</row>
        <row r="1212">
          <cell r="F1212" t="str">
            <v>(-) DESPESAS PRODUÇÃO INDIRETA (Site II)Ferramentas de Pesquisa</v>
          </cell>
          <cell r="G1212" t="str">
            <v>Ferramentas de Pesquisa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</row>
        <row r="1213">
          <cell r="F1213" t="str">
            <v>(-) DESPESAS PRODUÇÃO INDIRETA (Site II)Assessoria Empresarial</v>
          </cell>
          <cell r="G1213" t="str">
            <v>Assessoria Empresarial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</row>
        <row r="1214">
          <cell r="F1214" t="str">
            <v>(-) DESPESAS PRODUÇÃO INDIRETA (Site II)Serviço de Desembaraço Aduaneiro</v>
          </cell>
          <cell r="G1214" t="str">
            <v>Serviço de Desembaraço Aduaneiro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</row>
        <row r="1215">
          <cell r="F1215" t="str">
            <v>(-) DESPESAS PRODUÇÃO INDIRETA (Site II)Participação em Associações</v>
          </cell>
          <cell r="G1215" t="str">
            <v>Participação em Associações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</row>
        <row r="1216">
          <cell r="F1216" t="str">
            <v>(-) DESPESAS PRODUÇÃO INDIRETA (Site II)Comissão Empresa de Cobrança</v>
          </cell>
          <cell r="G1216" t="str">
            <v>Comissão Empresa de Cobrança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</row>
        <row r="1217">
          <cell r="F1217" t="str">
            <v>(-) DESPESAS PRODUÇÃO INDIRETA (Site II)Serviço Análise de Crédito</v>
          </cell>
          <cell r="G1217" t="str">
            <v>Serviço Análise de Crédito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</row>
        <row r="1218">
          <cell r="F1218" t="str">
            <v>(-) DESPESAS PRODUÇÃO INDIRETA (Site II)Desenvolvimento e Manutenção de Software</v>
          </cell>
          <cell r="G1218" t="str">
            <v>Desenvolvimento e Manutenção de Software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</row>
        <row r="1219">
          <cell r="F1219" t="str">
            <v>(-) DESPESAS PRODUÇÃO INDIRETA (Site II)Suporte Técnico Software</v>
          </cell>
          <cell r="G1219" t="str">
            <v>Suporte Técnico Software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</row>
        <row r="1220">
          <cell r="F1220" t="str">
            <v>(-) DESPESAS PRODUÇÃO INDIRETA (Site II)Licença para Uso de Software (Aluguel)</v>
          </cell>
          <cell r="G1220" t="str">
            <v>Licença para Uso de Software (Aluguel)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</row>
        <row r="1221">
          <cell r="F1221" t="str">
            <v>(-) DESPESAS PRODUÇÃO INDIRETA (Site II)Assessoria em TI</v>
          </cell>
          <cell r="G1221" t="str">
            <v>Assessoria em TI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</row>
        <row r="1222">
          <cell r="F1222" t="str">
            <v>(-) DESPESAS PRODUÇÃO INDIRETA (Site II)Manutenção Suporte Técnico Software</v>
          </cell>
          <cell r="G1222" t="str">
            <v>Manutenção Suporte Técnico Software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</row>
        <row r="1223">
          <cell r="F1223" t="str">
            <v>(-) DESPESAS PRODUÇÃO INDIRETA (Site II)(-)Manutenção</v>
          </cell>
          <cell r="G1223" t="str">
            <v>(-)Manutenção</v>
          </cell>
          <cell r="H1223">
            <v>1700</v>
          </cell>
          <cell r="I1223">
            <v>0</v>
          </cell>
          <cell r="J1223">
            <v>1700</v>
          </cell>
          <cell r="K1223">
            <v>0</v>
          </cell>
          <cell r="L1223">
            <v>1700</v>
          </cell>
          <cell r="M1223">
            <v>0</v>
          </cell>
          <cell r="N1223">
            <v>1700</v>
          </cell>
          <cell r="O1223">
            <v>0</v>
          </cell>
          <cell r="P1223">
            <v>1700</v>
          </cell>
          <cell r="Q1223">
            <v>0</v>
          </cell>
          <cell r="R1223">
            <v>1700</v>
          </cell>
          <cell r="S1223">
            <v>0</v>
          </cell>
          <cell r="T1223">
            <v>1700</v>
          </cell>
          <cell r="U1223">
            <v>0</v>
          </cell>
          <cell r="V1223">
            <v>1700</v>
          </cell>
          <cell r="W1223">
            <v>0</v>
          </cell>
          <cell r="X1223">
            <v>1700</v>
          </cell>
          <cell r="Y1223">
            <v>0</v>
          </cell>
          <cell r="Z1223">
            <v>1700</v>
          </cell>
          <cell r="AA1223">
            <v>0</v>
          </cell>
          <cell r="AB1223">
            <v>1700</v>
          </cell>
          <cell r="AC1223">
            <v>0</v>
          </cell>
          <cell r="AD1223">
            <v>1700</v>
          </cell>
          <cell r="AE1223">
            <v>0</v>
          </cell>
        </row>
        <row r="1224">
          <cell r="F1224" t="str">
            <v>(-) DESPESAS PRODUÇÃO INDIRETA (Site II)Materiais de Manutenção e Reparos</v>
          </cell>
          <cell r="G1224" t="str">
            <v>Materiais de Manutenção e Reparos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</row>
        <row r="1225">
          <cell r="F1225" t="str">
            <v>(-) DESPESAS PRODUÇÃO INDIRETA (Site II)Manutenção Conservação Móveis e Utensílios</v>
          </cell>
          <cell r="G1225" t="str">
            <v>Manutenção Conservação Móveis e Utensílios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</row>
        <row r="1226">
          <cell r="F1226" t="str">
            <v>(-) DESPESAS PRODUÇÃO INDIRETA (Site II)Manutenção Conservação Máq. e Equipamentos</v>
          </cell>
          <cell r="G1226" t="str">
            <v>Manutenção Conservação Máq. e Equipamentos</v>
          </cell>
          <cell r="H1226">
            <v>500</v>
          </cell>
          <cell r="I1226">
            <v>0</v>
          </cell>
          <cell r="J1226">
            <v>500</v>
          </cell>
          <cell r="K1226">
            <v>0</v>
          </cell>
          <cell r="L1226">
            <v>500</v>
          </cell>
          <cell r="M1226">
            <v>0</v>
          </cell>
          <cell r="N1226">
            <v>500</v>
          </cell>
          <cell r="O1226">
            <v>0</v>
          </cell>
          <cell r="P1226">
            <v>500</v>
          </cell>
          <cell r="Q1226">
            <v>0</v>
          </cell>
          <cell r="R1226">
            <v>500</v>
          </cell>
          <cell r="S1226">
            <v>0</v>
          </cell>
          <cell r="T1226">
            <v>500</v>
          </cell>
          <cell r="U1226">
            <v>0</v>
          </cell>
          <cell r="V1226">
            <v>500</v>
          </cell>
          <cell r="W1226">
            <v>0</v>
          </cell>
          <cell r="X1226">
            <v>500</v>
          </cell>
          <cell r="Y1226">
            <v>0</v>
          </cell>
          <cell r="Z1226">
            <v>500</v>
          </cell>
          <cell r="AA1226">
            <v>0</v>
          </cell>
          <cell r="AB1226">
            <v>500</v>
          </cell>
          <cell r="AC1226">
            <v>0</v>
          </cell>
          <cell r="AD1226">
            <v>500</v>
          </cell>
          <cell r="AE1226">
            <v>0</v>
          </cell>
        </row>
        <row r="1227">
          <cell r="F1227" t="str">
            <v>(-) DESPESAS PRODUÇÃO INDIRETA (Site II)Manutenção de Equipamentos de Informática</v>
          </cell>
          <cell r="G1227" t="str">
            <v>Manutenção de Equipamentos de Informática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</row>
        <row r="1228">
          <cell r="F1228" t="str">
            <v>(-) DESPESAS PRODUÇÃO INDIRETA (Site II)Manutenção e Conservação Instalações</v>
          </cell>
          <cell r="G1228" t="str">
            <v>Manutenção e Conservação Instalações</v>
          </cell>
          <cell r="H1228">
            <v>600</v>
          </cell>
          <cell r="I1228">
            <v>0</v>
          </cell>
          <cell r="J1228">
            <v>600</v>
          </cell>
          <cell r="K1228">
            <v>0</v>
          </cell>
          <cell r="L1228">
            <v>600</v>
          </cell>
          <cell r="M1228">
            <v>0</v>
          </cell>
          <cell r="N1228">
            <v>600</v>
          </cell>
          <cell r="O1228">
            <v>0</v>
          </cell>
          <cell r="P1228">
            <v>600</v>
          </cell>
          <cell r="Q1228">
            <v>0</v>
          </cell>
          <cell r="R1228">
            <v>600</v>
          </cell>
          <cell r="S1228">
            <v>0</v>
          </cell>
          <cell r="T1228">
            <v>600</v>
          </cell>
          <cell r="U1228">
            <v>0</v>
          </cell>
          <cell r="V1228">
            <v>600</v>
          </cell>
          <cell r="W1228">
            <v>0</v>
          </cell>
          <cell r="X1228">
            <v>600</v>
          </cell>
          <cell r="Y1228">
            <v>0</v>
          </cell>
          <cell r="Z1228">
            <v>600</v>
          </cell>
          <cell r="AA1228">
            <v>0</v>
          </cell>
          <cell r="AB1228">
            <v>600</v>
          </cell>
          <cell r="AC1228">
            <v>0</v>
          </cell>
          <cell r="AD1228">
            <v>600</v>
          </cell>
          <cell r="AE1228">
            <v>0</v>
          </cell>
        </row>
        <row r="1229">
          <cell r="F1229" t="str">
            <v>(-) DESPESAS PRODUÇÃO INDIRETA (Site II)Manutenção e Conservação Predial</v>
          </cell>
          <cell r="G1229" t="str">
            <v>Manutenção e Conservação Predial</v>
          </cell>
          <cell r="H1229">
            <v>600</v>
          </cell>
          <cell r="I1229">
            <v>0</v>
          </cell>
          <cell r="J1229">
            <v>600</v>
          </cell>
          <cell r="K1229">
            <v>0</v>
          </cell>
          <cell r="L1229">
            <v>600</v>
          </cell>
          <cell r="M1229">
            <v>0</v>
          </cell>
          <cell r="N1229">
            <v>600</v>
          </cell>
          <cell r="O1229">
            <v>0</v>
          </cell>
          <cell r="P1229">
            <v>600</v>
          </cell>
          <cell r="Q1229">
            <v>0</v>
          </cell>
          <cell r="R1229">
            <v>600</v>
          </cell>
          <cell r="S1229">
            <v>0</v>
          </cell>
          <cell r="T1229">
            <v>600</v>
          </cell>
          <cell r="U1229">
            <v>0</v>
          </cell>
          <cell r="V1229">
            <v>600</v>
          </cell>
          <cell r="W1229">
            <v>0</v>
          </cell>
          <cell r="X1229">
            <v>600</v>
          </cell>
          <cell r="Y1229">
            <v>0</v>
          </cell>
          <cell r="Z1229">
            <v>600</v>
          </cell>
          <cell r="AA1229">
            <v>0</v>
          </cell>
          <cell r="AB1229">
            <v>600</v>
          </cell>
          <cell r="AC1229">
            <v>0</v>
          </cell>
          <cell r="AD1229">
            <v>600</v>
          </cell>
          <cell r="AE1229">
            <v>0</v>
          </cell>
        </row>
        <row r="1230">
          <cell r="F1230" t="str">
            <v>(-) DESPESAS PRODUÇÃO INDIRETA (Site II)(-)Outras Despesas Gerais</v>
          </cell>
          <cell r="G1230" t="str">
            <v>(-)Outras Despesas Gerais</v>
          </cell>
          <cell r="H1230">
            <v>1000</v>
          </cell>
          <cell r="I1230">
            <v>0</v>
          </cell>
          <cell r="J1230">
            <v>1300</v>
          </cell>
          <cell r="K1230">
            <v>0</v>
          </cell>
          <cell r="L1230">
            <v>1300</v>
          </cell>
          <cell r="M1230">
            <v>0</v>
          </cell>
          <cell r="N1230">
            <v>1300</v>
          </cell>
          <cell r="O1230">
            <v>0</v>
          </cell>
          <cell r="P1230">
            <v>1300</v>
          </cell>
          <cell r="Q1230">
            <v>0</v>
          </cell>
          <cell r="R1230">
            <v>1300</v>
          </cell>
          <cell r="S1230">
            <v>0</v>
          </cell>
          <cell r="T1230">
            <v>1300</v>
          </cell>
          <cell r="U1230">
            <v>0</v>
          </cell>
          <cell r="V1230">
            <v>1300</v>
          </cell>
          <cell r="W1230">
            <v>0</v>
          </cell>
          <cell r="X1230">
            <v>1300</v>
          </cell>
          <cell r="Y1230">
            <v>0</v>
          </cell>
          <cell r="Z1230">
            <v>1300</v>
          </cell>
          <cell r="AA1230">
            <v>0</v>
          </cell>
          <cell r="AB1230">
            <v>1300</v>
          </cell>
          <cell r="AC1230">
            <v>0</v>
          </cell>
          <cell r="AD1230">
            <v>1300</v>
          </cell>
          <cell r="AE1230">
            <v>0</v>
          </cell>
        </row>
        <row r="1231">
          <cell r="F1231" t="str">
            <v>(-) DESPESAS PRODUÇÃO INDIRETA (Site II)Aluguel de Veículos</v>
          </cell>
          <cell r="G1231" t="str">
            <v>Aluguel de Veículos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</row>
        <row r="1232">
          <cell r="F1232" t="str">
            <v>(-) DESPESAS PRODUÇÃO INDIRETA (Site II)Assinatura Jornais, Revistas e Periódicos</v>
          </cell>
          <cell r="G1232" t="str">
            <v>Assinatura Jornais, Revistas e Periódicos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</row>
        <row r="1233">
          <cell r="F1233" t="str">
            <v>(-) DESPESAS PRODUÇÃO INDIRETA (Site II)Combustível</v>
          </cell>
          <cell r="G1233" t="str">
            <v>Combustível</v>
          </cell>
          <cell r="H1233">
            <v>400</v>
          </cell>
          <cell r="I1233">
            <v>0</v>
          </cell>
          <cell r="J1233">
            <v>700</v>
          </cell>
          <cell r="K1233">
            <v>0</v>
          </cell>
          <cell r="L1233">
            <v>700</v>
          </cell>
          <cell r="M1233">
            <v>0</v>
          </cell>
          <cell r="N1233">
            <v>700</v>
          </cell>
          <cell r="O1233">
            <v>0</v>
          </cell>
          <cell r="P1233">
            <v>700</v>
          </cell>
          <cell r="Q1233">
            <v>0</v>
          </cell>
          <cell r="R1233">
            <v>700</v>
          </cell>
          <cell r="S1233">
            <v>0</v>
          </cell>
          <cell r="T1233">
            <v>700</v>
          </cell>
          <cell r="U1233">
            <v>0</v>
          </cell>
          <cell r="V1233">
            <v>700</v>
          </cell>
          <cell r="W1233">
            <v>0</v>
          </cell>
          <cell r="X1233">
            <v>700</v>
          </cell>
          <cell r="Y1233">
            <v>0</v>
          </cell>
          <cell r="Z1233">
            <v>700</v>
          </cell>
          <cell r="AA1233">
            <v>0</v>
          </cell>
          <cell r="AB1233">
            <v>700</v>
          </cell>
          <cell r="AC1233">
            <v>0</v>
          </cell>
          <cell r="AD1233">
            <v>700</v>
          </cell>
          <cell r="AE1233">
            <v>0</v>
          </cell>
        </row>
        <row r="1234">
          <cell r="F1234" t="str">
            <v>(-) DESPESAS PRODUÇÃO INDIRETA (Site II)Despesa com Documentos</v>
          </cell>
          <cell r="G1234" t="str">
            <v>Despesa com Documentos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</row>
        <row r="1235">
          <cell r="F1235" t="str">
            <v>(-) DESPESAS PRODUÇÃO INDIRETA (Site II)Despesa com Processos Judiciais</v>
          </cell>
          <cell r="G1235" t="str">
            <v>Despesa com Processos Judiciais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</row>
        <row r="1236">
          <cell r="F1236" t="str">
            <v>(-) DESPESAS PRODUÇÃO INDIRETA (Site II)Frete Compra</v>
          </cell>
          <cell r="G1236" t="str">
            <v>Frete Compra</v>
          </cell>
          <cell r="H1236">
            <v>600</v>
          </cell>
          <cell r="I1236">
            <v>0</v>
          </cell>
          <cell r="J1236">
            <v>600</v>
          </cell>
          <cell r="K1236">
            <v>0</v>
          </cell>
          <cell r="L1236">
            <v>600</v>
          </cell>
          <cell r="M1236">
            <v>0</v>
          </cell>
          <cell r="N1236">
            <v>600</v>
          </cell>
          <cell r="O1236">
            <v>0</v>
          </cell>
          <cell r="P1236">
            <v>600</v>
          </cell>
          <cell r="Q1236">
            <v>0</v>
          </cell>
          <cell r="R1236">
            <v>600</v>
          </cell>
          <cell r="S1236">
            <v>0</v>
          </cell>
          <cell r="T1236">
            <v>600</v>
          </cell>
          <cell r="U1236">
            <v>0</v>
          </cell>
          <cell r="V1236">
            <v>600</v>
          </cell>
          <cell r="W1236">
            <v>0</v>
          </cell>
          <cell r="X1236">
            <v>600</v>
          </cell>
          <cell r="Y1236">
            <v>0</v>
          </cell>
          <cell r="Z1236">
            <v>600</v>
          </cell>
          <cell r="AA1236">
            <v>0</v>
          </cell>
          <cell r="AB1236">
            <v>600</v>
          </cell>
          <cell r="AC1236">
            <v>0</v>
          </cell>
          <cell r="AD1236">
            <v>600</v>
          </cell>
          <cell r="AE1236">
            <v>0</v>
          </cell>
        </row>
        <row r="1237">
          <cell r="F1237" t="str">
            <v>(-) DESPESAS PRODUÇÃO INDIRETA (Site II)Mão-de-Obra Terceirizada</v>
          </cell>
          <cell r="G1237" t="str">
            <v>Mão-de-Obra Terceirizada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</row>
        <row r="1238">
          <cell r="F1238" t="str">
            <v>(-) DESPESAS PRODUÇÃO INDIRETA (Site II)Serviço de Correios</v>
          </cell>
          <cell r="G1238" t="str">
            <v>Serviço de Correios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</row>
        <row r="1239">
          <cell r="F1239" t="str">
            <v>(-) DESPESAS PRODUÇÃO INDIRETA (Site II)Água</v>
          </cell>
          <cell r="G1239" t="str">
            <v>Água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</row>
        <row r="1240">
          <cell r="F1240" t="str">
            <v>(-) DESPESAS PRODUÇÃO INDIRETA (Site II)Despesas com Amortização de Software</v>
          </cell>
          <cell r="G1240" t="str">
            <v>Despesas com Amortização de Software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</row>
        <row r="1241">
          <cell r="F1241" t="str">
            <v>(-) DESPESAS PRODUÇÃO INDIRETA (Site II)Taxas Operacionais</v>
          </cell>
          <cell r="G1241" t="str">
            <v>Taxas Operacionais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</row>
        <row r="1242">
          <cell r="F1242" t="str">
            <v>(-) DESPESAS PRODUÇÃO INDIRETA (Site II)Aluguel de Imóveis</v>
          </cell>
          <cell r="G1242" t="str">
            <v>Aluguel de Imóveis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</row>
        <row r="1243">
          <cell r="F1243" t="str">
            <v>(-) DESPESAS PRODUÇÃO INDIRETA (Site II)Seguro Frota Leve</v>
          </cell>
          <cell r="G1243" t="str">
            <v>Seguro Frota Leve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</row>
        <row r="1244">
          <cell r="F1244" t="str">
            <v>(-) DESPESAS PRODUÇÃO INDIRETA (Site II)Perdas de Estoque</v>
          </cell>
          <cell r="G1244" t="str">
            <v>Perdas de Estoque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</row>
        <row r="1245">
          <cell r="F1245" t="str">
            <v>(-) DESPESAS PRODUÇÃO INDIRETA (Site II)Aluguel de Máquinas e Equipamentos</v>
          </cell>
          <cell r="G1245" t="str">
            <v>Aluguel de Máquinas e Equipamentos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</row>
        <row r="1246">
          <cell r="F1246" t="str">
            <v>(-) DESPESAS PRODUÇÃO INDIRETA (Site II)Outras Despesas Gerais</v>
          </cell>
          <cell r="G1246" t="str">
            <v>Outras Despesas Gerais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</row>
        <row r="1247">
          <cell r="F1247" t="str">
            <v>(-) DESPESAS EXCELÊNCIA INDUSTRIAL(-) DESPESAS EXCELÊNCIA INDUSTRIAL</v>
          </cell>
          <cell r="G1247" t="str">
            <v>(-) DESPESAS EXCELÊNCIA INDUSTRIAL</v>
          </cell>
          <cell r="H1247">
            <v>36891.354736235873</v>
          </cell>
          <cell r="I1247">
            <v>33781.630000000005</v>
          </cell>
          <cell r="J1247">
            <v>39091.354736235873</v>
          </cell>
          <cell r="K1247">
            <v>37590.449999999997</v>
          </cell>
          <cell r="L1247">
            <v>38941.354736235873</v>
          </cell>
          <cell r="M1247">
            <v>38251.899999999994</v>
          </cell>
          <cell r="N1247">
            <v>38978.83872566613</v>
          </cell>
          <cell r="O1247">
            <v>40135.719999999994</v>
          </cell>
          <cell r="P1247">
            <v>46799.767769632803</v>
          </cell>
          <cell r="Q1247">
            <v>33042.47</v>
          </cell>
          <cell r="R1247">
            <v>44949.767769632803</v>
          </cell>
          <cell r="S1247">
            <v>40719.479999999996</v>
          </cell>
          <cell r="T1247">
            <v>44972.367132680316</v>
          </cell>
          <cell r="U1247">
            <v>40483.58</v>
          </cell>
          <cell r="V1247">
            <v>47172.367132680316</v>
          </cell>
          <cell r="W1247">
            <v>0</v>
          </cell>
          <cell r="X1247">
            <v>47022.367132680316</v>
          </cell>
          <cell r="Y1247">
            <v>0</v>
          </cell>
          <cell r="Z1247">
            <v>47172.367132680316</v>
          </cell>
          <cell r="AA1247">
            <v>0</v>
          </cell>
          <cell r="AB1247">
            <v>44972.367132680316</v>
          </cell>
          <cell r="AC1247">
            <v>0</v>
          </cell>
          <cell r="AD1247">
            <v>44972.367132680316</v>
          </cell>
          <cell r="AE1247">
            <v>0</v>
          </cell>
        </row>
        <row r="1248">
          <cell r="F1248" t="str">
            <v>(-) DESPESAS EXCELÊNCIA INDUSTRIALDespesas com Pessoal</v>
          </cell>
          <cell r="G1248" t="str">
            <v>Despesas com Pessoal</v>
          </cell>
          <cell r="H1248">
            <v>36124.698685444004</v>
          </cell>
          <cell r="I1248">
            <v>33654.15</v>
          </cell>
          <cell r="J1248">
            <v>36124.698685444004</v>
          </cell>
          <cell r="K1248">
            <v>37501.1</v>
          </cell>
          <cell r="L1248">
            <v>36124.698685444004</v>
          </cell>
          <cell r="M1248">
            <v>38199.879999999997</v>
          </cell>
          <cell r="N1248">
            <v>38212.182674874261</v>
          </cell>
          <cell r="O1248">
            <v>40053.769999999997</v>
          </cell>
          <cell r="P1248">
            <v>43983.111718840933</v>
          </cell>
          <cell r="Q1248">
            <v>32841.480000000003</v>
          </cell>
          <cell r="R1248">
            <v>43983.111718840933</v>
          </cell>
          <cell r="S1248">
            <v>40555.409999999996</v>
          </cell>
          <cell r="T1248">
            <v>43983.111718840933</v>
          </cell>
          <cell r="U1248">
            <v>40458.380000000005</v>
          </cell>
          <cell r="V1248">
            <v>43983.111718840933</v>
          </cell>
          <cell r="W1248">
            <v>0</v>
          </cell>
          <cell r="X1248">
            <v>43983.111718840933</v>
          </cell>
          <cell r="Y1248">
            <v>0</v>
          </cell>
          <cell r="Z1248">
            <v>43983.111718840933</v>
          </cell>
          <cell r="AA1248">
            <v>0</v>
          </cell>
          <cell r="AB1248">
            <v>43983.111718840933</v>
          </cell>
          <cell r="AC1248">
            <v>0</v>
          </cell>
          <cell r="AD1248">
            <v>43983.111718840933</v>
          </cell>
          <cell r="AE1248">
            <v>0</v>
          </cell>
        </row>
        <row r="1249">
          <cell r="F1249" t="str">
            <v>(-) DESPESAS EXCELÊNCIA INDUSTRIALSalários e Adicionais</v>
          </cell>
          <cell r="G1249" t="str">
            <v>Salários e Adicionais</v>
          </cell>
          <cell r="H1249">
            <v>20737</v>
          </cell>
          <cell r="I1249">
            <v>16472.27</v>
          </cell>
          <cell r="J1249">
            <v>20737</v>
          </cell>
          <cell r="K1249">
            <v>19420.810000000001</v>
          </cell>
          <cell r="L1249">
            <v>20737</v>
          </cell>
          <cell r="M1249">
            <v>19866.88</v>
          </cell>
          <cell r="N1249">
            <v>22255.34</v>
          </cell>
          <cell r="O1249">
            <v>21617.135599999998</v>
          </cell>
          <cell r="P1249">
            <v>26000.34</v>
          </cell>
          <cell r="Q1249">
            <v>14756.501199999999</v>
          </cell>
          <cell r="R1249">
            <v>26000.34</v>
          </cell>
          <cell r="S1249">
            <v>19495.493199999997</v>
          </cell>
          <cell r="T1249">
            <v>26000.34</v>
          </cell>
          <cell r="U1249">
            <v>20501.25</v>
          </cell>
          <cell r="V1249">
            <v>26000.34</v>
          </cell>
          <cell r="W1249">
            <v>0</v>
          </cell>
          <cell r="X1249">
            <v>26000.34</v>
          </cell>
          <cell r="Y1249">
            <v>0</v>
          </cell>
          <cell r="Z1249">
            <v>26000.34</v>
          </cell>
          <cell r="AA1249">
            <v>0</v>
          </cell>
          <cell r="AB1249">
            <v>26000.34</v>
          </cell>
          <cell r="AC1249">
            <v>0</v>
          </cell>
          <cell r="AD1249">
            <v>26000.34</v>
          </cell>
          <cell r="AE1249">
            <v>0</v>
          </cell>
        </row>
        <row r="1250">
          <cell r="F1250" t="str">
            <v>(-) DESPESAS EXCELÊNCIA INDUSTRIALHoras Extras</v>
          </cell>
          <cell r="G1250" t="str">
            <v>Horas Extras</v>
          </cell>
          <cell r="H1250">
            <v>0</v>
          </cell>
          <cell r="I1250">
            <v>108.73</v>
          </cell>
          <cell r="J1250">
            <v>0</v>
          </cell>
          <cell r="K1250">
            <v>141.91</v>
          </cell>
          <cell r="L1250">
            <v>0</v>
          </cell>
          <cell r="M1250">
            <v>156.54</v>
          </cell>
          <cell r="N1250">
            <v>0</v>
          </cell>
          <cell r="O1250">
            <v>44.29</v>
          </cell>
          <cell r="P1250">
            <v>0</v>
          </cell>
          <cell r="Q1250">
            <v>13.94</v>
          </cell>
          <cell r="R1250">
            <v>0</v>
          </cell>
          <cell r="S1250">
            <v>139.86000000000001</v>
          </cell>
          <cell r="T1250">
            <v>0</v>
          </cell>
          <cell r="U1250">
            <v>37.14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</row>
        <row r="1251">
          <cell r="F1251" t="str">
            <v>(-) DESPESAS EXCELÊNCIA INDUSTRIALEncargos Sociais</v>
          </cell>
          <cell r="G1251" t="str">
            <v>Encargos Sociais</v>
          </cell>
          <cell r="H1251">
            <v>6045.7936876466656</v>
          </cell>
          <cell r="I1251">
            <v>7356.75</v>
          </cell>
          <cell r="J1251">
            <v>6045.7936876466656</v>
          </cell>
          <cell r="K1251">
            <v>8213.35</v>
          </cell>
          <cell r="L1251">
            <v>6045.7936876466656</v>
          </cell>
          <cell r="M1251">
            <v>8188.91</v>
          </cell>
          <cell r="N1251">
            <v>6488.4599550769326</v>
          </cell>
          <cell r="O1251">
            <v>8788.9644000000008</v>
          </cell>
          <cell r="P1251">
            <v>7580.3004990435984</v>
          </cell>
          <cell r="Q1251">
            <v>6672.7888000000003</v>
          </cell>
          <cell r="R1251">
            <v>7580.3004990435984</v>
          </cell>
          <cell r="S1251">
            <v>11026.266799999998</v>
          </cell>
          <cell r="T1251">
            <v>7580.3004990435984</v>
          </cell>
          <cell r="U1251">
            <v>10090.41</v>
          </cell>
          <cell r="V1251">
            <v>7580.3004990435984</v>
          </cell>
          <cell r="W1251">
            <v>0</v>
          </cell>
          <cell r="X1251">
            <v>7580.3004990435984</v>
          </cell>
          <cell r="Y1251">
            <v>0</v>
          </cell>
          <cell r="Z1251">
            <v>7580.3004990435984</v>
          </cell>
          <cell r="AA1251">
            <v>0</v>
          </cell>
          <cell r="AB1251">
            <v>7580.3004990435984</v>
          </cell>
          <cell r="AC1251">
            <v>0</v>
          </cell>
          <cell r="AD1251">
            <v>7580.3004990435984</v>
          </cell>
          <cell r="AE1251">
            <v>0</v>
          </cell>
        </row>
        <row r="1252">
          <cell r="F1252" t="str">
            <v>(-) DESPESAS EXCELÊNCIA INDUSTRIALINSS</v>
          </cell>
          <cell r="G1252" t="str">
            <v>INSS</v>
          </cell>
          <cell r="H1252">
            <v>2082.2617543133333</v>
          </cell>
          <cell r="I1252">
            <v>1727.62</v>
          </cell>
          <cell r="J1252">
            <v>2082.2617543133333</v>
          </cell>
          <cell r="K1252">
            <v>2366.6099999999997</v>
          </cell>
          <cell r="L1252">
            <v>2082.2617543133333</v>
          </cell>
          <cell r="M1252">
            <v>2205.6400000000003</v>
          </cell>
          <cell r="N1252">
            <v>2234.7226364102667</v>
          </cell>
          <cell r="O1252">
            <v>2402.2411999999999</v>
          </cell>
          <cell r="P1252">
            <v>2610.7688470435996</v>
          </cell>
          <cell r="Q1252">
            <v>1238.5959999999998</v>
          </cell>
          <cell r="R1252">
            <v>2610.7688470435996</v>
          </cell>
          <cell r="S1252">
            <v>2378.4528</v>
          </cell>
          <cell r="T1252">
            <v>2610.7688470435996</v>
          </cell>
          <cell r="U1252">
            <v>2293.06</v>
          </cell>
          <cell r="V1252">
            <v>2610.7688470435996</v>
          </cell>
          <cell r="W1252">
            <v>0</v>
          </cell>
          <cell r="X1252">
            <v>2610.7688470435996</v>
          </cell>
          <cell r="Y1252">
            <v>0</v>
          </cell>
          <cell r="Z1252">
            <v>2610.7688470435996</v>
          </cell>
          <cell r="AA1252">
            <v>0</v>
          </cell>
          <cell r="AB1252">
            <v>2610.7688470435996</v>
          </cell>
          <cell r="AC1252">
            <v>0</v>
          </cell>
          <cell r="AD1252">
            <v>2610.7688470435996</v>
          </cell>
          <cell r="AE1252">
            <v>0</v>
          </cell>
        </row>
        <row r="1253">
          <cell r="F1253" t="str">
            <v>(-) DESPESAS EXCELÊNCIA INDUSTRIALFGTS</v>
          </cell>
          <cell r="G1253" t="str">
            <v>FGTS</v>
          </cell>
          <cell r="H1253">
            <v>1658.96</v>
          </cell>
          <cell r="I1253">
            <v>1692.55</v>
          </cell>
          <cell r="J1253">
            <v>1658.96</v>
          </cell>
          <cell r="K1253">
            <v>1893.14</v>
          </cell>
          <cell r="L1253">
            <v>1658.96</v>
          </cell>
          <cell r="M1253">
            <v>1936.8999999999999</v>
          </cell>
          <cell r="N1253">
            <v>1780.4272000000001</v>
          </cell>
          <cell r="O1253">
            <v>2051.3224</v>
          </cell>
          <cell r="P1253">
            <v>2080.0272</v>
          </cell>
          <cell r="Q1253">
            <v>1056.4775999999999</v>
          </cell>
          <cell r="R1253">
            <v>2080.0272</v>
          </cell>
          <cell r="S1253">
            <v>2130.6799999999994</v>
          </cell>
          <cell r="T1253">
            <v>2080.0272</v>
          </cell>
          <cell r="U1253">
            <v>2006.28</v>
          </cell>
          <cell r="V1253">
            <v>2080.0272</v>
          </cell>
          <cell r="W1253">
            <v>0</v>
          </cell>
          <cell r="X1253">
            <v>2080.0272</v>
          </cell>
          <cell r="Y1253">
            <v>0</v>
          </cell>
          <cell r="Z1253">
            <v>2080.0272</v>
          </cell>
          <cell r="AA1253">
            <v>0</v>
          </cell>
          <cell r="AB1253">
            <v>2080.0272</v>
          </cell>
          <cell r="AC1253">
            <v>0</v>
          </cell>
          <cell r="AD1253">
            <v>2080.0272</v>
          </cell>
          <cell r="AE1253">
            <v>0</v>
          </cell>
        </row>
        <row r="1254">
          <cell r="F1254" t="str">
            <v>(-) DESPESAS EXCELÊNCIA INDUSTRIALProvisão 13º Salário</v>
          </cell>
          <cell r="G1254" t="str">
            <v>Provisão 13º Salário</v>
          </cell>
          <cell r="H1254">
            <v>1728.0833333333326</v>
          </cell>
          <cell r="I1254">
            <v>1672.82</v>
          </cell>
          <cell r="J1254">
            <v>1728.0833333333326</v>
          </cell>
          <cell r="K1254">
            <v>1716.76</v>
          </cell>
          <cell r="L1254">
            <v>1728.0833333333326</v>
          </cell>
          <cell r="M1254">
            <v>1710.11</v>
          </cell>
          <cell r="N1254">
            <v>1854.611666666666</v>
          </cell>
          <cell r="O1254">
            <v>1858.1076</v>
          </cell>
          <cell r="P1254">
            <v>2166.6949999999993</v>
          </cell>
          <cell r="Q1254">
            <v>1874.3184000000001</v>
          </cell>
          <cell r="R1254">
            <v>2166.6949999999993</v>
          </cell>
          <cell r="S1254">
            <v>2159.384</v>
          </cell>
          <cell r="T1254">
            <v>2166.6949999999993</v>
          </cell>
          <cell r="U1254">
            <v>2259.98</v>
          </cell>
          <cell r="V1254">
            <v>2166.6949999999993</v>
          </cell>
          <cell r="W1254">
            <v>0</v>
          </cell>
          <cell r="X1254">
            <v>2166.6949999999993</v>
          </cell>
          <cell r="Y1254">
            <v>0</v>
          </cell>
          <cell r="Z1254">
            <v>2166.6949999999993</v>
          </cell>
          <cell r="AA1254">
            <v>0</v>
          </cell>
          <cell r="AB1254">
            <v>2166.6949999999993</v>
          </cell>
          <cell r="AC1254">
            <v>0</v>
          </cell>
          <cell r="AD1254">
            <v>2166.6949999999993</v>
          </cell>
          <cell r="AE1254">
            <v>0</v>
          </cell>
        </row>
        <row r="1255">
          <cell r="F1255" t="str">
            <v>(-) DESPESAS EXCELÊNCIA INDUSTRIALProvisão de Férias</v>
          </cell>
          <cell r="G1255" t="str">
            <v>Provisão de Férias</v>
          </cell>
          <cell r="H1255">
            <v>576.48860000000002</v>
          </cell>
          <cell r="I1255">
            <v>2263.7600000000002</v>
          </cell>
          <cell r="J1255">
            <v>576.48860000000002</v>
          </cell>
          <cell r="K1255">
            <v>2236.8399999999997</v>
          </cell>
          <cell r="L1255">
            <v>576.48860000000002</v>
          </cell>
          <cell r="M1255">
            <v>2336.2600000000002</v>
          </cell>
          <cell r="N1255">
            <v>618.69845199999997</v>
          </cell>
          <cell r="O1255">
            <v>2477.2932000000001</v>
          </cell>
          <cell r="P1255">
            <v>722.80945199999996</v>
          </cell>
          <cell r="Q1255">
            <v>2503.3968</v>
          </cell>
          <cell r="R1255">
            <v>722.80945199999996</v>
          </cell>
          <cell r="S1255">
            <v>4357.7499999999991</v>
          </cell>
          <cell r="T1255">
            <v>722.80945199999996</v>
          </cell>
          <cell r="U1255">
            <v>3531.09</v>
          </cell>
          <cell r="V1255">
            <v>722.80945199999996</v>
          </cell>
          <cell r="W1255">
            <v>0</v>
          </cell>
          <cell r="X1255">
            <v>722.80945199999996</v>
          </cell>
          <cell r="Y1255">
            <v>0</v>
          </cell>
          <cell r="Z1255">
            <v>722.80945199999996</v>
          </cell>
          <cell r="AA1255">
            <v>0</v>
          </cell>
          <cell r="AB1255">
            <v>722.80945199999996</v>
          </cell>
          <cell r="AC1255">
            <v>0</v>
          </cell>
          <cell r="AD1255">
            <v>722.80945199999996</v>
          </cell>
          <cell r="AE1255">
            <v>0</v>
          </cell>
        </row>
        <row r="1256">
          <cell r="F1256" t="str">
            <v>(-) DESPESAS EXCELÊNCIA INDUSTRIALProvisão PPR Global</v>
          </cell>
          <cell r="G1256" t="str">
            <v>Provisão PPR Global</v>
          </cell>
          <cell r="H1256">
            <v>1727.3921</v>
          </cell>
          <cell r="I1256">
            <v>1672.82</v>
          </cell>
          <cell r="J1256">
            <v>1727.3921</v>
          </cell>
          <cell r="K1256">
            <v>1711.45</v>
          </cell>
          <cell r="L1256">
            <v>1727.3921</v>
          </cell>
          <cell r="M1256">
            <v>1711</v>
          </cell>
          <cell r="N1256">
            <v>1853.8698219999999</v>
          </cell>
          <cell r="O1256">
            <v>1715.01</v>
          </cell>
          <cell r="P1256">
            <v>2165.8283219999998</v>
          </cell>
          <cell r="Q1256">
            <v>1719.11</v>
          </cell>
          <cell r="R1256">
            <v>2165.8283219999998</v>
          </cell>
          <cell r="S1256">
            <v>1900.24</v>
          </cell>
          <cell r="T1256">
            <v>2165.8283219999998</v>
          </cell>
          <cell r="U1256">
            <v>1899.29</v>
          </cell>
          <cell r="V1256">
            <v>2165.8283219999998</v>
          </cell>
          <cell r="W1256">
            <v>0</v>
          </cell>
          <cell r="X1256">
            <v>2165.8283219999998</v>
          </cell>
          <cell r="Y1256">
            <v>0</v>
          </cell>
          <cell r="Z1256">
            <v>2165.8283219999998</v>
          </cell>
          <cell r="AA1256">
            <v>0</v>
          </cell>
          <cell r="AB1256">
            <v>2165.8283219999998</v>
          </cell>
          <cell r="AC1256">
            <v>0</v>
          </cell>
          <cell r="AD1256">
            <v>2165.8283219999998</v>
          </cell>
          <cell r="AE1256">
            <v>0</v>
          </cell>
        </row>
        <row r="1257">
          <cell r="F1257" t="str">
            <v>(-) DESPESAS EXCELÊNCIA INDUSTRIALProvisão PPR Gestores</v>
          </cell>
          <cell r="G1257" t="str">
            <v>Provisão PPR Gestores</v>
          </cell>
          <cell r="H1257">
            <v>4792.1266666666661</v>
          </cell>
          <cell r="I1257">
            <v>4792.13</v>
          </cell>
          <cell r="J1257">
            <v>4792.1266666666661</v>
          </cell>
          <cell r="K1257">
            <v>4792.13</v>
          </cell>
          <cell r="L1257">
            <v>4792.1266666666661</v>
          </cell>
          <cell r="M1257">
            <v>4792.13</v>
          </cell>
          <cell r="N1257">
            <v>4792.1266666666661</v>
          </cell>
          <cell r="O1257">
            <v>4792.13</v>
          </cell>
          <cell r="P1257">
            <v>4792.1266666666661</v>
          </cell>
          <cell r="Q1257">
            <v>4792.13</v>
          </cell>
          <cell r="R1257">
            <v>4792.1266666666661</v>
          </cell>
          <cell r="S1257">
            <v>4792.13</v>
          </cell>
          <cell r="T1257">
            <v>4792.1266666666661</v>
          </cell>
          <cell r="U1257">
            <v>4792.13</v>
          </cell>
          <cell r="V1257">
            <v>4792.1266666666661</v>
          </cell>
          <cell r="W1257">
            <v>0</v>
          </cell>
          <cell r="X1257">
            <v>4792.1266666666661</v>
          </cell>
          <cell r="Y1257">
            <v>0</v>
          </cell>
          <cell r="Z1257">
            <v>4792.1266666666661</v>
          </cell>
          <cell r="AA1257">
            <v>0</v>
          </cell>
          <cell r="AB1257">
            <v>4792.1266666666661</v>
          </cell>
          <cell r="AC1257">
            <v>0</v>
          </cell>
          <cell r="AD1257">
            <v>4792.1266666666661</v>
          </cell>
          <cell r="AE1257">
            <v>0</v>
          </cell>
        </row>
        <row r="1258">
          <cell r="F1258" t="str">
            <v>(-) DESPESAS EXCELÊNCIA INDUSTRIALDesenvolvimento RH e Outras</v>
          </cell>
          <cell r="G1258" t="str">
            <v>Desenvolvimento RH e Outras</v>
          </cell>
          <cell r="H1258">
            <v>124.65666666666667</v>
          </cell>
          <cell r="I1258">
            <v>425</v>
          </cell>
          <cell r="J1258">
            <v>124.65666666666667</v>
          </cell>
          <cell r="K1258">
            <v>425</v>
          </cell>
          <cell r="L1258">
            <v>124.65666666666667</v>
          </cell>
          <cell r="M1258">
            <v>510.9</v>
          </cell>
          <cell r="N1258">
            <v>124.65666666666667</v>
          </cell>
          <cell r="O1258">
            <v>0</v>
          </cell>
          <cell r="P1258">
            <v>126.43666666666667</v>
          </cell>
          <cell r="Q1258">
            <v>578.5</v>
          </cell>
          <cell r="R1258">
            <v>126.43666666666667</v>
          </cell>
          <cell r="S1258">
            <v>70</v>
          </cell>
          <cell r="T1258">
            <v>126.43666666666667</v>
          </cell>
          <cell r="U1258">
            <v>15</v>
          </cell>
          <cell r="V1258">
            <v>126.43666666666667</v>
          </cell>
          <cell r="W1258">
            <v>0</v>
          </cell>
          <cell r="X1258">
            <v>126.43666666666667</v>
          </cell>
          <cell r="Y1258">
            <v>0</v>
          </cell>
          <cell r="Z1258">
            <v>126.43666666666667</v>
          </cell>
          <cell r="AA1258">
            <v>0</v>
          </cell>
          <cell r="AB1258">
            <v>126.43666666666667</v>
          </cell>
          <cell r="AC1258">
            <v>0</v>
          </cell>
          <cell r="AD1258">
            <v>126.43666666666667</v>
          </cell>
          <cell r="AE1258">
            <v>0</v>
          </cell>
        </row>
        <row r="1259">
          <cell r="F1259" t="str">
            <v>(-) DESPESAS EXCELÊNCIA INDUSTRIALEducação Continuada</v>
          </cell>
          <cell r="G1259" t="str">
            <v>Educação Continuada</v>
          </cell>
          <cell r="H1259">
            <v>0</v>
          </cell>
          <cell r="I1259">
            <v>425</v>
          </cell>
          <cell r="J1259">
            <v>0</v>
          </cell>
          <cell r="K1259">
            <v>425</v>
          </cell>
          <cell r="L1259">
            <v>0</v>
          </cell>
          <cell r="M1259">
            <v>425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</row>
        <row r="1260">
          <cell r="F1260" t="str">
            <v>(-) DESPESAS EXCELÊNCIA INDUSTRIALIdiomas</v>
          </cell>
          <cell r="G1260" t="str">
            <v>Idiomas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</row>
        <row r="1261">
          <cell r="F1261" t="str">
            <v>(-) DESPESAS EXCELÊNCIA INDUSTRIALGinástica Laboral</v>
          </cell>
          <cell r="G1261" t="str">
            <v>Ginástica Laboral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</row>
        <row r="1262">
          <cell r="F1262" t="str">
            <v>(-) DESPESAS EXCELÊNCIA INDUSTRIALEducação e Treinamento (Capacitação)</v>
          </cell>
          <cell r="G1262" t="str">
            <v>Educação e Treinamento (Capacitação)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</row>
        <row r="1263">
          <cell r="F1263" t="str">
            <v>(-) DESPESAS EXCELÊNCIA INDUSTRIALAtividades Motivacionais</v>
          </cell>
          <cell r="G1263" t="str">
            <v>Atividades Motivacionais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</row>
        <row r="1264">
          <cell r="F1264" t="str">
            <v>(-) DESPESAS EXCELÊNCIA INDUSTRIALExames Médicos</v>
          </cell>
          <cell r="G1264" t="str">
            <v>Exames Médicos</v>
          </cell>
          <cell r="H1264">
            <v>14.24</v>
          </cell>
          <cell r="I1264">
            <v>0</v>
          </cell>
          <cell r="J1264">
            <v>14.24</v>
          </cell>
          <cell r="K1264">
            <v>0</v>
          </cell>
          <cell r="L1264">
            <v>14.24</v>
          </cell>
          <cell r="M1264">
            <v>21</v>
          </cell>
          <cell r="N1264">
            <v>14.24</v>
          </cell>
          <cell r="O1264">
            <v>0</v>
          </cell>
          <cell r="P1264">
            <v>16.02</v>
          </cell>
          <cell r="Q1264">
            <v>30</v>
          </cell>
          <cell r="R1264">
            <v>16.02</v>
          </cell>
          <cell r="S1264">
            <v>0</v>
          </cell>
          <cell r="T1264">
            <v>16.02</v>
          </cell>
          <cell r="U1264">
            <v>15</v>
          </cell>
          <cell r="V1264">
            <v>16.02</v>
          </cell>
          <cell r="W1264">
            <v>0</v>
          </cell>
          <cell r="X1264">
            <v>16.02</v>
          </cell>
          <cell r="Y1264">
            <v>0</v>
          </cell>
          <cell r="Z1264">
            <v>16.02</v>
          </cell>
          <cell r="AA1264">
            <v>0</v>
          </cell>
          <cell r="AB1264">
            <v>16.02</v>
          </cell>
          <cell r="AC1264">
            <v>0</v>
          </cell>
          <cell r="AD1264">
            <v>16.02</v>
          </cell>
          <cell r="AE1264">
            <v>0</v>
          </cell>
        </row>
        <row r="1265">
          <cell r="F1265" t="str">
            <v>(-) DESPESAS EXCELÊNCIA INDUSTRIALAlimentação Interna Funcionários</v>
          </cell>
          <cell r="G1265" t="str">
            <v>Alimentação Interna Funcionários</v>
          </cell>
          <cell r="H1265">
            <v>50</v>
          </cell>
          <cell r="I1265">
            <v>0</v>
          </cell>
          <cell r="J1265">
            <v>50</v>
          </cell>
          <cell r="K1265">
            <v>0</v>
          </cell>
          <cell r="L1265">
            <v>50</v>
          </cell>
          <cell r="M1265">
            <v>0</v>
          </cell>
          <cell r="N1265">
            <v>50</v>
          </cell>
          <cell r="O1265">
            <v>0</v>
          </cell>
          <cell r="P1265">
            <v>50</v>
          </cell>
          <cell r="Q1265">
            <v>100</v>
          </cell>
          <cell r="R1265">
            <v>50</v>
          </cell>
          <cell r="S1265">
            <v>0</v>
          </cell>
          <cell r="T1265">
            <v>50</v>
          </cell>
          <cell r="U1265">
            <v>0</v>
          </cell>
          <cell r="V1265">
            <v>50</v>
          </cell>
          <cell r="W1265">
            <v>0</v>
          </cell>
          <cell r="X1265">
            <v>50</v>
          </cell>
          <cell r="Y1265">
            <v>0</v>
          </cell>
          <cell r="Z1265">
            <v>50</v>
          </cell>
          <cell r="AA1265">
            <v>0</v>
          </cell>
          <cell r="AB1265">
            <v>50</v>
          </cell>
          <cell r="AC1265">
            <v>0</v>
          </cell>
          <cell r="AD1265">
            <v>50</v>
          </cell>
          <cell r="AE1265">
            <v>0</v>
          </cell>
        </row>
        <row r="1266">
          <cell r="F1266" t="str">
            <v>(-) DESPESAS EXCELÊNCIA INDUSTRIALMulta Termino Contratual</v>
          </cell>
          <cell r="G1266" t="str">
            <v>Multa Termino Contratual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</row>
        <row r="1267">
          <cell r="F1267" t="str">
            <v>(-) DESPESAS EXCELÊNCIA INDUSTRIALMultas Trabalhistas</v>
          </cell>
          <cell r="G1267" t="str">
            <v>Multas Trabalhistas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</row>
        <row r="1268">
          <cell r="F1268" t="str">
            <v xml:space="preserve">(-) DESPESAS EXCELÊNCIA INDUSTRIALFardamento </v>
          </cell>
          <cell r="G1268" t="str">
            <v xml:space="preserve">Fardamento </v>
          </cell>
          <cell r="H1268">
            <v>60.416666666666664</v>
          </cell>
          <cell r="I1268">
            <v>0</v>
          </cell>
          <cell r="J1268">
            <v>60.416666666666664</v>
          </cell>
          <cell r="K1268">
            <v>0</v>
          </cell>
          <cell r="L1268">
            <v>60.416666666666664</v>
          </cell>
          <cell r="M1268">
            <v>64.900000000000006</v>
          </cell>
          <cell r="N1268">
            <v>60.416666666666664</v>
          </cell>
          <cell r="O1268">
            <v>0</v>
          </cell>
          <cell r="P1268">
            <v>60.416666666666664</v>
          </cell>
          <cell r="Q1268">
            <v>448.5</v>
          </cell>
          <cell r="R1268">
            <v>60.416666666666664</v>
          </cell>
          <cell r="S1268">
            <v>70</v>
          </cell>
          <cell r="T1268">
            <v>60.416666666666664</v>
          </cell>
          <cell r="U1268">
            <v>0</v>
          </cell>
          <cell r="V1268">
            <v>60.416666666666664</v>
          </cell>
          <cell r="W1268">
            <v>0</v>
          </cell>
          <cell r="X1268">
            <v>60.416666666666664</v>
          </cell>
          <cell r="Y1268">
            <v>0</v>
          </cell>
          <cell r="Z1268">
            <v>60.416666666666664</v>
          </cell>
          <cell r="AA1268">
            <v>0</v>
          </cell>
          <cell r="AB1268">
            <v>60.416666666666664</v>
          </cell>
          <cell r="AC1268">
            <v>0</v>
          </cell>
          <cell r="AD1268">
            <v>60.416666666666664</v>
          </cell>
          <cell r="AE1268">
            <v>0</v>
          </cell>
        </row>
        <row r="1269">
          <cell r="F1269" t="str">
            <v>(-) DESPESAS EXCELÊNCIA INDUSTRIALBenefícios</v>
          </cell>
          <cell r="G1269" t="str">
            <v>Benefícios</v>
          </cell>
          <cell r="H1269">
            <v>2697.7295644639998</v>
          </cell>
          <cell r="I1269">
            <v>2826.45</v>
          </cell>
          <cell r="J1269">
            <v>2697.7295644639998</v>
          </cell>
          <cell r="K1269">
            <v>2796.45</v>
          </cell>
          <cell r="L1269">
            <v>2697.7295644639998</v>
          </cell>
          <cell r="M1269">
            <v>2973.52</v>
          </cell>
          <cell r="N1269">
            <v>2697.7295644639998</v>
          </cell>
          <cell r="O1269">
            <v>3096.24</v>
          </cell>
          <cell r="P1269">
            <v>3318.0795644640002</v>
          </cell>
          <cell r="Q1269">
            <v>4308.51</v>
          </cell>
          <cell r="R1269">
            <v>3318.0795644640002</v>
          </cell>
          <cell r="S1269">
            <v>3131.42</v>
          </cell>
          <cell r="T1269">
            <v>3318.0795644640002</v>
          </cell>
          <cell r="U1269">
            <v>3123.16</v>
          </cell>
          <cell r="V1269">
            <v>3318.0795644640002</v>
          </cell>
          <cell r="W1269">
            <v>0</v>
          </cell>
          <cell r="X1269">
            <v>3318.0795644640002</v>
          </cell>
          <cell r="Y1269">
            <v>0</v>
          </cell>
          <cell r="Z1269">
            <v>3318.0795644640002</v>
          </cell>
          <cell r="AA1269">
            <v>0</v>
          </cell>
          <cell r="AB1269">
            <v>3318.0795644640002</v>
          </cell>
          <cell r="AC1269">
            <v>0</v>
          </cell>
          <cell r="AD1269">
            <v>3318.0795644640002</v>
          </cell>
          <cell r="AE1269">
            <v>0</v>
          </cell>
        </row>
        <row r="1270">
          <cell r="F1270" t="str">
            <v>(-) DESPESAS EXCELÊNCIA INDUSTRIALAjuda de Custo Alimentação</v>
          </cell>
          <cell r="G1270" t="str">
            <v>Ajuda de Custo Alimentação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</row>
        <row r="1271">
          <cell r="F1271" t="str">
            <v>(-) DESPESAS EXCELÊNCIA INDUSTRIALAjuda de Custo Combustível</v>
          </cell>
          <cell r="G1271" t="str">
            <v>Ajuda de Custo Combustível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</row>
        <row r="1272">
          <cell r="F1272" t="str">
            <v>(-) DESPESAS EXCELÊNCIA INDUSTRIALAjuda de Custo Moradia/Aluguel</v>
          </cell>
          <cell r="G1272" t="str">
            <v>Ajuda de Custo Moradia/Aluguel</v>
          </cell>
          <cell r="H1272">
            <v>0</v>
          </cell>
          <cell r="I1272">
            <v>500</v>
          </cell>
          <cell r="J1272">
            <v>0</v>
          </cell>
          <cell r="K1272">
            <v>500</v>
          </cell>
          <cell r="L1272">
            <v>0</v>
          </cell>
          <cell r="M1272">
            <v>500</v>
          </cell>
          <cell r="N1272">
            <v>0</v>
          </cell>
          <cell r="O1272">
            <v>500</v>
          </cell>
          <cell r="P1272">
            <v>0</v>
          </cell>
          <cell r="Q1272">
            <v>500</v>
          </cell>
          <cell r="R1272">
            <v>0</v>
          </cell>
          <cell r="S1272">
            <v>500</v>
          </cell>
          <cell r="T1272">
            <v>0</v>
          </cell>
          <cell r="U1272">
            <v>500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</row>
        <row r="1273">
          <cell r="F1273" t="str">
            <v>(-) DESPESAS EXCELÊNCIA INDUSTRIALPlano de Saúde</v>
          </cell>
          <cell r="G1273" t="str">
            <v>Plano de Saúde</v>
          </cell>
          <cell r="H1273">
            <v>1184</v>
          </cell>
          <cell r="I1273">
            <v>1036.45</v>
          </cell>
          <cell r="J1273">
            <v>1184</v>
          </cell>
          <cell r="K1273">
            <v>1036.45</v>
          </cell>
          <cell r="L1273">
            <v>1184</v>
          </cell>
          <cell r="M1273">
            <v>1213.52</v>
          </cell>
          <cell r="N1273">
            <v>1184</v>
          </cell>
          <cell r="O1273">
            <v>1213.52</v>
          </cell>
          <cell r="P1273">
            <v>1485</v>
          </cell>
          <cell r="Q1273">
            <v>2427.04</v>
          </cell>
          <cell r="R1273">
            <v>1485</v>
          </cell>
          <cell r="S1273">
            <v>1213.52</v>
          </cell>
          <cell r="T1273">
            <v>1485</v>
          </cell>
          <cell r="U1273">
            <v>1213.52</v>
          </cell>
          <cell r="V1273">
            <v>1485</v>
          </cell>
          <cell r="W1273">
            <v>0</v>
          </cell>
          <cell r="X1273">
            <v>1485</v>
          </cell>
          <cell r="Y1273">
            <v>0</v>
          </cell>
          <cell r="Z1273">
            <v>1485</v>
          </cell>
          <cell r="AA1273">
            <v>0</v>
          </cell>
          <cell r="AB1273">
            <v>1485</v>
          </cell>
          <cell r="AC1273">
            <v>0</v>
          </cell>
          <cell r="AD1273">
            <v>1485</v>
          </cell>
          <cell r="AE1273">
            <v>0</v>
          </cell>
        </row>
        <row r="1274">
          <cell r="F1274" t="str">
            <v>(-) DESPESAS EXCELÊNCIA INDUSTRIALSeguro de Vida em Grupo</v>
          </cell>
          <cell r="G1274" t="str">
            <v>Seguro de Vida em Grupo</v>
          </cell>
          <cell r="H1274">
            <v>73.729564463999992</v>
          </cell>
          <cell r="I1274">
            <v>0</v>
          </cell>
          <cell r="J1274">
            <v>73.729564463999992</v>
          </cell>
          <cell r="K1274">
            <v>0</v>
          </cell>
          <cell r="L1274">
            <v>73.729564463999992</v>
          </cell>
          <cell r="M1274">
            <v>0</v>
          </cell>
          <cell r="N1274">
            <v>73.729564463999992</v>
          </cell>
          <cell r="O1274">
            <v>32.72</v>
          </cell>
          <cell r="P1274">
            <v>78.079564464000001</v>
          </cell>
          <cell r="Q1274">
            <v>31.47</v>
          </cell>
          <cell r="R1274">
            <v>78.079564464000001</v>
          </cell>
          <cell r="S1274">
            <v>67.900000000000006</v>
          </cell>
          <cell r="T1274">
            <v>78.079564464000001</v>
          </cell>
          <cell r="U1274">
            <v>59.64</v>
          </cell>
          <cell r="V1274">
            <v>78.079564464000001</v>
          </cell>
          <cell r="W1274">
            <v>0</v>
          </cell>
          <cell r="X1274">
            <v>78.079564464000001</v>
          </cell>
          <cell r="Y1274">
            <v>0</v>
          </cell>
          <cell r="Z1274">
            <v>78.079564464000001</v>
          </cell>
          <cell r="AA1274">
            <v>0</v>
          </cell>
          <cell r="AB1274">
            <v>78.079564464000001</v>
          </cell>
          <cell r="AC1274">
            <v>0</v>
          </cell>
          <cell r="AD1274">
            <v>78.079564464000001</v>
          </cell>
          <cell r="AE1274">
            <v>0</v>
          </cell>
        </row>
        <row r="1275">
          <cell r="F1275" t="str">
            <v>(-) DESPESAS EXCELÊNCIA INDUSTRIALPlano Odontológico</v>
          </cell>
          <cell r="G1275" t="str">
            <v>Plano Odontológico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</row>
        <row r="1276">
          <cell r="F1276" t="str">
            <v>(-) DESPESAS EXCELÊNCIA INDUSTRIALFarmácia</v>
          </cell>
          <cell r="G1276" t="str">
            <v>Farmácia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</row>
        <row r="1277">
          <cell r="F1277" t="str">
            <v>(-) DESPESAS EXCELÊNCIA INDUSTRIALAlimentação Funcionários</v>
          </cell>
          <cell r="G1277" t="str">
            <v>Alimentação Funcionários</v>
          </cell>
          <cell r="H1277">
            <v>1440</v>
          </cell>
          <cell r="I1277">
            <v>1290</v>
          </cell>
          <cell r="J1277">
            <v>1440</v>
          </cell>
          <cell r="K1277">
            <v>1260</v>
          </cell>
          <cell r="L1277">
            <v>1440</v>
          </cell>
          <cell r="M1277">
            <v>1260</v>
          </cell>
          <cell r="N1277">
            <v>1440</v>
          </cell>
          <cell r="O1277">
            <v>1350</v>
          </cell>
          <cell r="P1277">
            <v>1755</v>
          </cell>
          <cell r="Q1277">
            <v>1350</v>
          </cell>
          <cell r="R1277">
            <v>1755</v>
          </cell>
          <cell r="S1277">
            <v>1350</v>
          </cell>
          <cell r="T1277">
            <v>1755</v>
          </cell>
          <cell r="U1277">
            <v>1350</v>
          </cell>
          <cell r="V1277">
            <v>1755</v>
          </cell>
          <cell r="W1277">
            <v>0</v>
          </cell>
          <cell r="X1277">
            <v>1755</v>
          </cell>
          <cell r="Y1277">
            <v>0</v>
          </cell>
          <cell r="Z1277">
            <v>1755</v>
          </cell>
          <cell r="AA1277">
            <v>0</v>
          </cell>
          <cell r="AB1277">
            <v>1755</v>
          </cell>
          <cell r="AC1277">
            <v>0</v>
          </cell>
          <cell r="AD1277">
            <v>1755</v>
          </cell>
          <cell r="AE1277">
            <v>0</v>
          </cell>
        </row>
        <row r="1278">
          <cell r="F1278" t="str">
            <v>(-) DESPESAS EXCELÊNCIA INDUSTRIALBenefícios Assistenciais</v>
          </cell>
          <cell r="G1278" t="str">
            <v>Benefícios Assistenciais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</row>
        <row r="1279">
          <cell r="F1279" t="str">
            <v>(-) DESPESAS EXCELÊNCIA INDUSTRIALAuxílio Creche</v>
          </cell>
          <cell r="G1279" t="str">
            <v>Auxílio Creche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</row>
        <row r="1280">
          <cell r="F1280" t="str">
            <v>(-) DESPESAS EXCELÊNCIA INDUSTRIALVale Transporte</v>
          </cell>
          <cell r="G1280" t="str">
            <v>Vale Transporte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</row>
        <row r="1281">
          <cell r="F1281" t="str">
            <v>(-) DESPESAS EXCELÊNCIA INDUSTRIAL(-) Despesas Especificas</v>
          </cell>
          <cell r="G1281" t="str">
            <v>(-) Despesas Especificas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</row>
        <row r="1282">
          <cell r="F1282" t="str">
            <v>(-) DESPESAS EXCELÊNCIA INDUSTRIALDobra Bula</v>
          </cell>
          <cell r="G1282" t="str">
            <v>Dobra Bula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</row>
        <row r="1283">
          <cell r="F1283" t="str">
            <v>(-) DESPESAS EXCELÊNCIA INDUSTRIALXilincagem</v>
          </cell>
          <cell r="G1283" t="str">
            <v>Xilincagem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</row>
        <row r="1284">
          <cell r="F1284" t="str">
            <v>(-) DESPESAS EXCELÊNCIA INDUSTRIALSilcagem de Embalagens</v>
          </cell>
          <cell r="G1284" t="str">
            <v>Silcagem de Embalagens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</row>
        <row r="1285">
          <cell r="F1285" t="str">
            <v>(-) DESPESAS EXCELÊNCIA INDUSTRIALMaterial Sistema de Tratamento de Água</v>
          </cell>
          <cell r="G1285" t="str">
            <v>Material Sistema de Tratamento de Água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</row>
        <row r="1286">
          <cell r="F1286" t="str">
            <v>(-) DESPESAS EXCELÊNCIA INDUSTRIALAluguel Imóvel Linha de Silcagem</v>
          </cell>
          <cell r="G1286" t="str">
            <v>Aluguel Imóvel Linha de Silcagem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</row>
        <row r="1287">
          <cell r="F1287" t="str">
            <v>(-) DESPESAS EXCELÊNCIA INDUSTRIALAluguel Imóvel Produção</v>
          </cell>
          <cell r="G1287" t="str">
            <v>Aluguel Imóvel Produção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</row>
        <row r="1288">
          <cell r="F1288" t="str">
            <v>(-) DESPESAS EXCELÊNCIA INDUSTRIALAluguel Depósitos Produção</v>
          </cell>
          <cell r="G1288" t="str">
            <v>Aluguel Depósitos Produção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</row>
        <row r="1289">
          <cell r="F1289" t="str">
            <v>(-) DESPESAS EXCELÊNCIA INDUSTRIALCombustível Gerador</v>
          </cell>
          <cell r="G1289" t="str">
            <v>Combustível Gerador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</row>
        <row r="1290">
          <cell r="F1290" t="str">
            <v>(-) DESPESAS EXCELÊNCIA INDUSTRIALLubrificantes Gerador</v>
          </cell>
          <cell r="G1290" t="str">
            <v>Lubrificantes Gerador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</row>
        <row r="1291">
          <cell r="F1291" t="str">
            <v>(-) DESPESAS EXCELÊNCIA INDUSTRIALManutenção Gerador</v>
          </cell>
          <cell r="G1291" t="str">
            <v>Manutenção Gerador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</row>
        <row r="1292">
          <cell r="F1292" t="str">
            <v>(-) DESPESAS EXCELÊNCIA INDUSTRIALAluguel Máquinas e Equipamentos</v>
          </cell>
          <cell r="G1292" t="str">
            <v>Aluguel Máquinas e Equipamentos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</row>
        <row r="1293">
          <cell r="F1293" t="str">
            <v>(-) DESPESAS EXCELÊNCIA INDUSTRIALEnergia Eletrica</v>
          </cell>
          <cell r="G1293" t="str">
            <v>Energia Eletrica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</row>
        <row r="1294">
          <cell r="F1294" t="str">
            <v>(-) DESPESAS EXCELÊNCIA INDUSTRIALSeguro Instalações</v>
          </cell>
          <cell r="G1294" t="str">
            <v>Seguro Instalações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</row>
        <row r="1295">
          <cell r="F1295" t="str">
            <v>(-) DESPESAS EXCELÊNCIA INDUSTRIALSeguro de Máquinas</v>
          </cell>
          <cell r="G1295" t="str">
            <v>Seguro de Máquinas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</row>
        <row r="1296">
          <cell r="F1296" t="str">
            <v>(-) DESPESAS EXCELÊNCIA INDUSTRIALMaterial Descatável Produção</v>
          </cell>
          <cell r="G1296" t="str">
            <v>Material Descatável Produção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</row>
        <row r="1297">
          <cell r="F1297" t="str">
            <v>(-) DESPESAS EXCELÊNCIA INDUSTRIALMaterial de Análise Produção</v>
          </cell>
          <cell r="G1297" t="str">
            <v>Material de Análise Produção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</row>
        <row r="1298">
          <cell r="F1298" t="str">
            <v>(-) DESPESAS EXCELÊNCIA INDUSTRIALMaterial de Limpeza Produção</v>
          </cell>
          <cell r="G1298" t="str">
            <v>Material de Limpeza Produção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</row>
        <row r="1299">
          <cell r="F1299" t="str">
            <v>(-) DESPESAS EXCELÊNCIA INDUSTRIALMaterial Indireto para Embalagens</v>
          </cell>
          <cell r="G1299" t="str">
            <v>Material Indireto para Embalagens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</row>
        <row r="1300">
          <cell r="F1300" t="str">
            <v>(-) DESPESAS EXCELÊNCIA INDUSTRIALMateriais de Insumo</v>
          </cell>
          <cell r="G1300" t="str">
            <v>Materiais de Insumo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</row>
        <row r="1301">
          <cell r="F1301" t="str">
            <v>(-) DESPESAS EXCELÊNCIA INDUSTRIAL(-) Despesas Gerais</v>
          </cell>
          <cell r="G1301" t="str">
            <v>(-) Despesas Gerais</v>
          </cell>
          <cell r="H1301">
            <v>766.6560507918723</v>
          </cell>
          <cell r="I1301">
            <v>127.48</v>
          </cell>
          <cell r="J1301">
            <v>2966.6560507918721</v>
          </cell>
          <cell r="K1301">
            <v>89.35</v>
          </cell>
          <cell r="L1301">
            <v>2816.6560507918721</v>
          </cell>
          <cell r="M1301">
            <v>52.02</v>
          </cell>
          <cell r="N1301">
            <v>766.6560507918723</v>
          </cell>
          <cell r="O1301">
            <v>81.95</v>
          </cell>
          <cell r="P1301">
            <v>2816.6560507918721</v>
          </cell>
          <cell r="Q1301">
            <v>200.99</v>
          </cell>
          <cell r="R1301">
            <v>966.6560507918723</v>
          </cell>
          <cell r="S1301">
            <v>164.07</v>
          </cell>
          <cell r="T1301">
            <v>989.25541383938457</v>
          </cell>
          <cell r="U1301">
            <v>25.2</v>
          </cell>
          <cell r="V1301">
            <v>3189.2554138393843</v>
          </cell>
          <cell r="W1301">
            <v>0</v>
          </cell>
          <cell r="X1301">
            <v>3039.2554138393843</v>
          </cell>
          <cell r="Y1301">
            <v>0</v>
          </cell>
          <cell r="Z1301">
            <v>3189.2554138393843</v>
          </cell>
          <cell r="AA1301">
            <v>0</v>
          </cell>
          <cell r="AB1301">
            <v>989.25541383938457</v>
          </cell>
          <cell r="AC1301">
            <v>0</v>
          </cell>
          <cell r="AD1301">
            <v>989.25541383938457</v>
          </cell>
          <cell r="AE1301">
            <v>0</v>
          </cell>
        </row>
        <row r="1302">
          <cell r="F1302" t="str">
            <v>(-) DESPESAS EXCELÊNCIA INDUSTRIAL(-) Deslocamentos e Viagens</v>
          </cell>
          <cell r="G1302" t="str">
            <v>(-) Deslocamentos e Viagens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2050</v>
          </cell>
          <cell r="M1302">
            <v>0</v>
          </cell>
          <cell r="N1302">
            <v>0</v>
          </cell>
          <cell r="O1302">
            <v>0</v>
          </cell>
          <cell r="P1302">
            <v>2050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2050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</row>
        <row r="1303">
          <cell r="F1303" t="str">
            <v xml:space="preserve">(-) DESPESAS EXCELÊNCIA INDUSTRIALHospedagem </v>
          </cell>
          <cell r="G1303" t="str">
            <v xml:space="preserve">Hospedagem 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</row>
        <row r="1304">
          <cell r="F1304" t="str">
            <v xml:space="preserve">(-) DESPESAS EXCELÊNCIA INDUSTRIALPassagens Aéreas </v>
          </cell>
          <cell r="G1304" t="str">
            <v xml:space="preserve">Passagens Aéreas 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1600</v>
          </cell>
          <cell r="M1304">
            <v>0</v>
          </cell>
          <cell r="N1304">
            <v>0</v>
          </cell>
          <cell r="O1304">
            <v>0</v>
          </cell>
          <cell r="P1304">
            <v>1600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1600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</row>
        <row r="1305">
          <cell r="F1305" t="str">
            <v xml:space="preserve">(-) DESPESAS EXCELÊNCIA INDUSTRIALPassagens Rodoviárias </v>
          </cell>
          <cell r="G1305" t="str">
            <v xml:space="preserve">Passagens Rodoviárias 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</row>
        <row r="1306">
          <cell r="F1306" t="str">
            <v>(-) DESPESAS EXCELÊNCIA INDUSTRIALPassagens Marítimas</v>
          </cell>
          <cell r="G1306" t="str">
            <v>Passagens Marítimas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</row>
        <row r="1307">
          <cell r="F1307" t="str">
            <v>(-) DESPESAS EXCELÊNCIA INDUSTRIALDespesas com Táxi</v>
          </cell>
          <cell r="G1307" t="str">
            <v>Despesas com Táxi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350</v>
          </cell>
          <cell r="M1307">
            <v>0</v>
          </cell>
          <cell r="N1307">
            <v>0</v>
          </cell>
          <cell r="O1307">
            <v>0</v>
          </cell>
          <cell r="P1307">
            <v>300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350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</row>
        <row r="1308">
          <cell r="F1308" t="str">
            <v>(-) DESPESAS EXCELÊNCIA INDUSTRIALDespesas com Moto Taxi</v>
          </cell>
          <cell r="G1308" t="str">
            <v>Despesas com Moto Taxi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</row>
        <row r="1309">
          <cell r="F1309" t="str">
            <v>(-) DESPESAS EXCELÊNCIA INDUSTRIALAlimentação Viagens</v>
          </cell>
          <cell r="G1309" t="str">
            <v>Alimentação Viagens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100</v>
          </cell>
          <cell r="M1309">
            <v>0</v>
          </cell>
          <cell r="N1309">
            <v>0</v>
          </cell>
          <cell r="O1309">
            <v>0</v>
          </cell>
          <cell r="P1309">
            <v>150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100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D1309">
            <v>0</v>
          </cell>
          <cell r="AE1309">
            <v>0</v>
          </cell>
        </row>
        <row r="1310">
          <cell r="F1310" t="str">
            <v>(-) DESPESAS EXCELÊNCIA INDUSTRIALDiárias Viagens</v>
          </cell>
          <cell r="G1310" t="str">
            <v>Diárias Viagens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</row>
        <row r="1311">
          <cell r="F1311" t="str">
            <v>(-) DESPESAS EXCELÊNCIA INDUSTRIALCombustível em Viagens</v>
          </cell>
          <cell r="G1311" t="str">
            <v>Combustível em Viagens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</row>
        <row r="1312">
          <cell r="F1312" t="str">
            <v>(-) DESPESAS EXCELÊNCIA INDUSTRIALEstacionamento</v>
          </cell>
          <cell r="G1312" t="str">
            <v>Estacionamento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</row>
        <row r="1313">
          <cell r="F1313" t="str">
            <v>(-) DESPESAS EXCELÊNCIA INDUSTRIALPedágio</v>
          </cell>
          <cell r="G1313" t="str">
            <v>Pedágio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</row>
        <row r="1314">
          <cell r="F1314" t="str">
            <v>(-) DESPESAS EXCELÊNCIA INDUSTRIAL(-) Telefonia e Telecomunicações</v>
          </cell>
          <cell r="G1314" t="str">
            <v>(-) Telefonia e Telecomunicações</v>
          </cell>
          <cell r="H1314">
            <v>376.65605079187225</v>
          </cell>
          <cell r="I1314">
            <v>127.48</v>
          </cell>
          <cell r="J1314">
            <v>376.65605079187225</v>
          </cell>
          <cell r="K1314">
            <v>89.35</v>
          </cell>
          <cell r="L1314">
            <v>376.65605079187225</v>
          </cell>
          <cell r="M1314">
            <v>0</v>
          </cell>
          <cell r="N1314">
            <v>376.65605079187225</v>
          </cell>
          <cell r="O1314">
            <v>68.09</v>
          </cell>
          <cell r="P1314">
            <v>376.65605079187225</v>
          </cell>
          <cell r="Q1314">
            <v>140.62</v>
          </cell>
          <cell r="R1314">
            <v>376.65605079187225</v>
          </cell>
          <cell r="S1314">
            <v>164.07</v>
          </cell>
          <cell r="T1314">
            <v>399.25541383938457</v>
          </cell>
          <cell r="U1314">
            <v>0</v>
          </cell>
          <cell r="V1314">
            <v>399.25541383938457</v>
          </cell>
          <cell r="W1314">
            <v>0</v>
          </cell>
          <cell r="X1314">
            <v>399.25541383938457</v>
          </cell>
          <cell r="Y1314">
            <v>0</v>
          </cell>
          <cell r="Z1314">
            <v>399.25541383938457</v>
          </cell>
          <cell r="AA1314">
            <v>0</v>
          </cell>
          <cell r="AB1314">
            <v>399.25541383938457</v>
          </cell>
          <cell r="AC1314">
            <v>0</v>
          </cell>
          <cell r="AD1314">
            <v>399.25541383938457</v>
          </cell>
          <cell r="AE1314">
            <v>0</v>
          </cell>
        </row>
        <row r="1315">
          <cell r="F1315" t="str">
            <v>(-) DESPESAS EXCELÊNCIA INDUSTRIALTelefonia Fixa</v>
          </cell>
          <cell r="G1315" t="str">
            <v>Telefonia Fixa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</row>
        <row r="1316">
          <cell r="F1316" t="str">
            <v>(-) DESPESAS EXCELÊNCIA INDUSTRIALTelefonia Móvel</v>
          </cell>
          <cell r="G1316" t="str">
            <v>Telefonia Móvel</v>
          </cell>
          <cell r="H1316">
            <v>376.65605079187225</v>
          </cell>
          <cell r="I1316">
            <v>127.48</v>
          </cell>
          <cell r="J1316">
            <v>376.65605079187225</v>
          </cell>
          <cell r="K1316">
            <v>89.35</v>
          </cell>
          <cell r="L1316">
            <v>376.65605079187225</v>
          </cell>
          <cell r="M1316">
            <v>0</v>
          </cell>
          <cell r="N1316">
            <v>376.65605079187225</v>
          </cell>
          <cell r="O1316">
            <v>68.09</v>
          </cell>
          <cell r="P1316">
            <v>376.65605079187225</v>
          </cell>
          <cell r="Q1316">
            <v>140.62</v>
          </cell>
          <cell r="R1316">
            <v>376.65605079187225</v>
          </cell>
          <cell r="S1316">
            <v>164.07</v>
          </cell>
          <cell r="T1316">
            <v>399.25541383938457</v>
          </cell>
          <cell r="U1316">
            <v>0</v>
          </cell>
          <cell r="V1316">
            <v>399.25541383938457</v>
          </cell>
          <cell r="W1316">
            <v>0</v>
          </cell>
          <cell r="X1316">
            <v>399.25541383938457</v>
          </cell>
          <cell r="Y1316">
            <v>0</v>
          </cell>
          <cell r="Z1316">
            <v>399.25541383938457</v>
          </cell>
          <cell r="AA1316">
            <v>0</v>
          </cell>
          <cell r="AB1316">
            <v>399.25541383938457</v>
          </cell>
          <cell r="AC1316">
            <v>0</v>
          </cell>
          <cell r="AD1316">
            <v>399.25541383938457</v>
          </cell>
          <cell r="AE1316">
            <v>0</v>
          </cell>
        </row>
        <row r="1317">
          <cell r="F1317" t="str">
            <v>(-) DESPESAS EXCELÊNCIA INDUSTRIALInternet</v>
          </cell>
          <cell r="G1317" t="str">
            <v>Internet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</row>
        <row r="1318">
          <cell r="F1318" t="str">
            <v>(-) DESPESAS EXCELÊNCIA INDUSTRIALServiço de Trasmissão em Audio e Video</v>
          </cell>
          <cell r="G1318" t="str">
            <v>Serviço de Trasmissão em Audio e Video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</row>
        <row r="1319">
          <cell r="F1319" t="str">
            <v>(-) DESPESAS EXCELÊNCIA INDUSTRIALVoip</v>
          </cell>
          <cell r="G1319" t="str">
            <v>Voip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</row>
        <row r="1320">
          <cell r="F1320" t="str">
            <v>(-) DESPESAS EXCELÊNCIA INDUSTRIAL(-)Materias de Consumo</v>
          </cell>
          <cell r="G1320" t="str">
            <v>(-)Materias de Consumo</v>
          </cell>
          <cell r="H1320">
            <v>100</v>
          </cell>
          <cell r="I1320">
            <v>0</v>
          </cell>
          <cell r="J1320">
            <v>2300</v>
          </cell>
          <cell r="K1320">
            <v>0</v>
          </cell>
          <cell r="L1320">
            <v>100</v>
          </cell>
          <cell r="M1320">
            <v>52.02</v>
          </cell>
          <cell r="N1320">
            <v>100</v>
          </cell>
          <cell r="O1320">
            <v>13.86</v>
          </cell>
          <cell r="P1320">
            <v>100</v>
          </cell>
          <cell r="Q1320">
            <v>60.37</v>
          </cell>
          <cell r="R1320">
            <v>300</v>
          </cell>
          <cell r="S1320">
            <v>0</v>
          </cell>
          <cell r="T1320">
            <v>300</v>
          </cell>
          <cell r="U1320">
            <v>0</v>
          </cell>
          <cell r="V1320">
            <v>2500</v>
          </cell>
          <cell r="W1320">
            <v>0</v>
          </cell>
          <cell r="X1320">
            <v>300</v>
          </cell>
          <cell r="Y1320">
            <v>0</v>
          </cell>
          <cell r="Z1320">
            <v>2500</v>
          </cell>
          <cell r="AA1320">
            <v>0</v>
          </cell>
          <cell r="AB1320">
            <v>300</v>
          </cell>
          <cell r="AC1320">
            <v>0</v>
          </cell>
          <cell r="AD1320">
            <v>300</v>
          </cell>
          <cell r="AE1320">
            <v>0</v>
          </cell>
        </row>
        <row r="1321">
          <cell r="F1321" t="str">
            <v>(-) DESPESAS EXCELÊNCIA INDUSTRIALMaterial de Consumo Informática</v>
          </cell>
          <cell r="G1321" t="str">
            <v>Material de Consumo Informática</v>
          </cell>
          <cell r="H1321">
            <v>20</v>
          </cell>
          <cell r="I1321">
            <v>0</v>
          </cell>
          <cell r="J1321">
            <v>20</v>
          </cell>
          <cell r="K1321">
            <v>0</v>
          </cell>
          <cell r="L1321">
            <v>20</v>
          </cell>
          <cell r="M1321">
            <v>0</v>
          </cell>
          <cell r="N1321">
            <v>20</v>
          </cell>
          <cell r="O1321">
            <v>0</v>
          </cell>
          <cell r="P1321">
            <v>20</v>
          </cell>
          <cell r="Q1321">
            <v>0</v>
          </cell>
          <cell r="R1321">
            <v>20</v>
          </cell>
          <cell r="S1321">
            <v>0</v>
          </cell>
          <cell r="T1321">
            <v>20</v>
          </cell>
          <cell r="U1321">
            <v>0</v>
          </cell>
          <cell r="V1321">
            <v>20</v>
          </cell>
          <cell r="W1321">
            <v>0</v>
          </cell>
          <cell r="X1321">
            <v>20</v>
          </cell>
          <cell r="Y1321">
            <v>0</v>
          </cell>
          <cell r="Z1321">
            <v>20</v>
          </cell>
          <cell r="AA1321">
            <v>0</v>
          </cell>
          <cell r="AB1321">
            <v>20</v>
          </cell>
          <cell r="AC1321">
            <v>0</v>
          </cell>
          <cell r="AD1321">
            <v>20</v>
          </cell>
          <cell r="AE1321">
            <v>0</v>
          </cell>
        </row>
        <row r="1322">
          <cell r="F1322" t="str">
            <v>(-) DESPESAS EXCELÊNCIA INDUSTRIALAluguel Máquina Reprográfica</v>
          </cell>
          <cell r="G1322" t="str">
            <v>Aluguel Máquina Reprográfica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</row>
        <row r="1323">
          <cell r="F1323" t="str">
            <v>(-) DESPESAS EXCELÊNCIA INDUSTRIALMaterial de Consumo Máquina Reprografia</v>
          </cell>
          <cell r="G1323" t="str">
            <v>Material de Consumo Máquina Reprografia</v>
          </cell>
          <cell r="H1323">
            <v>50</v>
          </cell>
          <cell r="I1323">
            <v>0</v>
          </cell>
          <cell r="J1323">
            <v>50</v>
          </cell>
          <cell r="K1323">
            <v>0</v>
          </cell>
          <cell r="L1323">
            <v>50</v>
          </cell>
          <cell r="M1323">
            <v>52.02</v>
          </cell>
          <cell r="N1323">
            <v>50</v>
          </cell>
          <cell r="O1323">
            <v>13.86</v>
          </cell>
          <cell r="P1323">
            <v>50</v>
          </cell>
          <cell r="Q1323">
            <v>56.08</v>
          </cell>
          <cell r="R1323">
            <v>50</v>
          </cell>
          <cell r="S1323">
            <v>0</v>
          </cell>
          <cell r="T1323">
            <v>50</v>
          </cell>
          <cell r="U1323">
            <v>0</v>
          </cell>
          <cell r="V1323">
            <v>50</v>
          </cell>
          <cell r="W1323">
            <v>0</v>
          </cell>
          <cell r="X1323">
            <v>50</v>
          </cell>
          <cell r="Y1323">
            <v>0</v>
          </cell>
          <cell r="Z1323">
            <v>50</v>
          </cell>
          <cell r="AA1323">
            <v>0</v>
          </cell>
          <cell r="AB1323">
            <v>50</v>
          </cell>
          <cell r="AC1323">
            <v>0</v>
          </cell>
          <cell r="AD1323">
            <v>50</v>
          </cell>
          <cell r="AE1323">
            <v>0</v>
          </cell>
        </row>
        <row r="1324">
          <cell r="F1324" t="str">
            <v>(-) DESPESAS EXCELÊNCIA INDUSTRIALMaterial de Expediente</v>
          </cell>
          <cell r="G1324" t="str">
            <v>Material de Expediente</v>
          </cell>
          <cell r="H1324">
            <v>30</v>
          </cell>
          <cell r="I1324">
            <v>0</v>
          </cell>
          <cell r="J1324">
            <v>30</v>
          </cell>
          <cell r="K1324">
            <v>0</v>
          </cell>
          <cell r="L1324">
            <v>30</v>
          </cell>
          <cell r="M1324">
            <v>0</v>
          </cell>
          <cell r="N1324">
            <v>30</v>
          </cell>
          <cell r="O1324">
            <v>0</v>
          </cell>
          <cell r="P1324">
            <v>30</v>
          </cell>
          <cell r="Q1324">
            <v>4.29</v>
          </cell>
          <cell r="R1324">
            <v>30</v>
          </cell>
          <cell r="S1324">
            <v>0</v>
          </cell>
          <cell r="T1324">
            <v>30</v>
          </cell>
          <cell r="U1324">
            <v>0</v>
          </cell>
          <cell r="V1324">
            <v>30</v>
          </cell>
          <cell r="W1324">
            <v>0</v>
          </cell>
          <cell r="X1324">
            <v>30</v>
          </cell>
          <cell r="Y1324">
            <v>0</v>
          </cell>
          <cell r="Z1324">
            <v>30</v>
          </cell>
          <cell r="AA1324">
            <v>0</v>
          </cell>
          <cell r="AB1324">
            <v>30</v>
          </cell>
          <cell r="AC1324">
            <v>0</v>
          </cell>
          <cell r="AD1324">
            <v>30</v>
          </cell>
          <cell r="AE1324">
            <v>0</v>
          </cell>
        </row>
        <row r="1325">
          <cell r="F1325" t="str">
            <v>(-) DESPESAS EXCELÊNCIA INDUSTRIALMaterial de Limpeza</v>
          </cell>
          <cell r="G1325" t="str">
            <v>Material de Limpeza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</row>
        <row r="1326">
          <cell r="F1326" t="str">
            <v>(-) DESPESAS EXCELÊNCIA INDUSTRIALMaterial Gráfico e Repreográfico</v>
          </cell>
          <cell r="G1326" t="str">
            <v>Material Gráfico e Repreográfico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200</v>
          </cell>
          <cell r="S1326">
            <v>0</v>
          </cell>
          <cell r="T1326">
            <v>200</v>
          </cell>
          <cell r="U1326">
            <v>0</v>
          </cell>
          <cell r="V1326">
            <v>200</v>
          </cell>
          <cell r="W1326">
            <v>0</v>
          </cell>
          <cell r="X1326">
            <v>200</v>
          </cell>
          <cell r="Y1326">
            <v>0</v>
          </cell>
          <cell r="Z1326">
            <v>200</v>
          </cell>
          <cell r="AA1326">
            <v>0</v>
          </cell>
          <cell r="AB1326">
            <v>200</v>
          </cell>
          <cell r="AC1326">
            <v>0</v>
          </cell>
          <cell r="AD1326">
            <v>200</v>
          </cell>
          <cell r="AE1326">
            <v>0</v>
          </cell>
        </row>
        <row r="1327">
          <cell r="F1327" t="str">
            <v>(-) DESPESAS EXCELÊNCIA INDUSTRIALMateriais de Natureza Permanente</v>
          </cell>
          <cell r="G1327" t="str">
            <v>Materiais de Natureza Permanente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</row>
        <row r="1328">
          <cell r="F1328" t="str">
            <v>(-) DESPESAS EXCELÊNCIA INDUSTRIALCoffee Break</v>
          </cell>
          <cell r="G1328" t="str">
            <v>Coffee Break</v>
          </cell>
          <cell r="H1328">
            <v>0</v>
          </cell>
          <cell r="I1328">
            <v>0</v>
          </cell>
          <cell r="J1328">
            <v>2200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2200</v>
          </cell>
          <cell r="W1328">
            <v>0</v>
          </cell>
          <cell r="X1328">
            <v>0</v>
          </cell>
          <cell r="Y1328">
            <v>0</v>
          </cell>
          <cell r="Z1328">
            <v>2200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</row>
        <row r="1329">
          <cell r="F1329" t="str">
            <v>(-) DESPESAS EXCELÊNCIA INDUSTRIALMaterial EPI</v>
          </cell>
          <cell r="G1329" t="str">
            <v>Material EPI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</row>
        <row r="1330">
          <cell r="F1330" t="str">
            <v>(-) DESPESAS EXCELÊNCIA INDUSTRIAL(-) Serviços Técnicos Especializados</v>
          </cell>
          <cell r="G1330" t="str">
            <v>(-) Serviços Técnicos Especializados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</row>
        <row r="1331">
          <cell r="F1331" t="str">
            <v>(-) DESPESAS EXCELÊNCIA INDUSTRIALComissões sobre Vendas</v>
          </cell>
          <cell r="G1331" t="str">
            <v>Comissões sobre Vendas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</row>
        <row r="1332">
          <cell r="F1332" t="str">
            <v>(-) DESPESAS EXCELÊNCIA INDUSTRIALServiços de Segurança</v>
          </cell>
          <cell r="G1332" t="str">
            <v>Serviços de Segurança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</row>
        <row r="1333">
          <cell r="F1333" t="str">
            <v>(-) DESPESAS EXCELÊNCIA INDUSTRIALServiços de Contabilidade</v>
          </cell>
          <cell r="G1333" t="str">
            <v>Serviços de Contabilidade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</row>
        <row r="1334">
          <cell r="F1334" t="str">
            <v>(-) DESPESAS EXCELÊNCIA INDUSTRIALAssessoria Tributária</v>
          </cell>
          <cell r="G1334" t="str">
            <v>Assessoria Tributária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</row>
        <row r="1335">
          <cell r="F1335" t="str">
            <v>(-) DESPESAS EXCELÊNCIA INDUSTRIALAuditoria Independente</v>
          </cell>
          <cell r="G1335" t="str">
            <v>Auditoria Independente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</row>
        <row r="1336">
          <cell r="F1336" t="str">
            <v>(-) DESPESAS EXCELÊNCIA INDUSTRIALAdvocacia</v>
          </cell>
          <cell r="G1336" t="str">
            <v>Advocacia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</row>
        <row r="1337">
          <cell r="F1337" t="str">
            <v>(-) DESPESAS EXCELÊNCIA INDUSTRIALAssessoria de Imprensa</v>
          </cell>
          <cell r="G1337" t="str">
            <v>Assessoria de Imprensa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</row>
        <row r="1338">
          <cell r="F1338" t="str">
            <v>(-) DESPESAS EXCELÊNCIA INDUSTRIALAssessoria de Comunicação</v>
          </cell>
          <cell r="G1338" t="str">
            <v>Assessoria de Comunicação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</row>
        <row r="1339">
          <cell r="F1339" t="str">
            <v>(-) DESPESAS EXCELÊNCIA INDUSTRIALAssessoria Criação e Publicidade</v>
          </cell>
          <cell r="G1339" t="str">
            <v>Assessoria Criação e Publicidade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</row>
        <row r="1340">
          <cell r="F1340" t="str">
            <v>(-) DESPESAS EXCELÊNCIA INDUSTRIALRecrutamento e Seleção</v>
          </cell>
          <cell r="G1340" t="str">
            <v>Recrutamento e Seleção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</row>
        <row r="1341">
          <cell r="F1341" t="str">
            <v>(-) DESPESAS EXCELÊNCIA INDUSTRIALFerramentas de Pesquisa</v>
          </cell>
          <cell r="G1341" t="str">
            <v>Ferramentas de Pesquisa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</row>
        <row r="1342">
          <cell r="F1342" t="str">
            <v>(-) DESPESAS EXCELÊNCIA INDUSTRIALAssessoria Empresarial</v>
          </cell>
          <cell r="G1342" t="str">
            <v>Assessoria Empresarial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</row>
        <row r="1343">
          <cell r="F1343" t="str">
            <v>(-) DESPESAS EXCELÊNCIA INDUSTRIALServiço de Desembaraço Aduaneiro</v>
          </cell>
          <cell r="G1343" t="str">
            <v>Serviço de Desembaraço Aduaneiro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</row>
        <row r="1344">
          <cell r="F1344" t="str">
            <v>(-) DESPESAS EXCELÊNCIA INDUSTRIALParticipação em Associações</v>
          </cell>
          <cell r="G1344" t="str">
            <v>Participação em Associações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</row>
        <row r="1345">
          <cell r="F1345" t="str">
            <v>(-) DESPESAS EXCELÊNCIA INDUSTRIALComissão Empresa de Cobrança</v>
          </cell>
          <cell r="G1345" t="str">
            <v>Comissão Empresa de Cobrança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</row>
        <row r="1346">
          <cell r="F1346" t="str">
            <v>(-) DESPESAS EXCELÊNCIA INDUSTRIALServiço Análise de Crédito</v>
          </cell>
          <cell r="G1346" t="str">
            <v>Serviço Análise de Crédito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0</v>
          </cell>
          <cell r="AC1346">
            <v>0</v>
          </cell>
          <cell r="AD1346">
            <v>0</v>
          </cell>
          <cell r="AE1346">
            <v>0</v>
          </cell>
        </row>
        <row r="1347">
          <cell r="F1347" t="str">
            <v>(-) DESPESAS EXCELÊNCIA INDUSTRIALDesenvolvimento e Manutenção de Software</v>
          </cell>
          <cell r="G1347" t="str">
            <v>Desenvolvimento e Manutenção de Software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</row>
        <row r="1348">
          <cell r="F1348" t="str">
            <v>(-) DESPESAS EXCELÊNCIA INDUSTRIALSuporte Técnico Software</v>
          </cell>
          <cell r="G1348" t="str">
            <v>Suporte Técnico Software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</row>
        <row r="1349">
          <cell r="F1349" t="str">
            <v>(-) DESPESAS EXCELÊNCIA INDUSTRIALLicença para Uso de Software (Aluguel)</v>
          </cell>
          <cell r="G1349" t="str">
            <v>Licença para Uso de Software (Aluguel)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</row>
        <row r="1350">
          <cell r="F1350" t="str">
            <v>(-) DESPESAS EXCELÊNCIA INDUSTRIALAssessoria em TI</v>
          </cell>
          <cell r="G1350" t="str">
            <v>Assessoria em TI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</row>
        <row r="1351">
          <cell r="F1351" t="str">
            <v>(-) DESPESAS EXCELÊNCIA INDUSTRIALManutenção Suporte Técnico Software</v>
          </cell>
          <cell r="G1351" t="str">
            <v>Manutenção Suporte Técnico Software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</row>
        <row r="1352">
          <cell r="F1352" t="str">
            <v>(-) DESPESAS EXCELÊNCIA INDUSTRIAL(-)Manutenção</v>
          </cell>
          <cell r="G1352" t="str">
            <v>(-)Manutenção</v>
          </cell>
          <cell r="H1352">
            <v>290</v>
          </cell>
          <cell r="I1352">
            <v>0</v>
          </cell>
          <cell r="J1352">
            <v>290</v>
          </cell>
          <cell r="K1352">
            <v>0</v>
          </cell>
          <cell r="L1352">
            <v>290</v>
          </cell>
          <cell r="M1352">
            <v>0</v>
          </cell>
          <cell r="N1352">
            <v>290</v>
          </cell>
          <cell r="O1352">
            <v>0</v>
          </cell>
          <cell r="P1352">
            <v>290</v>
          </cell>
          <cell r="Q1352">
            <v>0</v>
          </cell>
          <cell r="R1352">
            <v>290</v>
          </cell>
          <cell r="S1352">
            <v>0</v>
          </cell>
          <cell r="T1352">
            <v>290</v>
          </cell>
          <cell r="U1352">
            <v>0</v>
          </cell>
          <cell r="V1352">
            <v>290</v>
          </cell>
          <cell r="W1352">
            <v>0</v>
          </cell>
          <cell r="X1352">
            <v>290</v>
          </cell>
          <cell r="Y1352">
            <v>0</v>
          </cell>
          <cell r="Z1352">
            <v>290</v>
          </cell>
          <cell r="AA1352">
            <v>0</v>
          </cell>
          <cell r="AB1352">
            <v>290</v>
          </cell>
          <cell r="AC1352">
            <v>0</v>
          </cell>
          <cell r="AD1352">
            <v>290</v>
          </cell>
          <cell r="AE1352">
            <v>0</v>
          </cell>
        </row>
        <row r="1353">
          <cell r="F1353" t="str">
            <v>(-) DESPESAS EXCELÊNCIA INDUSTRIALMateriais de Manutenção e Reparos</v>
          </cell>
          <cell r="G1353" t="str">
            <v>Materiais de Manutenção e Reparos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</row>
        <row r="1354">
          <cell r="F1354" t="str">
            <v>(-) DESPESAS EXCELÊNCIA INDUSTRIALManutenção Conservação Móveis e Utensílios</v>
          </cell>
          <cell r="G1354" t="str">
            <v>Manutenção Conservação Móveis e Utensílios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</row>
        <row r="1355">
          <cell r="F1355" t="str">
            <v>(-) DESPESAS EXCELÊNCIA INDUSTRIALManutenção Conservação Máq. e Equipamentos</v>
          </cell>
          <cell r="G1355" t="str">
            <v>Manutenção Conservação Máq. e Equipamentos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</row>
        <row r="1356">
          <cell r="F1356" t="str">
            <v>(-) DESPESAS EXCELÊNCIA INDUSTRIALManutenção de Equipamentos de Informática</v>
          </cell>
          <cell r="G1356" t="str">
            <v>Manutenção de Equipamentos de Informática</v>
          </cell>
          <cell r="H1356">
            <v>40</v>
          </cell>
          <cell r="I1356">
            <v>0</v>
          </cell>
          <cell r="J1356">
            <v>40</v>
          </cell>
          <cell r="K1356">
            <v>0</v>
          </cell>
          <cell r="L1356">
            <v>40</v>
          </cell>
          <cell r="M1356">
            <v>0</v>
          </cell>
          <cell r="N1356">
            <v>40</v>
          </cell>
          <cell r="O1356">
            <v>0</v>
          </cell>
          <cell r="P1356">
            <v>40</v>
          </cell>
          <cell r="Q1356">
            <v>0</v>
          </cell>
          <cell r="R1356">
            <v>40</v>
          </cell>
          <cell r="S1356">
            <v>0</v>
          </cell>
          <cell r="T1356">
            <v>40</v>
          </cell>
          <cell r="U1356">
            <v>0</v>
          </cell>
          <cell r="V1356">
            <v>40</v>
          </cell>
          <cell r="W1356">
            <v>0</v>
          </cell>
          <cell r="X1356">
            <v>40</v>
          </cell>
          <cell r="Y1356">
            <v>0</v>
          </cell>
          <cell r="Z1356">
            <v>40</v>
          </cell>
          <cell r="AA1356">
            <v>0</v>
          </cell>
          <cell r="AB1356">
            <v>40</v>
          </cell>
          <cell r="AC1356">
            <v>0</v>
          </cell>
          <cell r="AD1356">
            <v>40</v>
          </cell>
          <cell r="AE1356">
            <v>0</v>
          </cell>
        </row>
        <row r="1357">
          <cell r="F1357" t="str">
            <v>(-) DESPESAS EXCELÊNCIA INDUSTRIALManutenção e Conservação Instalações</v>
          </cell>
          <cell r="G1357" t="str">
            <v>Manutenção e Conservação Instalações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</row>
        <row r="1358">
          <cell r="F1358" t="str">
            <v>(-) DESPESAS EXCELÊNCIA INDUSTRIALManutenção e Conservação Predial</v>
          </cell>
          <cell r="G1358" t="str">
            <v>Manutenção e Conservação Predial</v>
          </cell>
          <cell r="H1358">
            <v>250</v>
          </cell>
          <cell r="I1358">
            <v>0</v>
          </cell>
          <cell r="J1358">
            <v>250</v>
          </cell>
          <cell r="K1358">
            <v>0</v>
          </cell>
          <cell r="L1358">
            <v>250</v>
          </cell>
          <cell r="M1358">
            <v>0</v>
          </cell>
          <cell r="N1358">
            <v>250</v>
          </cell>
          <cell r="O1358">
            <v>0</v>
          </cell>
          <cell r="P1358">
            <v>250</v>
          </cell>
          <cell r="Q1358">
            <v>0</v>
          </cell>
          <cell r="R1358">
            <v>250</v>
          </cell>
          <cell r="S1358">
            <v>0</v>
          </cell>
          <cell r="T1358">
            <v>250</v>
          </cell>
          <cell r="U1358">
            <v>0</v>
          </cell>
          <cell r="V1358">
            <v>250</v>
          </cell>
          <cell r="W1358">
            <v>0</v>
          </cell>
          <cell r="X1358">
            <v>250</v>
          </cell>
          <cell r="Y1358">
            <v>0</v>
          </cell>
          <cell r="Z1358">
            <v>250</v>
          </cell>
          <cell r="AA1358">
            <v>0</v>
          </cell>
          <cell r="AB1358">
            <v>250</v>
          </cell>
          <cell r="AC1358">
            <v>0</v>
          </cell>
          <cell r="AD1358">
            <v>250</v>
          </cell>
          <cell r="AE1358">
            <v>0</v>
          </cell>
        </row>
        <row r="1359">
          <cell r="F1359" t="str">
            <v>(-) DESPESAS EXCELÊNCIA INDUSTRIAL(-)Outras Despesas Gerais</v>
          </cell>
          <cell r="G1359" t="str">
            <v>(-)Outras Despesas Gerais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25.2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</row>
        <row r="1360">
          <cell r="F1360" t="str">
            <v>(-) DESPESAS EXCELÊNCIA INDUSTRIALAluguel de Veículos</v>
          </cell>
          <cell r="G1360" t="str">
            <v>Aluguel de Veículos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</row>
        <row r="1361">
          <cell r="F1361" t="str">
            <v>(-) DESPESAS EXCELÊNCIA INDUSTRIALAssinatura Jornais, Revistas e Periódicos</v>
          </cell>
          <cell r="G1361" t="str">
            <v>Assinatura Jornais, Revistas e Periódicos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</row>
        <row r="1362">
          <cell r="F1362" t="str">
            <v>(-) DESPESAS EXCELÊNCIA INDUSTRIALCombustível</v>
          </cell>
          <cell r="G1362" t="str">
            <v>Combustível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</row>
        <row r="1363">
          <cell r="F1363" t="str">
            <v>(-) DESPESAS EXCELÊNCIA INDUSTRIALDespesa com Documentos</v>
          </cell>
          <cell r="G1363" t="str">
            <v>Despesa com Documentos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</row>
        <row r="1364">
          <cell r="F1364" t="str">
            <v>(-) DESPESAS EXCELÊNCIA INDUSTRIALDespesa com Processos Judiciais</v>
          </cell>
          <cell r="G1364" t="str">
            <v>Despesa com Processos Judiciais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</row>
        <row r="1365">
          <cell r="F1365" t="str">
            <v>(-) DESPESAS EXCELÊNCIA INDUSTRIALFrete Compra</v>
          </cell>
          <cell r="G1365" t="str">
            <v>Frete Compra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</row>
        <row r="1366">
          <cell r="F1366" t="str">
            <v>(-) DESPESAS EXCELÊNCIA INDUSTRIALMão-de-Obra Terceirizada</v>
          </cell>
          <cell r="G1366" t="str">
            <v>Mão-de-Obra Terceirizada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</row>
        <row r="1367">
          <cell r="F1367" t="str">
            <v>(-) DESPESAS EXCELÊNCIA INDUSTRIALServiço de Correios</v>
          </cell>
          <cell r="G1367" t="str">
            <v>Serviço de Correios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</row>
        <row r="1368">
          <cell r="F1368" t="str">
            <v>(-) DESPESAS EXCELÊNCIA INDUSTRIALÁgua</v>
          </cell>
          <cell r="G1368" t="str">
            <v>Água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</row>
        <row r="1369">
          <cell r="F1369" t="str">
            <v>(-) DESPESAS EXCELÊNCIA INDUSTRIALDespesas com Amortização de Software</v>
          </cell>
          <cell r="G1369" t="str">
            <v>Despesas com Amortização de Software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</row>
        <row r="1370">
          <cell r="F1370" t="str">
            <v>(-) DESPESAS EXCELÊNCIA INDUSTRIALTaxas Operacionais</v>
          </cell>
          <cell r="G1370" t="str">
            <v>Taxas Operacionais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</row>
        <row r="1371">
          <cell r="F1371" t="str">
            <v>(-) DESPESAS EXCELÊNCIA INDUSTRIALAluguel de Imóveis</v>
          </cell>
          <cell r="G1371" t="str">
            <v>Aluguel de Imóveis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</row>
        <row r="1372">
          <cell r="F1372" t="str">
            <v>(-) DESPESAS EXCELÊNCIA INDUSTRIALSeguro Frota Leve</v>
          </cell>
          <cell r="G1372" t="str">
            <v>Seguro Frota Leve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</row>
        <row r="1373">
          <cell r="F1373" t="str">
            <v>(-) DESPESAS EXCELÊNCIA INDUSTRIALPerdas de Estoque</v>
          </cell>
          <cell r="G1373" t="str">
            <v>Perdas de Estoque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</row>
        <row r="1374">
          <cell r="F1374" t="str">
            <v>(-) DESPESAS EXCELÊNCIA INDUSTRIALAluguel de Máquinas e Equipamentos</v>
          </cell>
          <cell r="G1374" t="str">
            <v>Aluguel de Máquinas e Equipamentos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</row>
        <row r="1375">
          <cell r="F1375" t="str">
            <v>(-) DESPESAS EXCELÊNCIA INDUSTRIALOutras Despesas Gerais</v>
          </cell>
          <cell r="G1375" t="str">
            <v>Outras Despesas Gerais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25.2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</row>
        <row r="1376">
          <cell r="F1376" t="str">
            <v>(-) DESPESAS SUPPLY CHAIN(-) DESPESAS SUPPLY CHAIN</v>
          </cell>
          <cell r="G1376" t="str">
            <v>(-) DESPESAS SUPPLY CHAIN</v>
          </cell>
          <cell r="H1376">
            <v>49558.973017743105</v>
          </cell>
          <cell r="I1376">
            <v>83429.16</v>
          </cell>
          <cell r="J1376">
            <v>49864.917291582635</v>
          </cell>
          <cell r="K1376">
            <v>53082.15</v>
          </cell>
          <cell r="L1376">
            <v>49724.917291582635</v>
          </cell>
          <cell r="M1376">
            <v>58530.719999999994</v>
          </cell>
          <cell r="N1376">
            <v>59221.233732707879</v>
          </cell>
          <cell r="O1376">
            <v>60707.140000000007</v>
          </cell>
          <cell r="P1376">
            <v>68439.858600221196</v>
          </cell>
          <cell r="Q1376">
            <v>96208.28</v>
          </cell>
          <cell r="R1376">
            <v>65289.858600221203</v>
          </cell>
          <cell r="S1376">
            <v>55155.54</v>
          </cell>
          <cell r="T1376">
            <v>65149.858600221203</v>
          </cell>
          <cell r="U1376">
            <v>58343.89</v>
          </cell>
          <cell r="V1376">
            <v>65194.70789189986</v>
          </cell>
          <cell r="W1376">
            <v>0</v>
          </cell>
          <cell r="X1376">
            <v>66594.70789189986</v>
          </cell>
          <cell r="Y1376">
            <v>0</v>
          </cell>
          <cell r="Z1376">
            <v>65394.70789189986</v>
          </cell>
          <cell r="AA1376">
            <v>0</v>
          </cell>
          <cell r="AB1376">
            <v>65254.70789189986</v>
          </cell>
          <cell r="AC1376">
            <v>0</v>
          </cell>
          <cell r="AD1376">
            <v>65194.70789189986</v>
          </cell>
          <cell r="AE1376">
            <v>0</v>
          </cell>
        </row>
        <row r="1377">
          <cell r="F1377" t="str">
            <v>(-) DESPESAS SUPPLY CHAINDespesas com Pessoal</v>
          </cell>
          <cell r="G1377" t="str">
            <v>Despesas com Pessoal</v>
          </cell>
          <cell r="H1377">
            <v>47203.327767226663</v>
          </cell>
          <cell r="I1377">
            <v>79851.199999999997</v>
          </cell>
          <cell r="J1377">
            <v>47309.272041066193</v>
          </cell>
          <cell r="K1377">
            <v>48380.35</v>
          </cell>
          <cell r="L1377">
            <v>47309.272041066193</v>
          </cell>
          <cell r="M1377">
            <v>54473.499999999993</v>
          </cell>
          <cell r="N1377">
            <v>56865.588482191437</v>
          </cell>
          <cell r="O1377">
            <v>54500.960000000006</v>
          </cell>
          <cell r="P1377">
            <v>62734.213349704762</v>
          </cell>
          <cell r="Q1377">
            <v>55230.130000000005</v>
          </cell>
          <cell r="R1377">
            <v>62734.213349704762</v>
          </cell>
          <cell r="S1377">
            <v>50694.3</v>
          </cell>
          <cell r="T1377">
            <v>62734.213349704762</v>
          </cell>
          <cell r="U1377">
            <v>55822.03</v>
          </cell>
          <cell r="V1377">
            <v>62839.062641383418</v>
          </cell>
          <cell r="W1377">
            <v>0</v>
          </cell>
          <cell r="X1377">
            <v>62839.062641383418</v>
          </cell>
          <cell r="Y1377">
            <v>0</v>
          </cell>
          <cell r="Z1377">
            <v>62839.062641383418</v>
          </cell>
          <cell r="AA1377">
            <v>0</v>
          </cell>
          <cell r="AB1377">
            <v>62839.062641383418</v>
          </cell>
          <cell r="AC1377">
            <v>0</v>
          </cell>
          <cell r="AD1377">
            <v>62839.062641383418</v>
          </cell>
          <cell r="AE1377">
            <v>0</v>
          </cell>
        </row>
        <row r="1378">
          <cell r="F1378" t="str">
            <v>(-) DESPESAS SUPPLY CHAINSalários e Adicionais</v>
          </cell>
          <cell r="G1378" t="str">
            <v>Salários e Adicionais</v>
          </cell>
          <cell r="H1378">
            <v>27016</v>
          </cell>
          <cell r="I1378">
            <v>22656.86</v>
          </cell>
          <cell r="J1378">
            <v>27093.059000000001</v>
          </cell>
          <cell r="K1378">
            <v>24099.42</v>
          </cell>
          <cell r="L1378">
            <v>27093.059000000001</v>
          </cell>
          <cell r="M1378">
            <v>28699.179999999997</v>
          </cell>
          <cell r="N1378">
            <v>33557.823130000004</v>
          </cell>
          <cell r="O1378">
            <v>29578.9588</v>
          </cell>
          <cell r="P1378">
            <v>36874.823130000004</v>
          </cell>
          <cell r="Q1378">
            <v>26753.072400000001</v>
          </cell>
          <cell r="R1378">
            <v>36874.823130000004</v>
          </cell>
          <cell r="S1378">
            <v>24750.7588</v>
          </cell>
          <cell r="T1378">
            <v>36874.823130000004</v>
          </cell>
          <cell r="U1378">
            <v>29088.489999999998</v>
          </cell>
          <cell r="V1378">
            <v>36951.085690256004</v>
          </cell>
          <cell r="W1378">
            <v>0</v>
          </cell>
          <cell r="X1378">
            <v>36951.085690256004</v>
          </cell>
          <cell r="Y1378">
            <v>0</v>
          </cell>
          <cell r="Z1378">
            <v>36951.085690256004</v>
          </cell>
          <cell r="AA1378">
            <v>0</v>
          </cell>
          <cell r="AB1378">
            <v>36951.085690256004</v>
          </cell>
          <cell r="AC1378">
            <v>0</v>
          </cell>
          <cell r="AD1378">
            <v>36951.085690256004</v>
          </cell>
          <cell r="AE1378">
            <v>0</v>
          </cell>
        </row>
        <row r="1379">
          <cell r="F1379" t="str">
            <v>(-) DESPESAS SUPPLY CHAINHoras Extras</v>
          </cell>
          <cell r="G1379" t="str">
            <v>Horas Extras</v>
          </cell>
          <cell r="H1379">
            <v>0</v>
          </cell>
          <cell r="I1379">
            <v>1409.97</v>
          </cell>
          <cell r="J1379">
            <v>0</v>
          </cell>
          <cell r="K1379">
            <v>1486.52</v>
          </cell>
          <cell r="L1379">
            <v>0</v>
          </cell>
          <cell r="M1379">
            <v>1512.6</v>
          </cell>
          <cell r="N1379">
            <v>0</v>
          </cell>
          <cell r="O1379">
            <v>1302.2</v>
          </cell>
          <cell r="P1379">
            <v>0</v>
          </cell>
          <cell r="Q1379">
            <v>835.2</v>
          </cell>
          <cell r="R1379">
            <v>0</v>
          </cell>
          <cell r="S1379">
            <v>1508.36</v>
          </cell>
          <cell r="T1379">
            <v>0</v>
          </cell>
          <cell r="U1379">
            <v>1762.87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</row>
        <row r="1380">
          <cell r="F1380" t="str">
            <v>(-) DESPESAS SUPPLY CHAINEncargos Sociais</v>
          </cell>
          <cell r="G1380" t="str">
            <v>Encargos Sociais</v>
          </cell>
          <cell r="H1380">
            <v>7876.4123193066662</v>
          </cell>
          <cell r="I1380">
            <v>43400.520000000004</v>
          </cell>
          <cell r="J1380">
            <v>7898.8785784461925</v>
          </cell>
          <cell r="K1380">
            <v>10526.490000000002</v>
          </cell>
          <cell r="L1380">
            <v>7898.8785784461925</v>
          </cell>
          <cell r="M1380">
            <v>11443.57</v>
          </cell>
          <cell r="N1380">
            <v>9783.6560375424269</v>
          </cell>
          <cell r="O1380">
            <v>11752.691200000001</v>
          </cell>
          <cell r="P1380">
            <v>10750.714805055761</v>
          </cell>
          <cell r="Q1380">
            <v>12428.277600000001</v>
          </cell>
          <cell r="R1380">
            <v>10750.714805055761</v>
          </cell>
          <cell r="S1380">
            <v>12658.071199999998</v>
          </cell>
          <cell r="T1380">
            <v>10750.714805055761</v>
          </cell>
          <cell r="U1380">
            <v>14498.510000000002</v>
          </cell>
          <cell r="V1380">
            <v>10772.948865209086</v>
          </cell>
          <cell r="W1380">
            <v>0</v>
          </cell>
          <cell r="X1380">
            <v>10772.948865209086</v>
          </cell>
          <cell r="Y1380">
            <v>0</v>
          </cell>
          <cell r="Z1380">
            <v>10772.948865209086</v>
          </cell>
          <cell r="AA1380">
            <v>0</v>
          </cell>
          <cell r="AB1380">
            <v>10772.948865209086</v>
          </cell>
          <cell r="AC1380">
            <v>0</v>
          </cell>
          <cell r="AD1380">
            <v>10772.948865209086</v>
          </cell>
          <cell r="AE1380">
            <v>0</v>
          </cell>
        </row>
        <row r="1381">
          <cell r="F1381" t="str">
            <v>(-) DESPESAS SUPPLY CHAININSS</v>
          </cell>
          <cell r="G1381" t="str">
            <v>INSS</v>
          </cell>
          <cell r="H1381">
            <v>2712.7541859733333</v>
          </cell>
          <cell r="I1381">
            <v>3944.35</v>
          </cell>
          <cell r="J1381">
            <v>2720.4919015795267</v>
          </cell>
          <cell r="K1381">
            <v>2247.41</v>
          </cell>
          <cell r="L1381">
            <v>2720.4919015795267</v>
          </cell>
          <cell r="M1381">
            <v>2277.54</v>
          </cell>
          <cell r="N1381">
            <v>3369.6374432950938</v>
          </cell>
          <cell r="O1381">
            <v>2994.8220000000001</v>
          </cell>
          <cell r="P1381">
            <v>3702.7069441417607</v>
          </cell>
          <cell r="Q1381">
            <v>2332.4335999999998</v>
          </cell>
          <cell r="R1381">
            <v>3702.7069441417607</v>
          </cell>
          <cell r="S1381">
            <v>1980.1644000000001</v>
          </cell>
          <cell r="T1381">
            <v>3702.7069441417607</v>
          </cell>
          <cell r="U1381">
            <v>2562.9700000000003</v>
          </cell>
          <cell r="V1381">
            <v>3710.3646869448221</v>
          </cell>
          <cell r="W1381">
            <v>0</v>
          </cell>
          <cell r="X1381">
            <v>3710.3646869448221</v>
          </cell>
          <cell r="Y1381">
            <v>0</v>
          </cell>
          <cell r="Z1381">
            <v>3710.3646869448221</v>
          </cell>
          <cell r="AA1381">
            <v>0</v>
          </cell>
          <cell r="AB1381">
            <v>3710.3646869448221</v>
          </cell>
          <cell r="AC1381">
            <v>0</v>
          </cell>
          <cell r="AD1381">
            <v>3710.3646869448221</v>
          </cell>
          <cell r="AE1381">
            <v>0</v>
          </cell>
        </row>
        <row r="1382">
          <cell r="F1382" t="str">
            <v>(-) DESPESAS SUPPLY CHAINFGTS</v>
          </cell>
          <cell r="G1382" t="str">
            <v>FGTS</v>
          </cell>
          <cell r="H1382">
            <v>2161.2800000000002</v>
          </cell>
          <cell r="I1382">
            <v>4493.87</v>
          </cell>
          <cell r="J1382">
            <v>2167.44472</v>
          </cell>
          <cell r="K1382">
            <v>2448.0200000000004</v>
          </cell>
          <cell r="L1382">
            <v>2167.44472</v>
          </cell>
          <cell r="M1382">
            <v>2828.3300000000004</v>
          </cell>
          <cell r="N1382">
            <v>2684.6258504000002</v>
          </cell>
          <cell r="O1382">
            <v>2318.2727999999997</v>
          </cell>
          <cell r="P1382">
            <v>2949.9858504000003</v>
          </cell>
          <cell r="Q1382">
            <v>2652.4516000000003</v>
          </cell>
          <cell r="R1382">
            <v>2949.9858504000003</v>
          </cell>
          <cell r="S1382">
            <v>2512.6856000000002</v>
          </cell>
          <cell r="T1382">
            <v>2949.9858504000003</v>
          </cell>
          <cell r="U1382">
            <v>2924.15</v>
          </cell>
          <cell r="V1382">
            <v>2956.0868552204806</v>
          </cell>
          <cell r="W1382">
            <v>0</v>
          </cell>
          <cell r="X1382">
            <v>2956.0868552204806</v>
          </cell>
          <cell r="Y1382">
            <v>0</v>
          </cell>
          <cell r="Z1382">
            <v>2956.0868552204806</v>
          </cell>
          <cell r="AA1382">
            <v>0</v>
          </cell>
          <cell r="AB1382">
            <v>2956.0868552204806</v>
          </cell>
          <cell r="AC1382">
            <v>0</v>
          </cell>
          <cell r="AD1382">
            <v>2956.0868552204806</v>
          </cell>
          <cell r="AE1382">
            <v>0</v>
          </cell>
        </row>
        <row r="1383">
          <cell r="F1383" t="str">
            <v>(-) DESPESAS SUPPLY CHAINProvisão 13º Salário</v>
          </cell>
          <cell r="G1383" t="str">
            <v>Provisão 13º Salário</v>
          </cell>
          <cell r="H1383">
            <v>2251.3333333333326</v>
          </cell>
          <cell r="I1383">
            <v>2336.83</v>
          </cell>
          <cell r="J1383">
            <v>2257.7549166666658</v>
          </cell>
          <cell r="K1383">
            <v>2347.0300000000002</v>
          </cell>
          <cell r="L1383">
            <v>2257.7549166666658</v>
          </cell>
          <cell r="M1383">
            <v>2550.54</v>
          </cell>
          <cell r="N1383">
            <v>2796.4852608333326</v>
          </cell>
          <cell r="O1383">
            <v>2449.2564000000002</v>
          </cell>
          <cell r="P1383">
            <v>3072.9019274999991</v>
          </cell>
          <cell r="Q1383">
            <v>2657.0159999999996</v>
          </cell>
          <cell r="R1383">
            <v>3072.9019274999991</v>
          </cell>
          <cell r="S1383">
            <v>2736.9175999999998</v>
          </cell>
          <cell r="T1383">
            <v>3072.9019274999991</v>
          </cell>
          <cell r="U1383">
            <v>3196.78</v>
          </cell>
          <cell r="V1383">
            <v>3079.257140854666</v>
          </cell>
          <cell r="W1383">
            <v>0</v>
          </cell>
          <cell r="X1383">
            <v>3079.257140854666</v>
          </cell>
          <cell r="Y1383">
            <v>0</v>
          </cell>
          <cell r="Z1383">
            <v>3079.257140854666</v>
          </cell>
          <cell r="AA1383">
            <v>0</v>
          </cell>
          <cell r="AB1383">
            <v>3079.257140854666</v>
          </cell>
          <cell r="AC1383">
            <v>0</v>
          </cell>
          <cell r="AD1383">
            <v>3079.257140854666</v>
          </cell>
          <cell r="AE1383">
            <v>0</v>
          </cell>
        </row>
        <row r="1384">
          <cell r="F1384" t="str">
            <v>(-) DESPESAS SUPPLY CHAINProvisão de Férias</v>
          </cell>
          <cell r="G1384" t="str">
            <v>Provisão de Férias</v>
          </cell>
          <cell r="H1384">
            <v>751.04480000000001</v>
          </cell>
          <cell r="I1384">
            <v>32625.47</v>
          </cell>
          <cell r="J1384">
            <v>753.18704019999996</v>
          </cell>
          <cell r="K1384">
            <v>3484.03</v>
          </cell>
          <cell r="L1384">
            <v>753.18704019999996</v>
          </cell>
          <cell r="M1384">
            <v>3787.16</v>
          </cell>
          <cell r="N1384">
            <v>932.90748301400004</v>
          </cell>
          <cell r="O1384">
            <v>3990.34</v>
          </cell>
          <cell r="P1384">
            <v>1025.1200830140001</v>
          </cell>
          <cell r="Q1384">
            <v>4786.3764000000001</v>
          </cell>
          <cell r="R1384">
            <v>1025.1200830140001</v>
          </cell>
          <cell r="S1384">
            <v>5428.3035999999993</v>
          </cell>
          <cell r="T1384">
            <v>1025.1200830140001</v>
          </cell>
          <cell r="U1384">
            <v>5814.61</v>
          </cell>
          <cell r="V1384">
            <v>1027.2401821891169</v>
          </cell>
          <cell r="W1384">
            <v>0</v>
          </cell>
          <cell r="X1384">
            <v>1027.2401821891169</v>
          </cell>
          <cell r="Y1384">
            <v>0</v>
          </cell>
          <cell r="Z1384">
            <v>1027.2401821891169</v>
          </cell>
          <cell r="AA1384">
            <v>0</v>
          </cell>
          <cell r="AB1384">
            <v>1027.2401821891169</v>
          </cell>
          <cell r="AC1384">
            <v>0</v>
          </cell>
          <cell r="AD1384">
            <v>1027.2401821891169</v>
          </cell>
          <cell r="AE1384">
            <v>0</v>
          </cell>
        </row>
        <row r="1385">
          <cell r="F1385" t="str">
            <v>(-) DESPESAS SUPPLY CHAINProvisão PPR Global</v>
          </cell>
          <cell r="G1385" t="str">
            <v>Provisão PPR Global</v>
          </cell>
          <cell r="H1385">
            <v>2250.4328</v>
          </cell>
          <cell r="I1385">
            <v>2336.83</v>
          </cell>
          <cell r="J1385">
            <v>2256.8518147</v>
          </cell>
          <cell r="K1385">
            <v>2341.9</v>
          </cell>
          <cell r="L1385">
            <v>2256.8518147</v>
          </cell>
          <cell r="M1385">
            <v>2479.65</v>
          </cell>
          <cell r="N1385">
            <v>2795.3666667290004</v>
          </cell>
          <cell r="O1385">
            <v>2152.17</v>
          </cell>
          <cell r="P1385">
            <v>3071.6727667290002</v>
          </cell>
          <cell r="Q1385">
            <v>2199.9499999999998</v>
          </cell>
          <cell r="R1385">
            <v>3071.6727667290002</v>
          </cell>
          <cell r="S1385">
            <v>2471.75</v>
          </cell>
          <cell r="T1385">
            <v>3071.6727667290002</v>
          </cell>
          <cell r="U1385">
            <v>2481.56</v>
          </cell>
          <cell r="V1385">
            <v>3078.0254379983253</v>
          </cell>
          <cell r="W1385">
            <v>0</v>
          </cell>
          <cell r="X1385">
            <v>3078.0254379983253</v>
          </cell>
          <cell r="Y1385">
            <v>0</v>
          </cell>
          <cell r="Z1385">
            <v>3078.0254379983253</v>
          </cell>
          <cell r="AA1385">
            <v>0</v>
          </cell>
          <cell r="AB1385">
            <v>3078.0254379983253</v>
          </cell>
          <cell r="AC1385">
            <v>0</v>
          </cell>
          <cell r="AD1385">
            <v>3078.0254379983253</v>
          </cell>
          <cell r="AE1385">
            <v>0</v>
          </cell>
        </row>
        <row r="1386">
          <cell r="F1386" t="str">
            <v>(-) DESPESAS SUPPLY CHAINProvisão PPR Gestores</v>
          </cell>
          <cell r="G1386" t="str">
            <v>Provisão PPR Gestores</v>
          </cell>
          <cell r="H1386">
            <v>3400.6218750000003</v>
          </cell>
          <cell r="I1386">
            <v>3400.62</v>
          </cell>
          <cell r="J1386">
            <v>3400.6218750000003</v>
          </cell>
          <cell r="K1386">
            <v>3400.62</v>
          </cell>
          <cell r="L1386">
            <v>3400.6218750000003</v>
          </cell>
          <cell r="M1386">
            <v>3400.62</v>
          </cell>
          <cell r="N1386">
            <v>3400.6218750000003</v>
          </cell>
          <cell r="O1386">
            <v>3400.62</v>
          </cell>
          <cell r="P1386">
            <v>3400.6218750000003</v>
          </cell>
          <cell r="Q1386">
            <v>3400.62</v>
          </cell>
          <cell r="R1386">
            <v>3400.6218750000003</v>
          </cell>
          <cell r="S1386">
            <v>3400.62</v>
          </cell>
          <cell r="T1386">
            <v>3400.6218750000003</v>
          </cell>
          <cell r="U1386">
            <v>3400.62</v>
          </cell>
          <cell r="V1386">
            <v>3400.6218750000003</v>
          </cell>
          <cell r="W1386">
            <v>0</v>
          </cell>
          <cell r="X1386">
            <v>3400.6218750000003</v>
          </cell>
          <cell r="Y1386">
            <v>0</v>
          </cell>
          <cell r="Z1386">
            <v>3400.6218750000003</v>
          </cell>
          <cell r="AA1386">
            <v>0</v>
          </cell>
          <cell r="AB1386">
            <v>3400.6218750000003</v>
          </cell>
          <cell r="AC1386">
            <v>0</v>
          </cell>
          <cell r="AD1386">
            <v>3400.6218750000003</v>
          </cell>
          <cell r="AE1386">
            <v>0</v>
          </cell>
        </row>
        <row r="1387">
          <cell r="F1387" t="str">
            <v>(-) DESPESAS SUPPLY CHAINDesenvolvimento RH e Outras</v>
          </cell>
          <cell r="G1387" t="str">
            <v>Desenvolvimento RH e Outras</v>
          </cell>
          <cell r="H1387">
            <v>223.48000000000002</v>
          </cell>
          <cell r="I1387">
            <v>643.5</v>
          </cell>
          <cell r="J1387">
            <v>223.48000000000002</v>
          </cell>
          <cell r="K1387">
            <v>702.5</v>
          </cell>
          <cell r="L1387">
            <v>223.48000000000002</v>
          </cell>
          <cell r="M1387">
            <v>934.2</v>
          </cell>
          <cell r="N1387">
            <v>227.04</v>
          </cell>
          <cell r="O1387">
            <v>113.2</v>
          </cell>
          <cell r="P1387">
            <v>230.6</v>
          </cell>
          <cell r="Q1387">
            <v>1017.4</v>
          </cell>
          <cell r="R1387">
            <v>230.6</v>
          </cell>
          <cell r="S1387">
            <v>391</v>
          </cell>
          <cell r="T1387">
            <v>230.6</v>
          </cell>
          <cell r="U1387">
            <v>186.4</v>
          </cell>
          <cell r="V1387">
            <v>230.6</v>
          </cell>
          <cell r="W1387">
            <v>0</v>
          </cell>
          <cell r="X1387">
            <v>230.6</v>
          </cell>
          <cell r="Y1387">
            <v>0</v>
          </cell>
          <cell r="Z1387">
            <v>230.6</v>
          </cell>
          <cell r="AA1387">
            <v>0</v>
          </cell>
          <cell r="AB1387">
            <v>230.6</v>
          </cell>
          <cell r="AC1387">
            <v>0</v>
          </cell>
          <cell r="AD1387">
            <v>230.6</v>
          </cell>
          <cell r="AE1387">
            <v>0</v>
          </cell>
        </row>
        <row r="1388">
          <cell r="F1388" t="str">
            <v>(-) DESPESAS SUPPLY CHAINEducação Continuada</v>
          </cell>
          <cell r="G1388" t="str">
            <v>Educação Continuada</v>
          </cell>
          <cell r="H1388">
            <v>0</v>
          </cell>
          <cell r="I1388">
            <v>630</v>
          </cell>
          <cell r="J1388">
            <v>0</v>
          </cell>
          <cell r="K1388">
            <v>630</v>
          </cell>
          <cell r="L1388">
            <v>0</v>
          </cell>
          <cell r="M1388">
            <v>630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</row>
        <row r="1389">
          <cell r="F1389" t="str">
            <v>(-) DESPESAS SUPPLY CHAINIdiomas</v>
          </cell>
          <cell r="G1389" t="str">
            <v>Idiomas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</row>
        <row r="1390">
          <cell r="F1390" t="str">
            <v>(-) DESPESAS SUPPLY CHAINGinástica Laboral</v>
          </cell>
          <cell r="G1390" t="str">
            <v>Ginástica Laboral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</row>
        <row r="1391">
          <cell r="F1391" t="str">
            <v>(-) DESPESAS SUPPLY CHAINEducação e Treinamento (Capacitação)</v>
          </cell>
          <cell r="G1391" t="str">
            <v>Educação e Treinamento (Capacitação)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</row>
        <row r="1392">
          <cell r="F1392" t="str">
            <v>(-) DESPESAS SUPPLY CHAINAtividades Motivacionais</v>
          </cell>
          <cell r="G1392" t="str">
            <v>Atividades Motivacionais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</row>
        <row r="1393">
          <cell r="F1393" t="str">
            <v>(-) DESPESAS SUPPLY CHAINExames Médicos</v>
          </cell>
          <cell r="G1393" t="str">
            <v>Exames Médicos</v>
          </cell>
          <cell r="H1393">
            <v>28.48</v>
          </cell>
          <cell r="I1393">
            <v>0</v>
          </cell>
          <cell r="J1393">
            <v>28.48</v>
          </cell>
          <cell r="K1393">
            <v>0</v>
          </cell>
          <cell r="L1393">
            <v>28.48</v>
          </cell>
          <cell r="M1393">
            <v>0</v>
          </cell>
          <cell r="N1393">
            <v>32.04</v>
          </cell>
          <cell r="O1393">
            <v>7.2</v>
          </cell>
          <cell r="P1393">
            <v>35.6</v>
          </cell>
          <cell r="Q1393">
            <v>31</v>
          </cell>
          <cell r="R1393">
            <v>35.6</v>
          </cell>
          <cell r="S1393">
            <v>0</v>
          </cell>
          <cell r="T1393">
            <v>35.6</v>
          </cell>
          <cell r="U1393">
            <v>70</v>
          </cell>
          <cell r="V1393">
            <v>35.6</v>
          </cell>
          <cell r="W1393">
            <v>0</v>
          </cell>
          <cell r="X1393">
            <v>35.6</v>
          </cell>
          <cell r="Y1393">
            <v>0</v>
          </cell>
          <cell r="Z1393">
            <v>35.6</v>
          </cell>
          <cell r="AA1393">
            <v>0</v>
          </cell>
          <cell r="AB1393">
            <v>35.6</v>
          </cell>
          <cell r="AC1393">
            <v>0</v>
          </cell>
          <cell r="AD1393">
            <v>35.6</v>
          </cell>
          <cell r="AE1393">
            <v>0</v>
          </cell>
        </row>
        <row r="1394">
          <cell r="F1394" t="str">
            <v>(-) DESPESAS SUPPLY CHAINAlimentação Interna Funcionários</v>
          </cell>
          <cell r="G1394" t="str">
            <v>Alimentação Interna Funcionários</v>
          </cell>
          <cell r="H1394">
            <v>50</v>
          </cell>
          <cell r="I1394">
            <v>13.5</v>
          </cell>
          <cell r="J1394">
            <v>50</v>
          </cell>
          <cell r="K1394">
            <v>72.5</v>
          </cell>
          <cell r="L1394">
            <v>50</v>
          </cell>
          <cell r="M1394">
            <v>304.2</v>
          </cell>
          <cell r="N1394">
            <v>50</v>
          </cell>
          <cell r="O1394">
            <v>106</v>
          </cell>
          <cell r="P1394">
            <v>50</v>
          </cell>
          <cell r="Q1394">
            <v>89.4</v>
          </cell>
          <cell r="R1394">
            <v>50</v>
          </cell>
          <cell r="S1394">
            <v>76</v>
          </cell>
          <cell r="T1394">
            <v>50</v>
          </cell>
          <cell r="U1394">
            <v>51.5</v>
          </cell>
          <cell r="V1394">
            <v>50</v>
          </cell>
          <cell r="W1394">
            <v>0</v>
          </cell>
          <cell r="X1394">
            <v>50</v>
          </cell>
          <cell r="Y1394">
            <v>0</v>
          </cell>
          <cell r="Z1394">
            <v>50</v>
          </cell>
          <cell r="AA1394">
            <v>0</v>
          </cell>
          <cell r="AB1394">
            <v>50</v>
          </cell>
          <cell r="AC1394">
            <v>0</v>
          </cell>
          <cell r="AD1394">
            <v>50</v>
          </cell>
          <cell r="AE1394">
            <v>0</v>
          </cell>
        </row>
        <row r="1395">
          <cell r="F1395" t="str">
            <v>(-) DESPESAS SUPPLY CHAINMulta Termino Contratual</v>
          </cell>
          <cell r="G1395" t="str">
            <v>Multa Termino Contratual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</row>
        <row r="1396">
          <cell r="F1396" t="str">
            <v>(-) DESPESAS SUPPLY CHAINMultas Trabalhistas</v>
          </cell>
          <cell r="G1396" t="str">
            <v>Multas Trabalhistas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</row>
        <row r="1397">
          <cell r="F1397" t="str">
            <v xml:space="preserve">(-) DESPESAS SUPPLY CHAINFardamento </v>
          </cell>
          <cell r="G1397" t="str">
            <v xml:space="preserve">Fardamento </v>
          </cell>
          <cell r="H1397">
            <v>145</v>
          </cell>
          <cell r="I1397">
            <v>0</v>
          </cell>
          <cell r="J1397">
            <v>145</v>
          </cell>
          <cell r="K1397">
            <v>0</v>
          </cell>
          <cell r="L1397">
            <v>145</v>
          </cell>
          <cell r="M1397">
            <v>0</v>
          </cell>
          <cell r="N1397">
            <v>145</v>
          </cell>
          <cell r="O1397">
            <v>0</v>
          </cell>
          <cell r="P1397">
            <v>145</v>
          </cell>
          <cell r="Q1397">
            <v>897</v>
          </cell>
          <cell r="R1397">
            <v>145</v>
          </cell>
          <cell r="S1397">
            <v>315</v>
          </cell>
          <cell r="T1397">
            <v>145</v>
          </cell>
          <cell r="U1397">
            <v>64.900000000000006</v>
          </cell>
          <cell r="V1397">
            <v>145</v>
          </cell>
          <cell r="W1397">
            <v>0</v>
          </cell>
          <cell r="X1397">
            <v>145</v>
          </cell>
          <cell r="Y1397">
            <v>0</v>
          </cell>
          <cell r="Z1397">
            <v>145</v>
          </cell>
          <cell r="AA1397">
            <v>0</v>
          </cell>
          <cell r="AB1397">
            <v>145</v>
          </cell>
          <cell r="AC1397">
            <v>0</v>
          </cell>
          <cell r="AD1397">
            <v>145</v>
          </cell>
          <cell r="AE1397">
            <v>0</v>
          </cell>
        </row>
        <row r="1398">
          <cell r="F1398" t="str">
            <v>(-) DESPESAS SUPPLY CHAINBenefícios</v>
          </cell>
          <cell r="G1398" t="str">
            <v>Benefícios</v>
          </cell>
          <cell r="H1398">
            <v>6436.3807729199998</v>
          </cell>
          <cell r="I1398">
            <v>6002.9</v>
          </cell>
          <cell r="J1398">
            <v>6436.3807729199998</v>
          </cell>
          <cell r="K1398">
            <v>5822.9</v>
          </cell>
          <cell r="L1398">
            <v>6436.3807729199998</v>
          </cell>
          <cell r="M1398">
            <v>6003.68</v>
          </cell>
          <cell r="N1398">
            <v>7101.0807729200005</v>
          </cell>
          <cell r="O1398">
            <v>6201.12</v>
          </cell>
          <cell r="P1398">
            <v>8405.7807729199994</v>
          </cell>
          <cell r="Q1398">
            <v>8595.61</v>
          </cell>
          <cell r="R1398">
            <v>8405.7807729199994</v>
          </cell>
          <cell r="S1398">
            <v>5513.74</v>
          </cell>
          <cell r="T1398">
            <v>8405.7807729199994</v>
          </cell>
          <cell r="U1398">
            <v>4403.58</v>
          </cell>
          <cell r="V1398">
            <v>8405.7807729199994</v>
          </cell>
          <cell r="W1398">
            <v>0</v>
          </cell>
          <cell r="X1398">
            <v>8405.7807729199994</v>
          </cell>
          <cell r="Y1398">
            <v>0</v>
          </cell>
          <cell r="Z1398">
            <v>8405.7807729199994</v>
          </cell>
          <cell r="AA1398">
            <v>0</v>
          </cell>
          <cell r="AB1398">
            <v>8405.7807729199994</v>
          </cell>
          <cell r="AC1398">
            <v>0</v>
          </cell>
          <cell r="AD1398">
            <v>8405.7807729199994</v>
          </cell>
          <cell r="AE1398">
            <v>0</v>
          </cell>
        </row>
        <row r="1399">
          <cell r="F1399" t="str">
            <v>(-) DESPESAS SUPPLY CHAINAjuda de Custo Alimentação</v>
          </cell>
          <cell r="G1399" t="str">
            <v>Ajuda de Custo Alimentação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</row>
        <row r="1400">
          <cell r="F1400" t="str">
            <v>(-) DESPESAS SUPPLY CHAINAjuda de Custo Combustível</v>
          </cell>
          <cell r="G1400" t="str">
            <v>Ajuda de Custo Combustível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</row>
        <row r="1401">
          <cell r="F1401" t="str">
            <v>(-) DESPESAS SUPPLY CHAINAjuda de Custo Moradia/Aluguel</v>
          </cell>
          <cell r="G1401" t="str">
            <v>Ajuda de Custo Moradia/Aluguel</v>
          </cell>
          <cell r="H1401">
            <v>1100</v>
          </cell>
          <cell r="I1401">
            <v>1230</v>
          </cell>
          <cell r="J1401">
            <v>1100</v>
          </cell>
          <cell r="K1401">
            <v>1230</v>
          </cell>
          <cell r="L1401">
            <v>1100</v>
          </cell>
          <cell r="M1401">
            <v>1230</v>
          </cell>
          <cell r="N1401">
            <v>1100</v>
          </cell>
          <cell r="O1401">
            <v>1230</v>
          </cell>
          <cell r="P1401">
            <v>1100</v>
          </cell>
          <cell r="Q1401">
            <v>1100</v>
          </cell>
          <cell r="R1401">
            <v>1100</v>
          </cell>
          <cell r="S1401">
            <v>1100</v>
          </cell>
          <cell r="T1401">
            <v>1100</v>
          </cell>
          <cell r="U1401">
            <v>0</v>
          </cell>
          <cell r="V1401">
            <v>1100</v>
          </cell>
          <cell r="W1401">
            <v>0</v>
          </cell>
          <cell r="X1401">
            <v>1100</v>
          </cell>
          <cell r="Y1401">
            <v>0</v>
          </cell>
          <cell r="Z1401">
            <v>1100</v>
          </cell>
          <cell r="AA1401">
            <v>0</v>
          </cell>
          <cell r="AB1401">
            <v>1100</v>
          </cell>
          <cell r="AC1401">
            <v>0</v>
          </cell>
          <cell r="AD1401">
            <v>1100</v>
          </cell>
          <cell r="AE1401">
            <v>0</v>
          </cell>
        </row>
        <row r="1402">
          <cell r="F1402" t="str">
            <v>(-) DESPESAS SUPPLY CHAINPlano de Saúde</v>
          </cell>
          <cell r="G1402" t="str">
            <v>Plano de Saúde</v>
          </cell>
          <cell r="H1402">
            <v>2368</v>
          </cell>
          <cell r="I1402">
            <v>2072.9</v>
          </cell>
          <cell r="J1402">
            <v>2368</v>
          </cell>
          <cell r="K1402">
            <v>2072.9</v>
          </cell>
          <cell r="L1402">
            <v>2368</v>
          </cell>
          <cell r="M1402">
            <v>2253.6799999999998</v>
          </cell>
          <cell r="N1402">
            <v>2664</v>
          </cell>
          <cell r="O1402">
            <v>2253.6799999999998</v>
          </cell>
          <cell r="P1402">
            <v>3300</v>
          </cell>
          <cell r="Q1402">
            <v>4334</v>
          </cell>
          <cell r="R1402">
            <v>3300</v>
          </cell>
          <cell r="S1402">
            <v>2080.3200000000002</v>
          </cell>
          <cell r="T1402">
            <v>3300</v>
          </cell>
          <cell r="U1402">
            <v>2080.3200000000002</v>
          </cell>
          <cell r="V1402">
            <v>3300</v>
          </cell>
          <cell r="W1402">
            <v>0</v>
          </cell>
          <cell r="X1402">
            <v>3300</v>
          </cell>
          <cell r="Y1402">
            <v>0</v>
          </cell>
          <cell r="Z1402">
            <v>3300</v>
          </cell>
          <cell r="AA1402">
            <v>0</v>
          </cell>
          <cell r="AB1402">
            <v>3300</v>
          </cell>
          <cell r="AC1402">
            <v>0</v>
          </cell>
          <cell r="AD1402">
            <v>3300</v>
          </cell>
          <cell r="AE1402">
            <v>0</v>
          </cell>
        </row>
        <row r="1403">
          <cell r="F1403" t="str">
            <v>(-) DESPESAS SUPPLY CHAINSeguro de Vida em Grupo</v>
          </cell>
          <cell r="G1403" t="str">
            <v>Seguro de Vida em Grupo</v>
          </cell>
          <cell r="H1403">
            <v>88.380772919999998</v>
          </cell>
          <cell r="I1403">
            <v>0</v>
          </cell>
          <cell r="J1403">
            <v>88.380772919999998</v>
          </cell>
          <cell r="K1403">
            <v>0</v>
          </cell>
          <cell r="L1403">
            <v>88.380772919999998</v>
          </cell>
          <cell r="M1403">
            <v>0</v>
          </cell>
          <cell r="N1403">
            <v>97.080772920000001</v>
          </cell>
          <cell r="O1403">
            <v>65.44</v>
          </cell>
          <cell r="P1403">
            <v>105.78077292</v>
          </cell>
          <cell r="Q1403">
            <v>51.14</v>
          </cell>
          <cell r="R1403">
            <v>105.78077292</v>
          </cell>
          <cell r="S1403">
            <v>81.52</v>
          </cell>
          <cell r="T1403">
            <v>105.78077292</v>
          </cell>
          <cell r="U1403">
            <v>73.260000000000005</v>
          </cell>
          <cell r="V1403">
            <v>105.78077292</v>
          </cell>
          <cell r="W1403">
            <v>0</v>
          </cell>
          <cell r="X1403">
            <v>105.78077292</v>
          </cell>
          <cell r="Y1403">
            <v>0</v>
          </cell>
          <cell r="Z1403">
            <v>105.78077292</v>
          </cell>
          <cell r="AA1403">
            <v>0</v>
          </cell>
          <cell r="AB1403">
            <v>105.78077292</v>
          </cell>
          <cell r="AC1403">
            <v>0</v>
          </cell>
          <cell r="AD1403">
            <v>105.78077292</v>
          </cell>
          <cell r="AE1403">
            <v>0</v>
          </cell>
        </row>
        <row r="1404">
          <cell r="F1404" t="str">
            <v>(-) DESPESAS SUPPLY CHAINPlano Odontológico</v>
          </cell>
          <cell r="G1404" t="str">
            <v>Plano Odontológico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</row>
        <row r="1405">
          <cell r="F1405" t="str">
            <v>(-) DESPESAS SUPPLY CHAINFarmácia</v>
          </cell>
          <cell r="G1405" t="str">
            <v>Farmácia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</row>
        <row r="1406">
          <cell r="F1406" t="str">
            <v>(-) DESPESAS SUPPLY CHAINAlimentação Funcionários</v>
          </cell>
          <cell r="G1406" t="str">
            <v>Alimentação Funcionários</v>
          </cell>
          <cell r="H1406">
            <v>2880</v>
          </cell>
          <cell r="I1406">
            <v>2700</v>
          </cell>
          <cell r="J1406">
            <v>2880</v>
          </cell>
          <cell r="K1406">
            <v>2520</v>
          </cell>
          <cell r="L1406">
            <v>2880</v>
          </cell>
          <cell r="M1406">
            <v>2520</v>
          </cell>
          <cell r="N1406">
            <v>3240</v>
          </cell>
          <cell r="O1406">
            <v>2652</v>
          </cell>
          <cell r="P1406">
            <v>3900</v>
          </cell>
          <cell r="Q1406">
            <v>3110.47</v>
          </cell>
          <cell r="R1406">
            <v>3900</v>
          </cell>
          <cell r="S1406">
            <v>2251.9</v>
          </cell>
          <cell r="T1406">
            <v>3900</v>
          </cell>
          <cell r="U1406">
            <v>2250</v>
          </cell>
          <cell r="V1406">
            <v>3900</v>
          </cell>
          <cell r="W1406">
            <v>0</v>
          </cell>
          <cell r="X1406">
            <v>3900</v>
          </cell>
          <cell r="Y1406">
            <v>0</v>
          </cell>
          <cell r="Z1406">
            <v>3900</v>
          </cell>
          <cell r="AA1406">
            <v>0</v>
          </cell>
          <cell r="AB1406">
            <v>3900</v>
          </cell>
          <cell r="AC1406">
            <v>0</v>
          </cell>
          <cell r="AD1406">
            <v>3900</v>
          </cell>
          <cell r="AE1406">
            <v>0</v>
          </cell>
        </row>
        <row r="1407">
          <cell r="F1407" t="str">
            <v>(-) DESPESAS SUPPLY CHAINBenefícios Assistenciais</v>
          </cell>
          <cell r="G1407" t="str">
            <v>Benefícios Assistenciais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</row>
        <row r="1408">
          <cell r="F1408" t="str">
            <v>(-) DESPESAS SUPPLY CHAINAuxílio Creche</v>
          </cell>
          <cell r="G1408" t="str">
            <v>Auxílio Creche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</row>
        <row r="1409">
          <cell r="F1409" t="str">
            <v>(-) DESPESAS SUPPLY CHAINVale Transporte</v>
          </cell>
          <cell r="G1409" t="str">
            <v>Vale Transporte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</row>
        <row r="1410">
          <cell r="F1410" t="str">
            <v>(-) DESPESAS SUPPLY CHAIN(-) Despesas Especificas</v>
          </cell>
          <cell r="G1410" t="str">
            <v>(-) Despesas Especificas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277.2</v>
          </cell>
          <cell r="R1410">
            <v>0</v>
          </cell>
          <cell r="S1410">
            <v>0</v>
          </cell>
          <cell r="T1410">
            <v>0</v>
          </cell>
          <cell r="U1410">
            <v>88.8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</row>
        <row r="1411">
          <cell r="F1411" t="str">
            <v>(-) DESPESAS SUPPLY CHAINDobra Bula</v>
          </cell>
          <cell r="G1411" t="str">
            <v>Dobra Bula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</row>
        <row r="1412">
          <cell r="F1412" t="str">
            <v>(-) DESPESAS SUPPLY CHAINXilincagem</v>
          </cell>
          <cell r="G1412" t="str">
            <v>Xilincagem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</row>
        <row r="1413">
          <cell r="F1413" t="str">
            <v>(-) DESPESAS SUPPLY CHAINSilcagem de Embalagens</v>
          </cell>
          <cell r="G1413" t="str">
            <v>Silcagem de Embalagens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</row>
        <row r="1414">
          <cell r="F1414" t="str">
            <v>(-) DESPESAS SUPPLY CHAINMaterial Sistema de Tratamento de Água</v>
          </cell>
          <cell r="G1414" t="str">
            <v>Material Sistema de Tratamento de Água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</row>
        <row r="1415">
          <cell r="F1415" t="str">
            <v>(-) DESPESAS SUPPLY CHAINAluguel Imóvel Linha de Silcagem</v>
          </cell>
          <cell r="G1415" t="str">
            <v>Aluguel Imóvel Linha de Silcagem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</row>
        <row r="1416">
          <cell r="F1416" t="str">
            <v>(-) DESPESAS SUPPLY CHAINAluguel Imóvel Produção</v>
          </cell>
          <cell r="G1416" t="str">
            <v>Aluguel Imóvel Produção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</row>
        <row r="1417">
          <cell r="F1417" t="str">
            <v>(-) DESPESAS SUPPLY CHAINAluguel Depósitos Produção</v>
          </cell>
          <cell r="G1417" t="str">
            <v>Aluguel Depósitos Produção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</row>
        <row r="1418">
          <cell r="F1418" t="str">
            <v>(-) DESPESAS SUPPLY CHAINCombustível Gerador</v>
          </cell>
          <cell r="G1418" t="str">
            <v>Combustível Gerador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</row>
        <row r="1419">
          <cell r="F1419" t="str">
            <v>(-) DESPESAS SUPPLY CHAINLubrificantes Gerador</v>
          </cell>
          <cell r="G1419" t="str">
            <v>Lubrificantes Gerador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</row>
        <row r="1420">
          <cell r="F1420" t="str">
            <v>(-) DESPESAS SUPPLY CHAINManutenção Gerador</v>
          </cell>
          <cell r="G1420" t="str">
            <v>Manutenção Gerador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</row>
        <row r="1421">
          <cell r="F1421" t="str">
            <v>(-) DESPESAS SUPPLY CHAINAluguel Máquinas e Equipamentos</v>
          </cell>
          <cell r="G1421" t="str">
            <v>Aluguel Máquinas e Equipamentos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</row>
        <row r="1422">
          <cell r="F1422" t="str">
            <v>(-) DESPESAS SUPPLY CHAINEnergia Eletrica</v>
          </cell>
          <cell r="G1422" t="str">
            <v>Energia Eletrica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</row>
        <row r="1423">
          <cell r="F1423" t="str">
            <v>(-) DESPESAS SUPPLY CHAINSeguro Instalações</v>
          </cell>
          <cell r="G1423" t="str">
            <v>Seguro Instalações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</row>
        <row r="1424">
          <cell r="F1424" t="str">
            <v>(-) DESPESAS SUPPLY CHAINSeguro de Máquinas</v>
          </cell>
          <cell r="G1424" t="str">
            <v>Seguro de Máquinas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</row>
        <row r="1425">
          <cell r="F1425" t="str">
            <v>(-) DESPESAS SUPPLY CHAINMaterial Descatável Produção</v>
          </cell>
          <cell r="G1425" t="str">
            <v>Material Descatável Produção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</row>
        <row r="1426">
          <cell r="F1426" t="str">
            <v>(-) DESPESAS SUPPLY CHAINMaterial de Análise Produção</v>
          </cell>
          <cell r="G1426" t="str">
            <v>Material de Análise Produção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277.2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</row>
        <row r="1427">
          <cell r="F1427" t="str">
            <v>(-) DESPESAS SUPPLY CHAINMaterial de Limpeza Produção</v>
          </cell>
          <cell r="G1427" t="str">
            <v>Material de Limpeza Produção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</row>
        <row r="1428">
          <cell r="F1428" t="str">
            <v>(-) DESPESAS SUPPLY CHAINMaterial Indireto para Embalagens</v>
          </cell>
          <cell r="G1428" t="str">
            <v>Material Indireto para Embalagens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</row>
        <row r="1429">
          <cell r="F1429" t="str">
            <v>(-) DESPESAS SUPPLY CHAINMateriais de Insumo</v>
          </cell>
          <cell r="G1429" t="str">
            <v>Materiais de Insumo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88.8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</row>
        <row r="1430">
          <cell r="F1430" t="str">
            <v>(-) DESPESAS SUPPLY CHAIN(-) Despesas Gerais</v>
          </cell>
          <cell r="G1430" t="str">
            <v>(-) Despesas Gerais</v>
          </cell>
          <cell r="H1430">
            <v>2355.6452505164384</v>
          </cell>
          <cell r="I1430">
            <v>3577.9600000000005</v>
          </cell>
          <cell r="J1430">
            <v>2555.6452505164384</v>
          </cell>
          <cell r="K1430">
            <v>4701.8</v>
          </cell>
          <cell r="L1430">
            <v>2415.6452505164384</v>
          </cell>
          <cell r="M1430">
            <v>4057.2200000000003</v>
          </cell>
          <cell r="N1430">
            <v>2355.6452505164384</v>
          </cell>
          <cell r="O1430">
            <v>6206.1799999999994</v>
          </cell>
          <cell r="P1430">
            <v>5705.645250516438</v>
          </cell>
          <cell r="Q1430">
            <v>40700.950000000004</v>
          </cell>
          <cell r="R1430">
            <v>2555.6452505164384</v>
          </cell>
          <cell r="S1430">
            <v>4461.24</v>
          </cell>
          <cell r="T1430">
            <v>2415.6452505164384</v>
          </cell>
          <cell r="U1430">
            <v>2433.06</v>
          </cell>
          <cell r="V1430">
            <v>2355.6452505164384</v>
          </cell>
          <cell r="W1430">
            <v>0</v>
          </cell>
          <cell r="X1430">
            <v>3755.6452505164384</v>
          </cell>
          <cell r="Y1430">
            <v>0</v>
          </cell>
          <cell r="Z1430">
            <v>2555.6452505164384</v>
          </cell>
          <cell r="AA1430">
            <v>0</v>
          </cell>
          <cell r="AB1430">
            <v>2415.6452505164384</v>
          </cell>
          <cell r="AC1430">
            <v>0</v>
          </cell>
          <cell r="AD1430">
            <v>2355.6452505164384</v>
          </cell>
          <cell r="AE1430">
            <v>0</v>
          </cell>
        </row>
        <row r="1431">
          <cell r="F1431" t="str">
            <v>(-) DESPESAS SUPPLY CHAIN(-) Deslocamentos e Viagens</v>
          </cell>
          <cell r="G1431" t="str">
            <v>(-) Deslocamentos e Viagens</v>
          </cell>
          <cell r="H1431">
            <v>1600</v>
          </cell>
          <cell r="I1431">
            <v>133.5</v>
          </cell>
          <cell r="J1431">
            <v>1600</v>
          </cell>
          <cell r="K1431">
            <v>18.670000000000002</v>
          </cell>
          <cell r="L1431">
            <v>1600</v>
          </cell>
          <cell r="M1431">
            <v>10.67</v>
          </cell>
          <cell r="N1431">
            <v>1600</v>
          </cell>
          <cell r="O1431">
            <v>120</v>
          </cell>
          <cell r="P1431">
            <v>4950</v>
          </cell>
          <cell r="Q1431">
            <v>1943.08</v>
          </cell>
          <cell r="R1431">
            <v>1600</v>
          </cell>
          <cell r="S1431">
            <v>68</v>
          </cell>
          <cell r="T1431">
            <v>1600</v>
          </cell>
          <cell r="U1431">
            <v>1233</v>
          </cell>
          <cell r="V1431">
            <v>1600</v>
          </cell>
          <cell r="W1431">
            <v>0</v>
          </cell>
          <cell r="X1431">
            <v>3000</v>
          </cell>
          <cell r="Y1431">
            <v>0</v>
          </cell>
          <cell r="Z1431">
            <v>1600</v>
          </cell>
          <cell r="AA1431">
            <v>0</v>
          </cell>
          <cell r="AB1431">
            <v>1600</v>
          </cell>
          <cell r="AC1431">
            <v>0</v>
          </cell>
          <cell r="AD1431">
            <v>1600</v>
          </cell>
          <cell r="AE1431">
            <v>0</v>
          </cell>
        </row>
        <row r="1432">
          <cell r="F1432" t="str">
            <v xml:space="preserve">(-) DESPESAS SUPPLY CHAINHospedagem </v>
          </cell>
          <cell r="G1432" t="str">
            <v xml:space="preserve">Hospedagem </v>
          </cell>
          <cell r="H1432">
            <v>500</v>
          </cell>
          <cell r="I1432">
            <v>0</v>
          </cell>
          <cell r="J1432">
            <v>500</v>
          </cell>
          <cell r="K1432">
            <v>0</v>
          </cell>
          <cell r="L1432">
            <v>500</v>
          </cell>
          <cell r="M1432">
            <v>0</v>
          </cell>
          <cell r="N1432">
            <v>500</v>
          </cell>
          <cell r="O1432">
            <v>0</v>
          </cell>
          <cell r="P1432">
            <v>1400</v>
          </cell>
          <cell r="Q1432">
            <v>0</v>
          </cell>
          <cell r="R1432">
            <v>500</v>
          </cell>
          <cell r="S1432">
            <v>0</v>
          </cell>
          <cell r="T1432">
            <v>500</v>
          </cell>
          <cell r="U1432">
            <v>1197</v>
          </cell>
          <cell r="V1432">
            <v>500</v>
          </cell>
          <cell r="W1432">
            <v>0</v>
          </cell>
          <cell r="X1432">
            <v>850</v>
          </cell>
          <cell r="Y1432">
            <v>0</v>
          </cell>
          <cell r="Z1432">
            <v>500</v>
          </cell>
          <cell r="AA1432">
            <v>0</v>
          </cell>
          <cell r="AB1432">
            <v>500</v>
          </cell>
          <cell r="AC1432">
            <v>0</v>
          </cell>
          <cell r="AD1432">
            <v>500</v>
          </cell>
          <cell r="AE1432">
            <v>0</v>
          </cell>
        </row>
        <row r="1433">
          <cell r="F1433" t="str">
            <v xml:space="preserve">(-) DESPESAS SUPPLY CHAINPassagens Aéreas </v>
          </cell>
          <cell r="G1433" t="str">
            <v xml:space="preserve">Passagens Aéreas </v>
          </cell>
          <cell r="H1433">
            <v>700</v>
          </cell>
          <cell r="I1433">
            <v>0</v>
          </cell>
          <cell r="J1433">
            <v>700</v>
          </cell>
          <cell r="K1433">
            <v>0</v>
          </cell>
          <cell r="L1433">
            <v>700</v>
          </cell>
          <cell r="M1433">
            <v>0</v>
          </cell>
          <cell r="N1433">
            <v>700</v>
          </cell>
          <cell r="O1433">
            <v>0</v>
          </cell>
          <cell r="P1433">
            <v>2100</v>
          </cell>
          <cell r="Q1433">
            <v>1014.08</v>
          </cell>
          <cell r="R1433">
            <v>700</v>
          </cell>
          <cell r="S1433">
            <v>0</v>
          </cell>
          <cell r="T1433">
            <v>700</v>
          </cell>
          <cell r="U1433">
            <v>0</v>
          </cell>
          <cell r="V1433">
            <v>700</v>
          </cell>
          <cell r="W1433">
            <v>0</v>
          </cell>
          <cell r="X1433">
            <v>1400</v>
          </cell>
          <cell r="Y1433">
            <v>0</v>
          </cell>
          <cell r="Z1433">
            <v>700</v>
          </cell>
          <cell r="AA1433">
            <v>0</v>
          </cell>
          <cell r="AB1433">
            <v>700</v>
          </cell>
          <cell r="AC1433">
            <v>0</v>
          </cell>
          <cell r="AD1433">
            <v>700</v>
          </cell>
          <cell r="AE1433">
            <v>0</v>
          </cell>
        </row>
        <row r="1434">
          <cell r="F1434" t="str">
            <v xml:space="preserve">(-) DESPESAS SUPPLY CHAINPassagens Rodoviárias </v>
          </cell>
          <cell r="G1434" t="str">
            <v xml:space="preserve">Passagens Rodoviárias 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</row>
        <row r="1435">
          <cell r="F1435" t="str">
            <v>(-) DESPESAS SUPPLY CHAINPassagens Marítimas</v>
          </cell>
          <cell r="G1435" t="str">
            <v>Passagens Marítimas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</row>
        <row r="1436">
          <cell r="F1436" t="str">
            <v>(-) DESPESAS SUPPLY CHAINDespesas com Táxi</v>
          </cell>
          <cell r="G1436" t="str">
            <v>Despesas com Táxi</v>
          </cell>
          <cell r="H1436">
            <v>200</v>
          </cell>
          <cell r="I1436">
            <v>109.5</v>
          </cell>
          <cell r="J1436">
            <v>200</v>
          </cell>
          <cell r="K1436">
            <v>0</v>
          </cell>
          <cell r="L1436">
            <v>200</v>
          </cell>
          <cell r="M1436">
            <v>0</v>
          </cell>
          <cell r="N1436">
            <v>200</v>
          </cell>
          <cell r="O1436">
            <v>80</v>
          </cell>
          <cell r="P1436">
            <v>600</v>
          </cell>
          <cell r="Q1436">
            <v>922</v>
          </cell>
          <cell r="R1436">
            <v>200</v>
          </cell>
          <cell r="S1436">
            <v>0</v>
          </cell>
          <cell r="T1436">
            <v>200</v>
          </cell>
          <cell r="U1436">
            <v>0</v>
          </cell>
          <cell r="V1436">
            <v>200</v>
          </cell>
          <cell r="W1436">
            <v>0</v>
          </cell>
          <cell r="X1436">
            <v>300</v>
          </cell>
          <cell r="Y1436">
            <v>0</v>
          </cell>
          <cell r="Z1436">
            <v>200</v>
          </cell>
          <cell r="AA1436">
            <v>0</v>
          </cell>
          <cell r="AB1436">
            <v>200</v>
          </cell>
          <cell r="AC1436">
            <v>0</v>
          </cell>
          <cell r="AD1436">
            <v>200</v>
          </cell>
          <cell r="AE1436">
            <v>0</v>
          </cell>
        </row>
        <row r="1437">
          <cell r="F1437" t="str">
            <v>(-) DESPESAS SUPPLY CHAINDespesas com Moto Taxi</v>
          </cell>
          <cell r="G1437" t="str">
            <v>Despesas com Moto Taxi</v>
          </cell>
          <cell r="H1437">
            <v>0</v>
          </cell>
          <cell r="I1437">
            <v>24</v>
          </cell>
          <cell r="J1437">
            <v>0</v>
          </cell>
          <cell r="K1437">
            <v>18.670000000000002</v>
          </cell>
          <cell r="L1437">
            <v>0</v>
          </cell>
          <cell r="M1437">
            <v>10.67</v>
          </cell>
          <cell r="N1437">
            <v>0</v>
          </cell>
          <cell r="O1437">
            <v>40</v>
          </cell>
          <cell r="P1437">
            <v>50</v>
          </cell>
          <cell r="Q1437">
            <v>7</v>
          </cell>
          <cell r="R1437">
            <v>0</v>
          </cell>
          <cell r="S1437">
            <v>68</v>
          </cell>
          <cell r="T1437">
            <v>0</v>
          </cell>
          <cell r="U1437">
            <v>36</v>
          </cell>
          <cell r="V1437">
            <v>0</v>
          </cell>
          <cell r="W1437">
            <v>0</v>
          </cell>
          <cell r="X1437">
            <v>50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</row>
        <row r="1438">
          <cell r="F1438" t="str">
            <v>(-) DESPESAS SUPPLY CHAINAlimentação Viagens</v>
          </cell>
          <cell r="G1438" t="str">
            <v>Alimentação Viagens</v>
          </cell>
          <cell r="H1438">
            <v>200</v>
          </cell>
          <cell r="I1438">
            <v>0</v>
          </cell>
          <cell r="J1438">
            <v>200</v>
          </cell>
          <cell r="K1438">
            <v>0</v>
          </cell>
          <cell r="L1438">
            <v>200</v>
          </cell>
          <cell r="M1438">
            <v>0</v>
          </cell>
          <cell r="N1438">
            <v>200</v>
          </cell>
          <cell r="O1438">
            <v>0</v>
          </cell>
          <cell r="P1438">
            <v>800</v>
          </cell>
          <cell r="Q1438">
            <v>0</v>
          </cell>
          <cell r="R1438">
            <v>200</v>
          </cell>
          <cell r="S1438">
            <v>0</v>
          </cell>
          <cell r="T1438">
            <v>200</v>
          </cell>
          <cell r="U1438">
            <v>0</v>
          </cell>
          <cell r="V1438">
            <v>200</v>
          </cell>
          <cell r="W1438">
            <v>0</v>
          </cell>
          <cell r="X1438">
            <v>400</v>
          </cell>
          <cell r="Y1438">
            <v>0</v>
          </cell>
          <cell r="Z1438">
            <v>200</v>
          </cell>
          <cell r="AA1438">
            <v>0</v>
          </cell>
          <cell r="AB1438">
            <v>200</v>
          </cell>
          <cell r="AC1438">
            <v>0</v>
          </cell>
          <cell r="AD1438">
            <v>200</v>
          </cell>
          <cell r="AE1438">
            <v>0</v>
          </cell>
        </row>
        <row r="1439">
          <cell r="F1439" t="str">
            <v>(-) DESPESAS SUPPLY CHAINDiárias Viagens</v>
          </cell>
          <cell r="G1439" t="str">
            <v>Diárias Viagens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</row>
        <row r="1440">
          <cell r="F1440" t="str">
            <v>(-) DESPESAS SUPPLY CHAINCombustível em Viagens</v>
          </cell>
          <cell r="G1440" t="str">
            <v>Combustível em Viagens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</row>
        <row r="1441">
          <cell r="F1441" t="str">
            <v>(-) DESPESAS SUPPLY CHAINEstacionamento</v>
          </cell>
          <cell r="G1441" t="str">
            <v>Estacionamento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</row>
        <row r="1442">
          <cell r="F1442" t="str">
            <v>(-) DESPESAS SUPPLY CHAINPedágio</v>
          </cell>
          <cell r="G1442" t="str">
            <v>Pedágio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</row>
        <row r="1443">
          <cell r="F1443" t="str">
            <v>(-) DESPESAS SUPPLY CHAIN(-) Telefonia e Telecomunicações</v>
          </cell>
          <cell r="G1443" t="str">
            <v>(-) Telefonia e Telecomunicações</v>
          </cell>
          <cell r="H1443">
            <v>545.64525051643841</v>
          </cell>
          <cell r="I1443">
            <v>614.11</v>
          </cell>
          <cell r="J1443">
            <v>545.64525051643841</v>
          </cell>
          <cell r="K1443">
            <v>619.59</v>
          </cell>
          <cell r="L1443">
            <v>545.64525051643841</v>
          </cell>
          <cell r="M1443">
            <v>0</v>
          </cell>
          <cell r="N1443">
            <v>545.64525051643841</v>
          </cell>
          <cell r="O1443">
            <v>581.94000000000005</v>
          </cell>
          <cell r="P1443">
            <v>545.64525051643841</v>
          </cell>
          <cell r="Q1443">
            <v>826.62</v>
          </cell>
          <cell r="R1443">
            <v>545.64525051643841</v>
          </cell>
          <cell r="S1443">
            <v>891.27</v>
          </cell>
          <cell r="T1443">
            <v>545.64525051643841</v>
          </cell>
          <cell r="U1443">
            <v>0</v>
          </cell>
          <cell r="V1443">
            <v>545.64525051643841</v>
          </cell>
          <cell r="W1443">
            <v>0</v>
          </cell>
          <cell r="X1443">
            <v>545.64525051643841</v>
          </cell>
          <cell r="Y1443">
            <v>0</v>
          </cell>
          <cell r="Z1443">
            <v>545.64525051643841</v>
          </cell>
          <cell r="AA1443">
            <v>0</v>
          </cell>
          <cell r="AB1443">
            <v>545.64525051643841</v>
          </cell>
          <cell r="AC1443">
            <v>0</v>
          </cell>
          <cell r="AD1443">
            <v>545.64525051643841</v>
          </cell>
          <cell r="AE1443">
            <v>0</v>
          </cell>
        </row>
        <row r="1444">
          <cell r="F1444" t="str">
            <v>(-) DESPESAS SUPPLY CHAINTelefonia Fixa</v>
          </cell>
          <cell r="G1444" t="str">
            <v>Telefonia Fixa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</row>
        <row r="1445">
          <cell r="F1445" t="str">
            <v>(-) DESPESAS SUPPLY CHAINTelefonia Móvel</v>
          </cell>
          <cell r="G1445" t="str">
            <v>Telefonia Móvel</v>
          </cell>
          <cell r="H1445">
            <v>545.64525051643841</v>
          </cell>
          <cell r="I1445">
            <v>614.11</v>
          </cell>
          <cell r="J1445">
            <v>545.64525051643841</v>
          </cell>
          <cell r="K1445">
            <v>619.59</v>
          </cell>
          <cell r="L1445">
            <v>545.64525051643841</v>
          </cell>
          <cell r="M1445">
            <v>0</v>
          </cell>
          <cell r="N1445">
            <v>545.64525051643841</v>
          </cell>
          <cell r="O1445">
            <v>581.94000000000005</v>
          </cell>
          <cell r="P1445">
            <v>545.64525051643841</v>
          </cell>
          <cell r="Q1445">
            <v>826.62</v>
          </cell>
          <cell r="R1445">
            <v>545.64525051643841</v>
          </cell>
          <cell r="S1445">
            <v>891.27</v>
          </cell>
          <cell r="T1445">
            <v>545.64525051643841</v>
          </cell>
          <cell r="U1445">
            <v>0</v>
          </cell>
          <cell r="V1445">
            <v>545.64525051643841</v>
          </cell>
          <cell r="W1445">
            <v>0</v>
          </cell>
          <cell r="X1445">
            <v>545.64525051643841</v>
          </cell>
          <cell r="Y1445">
            <v>0</v>
          </cell>
          <cell r="Z1445">
            <v>545.64525051643841</v>
          </cell>
          <cell r="AA1445">
            <v>0</v>
          </cell>
          <cell r="AB1445">
            <v>545.64525051643841</v>
          </cell>
          <cell r="AC1445">
            <v>0</v>
          </cell>
          <cell r="AD1445">
            <v>545.64525051643841</v>
          </cell>
          <cell r="AE1445">
            <v>0</v>
          </cell>
        </row>
        <row r="1446">
          <cell r="F1446" t="str">
            <v>(-) DESPESAS SUPPLY CHAINInternet</v>
          </cell>
          <cell r="G1446" t="str">
            <v>Internet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</row>
        <row r="1447">
          <cell r="F1447" t="str">
            <v>(-) DESPESAS SUPPLY CHAINServiço de Trasmissão em Audio e Video</v>
          </cell>
          <cell r="G1447" t="str">
            <v>Serviço de Trasmissão em Audio e Video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</row>
        <row r="1448">
          <cell r="F1448" t="str">
            <v>(-) DESPESAS SUPPLY CHAINVoip</v>
          </cell>
          <cell r="G1448" t="str">
            <v>Voip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</row>
        <row r="1449">
          <cell r="F1449" t="str">
            <v>(-) DESPESAS SUPPLY CHAIN(-)Materias de Consumo</v>
          </cell>
          <cell r="G1449" t="str">
            <v>(-)Materias de Consumo</v>
          </cell>
          <cell r="H1449">
            <v>160</v>
          </cell>
          <cell r="I1449">
            <v>65.819999999999993</v>
          </cell>
          <cell r="J1449">
            <v>360</v>
          </cell>
          <cell r="K1449">
            <v>110.77000000000001</v>
          </cell>
          <cell r="L1449">
            <v>220</v>
          </cell>
          <cell r="M1449">
            <v>160.39000000000001</v>
          </cell>
          <cell r="N1449">
            <v>160</v>
          </cell>
          <cell r="O1449">
            <v>273.04999999999995</v>
          </cell>
          <cell r="P1449">
            <v>160</v>
          </cell>
          <cell r="Q1449">
            <v>315.45</v>
          </cell>
          <cell r="R1449">
            <v>360</v>
          </cell>
          <cell r="S1449">
            <v>335.77</v>
          </cell>
          <cell r="T1449">
            <v>220</v>
          </cell>
          <cell r="U1449">
            <v>693.36</v>
          </cell>
          <cell r="V1449">
            <v>160</v>
          </cell>
          <cell r="W1449">
            <v>0</v>
          </cell>
          <cell r="X1449">
            <v>160</v>
          </cell>
          <cell r="Y1449">
            <v>0</v>
          </cell>
          <cell r="Z1449">
            <v>360</v>
          </cell>
          <cell r="AA1449">
            <v>0</v>
          </cell>
          <cell r="AB1449">
            <v>220</v>
          </cell>
          <cell r="AC1449">
            <v>0</v>
          </cell>
          <cell r="AD1449">
            <v>160</v>
          </cell>
          <cell r="AE1449">
            <v>0</v>
          </cell>
        </row>
        <row r="1450">
          <cell r="F1450" t="str">
            <v>(-) DESPESAS SUPPLY CHAINMaterial de Consumo Informática</v>
          </cell>
          <cell r="G1450" t="str">
            <v>Material de Consumo Informática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</row>
        <row r="1451">
          <cell r="F1451" t="str">
            <v>(-) DESPESAS SUPPLY CHAINAluguel Máquina Reprográfica</v>
          </cell>
          <cell r="G1451" t="str">
            <v>Aluguel Máquina Reprográfica</v>
          </cell>
          <cell r="H1451">
            <v>0</v>
          </cell>
          <cell r="I1451">
            <v>0</v>
          </cell>
          <cell r="J1451">
            <v>0</v>
          </cell>
          <cell r="K1451">
            <v>66.59</v>
          </cell>
          <cell r="L1451">
            <v>0</v>
          </cell>
          <cell r="M1451">
            <v>53.34</v>
          </cell>
          <cell r="N1451">
            <v>0</v>
          </cell>
          <cell r="O1451">
            <v>90.1</v>
          </cell>
          <cell r="P1451">
            <v>0</v>
          </cell>
          <cell r="Q1451">
            <v>72.400000000000006</v>
          </cell>
          <cell r="R1451">
            <v>0</v>
          </cell>
          <cell r="S1451">
            <v>0</v>
          </cell>
          <cell r="T1451">
            <v>0</v>
          </cell>
          <cell r="U1451">
            <v>206.3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</row>
        <row r="1452">
          <cell r="F1452" t="str">
            <v>(-) DESPESAS SUPPLY CHAINMaterial de Consumo Máquina Reprografia</v>
          </cell>
          <cell r="G1452" t="str">
            <v>Material de Consumo Máquina Reprografia</v>
          </cell>
          <cell r="H1452">
            <v>0</v>
          </cell>
          <cell r="I1452">
            <v>21.99</v>
          </cell>
          <cell r="J1452">
            <v>0</v>
          </cell>
          <cell r="K1452">
            <v>21.68</v>
          </cell>
          <cell r="L1452">
            <v>0</v>
          </cell>
          <cell r="M1452">
            <v>49.4</v>
          </cell>
          <cell r="N1452">
            <v>0</v>
          </cell>
          <cell r="O1452">
            <v>53.73</v>
          </cell>
          <cell r="P1452">
            <v>0</v>
          </cell>
          <cell r="Q1452">
            <v>67.290000000000006</v>
          </cell>
          <cell r="R1452">
            <v>0</v>
          </cell>
          <cell r="S1452">
            <v>67.09</v>
          </cell>
          <cell r="T1452">
            <v>0</v>
          </cell>
          <cell r="U1452">
            <v>44.62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</row>
        <row r="1453">
          <cell r="F1453" t="str">
            <v>(-) DESPESAS SUPPLY CHAINMaterial de Expediente</v>
          </cell>
          <cell r="G1453" t="str">
            <v>Material de Expediente</v>
          </cell>
          <cell r="H1453">
            <v>50</v>
          </cell>
          <cell r="I1453">
            <v>12.53</v>
          </cell>
          <cell r="J1453">
            <v>50</v>
          </cell>
          <cell r="K1453">
            <v>22.5</v>
          </cell>
          <cell r="L1453">
            <v>50</v>
          </cell>
          <cell r="M1453">
            <v>27.65</v>
          </cell>
          <cell r="N1453">
            <v>50</v>
          </cell>
          <cell r="O1453">
            <v>78.22</v>
          </cell>
          <cell r="P1453">
            <v>50</v>
          </cell>
          <cell r="Q1453">
            <v>78.459999999999994</v>
          </cell>
          <cell r="R1453">
            <v>50</v>
          </cell>
          <cell r="S1453">
            <v>139.86000000000001</v>
          </cell>
          <cell r="T1453">
            <v>50</v>
          </cell>
          <cell r="U1453">
            <v>158.24</v>
          </cell>
          <cell r="V1453">
            <v>50</v>
          </cell>
          <cell r="W1453">
            <v>0</v>
          </cell>
          <cell r="X1453">
            <v>50</v>
          </cell>
          <cell r="Y1453">
            <v>0</v>
          </cell>
          <cell r="Z1453">
            <v>50</v>
          </cell>
          <cell r="AA1453">
            <v>0</v>
          </cell>
          <cell r="AB1453">
            <v>50</v>
          </cell>
          <cell r="AC1453">
            <v>0</v>
          </cell>
          <cell r="AD1453">
            <v>50</v>
          </cell>
          <cell r="AE1453">
            <v>0</v>
          </cell>
        </row>
        <row r="1454">
          <cell r="F1454" t="str">
            <v>(-) DESPESAS SUPPLY CHAINMaterial de Limpeza</v>
          </cell>
          <cell r="G1454" t="str">
            <v>Material de Limpeza</v>
          </cell>
          <cell r="H1454">
            <v>30</v>
          </cell>
          <cell r="I1454">
            <v>0</v>
          </cell>
          <cell r="J1454">
            <v>30</v>
          </cell>
          <cell r="K1454">
            <v>0</v>
          </cell>
          <cell r="L1454">
            <v>30</v>
          </cell>
          <cell r="M1454">
            <v>0</v>
          </cell>
          <cell r="N1454">
            <v>30</v>
          </cell>
          <cell r="O1454">
            <v>0</v>
          </cell>
          <cell r="P1454">
            <v>30</v>
          </cell>
          <cell r="Q1454">
            <v>84.3</v>
          </cell>
          <cell r="R1454">
            <v>30</v>
          </cell>
          <cell r="S1454">
            <v>107.67</v>
          </cell>
          <cell r="T1454">
            <v>30</v>
          </cell>
          <cell r="U1454">
            <v>271.63</v>
          </cell>
          <cell r="V1454">
            <v>30</v>
          </cell>
          <cell r="W1454">
            <v>0</v>
          </cell>
          <cell r="X1454">
            <v>30</v>
          </cell>
          <cell r="Y1454">
            <v>0</v>
          </cell>
          <cell r="Z1454">
            <v>30</v>
          </cell>
          <cell r="AA1454">
            <v>0</v>
          </cell>
          <cell r="AB1454">
            <v>30</v>
          </cell>
          <cell r="AC1454">
            <v>0</v>
          </cell>
          <cell r="AD1454">
            <v>30</v>
          </cell>
          <cell r="AE1454">
            <v>0</v>
          </cell>
        </row>
        <row r="1455">
          <cell r="F1455" t="str">
            <v>(-) DESPESAS SUPPLY CHAINMaterial Gráfico e Repreográfico</v>
          </cell>
          <cell r="G1455" t="str">
            <v>Material Gráfico e Repreográfico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</row>
        <row r="1456">
          <cell r="F1456" t="str">
            <v>(-) DESPESAS SUPPLY CHAINMateriais de Natureza Permanente</v>
          </cell>
          <cell r="G1456" t="str">
            <v>Materiais de Natureza Permanente</v>
          </cell>
          <cell r="H1456">
            <v>0</v>
          </cell>
          <cell r="I1456">
            <v>18.739999999999998</v>
          </cell>
          <cell r="J1456">
            <v>200</v>
          </cell>
          <cell r="K1456">
            <v>0</v>
          </cell>
          <cell r="L1456">
            <v>60</v>
          </cell>
          <cell r="M1456">
            <v>30</v>
          </cell>
          <cell r="N1456">
            <v>0</v>
          </cell>
          <cell r="O1456">
            <v>38</v>
          </cell>
          <cell r="P1456">
            <v>0</v>
          </cell>
          <cell r="Q1456">
            <v>0</v>
          </cell>
          <cell r="R1456">
            <v>200</v>
          </cell>
          <cell r="S1456">
            <v>0</v>
          </cell>
          <cell r="T1456">
            <v>60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200</v>
          </cell>
          <cell r="AA1456">
            <v>0</v>
          </cell>
          <cell r="AB1456">
            <v>60</v>
          </cell>
          <cell r="AC1456">
            <v>0</v>
          </cell>
          <cell r="AD1456">
            <v>0</v>
          </cell>
          <cell r="AE1456">
            <v>0</v>
          </cell>
        </row>
        <row r="1457">
          <cell r="F1457" t="str">
            <v>(-) DESPESAS SUPPLY CHAINCoffee Break</v>
          </cell>
          <cell r="G1457" t="str">
            <v>Coffee Break</v>
          </cell>
          <cell r="H1457">
            <v>80</v>
          </cell>
          <cell r="I1457">
            <v>12.56</v>
          </cell>
          <cell r="J1457">
            <v>80</v>
          </cell>
          <cell r="K1457">
            <v>0</v>
          </cell>
          <cell r="L1457">
            <v>80</v>
          </cell>
          <cell r="M1457">
            <v>0</v>
          </cell>
          <cell r="N1457">
            <v>80</v>
          </cell>
          <cell r="O1457">
            <v>13</v>
          </cell>
          <cell r="P1457">
            <v>80</v>
          </cell>
          <cell r="Q1457">
            <v>13</v>
          </cell>
          <cell r="R1457">
            <v>80</v>
          </cell>
          <cell r="S1457">
            <v>21.15</v>
          </cell>
          <cell r="T1457">
            <v>80</v>
          </cell>
          <cell r="U1457">
            <v>12.57</v>
          </cell>
          <cell r="V1457">
            <v>80</v>
          </cell>
          <cell r="W1457">
            <v>0</v>
          </cell>
          <cell r="X1457">
            <v>80</v>
          </cell>
          <cell r="Y1457">
            <v>0</v>
          </cell>
          <cell r="Z1457">
            <v>80</v>
          </cell>
          <cell r="AA1457">
            <v>0</v>
          </cell>
          <cell r="AB1457">
            <v>80</v>
          </cell>
          <cell r="AC1457">
            <v>0</v>
          </cell>
          <cell r="AD1457">
            <v>80</v>
          </cell>
          <cell r="AE1457">
            <v>0</v>
          </cell>
        </row>
        <row r="1458">
          <cell r="F1458" t="str">
            <v>(-) DESPESAS SUPPLY CHAINMaterial EPI</v>
          </cell>
          <cell r="G1458" t="str">
            <v>Material EPI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</row>
        <row r="1459">
          <cell r="F1459" t="str">
            <v>(-) DESPESAS SUPPLY CHAIN(-) Serviços Técnicos Especializados</v>
          </cell>
          <cell r="G1459" t="str">
            <v>(-) Serviços Técnicos Especializados</v>
          </cell>
          <cell r="H1459">
            <v>0</v>
          </cell>
          <cell r="I1459">
            <v>2316.8000000000002</v>
          </cell>
          <cell r="J1459">
            <v>0</v>
          </cell>
          <cell r="K1459">
            <v>3782.4</v>
          </cell>
          <cell r="L1459">
            <v>0</v>
          </cell>
          <cell r="M1459">
            <v>3782.4</v>
          </cell>
          <cell r="N1459">
            <v>0</v>
          </cell>
          <cell r="O1459">
            <v>5214.2</v>
          </cell>
          <cell r="P1459">
            <v>0</v>
          </cell>
          <cell r="Q1459">
            <v>37332.86</v>
          </cell>
          <cell r="R1459">
            <v>0</v>
          </cell>
          <cell r="S1459">
            <v>1891.2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0</v>
          </cell>
          <cell r="AD1459">
            <v>0</v>
          </cell>
          <cell r="AE1459">
            <v>0</v>
          </cell>
        </row>
        <row r="1460">
          <cell r="F1460" t="str">
            <v>(-) DESPESAS SUPPLY CHAINComissões sobre Vendas</v>
          </cell>
          <cell r="G1460" t="str">
            <v>Comissões sobre Vendas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</row>
        <row r="1461">
          <cell r="F1461" t="str">
            <v>(-) DESPESAS SUPPLY CHAINServiços de Segurança</v>
          </cell>
          <cell r="G1461" t="str">
            <v>Serviços de Segurança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</row>
        <row r="1462">
          <cell r="F1462" t="str">
            <v>(-) DESPESAS SUPPLY CHAINServiços de Contabilidade</v>
          </cell>
          <cell r="G1462" t="str">
            <v>Serviços de Contabilidade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</row>
        <row r="1463">
          <cell r="F1463" t="str">
            <v>(-) DESPESAS SUPPLY CHAINAssessoria Tributária</v>
          </cell>
          <cell r="G1463" t="str">
            <v>Assessoria Tributária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</row>
        <row r="1464">
          <cell r="F1464" t="str">
            <v>(-) DESPESAS SUPPLY CHAINAuditoria Independente</v>
          </cell>
          <cell r="G1464" t="str">
            <v>Auditoria Independente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</row>
        <row r="1465">
          <cell r="F1465" t="str">
            <v>(-) DESPESAS SUPPLY CHAINAdvocacia</v>
          </cell>
          <cell r="G1465" t="str">
            <v>Advocacia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</row>
        <row r="1466">
          <cell r="F1466" t="str">
            <v>(-) DESPESAS SUPPLY CHAINAssessoria de Imprensa</v>
          </cell>
          <cell r="G1466" t="str">
            <v>Assessoria de Imprensa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525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</row>
        <row r="1467">
          <cell r="F1467" t="str">
            <v>(-) DESPESAS SUPPLY CHAINAssessoria de Comunicação</v>
          </cell>
          <cell r="G1467" t="str">
            <v>Assessoria de Comunicação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</row>
        <row r="1468">
          <cell r="F1468" t="str">
            <v>(-) DESPESAS SUPPLY CHAINAssessoria Criação e Publicidade</v>
          </cell>
          <cell r="G1468" t="str">
            <v>Assessoria Criação e Publicidade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</row>
        <row r="1469">
          <cell r="F1469" t="str">
            <v>(-) DESPESAS SUPPLY CHAINRecrutamento e Seleção</v>
          </cell>
          <cell r="G1469" t="str">
            <v>Recrutamento e Seleção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</row>
        <row r="1470">
          <cell r="F1470" t="str">
            <v>(-) DESPESAS SUPPLY CHAINFerramentas de Pesquisa</v>
          </cell>
          <cell r="G1470" t="str">
            <v>Ferramentas de Pesquisa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</row>
        <row r="1471">
          <cell r="F1471" t="str">
            <v>(-) DESPESAS SUPPLY CHAINAssessoria Empresarial</v>
          </cell>
          <cell r="G1471" t="str">
            <v>Assessoria Empresarial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171</v>
          </cell>
          <cell r="P1471">
            <v>0</v>
          </cell>
          <cell r="Q1471">
            <v>34286.26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</row>
        <row r="1472">
          <cell r="F1472" t="str">
            <v>(-) DESPESAS SUPPLY CHAINServiço de Desembaraço Aduaneiro</v>
          </cell>
          <cell r="G1472" t="str">
            <v>Serviço de Desembaraço Aduaneiro</v>
          </cell>
          <cell r="H1472">
            <v>0</v>
          </cell>
          <cell r="I1472">
            <v>2316.8000000000002</v>
          </cell>
          <cell r="J1472">
            <v>0</v>
          </cell>
          <cell r="K1472">
            <v>3782.4</v>
          </cell>
          <cell r="L1472">
            <v>0</v>
          </cell>
          <cell r="M1472">
            <v>3782.4</v>
          </cell>
          <cell r="N1472">
            <v>0</v>
          </cell>
          <cell r="O1472">
            <v>5043.2</v>
          </cell>
          <cell r="P1472">
            <v>0</v>
          </cell>
          <cell r="Q1472">
            <v>2521.6</v>
          </cell>
          <cell r="R1472">
            <v>0</v>
          </cell>
          <cell r="S1472">
            <v>1891.2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</row>
        <row r="1473">
          <cell r="F1473" t="str">
            <v>(-) DESPESAS SUPPLY CHAINParticipação em Associações</v>
          </cell>
          <cell r="G1473" t="str">
            <v>Participação em Associações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</row>
        <row r="1474">
          <cell r="F1474" t="str">
            <v>(-) DESPESAS SUPPLY CHAINComissão Empresa de Cobrança</v>
          </cell>
          <cell r="G1474" t="str">
            <v>Comissão Empresa de Cobrança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</row>
        <row r="1475">
          <cell r="F1475" t="str">
            <v>(-) DESPESAS SUPPLY CHAINServiço Análise de Crédito</v>
          </cell>
          <cell r="G1475" t="str">
            <v>Serviço Análise de Crédito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  <cell r="AC1475">
            <v>0</v>
          </cell>
          <cell r="AD1475">
            <v>0</v>
          </cell>
          <cell r="AE1475">
            <v>0</v>
          </cell>
        </row>
        <row r="1476">
          <cell r="F1476" t="str">
            <v>(-) DESPESAS SUPPLY CHAINDesenvolvimento e Manutenção de Software</v>
          </cell>
          <cell r="G1476" t="str">
            <v>Desenvolvimento e Manutenção de Software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  <cell r="AC1476">
            <v>0</v>
          </cell>
          <cell r="AD1476">
            <v>0</v>
          </cell>
          <cell r="AE1476">
            <v>0</v>
          </cell>
        </row>
        <row r="1477">
          <cell r="F1477" t="str">
            <v>(-) DESPESAS SUPPLY CHAINSuporte Técnico Software</v>
          </cell>
          <cell r="G1477" t="str">
            <v>Suporte Técnico Software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</row>
        <row r="1478">
          <cell r="F1478" t="str">
            <v>(-) DESPESAS SUPPLY CHAINLicença para Uso de Software (Aluguel)</v>
          </cell>
          <cell r="G1478" t="str">
            <v>Licença para Uso de Software (Aluguel)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</row>
        <row r="1479">
          <cell r="F1479" t="str">
            <v>(-) DESPESAS SUPPLY CHAINAssessoria em TI</v>
          </cell>
          <cell r="G1479" t="str">
            <v>Assessoria em TI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</row>
        <row r="1480">
          <cell r="F1480" t="str">
            <v>(-) DESPESAS SUPPLY CHAINManutenção Suporte Técnico Software</v>
          </cell>
          <cell r="G1480" t="str">
            <v>Manutenção Suporte Técnico Software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</row>
        <row r="1481">
          <cell r="F1481" t="str">
            <v>(-) DESPESAS SUPPLY CHAIN(-)Manutenção</v>
          </cell>
          <cell r="G1481" t="str">
            <v>(-)Manutenção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</row>
        <row r="1482">
          <cell r="F1482" t="str">
            <v>(-) DESPESAS SUPPLY CHAINMateriais de Manutenção e Reparos</v>
          </cell>
          <cell r="G1482" t="str">
            <v>Materiais de Manutenção e Reparos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</row>
        <row r="1483">
          <cell r="F1483" t="str">
            <v>(-) DESPESAS SUPPLY CHAINManutenção Conservação Móveis e Utensílios</v>
          </cell>
          <cell r="G1483" t="str">
            <v>Manutenção Conservação Móveis e Utensílios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</row>
        <row r="1484">
          <cell r="F1484" t="str">
            <v>(-) DESPESAS SUPPLY CHAINManutenção Conservação Máq. e Equipamentos</v>
          </cell>
          <cell r="G1484" t="str">
            <v>Manutenção Conservação Máq. e Equipamentos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</row>
        <row r="1485">
          <cell r="F1485" t="str">
            <v>(-) DESPESAS SUPPLY CHAINManutenção de Equipamentos de Informática</v>
          </cell>
          <cell r="G1485" t="str">
            <v>Manutenção de Equipamentos de Informática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</row>
        <row r="1486">
          <cell r="F1486" t="str">
            <v>(-) DESPESAS SUPPLY CHAINManutenção e Conservação Instalações</v>
          </cell>
          <cell r="G1486" t="str">
            <v>Manutenção e Conservação Instalações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</row>
        <row r="1487">
          <cell r="F1487" t="str">
            <v>(-) DESPESAS SUPPLY CHAINManutenção e Conservação Predial</v>
          </cell>
          <cell r="G1487" t="str">
            <v>Manutenção e Conservação Predial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</row>
        <row r="1488">
          <cell r="F1488" t="str">
            <v>(-) DESPESAS SUPPLY CHAIN(-)Outras Despesas Gerais</v>
          </cell>
          <cell r="G1488" t="str">
            <v>(-)Outras Despesas Gerais</v>
          </cell>
          <cell r="H1488">
            <v>50</v>
          </cell>
          <cell r="I1488">
            <v>447.73</v>
          </cell>
          <cell r="J1488">
            <v>50</v>
          </cell>
          <cell r="K1488">
            <v>170.37</v>
          </cell>
          <cell r="L1488">
            <v>50</v>
          </cell>
          <cell r="M1488">
            <v>103.76</v>
          </cell>
          <cell r="N1488">
            <v>50</v>
          </cell>
          <cell r="O1488">
            <v>16.989999999999998</v>
          </cell>
          <cell r="P1488">
            <v>50</v>
          </cell>
          <cell r="Q1488">
            <v>282.94</v>
          </cell>
          <cell r="R1488">
            <v>50</v>
          </cell>
          <cell r="S1488">
            <v>1275</v>
          </cell>
          <cell r="T1488">
            <v>50</v>
          </cell>
          <cell r="U1488">
            <v>506.7</v>
          </cell>
          <cell r="V1488">
            <v>50</v>
          </cell>
          <cell r="W1488">
            <v>0</v>
          </cell>
          <cell r="X1488">
            <v>50</v>
          </cell>
          <cell r="Y1488">
            <v>0</v>
          </cell>
          <cell r="Z1488">
            <v>50</v>
          </cell>
          <cell r="AA1488">
            <v>0</v>
          </cell>
          <cell r="AB1488">
            <v>50</v>
          </cell>
          <cell r="AC1488">
            <v>0</v>
          </cell>
          <cell r="AD1488">
            <v>50</v>
          </cell>
          <cell r="AE1488">
            <v>0</v>
          </cell>
        </row>
        <row r="1489">
          <cell r="F1489" t="str">
            <v>(-) DESPESAS SUPPLY CHAINAluguel de Veículos</v>
          </cell>
          <cell r="G1489" t="str">
            <v>Aluguel de Veículos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</row>
        <row r="1490">
          <cell r="F1490" t="str">
            <v>(-) DESPESAS SUPPLY CHAINAssinatura Jornais, Revistas e Periódicos</v>
          </cell>
          <cell r="G1490" t="str">
            <v>Assinatura Jornais, Revistas e Periódicos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</row>
        <row r="1491">
          <cell r="F1491" t="str">
            <v>(-) DESPESAS SUPPLY CHAINCombustível</v>
          </cell>
          <cell r="G1491" t="str">
            <v>Combustível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</row>
        <row r="1492">
          <cell r="F1492" t="str">
            <v>(-) DESPESAS SUPPLY CHAINDespesa com Documentos</v>
          </cell>
          <cell r="G1492" t="str">
            <v>Despesa com Documentos</v>
          </cell>
          <cell r="H1492">
            <v>0</v>
          </cell>
          <cell r="I1492">
            <v>69</v>
          </cell>
          <cell r="J1492">
            <v>0</v>
          </cell>
          <cell r="K1492">
            <v>59.5</v>
          </cell>
          <cell r="L1492">
            <v>0</v>
          </cell>
          <cell r="M1492">
            <v>38.5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175.5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</row>
        <row r="1493">
          <cell r="F1493" t="str">
            <v>(-) DESPESAS SUPPLY CHAINDespesa com Processos Judiciais</v>
          </cell>
          <cell r="G1493" t="str">
            <v>Despesa com Processos Judiciais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  <cell r="AE1493">
            <v>0</v>
          </cell>
        </row>
        <row r="1494">
          <cell r="F1494" t="str">
            <v>(-) DESPESAS SUPPLY CHAINFrete Compra</v>
          </cell>
          <cell r="G1494" t="str">
            <v>Frete Compra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1275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</row>
        <row r="1495">
          <cell r="F1495" t="str">
            <v>(-) DESPESAS SUPPLY CHAINMão-de-Obra Terceirizada</v>
          </cell>
          <cell r="G1495" t="str">
            <v>Mão-de-Obra Terceirizada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</row>
        <row r="1496">
          <cell r="F1496" t="str">
            <v>(-) DESPESAS SUPPLY CHAINServiço de Correios</v>
          </cell>
          <cell r="G1496" t="str">
            <v>Serviço de Correios</v>
          </cell>
          <cell r="H1496">
            <v>30</v>
          </cell>
          <cell r="I1496">
            <v>378.73</v>
          </cell>
          <cell r="J1496">
            <v>30</v>
          </cell>
          <cell r="K1496">
            <v>110.87</v>
          </cell>
          <cell r="L1496">
            <v>30</v>
          </cell>
          <cell r="M1496">
            <v>65.260000000000005</v>
          </cell>
          <cell r="N1496">
            <v>30</v>
          </cell>
          <cell r="O1496">
            <v>16.989999999999998</v>
          </cell>
          <cell r="P1496">
            <v>30</v>
          </cell>
          <cell r="Q1496">
            <v>282.94</v>
          </cell>
          <cell r="R1496">
            <v>30</v>
          </cell>
          <cell r="S1496">
            <v>0</v>
          </cell>
          <cell r="T1496">
            <v>30</v>
          </cell>
          <cell r="U1496">
            <v>331.2</v>
          </cell>
          <cell r="V1496">
            <v>30</v>
          </cell>
          <cell r="W1496">
            <v>0</v>
          </cell>
          <cell r="X1496">
            <v>30</v>
          </cell>
          <cell r="Y1496">
            <v>0</v>
          </cell>
          <cell r="Z1496">
            <v>30</v>
          </cell>
          <cell r="AA1496">
            <v>0</v>
          </cell>
          <cell r="AB1496">
            <v>30</v>
          </cell>
          <cell r="AC1496">
            <v>0</v>
          </cell>
          <cell r="AD1496">
            <v>30</v>
          </cell>
          <cell r="AE1496">
            <v>0</v>
          </cell>
        </row>
        <row r="1497">
          <cell r="F1497" t="str">
            <v>(-) DESPESAS SUPPLY CHAINÁgua</v>
          </cell>
          <cell r="G1497" t="str">
            <v>Água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  <cell r="AE1497">
            <v>0</v>
          </cell>
        </row>
        <row r="1498">
          <cell r="F1498" t="str">
            <v>(-) DESPESAS SUPPLY CHAINDespesas com Amortização de Software</v>
          </cell>
          <cell r="G1498" t="str">
            <v>Despesas com Amortização de Software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0</v>
          </cell>
        </row>
        <row r="1499">
          <cell r="F1499" t="str">
            <v>(-) DESPESAS SUPPLY CHAINTaxas Operacionais</v>
          </cell>
          <cell r="G1499" t="str">
            <v>Taxas Operacionais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</row>
        <row r="1500">
          <cell r="F1500" t="str">
            <v>(-) DESPESAS SUPPLY CHAINAluguel de Imóveis</v>
          </cell>
          <cell r="G1500" t="str">
            <v>Aluguel de Imóveis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</row>
        <row r="1501">
          <cell r="F1501" t="str">
            <v>(-) DESPESAS SUPPLY CHAINSeguro Frota Leve</v>
          </cell>
          <cell r="G1501" t="str">
            <v>Seguro Frota Leve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  <cell r="AE1501">
            <v>0</v>
          </cell>
        </row>
        <row r="1502">
          <cell r="F1502" t="str">
            <v>(-) DESPESAS SUPPLY CHAINPerdas de Estoque</v>
          </cell>
          <cell r="G1502" t="str">
            <v>Perdas de Estoque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</row>
        <row r="1503">
          <cell r="F1503" t="str">
            <v>(-) DESPESAS SUPPLY CHAINAluguel de Máquinas e Equipamentos</v>
          </cell>
          <cell r="G1503" t="str">
            <v>Aluguel de Máquinas e Equipamentos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</row>
        <row r="1504">
          <cell r="F1504" t="str">
            <v>(-) DESPESAS SUPPLY CHAINOutras Despesas Gerais</v>
          </cell>
          <cell r="G1504" t="str">
            <v>Outras Despesas Gerais</v>
          </cell>
          <cell r="H1504">
            <v>20</v>
          </cell>
          <cell r="I1504">
            <v>0</v>
          </cell>
          <cell r="J1504">
            <v>20</v>
          </cell>
          <cell r="K1504">
            <v>0</v>
          </cell>
          <cell r="L1504">
            <v>20</v>
          </cell>
          <cell r="M1504">
            <v>0</v>
          </cell>
          <cell r="N1504">
            <v>20</v>
          </cell>
          <cell r="O1504">
            <v>0</v>
          </cell>
          <cell r="P1504">
            <v>20</v>
          </cell>
          <cell r="Q1504">
            <v>0</v>
          </cell>
          <cell r="R1504">
            <v>20</v>
          </cell>
          <cell r="S1504">
            <v>0</v>
          </cell>
          <cell r="T1504">
            <v>20</v>
          </cell>
          <cell r="U1504">
            <v>0</v>
          </cell>
          <cell r="V1504">
            <v>20</v>
          </cell>
          <cell r="W1504">
            <v>0</v>
          </cell>
          <cell r="X1504">
            <v>20</v>
          </cell>
          <cell r="Y1504">
            <v>0</v>
          </cell>
          <cell r="Z1504">
            <v>20</v>
          </cell>
          <cell r="AA1504">
            <v>0</v>
          </cell>
          <cell r="AB1504">
            <v>20</v>
          </cell>
          <cell r="AC1504">
            <v>0</v>
          </cell>
          <cell r="AD1504">
            <v>20</v>
          </cell>
          <cell r="AE1504">
            <v>0</v>
          </cell>
        </row>
        <row r="1505">
          <cell r="F1505" t="str">
            <v>(-) DESPESAS MANUTENÇÃO DA PRODUÇÃO(-) DESPESAS MANUTENÇÃO DA PRODUÇÃO</v>
          </cell>
          <cell r="G1505" t="str">
            <v>(-) DESPESAS MANUTENÇÃO DA PRODUÇÃO</v>
          </cell>
          <cell r="H1505">
            <v>158503.9118782049</v>
          </cell>
          <cell r="I1505">
            <v>162364.47000000003</v>
          </cell>
          <cell r="J1505">
            <v>159203.9118782049</v>
          </cell>
          <cell r="K1505">
            <v>143316.03999999998</v>
          </cell>
          <cell r="L1505">
            <v>163203.9118782049</v>
          </cell>
          <cell r="M1505">
            <v>183371.01</v>
          </cell>
          <cell r="N1505">
            <v>184788.02389762082</v>
          </cell>
          <cell r="O1505">
            <v>251118.55</v>
          </cell>
          <cell r="P1505">
            <v>184602.05217713097</v>
          </cell>
          <cell r="Q1505">
            <v>184674.75</v>
          </cell>
          <cell r="R1505">
            <v>184952.05217713097</v>
          </cell>
          <cell r="S1505">
            <v>246605.86000000002</v>
          </cell>
          <cell r="T1505">
            <v>202182.88440992497</v>
          </cell>
          <cell r="U1505">
            <v>179562.39</v>
          </cell>
          <cell r="V1505">
            <v>204882.88440992497</v>
          </cell>
          <cell r="W1505">
            <v>0</v>
          </cell>
          <cell r="X1505">
            <v>200382.88440992497</v>
          </cell>
          <cell r="Y1505">
            <v>0</v>
          </cell>
          <cell r="Z1505">
            <v>200832.88440992497</v>
          </cell>
          <cell r="AA1505">
            <v>0</v>
          </cell>
          <cell r="AB1505">
            <v>202882.88440992497</v>
          </cell>
          <cell r="AC1505">
            <v>0</v>
          </cell>
          <cell r="AD1505">
            <v>200682.88440992497</v>
          </cell>
          <cell r="AE1505">
            <v>0</v>
          </cell>
        </row>
        <row r="1506">
          <cell r="F1506" t="str">
            <v>(-) DESPESAS MANUTENÇÃO DA PRODUÇÃODespesas com Pessoal</v>
          </cell>
          <cell r="G1506" t="str">
            <v>Despesas com Pessoal</v>
          </cell>
          <cell r="H1506">
            <v>80508.981211535865</v>
          </cell>
          <cell r="I1506">
            <v>95663.48000000001</v>
          </cell>
          <cell r="J1506">
            <v>80508.981211535865</v>
          </cell>
          <cell r="K1506">
            <v>88414.849999999991</v>
          </cell>
          <cell r="L1506">
            <v>80508.981211535865</v>
          </cell>
          <cell r="M1506">
            <v>82045.150000000009</v>
          </cell>
          <cell r="N1506">
            <v>101543.09323095177</v>
          </cell>
          <cell r="O1506">
            <v>82442.22</v>
          </cell>
          <cell r="P1506">
            <v>106757.12151046192</v>
          </cell>
          <cell r="Q1506">
            <v>75746.73000000001</v>
          </cell>
          <cell r="R1506">
            <v>106757.12151046192</v>
          </cell>
          <cell r="S1506">
            <v>93213.81</v>
          </cell>
          <cell r="T1506">
            <v>123187.95374325593</v>
          </cell>
          <cell r="U1506">
            <v>87920.06</v>
          </cell>
          <cell r="V1506">
            <v>123187.95374325593</v>
          </cell>
          <cell r="W1506">
            <v>0</v>
          </cell>
          <cell r="X1506">
            <v>123187.95374325593</v>
          </cell>
          <cell r="Y1506">
            <v>0</v>
          </cell>
          <cell r="Z1506">
            <v>123187.95374325593</v>
          </cell>
          <cell r="AA1506">
            <v>0</v>
          </cell>
          <cell r="AB1506">
            <v>123187.95374325593</v>
          </cell>
          <cell r="AC1506">
            <v>0</v>
          </cell>
          <cell r="AD1506">
            <v>123187.95374325593</v>
          </cell>
          <cell r="AE1506">
            <v>0</v>
          </cell>
        </row>
        <row r="1507">
          <cell r="F1507" t="str">
            <v>(-) DESPESAS MANUTENÇÃO DA PRODUÇÃOSalários e Adicionais</v>
          </cell>
          <cell r="G1507" t="str">
            <v>Salários e Adicionais</v>
          </cell>
          <cell r="H1507">
            <v>44157.8</v>
          </cell>
          <cell r="I1507">
            <v>46198.030000000006</v>
          </cell>
          <cell r="J1507">
            <v>44157.8</v>
          </cell>
          <cell r="K1507">
            <v>39292.57</v>
          </cell>
          <cell r="L1507">
            <v>44157.8</v>
          </cell>
          <cell r="M1507">
            <v>34524.61</v>
          </cell>
          <cell r="N1507">
            <v>57254.596000000005</v>
          </cell>
          <cell r="O1507">
            <v>35872.177199999998</v>
          </cell>
          <cell r="P1507">
            <v>60009.846000000005</v>
          </cell>
          <cell r="Q1507">
            <v>32523.932800000002</v>
          </cell>
          <cell r="R1507">
            <v>60009.846000000005</v>
          </cell>
          <cell r="S1507">
            <v>35344.959999999999</v>
          </cell>
          <cell r="T1507">
            <v>69960.846000000005</v>
          </cell>
          <cell r="U1507">
            <v>37211.619999999995</v>
          </cell>
          <cell r="V1507">
            <v>69960.846000000005</v>
          </cell>
          <cell r="W1507">
            <v>0</v>
          </cell>
          <cell r="X1507">
            <v>69960.846000000005</v>
          </cell>
          <cell r="Y1507">
            <v>0</v>
          </cell>
          <cell r="Z1507">
            <v>69960.846000000005</v>
          </cell>
          <cell r="AA1507">
            <v>0</v>
          </cell>
          <cell r="AB1507">
            <v>69960.846000000005</v>
          </cell>
          <cell r="AC1507">
            <v>0</v>
          </cell>
          <cell r="AD1507">
            <v>69960.846000000005</v>
          </cell>
          <cell r="AE1507">
            <v>0</v>
          </cell>
        </row>
        <row r="1508">
          <cell r="F1508" t="str">
            <v>(-) DESPESAS MANUTENÇÃO DA PRODUÇÃOHoras Extras</v>
          </cell>
          <cell r="G1508" t="str">
            <v>Horas Extras</v>
          </cell>
          <cell r="H1508">
            <v>4415.7800000000007</v>
          </cell>
          <cell r="I1508">
            <v>6491.67</v>
          </cell>
          <cell r="J1508">
            <v>4415.7800000000007</v>
          </cell>
          <cell r="K1508">
            <v>9631.16</v>
          </cell>
          <cell r="L1508">
            <v>4415.7800000000007</v>
          </cell>
          <cell r="M1508">
            <v>11980.09</v>
          </cell>
          <cell r="N1508">
            <v>5725.459600000001</v>
          </cell>
          <cell r="O1508">
            <v>11914.95</v>
          </cell>
          <cell r="P1508">
            <v>6000.9846000000007</v>
          </cell>
          <cell r="Q1508">
            <v>6973.51</v>
          </cell>
          <cell r="R1508">
            <v>6000.9846000000007</v>
          </cell>
          <cell r="S1508">
            <v>14526.25</v>
          </cell>
          <cell r="T1508">
            <v>6996.084600000001</v>
          </cell>
          <cell r="U1508">
            <v>11559.93</v>
          </cell>
          <cell r="V1508">
            <v>6996.084600000001</v>
          </cell>
          <cell r="W1508">
            <v>0</v>
          </cell>
          <cell r="X1508">
            <v>6996.084600000001</v>
          </cell>
          <cell r="Y1508">
            <v>0</v>
          </cell>
          <cell r="Z1508">
            <v>6996.084600000001</v>
          </cell>
          <cell r="AA1508">
            <v>0</v>
          </cell>
          <cell r="AB1508">
            <v>6996.084600000001</v>
          </cell>
          <cell r="AC1508">
            <v>0</v>
          </cell>
          <cell r="AD1508">
            <v>6996.084600000001</v>
          </cell>
          <cell r="AE1508">
            <v>0</v>
          </cell>
        </row>
        <row r="1509">
          <cell r="F1509" t="str">
            <v>(-) DESPESAS MANUTENÇÃO DA PRODUÇÃOEncargos Sociais</v>
          </cell>
          <cell r="G1509" t="str">
            <v>Encargos Sociais</v>
          </cell>
          <cell r="H1509">
            <v>14161.442993219865</v>
          </cell>
          <cell r="I1509">
            <v>25167.370000000003</v>
          </cell>
          <cell r="J1509">
            <v>14161.442993219865</v>
          </cell>
          <cell r="K1509">
            <v>21244.809999999998</v>
          </cell>
          <cell r="L1509">
            <v>14161.442993219865</v>
          </cell>
          <cell r="M1509">
            <v>18456.439999999999</v>
          </cell>
          <cell r="N1509">
            <v>18361.596305835759</v>
          </cell>
          <cell r="O1509">
            <v>17619.792800000003</v>
          </cell>
          <cell r="P1509">
            <v>19245.207260345924</v>
          </cell>
          <cell r="Q1509">
            <v>16172.7672</v>
          </cell>
          <cell r="R1509">
            <v>19245.207260345924</v>
          </cell>
          <cell r="S1509">
            <v>26015.02</v>
          </cell>
          <cell r="T1509">
            <v>22436.501193139924</v>
          </cell>
          <cell r="U1509">
            <v>21589.870000000003</v>
          </cell>
          <cell r="V1509">
            <v>22436.501193139924</v>
          </cell>
          <cell r="W1509">
            <v>0</v>
          </cell>
          <cell r="X1509">
            <v>22436.501193139924</v>
          </cell>
          <cell r="Y1509">
            <v>0</v>
          </cell>
          <cell r="Z1509">
            <v>22436.501193139924</v>
          </cell>
          <cell r="AA1509">
            <v>0</v>
          </cell>
          <cell r="AB1509">
            <v>22436.501193139924</v>
          </cell>
          <cell r="AC1509">
            <v>0</v>
          </cell>
          <cell r="AD1509">
            <v>22436.501193139924</v>
          </cell>
          <cell r="AE1509">
            <v>0</v>
          </cell>
        </row>
        <row r="1510">
          <cell r="F1510" t="str">
            <v>(-) DESPESAS MANUTENÇÃO DA PRODUÇÃOINSS</v>
          </cell>
          <cell r="G1510" t="str">
            <v>INSS</v>
          </cell>
          <cell r="H1510">
            <v>4877.4127358865335</v>
          </cell>
          <cell r="I1510">
            <v>4950.0599999999995</v>
          </cell>
          <cell r="J1510">
            <v>4877.4127358865335</v>
          </cell>
          <cell r="K1510">
            <v>4192.3999999999996</v>
          </cell>
          <cell r="L1510">
            <v>4877.4127358865335</v>
          </cell>
          <cell r="M1510">
            <v>4767.9299999999994</v>
          </cell>
          <cell r="N1510">
            <v>6324.0083454890919</v>
          </cell>
          <cell r="O1510">
            <v>5009.564800000001</v>
          </cell>
          <cell r="P1510">
            <v>6628.337171665924</v>
          </cell>
          <cell r="Q1510">
            <v>4302.3023999999996</v>
          </cell>
          <cell r="R1510">
            <v>6628.337171665924</v>
          </cell>
          <cell r="S1510">
            <v>5815.7527999999993</v>
          </cell>
          <cell r="T1510">
            <v>7727.4665244599246</v>
          </cell>
          <cell r="U1510">
            <v>5187.72</v>
          </cell>
          <cell r="V1510">
            <v>7727.4665244599246</v>
          </cell>
          <cell r="W1510">
            <v>0</v>
          </cell>
          <cell r="X1510">
            <v>7727.4665244599246</v>
          </cell>
          <cell r="Y1510">
            <v>0</v>
          </cell>
          <cell r="Z1510">
            <v>7727.4665244599246</v>
          </cell>
          <cell r="AA1510">
            <v>0</v>
          </cell>
          <cell r="AB1510">
            <v>7727.4665244599246</v>
          </cell>
          <cell r="AC1510">
            <v>0</v>
          </cell>
          <cell r="AD1510">
            <v>7727.4665244599246</v>
          </cell>
          <cell r="AE1510">
            <v>0</v>
          </cell>
        </row>
        <row r="1511">
          <cell r="F1511" t="str">
            <v>(-) DESPESAS MANUTENÇÃO DA PRODUÇÃOFGTS</v>
          </cell>
          <cell r="G1511" t="str">
            <v>FGTS</v>
          </cell>
          <cell r="H1511">
            <v>3885.8864000000003</v>
          </cell>
          <cell r="I1511">
            <v>4674.55</v>
          </cell>
          <cell r="J1511">
            <v>3885.8864000000003</v>
          </cell>
          <cell r="K1511">
            <v>4990.66</v>
          </cell>
          <cell r="L1511">
            <v>3885.8864000000003</v>
          </cell>
          <cell r="M1511">
            <v>3815.7</v>
          </cell>
          <cell r="N1511">
            <v>5038.4044480000002</v>
          </cell>
          <cell r="O1511">
            <v>3987.7132000000006</v>
          </cell>
          <cell r="P1511">
            <v>5280.8664479999998</v>
          </cell>
          <cell r="Q1511">
            <v>3928.7387999999996</v>
          </cell>
          <cell r="R1511">
            <v>5280.8664479999998</v>
          </cell>
          <cell r="S1511">
            <v>5218.558</v>
          </cell>
          <cell r="T1511">
            <v>6156.5544480000008</v>
          </cell>
          <cell r="U1511">
            <v>4560.5700000000006</v>
          </cell>
          <cell r="V1511">
            <v>6156.5544480000008</v>
          </cell>
          <cell r="W1511">
            <v>0</v>
          </cell>
          <cell r="X1511">
            <v>6156.5544480000008</v>
          </cell>
          <cell r="Y1511">
            <v>0</v>
          </cell>
          <cell r="Z1511">
            <v>6156.5544480000008</v>
          </cell>
          <cell r="AA1511">
            <v>0</v>
          </cell>
          <cell r="AB1511">
            <v>6156.5544480000008</v>
          </cell>
          <cell r="AC1511">
            <v>0</v>
          </cell>
          <cell r="AD1511">
            <v>6156.5544480000008</v>
          </cell>
          <cell r="AE1511">
            <v>0</v>
          </cell>
        </row>
        <row r="1512">
          <cell r="F1512" t="str">
            <v>(-) DESPESAS MANUTENÇÃO DA PRODUÇÃOProvisão 13º Salário</v>
          </cell>
          <cell r="G1512" t="str">
            <v>Provisão 13º Salário</v>
          </cell>
          <cell r="H1512">
            <v>4047.7983333333318</v>
          </cell>
          <cell r="I1512">
            <v>4705.93</v>
          </cell>
          <cell r="J1512">
            <v>4047.7983333333318</v>
          </cell>
          <cell r="K1512">
            <v>4958.25</v>
          </cell>
          <cell r="L1512">
            <v>4047.7983333333318</v>
          </cell>
          <cell r="M1512">
            <v>4051.02</v>
          </cell>
          <cell r="N1512">
            <v>5248.3379666666651</v>
          </cell>
          <cell r="O1512">
            <v>4026.5316000000003</v>
          </cell>
          <cell r="P1512">
            <v>5500.902549999998</v>
          </cell>
          <cell r="Q1512">
            <v>3415.6188000000002</v>
          </cell>
          <cell r="R1512">
            <v>5500.902549999998</v>
          </cell>
          <cell r="S1512">
            <v>5205.8296</v>
          </cell>
          <cell r="T1512">
            <v>6413.0775499999982</v>
          </cell>
          <cell r="U1512">
            <v>4643.0700000000006</v>
          </cell>
          <cell r="V1512">
            <v>6413.0775499999982</v>
          </cell>
          <cell r="W1512">
            <v>0</v>
          </cell>
          <cell r="X1512">
            <v>6413.0775499999982</v>
          </cell>
          <cell r="Y1512">
            <v>0</v>
          </cell>
          <cell r="Z1512">
            <v>6413.0775499999982</v>
          </cell>
          <cell r="AA1512">
            <v>0</v>
          </cell>
          <cell r="AB1512">
            <v>6413.0775499999982</v>
          </cell>
          <cell r="AC1512">
            <v>0</v>
          </cell>
          <cell r="AD1512">
            <v>6413.0775499999982</v>
          </cell>
          <cell r="AE1512">
            <v>0</v>
          </cell>
        </row>
        <row r="1513">
          <cell r="F1513" t="str">
            <v>(-) DESPESAS MANUTENÇÃO DA PRODUÇÃOProvisão de Férias</v>
          </cell>
          <cell r="G1513" t="str">
            <v>Provisão de Férias</v>
          </cell>
          <cell r="H1513">
            <v>1350.3455240000001</v>
          </cell>
          <cell r="I1513">
            <v>10836.83</v>
          </cell>
          <cell r="J1513">
            <v>1350.3455240000001</v>
          </cell>
          <cell r="K1513">
            <v>7103.5</v>
          </cell>
          <cell r="L1513">
            <v>1350.3455240000001</v>
          </cell>
          <cell r="M1513">
            <v>5821.79</v>
          </cell>
          <cell r="N1513">
            <v>1750.84554568</v>
          </cell>
          <cell r="O1513">
            <v>4595.9832000000006</v>
          </cell>
          <cell r="P1513">
            <v>1835.10109068</v>
          </cell>
          <cell r="Q1513">
            <v>4526.1072000000004</v>
          </cell>
          <cell r="R1513">
            <v>1835.10109068</v>
          </cell>
          <cell r="S1513">
            <v>9774.8796000000002</v>
          </cell>
          <cell r="T1513">
            <v>2139.40267068</v>
          </cell>
          <cell r="U1513">
            <v>7198.51</v>
          </cell>
          <cell r="V1513">
            <v>2139.40267068</v>
          </cell>
          <cell r="W1513">
            <v>0</v>
          </cell>
          <cell r="X1513">
            <v>2139.40267068</v>
          </cell>
          <cell r="Y1513">
            <v>0</v>
          </cell>
          <cell r="Z1513">
            <v>2139.40267068</v>
          </cell>
          <cell r="AA1513">
            <v>0</v>
          </cell>
          <cell r="AB1513">
            <v>2139.40267068</v>
          </cell>
          <cell r="AC1513">
            <v>0</v>
          </cell>
          <cell r="AD1513">
            <v>2139.40267068</v>
          </cell>
          <cell r="AE1513">
            <v>0</v>
          </cell>
        </row>
        <row r="1514">
          <cell r="F1514" t="str">
            <v>(-) DESPESAS MANUTENÇÃO DA PRODUÇÃOProvisão PPR Global</v>
          </cell>
          <cell r="G1514" t="str">
            <v>Provisão PPR Global</v>
          </cell>
          <cell r="H1514">
            <v>3678.4447399999999</v>
          </cell>
          <cell r="I1514">
            <v>4633.6899999999996</v>
          </cell>
          <cell r="J1514">
            <v>3678.4447399999999</v>
          </cell>
          <cell r="K1514">
            <v>4792.71</v>
          </cell>
          <cell r="L1514">
            <v>3678.4447399999999</v>
          </cell>
          <cell r="M1514">
            <v>3677.68</v>
          </cell>
          <cell r="N1514">
            <v>4769.4078468000007</v>
          </cell>
          <cell r="O1514">
            <v>3544.93</v>
          </cell>
          <cell r="P1514">
            <v>4998.9201718000004</v>
          </cell>
          <cell r="Q1514">
            <v>3221.54</v>
          </cell>
          <cell r="R1514">
            <v>4998.9201718000004</v>
          </cell>
          <cell r="S1514">
            <v>4141.8900000000003</v>
          </cell>
          <cell r="T1514">
            <v>5827.8384718000007</v>
          </cell>
          <cell r="U1514">
            <v>4125.54</v>
          </cell>
          <cell r="V1514">
            <v>5827.8384718000007</v>
          </cell>
          <cell r="W1514">
            <v>0</v>
          </cell>
          <cell r="X1514">
            <v>5827.8384718000007</v>
          </cell>
          <cell r="Y1514">
            <v>0</v>
          </cell>
          <cell r="Z1514">
            <v>5827.8384718000007</v>
          </cell>
          <cell r="AA1514">
            <v>0</v>
          </cell>
          <cell r="AB1514">
            <v>5827.8384718000007</v>
          </cell>
          <cell r="AC1514">
            <v>0</v>
          </cell>
          <cell r="AD1514">
            <v>5827.8384718000007</v>
          </cell>
          <cell r="AE1514">
            <v>0</v>
          </cell>
        </row>
        <row r="1515">
          <cell r="F1515" t="str">
            <v>(-) DESPESAS MANUTENÇÃO DA PRODUÇÃOProvisão PPR Gestores</v>
          </cell>
          <cell r="G1515" t="str">
            <v>Provisão PPR Gestores</v>
          </cell>
          <cell r="H1515">
            <v>6375.0749999999998</v>
          </cell>
          <cell r="I1515">
            <v>6375.08</v>
          </cell>
          <cell r="J1515">
            <v>6375.0749999999998</v>
          </cell>
          <cell r="K1515">
            <v>6375.08</v>
          </cell>
          <cell r="L1515">
            <v>6375.0749999999998</v>
          </cell>
          <cell r="M1515">
            <v>6375.08</v>
          </cell>
          <cell r="N1515">
            <v>6375.0749999999998</v>
          </cell>
          <cell r="O1515">
            <v>6375.08</v>
          </cell>
          <cell r="P1515">
            <v>6375.0749999999998</v>
          </cell>
          <cell r="Q1515">
            <v>6375.08</v>
          </cell>
          <cell r="R1515">
            <v>6375.0749999999998</v>
          </cell>
          <cell r="S1515">
            <v>6375.08</v>
          </cell>
          <cell r="T1515">
            <v>6375.0749999999998</v>
          </cell>
          <cell r="U1515">
            <v>6375.08</v>
          </cell>
          <cell r="V1515">
            <v>6375.0749999999998</v>
          </cell>
          <cell r="W1515">
            <v>0</v>
          </cell>
          <cell r="X1515">
            <v>6375.0749999999998</v>
          </cell>
          <cell r="Y1515">
            <v>0</v>
          </cell>
          <cell r="Z1515">
            <v>6375.0749999999998</v>
          </cell>
          <cell r="AA1515">
            <v>0</v>
          </cell>
          <cell r="AB1515">
            <v>6375.0749999999998</v>
          </cell>
          <cell r="AC1515">
            <v>0</v>
          </cell>
          <cell r="AD1515">
            <v>6375.0749999999998</v>
          </cell>
          <cell r="AE1515">
            <v>0</v>
          </cell>
        </row>
        <row r="1516">
          <cell r="F1516" t="str">
            <v>(-) DESPESAS MANUTENÇÃO DA PRODUÇÃODesenvolvimento RH e Outras</v>
          </cell>
          <cell r="G1516" t="str">
            <v>Desenvolvimento RH e Outras</v>
          </cell>
          <cell r="H1516">
            <v>1686.54</v>
          </cell>
          <cell r="I1516">
            <v>267.25</v>
          </cell>
          <cell r="J1516">
            <v>1686.54</v>
          </cell>
          <cell r="K1516">
            <v>529.63</v>
          </cell>
          <cell r="L1516">
            <v>1686.54</v>
          </cell>
          <cell r="M1516">
            <v>99.9</v>
          </cell>
          <cell r="N1516">
            <v>1693.66</v>
          </cell>
          <cell r="O1516">
            <v>0</v>
          </cell>
          <cell r="P1516">
            <v>1695.44</v>
          </cell>
          <cell r="Q1516">
            <v>1135.69</v>
          </cell>
          <cell r="R1516">
            <v>1695.44</v>
          </cell>
          <cell r="S1516">
            <v>435.59</v>
          </cell>
          <cell r="T1516">
            <v>1702.56</v>
          </cell>
          <cell r="U1516">
            <v>107</v>
          </cell>
          <cell r="V1516">
            <v>1702.56</v>
          </cell>
          <cell r="W1516">
            <v>0</v>
          </cell>
          <cell r="X1516">
            <v>1702.56</v>
          </cell>
          <cell r="Y1516">
            <v>0</v>
          </cell>
          <cell r="Z1516">
            <v>1702.56</v>
          </cell>
          <cell r="AA1516">
            <v>0</v>
          </cell>
          <cell r="AB1516">
            <v>1702.56</v>
          </cell>
          <cell r="AC1516">
            <v>0</v>
          </cell>
          <cell r="AD1516">
            <v>1702.56</v>
          </cell>
          <cell r="AE1516">
            <v>0</v>
          </cell>
        </row>
        <row r="1517">
          <cell r="F1517" t="str">
            <v>(-) DESPESAS MANUTENÇÃO DA PRODUÇÃOEducação Continuada</v>
          </cell>
          <cell r="G1517" t="str">
            <v>Educação Continuada</v>
          </cell>
          <cell r="H1517">
            <v>0</v>
          </cell>
          <cell r="I1517">
            <v>96.25</v>
          </cell>
          <cell r="J1517">
            <v>0</v>
          </cell>
          <cell r="K1517">
            <v>96.25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</row>
        <row r="1518">
          <cell r="F1518" t="str">
            <v>(-) DESPESAS MANUTENÇÃO DA PRODUÇÃOIdiomas</v>
          </cell>
          <cell r="G1518" t="str">
            <v>Idiomas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</row>
        <row r="1519">
          <cell r="F1519" t="str">
            <v>(-) DESPESAS MANUTENÇÃO DA PRODUÇÃOGinástica Laboral</v>
          </cell>
          <cell r="G1519" t="str">
            <v>Ginástica Laboral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</row>
        <row r="1520">
          <cell r="F1520" t="str">
            <v>(-) DESPESAS MANUTENÇÃO DA PRODUÇÃOEducação e Treinamento (Capacitação)</v>
          </cell>
          <cell r="G1520" t="str">
            <v>Educação e Treinamento (Capacitação)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</row>
        <row r="1521">
          <cell r="F1521" t="str">
            <v>(-) DESPESAS MANUTENÇÃO DA PRODUÇÃOAtividades Motivacionais</v>
          </cell>
          <cell r="G1521" t="str">
            <v>Atividades Motivacionais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</row>
        <row r="1522">
          <cell r="F1522" t="str">
            <v>(-) DESPESAS MANUTENÇÃO DA PRODUÇÃOExames Médicos</v>
          </cell>
          <cell r="G1522" t="str">
            <v>Exames Médicos</v>
          </cell>
          <cell r="H1522">
            <v>32.04</v>
          </cell>
          <cell r="I1522">
            <v>171</v>
          </cell>
          <cell r="J1522">
            <v>32.04</v>
          </cell>
          <cell r="K1522">
            <v>0</v>
          </cell>
          <cell r="L1522">
            <v>32.04</v>
          </cell>
          <cell r="M1522">
            <v>35</v>
          </cell>
          <cell r="N1522">
            <v>39.160000000000004</v>
          </cell>
          <cell r="O1522">
            <v>0</v>
          </cell>
          <cell r="P1522">
            <v>40.94</v>
          </cell>
          <cell r="Q1522">
            <v>85</v>
          </cell>
          <cell r="R1522">
            <v>40.94</v>
          </cell>
          <cell r="S1522">
            <v>0</v>
          </cell>
          <cell r="T1522">
            <v>48.06</v>
          </cell>
          <cell r="U1522">
            <v>107</v>
          </cell>
          <cell r="V1522">
            <v>48.06</v>
          </cell>
          <cell r="W1522">
            <v>0</v>
          </cell>
          <cell r="X1522">
            <v>48.06</v>
          </cell>
          <cell r="Y1522">
            <v>0</v>
          </cell>
          <cell r="Z1522">
            <v>48.06</v>
          </cell>
          <cell r="AA1522">
            <v>0</v>
          </cell>
          <cell r="AB1522">
            <v>48.06</v>
          </cell>
          <cell r="AC1522">
            <v>0</v>
          </cell>
          <cell r="AD1522">
            <v>48.06</v>
          </cell>
          <cell r="AE1522">
            <v>0</v>
          </cell>
        </row>
        <row r="1523">
          <cell r="F1523" t="str">
            <v>(-) DESPESAS MANUTENÇÃO DA PRODUÇÃOAlimentação Interna Funcionários</v>
          </cell>
          <cell r="G1523" t="str">
            <v>Alimentação Interna Funcionários</v>
          </cell>
          <cell r="H1523">
            <v>1000</v>
          </cell>
          <cell r="I1523">
            <v>0</v>
          </cell>
          <cell r="J1523">
            <v>1000</v>
          </cell>
          <cell r="K1523">
            <v>433.38</v>
          </cell>
          <cell r="L1523">
            <v>1000</v>
          </cell>
          <cell r="M1523">
            <v>0</v>
          </cell>
          <cell r="N1523">
            <v>1000</v>
          </cell>
          <cell r="O1523">
            <v>0</v>
          </cell>
          <cell r="P1523">
            <v>1000</v>
          </cell>
          <cell r="Q1523">
            <v>542.39</v>
          </cell>
          <cell r="R1523">
            <v>1000</v>
          </cell>
          <cell r="S1523">
            <v>435.59</v>
          </cell>
          <cell r="T1523">
            <v>1000</v>
          </cell>
          <cell r="U1523">
            <v>0</v>
          </cell>
          <cell r="V1523">
            <v>1000</v>
          </cell>
          <cell r="W1523">
            <v>0</v>
          </cell>
          <cell r="X1523">
            <v>1000</v>
          </cell>
          <cell r="Y1523">
            <v>0</v>
          </cell>
          <cell r="Z1523">
            <v>1000</v>
          </cell>
          <cell r="AA1523">
            <v>0</v>
          </cell>
          <cell r="AB1523">
            <v>1000</v>
          </cell>
          <cell r="AC1523">
            <v>0</v>
          </cell>
          <cell r="AD1523">
            <v>1000</v>
          </cell>
          <cell r="AE1523">
            <v>0</v>
          </cell>
        </row>
        <row r="1524">
          <cell r="F1524" t="str">
            <v>(-) DESPESAS MANUTENÇÃO DA PRODUÇÃOMulta Termino Contratual</v>
          </cell>
          <cell r="G1524" t="str">
            <v>Multa Termino Contratual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</row>
        <row r="1525">
          <cell r="F1525" t="str">
            <v>(-) DESPESAS MANUTENÇÃO DA PRODUÇÃOMultas Trabalhistas</v>
          </cell>
          <cell r="G1525" t="str">
            <v>Multas Trabalhistas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</row>
        <row r="1526">
          <cell r="F1526" t="str">
            <v xml:space="preserve">(-) DESPESAS MANUTENÇÃO DA PRODUÇÃOFardamento </v>
          </cell>
          <cell r="G1526" t="str">
            <v xml:space="preserve">Fardamento </v>
          </cell>
          <cell r="H1526">
            <v>654.5</v>
          </cell>
          <cell r="I1526">
            <v>0</v>
          </cell>
          <cell r="J1526">
            <v>654.5</v>
          </cell>
          <cell r="K1526">
            <v>0</v>
          </cell>
          <cell r="L1526">
            <v>654.5</v>
          </cell>
          <cell r="M1526">
            <v>64.900000000000006</v>
          </cell>
          <cell r="N1526">
            <v>654.5</v>
          </cell>
          <cell r="O1526">
            <v>0</v>
          </cell>
          <cell r="P1526">
            <v>654.5</v>
          </cell>
          <cell r="Q1526">
            <v>508.3</v>
          </cell>
          <cell r="R1526">
            <v>654.5</v>
          </cell>
          <cell r="S1526">
            <v>0</v>
          </cell>
          <cell r="T1526">
            <v>654.5</v>
          </cell>
          <cell r="U1526">
            <v>0</v>
          </cell>
          <cell r="V1526">
            <v>654.5</v>
          </cell>
          <cell r="W1526">
            <v>0</v>
          </cell>
          <cell r="X1526">
            <v>654.5</v>
          </cell>
          <cell r="Y1526">
            <v>0</v>
          </cell>
          <cell r="Z1526">
            <v>654.5</v>
          </cell>
          <cell r="AA1526">
            <v>0</v>
          </cell>
          <cell r="AB1526">
            <v>654.5</v>
          </cell>
          <cell r="AC1526">
            <v>0</v>
          </cell>
          <cell r="AD1526">
            <v>654.5</v>
          </cell>
          <cell r="AE1526">
            <v>0</v>
          </cell>
        </row>
        <row r="1527">
          <cell r="F1527" t="str">
            <v>(-) DESPESAS MANUTENÇÃO DA PRODUÇÃOBenefícios</v>
          </cell>
          <cell r="G1527" t="str">
            <v>Benefícios</v>
          </cell>
          <cell r="H1527">
            <v>6033.8984783159995</v>
          </cell>
          <cell r="I1527">
            <v>6530.3899999999994</v>
          </cell>
          <cell r="J1527">
            <v>6033.8984783159995</v>
          </cell>
          <cell r="K1527">
            <v>6548.8899999999994</v>
          </cell>
          <cell r="L1527">
            <v>6033.8984783159995</v>
          </cell>
          <cell r="M1527">
            <v>6931.35</v>
          </cell>
          <cell r="N1527">
            <v>7363.298478316</v>
          </cell>
          <cell r="O1527">
            <v>7115.29</v>
          </cell>
          <cell r="P1527">
            <v>8431.6484783159995</v>
          </cell>
          <cell r="Q1527">
            <v>9344.2099999999991</v>
          </cell>
          <cell r="R1527">
            <v>8431.6484783159995</v>
          </cell>
          <cell r="S1527">
            <v>6375.02</v>
          </cell>
          <cell r="T1527">
            <v>9889.0484783159991</v>
          </cell>
          <cell r="U1527">
            <v>6951.02</v>
          </cell>
          <cell r="V1527">
            <v>9889.0484783159991</v>
          </cell>
          <cell r="W1527">
            <v>0</v>
          </cell>
          <cell r="X1527">
            <v>9889.0484783159991</v>
          </cell>
          <cell r="Y1527">
            <v>0</v>
          </cell>
          <cell r="Z1527">
            <v>9889.0484783159991</v>
          </cell>
          <cell r="AA1527">
            <v>0</v>
          </cell>
          <cell r="AB1527">
            <v>9889.0484783159991</v>
          </cell>
          <cell r="AC1527">
            <v>0</v>
          </cell>
          <cell r="AD1527">
            <v>9889.0484783159991</v>
          </cell>
          <cell r="AE1527">
            <v>0</v>
          </cell>
        </row>
        <row r="1528">
          <cell r="F1528" t="str">
            <v>(-) DESPESAS MANUTENÇÃO DA PRODUÇÃOAjuda de Custo Alimentação</v>
          </cell>
          <cell r="G1528" t="str">
            <v>Ajuda de Custo Alimentação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</row>
        <row r="1529">
          <cell r="F1529" t="str">
            <v>(-) DESPESAS MANUTENÇÃO DA PRODUÇÃOAjuda de Custo Combustível</v>
          </cell>
          <cell r="G1529" t="str">
            <v>Ajuda de Custo Combustível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</row>
        <row r="1530">
          <cell r="F1530" t="str">
            <v>(-) DESPESAS MANUTENÇÃO DA PRODUÇÃOAjuda de Custo Moradia/Aluguel</v>
          </cell>
          <cell r="G1530" t="str">
            <v>Ajuda de Custo Moradia/Aluguel</v>
          </cell>
          <cell r="H1530">
            <v>0</v>
          </cell>
          <cell r="I1530">
            <v>500</v>
          </cell>
          <cell r="J1530">
            <v>0</v>
          </cell>
          <cell r="K1530">
            <v>500</v>
          </cell>
          <cell r="L1530">
            <v>0</v>
          </cell>
          <cell r="M1530">
            <v>500</v>
          </cell>
          <cell r="N1530">
            <v>0</v>
          </cell>
          <cell r="O1530">
            <v>500</v>
          </cell>
          <cell r="P1530">
            <v>0</v>
          </cell>
          <cell r="Q1530">
            <v>500</v>
          </cell>
          <cell r="R1530">
            <v>0</v>
          </cell>
          <cell r="S1530">
            <v>500</v>
          </cell>
          <cell r="T1530">
            <v>0</v>
          </cell>
          <cell r="U1530">
            <v>500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</row>
        <row r="1531">
          <cell r="F1531" t="str">
            <v>(-) DESPESAS MANUTENÇÃO DA PRODUÇÃOPlano de Saúde</v>
          </cell>
          <cell r="G1531" t="str">
            <v>Plano de Saúde</v>
          </cell>
          <cell r="H1531">
            <v>2664</v>
          </cell>
          <cell r="I1531">
            <v>2826.89</v>
          </cell>
          <cell r="J1531">
            <v>2664</v>
          </cell>
          <cell r="K1531">
            <v>2826.89</v>
          </cell>
          <cell r="L1531">
            <v>2664</v>
          </cell>
          <cell r="M1531">
            <v>3293.85</v>
          </cell>
          <cell r="N1531">
            <v>3256</v>
          </cell>
          <cell r="O1531">
            <v>3293.85</v>
          </cell>
          <cell r="P1531">
            <v>3795</v>
          </cell>
          <cell r="Q1531">
            <v>5547.52</v>
          </cell>
          <cell r="R1531">
            <v>3795</v>
          </cell>
          <cell r="S1531">
            <v>3120.48</v>
          </cell>
          <cell r="T1531">
            <v>4455</v>
          </cell>
          <cell r="U1531">
            <v>3120.48</v>
          </cell>
          <cell r="V1531">
            <v>4455</v>
          </cell>
          <cell r="W1531">
            <v>0</v>
          </cell>
          <cell r="X1531">
            <v>4455</v>
          </cell>
          <cell r="Y1531">
            <v>0</v>
          </cell>
          <cell r="Z1531">
            <v>4455</v>
          </cell>
          <cell r="AA1531">
            <v>0</v>
          </cell>
          <cell r="AB1531">
            <v>4455</v>
          </cell>
          <cell r="AC1531">
            <v>0</v>
          </cell>
          <cell r="AD1531">
            <v>4455</v>
          </cell>
          <cell r="AE1531">
            <v>0</v>
          </cell>
        </row>
        <row r="1532">
          <cell r="F1532" t="str">
            <v>(-) DESPESAS MANUTENÇÃO DA PRODUÇÃOSeguro de Vida em Grupo</v>
          </cell>
          <cell r="G1532" t="str">
            <v>Seguro de Vida em Grupo</v>
          </cell>
          <cell r="H1532">
            <v>129.89847831599999</v>
          </cell>
          <cell r="I1532">
            <v>0</v>
          </cell>
          <cell r="J1532">
            <v>129.89847831599999</v>
          </cell>
          <cell r="K1532">
            <v>0</v>
          </cell>
          <cell r="L1532">
            <v>129.89847831599999</v>
          </cell>
          <cell r="M1532">
            <v>0</v>
          </cell>
          <cell r="N1532">
            <v>147.298478316</v>
          </cell>
          <cell r="O1532">
            <v>65.44</v>
          </cell>
          <cell r="P1532">
            <v>151.64847831599999</v>
          </cell>
          <cell r="Q1532">
            <v>62.94</v>
          </cell>
          <cell r="R1532">
            <v>151.64847831599999</v>
          </cell>
          <cell r="S1532">
            <v>72.540000000000006</v>
          </cell>
          <cell r="T1532">
            <v>169.048478316</v>
          </cell>
          <cell r="U1532">
            <v>72.540000000000006</v>
          </cell>
          <cell r="V1532">
            <v>169.048478316</v>
          </cell>
          <cell r="W1532">
            <v>0</v>
          </cell>
          <cell r="X1532">
            <v>169.048478316</v>
          </cell>
          <cell r="Y1532">
            <v>0</v>
          </cell>
          <cell r="Z1532">
            <v>169.048478316</v>
          </cell>
          <cell r="AA1532">
            <v>0</v>
          </cell>
          <cell r="AB1532">
            <v>169.048478316</v>
          </cell>
          <cell r="AC1532">
            <v>0</v>
          </cell>
          <cell r="AD1532">
            <v>169.048478316</v>
          </cell>
          <cell r="AE1532">
            <v>0</v>
          </cell>
        </row>
        <row r="1533">
          <cell r="F1533" t="str">
            <v>(-) DESPESAS MANUTENÇÃO DA PRODUÇÃOPlano Odontológico</v>
          </cell>
          <cell r="G1533" t="str">
            <v>Plano Odontológico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</row>
        <row r="1534">
          <cell r="F1534" t="str">
            <v>(-) DESPESAS MANUTENÇÃO DA PRODUÇÃOFarmácia</v>
          </cell>
          <cell r="G1534" t="str">
            <v>Farmácia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</row>
        <row r="1535">
          <cell r="F1535" t="str">
            <v>(-) DESPESAS MANUTENÇÃO DA PRODUÇÃOAlimentação Funcionários</v>
          </cell>
          <cell r="G1535" t="str">
            <v>Alimentação Funcionários</v>
          </cell>
          <cell r="H1535">
            <v>3240</v>
          </cell>
          <cell r="I1535">
            <v>3203.5</v>
          </cell>
          <cell r="J1535">
            <v>3240</v>
          </cell>
          <cell r="K1535">
            <v>3222</v>
          </cell>
          <cell r="L1535">
            <v>3240</v>
          </cell>
          <cell r="M1535">
            <v>3137.5</v>
          </cell>
          <cell r="N1535">
            <v>3960</v>
          </cell>
          <cell r="O1535">
            <v>3256</v>
          </cell>
          <cell r="P1535">
            <v>4485</v>
          </cell>
          <cell r="Q1535">
            <v>3233.75</v>
          </cell>
          <cell r="R1535">
            <v>4485</v>
          </cell>
          <cell r="S1535">
            <v>2682</v>
          </cell>
          <cell r="T1535">
            <v>5265</v>
          </cell>
          <cell r="U1535">
            <v>3258</v>
          </cell>
          <cell r="V1535">
            <v>5265</v>
          </cell>
          <cell r="W1535">
            <v>0</v>
          </cell>
          <cell r="X1535">
            <v>5265</v>
          </cell>
          <cell r="Y1535">
            <v>0</v>
          </cell>
          <cell r="Z1535">
            <v>5265</v>
          </cell>
          <cell r="AA1535">
            <v>0</v>
          </cell>
          <cell r="AB1535">
            <v>5265</v>
          </cell>
          <cell r="AC1535">
            <v>0</v>
          </cell>
          <cell r="AD1535">
            <v>5265</v>
          </cell>
          <cell r="AE1535">
            <v>0</v>
          </cell>
        </row>
        <row r="1536">
          <cell r="F1536" t="str">
            <v>(-) DESPESAS MANUTENÇÃO DA PRODUÇÃOBenefícios Assistenciais</v>
          </cell>
          <cell r="G1536" t="str">
            <v>Benefícios Assistenciais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</row>
        <row r="1537">
          <cell r="F1537" t="str">
            <v>(-) DESPESAS MANUTENÇÃO DA PRODUÇÃOAuxílio Creche</v>
          </cell>
          <cell r="G1537" t="str">
            <v>Auxílio Creche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</row>
        <row r="1538">
          <cell r="F1538" t="str">
            <v>(-) DESPESAS MANUTENÇÃO DA PRODUÇÃOVale Transporte</v>
          </cell>
          <cell r="G1538" t="str">
            <v>Vale Transporte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</row>
        <row r="1539">
          <cell r="F1539" t="str">
            <v>(-) DESPESAS MANUTENÇÃO DA PRODUÇÃO(-) Despesas Gerais</v>
          </cell>
          <cell r="G1539" t="str">
            <v>(-) Despesas Gerais</v>
          </cell>
          <cell r="H1539">
            <v>77994.930666669054</v>
          </cell>
          <cell r="I1539">
            <v>66700.990000000005</v>
          </cell>
          <cell r="J1539">
            <v>78694.930666669054</v>
          </cell>
          <cell r="K1539">
            <v>54901.19</v>
          </cell>
          <cell r="L1539">
            <v>82694.930666669054</v>
          </cell>
          <cell r="M1539">
            <v>101325.85999999999</v>
          </cell>
          <cell r="N1539">
            <v>83244.930666669054</v>
          </cell>
          <cell r="O1539">
            <v>168676.33</v>
          </cell>
          <cell r="P1539">
            <v>77844.930666669054</v>
          </cell>
          <cell r="Q1539">
            <v>108928.01999999999</v>
          </cell>
          <cell r="R1539">
            <v>78194.930666669054</v>
          </cell>
          <cell r="S1539">
            <v>153392.05000000002</v>
          </cell>
          <cell r="T1539">
            <v>78994.930666669054</v>
          </cell>
          <cell r="U1539">
            <v>91642.330000000016</v>
          </cell>
          <cell r="V1539">
            <v>81694.930666669054</v>
          </cell>
          <cell r="W1539">
            <v>0</v>
          </cell>
          <cell r="X1539">
            <v>77194.930666669054</v>
          </cell>
          <cell r="Y1539">
            <v>0</v>
          </cell>
          <cell r="Z1539">
            <v>77644.930666669054</v>
          </cell>
          <cell r="AA1539">
            <v>0</v>
          </cell>
          <cell r="AB1539">
            <v>79694.930666669054</v>
          </cell>
          <cell r="AC1539">
            <v>0</v>
          </cell>
          <cell r="AD1539">
            <v>77494.930666669054</v>
          </cell>
          <cell r="AE1539">
            <v>0</v>
          </cell>
        </row>
        <row r="1540">
          <cell r="F1540" t="str">
            <v>(-) DESPESAS MANUTENÇÃO DA PRODUÇÃO(-) Deslocamentos e Viagens</v>
          </cell>
          <cell r="G1540" t="str">
            <v>(-) Deslocamentos e Viagens</v>
          </cell>
          <cell r="H1540">
            <v>4890</v>
          </cell>
          <cell r="I1540">
            <v>2397.88</v>
          </cell>
          <cell r="J1540">
            <v>3390</v>
          </cell>
          <cell r="K1540">
            <v>1664.39</v>
          </cell>
          <cell r="L1540">
            <v>4890</v>
          </cell>
          <cell r="M1540">
            <v>1842.14</v>
          </cell>
          <cell r="N1540">
            <v>8890</v>
          </cell>
          <cell r="O1540">
            <v>1134.5</v>
          </cell>
          <cell r="P1540">
            <v>3390</v>
          </cell>
          <cell r="Q1540">
            <v>743.55</v>
          </cell>
          <cell r="R1540">
            <v>3390</v>
          </cell>
          <cell r="S1540">
            <v>6364.0300000000007</v>
          </cell>
          <cell r="T1540">
            <v>3390</v>
          </cell>
          <cell r="U1540">
            <v>453.15</v>
          </cell>
          <cell r="V1540">
            <v>3390</v>
          </cell>
          <cell r="W1540">
            <v>0</v>
          </cell>
          <cell r="X1540">
            <v>3390</v>
          </cell>
          <cell r="Y1540">
            <v>0</v>
          </cell>
          <cell r="Z1540">
            <v>3390</v>
          </cell>
          <cell r="AA1540">
            <v>0</v>
          </cell>
          <cell r="AB1540">
            <v>3390</v>
          </cell>
          <cell r="AC1540">
            <v>0</v>
          </cell>
          <cell r="AD1540">
            <v>3390</v>
          </cell>
          <cell r="AE1540">
            <v>0</v>
          </cell>
        </row>
        <row r="1541">
          <cell r="F1541" t="str">
            <v xml:space="preserve">(-) DESPESAS MANUTENÇÃO DA PRODUÇÃOHospedagem </v>
          </cell>
          <cell r="G1541" t="str">
            <v xml:space="preserve">Hospedagem </v>
          </cell>
          <cell r="H1541">
            <v>1000</v>
          </cell>
          <cell r="I1541">
            <v>1759</v>
          </cell>
          <cell r="J1541">
            <v>1000</v>
          </cell>
          <cell r="K1541">
            <v>0</v>
          </cell>
          <cell r="L1541">
            <v>1000</v>
          </cell>
          <cell r="M1541">
            <v>193.5</v>
          </cell>
          <cell r="N1541">
            <v>3000</v>
          </cell>
          <cell r="O1541">
            <v>802.5</v>
          </cell>
          <cell r="P1541">
            <v>1000</v>
          </cell>
          <cell r="Q1541">
            <v>0</v>
          </cell>
          <cell r="R1541">
            <v>1000</v>
          </cell>
          <cell r="S1541">
            <v>1250.05</v>
          </cell>
          <cell r="T1541">
            <v>1000</v>
          </cell>
          <cell r="U1541">
            <v>0</v>
          </cell>
          <cell r="V1541">
            <v>1000</v>
          </cell>
          <cell r="W1541">
            <v>0</v>
          </cell>
          <cell r="X1541">
            <v>1000</v>
          </cell>
          <cell r="Y1541">
            <v>0</v>
          </cell>
          <cell r="Z1541">
            <v>1000</v>
          </cell>
          <cell r="AA1541">
            <v>0</v>
          </cell>
          <cell r="AB1541">
            <v>1000</v>
          </cell>
          <cell r="AC1541">
            <v>0</v>
          </cell>
          <cell r="AD1541">
            <v>1000</v>
          </cell>
          <cell r="AE1541">
            <v>0</v>
          </cell>
        </row>
        <row r="1542">
          <cell r="F1542" t="str">
            <v xml:space="preserve">(-) DESPESAS MANUTENÇÃO DA PRODUÇÃOPassagens Aéreas </v>
          </cell>
          <cell r="G1542" t="str">
            <v xml:space="preserve">Passagens Aéreas </v>
          </cell>
          <cell r="H1542">
            <v>3000</v>
          </cell>
          <cell r="I1542">
            <v>57</v>
          </cell>
          <cell r="J1542">
            <v>1500</v>
          </cell>
          <cell r="K1542">
            <v>1585.39</v>
          </cell>
          <cell r="L1542">
            <v>3000</v>
          </cell>
          <cell r="M1542">
            <v>1388.64</v>
          </cell>
          <cell r="N1542">
            <v>5000</v>
          </cell>
          <cell r="O1542">
            <v>0</v>
          </cell>
          <cell r="P1542">
            <v>1500</v>
          </cell>
          <cell r="Q1542">
            <v>576.54999999999995</v>
          </cell>
          <cell r="R1542">
            <v>1500</v>
          </cell>
          <cell r="S1542">
            <v>4436.38</v>
          </cell>
          <cell r="T1542">
            <v>1500</v>
          </cell>
          <cell r="U1542">
            <v>0</v>
          </cell>
          <cell r="V1542">
            <v>1500</v>
          </cell>
          <cell r="W1542">
            <v>0</v>
          </cell>
          <cell r="X1542">
            <v>1500</v>
          </cell>
          <cell r="Y1542">
            <v>0</v>
          </cell>
          <cell r="Z1542">
            <v>1500</v>
          </cell>
          <cell r="AA1542">
            <v>0</v>
          </cell>
          <cell r="AB1542">
            <v>1500</v>
          </cell>
          <cell r="AC1542">
            <v>0</v>
          </cell>
          <cell r="AD1542">
            <v>1500</v>
          </cell>
          <cell r="AE1542">
            <v>0</v>
          </cell>
        </row>
        <row r="1543">
          <cell r="F1543" t="str">
            <v xml:space="preserve">(-) DESPESAS MANUTENÇÃO DA PRODUÇÃOPassagens Rodoviárias </v>
          </cell>
          <cell r="G1543" t="str">
            <v xml:space="preserve">Passagens Rodoviárias 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</row>
        <row r="1544">
          <cell r="F1544" t="str">
            <v>(-) DESPESAS MANUTENÇÃO DA PRODUÇÃOPassagens Marítimas</v>
          </cell>
          <cell r="G1544" t="str">
            <v>Passagens Marítimas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</row>
        <row r="1545">
          <cell r="F1545" t="str">
            <v>(-) DESPESAS MANUTENÇÃO DA PRODUÇÃODespesas com Táxi</v>
          </cell>
          <cell r="G1545" t="str">
            <v>Despesas com Táxi</v>
          </cell>
          <cell r="H1545">
            <v>400</v>
          </cell>
          <cell r="I1545">
            <v>300</v>
          </cell>
          <cell r="J1545">
            <v>400</v>
          </cell>
          <cell r="K1545">
            <v>0</v>
          </cell>
          <cell r="L1545">
            <v>400</v>
          </cell>
          <cell r="M1545">
            <v>180</v>
          </cell>
          <cell r="N1545">
            <v>400</v>
          </cell>
          <cell r="O1545">
            <v>240</v>
          </cell>
          <cell r="P1545">
            <v>400</v>
          </cell>
          <cell r="Q1545">
            <v>60</v>
          </cell>
          <cell r="R1545">
            <v>400</v>
          </cell>
          <cell r="S1545">
            <v>629.6</v>
          </cell>
          <cell r="T1545">
            <v>400</v>
          </cell>
          <cell r="U1545">
            <v>125</v>
          </cell>
          <cell r="V1545">
            <v>400</v>
          </cell>
          <cell r="W1545">
            <v>0</v>
          </cell>
          <cell r="X1545">
            <v>400</v>
          </cell>
          <cell r="Y1545">
            <v>0</v>
          </cell>
          <cell r="Z1545">
            <v>400</v>
          </cell>
          <cell r="AA1545">
            <v>0</v>
          </cell>
          <cell r="AB1545">
            <v>400</v>
          </cell>
          <cell r="AC1545">
            <v>0</v>
          </cell>
          <cell r="AD1545">
            <v>400</v>
          </cell>
          <cell r="AE1545">
            <v>0</v>
          </cell>
        </row>
        <row r="1546">
          <cell r="F1546" t="str">
            <v>(-) DESPESAS MANUTENÇÃO DA PRODUÇÃODespesas com Moto Taxi</v>
          </cell>
          <cell r="G1546" t="str">
            <v>Despesas com Moto Taxi</v>
          </cell>
          <cell r="H1546">
            <v>200</v>
          </cell>
          <cell r="I1546">
            <v>84</v>
          </cell>
          <cell r="J1546">
            <v>200</v>
          </cell>
          <cell r="K1546">
            <v>79</v>
          </cell>
          <cell r="L1546">
            <v>200</v>
          </cell>
          <cell r="M1546">
            <v>80</v>
          </cell>
          <cell r="N1546">
            <v>200</v>
          </cell>
          <cell r="O1546">
            <v>92</v>
          </cell>
          <cell r="P1546">
            <v>200</v>
          </cell>
          <cell r="Q1546">
            <v>107</v>
          </cell>
          <cell r="R1546">
            <v>200</v>
          </cell>
          <cell r="S1546">
            <v>48</v>
          </cell>
          <cell r="T1546">
            <v>200</v>
          </cell>
          <cell r="U1546">
            <v>28</v>
          </cell>
          <cell r="V1546">
            <v>200</v>
          </cell>
          <cell r="W1546">
            <v>0</v>
          </cell>
          <cell r="X1546">
            <v>200</v>
          </cell>
          <cell r="Y1546">
            <v>0</v>
          </cell>
          <cell r="Z1546">
            <v>200</v>
          </cell>
          <cell r="AA1546">
            <v>0</v>
          </cell>
          <cell r="AB1546">
            <v>200</v>
          </cell>
          <cell r="AC1546">
            <v>0</v>
          </cell>
          <cell r="AD1546">
            <v>200</v>
          </cell>
          <cell r="AE1546">
            <v>0</v>
          </cell>
        </row>
        <row r="1547">
          <cell r="F1547" t="str">
            <v>(-) DESPESAS MANUTENÇÃO DA PRODUÇÃOAlimentação Viagens</v>
          </cell>
          <cell r="G1547" t="str">
            <v>Alimentação Viagens</v>
          </cell>
          <cell r="H1547">
            <v>250</v>
          </cell>
          <cell r="I1547">
            <v>197.88</v>
          </cell>
          <cell r="J1547">
            <v>250</v>
          </cell>
          <cell r="K1547">
            <v>0</v>
          </cell>
          <cell r="L1547">
            <v>250</v>
          </cell>
          <cell r="M1547">
            <v>0</v>
          </cell>
          <cell r="N1547">
            <v>250</v>
          </cell>
          <cell r="O1547">
            <v>0</v>
          </cell>
          <cell r="P1547">
            <v>250</v>
          </cell>
          <cell r="Q1547">
            <v>0</v>
          </cell>
          <cell r="R1547">
            <v>250</v>
          </cell>
          <cell r="S1547">
            <v>0</v>
          </cell>
          <cell r="T1547">
            <v>250</v>
          </cell>
          <cell r="U1547">
            <v>300.14999999999998</v>
          </cell>
          <cell r="V1547">
            <v>250</v>
          </cell>
          <cell r="W1547">
            <v>0</v>
          </cell>
          <cell r="X1547">
            <v>250</v>
          </cell>
          <cell r="Y1547">
            <v>0</v>
          </cell>
          <cell r="Z1547">
            <v>250</v>
          </cell>
          <cell r="AA1547">
            <v>0</v>
          </cell>
          <cell r="AB1547">
            <v>250</v>
          </cell>
          <cell r="AC1547">
            <v>0</v>
          </cell>
          <cell r="AD1547">
            <v>250</v>
          </cell>
          <cell r="AE1547">
            <v>0</v>
          </cell>
        </row>
        <row r="1548">
          <cell r="F1548" t="str">
            <v>(-) DESPESAS MANUTENÇÃO DA PRODUÇÃODiárias Viagens</v>
          </cell>
          <cell r="G1548" t="str">
            <v>Diárias Viagens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</row>
        <row r="1549">
          <cell r="F1549" t="str">
            <v>(-) DESPESAS MANUTENÇÃO DA PRODUÇÃOCombustível em Viagens</v>
          </cell>
          <cell r="G1549" t="str">
            <v>Combustível em Viagens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</row>
        <row r="1550">
          <cell r="F1550" t="str">
            <v>(-) DESPESAS MANUTENÇÃO DA PRODUÇÃOEstacionamento</v>
          </cell>
          <cell r="G1550" t="str">
            <v>Estacionamento</v>
          </cell>
          <cell r="H1550">
            <v>20</v>
          </cell>
          <cell r="I1550">
            <v>0</v>
          </cell>
          <cell r="J1550">
            <v>20</v>
          </cell>
          <cell r="K1550">
            <v>0</v>
          </cell>
          <cell r="L1550">
            <v>20</v>
          </cell>
          <cell r="M1550">
            <v>0</v>
          </cell>
          <cell r="N1550">
            <v>20</v>
          </cell>
          <cell r="O1550">
            <v>0</v>
          </cell>
          <cell r="P1550">
            <v>20</v>
          </cell>
          <cell r="Q1550">
            <v>0</v>
          </cell>
          <cell r="R1550">
            <v>20</v>
          </cell>
          <cell r="S1550">
            <v>0</v>
          </cell>
          <cell r="T1550">
            <v>20</v>
          </cell>
          <cell r="U1550">
            <v>0</v>
          </cell>
          <cell r="V1550">
            <v>20</v>
          </cell>
          <cell r="W1550">
            <v>0</v>
          </cell>
          <cell r="X1550">
            <v>20</v>
          </cell>
          <cell r="Y1550">
            <v>0</v>
          </cell>
          <cell r="Z1550">
            <v>20</v>
          </cell>
          <cell r="AA1550">
            <v>0</v>
          </cell>
          <cell r="AB1550">
            <v>20</v>
          </cell>
          <cell r="AC1550">
            <v>0</v>
          </cell>
          <cell r="AD1550">
            <v>20</v>
          </cell>
          <cell r="AE1550">
            <v>0</v>
          </cell>
        </row>
        <row r="1551">
          <cell r="F1551" t="str">
            <v>(-) DESPESAS MANUTENÇÃO DA PRODUÇÃOPedágio</v>
          </cell>
          <cell r="G1551" t="str">
            <v>Pedágio</v>
          </cell>
          <cell r="H1551">
            <v>20</v>
          </cell>
          <cell r="I1551">
            <v>0</v>
          </cell>
          <cell r="J1551">
            <v>20</v>
          </cell>
          <cell r="K1551">
            <v>0</v>
          </cell>
          <cell r="L1551">
            <v>20</v>
          </cell>
          <cell r="M1551">
            <v>0</v>
          </cell>
          <cell r="N1551">
            <v>20</v>
          </cell>
          <cell r="O1551">
            <v>0</v>
          </cell>
          <cell r="P1551">
            <v>20</v>
          </cell>
          <cell r="Q1551">
            <v>0</v>
          </cell>
          <cell r="R1551">
            <v>20</v>
          </cell>
          <cell r="S1551">
            <v>0</v>
          </cell>
          <cell r="T1551">
            <v>20</v>
          </cell>
          <cell r="U1551">
            <v>0</v>
          </cell>
          <cell r="V1551">
            <v>20</v>
          </cell>
          <cell r="W1551">
            <v>0</v>
          </cell>
          <cell r="X1551">
            <v>20</v>
          </cell>
          <cell r="Y1551">
            <v>0</v>
          </cell>
          <cell r="Z1551">
            <v>20</v>
          </cell>
          <cell r="AA1551">
            <v>0</v>
          </cell>
          <cell r="AB1551">
            <v>20</v>
          </cell>
          <cell r="AC1551">
            <v>0</v>
          </cell>
          <cell r="AD1551">
            <v>20</v>
          </cell>
          <cell r="AE1551">
            <v>0</v>
          </cell>
        </row>
        <row r="1552">
          <cell r="F1552" t="str">
            <v>(-) DESPESAS MANUTENÇÃO DA PRODUÇÃO(-) Telefonia e Telecomunicações</v>
          </cell>
          <cell r="G1552" t="str">
            <v>(-) Telefonia e Telecomunicações</v>
          </cell>
          <cell r="H1552">
            <v>1000</v>
          </cell>
          <cell r="I1552">
            <v>714.78</v>
          </cell>
          <cell r="J1552">
            <v>1000</v>
          </cell>
          <cell r="K1552">
            <v>700.25</v>
          </cell>
          <cell r="L1552">
            <v>1000</v>
          </cell>
          <cell r="M1552">
            <v>0</v>
          </cell>
          <cell r="N1552">
            <v>1000</v>
          </cell>
          <cell r="O1552">
            <v>611.16999999999996</v>
          </cell>
          <cell r="P1552">
            <v>1000</v>
          </cell>
          <cell r="Q1552">
            <v>975.3</v>
          </cell>
          <cell r="R1552">
            <v>1000</v>
          </cell>
          <cell r="S1552">
            <v>1100.8699999999999</v>
          </cell>
          <cell r="T1552">
            <v>1000</v>
          </cell>
          <cell r="U1552">
            <v>0</v>
          </cell>
          <cell r="V1552">
            <v>1000</v>
          </cell>
          <cell r="W1552">
            <v>0</v>
          </cell>
          <cell r="X1552">
            <v>1000</v>
          </cell>
          <cell r="Y1552">
            <v>0</v>
          </cell>
          <cell r="Z1552">
            <v>1000</v>
          </cell>
          <cell r="AA1552">
            <v>0</v>
          </cell>
          <cell r="AB1552">
            <v>1000</v>
          </cell>
          <cell r="AC1552">
            <v>0</v>
          </cell>
          <cell r="AD1552">
            <v>1000</v>
          </cell>
          <cell r="AE1552">
            <v>0</v>
          </cell>
        </row>
        <row r="1553">
          <cell r="F1553" t="str">
            <v>(-) DESPESAS MANUTENÇÃO DA PRODUÇÃOTelefonia Fixa</v>
          </cell>
          <cell r="G1553" t="str">
            <v>Telefonia Fixa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</row>
        <row r="1554">
          <cell r="F1554" t="str">
            <v>(-) DESPESAS MANUTENÇÃO DA PRODUÇÃOTelefonia Móvel</v>
          </cell>
          <cell r="G1554" t="str">
            <v>Telefonia Móvel</v>
          </cell>
          <cell r="H1554">
            <v>1000</v>
          </cell>
          <cell r="I1554">
            <v>714.78</v>
          </cell>
          <cell r="J1554">
            <v>1000</v>
          </cell>
          <cell r="K1554">
            <v>700.25</v>
          </cell>
          <cell r="L1554">
            <v>1000</v>
          </cell>
          <cell r="M1554">
            <v>0</v>
          </cell>
          <cell r="N1554">
            <v>1000</v>
          </cell>
          <cell r="O1554">
            <v>611.16999999999996</v>
          </cell>
          <cell r="P1554">
            <v>1000</v>
          </cell>
          <cell r="Q1554">
            <v>975.3</v>
          </cell>
          <cell r="R1554">
            <v>1000</v>
          </cell>
          <cell r="S1554">
            <v>1100.8699999999999</v>
          </cell>
          <cell r="T1554">
            <v>1000</v>
          </cell>
          <cell r="U1554">
            <v>0</v>
          </cell>
          <cell r="V1554">
            <v>1000</v>
          </cell>
          <cell r="W1554">
            <v>0</v>
          </cell>
          <cell r="X1554">
            <v>1000</v>
          </cell>
          <cell r="Y1554">
            <v>0</v>
          </cell>
          <cell r="Z1554">
            <v>1000</v>
          </cell>
          <cell r="AA1554">
            <v>0</v>
          </cell>
          <cell r="AB1554">
            <v>1000</v>
          </cell>
          <cell r="AC1554">
            <v>0</v>
          </cell>
          <cell r="AD1554">
            <v>1000</v>
          </cell>
          <cell r="AE1554">
            <v>0</v>
          </cell>
        </row>
        <row r="1555">
          <cell r="F1555" t="str">
            <v>(-) DESPESAS MANUTENÇÃO DA PRODUÇÃOInternet</v>
          </cell>
          <cell r="G1555" t="str">
            <v>Internet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</row>
        <row r="1556">
          <cell r="F1556" t="str">
            <v>(-) DESPESAS MANUTENÇÃO DA PRODUÇÃOServiço de Trasmissão em Audio e Video</v>
          </cell>
          <cell r="G1556" t="str">
            <v>Serviço de Trasmissão em Audio e Video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</row>
        <row r="1557">
          <cell r="F1557" t="str">
            <v>(-) DESPESAS MANUTENÇÃO DA PRODUÇÃOVoip</v>
          </cell>
          <cell r="G1557" t="str">
            <v>Voip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</row>
        <row r="1558">
          <cell r="F1558" t="str">
            <v>(-) DESPESAS MANUTENÇÃO DA PRODUÇÃO(-)Materias de Consumo</v>
          </cell>
          <cell r="G1558" t="str">
            <v>(-)Materias de Consumo</v>
          </cell>
          <cell r="H1558">
            <v>850</v>
          </cell>
          <cell r="I1558">
            <v>565.41</v>
          </cell>
          <cell r="J1558">
            <v>2550</v>
          </cell>
          <cell r="K1558">
            <v>658.98</v>
          </cell>
          <cell r="L1558">
            <v>550</v>
          </cell>
          <cell r="M1558">
            <v>595.91999999999996</v>
          </cell>
          <cell r="N1558">
            <v>850</v>
          </cell>
          <cell r="O1558">
            <v>1927.1700000000014</v>
          </cell>
          <cell r="P1558">
            <v>550</v>
          </cell>
          <cell r="Q1558">
            <v>5894.27</v>
          </cell>
          <cell r="R1558">
            <v>1550</v>
          </cell>
          <cell r="S1558">
            <v>334.53000000000003</v>
          </cell>
          <cell r="T1558">
            <v>850</v>
          </cell>
          <cell r="U1558">
            <v>206.79000000000002</v>
          </cell>
          <cell r="V1558">
            <v>550</v>
          </cell>
          <cell r="W1558">
            <v>0</v>
          </cell>
          <cell r="X1558">
            <v>550</v>
          </cell>
          <cell r="Y1558">
            <v>0</v>
          </cell>
          <cell r="Z1558">
            <v>850</v>
          </cell>
          <cell r="AA1558">
            <v>0</v>
          </cell>
          <cell r="AB1558">
            <v>2550</v>
          </cell>
          <cell r="AC1558">
            <v>0</v>
          </cell>
          <cell r="AD1558">
            <v>850</v>
          </cell>
          <cell r="AE1558">
            <v>0</v>
          </cell>
        </row>
        <row r="1559">
          <cell r="F1559" t="str">
            <v>(-) DESPESAS MANUTENÇÃO DA PRODUÇÃOMaterial de Consumo Informática</v>
          </cell>
          <cell r="G1559" t="str">
            <v>Material de Consumo Informática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0</v>
          </cell>
          <cell r="AE1559">
            <v>0</v>
          </cell>
        </row>
        <row r="1560">
          <cell r="F1560" t="str">
            <v>(-) DESPESAS MANUTENÇÃO DA PRODUÇÃOAluguel Máquina Reprográfica</v>
          </cell>
          <cell r="G1560" t="str">
            <v>Aluguel Máquina Reprográfica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0</v>
          </cell>
          <cell r="AE1560">
            <v>0</v>
          </cell>
        </row>
        <row r="1561">
          <cell r="F1561" t="str">
            <v>(-) DESPESAS MANUTENÇÃO DA PRODUÇÃOMaterial de Consumo Máquina Reprografia</v>
          </cell>
          <cell r="G1561" t="str">
            <v>Material de Consumo Máquina Reprografia</v>
          </cell>
          <cell r="H1561">
            <v>100</v>
          </cell>
          <cell r="I1561">
            <v>225.06</v>
          </cell>
          <cell r="J1561">
            <v>100</v>
          </cell>
          <cell r="K1561">
            <v>0</v>
          </cell>
          <cell r="L1561">
            <v>100</v>
          </cell>
          <cell r="M1561">
            <v>293.16000000000003</v>
          </cell>
          <cell r="N1561">
            <v>100</v>
          </cell>
          <cell r="O1561">
            <v>0</v>
          </cell>
          <cell r="P1561">
            <v>100</v>
          </cell>
          <cell r="Q1561">
            <v>0</v>
          </cell>
          <cell r="R1561">
            <v>100</v>
          </cell>
          <cell r="S1561">
            <v>61.81</v>
          </cell>
          <cell r="T1561">
            <v>100</v>
          </cell>
          <cell r="U1561">
            <v>66.930000000000007</v>
          </cell>
          <cell r="V1561">
            <v>100</v>
          </cell>
          <cell r="W1561">
            <v>0</v>
          </cell>
          <cell r="X1561">
            <v>100</v>
          </cell>
          <cell r="Y1561">
            <v>0</v>
          </cell>
          <cell r="Z1561">
            <v>100</v>
          </cell>
          <cell r="AA1561">
            <v>0</v>
          </cell>
          <cell r="AB1561">
            <v>100</v>
          </cell>
          <cell r="AC1561">
            <v>0</v>
          </cell>
          <cell r="AD1561">
            <v>100</v>
          </cell>
          <cell r="AE1561">
            <v>0</v>
          </cell>
        </row>
        <row r="1562">
          <cell r="F1562" t="str">
            <v>(-) DESPESAS MANUTENÇÃO DA PRODUÇÃOMaterial de Expediente</v>
          </cell>
          <cell r="G1562" t="str">
            <v>Material de Expediente</v>
          </cell>
          <cell r="H1562">
            <v>350</v>
          </cell>
          <cell r="I1562">
            <v>40.65</v>
          </cell>
          <cell r="J1562">
            <v>350</v>
          </cell>
          <cell r="K1562">
            <v>38.270000000000003</v>
          </cell>
          <cell r="L1562">
            <v>350</v>
          </cell>
          <cell r="M1562">
            <v>272.36</v>
          </cell>
          <cell r="N1562">
            <v>350</v>
          </cell>
          <cell r="O1562">
            <v>68.25</v>
          </cell>
          <cell r="P1562">
            <v>350</v>
          </cell>
          <cell r="Q1562">
            <v>163.6</v>
          </cell>
          <cell r="R1562">
            <v>350</v>
          </cell>
          <cell r="S1562">
            <v>65.45</v>
          </cell>
          <cell r="T1562">
            <v>350</v>
          </cell>
          <cell r="U1562">
            <v>139.86000000000001</v>
          </cell>
          <cell r="V1562">
            <v>350</v>
          </cell>
          <cell r="W1562">
            <v>0</v>
          </cell>
          <cell r="X1562">
            <v>350</v>
          </cell>
          <cell r="Y1562">
            <v>0</v>
          </cell>
          <cell r="Z1562">
            <v>350</v>
          </cell>
          <cell r="AA1562">
            <v>0</v>
          </cell>
          <cell r="AB1562">
            <v>350</v>
          </cell>
          <cell r="AC1562">
            <v>0</v>
          </cell>
          <cell r="AD1562">
            <v>350</v>
          </cell>
          <cell r="AE1562">
            <v>0</v>
          </cell>
        </row>
        <row r="1563">
          <cell r="F1563" t="str">
            <v>(-) DESPESAS MANUTENÇÃO DA PRODUÇÃOMaterial de Limpeza</v>
          </cell>
          <cell r="G1563" t="str">
            <v>Material de Limpeza</v>
          </cell>
          <cell r="H1563">
            <v>0</v>
          </cell>
          <cell r="I1563">
            <v>0</v>
          </cell>
          <cell r="J1563">
            <v>0</v>
          </cell>
          <cell r="K1563">
            <v>603.08000000000004</v>
          </cell>
          <cell r="L1563">
            <v>0</v>
          </cell>
          <cell r="M1563">
            <v>12.8</v>
          </cell>
          <cell r="N1563">
            <v>0</v>
          </cell>
          <cell r="O1563">
            <v>210.32000000000153</v>
          </cell>
          <cell r="P1563">
            <v>0</v>
          </cell>
          <cell r="Q1563">
            <v>0</v>
          </cell>
          <cell r="R1563">
            <v>0</v>
          </cell>
          <cell r="S1563">
            <v>207.27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</row>
        <row r="1564">
          <cell r="F1564" t="str">
            <v>(-) DESPESAS MANUTENÇÃO DA PRODUÇÃOMaterial Gráfico e Repreográfico</v>
          </cell>
          <cell r="G1564" t="str">
            <v>Material Gráfico e Repreográfico</v>
          </cell>
          <cell r="H1564">
            <v>50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50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50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50</v>
          </cell>
          <cell r="AA1564">
            <v>0</v>
          </cell>
          <cell r="AB1564">
            <v>0</v>
          </cell>
          <cell r="AC1564">
            <v>0</v>
          </cell>
          <cell r="AD1564">
            <v>50</v>
          </cell>
          <cell r="AE1564">
            <v>0</v>
          </cell>
        </row>
        <row r="1565">
          <cell r="F1565" t="str">
            <v>(-) DESPESAS MANUTENÇÃO DA PRODUÇÃOMateriais de Natureza Permanente</v>
          </cell>
          <cell r="G1565" t="str">
            <v>Materiais de Natureza Permanente</v>
          </cell>
          <cell r="H1565">
            <v>100</v>
          </cell>
          <cell r="I1565">
            <v>299.7</v>
          </cell>
          <cell r="J1565">
            <v>100</v>
          </cell>
          <cell r="K1565">
            <v>17.63</v>
          </cell>
          <cell r="L1565">
            <v>100</v>
          </cell>
          <cell r="M1565">
            <v>17.600000000000001</v>
          </cell>
          <cell r="N1565">
            <v>100</v>
          </cell>
          <cell r="O1565">
            <v>54.75</v>
          </cell>
          <cell r="P1565">
            <v>100</v>
          </cell>
          <cell r="Q1565">
            <v>0</v>
          </cell>
          <cell r="R1565">
            <v>100</v>
          </cell>
          <cell r="S1565">
            <v>0</v>
          </cell>
          <cell r="T1565">
            <v>100</v>
          </cell>
          <cell r="U1565">
            <v>0</v>
          </cell>
          <cell r="V1565">
            <v>100</v>
          </cell>
          <cell r="W1565">
            <v>0</v>
          </cell>
          <cell r="X1565">
            <v>100</v>
          </cell>
          <cell r="Y1565">
            <v>0</v>
          </cell>
          <cell r="Z1565">
            <v>100</v>
          </cell>
          <cell r="AA1565">
            <v>0</v>
          </cell>
          <cell r="AB1565">
            <v>100</v>
          </cell>
          <cell r="AC1565">
            <v>0</v>
          </cell>
          <cell r="AD1565">
            <v>100</v>
          </cell>
          <cell r="AE1565">
            <v>0</v>
          </cell>
        </row>
        <row r="1566">
          <cell r="F1566" t="str">
            <v>(-) DESPESAS MANUTENÇÃO DA PRODUÇÃOCoffee Break</v>
          </cell>
          <cell r="G1566" t="str">
            <v>Coffee Break</v>
          </cell>
          <cell r="H1566">
            <v>250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250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250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250</v>
          </cell>
          <cell r="AA1566">
            <v>0</v>
          </cell>
          <cell r="AB1566">
            <v>0</v>
          </cell>
          <cell r="AC1566">
            <v>0</v>
          </cell>
          <cell r="AD1566">
            <v>250</v>
          </cell>
          <cell r="AE1566">
            <v>0</v>
          </cell>
        </row>
        <row r="1567">
          <cell r="F1567" t="str">
            <v>(-) DESPESAS MANUTENÇÃO DA PRODUÇÃOMaterial EPI</v>
          </cell>
          <cell r="G1567" t="str">
            <v>Material EPI</v>
          </cell>
          <cell r="H1567">
            <v>0</v>
          </cell>
          <cell r="I1567">
            <v>0</v>
          </cell>
          <cell r="J1567">
            <v>2000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1593.85</v>
          </cell>
          <cell r="P1567">
            <v>0</v>
          </cell>
          <cell r="Q1567">
            <v>5730.67</v>
          </cell>
          <cell r="R1567">
            <v>1000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2000</v>
          </cell>
          <cell r="AC1567">
            <v>0</v>
          </cell>
          <cell r="AD1567">
            <v>0</v>
          </cell>
          <cell r="AE1567">
            <v>0</v>
          </cell>
        </row>
        <row r="1568">
          <cell r="F1568" t="str">
            <v>(-) DESPESAS MANUTENÇÃO DA PRODUÇÃO(-) Serviços Técnicos Especializados</v>
          </cell>
          <cell r="G1568" t="str">
            <v>(-) Serviços Técnicos Especializados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5000</v>
          </cell>
          <cell r="M1568">
            <v>0</v>
          </cell>
          <cell r="N1568">
            <v>1000</v>
          </cell>
          <cell r="O1568">
            <v>0</v>
          </cell>
          <cell r="P1568">
            <v>1000</v>
          </cell>
          <cell r="Q1568">
            <v>0</v>
          </cell>
          <cell r="R1568">
            <v>1000</v>
          </cell>
          <cell r="S1568">
            <v>0</v>
          </cell>
          <cell r="T1568">
            <v>1000</v>
          </cell>
          <cell r="U1568">
            <v>0</v>
          </cell>
          <cell r="V1568">
            <v>5000</v>
          </cell>
          <cell r="W1568">
            <v>0</v>
          </cell>
          <cell r="X1568">
            <v>1000</v>
          </cell>
          <cell r="Y1568">
            <v>0</v>
          </cell>
          <cell r="Z1568">
            <v>1000</v>
          </cell>
          <cell r="AA1568">
            <v>0</v>
          </cell>
          <cell r="AB1568">
            <v>1000</v>
          </cell>
          <cell r="AC1568">
            <v>0</v>
          </cell>
          <cell r="AD1568">
            <v>1000</v>
          </cell>
          <cell r="AE1568">
            <v>0</v>
          </cell>
        </row>
        <row r="1569">
          <cell r="F1569" t="str">
            <v>(-) DESPESAS MANUTENÇÃO DA PRODUÇÃOComissões sobre Vendas</v>
          </cell>
          <cell r="G1569" t="str">
            <v>Comissões sobre Vendas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0</v>
          </cell>
          <cell r="AD1569">
            <v>0</v>
          </cell>
          <cell r="AE1569">
            <v>0</v>
          </cell>
        </row>
        <row r="1570">
          <cell r="F1570" t="str">
            <v>(-) DESPESAS MANUTENÇÃO DA PRODUÇÃOServiços de Segurança</v>
          </cell>
          <cell r="G1570" t="str">
            <v>Serviços de Segurança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0</v>
          </cell>
          <cell r="AD1570">
            <v>0</v>
          </cell>
          <cell r="AE1570">
            <v>0</v>
          </cell>
        </row>
        <row r="1571">
          <cell r="F1571" t="str">
            <v>(-) DESPESAS MANUTENÇÃO DA PRODUÇÃOServiços de Contabilidade</v>
          </cell>
          <cell r="G1571" t="str">
            <v>Serviços de Contabilidade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</row>
        <row r="1572">
          <cell r="F1572" t="str">
            <v>(-) DESPESAS MANUTENÇÃO DA PRODUÇÃOAssessoria Tributária</v>
          </cell>
          <cell r="G1572" t="str">
            <v>Assessoria Tributária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</row>
        <row r="1573">
          <cell r="F1573" t="str">
            <v>(-) DESPESAS MANUTENÇÃO DA PRODUÇÃOAuditoria Independente</v>
          </cell>
          <cell r="G1573" t="str">
            <v>Auditoria Independente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  <cell r="AE1573">
            <v>0</v>
          </cell>
        </row>
        <row r="1574">
          <cell r="F1574" t="str">
            <v>(-) DESPESAS MANUTENÇÃO DA PRODUÇÃOAdvocacia</v>
          </cell>
          <cell r="G1574" t="str">
            <v>Advocacia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  <cell r="AE1574">
            <v>0</v>
          </cell>
        </row>
        <row r="1575">
          <cell r="F1575" t="str">
            <v>(-) DESPESAS MANUTENÇÃO DA PRODUÇÃOAssessoria de Imprensa</v>
          </cell>
          <cell r="G1575" t="str">
            <v>Assessoria de Imprensa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0</v>
          </cell>
          <cell r="AE1575">
            <v>0</v>
          </cell>
        </row>
        <row r="1576">
          <cell r="F1576" t="str">
            <v>(-) DESPESAS MANUTENÇÃO DA PRODUÇÃOAssessoria de Comunicação</v>
          </cell>
          <cell r="G1576" t="str">
            <v>Assessoria de Comunicação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0</v>
          </cell>
          <cell r="AD1576">
            <v>0</v>
          </cell>
          <cell r="AE1576">
            <v>0</v>
          </cell>
        </row>
        <row r="1577">
          <cell r="F1577" t="str">
            <v>(-) DESPESAS MANUTENÇÃO DA PRODUÇÃOAssessoria Criação e Publicidade</v>
          </cell>
          <cell r="G1577" t="str">
            <v>Assessoria Criação e Publicidade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</row>
        <row r="1578">
          <cell r="F1578" t="str">
            <v>(-) DESPESAS MANUTENÇÃO DA PRODUÇÃORecrutamento e Seleção</v>
          </cell>
          <cell r="G1578" t="str">
            <v>Recrutamento e Seleção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0</v>
          </cell>
          <cell r="AD1578">
            <v>0</v>
          </cell>
          <cell r="AE1578">
            <v>0</v>
          </cell>
        </row>
        <row r="1579">
          <cell r="F1579" t="str">
            <v>(-) DESPESAS MANUTENÇÃO DA PRODUÇÃOFerramentas de Pesquisa</v>
          </cell>
          <cell r="G1579" t="str">
            <v>Ferramentas de Pesquisa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</row>
        <row r="1580">
          <cell r="F1580" t="str">
            <v>(-) DESPESAS MANUTENÇÃO DA PRODUÇÃOAssessoria Empresarial</v>
          </cell>
          <cell r="G1580" t="str">
            <v>Assessoria Empresarial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</row>
        <row r="1581">
          <cell r="F1581" t="str">
            <v>(-) DESPESAS MANUTENÇÃO DA PRODUÇÃOServiço de Desembaraço Aduaneiro</v>
          </cell>
          <cell r="G1581" t="str">
            <v>Serviço de Desembaraço Aduaneiro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0</v>
          </cell>
          <cell r="AE1581">
            <v>0</v>
          </cell>
        </row>
        <row r="1582">
          <cell r="F1582" t="str">
            <v>(-) DESPESAS MANUTENÇÃO DA PRODUÇÃOParticipação em Associações</v>
          </cell>
          <cell r="G1582" t="str">
            <v>Participação em Associações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  <cell r="AE1582">
            <v>0</v>
          </cell>
        </row>
        <row r="1583">
          <cell r="F1583" t="str">
            <v>(-) DESPESAS MANUTENÇÃO DA PRODUÇÃOComissão Empresa de Cobrança</v>
          </cell>
          <cell r="G1583" t="str">
            <v>Comissão Empresa de Cobrança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</row>
        <row r="1584">
          <cell r="F1584" t="str">
            <v>(-) DESPESAS MANUTENÇÃO DA PRODUÇÃOServiço Análise de Crédito</v>
          </cell>
          <cell r="G1584" t="str">
            <v>Serviço Análise de Crédito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</row>
        <row r="1585">
          <cell r="F1585" t="str">
            <v>(-) DESPESAS MANUTENÇÃO DA PRODUÇÃODesenvolvimento e Manutenção de Software</v>
          </cell>
          <cell r="G1585" t="str">
            <v>Desenvolvimento e Manutenção de Software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  <cell r="AE1585">
            <v>0</v>
          </cell>
        </row>
        <row r="1586">
          <cell r="F1586" t="str">
            <v>(-) DESPESAS MANUTENÇÃO DA PRODUÇÃOSuporte Técnico Software</v>
          </cell>
          <cell r="G1586" t="str">
            <v>Suporte Técnico Software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5000</v>
          </cell>
          <cell r="M1586">
            <v>0</v>
          </cell>
          <cell r="N1586">
            <v>1000</v>
          </cell>
          <cell r="O1586">
            <v>0</v>
          </cell>
          <cell r="P1586">
            <v>1000</v>
          </cell>
          <cell r="Q1586">
            <v>0</v>
          </cell>
          <cell r="R1586">
            <v>1000</v>
          </cell>
          <cell r="S1586">
            <v>0</v>
          </cell>
          <cell r="T1586">
            <v>1000</v>
          </cell>
          <cell r="U1586">
            <v>0</v>
          </cell>
          <cell r="V1586">
            <v>5000</v>
          </cell>
          <cell r="W1586">
            <v>0</v>
          </cell>
          <cell r="X1586">
            <v>1000</v>
          </cell>
          <cell r="Y1586">
            <v>0</v>
          </cell>
          <cell r="Z1586">
            <v>1000</v>
          </cell>
          <cell r="AA1586">
            <v>0</v>
          </cell>
          <cell r="AB1586">
            <v>1000</v>
          </cell>
          <cell r="AC1586">
            <v>0</v>
          </cell>
          <cell r="AD1586">
            <v>1000</v>
          </cell>
          <cell r="AE1586">
            <v>0</v>
          </cell>
        </row>
        <row r="1587">
          <cell r="F1587" t="str">
            <v>(-) DESPESAS MANUTENÇÃO DA PRODUÇÃOLicença para Uso de Software (Aluguel)</v>
          </cell>
          <cell r="G1587" t="str">
            <v>Licença para Uso de Software (Aluguel)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</row>
        <row r="1588">
          <cell r="F1588" t="str">
            <v>(-) DESPESAS MANUTENÇÃO DA PRODUÇÃOAssessoria em TI</v>
          </cell>
          <cell r="G1588" t="str">
            <v>Assessoria em TI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0</v>
          </cell>
          <cell r="AD1588">
            <v>0</v>
          </cell>
          <cell r="AE1588">
            <v>0</v>
          </cell>
        </row>
        <row r="1589">
          <cell r="F1589" t="str">
            <v>(-) DESPESAS MANUTENÇÃO DA PRODUÇÃOManutenção Suporte Técnico Software</v>
          </cell>
          <cell r="G1589" t="str">
            <v>Manutenção Suporte Técnico Software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</row>
        <row r="1590">
          <cell r="F1590" t="str">
            <v>(-) DESPESAS MANUTENÇÃO DA PRODUÇÃO(-)Manutenção</v>
          </cell>
          <cell r="G1590" t="str">
            <v>(-)Manutenção</v>
          </cell>
          <cell r="H1590">
            <v>68754.930666669054</v>
          </cell>
          <cell r="I1590">
            <v>62604.480000000003</v>
          </cell>
          <cell r="J1590">
            <v>68754.930666669054</v>
          </cell>
          <cell r="K1590">
            <v>50747.14</v>
          </cell>
          <cell r="L1590">
            <v>68754.930666669054</v>
          </cell>
          <cell r="M1590">
            <v>98887.799999999988</v>
          </cell>
          <cell r="N1590">
            <v>68754.930666669054</v>
          </cell>
          <cell r="O1590">
            <v>160366.65</v>
          </cell>
          <cell r="P1590">
            <v>68754.930666669054</v>
          </cell>
          <cell r="Q1590">
            <v>104724.06</v>
          </cell>
          <cell r="R1590">
            <v>68754.930666669054</v>
          </cell>
          <cell r="S1590">
            <v>133257.33000000002</v>
          </cell>
          <cell r="T1590">
            <v>68754.930666669054</v>
          </cell>
          <cell r="U1590">
            <v>81439.050000000017</v>
          </cell>
          <cell r="V1590">
            <v>68754.930666669054</v>
          </cell>
          <cell r="W1590">
            <v>0</v>
          </cell>
          <cell r="X1590">
            <v>68754.930666669054</v>
          </cell>
          <cell r="Y1590">
            <v>0</v>
          </cell>
          <cell r="Z1590">
            <v>68754.930666669054</v>
          </cell>
          <cell r="AA1590">
            <v>0</v>
          </cell>
          <cell r="AB1590">
            <v>68754.930666669054</v>
          </cell>
          <cell r="AC1590">
            <v>0</v>
          </cell>
          <cell r="AD1590">
            <v>68754.930666669054</v>
          </cell>
          <cell r="AE1590">
            <v>0</v>
          </cell>
        </row>
        <row r="1591">
          <cell r="F1591" t="str">
            <v>(-) DESPESAS MANUTENÇÃO DA PRODUÇÃOMateriais de Manutenção e Reparos</v>
          </cell>
          <cell r="G1591" t="str">
            <v>Materiais de Manutenção e Reparos</v>
          </cell>
          <cell r="H1591">
            <v>100</v>
          </cell>
          <cell r="I1591">
            <v>0</v>
          </cell>
          <cell r="J1591">
            <v>100</v>
          </cell>
          <cell r="K1591">
            <v>0</v>
          </cell>
          <cell r="L1591">
            <v>100</v>
          </cell>
          <cell r="M1591">
            <v>0</v>
          </cell>
          <cell r="N1591">
            <v>100</v>
          </cell>
          <cell r="O1591">
            <v>0</v>
          </cell>
          <cell r="P1591">
            <v>100</v>
          </cell>
          <cell r="Q1591">
            <v>0</v>
          </cell>
          <cell r="R1591">
            <v>100</v>
          </cell>
          <cell r="S1591">
            <v>0</v>
          </cell>
          <cell r="T1591">
            <v>100</v>
          </cell>
          <cell r="U1591">
            <v>0</v>
          </cell>
          <cell r="V1591">
            <v>100</v>
          </cell>
          <cell r="W1591">
            <v>0</v>
          </cell>
          <cell r="X1591">
            <v>100</v>
          </cell>
          <cell r="Y1591">
            <v>0</v>
          </cell>
          <cell r="Z1591">
            <v>100</v>
          </cell>
          <cell r="AA1591">
            <v>0</v>
          </cell>
          <cell r="AB1591">
            <v>100</v>
          </cell>
          <cell r="AC1591">
            <v>0</v>
          </cell>
          <cell r="AD1591">
            <v>100</v>
          </cell>
          <cell r="AE1591">
            <v>0</v>
          </cell>
        </row>
        <row r="1592">
          <cell r="F1592" t="str">
            <v>(-) DESPESAS MANUTENÇÃO DA PRODUÇÃOManutenção Conservação Móveis e Utensílios</v>
          </cell>
          <cell r="G1592" t="str">
            <v>Manutenção Conservação Móveis e Utensílios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</row>
        <row r="1593">
          <cell r="F1593" t="str">
            <v>(-) DESPESAS MANUTENÇÃO DA PRODUÇÃOManutenção Conservação Máq. e Equipamentos</v>
          </cell>
          <cell r="G1593" t="str">
            <v>Manutenção Conservação Máq. e Equipamentos</v>
          </cell>
          <cell r="H1593">
            <v>68654.930666669054</v>
          </cell>
          <cell r="I1593">
            <v>62604.480000000003</v>
          </cell>
          <cell r="J1593">
            <v>68654.930666669054</v>
          </cell>
          <cell r="K1593">
            <v>50747.14</v>
          </cell>
          <cell r="L1593">
            <v>68654.930666669054</v>
          </cell>
          <cell r="M1593">
            <v>98887.799999999988</v>
          </cell>
          <cell r="N1593">
            <v>68654.930666669054</v>
          </cell>
          <cell r="O1593">
            <v>160366.65</v>
          </cell>
          <cell r="P1593">
            <v>68654.930666669054</v>
          </cell>
          <cell r="Q1593">
            <v>104724.06</v>
          </cell>
          <cell r="R1593">
            <v>68654.930666669054</v>
          </cell>
          <cell r="S1593">
            <v>133257.33000000002</v>
          </cell>
          <cell r="T1593">
            <v>68654.930666669054</v>
          </cell>
          <cell r="U1593">
            <v>81439.050000000017</v>
          </cell>
          <cell r="V1593">
            <v>68654.930666669054</v>
          </cell>
          <cell r="W1593">
            <v>0</v>
          </cell>
          <cell r="X1593">
            <v>68654.930666669054</v>
          </cell>
          <cell r="Y1593">
            <v>0</v>
          </cell>
          <cell r="Z1593">
            <v>68654.930666669054</v>
          </cell>
          <cell r="AA1593">
            <v>0</v>
          </cell>
          <cell r="AB1593">
            <v>68654.930666669054</v>
          </cell>
          <cell r="AC1593">
            <v>0</v>
          </cell>
          <cell r="AD1593">
            <v>68654.930666669054</v>
          </cell>
          <cell r="AE1593">
            <v>0</v>
          </cell>
        </row>
        <row r="1594">
          <cell r="F1594" t="str">
            <v>(-) DESPESAS MANUTENÇÃO DA PRODUÇÃOManutenção de Equipamentos de Informática</v>
          </cell>
          <cell r="G1594" t="str">
            <v>Manutenção de Equipamentos de Informática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0</v>
          </cell>
          <cell r="AD1594">
            <v>0</v>
          </cell>
          <cell r="AE1594">
            <v>0</v>
          </cell>
        </row>
        <row r="1595">
          <cell r="F1595" t="str">
            <v>(-) DESPESAS MANUTENÇÃO DA PRODUÇÃOManutenção e Conservação Instalações</v>
          </cell>
          <cell r="G1595" t="str">
            <v>Manutenção e Conservação Instalações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B1595">
            <v>0</v>
          </cell>
          <cell r="AC1595">
            <v>0</v>
          </cell>
          <cell r="AD1595">
            <v>0</v>
          </cell>
          <cell r="AE1595">
            <v>0</v>
          </cell>
        </row>
        <row r="1596">
          <cell r="F1596" t="str">
            <v>(-) DESPESAS MANUTENÇÃO DA PRODUÇÃOManutenção e Conservação Predial</v>
          </cell>
          <cell r="G1596" t="str">
            <v>Manutenção e Conservação Predial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B1596">
            <v>0</v>
          </cell>
          <cell r="AC1596">
            <v>0</v>
          </cell>
          <cell r="AD1596">
            <v>0</v>
          </cell>
          <cell r="AE1596">
            <v>0</v>
          </cell>
        </row>
        <row r="1597">
          <cell r="F1597" t="str">
            <v>(-) DESPESAS MANUTENÇÃO DA PRODUÇÃO(-)Outras Despesas Gerais</v>
          </cell>
          <cell r="G1597" t="str">
            <v>(-)Outras Despesas Gerais</v>
          </cell>
          <cell r="H1597">
            <v>2500</v>
          </cell>
          <cell r="I1597">
            <v>418.44</v>
          </cell>
          <cell r="J1597">
            <v>3000</v>
          </cell>
          <cell r="K1597">
            <v>1130.43</v>
          </cell>
          <cell r="L1597">
            <v>2500</v>
          </cell>
          <cell r="M1597">
            <v>0</v>
          </cell>
          <cell r="N1597">
            <v>2750</v>
          </cell>
          <cell r="O1597">
            <v>4636.84</v>
          </cell>
          <cell r="P1597">
            <v>3150</v>
          </cell>
          <cell r="Q1597">
            <v>-3409.1600000000003</v>
          </cell>
          <cell r="R1597">
            <v>2500</v>
          </cell>
          <cell r="S1597">
            <v>12335.29</v>
          </cell>
          <cell r="T1597">
            <v>4000</v>
          </cell>
          <cell r="U1597">
            <v>9543.34</v>
          </cell>
          <cell r="V1597">
            <v>3000</v>
          </cell>
          <cell r="W1597">
            <v>0</v>
          </cell>
          <cell r="X1597">
            <v>2500</v>
          </cell>
          <cell r="Y1597">
            <v>0</v>
          </cell>
          <cell r="Z1597">
            <v>2650</v>
          </cell>
          <cell r="AA1597">
            <v>0</v>
          </cell>
          <cell r="AB1597">
            <v>3000</v>
          </cell>
          <cell r="AC1597">
            <v>0</v>
          </cell>
          <cell r="AD1597">
            <v>2500</v>
          </cell>
          <cell r="AE1597">
            <v>0</v>
          </cell>
        </row>
        <row r="1598">
          <cell r="F1598" t="str">
            <v>(-) DESPESAS MANUTENÇÃO DA PRODUÇÃOAluguel de Veículos</v>
          </cell>
          <cell r="G1598" t="str">
            <v>Aluguel de Veículos</v>
          </cell>
          <cell r="H1598">
            <v>0</v>
          </cell>
          <cell r="I1598">
            <v>0</v>
          </cell>
          <cell r="J1598">
            <v>500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500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500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500</v>
          </cell>
          <cell r="AC1598">
            <v>0</v>
          </cell>
          <cell r="AD1598">
            <v>0</v>
          </cell>
          <cell r="AE1598">
            <v>0</v>
          </cell>
        </row>
        <row r="1599">
          <cell r="F1599" t="str">
            <v>(-) DESPESAS MANUTENÇÃO DA PRODUÇÃOAssinatura Jornais, Revistas e Periódicos</v>
          </cell>
          <cell r="G1599" t="str">
            <v>Assinatura Jornais, Revistas e Periódicos</v>
          </cell>
          <cell r="H1599">
            <v>100</v>
          </cell>
          <cell r="I1599">
            <v>0</v>
          </cell>
          <cell r="J1599">
            <v>100</v>
          </cell>
          <cell r="K1599">
            <v>0</v>
          </cell>
          <cell r="L1599">
            <v>100</v>
          </cell>
          <cell r="M1599">
            <v>0</v>
          </cell>
          <cell r="N1599">
            <v>100</v>
          </cell>
          <cell r="O1599">
            <v>0</v>
          </cell>
          <cell r="P1599">
            <v>100</v>
          </cell>
          <cell r="Q1599">
            <v>0</v>
          </cell>
          <cell r="R1599">
            <v>100</v>
          </cell>
          <cell r="S1599">
            <v>0</v>
          </cell>
          <cell r="T1599">
            <v>100</v>
          </cell>
          <cell r="U1599">
            <v>0</v>
          </cell>
          <cell r="V1599">
            <v>100</v>
          </cell>
          <cell r="W1599">
            <v>0</v>
          </cell>
          <cell r="X1599">
            <v>100</v>
          </cell>
          <cell r="Y1599">
            <v>0</v>
          </cell>
          <cell r="Z1599">
            <v>100</v>
          </cell>
          <cell r="AA1599">
            <v>0</v>
          </cell>
          <cell r="AB1599">
            <v>100</v>
          </cell>
          <cell r="AC1599">
            <v>0</v>
          </cell>
          <cell r="AD1599">
            <v>100</v>
          </cell>
          <cell r="AE1599">
            <v>0</v>
          </cell>
        </row>
        <row r="1600">
          <cell r="F1600" t="str">
            <v>(-) DESPESAS MANUTENÇÃO DA PRODUÇÃOCombustível</v>
          </cell>
          <cell r="G1600" t="str">
            <v>Combustível</v>
          </cell>
          <cell r="H1600">
            <v>450</v>
          </cell>
          <cell r="I1600">
            <v>0</v>
          </cell>
          <cell r="J1600">
            <v>450</v>
          </cell>
          <cell r="K1600">
            <v>0</v>
          </cell>
          <cell r="L1600">
            <v>450</v>
          </cell>
          <cell r="M1600">
            <v>0</v>
          </cell>
          <cell r="N1600">
            <v>450</v>
          </cell>
          <cell r="O1600">
            <v>0</v>
          </cell>
          <cell r="P1600">
            <v>450</v>
          </cell>
          <cell r="Q1600">
            <v>-3994.53</v>
          </cell>
          <cell r="R1600">
            <v>450</v>
          </cell>
          <cell r="S1600">
            <v>0</v>
          </cell>
          <cell r="T1600">
            <v>450</v>
          </cell>
          <cell r="U1600">
            <v>0</v>
          </cell>
          <cell r="V1600">
            <v>450</v>
          </cell>
          <cell r="W1600">
            <v>0</v>
          </cell>
          <cell r="X1600">
            <v>450</v>
          </cell>
          <cell r="Y1600">
            <v>0</v>
          </cell>
          <cell r="Z1600">
            <v>450</v>
          </cell>
          <cell r="AA1600">
            <v>0</v>
          </cell>
          <cell r="AB1600">
            <v>450</v>
          </cell>
          <cell r="AC1600">
            <v>0</v>
          </cell>
          <cell r="AD1600">
            <v>450</v>
          </cell>
          <cell r="AE1600">
            <v>0</v>
          </cell>
        </row>
        <row r="1601">
          <cell r="F1601" t="str">
            <v>(-) DESPESAS MANUTENÇÃO DA PRODUÇÃODespesa com Documentos</v>
          </cell>
          <cell r="G1601" t="str">
            <v>Despesa com Documentos</v>
          </cell>
          <cell r="H1601">
            <v>0</v>
          </cell>
          <cell r="I1601">
            <v>0</v>
          </cell>
          <cell r="J1601">
            <v>0</v>
          </cell>
          <cell r="K1601">
            <v>66.94</v>
          </cell>
          <cell r="L1601">
            <v>0</v>
          </cell>
          <cell r="M1601">
            <v>0</v>
          </cell>
          <cell r="N1601">
            <v>250</v>
          </cell>
          <cell r="O1601">
            <v>14</v>
          </cell>
          <cell r="P1601">
            <v>0</v>
          </cell>
          <cell r="Q1601">
            <v>14</v>
          </cell>
          <cell r="R1601">
            <v>0</v>
          </cell>
          <cell r="S1601">
            <v>0</v>
          </cell>
          <cell r="T1601">
            <v>1500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  <cell r="AE1601">
            <v>0</v>
          </cell>
        </row>
        <row r="1602">
          <cell r="F1602" t="str">
            <v>(-) DESPESAS MANUTENÇÃO DA PRODUÇÃODespesa com Processos Judiciais</v>
          </cell>
          <cell r="G1602" t="str">
            <v>Despesa com Processos Judiciais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</row>
        <row r="1603">
          <cell r="F1603" t="str">
            <v>(-) DESPESAS MANUTENÇÃO DA PRODUÇÃOFrete Compra</v>
          </cell>
          <cell r="G1603" t="str">
            <v>Frete Compra</v>
          </cell>
          <cell r="H1603">
            <v>1500</v>
          </cell>
          <cell r="I1603">
            <v>391.75</v>
          </cell>
          <cell r="J1603">
            <v>1500</v>
          </cell>
          <cell r="K1603">
            <v>1063.49</v>
          </cell>
          <cell r="L1603">
            <v>1500</v>
          </cell>
          <cell r="M1603">
            <v>0</v>
          </cell>
          <cell r="N1603">
            <v>1500</v>
          </cell>
          <cell r="O1603">
            <v>4609.12</v>
          </cell>
          <cell r="P1603">
            <v>1500</v>
          </cell>
          <cell r="Q1603">
            <v>294.62</v>
          </cell>
          <cell r="R1603">
            <v>1500</v>
          </cell>
          <cell r="S1603">
            <v>4094.77</v>
          </cell>
          <cell r="T1603">
            <v>1500</v>
          </cell>
          <cell r="U1603">
            <v>1278.92</v>
          </cell>
          <cell r="V1603">
            <v>1500</v>
          </cell>
          <cell r="W1603">
            <v>0</v>
          </cell>
          <cell r="X1603">
            <v>1500</v>
          </cell>
          <cell r="Y1603">
            <v>0</v>
          </cell>
          <cell r="Z1603">
            <v>1500</v>
          </cell>
          <cell r="AA1603">
            <v>0</v>
          </cell>
          <cell r="AB1603">
            <v>1500</v>
          </cell>
          <cell r="AC1603">
            <v>0</v>
          </cell>
          <cell r="AD1603">
            <v>1500</v>
          </cell>
          <cell r="AE1603">
            <v>0</v>
          </cell>
        </row>
        <row r="1604">
          <cell r="F1604" t="str">
            <v>(-) DESPESAS MANUTENÇÃO DA PRODUÇÃOMão-de-Obra Terceirizada</v>
          </cell>
          <cell r="G1604" t="str">
            <v>Mão-de-Obra Terceirizada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150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150</v>
          </cell>
          <cell r="AA1604">
            <v>0</v>
          </cell>
          <cell r="AB1604">
            <v>0</v>
          </cell>
          <cell r="AC1604">
            <v>0</v>
          </cell>
          <cell r="AD1604">
            <v>0</v>
          </cell>
          <cell r="AE1604">
            <v>0</v>
          </cell>
        </row>
        <row r="1605">
          <cell r="F1605" t="str">
            <v>(-) DESPESAS MANUTENÇÃO DA PRODUÇÃOServiço de Correios</v>
          </cell>
          <cell r="G1605" t="str">
            <v>Serviço de Correios</v>
          </cell>
          <cell r="H1605">
            <v>150</v>
          </cell>
          <cell r="I1605">
            <v>26.69</v>
          </cell>
          <cell r="J1605">
            <v>150</v>
          </cell>
          <cell r="K1605">
            <v>0</v>
          </cell>
          <cell r="L1605">
            <v>150</v>
          </cell>
          <cell r="M1605">
            <v>0</v>
          </cell>
          <cell r="N1605">
            <v>150</v>
          </cell>
          <cell r="O1605">
            <v>13.72</v>
          </cell>
          <cell r="P1605">
            <v>150</v>
          </cell>
          <cell r="Q1605">
            <v>276.75</v>
          </cell>
          <cell r="R1605">
            <v>150</v>
          </cell>
          <cell r="S1605">
            <v>0</v>
          </cell>
          <cell r="T1605">
            <v>150</v>
          </cell>
          <cell r="U1605">
            <v>23.9</v>
          </cell>
          <cell r="V1605">
            <v>150</v>
          </cell>
          <cell r="W1605">
            <v>0</v>
          </cell>
          <cell r="X1605">
            <v>150</v>
          </cell>
          <cell r="Y1605">
            <v>0</v>
          </cell>
          <cell r="Z1605">
            <v>150</v>
          </cell>
          <cell r="AA1605">
            <v>0</v>
          </cell>
          <cell r="AB1605">
            <v>150</v>
          </cell>
          <cell r="AC1605">
            <v>0</v>
          </cell>
          <cell r="AD1605">
            <v>150</v>
          </cell>
          <cell r="AE1605">
            <v>0</v>
          </cell>
        </row>
        <row r="1606">
          <cell r="F1606" t="str">
            <v>(-) DESPESAS MANUTENÇÃO DA PRODUÇÃOÁgua</v>
          </cell>
          <cell r="G1606" t="str">
            <v>Água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0</v>
          </cell>
          <cell r="AD1606">
            <v>0</v>
          </cell>
          <cell r="AE1606">
            <v>0</v>
          </cell>
        </row>
        <row r="1607">
          <cell r="F1607" t="str">
            <v>(-) DESPESAS MANUTENÇÃO DA PRODUÇÃODespesas com Amortização de Software</v>
          </cell>
          <cell r="G1607" t="str">
            <v>Despesas com Amortização de Software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</row>
        <row r="1608">
          <cell r="F1608" t="str">
            <v>(-) DESPESAS MANUTENÇÃO DA PRODUÇÃOTaxas Operacionais</v>
          </cell>
          <cell r="G1608" t="str">
            <v>Taxas Operacionais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</row>
        <row r="1609">
          <cell r="F1609" t="str">
            <v>(-) DESPESAS MANUTENÇÃO DA PRODUÇÃOAluguel de Imóveis</v>
          </cell>
          <cell r="G1609" t="str">
            <v>Aluguel de Imóveis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0</v>
          </cell>
          <cell r="AE1609">
            <v>0</v>
          </cell>
        </row>
        <row r="1610">
          <cell r="F1610" t="str">
            <v>(-) DESPESAS MANUTENÇÃO DA PRODUÇÃOSeguro Frota Leve</v>
          </cell>
          <cell r="G1610" t="str">
            <v>Seguro Frota Leve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0</v>
          </cell>
          <cell r="AE1610">
            <v>0</v>
          </cell>
        </row>
        <row r="1611">
          <cell r="F1611" t="str">
            <v>(-) DESPESAS MANUTENÇÃO DA PRODUÇÃOPerdas de Estoque</v>
          </cell>
          <cell r="G1611" t="str">
            <v>Perdas de Estoque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</row>
        <row r="1612">
          <cell r="F1612" t="str">
            <v>(-) DESPESAS MANUTENÇÃO DA PRODUÇÃOAluguel de Máquinas e Equipamentos</v>
          </cell>
          <cell r="G1612" t="str">
            <v>Aluguel de Máquinas e Equipamentos</v>
          </cell>
          <cell r="H1612">
            <v>300</v>
          </cell>
          <cell r="I1612">
            <v>0</v>
          </cell>
          <cell r="J1612">
            <v>300</v>
          </cell>
          <cell r="K1612">
            <v>0</v>
          </cell>
          <cell r="L1612">
            <v>300</v>
          </cell>
          <cell r="M1612">
            <v>0</v>
          </cell>
          <cell r="N1612">
            <v>300</v>
          </cell>
          <cell r="O1612">
            <v>0</v>
          </cell>
          <cell r="P1612">
            <v>300</v>
          </cell>
          <cell r="Q1612">
            <v>0</v>
          </cell>
          <cell r="R1612">
            <v>300</v>
          </cell>
          <cell r="S1612">
            <v>0</v>
          </cell>
          <cell r="T1612">
            <v>300</v>
          </cell>
          <cell r="U1612">
            <v>0</v>
          </cell>
          <cell r="V1612">
            <v>300</v>
          </cell>
          <cell r="W1612">
            <v>0</v>
          </cell>
          <cell r="X1612">
            <v>300</v>
          </cell>
          <cell r="Y1612">
            <v>0</v>
          </cell>
          <cell r="Z1612">
            <v>300</v>
          </cell>
          <cell r="AA1612">
            <v>0</v>
          </cell>
          <cell r="AB1612">
            <v>300</v>
          </cell>
          <cell r="AC1612">
            <v>0</v>
          </cell>
          <cell r="AD1612">
            <v>300</v>
          </cell>
          <cell r="AE1612">
            <v>0</v>
          </cell>
        </row>
        <row r="1613">
          <cell r="F1613" t="str">
            <v>(-) DESPESAS MANUTENÇÃO DA PRODUÇÃOOutras Despesas Gerais</v>
          </cell>
          <cell r="G1613" t="str">
            <v>Outras Despesas Gerais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8240.52</v>
          </cell>
          <cell r="T1613">
            <v>0</v>
          </cell>
          <cell r="U1613">
            <v>8240.52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0</v>
          </cell>
          <cell r="AE1613">
            <v>0</v>
          </cell>
        </row>
        <row r="1614">
          <cell r="F1614" t="str">
            <v>(-) DESPESAS MANUTENÇÃO DA PRODUÇÃO(=) MARGEM BRUTA</v>
          </cell>
          <cell r="G1614" t="str">
            <v>(=) MARGEM BRUTA</v>
          </cell>
          <cell r="H1614">
            <v>4170393.0475981496</v>
          </cell>
          <cell r="I1614">
            <v>3372711.6900000009</v>
          </cell>
          <cell r="J1614">
            <v>4423292.7069324423</v>
          </cell>
          <cell r="K1614">
            <v>3814084.8200000003</v>
          </cell>
          <cell r="L1614">
            <v>5774526.5027186638</v>
          </cell>
          <cell r="M1614">
            <v>6510719.5300000077</v>
          </cell>
          <cell r="N1614">
            <v>6247925.4698969116</v>
          </cell>
          <cell r="O1614">
            <v>5378257.7476355992</v>
          </cell>
          <cell r="P1614">
            <v>6383258.712565423</v>
          </cell>
          <cell r="Q1614">
            <v>6625472.3299999982</v>
          </cell>
          <cell r="R1614">
            <v>5976264.5896978769</v>
          </cell>
          <cell r="S1614">
            <v>5509562.0399999991</v>
          </cell>
          <cell r="T1614">
            <v>7212815.5226351842</v>
          </cell>
          <cell r="U1614">
            <v>6519459.3000000007</v>
          </cell>
          <cell r="V1614">
            <v>7159037.8816749211</v>
          </cell>
          <cell r="W1614">
            <v>0</v>
          </cell>
          <cell r="X1614">
            <v>6618796.8830428589</v>
          </cell>
          <cell r="Y1614">
            <v>0</v>
          </cell>
          <cell r="Z1614">
            <v>6760241.1384175317</v>
          </cell>
          <cell r="AA1614">
            <v>0</v>
          </cell>
          <cell r="AB1614">
            <v>7187518.4641598798</v>
          </cell>
          <cell r="AC1614">
            <v>0</v>
          </cell>
          <cell r="AD1614">
            <v>8320656.9573710607</v>
          </cell>
          <cell r="AE1614">
            <v>0</v>
          </cell>
        </row>
        <row r="1615">
          <cell r="F1615" t="str">
            <v>(-) DESPESAS MANUTENÇÃO DA PRODUÇÃO(-) DESPESAS OPERACIONAIS GERAL</v>
          </cell>
          <cell r="G1615" t="str">
            <v>(-) DESPESAS OPERACIONAIS GERAL</v>
          </cell>
          <cell r="H1615">
            <v>3516941.5695934375</v>
          </cell>
          <cell r="I1615">
            <v>3101553.1199999987</v>
          </cell>
          <cell r="J1615">
            <v>3234305.3094047839</v>
          </cell>
          <cell r="K1615">
            <v>3233896.2900000005</v>
          </cell>
          <cell r="L1615">
            <v>3346347.1078848601</v>
          </cell>
          <cell r="M1615">
            <v>3856335.99</v>
          </cell>
          <cell r="N1615">
            <v>3601909.0400382043</v>
          </cell>
          <cell r="O1615">
            <v>3880002.2399999998</v>
          </cell>
          <cell r="P1615">
            <v>3763205.6037776368</v>
          </cell>
          <cell r="Q1615">
            <v>4065198.45</v>
          </cell>
          <cell r="R1615">
            <v>3555806.5104139452</v>
          </cell>
          <cell r="S1615">
            <v>3340136.0999999996</v>
          </cell>
          <cell r="T1615">
            <v>3708800.6023996333</v>
          </cell>
          <cell r="U1615">
            <v>4292449.87</v>
          </cell>
          <cell r="V1615">
            <v>3774798.6818595794</v>
          </cell>
          <cell r="W1615">
            <v>0</v>
          </cell>
          <cell r="X1615">
            <v>3633453.0430701151</v>
          </cell>
          <cell r="Y1615">
            <v>0</v>
          </cell>
          <cell r="Z1615">
            <v>3756869.5867900942</v>
          </cell>
          <cell r="AA1615">
            <v>0</v>
          </cell>
          <cell r="AB1615">
            <v>3740780.5809141132</v>
          </cell>
          <cell r="AC1615">
            <v>0</v>
          </cell>
          <cell r="AD1615">
            <v>4131831.7204104071</v>
          </cell>
          <cell r="AE1615">
            <v>0</v>
          </cell>
        </row>
        <row r="1616">
          <cell r="F1616" t="str">
            <v>(-) DESPESAS MANUTENÇÃO DA PRODUÇÃO(-) DESPESAS OPERACIONAIS ADMINISTRATIVAS</v>
          </cell>
          <cell r="G1616" t="str">
            <v>(-) DESPESAS OPERACIONAIS ADMINISTRATIVAS</v>
          </cell>
          <cell r="H1616">
            <v>1109984.01209234</v>
          </cell>
          <cell r="I1616">
            <v>1072883.3899999999</v>
          </cell>
          <cell r="J1616">
            <v>1104814.2275168912</v>
          </cell>
          <cell r="K1616">
            <v>1143392.5699999998</v>
          </cell>
          <cell r="L1616">
            <v>1125079.6075168913</v>
          </cell>
          <cell r="M1616">
            <v>1073160.5</v>
          </cell>
          <cell r="N1616">
            <v>1163486.8463775269</v>
          </cell>
          <cell r="O1616">
            <v>1399472.4299999997</v>
          </cell>
          <cell r="P1616">
            <v>1144028.2789068869</v>
          </cell>
          <cell r="Q1616">
            <v>1228720.1400000001</v>
          </cell>
          <cell r="R1616">
            <v>1142739.2735687536</v>
          </cell>
          <cell r="S1616">
            <v>1190680.0799999998</v>
          </cell>
          <cell r="T1616">
            <v>1153165.3554156078</v>
          </cell>
          <cell r="U1616">
            <v>1185381.23</v>
          </cell>
          <cell r="V1616">
            <v>1145253.128349903</v>
          </cell>
          <cell r="W1616">
            <v>0</v>
          </cell>
          <cell r="X1616">
            <v>1146801.128349903</v>
          </cell>
          <cell r="Y1616">
            <v>0</v>
          </cell>
          <cell r="Z1616">
            <v>1216011.128349903</v>
          </cell>
          <cell r="AA1616">
            <v>0</v>
          </cell>
          <cell r="AB1616">
            <v>1187368.128349903</v>
          </cell>
          <cell r="AC1616">
            <v>0</v>
          </cell>
          <cell r="AD1616">
            <v>1165185.128349903</v>
          </cell>
          <cell r="AE1616">
            <v>0</v>
          </cell>
        </row>
        <row r="1617">
          <cell r="F1617" t="str">
            <v>(-) DESPESAS FINANCEIRO(-) DESPESAS FINANCEIRO</v>
          </cell>
          <cell r="G1617" t="str">
            <v>(-) DESPESAS FINANCEIRO</v>
          </cell>
          <cell r="H1617">
            <v>76544.488984947093</v>
          </cell>
          <cell r="I1617">
            <v>110967.71999999997</v>
          </cell>
          <cell r="J1617">
            <v>76638.975217685671</v>
          </cell>
          <cell r="K1617">
            <v>110427.20999999999</v>
          </cell>
          <cell r="L1617">
            <v>92204.355217685676</v>
          </cell>
          <cell r="M1617">
            <v>87216.41</v>
          </cell>
          <cell r="N1617">
            <v>80378.459735390701</v>
          </cell>
          <cell r="O1617">
            <v>120895.93</v>
          </cell>
          <cell r="P1617">
            <v>82555.459735390701</v>
          </cell>
          <cell r="Q1617">
            <v>109794.31000000001</v>
          </cell>
          <cell r="R1617">
            <v>81390.459735390701</v>
          </cell>
          <cell r="S1617">
            <v>105390.43999999997</v>
          </cell>
          <cell r="T1617">
            <v>92702.008620723849</v>
          </cell>
          <cell r="U1617">
            <v>100309.49</v>
          </cell>
          <cell r="V1617">
            <v>82007.008620723849</v>
          </cell>
          <cell r="W1617">
            <v>0</v>
          </cell>
          <cell r="X1617">
            <v>81325.008620723849</v>
          </cell>
          <cell r="Y1617">
            <v>0</v>
          </cell>
          <cell r="Z1617">
            <v>81325.008620723849</v>
          </cell>
          <cell r="AA1617">
            <v>0</v>
          </cell>
          <cell r="AB1617">
            <v>92232.008620723849</v>
          </cell>
          <cell r="AC1617">
            <v>0</v>
          </cell>
          <cell r="AD1617">
            <v>80959.008620723849</v>
          </cell>
          <cell r="AE1617">
            <v>0</v>
          </cell>
        </row>
        <row r="1618">
          <cell r="F1618" t="str">
            <v>(-) DESPESAS FINANCEIRODespesas com Pessoal</v>
          </cell>
          <cell r="G1618" t="str">
            <v>Despesas com Pessoal</v>
          </cell>
          <cell r="H1618">
            <v>69132.340896061316</v>
          </cell>
          <cell r="I1618">
            <v>84765.059999999983</v>
          </cell>
          <cell r="J1618">
            <v>69507.957128799899</v>
          </cell>
          <cell r="K1618">
            <v>93782.239999999991</v>
          </cell>
          <cell r="L1618">
            <v>69507.957128799899</v>
          </cell>
          <cell r="M1618">
            <v>87322.200000000012</v>
          </cell>
          <cell r="N1618">
            <v>73455.311646504924</v>
          </cell>
          <cell r="O1618">
            <v>107376.45</v>
          </cell>
          <cell r="P1618">
            <v>73935.311646504924</v>
          </cell>
          <cell r="Q1618">
            <v>94911.1</v>
          </cell>
          <cell r="R1618">
            <v>73935.311646504924</v>
          </cell>
          <cell r="S1618">
            <v>93429.669999999984</v>
          </cell>
          <cell r="T1618">
            <v>73935.311646504924</v>
          </cell>
          <cell r="U1618">
            <v>87163.16</v>
          </cell>
          <cell r="V1618">
            <v>73935.311646504924</v>
          </cell>
          <cell r="W1618">
            <v>0</v>
          </cell>
          <cell r="X1618">
            <v>73935.311646504924</v>
          </cell>
          <cell r="Y1618">
            <v>0</v>
          </cell>
          <cell r="Z1618">
            <v>73935.311646504924</v>
          </cell>
          <cell r="AA1618">
            <v>0</v>
          </cell>
          <cell r="AB1618">
            <v>73935.311646504924</v>
          </cell>
          <cell r="AC1618">
            <v>0</v>
          </cell>
          <cell r="AD1618">
            <v>73935.311646504924</v>
          </cell>
          <cell r="AE1618">
            <v>0</v>
          </cell>
        </row>
        <row r="1619">
          <cell r="F1619" t="str">
            <v>(-) DESPESAS FINANCEIROSalários e Adicionais</v>
          </cell>
          <cell r="G1619" t="str">
            <v>Salários e Adicionais</v>
          </cell>
          <cell r="H1619">
            <v>40400</v>
          </cell>
          <cell r="I1619">
            <v>48296.07</v>
          </cell>
          <cell r="J1619">
            <v>40673.205999999998</v>
          </cell>
          <cell r="K1619">
            <v>53113.7</v>
          </cell>
          <cell r="L1619">
            <v>40673.205999999998</v>
          </cell>
          <cell r="M1619">
            <v>49558.200000000004</v>
          </cell>
          <cell r="N1619">
            <v>43544.330419999991</v>
          </cell>
          <cell r="O1619">
            <v>66032.813999999998</v>
          </cell>
          <cell r="P1619">
            <v>43544.330419999991</v>
          </cell>
          <cell r="Q1619">
            <v>51502.860400000005</v>
          </cell>
          <cell r="R1619">
            <v>43544.330419999991</v>
          </cell>
          <cell r="S1619">
            <v>47739.855600000003</v>
          </cell>
          <cell r="T1619">
            <v>43544.330419999991</v>
          </cell>
          <cell r="U1619">
            <v>49449.58</v>
          </cell>
          <cell r="V1619">
            <v>43544.330419999991</v>
          </cell>
          <cell r="W1619">
            <v>0</v>
          </cell>
          <cell r="X1619">
            <v>43544.330419999991</v>
          </cell>
          <cell r="Y1619">
            <v>0</v>
          </cell>
          <cell r="Z1619">
            <v>43544.330419999991</v>
          </cell>
          <cell r="AA1619">
            <v>0</v>
          </cell>
          <cell r="AB1619">
            <v>43544.330419999991</v>
          </cell>
          <cell r="AC1619">
            <v>0</v>
          </cell>
          <cell r="AD1619">
            <v>43544.330419999991</v>
          </cell>
          <cell r="AE1619">
            <v>0</v>
          </cell>
        </row>
        <row r="1620">
          <cell r="F1620" t="str">
            <v>(-) DESPESAS FINANCEIROHoras Extras</v>
          </cell>
          <cell r="G1620" t="str">
            <v>Horas Extras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</row>
        <row r="1621">
          <cell r="F1621" t="str">
            <v>(-) DESPESAS FINANCEIROEncargos Sociais</v>
          </cell>
          <cell r="G1621" t="str">
            <v>Encargos Sociais</v>
          </cell>
          <cell r="H1621">
            <v>11778.466749333329</v>
          </cell>
          <cell r="I1621">
            <v>19230.580000000002</v>
          </cell>
          <cell r="J1621">
            <v>11858.118922271906</v>
          </cell>
          <cell r="K1621">
            <v>22379.37</v>
          </cell>
          <cell r="L1621">
            <v>11858.118922271906</v>
          </cell>
          <cell r="M1621">
            <v>19391.16</v>
          </cell>
          <cell r="N1621">
            <v>12695.184355790938</v>
          </cell>
          <cell r="O1621">
            <v>23726.806</v>
          </cell>
          <cell r="P1621">
            <v>12695.184355790938</v>
          </cell>
          <cell r="Q1621">
            <v>20389.4496</v>
          </cell>
          <cell r="R1621">
            <v>12695.184355790938</v>
          </cell>
          <cell r="S1621">
            <v>25828.484399999998</v>
          </cell>
          <cell r="T1621">
            <v>12695.184355790938</v>
          </cell>
          <cell r="U1621">
            <v>19499.95</v>
          </cell>
          <cell r="V1621">
            <v>12695.184355790938</v>
          </cell>
          <cell r="W1621">
            <v>0</v>
          </cell>
          <cell r="X1621">
            <v>12695.184355790938</v>
          </cell>
          <cell r="Y1621">
            <v>0</v>
          </cell>
          <cell r="Z1621">
            <v>12695.184355790938</v>
          </cell>
          <cell r="AA1621">
            <v>0</v>
          </cell>
          <cell r="AB1621">
            <v>12695.184355790938</v>
          </cell>
          <cell r="AC1621">
            <v>0</v>
          </cell>
          <cell r="AD1621">
            <v>12695.184355790938</v>
          </cell>
          <cell r="AE1621">
            <v>0</v>
          </cell>
        </row>
        <row r="1622">
          <cell r="F1622" t="str">
            <v>(-) DESPESAS FINANCEIROINSS</v>
          </cell>
          <cell r="G1622" t="str">
            <v>INSS</v>
          </cell>
          <cell r="H1622">
            <v>4056.6800826666663</v>
          </cell>
          <cell r="I1622">
            <v>4542.9000000000005</v>
          </cell>
          <cell r="J1622">
            <v>4084.1134821385731</v>
          </cell>
          <cell r="K1622">
            <v>6491.21</v>
          </cell>
          <cell r="L1622">
            <v>4084.1134821385731</v>
          </cell>
          <cell r="M1622">
            <v>4724.5999999999995</v>
          </cell>
          <cell r="N1622">
            <v>4372.4113348482724</v>
          </cell>
          <cell r="O1622">
            <v>5633.1948000000002</v>
          </cell>
          <cell r="P1622">
            <v>4372.4113348482724</v>
          </cell>
          <cell r="Q1622">
            <v>5520.5387999999994</v>
          </cell>
          <cell r="R1622">
            <v>4372.4113348482724</v>
          </cell>
          <cell r="S1622">
            <v>5862.3163999999997</v>
          </cell>
          <cell r="T1622">
            <v>4372.4113348482724</v>
          </cell>
          <cell r="U1622">
            <v>4942.84</v>
          </cell>
          <cell r="V1622">
            <v>4372.4113348482724</v>
          </cell>
          <cell r="W1622">
            <v>0</v>
          </cell>
          <cell r="X1622">
            <v>4372.4113348482724</v>
          </cell>
          <cell r="Y1622">
            <v>0</v>
          </cell>
          <cell r="Z1622">
            <v>4372.4113348482724</v>
          </cell>
          <cell r="AA1622">
            <v>0</v>
          </cell>
          <cell r="AB1622">
            <v>4372.4113348482724</v>
          </cell>
          <cell r="AC1622">
            <v>0</v>
          </cell>
          <cell r="AD1622">
            <v>4372.4113348482724</v>
          </cell>
          <cell r="AE1622">
            <v>0</v>
          </cell>
        </row>
        <row r="1623">
          <cell r="F1623" t="str">
            <v>(-) DESPESAS FINANCEIROFGTS</v>
          </cell>
          <cell r="G1623" t="str">
            <v>FGTS</v>
          </cell>
          <cell r="H1623">
            <v>3232</v>
          </cell>
          <cell r="I1623">
            <v>4450.7700000000004</v>
          </cell>
          <cell r="J1623">
            <v>3253.8564799999999</v>
          </cell>
          <cell r="K1623">
            <v>5087.54</v>
          </cell>
          <cell r="L1623">
            <v>3253.8564799999999</v>
          </cell>
          <cell r="M1623">
            <v>4153.1100000000006</v>
          </cell>
          <cell r="N1623">
            <v>3483.5464335999995</v>
          </cell>
          <cell r="O1623">
            <v>3921.9484000000002</v>
          </cell>
          <cell r="P1623">
            <v>3483.5464335999995</v>
          </cell>
          <cell r="Q1623">
            <v>4857.8076000000001</v>
          </cell>
          <cell r="R1623">
            <v>3483.5464335999995</v>
          </cell>
          <cell r="S1623">
            <v>4767.424</v>
          </cell>
          <cell r="T1623">
            <v>3483.5464335999995</v>
          </cell>
          <cell r="U1623">
            <v>4634.2700000000004</v>
          </cell>
          <cell r="V1623">
            <v>3483.5464335999995</v>
          </cell>
          <cell r="W1623">
            <v>0</v>
          </cell>
          <cell r="X1623">
            <v>3483.5464335999995</v>
          </cell>
          <cell r="Y1623">
            <v>0</v>
          </cell>
          <cell r="Z1623">
            <v>3483.5464335999995</v>
          </cell>
          <cell r="AA1623">
            <v>0</v>
          </cell>
          <cell r="AB1623">
            <v>3483.5464335999995</v>
          </cell>
          <cell r="AC1623">
            <v>0</v>
          </cell>
          <cell r="AD1623">
            <v>3483.5464335999995</v>
          </cell>
          <cell r="AE1623">
            <v>0</v>
          </cell>
        </row>
        <row r="1624">
          <cell r="F1624" t="str">
            <v>(-) DESPESAS FINANCEIROProvisão 13º Salário</v>
          </cell>
          <cell r="G1624" t="str">
            <v>Provisão 13º Salário</v>
          </cell>
          <cell r="H1624">
            <v>3366.6666666666652</v>
          </cell>
          <cell r="I1624">
            <v>4386.68</v>
          </cell>
          <cell r="J1624">
            <v>3389.4338333333317</v>
          </cell>
          <cell r="K1624">
            <v>4498.84</v>
          </cell>
          <cell r="L1624">
            <v>3389.4338333333317</v>
          </cell>
          <cell r="M1624">
            <v>4505.38</v>
          </cell>
          <cell r="N1624">
            <v>3628.6942016666644</v>
          </cell>
          <cell r="O1624">
            <v>4834.1556</v>
          </cell>
          <cell r="P1624">
            <v>3628.6942016666644</v>
          </cell>
          <cell r="Q1624">
            <v>4290.4943999999996</v>
          </cell>
          <cell r="R1624">
            <v>3628.6942016666644</v>
          </cell>
          <cell r="S1624">
            <v>4969.7699999999995</v>
          </cell>
          <cell r="T1624">
            <v>3628.6942016666644</v>
          </cell>
          <cell r="U1624">
            <v>4252.4800000000005</v>
          </cell>
          <cell r="V1624">
            <v>3628.6942016666644</v>
          </cell>
          <cell r="W1624">
            <v>0</v>
          </cell>
          <cell r="X1624">
            <v>3628.6942016666644</v>
          </cell>
          <cell r="Y1624">
            <v>0</v>
          </cell>
          <cell r="Z1624">
            <v>3628.6942016666644</v>
          </cell>
          <cell r="AA1624">
            <v>0</v>
          </cell>
          <cell r="AB1624">
            <v>3628.6942016666644</v>
          </cell>
          <cell r="AC1624">
            <v>0</v>
          </cell>
          <cell r="AD1624">
            <v>3628.6942016666644</v>
          </cell>
          <cell r="AE1624">
            <v>0</v>
          </cell>
        </row>
        <row r="1625">
          <cell r="F1625" t="str">
            <v>(-) DESPESAS FINANCEIROProvisão de Férias</v>
          </cell>
          <cell r="G1625" t="str">
            <v>Provisão de Férias</v>
          </cell>
          <cell r="H1625">
            <v>1123.1199999999999</v>
          </cell>
          <cell r="I1625">
            <v>5850.2300000000005</v>
          </cell>
          <cell r="J1625">
            <v>1130.7151267999998</v>
          </cell>
          <cell r="K1625">
            <v>6301.78</v>
          </cell>
          <cell r="L1625">
            <v>1130.7151267999998</v>
          </cell>
          <cell r="M1625">
            <v>6008.07</v>
          </cell>
          <cell r="N1625">
            <v>1210.5323856759996</v>
          </cell>
          <cell r="O1625">
            <v>9337.5072</v>
          </cell>
          <cell r="P1625">
            <v>1210.5323856759996</v>
          </cell>
          <cell r="Q1625">
            <v>5720.6088</v>
          </cell>
          <cell r="R1625">
            <v>1210.5323856759996</v>
          </cell>
          <cell r="S1625">
            <v>10228.973999999998</v>
          </cell>
          <cell r="T1625">
            <v>1210.5323856759996</v>
          </cell>
          <cell r="U1625">
            <v>5670.36</v>
          </cell>
          <cell r="V1625">
            <v>1210.5323856759996</v>
          </cell>
          <cell r="W1625">
            <v>0</v>
          </cell>
          <cell r="X1625">
            <v>1210.5323856759996</v>
          </cell>
          <cell r="Y1625">
            <v>0</v>
          </cell>
          <cell r="Z1625">
            <v>1210.5323856759996</v>
          </cell>
          <cell r="AA1625">
            <v>0</v>
          </cell>
          <cell r="AB1625">
            <v>1210.5323856759996</v>
          </cell>
          <cell r="AC1625">
            <v>0</v>
          </cell>
          <cell r="AD1625">
            <v>1210.5323856759996</v>
          </cell>
          <cell r="AE1625">
            <v>0</v>
          </cell>
        </row>
        <row r="1626">
          <cell r="F1626" t="str">
            <v>(-) DESPESAS FINANCEIROProvisão PPR Global</v>
          </cell>
          <cell r="G1626" t="str">
            <v>Provisão PPR Global</v>
          </cell>
          <cell r="H1626">
            <v>3365.32</v>
          </cell>
          <cell r="I1626">
            <v>4386.68</v>
          </cell>
          <cell r="J1626">
            <v>3388.0780597999997</v>
          </cell>
          <cell r="K1626">
            <v>4476.08</v>
          </cell>
          <cell r="L1626">
            <v>3388.0780597999997</v>
          </cell>
          <cell r="M1626">
            <v>4485.83</v>
          </cell>
          <cell r="N1626">
            <v>3627.2427239859994</v>
          </cell>
          <cell r="O1626">
            <v>3979.97</v>
          </cell>
          <cell r="P1626">
            <v>3627.2427239859994</v>
          </cell>
          <cell r="Q1626">
            <v>3978.5</v>
          </cell>
          <cell r="R1626">
            <v>3627.2427239859994</v>
          </cell>
          <cell r="S1626">
            <v>4257.37</v>
          </cell>
          <cell r="T1626">
            <v>3627.2427239859994</v>
          </cell>
          <cell r="U1626">
            <v>4256.67</v>
          </cell>
          <cell r="V1626">
            <v>3627.2427239859994</v>
          </cell>
          <cell r="W1626">
            <v>0</v>
          </cell>
          <cell r="X1626">
            <v>3627.2427239859994</v>
          </cell>
          <cell r="Y1626">
            <v>0</v>
          </cell>
          <cell r="Z1626">
            <v>3627.2427239859994</v>
          </cell>
          <cell r="AA1626">
            <v>0</v>
          </cell>
          <cell r="AB1626">
            <v>3627.2427239859994</v>
          </cell>
          <cell r="AC1626">
            <v>0</v>
          </cell>
          <cell r="AD1626">
            <v>3627.2427239859994</v>
          </cell>
          <cell r="AE1626">
            <v>0</v>
          </cell>
        </row>
        <row r="1627">
          <cell r="F1627" t="str">
            <v>(-) DESPESAS FINANCEIROProvisão PPR Gestores</v>
          </cell>
          <cell r="G1627" t="str">
            <v>Provisão PPR Gestores</v>
          </cell>
          <cell r="H1627">
            <v>8201.8288025000002</v>
          </cell>
          <cell r="I1627">
            <v>8201.83</v>
          </cell>
          <cell r="J1627">
            <v>8201.8288025000002</v>
          </cell>
          <cell r="K1627">
            <v>8201.83</v>
          </cell>
          <cell r="L1627">
            <v>8201.8288025000002</v>
          </cell>
          <cell r="M1627">
            <v>8201.83</v>
          </cell>
          <cell r="N1627">
            <v>8201.8288025000002</v>
          </cell>
          <cell r="O1627">
            <v>8201.83</v>
          </cell>
          <cell r="P1627">
            <v>8201.8288025000002</v>
          </cell>
          <cell r="Q1627">
            <v>8201.83</v>
          </cell>
          <cell r="R1627">
            <v>8201.8288025000002</v>
          </cell>
          <cell r="S1627">
            <v>8201.83</v>
          </cell>
          <cell r="T1627">
            <v>8201.8288025000002</v>
          </cell>
          <cell r="U1627">
            <v>8201.83</v>
          </cell>
          <cell r="V1627">
            <v>8201.8288025000002</v>
          </cell>
          <cell r="W1627">
            <v>0</v>
          </cell>
          <cell r="X1627">
            <v>8201.8288025000002</v>
          </cell>
          <cell r="Y1627">
            <v>0</v>
          </cell>
          <cell r="Z1627">
            <v>8201.8288025000002</v>
          </cell>
          <cell r="AA1627">
            <v>0</v>
          </cell>
          <cell r="AB1627">
            <v>8201.8288025000002</v>
          </cell>
          <cell r="AC1627">
            <v>0</v>
          </cell>
          <cell r="AD1627">
            <v>8201.8288025000002</v>
          </cell>
          <cell r="AE1627">
            <v>0</v>
          </cell>
        </row>
        <row r="1628">
          <cell r="F1628" t="str">
            <v>(-) DESPESAS FINANCEIRODesenvolvimento RH e Outras</v>
          </cell>
          <cell r="G1628" t="str">
            <v>Desenvolvimento RH e Outras</v>
          </cell>
          <cell r="H1628">
            <v>367.32499999999999</v>
          </cell>
          <cell r="I1628">
            <v>247.5</v>
          </cell>
          <cell r="J1628">
            <v>367.32499999999999</v>
          </cell>
          <cell r="K1628">
            <v>647</v>
          </cell>
          <cell r="L1628">
            <v>367.32499999999999</v>
          </cell>
          <cell r="M1628">
            <v>557.5</v>
          </cell>
          <cell r="N1628">
            <v>367.32499999999999</v>
          </cell>
          <cell r="O1628">
            <v>240</v>
          </cell>
          <cell r="P1628">
            <v>367.32499999999999</v>
          </cell>
          <cell r="Q1628">
            <v>1401</v>
          </cell>
          <cell r="R1628">
            <v>367.32499999999999</v>
          </cell>
          <cell r="S1628">
            <v>250.7</v>
          </cell>
          <cell r="T1628">
            <v>367.32499999999999</v>
          </cell>
          <cell r="U1628">
            <v>143.5</v>
          </cell>
          <cell r="V1628">
            <v>367.32499999999999</v>
          </cell>
          <cell r="W1628">
            <v>0</v>
          </cell>
          <cell r="X1628">
            <v>367.32499999999999</v>
          </cell>
          <cell r="Y1628">
            <v>0</v>
          </cell>
          <cell r="Z1628">
            <v>367.32499999999999</v>
          </cell>
          <cell r="AA1628">
            <v>0</v>
          </cell>
          <cell r="AB1628">
            <v>367.32499999999999</v>
          </cell>
          <cell r="AC1628">
            <v>0</v>
          </cell>
          <cell r="AD1628">
            <v>367.32499999999999</v>
          </cell>
          <cell r="AE1628">
            <v>0</v>
          </cell>
        </row>
        <row r="1629">
          <cell r="F1629" t="str">
            <v>(-) DESPESAS FINANCEIROEducação Continuada</v>
          </cell>
          <cell r="G1629" t="str">
            <v>Educação Continuada</v>
          </cell>
          <cell r="H1629">
            <v>0</v>
          </cell>
          <cell r="I1629">
            <v>0</v>
          </cell>
          <cell r="J1629">
            <v>0</v>
          </cell>
          <cell r="K1629">
            <v>190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</row>
        <row r="1630">
          <cell r="F1630" t="str">
            <v>(-) DESPESAS FINANCEIROIdiomas</v>
          </cell>
          <cell r="G1630" t="str">
            <v>Idiomas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0</v>
          </cell>
          <cell r="AC1630">
            <v>0</v>
          </cell>
          <cell r="AD1630">
            <v>0</v>
          </cell>
          <cell r="AE1630">
            <v>0</v>
          </cell>
        </row>
        <row r="1631">
          <cell r="F1631" t="str">
            <v>(-) DESPESAS FINANCEIROGinástica Laboral</v>
          </cell>
          <cell r="G1631" t="str">
            <v>Ginástica Laboral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  <cell r="AC1631">
            <v>0</v>
          </cell>
          <cell r="AD1631">
            <v>0</v>
          </cell>
          <cell r="AE1631">
            <v>0</v>
          </cell>
        </row>
        <row r="1632">
          <cell r="F1632" t="str">
            <v>(-) DESPESAS FINANCEIROEducação e Treinamento (Capacitação)</v>
          </cell>
          <cell r="G1632" t="str">
            <v>Educação e Treinamento (Capacitação)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  <cell r="AC1632">
            <v>0</v>
          </cell>
          <cell r="AD1632">
            <v>0</v>
          </cell>
          <cell r="AE1632">
            <v>0</v>
          </cell>
        </row>
        <row r="1633">
          <cell r="F1633" t="str">
            <v>(-) DESPESAS FINANCEIROAtividades Motivacionais</v>
          </cell>
          <cell r="G1633" t="str">
            <v>Atividades Motivacionais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</row>
        <row r="1634">
          <cell r="F1634" t="str">
            <v>(-) DESPESAS FINANCEIROExames Médicos</v>
          </cell>
          <cell r="G1634" t="str">
            <v>Exames Médicos</v>
          </cell>
          <cell r="H1634">
            <v>26.7</v>
          </cell>
          <cell r="I1634">
            <v>0</v>
          </cell>
          <cell r="J1634">
            <v>26.7</v>
          </cell>
          <cell r="K1634">
            <v>0</v>
          </cell>
          <cell r="L1634">
            <v>26.7</v>
          </cell>
          <cell r="M1634">
            <v>14</v>
          </cell>
          <cell r="N1634">
            <v>26.7</v>
          </cell>
          <cell r="O1634">
            <v>0</v>
          </cell>
          <cell r="P1634">
            <v>26.7</v>
          </cell>
          <cell r="Q1634">
            <v>12</v>
          </cell>
          <cell r="R1634">
            <v>26.7</v>
          </cell>
          <cell r="S1634">
            <v>0</v>
          </cell>
          <cell r="T1634">
            <v>26.7</v>
          </cell>
          <cell r="U1634">
            <v>46</v>
          </cell>
          <cell r="V1634">
            <v>26.7</v>
          </cell>
          <cell r="W1634">
            <v>0</v>
          </cell>
          <cell r="X1634">
            <v>26.7</v>
          </cell>
          <cell r="Y1634">
            <v>0</v>
          </cell>
          <cell r="Z1634">
            <v>26.7</v>
          </cell>
          <cell r="AA1634">
            <v>0</v>
          </cell>
          <cell r="AB1634">
            <v>26.7</v>
          </cell>
          <cell r="AC1634">
            <v>0</v>
          </cell>
          <cell r="AD1634">
            <v>26.7</v>
          </cell>
          <cell r="AE1634">
            <v>0</v>
          </cell>
        </row>
        <row r="1635">
          <cell r="F1635" t="str">
            <v>(-) DESPESAS FINANCEIROAlimentação Interna Funcionários</v>
          </cell>
          <cell r="G1635" t="str">
            <v>Alimentação Interna Funcionários</v>
          </cell>
          <cell r="H1635">
            <v>250</v>
          </cell>
          <cell r="I1635">
            <v>247.5</v>
          </cell>
          <cell r="J1635">
            <v>250</v>
          </cell>
          <cell r="K1635">
            <v>457</v>
          </cell>
          <cell r="L1635">
            <v>250</v>
          </cell>
          <cell r="M1635">
            <v>543.5</v>
          </cell>
          <cell r="N1635">
            <v>250</v>
          </cell>
          <cell r="O1635">
            <v>240</v>
          </cell>
          <cell r="P1635">
            <v>250</v>
          </cell>
          <cell r="Q1635">
            <v>551.79999999999995</v>
          </cell>
          <cell r="R1635">
            <v>250</v>
          </cell>
          <cell r="S1635">
            <v>250.7</v>
          </cell>
          <cell r="T1635">
            <v>250</v>
          </cell>
          <cell r="U1635">
            <v>97.5</v>
          </cell>
          <cell r="V1635">
            <v>250</v>
          </cell>
          <cell r="W1635">
            <v>0</v>
          </cell>
          <cell r="X1635">
            <v>250</v>
          </cell>
          <cell r="Y1635">
            <v>0</v>
          </cell>
          <cell r="Z1635">
            <v>250</v>
          </cell>
          <cell r="AA1635">
            <v>0</v>
          </cell>
          <cell r="AB1635">
            <v>250</v>
          </cell>
          <cell r="AC1635">
            <v>0</v>
          </cell>
          <cell r="AD1635">
            <v>250</v>
          </cell>
          <cell r="AE1635">
            <v>0</v>
          </cell>
        </row>
        <row r="1636">
          <cell r="F1636" t="str">
            <v>(-) DESPESAS FINANCEIROMulta Termino Contratual</v>
          </cell>
          <cell r="G1636" t="str">
            <v>Multa Termino Contratual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</row>
        <row r="1637">
          <cell r="F1637" t="str">
            <v>(-) DESPESAS FINANCEIROMultas Trabalhistas</v>
          </cell>
          <cell r="G1637" t="str">
            <v>Multas Trabalhistas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  <cell r="AE1637">
            <v>0</v>
          </cell>
        </row>
        <row r="1638">
          <cell r="F1638" t="str">
            <v xml:space="preserve">(-) DESPESAS FINANCEIROFardamento </v>
          </cell>
          <cell r="G1638" t="str">
            <v xml:space="preserve">Fardamento </v>
          </cell>
          <cell r="H1638">
            <v>90.625</v>
          </cell>
          <cell r="I1638">
            <v>0</v>
          </cell>
          <cell r="J1638">
            <v>90.625</v>
          </cell>
          <cell r="K1638">
            <v>0</v>
          </cell>
          <cell r="L1638">
            <v>90.625</v>
          </cell>
          <cell r="M1638">
            <v>0</v>
          </cell>
          <cell r="N1638">
            <v>90.625</v>
          </cell>
          <cell r="O1638">
            <v>0</v>
          </cell>
          <cell r="P1638">
            <v>90.625</v>
          </cell>
          <cell r="Q1638">
            <v>837.2</v>
          </cell>
          <cell r="R1638">
            <v>90.625</v>
          </cell>
          <cell r="S1638">
            <v>0</v>
          </cell>
          <cell r="T1638">
            <v>90.625</v>
          </cell>
          <cell r="U1638">
            <v>0</v>
          </cell>
          <cell r="V1638">
            <v>90.625</v>
          </cell>
          <cell r="W1638">
            <v>0</v>
          </cell>
          <cell r="X1638">
            <v>90.625</v>
          </cell>
          <cell r="Y1638">
            <v>0</v>
          </cell>
          <cell r="Z1638">
            <v>90.625</v>
          </cell>
          <cell r="AA1638">
            <v>0</v>
          </cell>
          <cell r="AB1638">
            <v>90.625</v>
          </cell>
          <cell r="AC1638">
            <v>0</v>
          </cell>
          <cell r="AD1638">
            <v>90.625</v>
          </cell>
          <cell r="AE1638">
            <v>0</v>
          </cell>
        </row>
        <row r="1639">
          <cell r="F1639" t="str">
            <v>(-) DESPESAS FINANCEIROBenefícios</v>
          </cell>
          <cell r="G1639" t="str">
            <v>Benefícios</v>
          </cell>
          <cell r="H1639">
            <v>5019.400344228</v>
          </cell>
          <cell r="I1639">
            <v>4402.3999999999996</v>
          </cell>
          <cell r="J1639">
            <v>5019.400344228</v>
          </cell>
          <cell r="K1639">
            <v>4964.26</v>
          </cell>
          <cell r="L1639">
            <v>5019.400344228</v>
          </cell>
          <cell r="M1639">
            <v>5127.68</v>
          </cell>
          <cell r="N1639">
            <v>5019.400344228</v>
          </cell>
          <cell r="O1639">
            <v>5195.03</v>
          </cell>
          <cell r="P1639">
            <v>5499.400344228</v>
          </cell>
          <cell r="Q1639">
            <v>9437.4599999999991</v>
          </cell>
          <cell r="R1639">
            <v>5499.400344228</v>
          </cell>
          <cell r="S1639">
            <v>7151.43</v>
          </cell>
          <cell r="T1639">
            <v>5499.400344228</v>
          </cell>
          <cell r="U1639">
            <v>5611.63</v>
          </cell>
          <cell r="V1639">
            <v>5499.400344228</v>
          </cell>
          <cell r="W1639">
            <v>0</v>
          </cell>
          <cell r="X1639">
            <v>5499.400344228</v>
          </cell>
          <cell r="Y1639">
            <v>0</v>
          </cell>
          <cell r="Z1639">
            <v>5499.400344228</v>
          </cell>
          <cell r="AA1639">
            <v>0</v>
          </cell>
          <cell r="AB1639">
            <v>5499.400344228</v>
          </cell>
          <cell r="AC1639">
            <v>0</v>
          </cell>
          <cell r="AD1639">
            <v>5499.400344228</v>
          </cell>
          <cell r="AE1639">
            <v>0</v>
          </cell>
        </row>
        <row r="1640">
          <cell r="F1640" t="str">
            <v>(-) DESPESAS FINANCEIROAjuda de Custo Alimentação</v>
          </cell>
          <cell r="G1640" t="str">
            <v>Ajuda de Custo Alimentação</v>
          </cell>
          <cell r="H1640">
            <v>0</v>
          </cell>
          <cell r="I1640">
            <v>20.9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0</v>
          </cell>
          <cell r="AE1640">
            <v>0</v>
          </cell>
        </row>
        <row r="1641">
          <cell r="F1641" t="str">
            <v>(-) DESPESAS FINANCEIROAjuda de Custo Combustível</v>
          </cell>
          <cell r="G1641" t="str">
            <v>Ajuda de Custo Combustível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</row>
        <row r="1642">
          <cell r="F1642" t="str">
            <v>(-) DESPESAS FINANCEIROAjuda de Custo Moradia/Aluguel</v>
          </cell>
          <cell r="G1642" t="str">
            <v>Ajuda de Custo Moradia/Aluguel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0</v>
          </cell>
          <cell r="AE1642">
            <v>0</v>
          </cell>
        </row>
        <row r="1643">
          <cell r="F1643" t="str">
            <v>(-) DESPESAS FINANCEIROPlano de Saúde</v>
          </cell>
          <cell r="G1643" t="str">
            <v>Plano de Saúde</v>
          </cell>
          <cell r="H1643">
            <v>2220</v>
          </cell>
          <cell r="I1643">
            <v>1651.5</v>
          </cell>
          <cell r="J1643">
            <v>2220</v>
          </cell>
          <cell r="K1643">
            <v>2264.2600000000002</v>
          </cell>
          <cell r="L1643">
            <v>2220</v>
          </cell>
          <cell r="M1643">
            <v>2253.6799999999998</v>
          </cell>
          <cell r="N1643">
            <v>2220</v>
          </cell>
          <cell r="O1643">
            <v>2253.6799999999998</v>
          </cell>
          <cell r="P1643">
            <v>2475</v>
          </cell>
          <cell r="Q1643">
            <v>6212.32</v>
          </cell>
          <cell r="R1643">
            <v>2475</v>
          </cell>
          <cell r="S1643">
            <v>4305.3599999999997</v>
          </cell>
          <cell r="T1643">
            <v>2475</v>
          </cell>
          <cell r="U1643">
            <v>3019.48</v>
          </cell>
          <cell r="V1643">
            <v>2475</v>
          </cell>
          <cell r="W1643">
            <v>0</v>
          </cell>
          <cell r="X1643">
            <v>2475</v>
          </cell>
          <cell r="Y1643">
            <v>0</v>
          </cell>
          <cell r="Z1643">
            <v>2475</v>
          </cell>
          <cell r="AA1643">
            <v>0</v>
          </cell>
          <cell r="AB1643">
            <v>2475</v>
          </cell>
          <cell r="AC1643">
            <v>0</v>
          </cell>
          <cell r="AD1643">
            <v>2475</v>
          </cell>
          <cell r="AE1643">
            <v>0</v>
          </cell>
        </row>
        <row r="1644">
          <cell r="F1644" t="str">
            <v>(-) DESPESAS FINANCEIROSeguro de Vida em Grupo</v>
          </cell>
          <cell r="G1644" t="str">
            <v>Seguro de Vida em Grupo</v>
          </cell>
          <cell r="H1644">
            <v>99.400344227999994</v>
          </cell>
          <cell r="I1644">
            <v>0</v>
          </cell>
          <cell r="J1644">
            <v>99.400344227999994</v>
          </cell>
          <cell r="K1644">
            <v>0</v>
          </cell>
          <cell r="L1644">
            <v>99.400344227999994</v>
          </cell>
          <cell r="M1644">
            <v>0</v>
          </cell>
          <cell r="N1644">
            <v>99.400344227999994</v>
          </cell>
          <cell r="O1644">
            <v>61.35</v>
          </cell>
          <cell r="P1644">
            <v>99.400344227999994</v>
          </cell>
          <cell r="Q1644">
            <v>51.14</v>
          </cell>
          <cell r="R1644">
            <v>99.400344227999994</v>
          </cell>
          <cell r="S1644">
            <v>88.67</v>
          </cell>
          <cell r="T1644">
            <v>99.400344227999994</v>
          </cell>
          <cell r="U1644">
            <v>72.150000000000006</v>
          </cell>
          <cell r="V1644">
            <v>99.400344227999994</v>
          </cell>
          <cell r="W1644">
            <v>0</v>
          </cell>
          <cell r="X1644">
            <v>99.400344227999994</v>
          </cell>
          <cell r="Y1644">
            <v>0</v>
          </cell>
          <cell r="Z1644">
            <v>99.400344227999994</v>
          </cell>
          <cell r="AA1644">
            <v>0</v>
          </cell>
          <cell r="AB1644">
            <v>99.400344227999994</v>
          </cell>
          <cell r="AC1644">
            <v>0</v>
          </cell>
          <cell r="AD1644">
            <v>99.400344227999994</v>
          </cell>
          <cell r="AE1644">
            <v>0</v>
          </cell>
        </row>
        <row r="1645">
          <cell r="F1645" t="str">
            <v>(-) DESPESAS FINANCEIROPlano Odontológico</v>
          </cell>
          <cell r="G1645" t="str">
            <v>Plano Odontológico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0</v>
          </cell>
          <cell r="AC1645">
            <v>0</v>
          </cell>
          <cell r="AD1645">
            <v>0</v>
          </cell>
          <cell r="AE1645">
            <v>0</v>
          </cell>
        </row>
        <row r="1646">
          <cell r="F1646" t="str">
            <v>(-) DESPESAS FINANCEIROFarmácia</v>
          </cell>
          <cell r="G1646" t="str">
            <v>Farmácia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</row>
        <row r="1647">
          <cell r="F1647" t="str">
            <v>(-) DESPESAS FINANCEIROAlimentação Funcionários</v>
          </cell>
          <cell r="G1647" t="str">
            <v>Alimentação Funcionários</v>
          </cell>
          <cell r="H1647">
            <v>2700</v>
          </cell>
          <cell r="I1647">
            <v>2730</v>
          </cell>
          <cell r="J1647">
            <v>2700</v>
          </cell>
          <cell r="K1647">
            <v>2700</v>
          </cell>
          <cell r="L1647">
            <v>2700</v>
          </cell>
          <cell r="M1647">
            <v>2874</v>
          </cell>
          <cell r="N1647">
            <v>2700</v>
          </cell>
          <cell r="O1647">
            <v>2880</v>
          </cell>
          <cell r="P1647">
            <v>2925</v>
          </cell>
          <cell r="Q1647">
            <v>3174</v>
          </cell>
          <cell r="R1647">
            <v>2925</v>
          </cell>
          <cell r="S1647">
            <v>2757.4</v>
          </cell>
          <cell r="T1647">
            <v>2925</v>
          </cell>
          <cell r="U1647">
            <v>2520</v>
          </cell>
          <cell r="V1647">
            <v>2925</v>
          </cell>
          <cell r="W1647">
            <v>0</v>
          </cell>
          <cell r="X1647">
            <v>2925</v>
          </cell>
          <cell r="Y1647">
            <v>0</v>
          </cell>
          <cell r="Z1647">
            <v>2925</v>
          </cell>
          <cell r="AA1647">
            <v>0</v>
          </cell>
          <cell r="AB1647">
            <v>2925</v>
          </cell>
          <cell r="AC1647">
            <v>0</v>
          </cell>
          <cell r="AD1647">
            <v>2925</v>
          </cell>
          <cell r="AE1647">
            <v>0</v>
          </cell>
        </row>
        <row r="1648">
          <cell r="F1648" t="str">
            <v>(-) DESPESAS FINANCEIROBenefícios Assistenciais</v>
          </cell>
          <cell r="G1648" t="str">
            <v>Benefícios Assistenciais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B1648">
            <v>0</v>
          </cell>
          <cell r="AC1648">
            <v>0</v>
          </cell>
          <cell r="AD1648">
            <v>0</v>
          </cell>
          <cell r="AE1648">
            <v>0</v>
          </cell>
        </row>
        <row r="1649">
          <cell r="F1649" t="str">
            <v>(-) DESPESAS FINANCEIROAuxílio Creche</v>
          </cell>
          <cell r="G1649" t="str">
            <v>Auxílio Creche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B1649">
            <v>0</v>
          </cell>
          <cell r="AC1649">
            <v>0</v>
          </cell>
          <cell r="AD1649">
            <v>0</v>
          </cell>
          <cell r="AE1649">
            <v>0</v>
          </cell>
        </row>
        <row r="1650">
          <cell r="F1650" t="str">
            <v>(-) DESPESAS FINANCEIROVale Transporte</v>
          </cell>
          <cell r="G1650" t="str">
            <v>Vale Transporte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0</v>
          </cell>
          <cell r="AE1650">
            <v>0</v>
          </cell>
        </row>
        <row r="1651">
          <cell r="F1651" t="str">
            <v>(-) DESPESAS FINANCEIRO(-) Despesas Especificas</v>
          </cell>
          <cell r="G1651" t="str">
            <v>(-) Despesas Especificas</v>
          </cell>
          <cell r="H1651">
            <v>200</v>
          </cell>
          <cell r="I1651">
            <v>16493.310000000001</v>
          </cell>
          <cell r="J1651">
            <v>200</v>
          </cell>
          <cell r="K1651">
            <v>1848.14</v>
          </cell>
          <cell r="L1651">
            <v>200</v>
          </cell>
          <cell r="M1651">
            <v>-13978.54</v>
          </cell>
          <cell r="N1651">
            <v>200</v>
          </cell>
          <cell r="O1651">
            <v>0</v>
          </cell>
          <cell r="P1651">
            <v>200</v>
          </cell>
          <cell r="Q1651">
            <v>234.88</v>
          </cell>
          <cell r="R1651">
            <v>200</v>
          </cell>
          <cell r="S1651">
            <v>261.76</v>
          </cell>
          <cell r="T1651">
            <v>200</v>
          </cell>
          <cell r="U1651">
            <v>518</v>
          </cell>
          <cell r="V1651">
            <v>200</v>
          </cell>
          <cell r="W1651">
            <v>0</v>
          </cell>
          <cell r="X1651">
            <v>200</v>
          </cell>
          <cell r="Y1651">
            <v>0</v>
          </cell>
          <cell r="Z1651">
            <v>200</v>
          </cell>
          <cell r="AA1651">
            <v>0</v>
          </cell>
          <cell r="AB1651">
            <v>200</v>
          </cell>
          <cell r="AC1651">
            <v>0</v>
          </cell>
          <cell r="AD1651">
            <v>200</v>
          </cell>
          <cell r="AE1651">
            <v>0</v>
          </cell>
        </row>
        <row r="1652">
          <cell r="F1652" t="str">
            <v>(-) DESPESAS FINANCEIROEnergia Eletrica</v>
          </cell>
          <cell r="G1652" t="str">
            <v>Energia Eletrica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  <cell r="AE1652">
            <v>0</v>
          </cell>
        </row>
        <row r="1653">
          <cell r="F1653" t="str">
            <v>(-) DESPESAS FINANCEIROCustas Cartoriais</v>
          </cell>
          <cell r="G1653" t="str">
            <v>Custas Cartoriais</v>
          </cell>
          <cell r="H1653">
            <v>0</v>
          </cell>
          <cell r="I1653">
            <v>16476.310000000001</v>
          </cell>
          <cell r="J1653">
            <v>0</v>
          </cell>
          <cell r="K1653">
            <v>1831.14</v>
          </cell>
          <cell r="L1653">
            <v>0</v>
          </cell>
          <cell r="M1653">
            <v>-13978.54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201.76</v>
          </cell>
          <cell r="T1653">
            <v>0</v>
          </cell>
          <cell r="U1653">
            <v>518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0</v>
          </cell>
          <cell r="AD1653">
            <v>0</v>
          </cell>
          <cell r="AE1653">
            <v>0</v>
          </cell>
        </row>
        <row r="1654">
          <cell r="F1654" t="str">
            <v>(-) DESPESAS FINANCEIROAluguel de Máquinas e Equipamentos</v>
          </cell>
          <cell r="G1654" t="str">
            <v>Aluguel de Máquinas e Equipamentos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0</v>
          </cell>
          <cell r="AE1654">
            <v>0</v>
          </cell>
        </row>
        <row r="1655">
          <cell r="F1655" t="str">
            <v>(-) DESPESAS FINANCEIROCombustível Frota Leve</v>
          </cell>
          <cell r="G1655" t="str">
            <v>Combustível Frota Leve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60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0</v>
          </cell>
          <cell r="AE1655">
            <v>0</v>
          </cell>
        </row>
        <row r="1656">
          <cell r="F1656" t="str">
            <v>(-) DESPESAS FINANCEIROLubrificantes Frota Leve</v>
          </cell>
          <cell r="G1656" t="str">
            <v>Lubrificantes Frota Leve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0</v>
          </cell>
          <cell r="AE1656">
            <v>0</v>
          </cell>
        </row>
        <row r="1657">
          <cell r="F1657" t="str">
            <v>(-) DESPESAS FINANCEIROManutenção Frota Leve</v>
          </cell>
          <cell r="G1657" t="str">
            <v>Manutenção Frota Leve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</row>
        <row r="1658">
          <cell r="F1658" t="str">
            <v>(-) DESPESAS FINANCEIROSeguro Frota Leve</v>
          </cell>
          <cell r="G1658" t="str">
            <v>Seguro Frota Leve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0</v>
          </cell>
          <cell r="AE1658">
            <v>0</v>
          </cell>
        </row>
        <row r="1659">
          <cell r="F1659" t="str">
            <v>(-) DESPESAS FINANCEIROSeguro Instalações</v>
          </cell>
          <cell r="G1659" t="str">
            <v>Seguro Instalações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</row>
        <row r="1660">
          <cell r="F1660" t="str">
            <v>(-) DESPESAS FINANCEIROSeguro Responsabilidade Civil</v>
          </cell>
          <cell r="G1660" t="str">
            <v>Seguro Responsabilidade Civil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0</v>
          </cell>
          <cell r="AE1660">
            <v>0</v>
          </cell>
        </row>
        <row r="1661">
          <cell r="F1661" t="str">
            <v>(-) DESPESAS FINANCEIROAluguel de Imóveis</v>
          </cell>
          <cell r="G1661" t="str">
            <v>Aluguel de Imóveis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</row>
        <row r="1662">
          <cell r="F1662" t="str">
            <v>(-) DESPESAS FINANCEIROTaxas Operacionais</v>
          </cell>
          <cell r="G1662" t="str">
            <v>Taxas Operacionais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234.88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0</v>
          </cell>
          <cell r="AE1662">
            <v>0</v>
          </cell>
        </row>
        <row r="1663">
          <cell r="F1663" t="str">
            <v>(-) DESPESAS FINANCEIRODoações</v>
          </cell>
          <cell r="G1663" t="str">
            <v>Doações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</row>
        <row r="1664">
          <cell r="F1664" t="str">
            <v>(-) DESPESAS FINANCEIROPremio por Concursos</v>
          </cell>
          <cell r="G1664" t="str">
            <v>Premio por Concursos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0</v>
          </cell>
          <cell r="AD1664">
            <v>0</v>
          </cell>
          <cell r="AE1664">
            <v>0</v>
          </cell>
        </row>
        <row r="1665">
          <cell r="F1665" t="str">
            <v>(-) DESPESAS FINANCEIROPublicações Legais</v>
          </cell>
          <cell r="G1665" t="str">
            <v>Publicações Legais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</row>
        <row r="1666">
          <cell r="F1666" t="str">
            <v>(-) DESPESAS FINANCEIROServiço Copa</v>
          </cell>
          <cell r="G1666" t="str">
            <v>Serviço Copa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</row>
        <row r="1667">
          <cell r="F1667" t="str">
            <v>(-) DESPESAS FINANCEIROContribuição Sindicatos e Associações</v>
          </cell>
          <cell r="G1667" t="str">
            <v>Contribuição Sindicatos e Associações</v>
          </cell>
          <cell r="H1667">
            <v>0</v>
          </cell>
          <cell r="I1667">
            <v>17</v>
          </cell>
          <cell r="J1667">
            <v>0</v>
          </cell>
          <cell r="K1667">
            <v>17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0</v>
          </cell>
          <cell r="AD1667">
            <v>0</v>
          </cell>
          <cell r="AE1667">
            <v>0</v>
          </cell>
        </row>
        <row r="1668">
          <cell r="F1668" t="str">
            <v>(-) DESPESAS FINANCEIRODespesas com Certificação Digital</v>
          </cell>
          <cell r="G1668" t="str">
            <v>Despesas com Certificação Digital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0</v>
          </cell>
          <cell r="AE1668">
            <v>0</v>
          </cell>
        </row>
        <row r="1669">
          <cell r="F1669" t="str">
            <v>(-) DESPESAS FINANCEIROCustas e Emolumentos</v>
          </cell>
          <cell r="G1669" t="str">
            <v>Custas e Emolumentos</v>
          </cell>
          <cell r="H1669">
            <v>200</v>
          </cell>
          <cell r="I1669">
            <v>0</v>
          </cell>
          <cell r="J1669">
            <v>200</v>
          </cell>
          <cell r="K1669">
            <v>0</v>
          </cell>
          <cell r="L1669">
            <v>200</v>
          </cell>
          <cell r="M1669">
            <v>0</v>
          </cell>
          <cell r="N1669">
            <v>200</v>
          </cell>
          <cell r="O1669">
            <v>0</v>
          </cell>
          <cell r="P1669">
            <v>200</v>
          </cell>
          <cell r="Q1669">
            <v>0</v>
          </cell>
          <cell r="R1669">
            <v>200</v>
          </cell>
          <cell r="S1669">
            <v>0</v>
          </cell>
          <cell r="T1669">
            <v>200</v>
          </cell>
          <cell r="U1669">
            <v>0</v>
          </cell>
          <cell r="V1669">
            <v>200</v>
          </cell>
          <cell r="W1669">
            <v>0</v>
          </cell>
          <cell r="X1669">
            <v>200</v>
          </cell>
          <cell r="Y1669">
            <v>0</v>
          </cell>
          <cell r="Z1669">
            <v>200</v>
          </cell>
          <cell r="AA1669">
            <v>0</v>
          </cell>
          <cell r="AB1669">
            <v>200</v>
          </cell>
          <cell r="AC1669">
            <v>0</v>
          </cell>
          <cell r="AD1669">
            <v>200</v>
          </cell>
          <cell r="AE1669">
            <v>0</v>
          </cell>
        </row>
        <row r="1670">
          <cell r="F1670" t="str">
            <v>(-) DESPESAS FINANCEIRO(-) Despesas Gerais</v>
          </cell>
          <cell r="G1670" t="str">
            <v>(-) Despesas Gerais</v>
          </cell>
          <cell r="H1670">
            <v>7212.1480888857768</v>
          </cell>
          <cell r="I1670">
            <v>9709.3499999999985</v>
          </cell>
          <cell r="J1670">
            <v>6931.0180888857767</v>
          </cell>
          <cell r="K1670">
            <v>14796.830000000002</v>
          </cell>
          <cell r="L1670">
            <v>22496.398088885777</v>
          </cell>
          <cell r="M1670">
            <v>13872.75</v>
          </cell>
          <cell r="N1670">
            <v>6723.1480888857768</v>
          </cell>
          <cell r="O1670">
            <v>13519.48</v>
          </cell>
          <cell r="P1670">
            <v>8420.1480888857768</v>
          </cell>
          <cell r="Q1670">
            <v>14648.33</v>
          </cell>
          <cell r="R1670">
            <v>7255.1480888857768</v>
          </cell>
          <cell r="S1670">
            <v>11699.009999999998</v>
          </cell>
          <cell r="T1670">
            <v>18566.696974218925</v>
          </cell>
          <cell r="U1670">
            <v>12628.33</v>
          </cell>
          <cell r="V1670">
            <v>7871.6969742189231</v>
          </cell>
          <cell r="W1670">
            <v>0</v>
          </cell>
          <cell r="X1670">
            <v>7189.6969742189231</v>
          </cell>
          <cell r="Y1670">
            <v>0</v>
          </cell>
          <cell r="Z1670">
            <v>7189.6969742189231</v>
          </cell>
          <cell r="AA1670">
            <v>0</v>
          </cell>
          <cell r="AB1670">
            <v>18096.696974218925</v>
          </cell>
          <cell r="AC1670">
            <v>0</v>
          </cell>
          <cell r="AD1670">
            <v>6823.6969742189231</v>
          </cell>
          <cell r="AE1670">
            <v>0</v>
          </cell>
        </row>
        <row r="1671">
          <cell r="F1671" t="str">
            <v>(-) DESPESAS FINANCEIRO(-) Deslocamentos e Viagens</v>
          </cell>
          <cell r="G1671" t="str">
            <v>(-) Deslocamentos e Viagens</v>
          </cell>
          <cell r="H1671">
            <v>205</v>
          </cell>
          <cell r="I1671">
            <v>999.04</v>
          </cell>
          <cell r="J1671">
            <v>275</v>
          </cell>
          <cell r="K1671">
            <v>2586.9600000000005</v>
          </cell>
          <cell r="L1671">
            <v>5570</v>
          </cell>
          <cell r="M1671">
            <v>2913.7300000000005</v>
          </cell>
          <cell r="N1671">
            <v>366</v>
          </cell>
          <cell r="O1671">
            <v>776.5</v>
          </cell>
          <cell r="P1671">
            <v>2063</v>
          </cell>
          <cell r="Q1671">
            <v>3236.06</v>
          </cell>
          <cell r="R1671">
            <v>898</v>
          </cell>
          <cell r="S1671">
            <v>555.04999999999995</v>
          </cell>
          <cell r="T1671">
            <v>1945</v>
          </cell>
          <cell r="U1671">
            <v>223</v>
          </cell>
          <cell r="V1671">
            <v>1475</v>
          </cell>
          <cell r="W1671">
            <v>0</v>
          </cell>
          <cell r="X1671">
            <v>793</v>
          </cell>
          <cell r="Y1671">
            <v>0</v>
          </cell>
          <cell r="Z1671">
            <v>793</v>
          </cell>
          <cell r="AA1671">
            <v>0</v>
          </cell>
          <cell r="AB1671">
            <v>1475</v>
          </cell>
          <cell r="AC1671">
            <v>0</v>
          </cell>
          <cell r="AD1671">
            <v>275</v>
          </cell>
          <cell r="AE1671">
            <v>0</v>
          </cell>
        </row>
        <row r="1672">
          <cell r="F1672" t="str">
            <v xml:space="preserve">(-) DESPESAS FINANCEIROHospedagem </v>
          </cell>
          <cell r="G1672" t="str">
            <v xml:space="preserve">Hospedagem </v>
          </cell>
          <cell r="H1672">
            <v>0</v>
          </cell>
          <cell r="I1672">
            <v>738.04</v>
          </cell>
          <cell r="J1672">
            <v>0</v>
          </cell>
          <cell r="K1672">
            <v>129</v>
          </cell>
          <cell r="L1672">
            <v>2000</v>
          </cell>
          <cell r="M1672">
            <v>0</v>
          </cell>
          <cell r="N1672">
            <v>0</v>
          </cell>
          <cell r="O1672">
            <v>495</v>
          </cell>
          <cell r="P1672">
            <v>420</v>
          </cell>
          <cell r="Q1672">
            <v>1104.68</v>
          </cell>
          <cell r="R1672">
            <v>420</v>
          </cell>
          <cell r="S1672">
            <v>303.64999999999998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420</v>
          </cell>
          <cell r="Y1672">
            <v>0</v>
          </cell>
          <cell r="Z1672">
            <v>420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</row>
        <row r="1673">
          <cell r="F1673" t="str">
            <v xml:space="preserve">(-) DESPESAS FINANCEIROPassagens Aéreas </v>
          </cell>
          <cell r="G1673" t="str">
            <v xml:space="preserve">Passagens Aéreas </v>
          </cell>
          <cell r="H1673">
            <v>0</v>
          </cell>
          <cell r="I1673">
            <v>57</v>
          </cell>
          <cell r="J1673">
            <v>0</v>
          </cell>
          <cell r="K1673">
            <v>1920.55</v>
          </cell>
          <cell r="L1673">
            <v>2400</v>
          </cell>
          <cell r="M1673">
            <v>1969.19</v>
          </cell>
          <cell r="N1673">
            <v>0</v>
          </cell>
          <cell r="O1673">
            <v>28.5</v>
          </cell>
          <cell r="P1673">
            <v>1200</v>
          </cell>
          <cell r="Q1673">
            <v>1361.22</v>
          </cell>
          <cell r="R1673">
            <v>0</v>
          </cell>
          <cell r="S1673">
            <v>0</v>
          </cell>
          <cell r="T1673">
            <v>1200</v>
          </cell>
          <cell r="U1673">
            <v>0</v>
          </cell>
          <cell r="V1673">
            <v>1200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1200</v>
          </cell>
          <cell r="AC1673">
            <v>0</v>
          </cell>
          <cell r="AD1673">
            <v>0</v>
          </cell>
          <cell r="AE1673">
            <v>0</v>
          </cell>
        </row>
        <row r="1674">
          <cell r="F1674" t="str">
            <v xml:space="preserve">(-) DESPESAS FINANCEIROPassagens Rodoviárias </v>
          </cell>
          <cell r="G1674" t="str">
            <v xml:space="preserve">Passagens Rodoviárias 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43.44</v>
          </cell>
          <cell r="N1674">
            <v>0</v>
          </cell>
          <cell r="O1674">
            <v>0</v>
          </cell>
          <cell r="P1674">
            <v>42</v>
          </cell>
          <cell r="Q1674">
            <v>0</v>
          </cell>
          <cell r="R1674">
            <v>42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42</v>
          </cell>
          <cell r="Y1674">
            <v>0</v>
          </cell>
          <cell r="Z1674">
            <v>42</v>
          </cell>
          <cell r="AA1674">
            <v>0</v>
          </cell>
          <cell r="AB1674">
            <v>0</v>
          </cell>
          <cell r="AC1674">
            <v>0</v>
          </cell>
          <cell r="AD1674">
            <v>0</v>
          </cell>
          <cell r="AE1674">
            <v>0</v>
          </cell>
        </row>
        <row r="1675">
          <cell r="F1675" t="str">
            <v>(-) DESPESAS FINANCEIROPassagens Marítimas</v>
          </cell>
          <cell r="G1675" t="str">
            <v>Passagens Marítimas</v>
          </cell>
          <cell r="H1675">
            <v>100</v>
          </cell>
          <cell r="I1675">
            <v>0</v>
          </cell>
          <cell r="J1675">
            <v>100</v>
          </cell>
          <cell r="K1675">
            <v>0</v>
          </cell>
          <cell r="L1675">
            <v>100</v>
          </cell>
          <cell r="M1675">
            <v>0</v>
          </cell>
          <cell r="N1675">
            <v>100</v>
          </cell>
          <cell r="O1675">
            <v>0</v>
          </cell>
          <cell r="P1675">
            <v>100</v>
          </cell>
          <cell r="Q1675">
            <v>0</v>
          </cell>
          <cell r="R1675">
            <v>100</v>
          </cell>
          <cell r="S1675">
            <v>0</v>
          </cell>
          <cell r="T1675">
            <v>100</v>
          </cell>
          <cell r="U1675">
            <v>0</v>
          </cell>
          <cell r="V1675">
            <v>100</v>
          </cell>
          <cell r="W1675">
            <v>0</v>
          </cell>
          <cell r="X1675">
            <v>100</v>
          </cell>
          <cell r="Y1675">
            <v>0</v>
          </cell>
          <cell r="Z1675">
            <v>100</v>
          </cell>
          <cell r="AA1675">
            <v>0</v>
          </cell>
          <cell r="AB1675">
            <v>100</v>
          </cell>
          <cell r="AC1675">
            <v>0</v>
          </cell>
          <cell r="AD1675">
            <v>100</v>
          </cell>
          <cell r="AE1675">
            <v>0</v>
          </cell>
        </row>
        <row r="1676">
          <cell r="F1676" t="str">
            <v>(-) DESPESAS FINANCEIRODespesas com Táxi</v>
          </cell>
          <cell r="G1676" t="str">
            <v>Despesas com Táxi</v>
          </cell>
          <cell r="H1676">
            <v>0</v>
          </cell>
          <cell r="I1676">
            <v>0</v>
          </cell>
          <cell r="J1676">
            <v>0</v>
          </cell>
          <cell r="K1676">
            <v>166.59</v>
          </cell>
          <cell r="L1676">
            <v>700</v>
          </cell>
          <cell r="M1676">
            <v>276.14999999999998</v>
          </cell>
          <cell r="N1676">
            <v>0</v>
          </cell>
          <cell r="O1676">
            <v>40</v>
          </cell>
          <cell r="P1676">
            <v>56</v>
          </cell>
          <cell r="Q1676">
            <v>182.7</v>
          </cell>
          <cell r="R1676">
            <v>56</v>
          </cell>
          <cell r="S1676">
            <v>15.4</v>
          </cell>
          <cell r="T1676">
            <v>280</v>
          </cell>
          <cell r="U1676">
            <v>0</v>
          </cell>
          <cell r="V1676">
            <v>0</v>
          </cell>
          <cell r="W1676">
            <v>0</v>
          </cell>
          <cell r="X1676">
            <v>56</v>
          </cell>
          <cell r="Y1676">
            <v>0</v>
          </cell>
          <cell r="Z1676">
            <v>56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</row>
        <row r="1677">
          <cell r="F1677" t="str">
            <v>(-) DESPESAS FINANCEIRODespesas com Moto Taxi</v>
          </cell>
          <cell r="G1677" t="str">
            <v>Despesas com Moto Taxi</v>
          </cell>
          <cell r="H1677">
            <v>105</v>
          </cell>
          <cell r="I1677">
            <v>204</v>
          </cell>
          <cell r="J1677">
            <v>175</v>
          </cell>
          <cell r="K1677">
            <v>218.67</v>
          </cell>
          <cell r="L1677">
            <v>210</v>
          </cell>
          <cell r="M1677">
            <v>137.34</v>
          </cell>
          <cell r="N1677">
            <v>266</v>
          </cell>
          <cell r="O1677">
            <v>204</v>
          </cell>
          <cell r="P1677">
            <v>244.99999999999997</v>
          </cell>
          <cell r="Q1677">
            <v>256</v>
          </cell>
          <cell r="R1677">
            <v>280</v>
          </cell>
          <cell r="S1677">
            <v>236</v>
          </cell>
          <cell r="T1677">
            <v>244.99999999999997</v>
          </cell>
          <cell r="U1677">
            <v>223</v>
          </cell>
          <cell r="V1677">
            <v>175</v>
          </cell>
          <cell r="W1677">
            <v>0</v>
          </cell>
          <cell r="X1677">
            <v>175</v>
          </cell>
          <cell r="Y1677">
            <v>0</v>
          </cell>
          <cell r="Z1677">
            <v>175</v>
          </cell>
          <cell r="AA1677">
            <v>0</v>
          </cell>
          <cell r="AB1677">
            <v>175</v>
          </cell>
          <cell r="AC1677">
            <v>0</v>
          </cell>
          <cell r="AD1677">
            <v>175</v>
          </cell>
          <cell r="AE1677">
            <v>0</v>
          </cell>
        </row>
        <row r="1678">
          <cell r="F1678" t="str">
            <v>(-) DESPESAS FINANCEIROAlimentação Viagens</v>
          </cell>
          <cell r="G1678" t="str">
            <v>Alimentação Viagens</v>
          </cell>
          <cell r="H1678">
            <v>0</v>
          </cell>
          <cell r="I1678">
            <v>0</v>
          </cell>
          <cell r="J1678">
            <v>0</v>
          </cell>
          <cell r="K1678">
            <v>152.15</v>
          </cell>
          <cell r="L1678">
            <v>160</v>
          </cell>
          <cell r="M1678">
            <v>232.61</v>
          </cell>
          <cell r="N1678">
            <v>0</v>
          </cell>
          <cell r="O1678">
            <v>0</v>
          </cell>
          <cell r="P1678">
            <v>0</v>
          </cell>
          <cell r="Q1678">
            <v>329.46</v>
          </cell>
          <cell r="R1678">
            <v>0</v>
          </cell>
          <cell r="S1678">
            <v>0</v>
          </cell>
          <cell r="T1678">
            <v>120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0</v>
          </cell>
          <cell r="AE1678">
            <v>0</v>
          </cell>
        </row>
        <row r="1679">
          <cell r="F1679" t="str">
            <v>(-) DESPESAS FINANCEIRODiárias Viagens</v>
          </cell>
          <cell r="G1679" t="str">
            <v>Diárias Viagens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0</v>
          </cell>
          <cell r="AE1679">
            <v>0</v>
          </cell>
        </row>
        <row r="1680">
          <cell r="F1680" t="str">
            <v>(-) DESPESAS FINANCEIROCombustível em Viagens</v>
          </cell>
          <cell r="G1680" t="str">
            <v>Combustível em Viagens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230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0</v>
          </cell>
          <cell r="AE1680">
            <v>0</v>
          </cell>
        </row>
        <row r="1681">
          <cell r="F1681" t="str">
            <v>(-) DESPESAS FINANCEIROEstacionamento</v>
          </cell>
          <cell r="G1681" t="str">
            <v>Estacionamento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11</v>
          </cell>
          <cell r="N1681">
            <v>0</v>
          </cell>
          <cell r="O1681">
            <v>9</v>
          </cell>
          <cell r="P1681">
            <v>0</v>
          </cell>
          <cell r="Q1681">
            <v>2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>
            <v>0</v>
          </cell>
          <cell r="AE1681">
            <v>0</v>
          </cell>
        </row>
        <row r="1682">
          <cell r="F1682" t="str">
            <v>(-) DESPESAS FINANCEIROPedágio</v>
          </cell>
          <cell r="G1682" t="str">
            <v>Pedágio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14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  <cell r="AC1682">
            <v>0</v>
          </cell>
          <cell r="AD1682">
            <v>0</v>
          </cell>
          <cell r="AE1682">
            <v>0</v>
          </cell>
        </row>
        <row r="1683">
          <cell r="F1683" t="str">
            <v>(-) DESPESAS FINANCEIRO(-) Telefonia e Telecomunicações</v>
          </cell>
          <cell r="G1683" t="str">
            <v>(-) Telefonia e Telecomunicações</v>
          </cell>
          <cell r="H1683">
            <v>659.14808888577647</v>
          </cell>
          <cell r="I1683">
            <v>2455.59</v>
          </cell>
          <cell r="J1683">
            <v>659.14808888577647</v>
          </cell>
          <cell r="K1683">
            <v>4721.91</v>
          </cell>
          <cell r="L1683">
            <v>659.14808888577647</v>
          </cell>
          <cell r="M1683">
            <v>4721.91</v>
          </cell>
          <cell r="N1683">
            <v>659.14808888577647</v>
          </cell>
          <cell r="O1683">
            <v>1063.2599999999993</v>
          </cell>
          <cell r="P1683">
            <v>659.14808888577647</v>
          </cell>
          <cell r="Q1683">
            <v>4967.5</v>
          </cell>
          <cell r="R1683">
            <v>659.14808888577647</v>
          </cell>
          <cell r="S1683">
            <v>5428.74</v>
          </cell>
          <cell r="T1683">
            <v>698.69697421892306</v>
          </cell>
          <cell r="U1683">
            <v>298.8</v>
          </cell>
          <cell r="V1683">
            <v>698.69697421892306</v>
          </cell>
          <cell r="W1683">
            <v>0</v>
          </cell>
          <cell r="X1683">
            <v>698.69697421892306</v>
          </cell>
          <cell r="Y1683">
            <v>0</v>
          </cell>
          <cell r="Z1683">
            <v>698.69697421892306</v>
          </cell>
          <cell r="AA1683">
            <v>0</v>
          </cell>
          <cell r="AB1683">
            <v>698.69697421892306</v>
          </cell>
          <cell r="AC1683">
            <v>0</v>
          </cell>
          <cell r="AD1683">
            <v>698.69697421892306</v>
          </cell>
          <cell r="AE1683">
            <v>0</v>
          </cell>
        </row>
        <row r="1684">
          <cell r="F1684" t="str">
            <v>(-) DESPESAS FINANCEIROTelefonia Fixa</v>
          </cell>
          <cell r="G1684" t="str">
            <v>Telefonia Fixa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0</v>
          </cell>
          <cell r="AE1684">
            <v>0</v>
          </cell>
        </row>
        <row r="1685">
          <cell r="F1685" t="str">
            <v>(-) DESPESAS FINANCEIROTelefonia Móvel</v>
          </cell>
          <cell r="G1685" t="str">
            <v>Telefonia Móvel</v>
          </cell>
          <cell r="H1685">
            <v>659.14808888577647</v>
          </cell>
          <cell r="I1685">
            <v>2455.59</v>
          </cell>
          <cell r="J1685">
            <v>659.14808888577647</v>
          </cell>
          <cell r="K1685">
            <v>4721.91</v>
          </cell>
          <cell r="L1685">
            <v>659.14808888577647</v>
          </cell>
          <cell r="M1685">
            <v>4721.91</v>
          </cell>
          <cell r="N1685">
            <v>659.14808888577647</v>
          </cell>
          <cell r="O1685">
            <v>1063.2599999999993</v>
          </cell>
          <cell r="P1685">
            <v>659.14808888577647</v>
          </cell>
          <cell r="Q1685">
            <v>4967.5</v>
          </cell>
          <cell r="R1685">
            <v>659.14808888577647</v>
          </cell>
          <cell r="S1685">
            <v>5428.74</v>
          </cell>
          <cell r="T1685">
            <v>698.69697421892306</v>
          </cell>
          <cell r="U1685">
            <v>298.8</v>
          </cell>
          <cell r="V1685">
            <v>698.69697421892306</v>
          </cell>
          <cell r="W1685">
            <v>0</v>
          </cell>
          <cell r="X1685">
            <v>698.69697421892306</v>
          </cell>
          <cell r="Y1685">
            <v>0</v>
          </cell>
          <cell r="Z1685">
            <v>698.69697421892306</v>
          </cell>
          <cell r="AA1685">
            <v>0</v>
          </cell>
          <cell r="AB1685">
            <v>698.69697421892306</v>
          </cell>
          <cell r="AC1685">
            <v>0</v>
          </cell>
          <cell r="AD1685">
            <v>698.69697421892306</v>
          </cell>
          <cell r="AE1685">
            <v>0</v>
          </cell>
        </row>
        <row r="1686">
          <cell r="F1686" t="str">
            <v>(-) DESPESAS FINANCEIROInternet</v>
          </cell>
          <cell r="G1686" t="str">
            <v>Internet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0</v>
          </cell>
          <cell r="AE1686">
            <v>0</v>
          </cell>
        </row>
        <row r="1687">
          <cell r="F1687" t="str">
            <v>(-) DESPESAS FINANCEIROServiço de Trasmissão em Audio e Video</v>
          </cell>
          <cell r="G1687" t="str">
            <v>Serviço de Trasmissão em Audio e Video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B1687">
            <v>0</v>
          </cell>
          <cell r="AC1687">
            <v>0</v>
          </cell>
          <cell r="AD1687">
            <v>0</v>
          </cell>
          <cell r="AE1687">
            <v>0</v>
          </cell>
        </row>
        <row r="1688">
          <cell r="F1688" t="str">
            <v>(-) DESPESAS FINANCEIROVoip</v>
          </cell>
          <cell r="G1688" t="str">
            <v>Voip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0</v>
          </cell>
          <cell r="AE1688">
            <v>0</v>
          </cell>
        </row>
        <row r="1689">
          <cell r="F1689" t="str">
            <v>(-) DESPESAS FINANCEIRO(-)Materias de Consumo</v>
          </cell>
          <cell r="G1689" t="str">
            <v>(-)Materias de Consumo</v>
          </cell>
          <cell r="H1689">
            <v>1240</v>
          </cell>
          <cell r="I1689">
            <v>473.37</v>
          </cell>
          <cell r="J1689">
            <v>888.87</v>
          </cell>
          <cell r="K1689">
            <v>535.66000000000008</v>
          </cell>
          <cell r="L1689">
            <v>934.25</v>
          </cell>
          <cell r="M1689">
            <v>394.42</v>
          </cell>
          <cell r="N1689">
            <v>590</v>
          </cell>
          <cell r="O1689">
            <v>579.18000000000006</v>
          </cell>
          <cell r="P1689">
            <v>590</v>
          </cell>
          <cell r="Q1689">
            <v>390.01</v>
          </cell>
          <cell r="R1689">
            <v>590</v>
          </cell>
          <cell r="S1689">
            <v>463.8</v>
          </cell>
          <cell r="T1689">
            <v>590</v>
          </cell>
          <cell r="U1689">
            <v>667.81</v>
          </cell>
          <cell r="V1689">
            <v>590</v>
          </cell>
          <cell r="W1689">
            <v>0</v>
          </cell>
          <cell r="X1689">
            <v>590</v>
          </cell>
          <cell r="Y1689">
            <v>0</v>
          </cell>
          <cell r="Z1689">
            <v>590</v>
          </cell>
          <cell r="AA1689">
            <v>0</v>
          </cell>
          <cell r="AB1689">
            <v>590</v>
          </cell>
          <cell r="AC1689">
            <v>0</v>
          </cell>
          <cell r="AD1689">
            <v>742</v>
          </cell>
          <cell r="AE1689">
            <v>0</v>
          </cell>
        </row>
        <row r="1690">
          <cell r="F1690" t="str">
            <v>(-) DESPESAS FINANCEIROMaterial de Consumo Informática</v>
          </cell>
          <cell r="G1690" t="str">
            <v>Material de Consumo Informática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</row>
        <row r="1691">
          <cell r="F1691" t="str">
            <v>(-) DESPESAS FINANCEIROAluguel Máquina Reprográfica</v>
          </cell>
          <cell r="G1691" t="str">
            <v>Aluguel Máquina Reprográfica</v>
          </cell>
          <cell r="H1691">
            <v>0</v>
          </cell>
          <cell r="I1691">
            <v>187.55</v>
          </cell>
          <cell r="J1691">
            <v>0</v>
          </cell>
          <cell r="K1691">
            <v>225.5</v>
          </cell>
          <cell r="L1691">
            <v>0</v>
          </cell>
          <cell r="M1691">
            <v>177.93</v>
          </cell>
          <cell r="N1691">
            <v>0</v>
          </cell>
          <cell r="O1691">
            <v>216.49</v>
          </cell>
          <cell r="P1691">
            <v>0</v>
          </cell>
          <cell r="Q1691">
            <v>236.44</v>
          </cell>
          <cell r="R1691">
            <v>0</v>
          </cell>
          <cell r="S1691">
            <v>173.28</v>
          </cell>
          <cell r="T1691">
            <v>0</v>
          </cell>
          <cell r="U1691">
            <v>171.76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0</v>
          </cell>
          <cell r="AE1691">
            <v>0</v>
          </cell>
        </row>
        <row r="1692">
          <cell r="F1692" t="str">
            <v>(-) DESPESAS FINANCEIROMaterial de Consumo Máquina Reprografia</v>
          </cell>
          <cell r="G1692" t="str">
            <v>Material de Consumo Máquina Reprografia</v>
          </cell>
          <cell r="H1692">
            <v>175</v>
          </cell>
          <cell r="I1692">
            <v>160.72999999999999</v>
          </cell>
          <cell r="J1692">
            <v>175</v>
          </cell>
          <cell r="K1692">
            <v>214.46</v>
          </cell>
          <cell r="L1692">
            <v>175</v>
          </cell>
          <cell r="M1692">
            <v>166.25</v>
          </cell>
          <cell r="N1692">
            <v>175</v>
          </cell>
          <cell r="O1692">
            <v>187.44</v>
          </cell>
          <cell r="P1692">
            <v>175</v>
          </cell>
          <cell r="Q1692">
            <v>139.57</v>
          </cell>
          <cell r="R1692">
            <v>175</v>
          </cell>
          <cell r="S1692">
            <v>248.77</v>
          </cell>
          <cell r="T1692">
            <v>175</v>
          </cell>
          <cell r="U1692">
            <v>284.79000000000002</v>
          </cell>
          <cell r="V1692">
            <v>175</v>
          </cell>
          <cell r="W1692">
            <v>0</v>
          </cell>
          <cell r="X1692">
            <v>175</v>
          </cell>
          <cell r="Y1692">
            <v>0</v>
          </cell>
          <cell r="Z1692">
            <v>175</v>
          </cell>
          <cell r="AA1692">
            <v>0</v>
          </cell>
          <cell r="AB1692">
            <v>175</v>
          </cell>
          <cell r="AC1692">
            <v>0</v>
          </cell>
          <cell r="AD1692">
            <v>175</v>
          </cell>
          <cell r="AE1692">
            <v>0</v>
          </cell>
        </row>
        <row r="1693">
          <cell r="F1693" t="str">
            <v>(-) DESPESAS FINANCEIROMaterial de Expediente</v>
          </cell>
          <cell r="G1693" t="str">
            <v>Material de Expediente</v>
          </cell>
          <cell r="H1693">
            <v>415</v>
          </cell>
          <cell r="I1693">
            <v>125.09</v>
          </cell>
          <cell r="J1693">
            <v>415</v>
          </cell>
          <cell r="K1693">
            <v>95.7</v>
          </cell>
          <cell r="L1693">
            <v>415</v>
          </cell>
          <cell r="M1693">
            <v>50.24</v>
          </cell>
          <cell r="N1693">
            <v>415</v>
          </cell>
          <cell r="O1693">
            <v>175.25</v>
          </cell>
          <cell r="P1693">
            <v>415</v>
          </cell>
          <cell r="Q1693">
            <v>14</v>
          </cell>
          <cell r="R1693">
            <v>415</v>
          </cell>
          <cell r="S1693">
            <v>41.75</v>
          </cell>
          <cell r="T1693">
            <v>415</v>
          </cell>
          <cell r="U1693">
            <v>143.51</v>
          </cell>
          <cell r="V1693">
            <v>415</v>
          </cell>
          <cell r="W1693">
            <v>0</v>
          </cell>
          <cell r="X1693">
            <v>415</v>
          </cell>
          <cell r="Y1693">
            <v>0</v>
          </cell>
          <cell r="Z1693">
            <v>415</v>
          </cell>
          <cell r="AA1693">
            <v>0</v>
          </cell>
          <cell r="AB1693">
            <v>415</v>
          </cell>
          <cell r="AC1693">
            <v>0</v>
          </cell>
          <cell r="AD1693">
            <v>567</v>
          </cell>
          <cell r="AE1693">
            <v>0</v>
          </cell>
        </row>
        <row r="1694">
          <cell r="F1694" t="str">
            <v>(-) DESPESAS FINANCEIROMaterial de Limpeza</v>
          </cell>
          <cell r="G1694" t="str">
            <v>Material de Limpeza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  <cell r="AC1694">
            <v>0</v>
          </cell>
          <cell r="AD1694">
            <v>0</v>
          </cell>
          <cell r="AE1694">
            <v>0</v>
          </cell>
        </row>
        <row r="1695">
          <cell r="F1695" t="str">
            <v>(-) DESPESAS FINANCEIROMaterial Gráfico e Repreográfico</v>
          </cell>
          <cell r="G1695" t="str">
            <v>Material Gráfico e Repreográfico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B1695">
            <v>0</v>
          </cell>
          <cell r="AC1695">
            <v>0</v>
          </cell>
          <cell r="AD1695">
            <v>0</v>
          </cell>
          <cell r="AE1695">
            <v>0</v>
          </cell>
        </row>
        <row r="1696">
          <cell r="F1696" t="str">
            <v>(-) DESPESAS FINANCEIROMateriais de Natureza Permanente</v>
          </cell>
          <cell r="G1696" t="str">
            <v>Materiais de Natureza Permanente</v>
          </cell>
          <cell r="H1696">
            <v>650</v>
          </cell>
          <cell r="I1696">
            <v>0</v>
          </cell>
          <cell r="J1696">
            <v>298.87</v>
          </cell>
          <cell r="K1696">
            <v>0</v>
          </cell>
          <cell r="L1696">
            <v>344.25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67.75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0</v>
          </cell>
          <cell r="AC1696">
            <v>0</v>
          </cell>
          <cell r="AD1696">
            <v>0</v>
          </cell>
          <cell r="AE1696">
            <v>0</v>
          </cell>
        </row>
        <row r="1697">
          <cell r="F1697" t="str">
            <v>(-) DESPESAS FINANCEIROCoffee Break</v>
          </cell>
          <cell r="G1697" t="str">
            <v>Coffee Break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>
            <v>0</v>
          </cell>
          <cell r="AE1697">
            <v>0</v>
          </cell>
        </row>
        <row r="1698">
          <cell r="F1698" t="str">
            <v>(-) DESPESAS FINANCEIROMaterial EPI</v>
          </cell>
          <cell r="G1698" t="str">
            <v>Material EPI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0</v>
          </cell>
          <cell r="AC1698">
            <v>0</v>
          </cell>
          <cell r="AD1698">
            <v>0</v>
          </cell>
          <cell r="AE1698">
            <v>0</v>
          </cell>
        </row>
        <row r="1699">
          <cell r="F1699" t="str">
            <v>(-) DESPESAS FINANCEIRO(-) Serviços Técnicos Especializados</v>
          </cell>
          <cell r="G1699" t="str">
            <v>(-) Serviços Técnicos Especializados</v>
          </cell>
          <cell r="H1699">
            <v>4208</v>
          </cell>
          <cell r="I1699">
            <v>4356.1899999999996</v>
          </cell>
          <cell r="J1699">
            <v>4208</v>
          </cell>
          <cell r="K1699">
            <v>5619.09</v>
          </cell>
          <cell r="L1699">
            <v>14433</v>
          </cell>
          <cell r="M1699">
            <v>5809.5999999999995</v>
          </cell>
          <cell r="N1699">
            <v>4208</v>
          </cell>
          <cell r="O1699">
            <v>10735</v>
          </cell>
          <cell r="P1699">
            <v>4208</v>
          </cell>
          <cell r="Q1699">
            <v>5416.6799999999994</v>
          </cell>
          <cell r="R1699">
            <v>4208</v>
          </cell>
          <cell r="S1699">
            <v>4356.1899999999996</v>
          </cell>
          <cell r="T1699">
            <v>14433</v>
          </cell>
          <cell r="U1699">
            <v>6988.46</v>
          </cell>
          <cell r="V1699">
            <v>4208</v>
          </cell>
          <cell r="W1699">
            <v>0</v>
          </cell>
          <cell r="X1699">
            <v>4208</v>
          </cell>
          <cell r="Y1699">
            <v>0</v>
          </cell>
          <cell r="Z1699">
            <v>4208</v>
          </cell>
          <cell r="AA1699">
            <v>0</v>
          </cell>
          <cell r="AB1699">
            <v>14433</v>
          </cell>
          <cell r="AC1699">
            <v>0</v>
          </cell>
          <cell r="AD1699">
            <v>4208</v>
          </cell>
          <cell r="AE1699">
            <v>0</v>
          </cell>
        </row>
        <row r="1700">
          <cell r="F1700" t="str">
            <v>(-) DESPESAS FINANCEIROComissões sobre Vendas</v>
          </cell>
          <cell r="G1700" t="str">
            <v>Comissões sobre Vendas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</row>
        <row r="1701">
          <cell r="F1701" t="str">
            <v>(-) DESPESAS FINANCEIROServiços de Segurança</v>
          </cell>
          <cell r="G1701" t="str">
            <v>Serviços de Segurança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</row>
        <row r="1702">
          <cell r="F1702" t="str">
            <v>(-) DESPESAS FINANCEIROServiços de Contabilidade</v>
          </cell>
          <cell r="G1702" t="str">
            <v>Serviços de Contabilidade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</row>
        <row r="1703">
          <cell r="F1703" t="str">
            <v>(-) DESPESAS FINANCEIROAssessoria Tributária</v>
          </cell>
          <cell r="G1703" t="str">
            <v>Assessoria Tributária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0</v>
          </cell>
          <cell r="AC1703">
            <v>0</v>
          </cell>
          <cell r="AD1703">
            <v>0</v>
          </cell>
          <cell r="AE1703">
            <v>0</v>
          </cell>
        </row>
        <row r="1704">
          <cell r="F1704" t="str">
            <v>(-) DESPESAS FINANCEIROAuditoria Independente</v>
          </cell>
          <cell r="G1704" t="str">
            <v>Auditoria Independente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0</v>
          </cell>
          <cell r="AE1704">
            <v>0</v>
          </cell>
        </row>
        <row r="1705">
          <cell r="F1705" t="str">
            <v>(-) DESPESAS FINANCEIROAdvocacia</v>
          </cell>
          <cell r="G1705" t="str">
            <v>Advocacia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0</v>
          </cell>
          <cell r="AE1705">
            <v>0</v>
          </cell>
        </row>
        <row r="1706">
          <cell r="F1706" t="str">
            <v>(-) DESPESAS FINANCEIROAssessoria de Imprensa</v>
          </cell>
          <cell r="G1706" t="str">
            <v>Assessoria de Imprensa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0</v>
          </cell>
          <cell r="AE1706">
            <v>0</v>
          </cell>
        </row>
        <row r="1707">
          <cell r="F1707" t="str">
            <v>(-) DESPESAS FINANCEIROAssessoria de Comunicação</v>
          </cell>
          <cell r="G1707" t="str">
            <v>Assessoria de Comunicação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0</v>
          </cell>
          <cell r="AE1707">
            <v>0</v>
          </cell>
        </row>
        <row r="1708">
          <cell r="F1708" t="str">
            <v>(-) DESPESAS FINANCEIROAssessoria Criação e Publicidade</v>
          </cell>
          <cell r="G1708" t="str">
            <v>Assessoria Criação e Publicidade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</row>
        <row r="1709">
          <cell r="F1709" t="str">
            <v>(-) DESPESAS FINANCEIRORecrutamento e Seleção</v>
          </cell>
          <cell r="G1709" t="str">
            <v>Recrutamento e Seleção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</row>
        <row r="1710">
          <cell r="F1710" t="str">
            <v>(-) DESPESAS FINANCEIROFerramentas de Pesquisa</v>
          </cell>
          <cell r="G1710" t="str">
            <v>Ferramentas de Pesquisa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0</v>
          </cell>
        </row>
        <row r="1711">
          <cell r="F1711" t="str">
            <v>(-) DESPESAS FINANCEIROAssessoria Empresarial</v>
          </cell>
          <cell r="G1711" t="str">
            <v>Assessoria Empresarial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0</v>
          </cell>
        </row>
        <row r="1712">
          <cell r="F1712" t="str">
            <v>(-) DESPESAS FINANCEIROServiço de Desembaraço Aduaneiro</v>
          </cell>
          <cell r="G1712" t="str">
            <v>Serviço de Desembaraço Aduaneiro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</row>
        <row r="1713">
          <cell r="F1713" t="str">
            <v>(-) DESPESAS FINANCEIROParticipação em Associações</v>
          </cell>
          <cell r="G1713" t="str">
            <v>Participação em Associações</v>
          </cell>
          <cell r="H1713">
            <v>0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</row>
        <row r="1714">
          <cell r="F1714" t="str">
            <v>(-) DESPESAS FINANCEIROComissão Empresa de Cobrança</v>
          </cell>
          <cell r="G1714" t="str">
            <v>Comissão Empresa de Cobrança</v>
          </cell>
          <cell r="H1714">
            <v>0</v>
          </cell>
          <cell r="I1714">
            <v>0</v>
          </cell>
          <cell r="J1714">
            <v>0</v>
          </cell>
          <cell r="K1714">
            <v>1262.9000000000001</v>
          </cell>
          <cell r="L1714">
            <v>0</v>
          </cell>
          <cell r="M1714">
            <v>1453.41</v>
          </cell>
          <cell r="N1714">
            <v>0</v>
          </cell>
          <cell r="O1714">
            <v>0</v>
          </cell>
          <cell r="P1714">
            <v>0</v>
          </cell>
          <cell r="Q1714">
            <v>1043.49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0</v>
          </cell>
          <cell r="AE1714">
            <v>0</v>
          </cell>
        </row>
        <row r="1715">
          <cell r="F1715" t="str">
            <v>(-) DESPESAS FINANCEIROServiço Análise de Crédito</v>
          </cell>
          <cell r="G1715" t="str">
            <v>Serviço Análise de Crédito</v>
          </cell>
          <cell r="H1715">
            <v>4208</v>
          </cell>
          <cell r="I1715">
            <v>4356.1899999999996</v>
          </cell>
          <cell r="J1715">
            <v>4208</v>
          </cell>
          <cell r="K1715">
            <v>4356.1899999999996</v>
          </cell>
          <cell r="L1715">
            <v>14433</v>
          </cell>
          <cell r="M1715">
            <v>4356.1899999999996</v>
          </cell>
          <cell r="N1715">
            <v>4208</v>
          </cell>
          <cell r="O1715">
            <v>10735</v>
          </cell>
          <cell r="P1715">
            <v>4208</v>
          </cell>
          <cell r="Q1715">
            <v>4373.1899999999996</v>
          </cell>
          <cell r="R1715">
            <v>4208</v>
          </cell>
          <cell r="S1715">
            <v>4356.1899999999996</v>
          </cell>
          <cell r="T1715">
            <v>14433</v>
          </cell>
          <cell r="U1715">
            <v>6988.46</v>
          </cell>
          <cell r="V1715">
            <v>4208</v>
          </cell>
          <cell r="W1715">
            <v>0</v>
          </cell>
          <cell r="X1715">
            <v>4208</v>
          </cell>
          <cell r="Y1715">
            <v>0</v>
          </cell>
          <cell r="Z1715">
            <v>4208</v>
          </cell>
          <cell r="AA1715">
            <v>0</v>
          </cell>
          <cell r="AB1715">
            <v>14433</v>
          </cell>
          <cell r="AC1715">
            <v>0</v>
          </cell>
          <cell r="AD1715">
            <v>4208</v>
          </cell>
          <cell r="AE1715">
            <v>0</v>
          </cell>
        </row>
        <row r="1716">
          <cell r="F1716" t="str">
            <v>(-) DESPESAS FINANCEIRODesenvolvimento e Manutenção de Software</v>
          </cell>
          <cell r="G1716" t="str">
            <v>Desenvolvimento e Manutenção de Software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</row>
        <row r="1717">
          <cell r="F1717" t="str">
            <v>(-) DESPESAS FINANCEIROSuporte Técnico Software</v>
          </cell>
          <cell r="G1717" t="str">
            <v>Suporte Técnico Software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</row>
        <row r="1718">
          <cell r="F1718" t="str">
            <v>(-) DESPESAS FINANCEIROLicença para Uso de Software (Aluguel)</v>
          </cell>
          <cell r="G1718" t="str">
            <v>Licença para Uso de Software (Aluguel)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0</v>
          </cell>
          <cell r="AD1718">
            <v>0</v>
          </cell>
          <cell r="AE1718">
            <v>0</v>
          </cell>
        </row>
        <row r="1719">
          <cell r="F1719" t="str">
            <v>(-) DESPESAS FINANCEIROAssessoria em TI</v>
          </cell>
          <cell r="G1719" t="str">
            <v>Assessoria em TI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</row>
        <row r="1720">
          <cell r="F1720" t="str">
            <v>(-) DESPESAS FINANCEIROManutenção Suporte Técnico Software</v>
          </cell>
          <cell r="G1720" t="str">
            <v>Manutenção Suporte Técnico Software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</row>
        <row r="1721">
          <cell r="F1721" t="str">
            <v>(-) DESPESAS FINANCEIRO(-)Manutenção</v>
          </cell>
          <cell r="G1721" t="str">
            <v>(-)Manutenção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0</v>
          </cell>
          <cell r="AE1721">
            <v>0</v>
          </cell>
        </row>
        <row r="1722">
          <cell r="F1722" t="str">
            <v>(-) DESPESAS FINANCEIROMateriais de Manutenção e Reparos</v>
          </cell>
          <cell r="G1722" t="str">
            <v>Materiais de Manutenção e Reparos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</row>
        <row r="1723">
          <cell r="F1723" t="str">
            <v>(-) DESPESAS FINANCEIROManutenção Conservação Móveis e Utensílios</v>
          </cell>
          <cell r="G1723" t="str">
            <v>Manutenção Conservação Móveis e Utensílios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0</v>
          </cell>
          <cell r="AC1723">
            <v>0</v>
          </cell>
          <cell r="AD1723">
            <v>0</v>
          </cell>
          <cell r="AE1723">
            <v>0</v>
          </cell>
        </row>
        <row r="1724">
          <cell r="F1724" t="str">
            <v>(-) DESPESAS FINANCEIROManutenção Conservação Máq. e Equipamentos</v>
          </cell>
          <cell r="G1724" t="str">
            <v>Manutenção Conservação Máq. e Equipamentos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</row>
        <row r="1725">
          <cell r="F1725" t="str">
            <v>(-) DESPESAS FINANCEIROManutenção de Equipamentos de Informática</v>
          </cell>
          <cell r="G1725" t="str">
            <v>Manutenção de Equipamentos de Informática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0</v>
          </cell>
          <cell r="AD1725">
            <v>0</v>
          </cell>
          <cell r="AE1725">
            <v>0</v>
          </cell>
        </row>
        <row r="1726">
          <cell r="F1726" t="str">
            <v>(-) DESPESAS FINANCEIROManutenção e Conservação Instalações</v>
          </cell>
          <cell r="G1726" t="str">
            <v>Manutenção e Conservação Instalações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0</v>
          </cell>
          <cell r="AD1726">
            <v>0</v>
          </cell>
          <cell r="AE1726">
            <v>0</v>
          </cell>
        </row>
        <row r="1727">
          <cell r="F1727" t="str">
            <v>(-) DESPESAS FINANCEIROManutenção e Conservação Predial</v>
          </cell>
          <cell r="G1727" t="str">
            <v>Manutenção e Conservação Predial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</row>
        <row r="1728">
          <cell r="F1728" t="str">
            <v>(-) DESPESAS FINANCEIRO(-)Outras Despesas Gerais</v>
          </cell>
          <cell r="G1728" t="str">
            <v>(-)Outras Despesas Gerais</v>
          </cell>
          <cell r="H1728">
            <v>900</v>
          </cell>
          <cell r="I1728">
            <v>1425.16</v>
          </cell>
          <cell r="J1728">
            <v>900</v>
          </cell>
          <cell r="K1728">
            <v>1333.21</v>
          </cell>
          <cell r="L1728">
            <v>900</v>
          </cell>
          <cell r="M1728">
            <v>33.090000000000003</v>
          </cell>
          <cell r="N1728">
            <v>900</v>
          </cell>
          <cell r="O1728">
            <v>365.54</v>
          </cell>
          <cell r="P1728">
            <v>900</v>
          </cell>
          <cell r="Q1728">
            <v>638.07999999999993</v>
          </cell>
          <cell r="R1728">
            <v>900</v>
          </cell>
          <cell r="S1728">
            <v>895.2299999999999</v>
          </cell>
          <cell r="T1728">
            <v>900</v>
          </cell>
          <cell r="U1728">
            <v>4450.26</v>
          </cell>
          <cell r="V1728">
            <v>900</v>
          </cell>
          <cell r="W1728">
            <v>0</v>
          </cell>
          <cell r="X1728">
            <v>900</v>
          </cell>
          <cell r="Y1728">
            <v>0</v>
          </cell>
          <cell r="Z1728">
            <v>900</v>
          </cell>
          <cell r="AA1728">
            <v>0</v>
          </cell>
          <cell r="AB1728">
            <v>900</v>
          </cell>
          <cell r="AC1728">
            <v>0</v>
          </cell>
          <cell r="AD1728">
            <v>900</v>
          </cell>
          <cell r="AE1728">
            <v>0</v>
          </cell>
        </row>
        <row r="1729">
          <cell r="F1729" t="str">
            <v>(-) DESPESAS FINANCEIROAluguel de Veículos</v>
          </cell>
          <cell r="G1729" t="str">
            <v>Aluguel de Veículos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0</v>
          </cell>
          <cell r="AE1729">
            <v>0</v>
          </cell>
        </row>
        <row r="1730">
          <cell r="F1730" t="str">
            <v>(-) DESPESAS FINANCEIROAssinatura Jornais, Revistas e Periódicos</v>
          </cell>
          <cell r="G1730" t="str">
            <v>Assinatura Jornais, Revistas e Periódicos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</row>
        <row r="1731">
          <cell r="F1731" t="str">
            <v>(-) DESPESAS FINANCEIROCombustível</v>
          </cell>
          <cell r="G1731" t="str">
            <v>Combustível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</row>
        <row r="1732">
          <cell r="F1732" t="str">
            <v>(-) DESPESAS FINANCEIRODespesa com Documentos</v>
          </cell>
          <cell r="G1732" t="str">
            <v>Despesa com Documentos</v>
          </cell>
          <cell r="H1732">
            <v>600</v>
          </cell>
          <cell r="I1732">
            <v>1070.69</v>
          </cell>
          <cell r="J1732">
            <v>600</v>
          </cell>
          <cell r="K1732">
            <v>201</v>
          </cell>
          <cell r="L1732">
            <v>600</v>
          </cell>
          <cell r="M1732">
            <v>-146</v>
          </cell>
          <cell r="N1732">
            <v>600</v>
          </cell>
          <cell r="O1732">
            <v>84.5</v>
          </cell>
          <cell r="P1732">
            <v>600</v>
          </cell>
          <cell r="Q1732">
            <v>23</v>
          </cell>
          <cell r="R1732">
            <v>600</v>
          </cell>
          <cell r="S1732">
            <v>32.579999999999984</v>
          </cell>
          <cell r="T1732">
            <v>600</v>
          </cell>
          <cell r="U1732">
            <v>596.08000000000004</v>
          </cell>
          <cell r="V1732">
            <v>600</v>
          </cell>
          <cell r="W1732">
            <v>0</v>
          </cell>
          <cell r="X1732">
            <v>600</v>
          </cell>
          <cell r="Y1732">
            <v>0</v>
          </cell>
          <cell r="Z1732">
            <v>600</v>
          </cell>
          <cell r="AA1732">
            <v>0</v>
          </cell>
          <cell r="AB1732">
            <v>600</v>
          </cell>
          <cell r="AC1732">
            <v>0</v>
          </cell>
          <cell r="AD1732">
            <v>600</v>
          </cell>
          <cell r="AE1732">
            <v>0</v>
          </cell>
        </row>
        <row r="1733">
          <cell r="F1733" t="str">
            <v>(-) DESPESAS FINANCEIRODespesa com Processos Judiciais</v>
          </cell>
          <cell r="G1733" t="str">
            <v>Despesa com Processos Judiciais</v>
          </cell>
          <cell r="H1733">
            <v>0</v>
          </cell>
          <cell r="I1733">
            <v>0</v>
          </cell>
          <cell r="J1733">
            <v>0</v>
          </cell>
          <cell r="K1733">
            <v>845</v>
          </cell>
          <cell r="L1733">
            <v>0</v>
          </cell>
          <cell r="M1733">
            <v>0</v>
          </cell>
          <cell r="N1733">
            <v>0</v>
          </cell>
          <cell r="O1733">
            <v>173.6</v>
          </cell>
          <cell r="P1733">
            <v>0</v>
          </cell>
          <cell r="Q1733">
            <v>328.14</v>
          </cell>
          <cell r="R1733">
            <v>0</v>
          </cell>
          <cell r="S1733">
            <v>915.3</v>
          </cell>
          <cell r="T1733">
            <v>0</v>
          </cell>
          <cell r="U1733">
            <v>651.29999999999995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</row>
        <row r="1734">
          <cell r="F1734" t="str">
            <v>(-) DESPESAS FINANCEIROFrete Compra</v>
          </cell>
          <cell r="G1734" t="str">
            <v>Frete Compra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0</v>
          </cell>
          <cell r="AE1734">
            <v>0</v>
          </cell>
        </row>
        <row r="1735">
          <cell r="F1735" t="str">
            <v>(-) DESPESAS FINANCEIROMão-de-Obra Terceirizada</v>
          </cell>
          <cell r="G1735" t="str">
            <v>Mão-de-Obra Terceirizada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</row>
        <row r="1736">
          <cell r="F1736" t="str">
            <v>(-) DESPESAS FINANCEIROServiço de Correios</v>
          </cell>
          <cell r="G1736" t="str">
            <v>Serviço de Correios</v>
          </cell>
          <cell r="H1736">
            <v>300</v>
          </cell>
          <cell r="I1736">
            <v>354.47</v>
          </cell>
          <cell r="J1736">
            <v>300</v>
          </cell>
          <cell r="K1736">
            <v>287.20999999999998</v>
          </cell>
          <cell r="L1736">
            <v>300</v>
          </cell>
          <cell r="M1736">
            <v>179.09</v>
          </cell>
          <cell r="N1736">
            <v>300</v>
          </cell>
          <cell r="O1736">
            <v>107.44</v>
          </cell>
          <cell r="P1736">
            <v>300</v>
          </cell>
          <cell r="Q1736">
            <v>286.94</v>
          </cell>
          <cell r="R1736">
            <v>300</v>
          </cell>
          <cell r="S1736">
            <v>-52.65</v>
          </cell>
          <cell r="T1736">
            <v>300</v>
          </cell>
          <cell r="U1736">
            <v>999.33</v>
          </cell>
          <cell r="V1736">
            <v>300</v>
          </cell>
          <cell r="W1736">
            <v>0</v>
          </cell>
          <cell r="X1736">
            <v>300</v>
          </cell>
          <cell r="Y1736">
            <v>0</v>
          </cell>
          <cell r="Z1736">
            <v>300</v>
          </cell>
          <cell r="AA1736">
            <v>0</v>
          </cell>
          <cell r="AB1736">
            <v>300</v>
          </cell>
          <cell r="AC1736">
            <v>0</v>
          </cell>
          <cell r="AD1736">
            <v>300</v>
          </cell>
          <cell r="AE1736">
            <v>0</v>
          </cell>
        </row>
        <row r="1737">
          <cell r="F1737" t="str">
            <v>(-) DESPESAS FINANCEIROÁgua</v>
          </cell>
          <cell r="G1737" t="str">
            <v>Água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</row>
        <row r="1738">
          <cell r="F1738" t="str">
            <v>(-) DESPESAS FINANCEIRODespesas com Amortização de Software</v>
          </cell>
          <cell r="G1738" t="str">
            <v>Despesas com Amortização de Software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</row>
        <row r="1739">
          <cell r="F1739" t="str">
            <v>(-) DESPESAS FINANCEIROTaxas Operacionais</v>
          </cell>
          <cell r="G1739" t="str">
            <v>Taxas Operacionais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0</v>
          </cell>
          <cell r="AE1739">
            <v>0</v>
          </cell>
        </row>
        <row r="1740">
          <cell r="F1740" t="str">
            <v>(-) DESPESAS FINANCEIROAluguel de Imóveis</v>
          </cell>
          <cell r="G1740" t="str">
            <v>Aluguel de Imóveis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0</v>
          </cell>
          <cell r="AE1740">
            <v>0</v>
          </cell>
        </row>
        <row r="1741">
          <cell r="F1741" t="str">
            <v>(-) DESPESAS FINANCEIROSeguro Frota Leve</v>
          </cell>
          <cell r="G1741" t="str">
            <v>Seguro Frota Leve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2203.5500000000002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0</v>
          </cell>
          <cell r="AE1741">
            <v>0</v>
          </cell>
        </row>
        <row r="1742">
          <cell r="F1742" t="str">
            <v>(-) DESPESAS FINANCEIROPerdas de Estoque</v>
          </cell>
          <cell r="G1742" t="str">
            <v>Perdas de Estoque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0</v>
          </cell>
          <cell r="AE1742">
            <v>0</v>
          </cell>
        </row>
        <row r="1743">
          <cell r="F1743" t="str">
            <v>(-) DESPESAS FINANCEIROAluguel de Máquinas e Equipamentos</v>
          </cell>
          <cell r="G1743" t="str">
            <v>Aluguel de Máquinas e Equipamentos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</row>
        <row r="1744">
          <cell r="F1744" t="str">
            <v>(-) DESPESAS FINANCEIROOutras Despesas Gerais</v>
          </cell>
          <cell r="G1744" t="str">
            <v>Outras Despesas Gerais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0</v>
          </cell>
          <cell r="AE1744">
            <v>0</v>
          </cell>
        </row>
        <row r="1745">
          <cell r="F1745" t="str">
            <v>(-) DESPESAS CONTABILIDADE(-) DESPESAS CONTABILIDADE</v>
          </cell>
          <cell r="G1745" t="str">
            <v>(-) DESPESAS CONTABILIDADE</v>
          </cell>
          <cell r="H1745">
            <v>63987.57888924014</v>
          </cell>
          <cell r="I1745">
            <v>45874.67</v>
          </cell>
          <cell r="J1745">
            <v>63521.78864027591</v>
          </cell>
          <cell r="K1745">
            <v>47361.229999999996</v>
          </cell>
          <cell r="L1745">
            <v>46571.78864027591</v>
          </cell>
          <cell r="M1745">
            <v>38377.14</v>
          </cell>
          <cell r="N1745">
            <v>76348.977170056212</v>
          </cell>
          <cell r="O1745">
            <v>79072.490000000005</v>
          </cell>
          <cell r="P1745">
            <v>47572.977170056212</v>
          </cell>
          <cell r="Q1745">
            <v>46807.3</v>
          </cell>
          <cell r="R1745">
            <v>48152.977170056212</v>
          </cell>
          <cell r="S1745">
            <v>45648.83</v>
          </cell>
          <cell r="T1745">
            <v>47585.505077832553</v>
          </cell>
          <cell r="U1745">
            <v>45221.789999999994</v>
          </cell>
          <cell r="V1745">
            <v>47648.278012127732</v>
          </cell>
          <cell r="W1745">
            <v>0</v>
          </cell>
          <cell r="X1745">
            <v>48228.278012127732</v>
          </cell>
          <cell r="Y1745">
            <v>0</v>
          </cell>
          <cell r="Z1745">
            <v>47648.278012127732</v>
          </cell>
          <cell r="AA1745">
            <v>0</v>
          </cell>
          <cell r="AB1745">
            <v>47648.278012127732</v>
          </cell>
          <cell r="AC1745">
            <v>0</v>
          </cell>
          <cell r="AD1745">
            <v>48228.278012127732</v>
          </cell>
          <cell r="AE1745">
            <v>0</v>
          </cell>
        </row>
        <row r="1746">
          <cell r="F1746" t="str">
            <v>(-) DESPESAS CONTABILIDADEDespesas com Pessoal</v>
          </cell>
          <cell r="G1746" t="str">
            <v>Despesas com Pessoal</v>
          </cell>
          <cell r="H1746">
            <v>31733.447092967832</v>
          </cell>
          <cell r="I1746">
            <v>33995.72</v>
          </cell>
          <cell r="J1746">
            <v>31987.656844003603</v>
          </cell>
          <cell r="K1746">
            <v>35919.199999999997</v>
          </cell>
          <cell r="L1746">
            <v>31987.656844003603</v>
          </cell>
          <cell r="M1746">
            <v>26881.37</v>
          </cell>
          <cell r="N1746">
            <v>33814.845373783908</v>
          </cell>
          <cell r="O1746">
            <v>44310.42</v>
          </cell>
          <cell r="P1746">
            <v>34038.845373783908</v>
          </cell>
          <cell r="Q1746">
            <v>36284.5</v>
          </cell>
          <cell r="R1746">
            <v>34038.845373783908</v>
          </cell>
          <cell r="S1746">
            <v>34675.730000000003</v>
          </cell>
          <cell r="T1746">
            <v>34038.845373783908</v>
          </cell>
          <cell r="U1746">
            <v>33762.179999999993</v>
          </cell>
          <cell r="V1746">
            <v>34101.618308079087</v>
          </cell>
          <cell r="W1746">
            <v>0</v>
          </cell>
          <cell r="X1746">
            <v>34101.618308079087</v>
          </cell>
          <cell r="Y1746">
            <v>0</v>
          </cell>
          <cell r="Z1746">
            <v>34101.618308079087</v>
          </cell>
          <cell r="AA1746">
            <v>0</v>
          </cell>
          <cell r="AB1746">
            <v>34101.618308079087</v>
          </cell>
          <cell r="AC1746">
            <v>0</v>
          </cell>
          <cell r="AD1746">
            <v>34101.618308079087</v>
          </cell>
          <cell r="AE1746">
            <v>0</v>
          </cell>
        </row>
        <row r="1747">
          <cell r="F1747" t="str">
            <v>(-) DESPESAS CONTABILIDADESalários e Adicionais</v>
          </cell>
          <cell r="G1747" t="str">
            <v>Salários e Adicionais</v>
          </cell>
          <cell r="H1747">
            <v>18801</v>
          </cell>
          <cell r="I1747">
            <v>18935.75</v>
          </cell>
          <cell r="J1747">
            <v>18985.9005</v>
          </cell>
          <cell r="K1747">
            <v>20193.59</v>
          </cell>
          <cell r="L1747">
            <v>18985.9005</v>
          </cell>
          <cell r="M1747">
            <v>12081.89</v>
          </cell>
          <cell r="N1747">
            <v>20314.913535000003</v>
          </cell>
          <cell r="O1747">
            <v>27818.739999999998</v>
          </cell>
          <cell r="P1747">
            <v>20314.913535000003</v>
          </cell>
          <cell r="Q1747">
            <v>18763.432400000002</v>
          </cell>
          <cell r="R1747">
            <v>20314.913535000003</v>
          </cell>
          <cell r="S1747">
            <v>17648.9676</v>
          </cell>
          <cell r="T1747">
            <v>20314.913535000003</v>
          </cell>
          <cell r="U1747">
            <v>18598.849999999999</v>
          </cell>
          <cell r="V1747">
            <v>20360.571684974006</v>
          </cell>
          <cell r="W1747">
            <v>0</v>
          </cell>
          <cell r="X1747">
            <v>20360.571684974006</v>
          </cell>
          <cell r="Y1747">
            <v>0</v>
          </cell>
          <cell r="Z1747">
            <v>20360.571684974006</v>
          </cell>
          <cell r="AA1747">
            <v>0</v>
          </cell>
          <cell r="AB1747">
            <v>20360.571684974006</v>
          </cell>
          <cell r="AC1747">
            <v>0</v>
          </cell>
          <cell r="AD1747">
            <v>20360.571684974006</v>
          </cell>
          <cell r="AE1747">
            <v>0</v>
          </cell>
        </row>
        <row r="1748">
          <cell r="F1748" t="str">
            <v>(-) DESPESAS CONTABILIDADEHoras Extras</v>
          </cell>
          <cell r="G1748" t="str">
            <v>Horas Extras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</row>
        <row r="1749">
          <cell r="F1749" t="str">
            <v>(-) DESPESAS CONTABILIDADEEncargos Sociais</v>
          </cell>
          <cell r="G1749" t="str">
            <v>Encargos Sociais</v>
          </cell>
          <cell r="H1749">
            <v>5481.3602315399994</v>
          </cell>
          <cell r="I1749">
            <v>7381.66</v>
          </cell>
          <cell r="J1749">
            <v>5535.2672709257686</v>
          </cell>
          <cell r="K1749">
            <v>7612.33</v>
          </cell>
          <cell r="L1749">
            <v>5535.2672709257686</v>
          </cell>
          <cell r="M1749">
            <v>6821.369999999999</v>
          </cell>
          <cell r="N1749">
            <v>5922.7359798905745</v>
          </cell>
          <cell r="O1749">
            <v>8801.49</v>
          </cell>
          <cell r="P1749">
            <v>5922.7359798905745</v>
          </cell>
          <cell r="Q1749">
            <v>7290.3375999999998</v>
          </cell>
          <cell r="R1749">
            <v>5922.7359798905745</v>
          </cell>
          <cell r="S1749">
            <v>9684.1224000000002</v>
          </cell>
          <cell r="T1749">
            <v>5922.7359798905745</v>
          </cell>
          <cell r="U1749">
            <v>7388.42</v>
          </cell>
          <cell r="V1749">
            <v>5936.0474403189128</v>
          </cell>
          <cell r="W1749">
            <v>0</v>
          </cell>
          <cell r="X1749">
            <v>5936.0474403189128</v>
          </cell>
          <cell r="Y1749">
            <v>0</v>
          </cell>
          <cell r="Z1749">
            <v>5936.0474403189128</v>
          </cell>
          <cell r="AA1749">
            <v>0</v>
          </cell>
          <cell r="AB1749">
            <v>5936.0474403189128</v>
          </cell>
          <cell r="AC1749">
            <v>0</v>
          </cell>
          <cell r="AD1749">
            <v>5936.0474403189128</v>
          </cell>
          <cell r="AE1749">
            <v>0</v>
          </cell>
        </row>
        <row r="1750">
          <cell r="F1750" t="str">
            <v>(-) DESPESAS CONTABILIDADEINSS</v>
          </cell>
          <cell r="G1750" t="str">
            <v>INSS</v>
          </cell>
          <cell r="H1750">
            <v>1887.86243154</v>
          </cell>
          <cell r="I1750">
            <v>1873.38</v>
          </cell>
          <cell r="J1750">
            <v>1906.4288220257699</v>
          </cell>
          <cell r="K1750">
            <v>2022.96</v>
          </cell>
          <cell r="L1750">
            <v>1906.4288220257699</v>
          </cell>
          <cell r="M1750">
            <v>1593.7199999999998</v>
          </cell>
          <cell r="N1750">
            <v>2039.8788395675742</v>
          </cell>
          <cell r="O1750">
            <v>2608.2359999999999</v>
          </cell>
          <cell r="P1750">
            <v>2039.8788395675742</v>
          </cell>
          <cell r="Q1750">
            <v>1996.4368000000002</v>
          </cell>
          <cell r="R1750">
            <v>2039.8788395675742</v>
          </cell>
          <cell r="S1750">
            <v>2090.8771999999999</v>
          </cell>
          <cell r="T1750">
            <v>2039.8788395675742</v>
          </cell>
          <cell r="U1750">
            <v>1926.16</v>
          </cell>
          <cell r="V1750">
            <v>2044.463505597548</v>
          </cell>
          <cell r="W1750">
            <v>0</v>
          </cell>
          <cell r="X1750">
            <v>2044.463505597548</v>
          </cell>
          <cell r="Y1750">
            <v>0</v>
          </cell>
          <cell r="Z1750">
            <v>2044.463505597548</v>
          </cell>
          <cell r="AA1750">
            <v>0</v>
          </cell>
          <cell r="AB1750">
            <v>2044.463505597548</v>
          </cell>
          <cell r="AC1750">
            <v>0</v>
          </cell>
          <cell r="AD1750">
            <v>2044.463505597548</v>
          </cell>
          <cell r="AE1750">
            <v>0</v>
          </cell>
        </row>
        <row r="1751">
          <cell r="F1751" t="str">
            <v>(-) DESPESAS CONTABILIDADEFGTS</v>
          </cell>
          <cell r="G1751" t="str">
            <v>FGTS</v>
          </cell>
          <cell r="H1751">
            <v>1504.08</v>
          </cell>
          <cell r="I1751">
            <v>1806.75</v>
          </cell>
          <cell r="J1751">
            <v>1518.87204</v>
          </cell>
          <cell r="K1751">
            <v>1432.47</v>
          </cell>
          <cell r="L1751">
            <v>1518.87204</v>
          </cell>
          <cell r="M1751">
            <v>1334.3</v>
          </cell>
          <cell r="N1751">
            <v>1625.1930828000004</v>
          </cell>
          <cell r="O1751">
            <v>1404.6528000000001</v>
          </cell>
          <cell r="P1751">
            <v>1625.1930828000004</v>
          </cell>
          <cell r="Q1751">
            <v>1762.6356000000001</v>
          </cell>
          <cell r="R1751">
            <v>1625.1930828000004</v>
          </cell>
          <cell r="S1751">
            <v>1991.8715999999999</v>
          </cell>
          <cell r="T1751">
            <v>1625.1930828000004</v>
          </cell>
          <cell r="U1751">
            <v>1716.51</v>
          </cell>
          <cell r="V1751">
            <v>1628.8457347979204</v>
          </cell>
          <cell r="W1751">
            <v>0</v>
          </cell>
          <cell r="X1751">
            <v>1628.8457347979204</v>
          </cell>
          <cell r="Y1751">
            <v>0</v>
          </cell>
          <cell r="Z1751">
            <v>1628.8457347979204</v>
          </cell>
          <cell r="AA1751">
            <v>0</v>
          </cell>
          <cell r="AB1751">
            <v>1628.8457347979204</v>
          </cell>
          <cell r="AC1751">
            <v>0</v>
          </cell>
          <cell r="AD1751">
            <v>1628.8457347979204</v>
          </cell>
          <cell r="AE1751">
            <v>0</v>
          </cell>
        </row>
        <row r="1752">
          <cell r="F1752" t="str">
            <v>(-) DESPESAS CONTABILIDADEProvisão 13º Salário</v>
          </cell>
          <cell r="G1752" t="str">
            <v>Provisão 13º Salário</v>
          </cell>
          <cell r="H1752">
            <v>1566.7499999999993</v>
          </cell>
          <cell r="I1752">
            <v>1567.34</v>
          </cell>
          <cell r="J1752">
            <v>1582.1583749999993</v>
          </cell>
          <cell r="K1752">
            <v>1665.93</v>
          </cell>
          <cell r="L1752">
            <v>1582.1583749999993</v>
          </cell>
          <cell r="M1752">
            <v>1648.3300000000002</v>
          </cell>
          <cell r="N1752">
            <v>1692.9094612499996</v>
          </cell>
          <cell r="O1752">
            <v>1721.3688</v>
          </cell>
          <cell r="P1752">
            <v>1692.9094612499996</v>
          </cell>
          <cell r="Q1752">
            <v>1533.9779999999998</v>
          </cell>
          <cell r="R1752">
            <v>1692.9094612499996</v>
          </cell>
          <cell r="S1752">
            <v>1851.2832000000001</v>
          </cell>
          <cell r="T1752">
            <v>1692.9094612499996</v>
          </cell>
          <cell r="U1752">
            <v>1604.9</v>
          </cell>
          <cell r="V1752">
            <v>1696.7143070811665</v>
          </cell>
          <cell r="W1752">
            <v>0</v>
          </cell>
          <cell r="X1752">
            <v>1696.7143070811665</v>
          </cell>
          <cell r="Y1752">
            <v>0</v>
          </cell>
          <cell r="Z1752">
            <v>1696.7143070811665</v>
          </cell>
          <cell r="AA1752">
            <v>0</v>
          </cell>
          <cell r="AB1752">
            <v>1696.7143070811665</v>
          </cell>
          <cell r="AC1752">
            <v>0</v>
          </cell>
          <cell r="AD1752">
            <v>1696.7143070811665</v>
          </cell>
          <cell r="AE1752">
            <v>0</v>
          </cell>
        </row>
        <row r="1753">
          <cell r="F1753" t="str">
            <v>(-) DESPESAS CONTABILIDADEProvisão de Férias</v>
          </cell>
          <cell r="G1753" t="str">
            <v>Provisão de Férias</v>
          </cell>
          <cell r="H1753">
            <v>522.66779999999994</v>
          </cell>
          <cell r="I1753">
            <v>2134.1899999999996</v>
          </cell>
          <cell r="J1753">
            <v>527.80803389999994</v>
          </cell>
          <cell r="K1753">
            <v>2490.9699999999998</v>
          </cell>
          <cell r="L1753">
            <v>527.80803389999994</v>
          </cell>
          <cell r="M1753">
            <v>2245.02</v>
          </cell>
          <cell r="N1753">
            <v>564.75459627300006</v>
          </cell>
          <cell r="O1753">
            <v>3067.2324000000003</v>
          </cell>
          <cell r="P1753">
            <v>564.75459627300006</v>
          </cell>
          <cell r="Q1753">
            <v>1997.2872</v>
          </cell>
          <cell r="R1753">
            <v>564.75459627300006</v>
          </cell>
          <cell r="S1753">
            <v>3750.0903999999996</v>
          </cell>
          <cell r="T1753">
            <v>564.75459627300006</v>
          </cell>
          <cell r="U1753">
            <v>2140.85</v>
          </cell>
          <cell r="V1753">
            <v>566.02389284227729</v>
          </cell>
          <cell r="W1753">
            <v>0</v>
          </cell>
          <cell r="X1753">
            <v>566.02389284227729</v>
          </cell>
          <cell r="Y1753">
            <v>0</v>
          </cell>
          <cell r="Z1753">
            <v>566.02389284227729</v>
          </cell>
          <cell r="AA1753">
            <v>0</v>
          </cell>
          <cell r="AB1753">
            <v>566.02389284227729</v>
          </cell>
          <cell r="AC1753">
            <v>0</v>
          </cell>
          <cell r="AD1753">
            <v>566.02389284227729</v>
          </cell>
          <cell r="AE1753">
            <v>0</v>
          </cell>
        </row>
        <row r="1754">
          <cell r="F1754" t="str">
            <v>(-) DESPESAS CONTABILIDADEProvisão PPR Global</v>
          </cell>
          <cell r="G1754" t="str">
            <v>Provisão PPR Global</v>
          </cell>
          <cell r="H1754">
            <v>1566.1233</v>
          </cell>
          <cell r="I1754">
            <v>1567.34</v>
          </cell>
          <cell r="J1754">
            <v>1581.52551165</v>
          </cell>
          <cell r="K1754">
            <v>1649.41</v>
          </cell>
          <cell r="L1754">
            <v>1581.52551165</v>
          </cell>
          <cell r="M1754">
            <v>1649.41</v>
          </cell>
          <cell r="N1754">
            <v>1692.2322974655003</v>
          </cell>
          <cell r="O1754">
            <v>1398.11</v>
          </cell>
          <cell r="P1754">
            <v>1692.2322974655003</v>
          </cell>
          <cell r="Q1754">
            <v>1395.89</v>
          </cell>
          <cell r="R1754">
            <v>1692.2322974655003</v>
          </cell>
          <cell r="S1754">
            <v>1604.92</v>
          </cell>
          <cell r="T1754">
            <v>1692.2322974655003</v>
          </cell>
          <cell r="U1754">
            <v>1604.92</v>
          </cell>
          <cell r="V1754">
            <v>1696.0356213583345</v>
          </cell>
          <cell r="W1754">
            <v>0</v>
          </cell>
          <cell r="X1754">
            <v>1696.0356213583345</v>
          </cell>
          <cell r="Y1754">
            <v>0</v>
          </cell>
          <cell r="Z1754">
            <v>1696.0356213583345</v>
          </cell>
          <cell r="AA1754">
            <v>0</v>
          </cell>
          <cell r="AB1754">
            <v>1696.0356213583345</v>
          </cell>
          <cell r="AC1754">
            <v>0</v>
          </cell>
          <cell r="AD1754">
            <v>1696.0356213583345</v>
          </cell>
          <cell r="AE1754">
            <v>0</v>
          </cell>
        </row>
        <row r="1755">
          <cell r="F1755" t="str">
            <v>(-) DESPESAS CONTABILIDADEProvisão PPR Gestores</v>
          </cell>
          <cell r="G1755" t="str">
            <v>Provisão PPR Gestores</v>
          </cell>
          <cell r="H1755">
            <v>3234.6568070811668</v>
          </cell>
          <cell r="I1755">
            <v>3234.66</v>
          </cell>
          <cell r="J1755">
            <v>3234.6568070811668</v>
          </cell>
          <cell r="K1755">
            <v>3234.66</v>
          </cell>
          <cell r="L1755">
            <v>3234.6568070811668</v>
          </cell>
          <cell r="M1755">
            <v>3234.66</v>
          </cell>
          <cell r="N1755">
            <v>3234.6568070811668</v>
          </cell>
          <cell r="O1755">
            <v>3234.66</v>
          </cell>
          <cell r="P1755">
            <v>3234.6568070811668</v>
          </cell>
          <cell r="Q1755">
            <v>3234.66</v>
          </cell>
          <cell r="R1755">
            <v>3234.6568070811668</v>
          </cell>
          <cell r="S1755">
            <v>3234.66</v>
          </cell>
          <cell r="T1755">
            <v>3234.6568070811668</v>
          </cell>
          <cell r="U1755">
            <v>3234.66</v>
          </cell>
          <cell r="V1755">
            <v>3234.6568070811668</v>
          </cell>
          <cell r="W1755">
            <v>0</v>
          </cell>
          <cell r="X1755">
            <v>3234.6568070811668</v>
          </cell>
          <cell r="Y1755">
            <v>0</v>
          </cell>
          <cell r="Z1755">
            <v>3234.6568070811668</v>
          </cell>
          <cell r="AA1755">
            <v>0</v>
          </cell>
          <cell r="AB1755">
            <v>3234.6568070811668</v>
          </cell>
          <cell r="AC1755">
            <v>0</v>
          </cell>
          <cell r="AD1755">
            <v>3234.6568070811668</v>
          </cell>
          <cell r="AE1755">
            <v>0</v>
          </cell>
        </row>
        <row r="1756">
          <cell r="F1756" t="str">
            <v>(-) DESPESAS CONTABILIDADEDesenvolvimento RH e Outras</v>
          </cell>
          <cell r="G1756" t="str">
            <v>Desenvolvimento RH e Outras</v>
          </cell>
          <cell r="H1756">
            <v>304.75166666666667</v>
          </cell>
          <cell r="I1756">
            <v>207.4</v>
          </cell>
          <cell r="J1756">
            <v>304.75166666666667</v>
          </cell>
          <cell r="K1756">
            <v>560.29999999999995</v>
          </cell>
          <cell r="L1756">
            <v>304.75166666666667</v>
          </cell>
          <cell r="M1756">
            <v>356.52</v>
          </cell>
          <cell r="N1756">
            <v>304.75166666666667</v>
          </cell>
          <cell r="O1756">
            <v>273</v>
          </cell>
          <cell r="P1756">
            <v>304.75166666666667</v>
          </cell>
          <cell r="Q1756">
            <v>1441.6000000000001</v>
          </cell>
          <cell r="R1756">
            <v>304.75166666666667</v>
          </cell>
          <cell r="S1756">
            <v>22.5</v>
          </cell>
          <cell r="T1756">
            <v>304.75166666666667</v>
          </cell>
          <cell r="U1756">
            <v>419.9</v>
          </cell>
          <cell r="V1756">
            <v>304.75166666666667</v>
          </cell>
          <cell r="W1756">
            <v>0</v>
          </cell>
          <cell r="X1756">
            <v>304.75166666666667</v>
          </cell>
          <cell r="Y1756">
            <v>0</v>
          </cell>
          <cell r="Z1756">
            <v>304.75166666666667</v>
          </cell>
          <cell r="AA1756">
            <v>0</v>
          </cell>
          <cell r="AB1756">
            <v>304.75166666666667</v>
          </cell>
          <cell r="AC1756">
            <v>0</v>
          </cell>
          <cell r="AD1756">
            <v>304.75166666666667</v>
          </cell>
          <cell r="AE1756">
            <v>0</v>
          </cell>
        </row>
        <row r="1757">
          <cell r="F1757" t="str">
            <v>(-) DESPESAS CONTABILIDADEEducação Continuada</v>
          </cell>
          <cell r="G1757" t="str">
            <v>Educação Continuada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</row>
        <row r="1758">
          <cell r="F1758" t="str">
            <v>(-) DESPESAS CONTABILIDADEIdiomas</v>
          </cell>
          <cell r="G1758" t="str">
            <v>Idiomas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0</v>
          </cell>
          <cell r="AE1758">
            <v>0</v>
          </cell>
        </row>
        <row r="1759">
          <cell r="F1759" t="str">
            <v>(-) DESPESAS CONTABILIDADEGinástica Laboral</v>
          </cell>
          <cell r="G1759" t="str">
            <v>Ginástica Laboral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0</v>
          </cell>
          <cell r="AE1759">
            <v>0</v>
          </cell>
        </row>
        <row r="1760">
          <cell r="F1760" t="str">
            <v>(-) DESPESAS CONTABILIDADEEducação e Treinamento (Capacitação)</v>
          </cell>
          <cell r="G1760" t="str">
            <v>Educação e Treinamento (Capacitação)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</row>
        <row r="1761">
          <cell r="F1761" t="str">
            <v>(-) DESPESAS CONTABILIDADEAtividades Motivacionais</v>
          </cell>
          <cell r="G1761" t="str">
            <v>Atividades Motivacionais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0</v>
          </cell>
          <cell r="AD1761">
            <v>0</v>
          </cell>
          <cell r="AE1761">
            <v>0</v>
          </cell>
        </row>
        <row r="1762">
          <cell r="F1762" t="str">
            <v>(-) DESPESAS CONTABILIDADEExames Médicos</v>
          </cell>
          <cell r="G1762" t="str">
            <v>Exames Médicos</v>
          </cell>
          <cell r="H1762">
            <v>12.46</v>
          </cell>
          <cell r="I1762">
            <v>0</v>
          </cell>
          <cell r="J1762">
            <v>12.46</v>
          </cell>
          <cell r="K1762">
            <v>0</v>
          </cell>
          <cell r="L1762">
            <v>12.46</v>
          </cell>
          <cell r="M1762">
            <v>14</v>
          </cell>
          <cell r="N1762">
            <v>12.46</v>
          </cell>
          <cell r="O1762">
            <v>0</v>
          </cell>
          <cell r="P1762">
            <v>12.46</v>
          </cell>
          <cell r="Q1762">
            <v>16</v>
          </cell>
          <cell r="R1762">
            <v>12.46</v>
          </cell>
          <cell r="S1762">
            <v>0</v>
          </cell>
          <cell r="T1762">
            <v>12.46</v>
          </cell>
          <cell r="U1762">
            <v>36</v>
          </cell>
          <cell r="V1762">
            <v>12.46</v>
          </cell>
          <cell r="W1762">
            <v>0</v>
          </cell>
          <cell r="X1762">
            <v>12.46</v>
          </cell>
          <cell r="Y1762">
            <v>0</v>
          </cell>
          <cell r="Z1762">
            <v>12.46</v>
          </cell>
          <cell r="AA1762">
            <v>0</v>
          </cell>
          <cell r="AB1762">
            <v>12.46</v>
          </cell>
          <cell r="AC1762">
            <v>0</v>
          </cell>
          <cell r="AD1762">
            <v>12.46</v>
          </cell>
          <cell r="AE1762">
            <v>0</v>
          </cell>
        </row>
        <row r="1763">
          <cell r="F1763" t="str">
            <v>(-) DESPESAS CONTABILIDADEAlimentação Interna Funcionários</v>
          </cell>
          <cell r="G1763" t="str">
            <v>Alimentação Interna Funcionários</v>
          </cell>
          <cell r="H1763">
            <v>250</v>
          </cell>
          <cell r="I1763">
            <v>207.4</v>
          </cell>
          <cell r="J1763">
            <v>250</v>
          </cell>
          <cell r="K1763">
            <v>560.29999999999995</v>
          </cell>
          <cell r="L1763">
            <v>250</v>
          </cell>
          <cell r="M1763">
            <v>342.52</v>
          </cell>
          <cell r="N1763">
            <v>250</v>
          </cell>
          <cell r="O1763">
            <v>273</v>
          </cell>
          <cell r="P1763">
            <v>250</v>
          </cell>
          <cell r="Q1763">
            <v>349.2</v>
          </cell>
          <cell r="R1763">
            <v>250</v>
          </cell>
          <cell r="S1763">
            <v>22.5</v>
          </cell>
          <cell r="T1763">
            <v>250</v>
          </cell>
          <cell r="U1763">
            <v>383.9</v>
          </cell>
          <cell r="V1763">
            <v>250</v>
          </cell>
          <cell r="W1763">
            <v>0</v>
          </cell>
          <cell r="X1763">
            <v>250</v>
          </cell>
          <cell r="Y1763">
            <v>0</v>
          </cell>
          <cell r="Z1763">
            <v>250</v>
          </cell>
          <cell r="AA1763">
            <v>0</v>
          </cell>
          <cell r="AB1763">
            <v>250</v>
          </cell>
          <cell r="AC1763">
            <v>0</v>
          </cell>
          <cell r="AD1763">
            <v>250</v>
          </cell>
          <cell r="AE1763">
            <v>0</v>
          </cell>
        </row>
        <row r="1764">
          <cell r="F1764" t="str">
            <v>(-) DESPESAS CONTABILIDADEMulta Termino Contratual</v>
          </cell>
          <cell r="G1764" t="str">
            <v>Multa Termino Contratual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</row>
        <row r="1765">
          <cell r="F1765" t="str">
            <v>(-) DESPESAS CONTABILIDADEMultas Trabalhistas</v>
          </cell>
          <cell r="G1765" t="str">
            <v>Multas Trabalhistas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</row>
        <row r="1766">
          <cell r="F1766" t="str">
            <v xml:space="preserve">(-) DESPESAS CONTABILIDADEFardamento </v>
          </cell>
          <cell r="G1766" t="str">
            <v xml:space="preserve">Fardamento </v>
          </cell>
          <cell r="H1766">
            <v>42.291666666666664</v>
          </cell>
          <cell r="I1766">
            <v>0</v>
          </cell>
          <cell r="J1766">
            <v>42.291666666666664</v>
          </cell>
          <cell r="K1766">
            <v>0</v>
          </cell>
          <cell r="L1766">
            <v>42.291666666666664</v>
          </cell>
          <cell r="M1766">
            <v>0</v>
          </cell>
          <cell r="N1766">
            <v>42.291666666666664</v>
          </cell>
          <cell r="O1766">
            <v>0</v>
          </cell>
          <cell r="P1766">
            <v>42.291666666666664</v>
          </cell>
          <cell r="Q1766">
            <v>1076.4000000000001</v>
          </cell>
          <cell r="R1766">
            <v>42.291666666666664</v>
          </cell>
          <cell r="S1766">
            <v>0</v>
          </cell>
          <cell r="T1766">
            <v>42.291666666666664</v>
          </cell>
          <cell r="U1766">
            <v>0</v>
          </cell>
          <cell r="V1766">
            <v>42.291666666666664</v>
          </cell>
          <cell r="W1766">
            <v>0</v>
          </cell>
          <cell r="X1766">
            <v>42.291666666666664</v>
          </cell>
          <cell r="Y1766">
            <v>0</v>
          </cell>
          <cell r="Z1766">
            <v>42.291666666666664</v>
          </cell>
          <cell r="AA1766">
            <v>0</v>
          </cell>
          <cell r="AB1766">
            <v>42.291666666666664</v>
          </cell>
          <cell r="AC1766">
            <v>0</v>
          </cell>
          <cell r="AD1766">
            <v>42.291666666666664</v>
          </cell>
          <cell r="AE1766">
            <v>0</v>
          </cell>
        </row>
        <row r="1767">
          <cell r="F1767" t="str">
            <v>(-) DESPESAS CONTABILIDADEBenefícios</v>
          </cell>
          <cell r="G1767" t="str">
            <v>Benefícios</v>
          </cell>
          <cell r="H1767">
            <v>2345.5550876799998</v>
          </cell>
          <cell r="I1767">
            <v>2668.91</v>
          </cell>
          <cell r="J1767">
            <v>2345.5550876799998</v>
          </cell>
          <cell r="K1767">
            <v>2668.91</v>
          </cell>
          <cell r="L1767">
            <v>2345.5550876799998</v>
          </cell>
          <cell r="M1767">
            <v>2737.52</v>
          </cell>
          <cell r="N1767">
            <v>2345.5550876799998</v>
          </cell>
          <cell r="O1767">
            <v>2784.42</v>
          </cell>
          <cell r="P1767">
            <v>2569.5550876799998</v>
          </cell>
          <cell r="Q1767">
            <v>4158.58</v>
          </cell>
          <cell r="R1767">
            <v>2569.5550876799998</v>
          </cell>
          <cell r="S1767">
            <v>2480.56</v>
          </cell>
          <cell r="T1767">
            <v>2569.5550876799998</v>
          </cell>
          <cell r="U1767">
            <v>2515.4300000000003</v>
          </cell>
          <cell r="V1767">
            <v>2569.5550876799998</v>
          </cell>
          <cell r="W1767">
            <v>0</v>
          </cell>
          <cell r="X1767">
            <v>2569.5550876799998</v>
          </cell>
          <cell r="Y1767">
            <v>0</v>
          </cell>
          <cell r="Z1767">
            <v>2569.5550876799998</v>
          </cell>
          <cell r="AA1767">
            <v>0</v>
          </cell>
          <cell r="AB1767">
            <v>2569.5550876799998</v>
          </cell>
          <cell r="AC1767">
            <v>0</v>
          </cell>
          <cell r="AD1767">
            <v>2569.5550876799998</v>
          </cell>
          <cell r="AE1767">
            <v>0</v>
          </cell>
        </row>
        <row r="1768">
          <cell r="F1768" t="str">
            <v>(-) DESPESAS CONTABILIDADEAjuda de Custo Alimentação</v>
          </cell>
          <cell r="G1768" t="str">
            <v>Ajuda de Custo Alimentação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0</v>
          </cell>
          <cell r="AE1768">
            <v>0</v>
          </cell>
        </row>
        <row r="1769">
          <cell r="F1769" t="str">
            <v>(-) DESPESAS CONTABILIDADEAjuda de Custo Combustível</v>
          </cell>
          <cell r="G1769" t="str">
            <v>Ajuda de Custo Combustível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B1769">
            <v>0</v>
          </cell>
          <cell r="AC1769">
            <v>0</v>
          </cell>
          <cell r="AD1769">
            <v>0</v>
          </cell>
          <cell r="AE1769">
            <v>0</v>
          </cell>
        </row>
        <row r="1770">
          <cell r="F1770" t="str">
            <v>(-) DESPESAS CONTABILIDADEAjuda de Custo Moradia/Aluguel</v>
          </cell>
          <cell r="G1770" t="str">
            <v>Ajuda de Custo Moradia/Aluguel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0</v>
          </cell>
          <cell r="AE1770">
            <v>0</v>
          </cell>
        </row>
        <row r="1771">
          <cell r="F1771" t="str">
            <v>(-) DESPESAS CONTABILIDADEPlano de Saúde</v>
          </cell>
          <cell r="G1771" t="str">
            <v>Plano de Saúde</v>
          </cell>
          <cell r="H1771">
            <v>1036</v>
          </cell>
          <cell r="I1771">
            <v>1318.91</v>
          </cell>
          <cell r="J1771">
            <v>1036</v>
          </cell>
          <cell r="K1771">
            <v>1318.91</v>
          </cell>
          <cell r="L1771">
            <v>1036</v>
          </cell>
          <cell r="M1771">
            <v>1213.52</v>
          </cell>
          <cell r="N1771">
            <v>1036</v>
          </cell>
          <cell r="O1771">
            <v>1213.52</v>
          </cell>
          <cell r="P1771">
            <v>1155</v>
          </cell>
          <cell r="Q1771">
            <v>2427.04</v>
          </cell>
          <cell r="R1771">
            <v>1155</v>
          </cell>
          <cell r="S1771">
            <v>1213.52</v>
          </cell>
          <cell r="T1771">
            <v>1155</v>
          </cell>
          <cell r="U1771">
            <v>1213.52</v>
          </cell>
          <cell r="V1771">
            <v>1155</v>
          </cell>
          <cell r="W1771">
            <v>0</v>
          </cell>
          <cell r="X1771">
            <v>1155</v>
          </cell>
          <cell r="Y1771">
            <v>0</v>
          </cell>
          <cell r="Z1771">
            <v>1155</v>
          </cell>
          <cell r="AA1771">
            <v>0</v>
          </cell>
          <cell r="AB1771">
            <v>1155</v>
          </cell>
          <cell r="AC1771">
            <v>0</v>
          </cell>
          <cell r="AD1771">
            <v>1155</v>
          </cell>
          <cell r="AE1771">
            <v>0</v>
          </cell>
        </row>
        <row r="1772">
          <cell r="F1772" t="str">
            <v>(-) DESPESAS CONTABILIDADESeguro de Vida em Grupo</v>
          </cell>
          <cell r="G1772" t="str">
            <v>Seguro de Vida em Grupo</v>
          </cell>
          <cell r="H1772">
            <v>49.55508768</v>
          </cell>
          <cell r="I1772">
            <v>0</v>
          </cell>
          <cell r="J1772">
            <v>49.55508768</v>
          </cell>
          <cell r="K1772">
            <v>0</v>
          </cell>
          <cell r="L1772">
            <v>49.55508768</v>
          </cell>
          <cell r="M1772">
            <v>0</v>
          </cell>
          <cell r="N1772">
            <v>49.55508768</v>
          </cell>
          <cell r="O1772">
            <v>40.9</v>
          </cell>
          <cell r="P1772">
            <v>49.55508768</v>
          </cell>
          <cell r="Q1772">
            <v>27.54</v>
          </cell>
          <cell r="R1772">
            <v>49.55508768</v>
          </cell>
          <cell r="S1772">
            <v>46.04</v>
          </cell>
          <cell r="T1772">
            <v>49.55508768</v>
          </cell>
          <cell r="U1772">
            <v>41.91</v>
          </cell>
          <cell r="V1772">
            <v>49.55508768</v>
          </cell>
          <cell r="W1772">
            <v>0</v>
          </cell>
          <cell r="X1772">
            <v>49.55508768</v>
          </cell>
          <cell r="Y1772">
            <v>0</v>
          </cell>
          <cell r="Z1772">
            <v>49.55508768</v>
          </cell>
          <cell r="AA1772">
            <v>0</v>
          </cell>
          <cell r="AB1772">
            <v>49.55508768</v>
          </cell>
          <cell r="AC1772">
            <v>0</v>
          </cell>
          <cell r="AD1772">
            <v>49.55508768</v>
          </cell>
          <cell r="AE1772">
            <v>0</v>
          </cell>
        </row>
        <row r="1773">
          <cell r="F1773" t="str">
            <v>(-) DESPESAS CONTABILIDADEPlano Odontológico</v>
          </cell>
          <cell r="G1773" t="str">
            <v>Plano Odontológico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</row>
        <row r="1774">
          <cell r="F1774" t="str">
            <v>(-) DESPESAS CONTABILIDADEFarmácia</v>
          </cell>
          <cell r="G1774" t="str">
            <v>Farmácia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</row>
        <row r="1775">
          <cell r="F1775" t="str">
            <v>(-) DESPESAS CONTABILIDADEAlimentação Funcionários</v>
          </cell>
          <cell r="G1775" t="str">
            <v>Alimentação Funcionários</v>
          </cell>
          <cell r="H1775">
            <v>1260</v>
          </cell>
          <cell r="I1775">
            <v>1350</v>
          </cell>
          <cell r="J1775">
            <v>1260</v>
          </cell>
          <cell r="K1775">
            <v>1350</v>
          </cell>
          <cell r="L1775">
            <v>1260</v>
          </cell>
          <cell r="M1775">
            <v>1524</v>
          </cell>
          <cell r="N1775">
            <v>1260</v>
          </cell>
          <cell r="O1775">
            <v>1530</v>
          </cell>
          <cell r="P1775">
            <v>1365</v>
          </cell>
          <cell r="Q1775">
            <v>1704</v>
          </cell>
          <cell r="R1775">
            <v>1365</v>
          </cell>
          <cell r="S1775">
            <v>1221</v>
          </cell>
          <cell r="T1775">
            <v>1365</v>
          </cell>
          <cell r="U1775">
            <v>1260</v>
          </cell>
          <cell r="V1775">
            <v>1365</v>
          </cell>
          <cell r="W1775">
            <v>0</v>
          </cell>
          <cell r="X1775">
            <v>1365</v>
          </cell>
          <cell r="Y1775">
            <v>0</v>
          </cell>
          <cell r="Z1775">
            <v>1365</v>
          </cell>
          <cell r="AA1775">
            <v>0</v>
          </cell>
          <cell r="AB1775">
            <v>1365</v>
          </cell>
          <cell r="AC1775">
            <v>0</v>
          </cell>
          <cell r="AD1775">
            <v>1365</v>
          </cell>
          <cell r="AE1775">
            <v>0</v>
          </cell>
        </row>
        <row r="1776">
          <cell r="F1776" t="str">
            <v>(-) DESPESAS CONTABILIDADEBenefícios Assistenciais</v>
          </cell>
          <cell r="G1776" t="str">
            <v>Benefícios Assistenciais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0</v>
          </cell>
        </row>
        <row r="1777">
          <cell r="F1777" t="str">
            <v>(-) DESPESAS CONTABILIDADEAuxílio Creche</v>
          </cell>
          <cell r="G1777" t="str">
            <v>Auxílio Creche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0</v>
          </cell>
          <cell r="AE1777">
            <v>0</v>
          </cell>
        </row>
        <row r="1778">
          <cell r="F1778" t="str">
            <v>(-) DESPESAS CONTABILIDADEVale Transporte</v>
          </cell>
          <cell r="G1778" t="str">
            <v>Vale Transporte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0</v>
          </cell>
          <cell r="AE1778">
            <v>0</v>
          </cell>
        </row>
        <row r="1779">
          <cell r="F1779" t="str">
            <v>(-) DESPESAS CONTABILIDADE(-) Despesas Especificas</v>
          </cell>
          <cell r="G1779" t="str">
            <v>(-) Despesas Especificas</v>
          </cell>
          <cell r="H1779">
            <v>1000</v>
          </cell>
          <cell r="I1779">
            <v>0</v>
          </cell>
          <cell r="J1779">
            <v>0</v>
          </cell>
          <cell r="K1779">
            <v>472</v>
          </cell>
          <cell r="L1779">
            <v>470</v>
          </cell>
          <cell r="M1779">
            <v>0</v>
          </cell>
          <cell r="N1779">
            <v>29000</v>
          </cell>
          <cell r="O1779">
            <v>24024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A1779">
            <v>0</v>
          </cell>
          <cell r="AB1779">
            <v>0</v>
          </cell>
          <cell r="AC1779">
            <v>0</v>
          </cell>
          <cell r="AD1779">
            <v>0</v>
          </cell>
          <cell r="AE1779">
            <v>0</v>
          </cell>
        </row>
        <row r="1780">
          <cell r="F1780" t="str">
            <v>(-) DESPESAS CONTABILIDADEEnergia Eletrica</v>
          </cell>
          <cell r="G1780" t="str">
            <v>Energia Eletrica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</row>
        <row r="1781">
          <cell r="F1781" t="str">
            <v>(-) DESPESAS CONTABILIDADECustas Cartoriais</v>
          </cell>
          <cell r="G1781" t="str">
            <v>Custas Cartoriais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A1781">
            <v>0</v>
          </cell>
          <cell r="AB1781">
            <v>0</v>
          </cell>
          <cell r="AC1781">
            <v>0</v>
          </cell>
          <cell r="AD1781">
            <v>0</v>
          </cell>
          <cell r="AE1781">
            <v>0</v>
          </cell>
        </row>
        <row r="1782">
          <cell r="F1782" t="str">
            <v>(-) DESPESAS CONTABILIDADEAluguel de Máquinas e Equipamentos</v>
          </cell>
          <cell r="G1782" t="str">
            <v>Aluguel de Máquinas e Equipamentos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  <cell r="Z1782">
            <v>0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  <cell r="AE1782">
            <v>0</v>
          </cell>
        </row>
        <row r="1783">
          <cell r="F1783" t="str">
            <v>(-) DESPESAS CONTABILIDADECombustível Frota Leve</v>
          </cell>
          <cell r="G1783" t="str">
            <v>Combustível Frota Leve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  <cell r="AA1783">
            <v>0</v>
          </cell>
          <cell r="AB1783">
            <v>0</v>
          </cell>
          <cell r="AC1783">
            <v>0</v>
          </cell>
          <cell r="AD1783">
            <v>0</v>
          </cell>
          <cell r="AE1783">
            <v>0</v>
          </cell>
        </row>
        <row r="1784">
          <cell r="F1784" t="str">
            <v>(-) DESPESAS CONTABILIDADELubrificantes Frota Leve</v>
          </cell>
          <cell r="G1784" t="str">
            <v>Lubrificantes Frota Leve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0</v>
          </cell>
          <cell r="AE1784">
            <v>0</v>
          </cell>
        </row>
        <row r="1785">
          <cell r="F1785" t="str">
            <v>(-) DESPESAS CONTABILIDADEManutenção Frota Leve</v>
          </cell>
          <cell r="G1785" t="str">
            <v>Manutenção Frota Leve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0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</row>
        <row r="1786">
          <cell r="F1786" t="str">
            <v>(-) DESPESAS CONTABILIDADESeguro Frota Leve</v>
          </cell>
          <cell r="G1786" t="str">
            <v>Seguro Frota Leve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  <cell r="AC1786">
            <v>0</v>
          </cell>
          <cell r="AD1786">
            <v>0</v>
          </cell>
          <cell r="AE1786">
            <v>0</v>
          </cell>
        </row>
        <row r="1787">
          <cell r="F1787" t="str">
            <v>(-) DESPESAS CONTABILIDADESeguro Instalações</v>
          </cell>
          <cell r="G1787" t="str">
            <v>Seguro Instalações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</row>
        <row r="1788">
          <cell r="F1788" t="str">
            <v>(-) DESPESAS CONTABILIDADESeguro Responsabilidade Civil</v>
          </cell>
          <cell r="G1788" t="str">
            <v>Seguro Responsabilidade Civil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</row>
        <row r="1789">
          <cell r="F1789" t="str">
            <v>(-) DESPESAS CONTABILIDADEAluguel de Imóveis</v>
          </cell>
          <cell r="G1789" t="str">
            <v>Aluguel de Imóveis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0</v>
          </cell>
          <cell r="Z1789">
            <v>0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</row>
        <row r="1790">
          <cell r="F1790" t="str">
            <v>(-) DESPESAS CONTABILIDADETaxas Operacionais</v>
          </cell>
          <cell r="G1790" t="str">
            <v>Taxas Operacionais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>
            <v>0</v>
          </cell>
          <cell r="V1790">
            <v>0</v>
          </cell>
          <cell r="W1790">
            <v>0</v>
          </cell>
          <cell r="X1790">
            <v>0</v>
          </cell>
          <cell r="Y1790">
            <v>0</v>
          </cell>
          <cell r="Z1790">
            <v>0</v>
          </cell>
          <cell r="AA1790">
            <v>0</v>
          </cell>
          <cell r="AB1790">
            <v>0</v>
          </cell>
          <cell r="AC1790">
            <v>0</v>
          </cell>
          <cell r="AD1790">
            <v>0</v>
          </cell>
          <cell r="AE1790">
            <v>0</v>
          </cell>
        </row>
        <row r="1791">
          <cell r="F1791" t="str">
            <v>(-) DESPESAS CONTABILIDADEDoações</v>
          </cell>
          <cell r="G1791" t="str">
            <v>Doações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>
            <v>0</v>
          </cell>
          <cell r="AC1791">
            <v>0</v>
          </cell>
          <cell r="AD1791">
            <v>0</v>
          </cell>
          <cell r="AE1791">
            <v>0</v>
          </cell>
        </row>
        <row r="1792">
          <cell r="F1792" t="str">
            <v>(-) DESPESAS CONTABILIDADEPremio por Concursos</v>
          </cell>
          <cell r="G1792" t="str">
            <v>Premio por Concursos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A1792">
            <v>0</v>
          </cell>
          <cell r="AB1792">
            <v>0</v>
          </cell>
          <cell r="AC1792">
            <v>0</v>
          </cell>
          <cell r="AD1792">
            <v>0</v>
          </cell>
          <cell r="AE1792">
            <v>0</v>
          </cell>
        </row>
        <row r="1793">
          <cell r="F1793" t="str">
            <v>(-) DESPESAS CONTABILIDADEPublicações Legais</v>
          </cell>
          <cell r="G1793" t="str">
            <v>Publicações Legais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29000</v>
          </cell>
          <cell r="O1793">
            <v>24024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  <cell r="AA1793">
            <v>0</v>
          </cell>
          <cell r="AB1793">
            <v>0</v>
          </cell>
          <cell r="AC1793">
            <v>0</v>
          </cell>
          <cell r="AD1793">
            <v>0</v>
          </cell>
          <cell r="AE1793">
            <v>0</v>
          </cell>
        </row>
        <row r="1794">
          <cell r="F1794" t="str">
            <v>(-) DESPESAS CONTABILIDADEServiço Copa</v>
          </cell>
          <cell r="G1794" t="str">
            <v>Serviço Copa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A1794">
            <v>0</v>
          </cell>
          <cell r="AB1794">
            <v>0</v>
          </cell>
          <cell r="AC1794">
            <v>0</v>
          </cell>
          <cell r="AD1794">
            <v>0</v>
          </cell>
          <cell r="AE1794">
            <v>0</v>
          </cell>
        </row>
        <row r="1795">
          <cell r="F1795" t="str">
            <v>(-) DESPESAS CONTABILIDADEContribuição Sindicatos e Associações</v>
          </cell>
          <cell r="G1795" t="str">
            <v>Contribuição Sindicatos e Associações</v>
          </cell>
          <cell r="H1795">
            <v>0</v>
          </cell>
          <cell r="I1795">
            <v>0</v>
          </cell>
          <cell r="J1795">
            <v>0</v>
          </cell>
          <cell r="K1795">
            <v>472</v>
          </cell>
          <cell r="L1795">
            <v>470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A1795">
            <v>0</v>
          </cell>
          <cell r="AB1795">
            <v>0</v>
          </cell>
          <cell r="AC1795">
            <v>0</v>
          </cell>
          <cell r="AD1795">
            <v>0</v>
          </cell>
          <cell r="AE1795">
            <v>0</v>
          </cell>
        </row>
        <row r="1796">
          <cell r="F1796" t="str">
            <v>(-) DESPESAS CONTABILIDADEDespesas com Certificação Digital</v>
          </cell>
          <cell r="G1796" t="str">
            <v>Despesas com Certificação Digital</v>
          </cell>
          <cell r="H1796">
            <v>1000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  <cell r="AE1796">
            <v>0</v>
          </cell>
        </row>
        <row r="1797">
          <cell r="F1797" t="str">
            <v>(-) DESPESAS CONTABILIDADECustas e Emolumentos</v>
          </cell>
          <cell r="G1797" t="str">
            <v>Custas e Emolumentos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A1797">
            <v>0</v>
          </cell>
          <cell r="AB1797">
            <v>0</v>
          </cell>
          <cell r="AC1797">
            <v>0</v>
          </cell>
          <cell r="AD1797">
            <v>0</v>
          </cell>
          <cell r="AE1797">
            <v>0</v>
          </cell>
        </row>
        <row r="1798">
          <cell r="F1798" t="str">
            <v>(-) DESPESAS CONTABILIDADE(-) Despesas Gerais</v>
          </cell>
          <cell r="G1798" t="str">
            <v>(-) Despesas Gerais</v>
          </cell>
          <cell r="H1798">
            <v>31254.131796272308</v>
          </cell>
          <cell r="I1798">
            <v>11878.95</v>
          </cell>
          <cell r="J1798">
            <v>31534.131796272308</v>
          </cell>
          <cell r="K1798">
            <v>10970.03</v>
          </cell>
          <cell r="L1798">
            <v>14114.131796272306</v>
          </cell>
          <cell r="M1798">
            <v>11495.770000000002</v>
          </cell>
          <cell r="N1798">
            <v>13534.131796272306</v>
          </cell>
          <cell r="O1798">
            <v>10738.070000000002</v>
          </cell>
          <cell r="P1798">
            <v>13534.131796272306</v>
          </cell>
          <cell r="Q1798">
            <v>10522.800000000001</v>
          </cell>
          <cell r="R1798">
            <v>14114.131796272306</v>
          </cell>
          <cell r="S1798">
            <v>10973.1</v>
          </cell>
          <cell r="T1798">
            <v>13546.659704048645</v>
          </cell>
          <cell r="U1798">
            <v>11459.61</v>
          </cell>
          <cell r="V1798">
            <v>13546.659704048645</v>
          </cell>
          <cell r="W1798">
            <v>0</v>
          </cell>
          <cell r="X1798">
            <v>14126.659704048645</v>
          </cell>
          <cell r="Y1798">
            <v>0</v>
          </cell>
          <cell r="Z1798">
            <v>13546.659704048645</v>
          </cell>
          <cell r="AA1798">
            <v>0</v>
          </cell>
          <cell r="AB1798">
            <v>13546.659704048645</v>
          </cell>
          <cell r="AC1798">
            <v>0</v>
          </cell>
          <cell r="AD1798">
            <v>14126.659704048645</v>
          </cell>
          <cell r="AE1798">
            <v>0</v>
          </cell>
        </row>
        <row r="1799">
          <cell r="F1799" t="str">
            <v>(-) DESPESAS CONTABILIDADE(-) Deslocamentos e Viagens</v>
          </cell>
          <cell r="G1799" t="str">
            <v>(-) Deslocamentos e Viagens</v>
          </cell>
          <cell r="H1799">
            <v>32</v>
          </cell>
          <cell r="I1799">
            <v>264</v>
          </cell>
          <cell r="J1799">
            <v>312</v>
          </cell>
          <cell r="K1799">
            <v>304.5</v>
          </cell>
          <cell r="L1799">
            <v>312</v>
          </cell>
          <cell r="M1799">
            <v>293.5</v>
          </cell>
          <cell r="N1799">
            <v>312</v>
          </cell>
          <cell r="O1799">
            <v>298.5</v>
          </cell>
          <cell r="P1799">
            <v>312</v>
          </cell>
          <cell r="Q1799">
            <v>0</v>
          </cell>
          <cell r="R1799">
            <v>312</v>
          </cell>
          <cell r="S1799">
            <v>488.5</v>
          </cell>
          <cell r="T1799">
            <v>312</v>
          </cell>
          <cell r="U1799">
            <v>316.5</v>
          </cell>
          <cell r="V1799">
            <v>312</v>
          </cell>
          <cell r="W1799">
            <v>0</v>
          </cell>
          <cell r="X1799">
            <v>312</v>
          </cell>
          <cell r="Y1799">
            <v>0</v>
          </cell>
          <cell r="Z1799">
            <v>312</v>
          </cell>
          <cell r="AA1799">
            <v>0</v>
          </cell>
          <cell r="AB1799">
            <v>312</v>
          </cell>
          <cell r="AC1799">
            <v>0</v>
          </cell>
          <cell r="AD1799">
            <v>312</v>
          </cell>
          <cell r="AE1799">
            <v>0</v>
          </cell>
        </row>
        <row r="1800">
          <cell r="F1800" t="str">
            <v xml:space="preserve">(-) DESPESAS CONTABILIDADEHospedagem </v>
          </cell>
          <cell r="G1800" t="str">
            <v xml:space="preserve">Hospedagem </v>
          </cell>
          <cell r="H1800">
            <v>0</v>
          </cell>
          <cell r="I1800">
            <v>256</v>
          </cell>
          <cell r="J1800">
            <v>0</v>
          </cell>
          <cell r="K1800">
            <v>292.5</v>
          </cell>
          <cell r="L1800">
            <v>0</v>
          </cell>
          <cell r="M1800">
            <v>289.5</v>
          </cell>
          <cell r="N1800">
            <v>0</v>
          </cell>
          <cell r="O1800">
            <v>292.5</v>
          </cell>
          <cell r="P1800">
            <v>0</v>
          </cell>
          <cell r="Q1800">
            <v>0</v>
          </cell>
          <cell r="R1800">
            <v>0</v>
          </cell>
          <cell r="S1800">
            <v>484.5</v>
          </cell>
          <cell r="T1800">
            <v>0</v>
          </cell>
          <cell r="U1800">
            <v>292.5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A1800">
            <v>0</v>
          </cell>
          <cell r="AB1800">
            <v>0</v>
          </cell>
          <cell r="AC1800">
            <v>0</v>
          </cell>
          <cell r="AD1800">
            <v>0</v>
          </cell>
          <cell r="AE1800">
            <v>0</v>
          </cell>
        </row>
        <row r="1801">
          <cell r="F1801" t="str">
            <v xml:space="preserve">(-) DESPESAS CONTABILIDADEPassagens Aéreas </v>
          </cell>
          <cell r="G1801" t="str">
            <v xml:space="preserve">Passagens Aéreas 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>
            <v>0</v>
          </cell>
          <cell r="AB1801">
            <v>0</v>
          </cell>
          <cell r="AC1801">
            <v>0</v>
          </cell>
          <cell r="AD1801">
            <v>0</v>
          </cell>
          <cell r="AE1801">
            <v>0</v>
          </cell>
        </row>
        <row r="1802">
          <cell r="F1802" t="str">
            <v xml:space="preserve">(-) DESPESAS CONTABILIDADEPassagens Rodoviárias </v>
          </cell>
          <cell r="G1802" t="str">
            <v xml:space="preserve">Passagens Rodoviárias 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0</v>
          </cell>
          <cell r="AA1802">
            <v>0</v>
          </cell>
          <cell r="AB1802">
            <v>0</v>
          </cell>
          <cell r="AC1802">
            <v>0</v>
          </cell>
          <cell r="AD1802">
            <v>0</v>
          </cell>
          <cell r="AE1802">
            <v>0</v>
          </cell>
        </row>
        <row r="1803">
          <cell r="F1803" t="str">
            <v>(-) DESPESAS CONTABILIDADEPassagens Marítimas</v>
          </cell>
          <cell r="G1803" t="str">
            <v>Passagens Marítimas</v>
          </cell>
          <cell r="H1803">
            <v>0</v>
          </cell>
          <cell r="I1803">
            <v>0</v>
          </cell>
          <cell r="J1803">
            <v>100</v>
          </cell>
          <cell r="K1803">
            <v>0</v>
          </cell>
          <cell r="L1803">
            <v>100</v>
          </cell>
          <cell r="M1803">
            <v>0</v>
          </cell>
          <cell r="N1803">
            <v>100</v>
          </cell>
          <cell r="O1803">
            <v>0</v>
          </cell>
          <cell r="P1803">
            <v>100</v>
          </cell>
          <cell r="Q1803">
            <v>0</v>
          </cell>
          <cell r="R1803">
            <v>100</v>
          </cell>
          <cell r="S1803">
            <v>0</v>
          </cell>
          <cell r="T1803">
            <v>100</v>
          </cell>
          <cell r="U1803">
            <v>0</v>
          </cell>
          <cell r="V1803">
            <v>100</v>
          </cell>
          <cell r="W1803">
            <v>0</v>
          </cell>
          <cell r="X1803">
            <v>100</v>
          </cell>
          <cell r="Y1803">
            <v>0</v>
          </cell>
          <cell r="Z1803">
            <v>100</v>
          </cell>
          <cell r="AA1803">
            <v>0</v>
          </cell>
          <cell r="AB1803">
            <v>100</v>
          </cell>
          <cell r="AC1803">
            <v>0</v>
          </cell>
          <cell r="AD1803">
            <v>100</v>
          </cell>
          <cell r="AE1803">
            <v>0</v>
          </cell>
        </row>
        <row r="1804">
          <cell r="F1804" t="str">
            <v>(-) DESPESAS CONTABILIDADEDespesas com Táxi</v>
          </cell>
          <cell r="G1804" t="str">
            <v>Despesas com Táxi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0</v>
          </cell>
          <cell r="AA1804">
            <v>0</v>
          </cell>
          <cell r="AB1804">
            <v>0</v>
          </cell>
          <cell r="AC1804">
            <v>0</v>
          </cell>
          <cell r="AD1804">
            <v>0</v>
          </cell>
          <cell r="AE1804">
            <v>0</v>
          </cell>
        </row>
        <row r="1805">
          <cell r="F1805" t="str">
            <v>(-) DESPESAS CONTABILIDADEDespesas com Moto Taxi</v>
          </cell>
          <cell r="G1805" t="str">
            <v>Despesas com Moto Taxi</v>
          </cell>
          <cell r="H1805">
            <v>32</v>
          </cell>
          <cell r="I1805">
            <v>8</v>
          </cell>
          <cell r="J1805">
            <v>32</v>
          </cell>
          <cell r="K1805">
            <v>12</v>
          </cell>
          <cell r="L1805">
            <v>32</v>
          </cell>
          <cell r="M1805">
            <v>4</v>
          </cell>
          <cell r="N1805">
            <v>32</v>
          </cell>
          <cell r="O1805">
            <v>6</v>
          </cell>
          <cell r="P1805">
            <v>32</v>
          </cell>
          <cell r="Q1805">
            <v>0</v>
          </cell>
          <cell r="R1805">
            <v>32</v>
          </cell>
          <cell r="S1805">
            <v>4</v>
          </cell>
          <cell r="T1805">
            <v>32</v>
          </cell>
          <cell r="U1805">
            <v>24</v>
          </cell>
          <cell r="V1805">
            <v>32</v>
          </cell>
          <cell r="W1805">
            <v>0</v>
          </cell>
          <cell r="X1805">
            <v>32</v>
          </cell>
          <cell r="Y1805">
            <v>0</v>
          </cell>
          <cell r="Z1805">
            <v>32</v>
          </cell>
          <cell r="AA1805">
            <v>0</v>
          </cell>
          <cell r="AB1805">
            <v>32</v>
          </cell>
          <cell r="AC1805">
            <v>0</v>
          </cell>
          <cell r="AD1805">
            <v>32</v>
          </cell>
          <cell r="AE1805">
            <v>0</v>
          </cell>
        </row>
        <row r="1806">
          <cell r="F1806" t="str">
            <v>(-) DESPESAS CONTABILIDADEAlimentação Viagens</v>
          </cell>
          <cell r="G1806" t="str">
            <v>Alimentação Viagens</v>
          </cell>
          <cell r="H1806">
            <v>0</v>
          </cell>
          <cell r="I1806">
            <v>0</v>
          </cell>
          <cell r="J1806">
            <v>80</v>
          </cell>
          <cell r="K1806">
            <v>0</v>
          </cell>
          <cell r="L1806">
            <v>80</v>
          </cell>
          <cell r="M1806">
            <v>0</v>
          </cell>
          <cell r="N1806">
            <v>80</v>
          </cell>
          <cell r="O1806">
            <v>0</v>
          </cell>
          <cell r="P1806">
            <v>80</v>
          </cell>
          <cell r="Q1806">
            <v>0</v>
          </cell>
          <cell r="R1806">
            <v>80</v>
          </cell>
          <cell r="S1806">
            <v>0</v>
          </cell>
          <cell r="T1806">
            <v>80</v>
          </cell>
          <cell r="U1806">
            <v>0</v>
          </cell>
          <cell r="V1806">
            <v>80</v>
          </cell>
          <cell r="W1806">
            <v>0</v>
          </cell>
          <cell r="X1806">
            <v>80</v>
          </cell>
          <cell r="Y1806">
            <v>0</v>
          </cell>
          <cell r="Z1806">
            <v>80</v>
          </cell>
          <cell r="AA1806">
            <v>0</v>
          </cell>
          <cell r="AB1806">
            <v>80</v>
          </cell>
          <cell r="AC1806">
            <v>0</v>
          </cell>
          <cell r="AD1806">
            <v>80</v>
          </cell>
          <cell r="AE1806">
            <v>0</v>
          </cell>
        </row>
        <row r="1807">
          <cell r="F1807" t="str">
            <v>(-) DESPESAS CONTABILIDADEDiárias Viagens</v>
          </cell>
          <cell r="G1807" t="str">
            <v>Diárias Viagens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A1807">
            <v>0</v>
          </cell>
          <cell r="AB1807">
            <v>0</v>
          </cell>
          <cell r="AC1807">
            <v>0</v>
          </cell>
          <cell r="AD1807">
            <v>0</v>
          </cell>
          <cell r="AE1807">
            <v>0</v>
          </cell>
        </row>
        <row r="1808">
          <cell r="F1808" t="str">
            <v>(-) DESPESAS CONTABILIDADECombustível em Viagens</v>
          </cell>
          <cell r="G1808" t="str">
            <v>Combustível em Viagens</v>
          </cell>
          <cell r="H1808">
            <v>0</v>
          </cell>
          <cell r="I1808">
            <v>0</v>
          </cell>
          <cell r="J1808">
            <v>100</v>
          </cell>
          <cell r="K1808">
            <v>0</v>
          </cell>
          <cell r="L1808">
            <v>100</v>
          </cell>
          <cell r="M1808">
            <v>0</v>
          </cell>
          <cell r="N1808">
            <v>100</v>
          </cell>
          <cell r="O1808">
            <v>0</v>
          </cell>
          <cell r="P1808">
            <v>100</v>
          </cell>
          <cell r="Q1808">
            <v>0</v>
          </cell>
          <cell r="R1808">
            <v>100</v>
          </cell>
          <cell r="S1808">
            <v>0</v>
          </cell>
          <cell r="T1808">
            <v>100</v>
          </cell>
          <cell r="U1808">
            <v>0</v>
          </cell>
          <cell r="V1808">
            <v>100</v>
          </cell>
          <cell r="W1808">
            <v>0</v>
          </cell>
          <cell r="X1808">
            <v>100</v>
          </cell>
          <cell r="Y1808">
            <v>0</v>
          </cell>
          <cell r="Z1808">
            <v>100</v>
          </cell>
          <cell r="AA1808">
            <v>0</v>
          </cell>
          <cell r="AB1808">
            <v>100</v>
          </cell>
          <cell r="AC1808">
            <v>0</v>
          </cell>
          <cell r="AD1808">
            <v>100</v>
          </cell>
          <cell r="AE1808">
            <v>0</v>
          </cell>
        </row>
        <row r="1809">
          <cell r="F1809" t="str">
            <v>(-) DESPESAS CONTABILIDADEEstacionamento</v>
          </cell>
          <cell r="G1809" t="str">
            <v>Estacionamento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0</v>
          </cell>
          <cell r="AA1809">
            <v>0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</row>
        <row r="1810">
          <cell r="F1810" t="str">
            <v>(-) DESPESAS CONTABILIDADEPedágio</v>
          </cell>
          <cell r="G1810" t="str">
            <v>Pedágio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  <cell r="AE1810">
            <v>0</v>
          </cell>
        </row>
        <row r="1811">
          <cell r="F1811" t="str">
            <v>(-) DESPESAS CONTABILIDADE(-) Telefonia e Telecomunicações</v>
          </cell>
          <cell r="G1811" t="str">
            <v>(-) Telefonia e Telecomunicações</v>
          </cell>
          <cell r="H1811">
            <v>208.79846293897265</v>
          </cell>
          <cell r="I1811">
            <v>101.52</v>
          </cell>
          <cell r="J1811">
            <v>208.79846293897265</v>
          </cell>
          <cell r="K1811">
            <v>131.35</v>
          </cell>
          <cell r="L1811">
            <v>208.79846293897265</v>
          </cell>
          <cell r="M1811">
            <v>131.35</v>
          </cell>
          <cell r="N1811">
            <v>208.79846293897265</v>
          </cell>
          <cell r="O1811">
            <v>105.69</v>
          </cell>
          <cell r="P1811">
            <v>208.79846293897265</v>
          </cell>
          <cell r="Q1811">
            <v>162.33000000000001</v>
          </cell>
          <cell r="R1811">
            <v>208.79846293897265</v>
          </cell>
          <cell r="S1811">
            <v>168.08</v>
          </cell>
          <cell r="T1811">
            <v>221.32637071531101</v>
          </cell>
          <cell r="U1811">
            <v>0</v>
          </cell>
          <cell r="V1811">
            <v>221.32637071531101</v>
          </cell>
          <cell r="W1811">
            <v>0</v>
          </cell>
          <cell r="X1811">
            <v>221.32637071531101</v>
          </cell>
          <cell r="Y1811">
            <v>0</v>
          </cell>
          <cell r="Z1811">
            <v>221.32637071531101</v>
          </cell>
          <cell r="AA1811">
            <v>0</v>
          </cell>
          <cell r="AB1811">
            <v>221.32637071531101</v>
          </cell>
          <cell r="AC1811">
            <v>0</v>
          </cell>
          <cell r="AD1811">
            <v>221.32637071531101</v>
          </cell>
          <cell r="AE1811">
            <v>0</v>
          </cell>
        </row>
        <row r="1812">
          <cell r="F1812" t="str">
            <v>(-) DESPESAS CONTABILIDADETelefonia Fixa</v>
          </cell>
          <cell r="G1812" t="str">
            <v>Telefonia Fixa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B1812">
            <v>0</v>
          </cell>
          <cell r="AC1812">
            <v>0</v>
          </cell>
          <cell r="AD1812">
            <v>0</v>
          </cell>
          <cell r="AE1812">
            <v>0</v>
          </cell>
        </row>
        <row r="1813">
          <cell r="F1813" t="str">
            <v>(-) DESPESAS CONTABILIDADETelefonia Móvel</v>
          </cell>
          <cell r="G1813" t="str">
            <v>Telefonia Móvel</v>
          </cell>
          <cell r="H1813">
            <v>208.79846293897265</v>
          </cell>
          <cell r="I1813">
            <v>101.52</v>
          </cell>
          <cell r="J1813">
            <v>208.79846293897265</v>
          </cell>
          <cell r="K1813">
            <v>131.35</v>
          </cell>
          <cell r="L1813">
            <v>208.79846293897265</v>
          </cell>
          <cell r="M1813">
            <v>131.35</v>
          </cell>
          <cell r="N1813">
            <v>208.79846293897265</v>
          </cell>
          <cell r="O1813">
            <v>105.69</v>
          </cell>
          <cell r="P1813">
            <v>208.79846293897265</v>
          </cell>
          <cell r="Q1813">
            <v>162.33000000000001</v>
          </cell>
          <cell r="R1813">
            <v>208.79846293897265</v>
          </cell>
          <cell r="S1813">
            <v>168.08</v>
          </cell>
          <cell r="T1813">
            <v>221.32637071531101</v>
          </cell>
          <cell r="U1813">
            <v>0</v>
          </cell>
          <cell r="V1813">
            <v>221.32637071531101</v>
          </cell>
          <cell r="W1813">
            <v>0</v>
          </cell>
          <cell r="X1813">
            <v>221.32637071531101</v>
          </cell>
          <cell r="Y1813">
            <v>0</v>
          </cell>
          <cell r="Z1813">
            <v>221.32637071531101</v>
          </cell>
          <cell r="AA1813">
            <v>0</v>
          </cell>
          <cell r="AB1813">
            <v>221.32637071531101</v>
          </cell>
          <cell r="AC1813">
            <v>0</v>
          </cell>
          <cell r="AD1813">
            <v>221.32637071531101</v>
          </cell>
          <cell r="AE1813">
            <v>0</v>
          </cell>
        </row>
        <row r="1814">
          <cell r="F1814" t="str">
            <v>(-) DESPESAS CONTABILIDADEInternet</v>
          </cell>
          <cell r="G1814" t="str">
            <v>Internet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B1814">
            <v>0</v>
          </cell>
          <cell r="AC1814">
            <v>0</v>
          </cell>
          <cell r="AD1814">
            <v>0</v>
          </cell>
          <cell r="AE1814">
            <v>0</v>
          </cell>
        </row>
        <row r="1815">
          <cell r="F1815" t="str">
            <v>(-) DESPESAS CONTABILIDADEServiço de Trasmissão em Audio e Video</v>
          </cell>
          <cell r="G1815" t="str">
            <v>Serviço de Trasmissão em Audio e Video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B1815">
            <v>0</v>
          </cell>
          <cell r="AC1815">
            <v>0</v>
          </cell>
          <cell r="AD1815">
            <v>0</v>
          </cell>
          <cell r="AE1815">
            <v>0</v>
          </cell>
        </row>
        <row r="1816">
          <cell r="F1816" t="str">
            <v>(-) DESPESAS CONTABILIDADEVoip</v>
          </cell>
          <cell r="G1816" t="str">
            <v>Voip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  <cell r="AE1816">
            <v>0</v>
          </cell>
        </row>
        <row r="1817">
          <cell r="F1817" t="str">
            <v>(-) DESPESAS CONTABILIDADE(-)Materias de Consumo</v>
          </cell>
          <cell r="G1817" t="str">
            <v>(-)Materias de Consumo</v>
          </cell>
          <cell r="H1817">
            <v>300</v>
          </cell>
          <cell r="I1817">
            <v>221.14</v>
          </cell>
          <cell r="J1817">
            <v>300</v>
          </cell>
          <cell r="K1817">
            <v>439.06</v>
          </cell>
          <cell r="L1817">
            <v>480</v>
          </cell>
          <cell r="M1817">
            <v>567.36</v>
          </cell>
          <cell r="N1817">
            <v>300</v>
          </cell>
          <cell r="O1817">
            <v>63</v>
          </cell>
          <cell r="P1817">
            <v>300</v>
          </cell>
          <cell r="Q1817">
            <v>33.6</v>
          </cell>
          <cell r="R1817">
            <v>480</v>
          </cell>
          <cell r="S1817">
            <v>52.070000000000007</v>
          </cell>
          <cell r="T1817">
            <v>300</v>
          </cell>
          <cell r="U1817">
            <v>323.31</v>
          </cell>
          <cell r="V1817">
            <v>300</v>
          </cell>
          <cell r="W1817">
            <v>0</v>
          </cell>
          <cell r="X1817">
            <v>480</v>
          </cell>
          <cell r="Y1817">
            <v>0</v>
          </cell>
          <cell r="Z1817">
            <v>300</v>
          </cell>
          <cell r="AA1817">
            <v>0</v>
          </cell>
          <cell r="AB1817">
            <v>300</v>
          </cell>
          <cell r="AC1817">
            <v>0</v>
          </cell>
          <cell r="AD1817">
            <v>480</v>
          </cell>
          <cell r="AE1817">
            <v>0</v>
          </cell>
        </row>
        <row r="1818">
          <cell r="F1818" t="str">
            <v>(-) DESPESAS CONTABILIDADEMaterial de Consumo Informática</v>
          </cell>
          <cell r="G1818" t="str">
            <v>Material de Consumo Informática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B1818">
            <v>0</v>
          </cell>
          <cell r="AC1818">
            <v>0</v>
          </cell>
          <cell r="AD1818">
            <v>0</v>
          </cell>
          <cell r="AE1818">
            <v>0</v>
          </cell>
        </row>
        <row r="1819">
          <cell r="F1819" t="str">
            <v>(-) DESPESAS CONTABILIDADEAluguel Máquina Reprográfica</v>
          </cell>
          <cell r="G1819" t="str">
            <v>Aluguel Máquina Reprográfica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0</v>
          </cell>
          <cell r="M1819">
            <v>127.87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B1819">
            <v>0</v>
          </cell>
          <cell r="AC1819">
            <v>0</v>
          </cell>
          <cell r="AD1819">
            <v>0</v>
          </cell>
          <cell r="AE1819">
            <v>0</v>
          </cell>
        </row>
        <row r="1820">
          <cell r="F1820" t="str">
            <v>(-) DESPESAS CONTABILIDADEMaterial de Consumo Máquina Reprografia</v>
          </cell>
          <cell r="G1820" t="str">
            <v>Material de Consumo Máquina Reprografia</v>
          </cell>
          <cell r="H1820">
            <v>0</v>
          </cell>
          <cell r="I1820">
            <v>141.72999999999999</v>
          </cell>
          <cell r="J1820">
            <v>0</v>
          </cell>
          <cell r="K1820">
            <v>130.08000000000001</v>
          </cell>
          <cell r="L1820">
            <v>180</v>
          </cell>
          <cell r="M1820">
            <v>300</v>
          </cell>
          <cell r="N1820">
            <v>0</v>
          </cell>
          <cell r="O1820">
            <v>56.12</v>
          </cell>
          <cell r="P1820">
            <v>0</v>
          </cell>
          <cell r="Q1820">
            <v>22.43</v>
          </cell>
          <cell r="R1820">
            <v>180</v>
          </cell>
          <cell r="S1820">
            <v>33.630000000000003</v>
          </cell>
          <cell r="T1820">
            <v>0</v>
          </cell>
          <cell r="U1820">
            <v>183.48</v>
          </cell>
          <cell r="V1820">
            <v>0</v>
          </cell>
          <cell r="W1820">
            <v>0</v>
          </cell>
          <cell r="X1820">
            <v>180</v>
          </cell>
          <cell r="Y1820">
            <v>0</v>
          </cell>
          <cell r="Z1820">
            <v>0</v>
          </cell>
          <cell r="AA1820">
            <v>0</v>
          </cell>
          <cell r="AB1820">
            <v>0</v>
          </cell>
          <cell r="AC1820">
            <v>0</v>
          </cell>
          <cell r="AD1820">
            <v>180</v>
          </cell>
          <cell r="AE1820">
            <v>0</v>
          </cell>
        </row>
        <row r="1821">
          <cell r="F1821" t="str">
            <v>(-) DESPESAS CONTABILIDADEMaterial de Expediente</v>
          </cell>
          <cell r="G1821" t="str">
            <v>Material de Expediente</v>
          </cell>
          <cell r="H1821">
            <v>200</v>
          </cell>
          <cell r="I1821">
            <v>67.91</v>
          </cell>
          <cell r="J1821">
            <v>200</v>
          </cell>
          <cell r="K1821">
            <v>68.739999999999995</v>
          </cell>
          <cell r="L1821">
            <v>200</v>
          </cell>
          <cell r="M1821">
            <v>83.89</v>
          </cell>
          <cell r="N1821">
            <v>200</v>
          </cell>
          <cell r="O1821">
            <v>6.88</v>
          </cell>
          <cell r="P1821">
            <v>200</v>
          </cell>
          <cell r="Q1821">
            <v>11.17</v>
          </cell>
          <cell r="R1821">
            <v>200</v>
          </cell>
          <cell r="S1821">
            <v>18.440000000000001</v>
          </cell>
          <cell r="T1821">
            <v>200</v>
          </cell>
          <cell r="U1821">
            <v>34.83</v>
          </cell>
          <cell r="V1821">
            <v>200</v>
          </cell>
          <cell r="W1821">
            <v>0</v>
          </cell>
          <cell r="X1821">
            <v>200</v>
          </cell>
          <cell r="Y1821">
            <v>0</v>
          </cell>
          <cell r="Z1821">
            <v>200</v>
          </cell>
          <cell r="AA1821">
            <v>0</v>
          </cell>
          <cell r="AB1821">
            <v>200</v>
          </cell>
          <cell r="AC1821">
            <v>0</v>
          </cell>
          <cell r="AD1821">
            <v>200</v>
          </cell>
          <cell r="AE1821">
            <v>0</v>
          </cell>
        </row>
        <row r="1822">
          <cell r="F1822" t="str">
            <v>(-) DESPESAS CONTABILIDADEMaterial de Limpeza</v>
          </cell>
          <cell r="G1822" t="str">
            <v>Material de Limpeza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B1822">
            <v>0</v>
          </cell>
          <cell r="AC1822">
            <v>0</v>
          </cell>
          <cell r="AD1822">
            <v>0</v>
          </cell>
          <cell r="AE1822">
            <v>0</v>
          </cell>
        </row>
        <row r="1823">
          <cell r="F1823" t="str">
            <v>(-) DESPESAS CONTABILIDADEMaterial Gráfico e Repreográfico</v>
          </cell>
          <cell r="G1823" t="str">
            <v>Material Gráfico e Repreográfico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  <cell r="AC1823">
            <v>0</v>
          </cell>
          <cell r="AD1823">
            <v>0</v>
          </cell>
          <cell r="AE1823">
            <v>0</v>
          </cell>
        </row>
        <row r="1824">
          <cell r="F1824" t="str">
            <v>(-) DESPESAS CONTABILIDADEMateriais de Natureza Permanente</v>
          </cell>
          <cell r="G1824" t="str">
            <v>Materiais de Natureza Permanente</v>
          </cell>
          <cell r="H1824">
            <v>100</v>
          </cell>
          <cell r="I1824">
            <v>11.5</v>
          </cell>
          <cell r="J1824">
            <v>100</v>
          </cell>
          <cell r="K1824">
            <v>240.24</v>
          </cell>
          <cell r="L1824">
            <v>100</v>
          </cell>
          <cell r="M1824">
            <v>55.6</v>
          </cell>
          <cell r="N1824">
            <v>100</v>
          </cell>
          <cell r="O1824">
            <v>0</v>
          </cell>
          <cell r="P1824">
            <v>100</v>
          </cell>
          <cell r="Q1824">
            <v>0</v>
          </cell>
          <cell r="R1824">
            <v>100</v>
          </cell>
          <cell r="S1824">
            <v>0</v>
          </cell>
          <cell r="T1824">
            <v>100</v>
          </cell>
          <cell r="U1824">
            <v>105</v>
          </cell>
          <cell r="V1824">
            <v>100</v>
          </cell>
          <cell r="W1824">
            <v>0</v>
          </cell>
          <cell r="X1824">
            <v>100</v>
          </cell>
          <cell r="Y1824">
            <v>0</v>
          </cell>
          <cell r="Z1824">
            <v>100</v>
          </cell>
          <cell r="AA1824">
            <v>0</v>
          </cell>
          <cell r="AB1824">
            <v>100</v>
          </cell>
          <cell r="AC1824">
            <v>0</v>
          </cell>
          <cell r="AD1824">
            <v>100</v>
          </cell>
          <cell r="AE1824">
            <v>0</v>
          </cell>
        </row>
        <row r="1825">
          <cell r="F1825" t="str">
            <v>(-) DESPESAS CONTABILIDADECoffee Break</v>
          </cell>
          <cell r="G1825" t="str">
            <v>Coffee Break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B1825">
            <v>0</v>
          </cell>
          <cell r="AC1825">
            <v>0</v>
          </cell>
          <cell r="AD1825">
            <v>0</v>
          </cell>
          <cell r="AE1825">
            <v>0</v>
          </cell>
        </row>
        <row r="1826">
          <cell r="F1826" t="str">
            <v>(-) DESPESAS CONTABILIDADEMaterial EPI</v>
          </cell>
          <cell r="G1826" t="str">
            <v>Material EPI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B1826">
            <v>0</v>
          </cell>
          <cell r="AC1826">
            <v>0</v>
          </cell>
          <cell r="AD1826">
            <v>0</v>
          </cell>
          <cell r="AE1826">
            <v>0</v>
          </cell>
        </row>
        <row r="1827">
          <cell r="F1827" t="str">
            <v>(-) DESPESAS CONTABILIDADE(-) Serviços Técnicos Especializados</v>
          </cell>
          <cell r="G1827" t="str">
            <v>(-) Serviços Técnicos Especializados</v>
          </cell>
          <cell r="H1827">
            <v>30453.333333333336</v>
          </cell>
          <cell r="I1827">
            <v>10987.52</v>
          </cell>
          <cell r="J1827">
            <v>30453.333333333336</v>
          </cell>
          <cell r="K1827">
            <v>10095.120000000001</v>
          </cell>
          <cell r="L1827">
            <v>12453.333333333334</v>
          </cell>
          <cell r="M1827">
            <v>10095.120000000001</v>
          </cell>
          <cell r="N1827">
            <v>12453.333333333334</v>
          </cell>
          <cell r="O1827">
            <v>10095.120000000001</v>
          </cell>
          <cell r="P1827">
            <v>12453.333333333334</v>
          </cell>
          <cell r="Q1827">
            <v>10095.120000000001</v>
          </cell>
          <cell r="R1827">
            <v>12453.333333333334</v>
          </cell>
          <cell r="S1827">
            <v>10095.120000000001</v>
          </cell>
          <cell r="T1827">
            <v>12453.333333333334</v>
          </cell>
          <cell r="U1827">
            <v>10095.120000000001</v>
          </cell>
          <cell r="V1827">
            <v>12453.333333333334</v>
          </cell>
          <cell r="W1827">
            <v>0</v>
          </cell>
          <cell r="X1827">
            <v>12453.333333333334</v>
          </cell>
          <cell r="Y1827">
            <v>0</v>
          </cell>
          <cell r="Z1827">
            <v>12453.333333333334</v>
          </cell>
          <cell r="AA1827">
            <v>0</v>
          </cell>
          <cell r="AB1827">
            <v>12453.333333333334</v>
          </cell>
          <cell r="AC1827">
            <v>0</v>
          </cell>
          <cell r="AD1827">
            <v>12453.333333333334</v>
          </cell>
          <cell r="AE1827">
            <v>0</v>
          </cell>
        </row>
        <row r="1828">
          <cell r="F1828" t="str">
            <v>(-) DESPESAS CONTABILIDADEComissões sobre Vendas</v>
          </cell>
          <cell r="G1828" t="str">
            <v>Comissões sobre Vendas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B1828">
            <v>0</v>
          </cell>
          <cell r="AC1828">
            <v>0</v>
          </cell>
          <cell r="AD1828">
            <v>0</v>
          </cell>
          <cell r="AE1828">
            <v>0</v>
          </cell>
        </row>
        <row r="1829">
          <cell r="F1829" t="str">
            <v>(-) DESPESAS CONTABILIDADEServiços de Segurança</v>
          </cell>
          <cell r="G1829" t="str">
            <v>Serviços de Segurança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B1829">
            <v>0</v>
          </cell>
          <cell r="AC1829">
            <v>0</v>
          </cell>
          <cell r="AD1829">
            <v>0</v>
          </cell>
          <cell r="AE1829">
            <v>0</v>
          </cell>
        </row>
        <row r="1830">
          <cell r="F1830" t="str">
            <v>(-) DESPESAS CONTABILIDADEServiços de Contabilidade</v>
          </cell>
          <cell r="G1830" t="str">
            <v>Serviços de Contabilidade</v>
          </cell>
          <cell r="H1830">
            <v>10370</v>
          </cell>
          <cell r="I1830">
            <v>9829.1200000000008</v>
          </cell>
          <cell r="J1830">
            <v>10370</v>
          </cell>
          <cell r="K1830">
            <v>10095.120000000001</v>
          </cell>
          <cell r="L1830">
            <v>10370</v>
          </cell>
          <cell r="M1830">
            <v>10095.120000000001</v>
          </cell>
          <cell r="N1830">
            <v>10370</v>
          </cell>
          <cell r="O1830">
            <v>10095.120000000001</v>
          </cell>
          <cell r="P1830">
            <v>10370</v>
          </cell>
          <cell r="Q1830">
            <v>10095.120000000001</v>
          </cell>
          <cell r="R1830">
            <v>10370</v>
          </cell>
          <cell r="S1830">
            <v>10095.120000000001</v>
          </cell>
          <cell r="T1830">
            <v>10370</v>
          </cell>
          <cell r="U1830">
            <v>10095.120000000001</v>
          </cell>
          <cell r="V1830">
            <v>10370</v>
          </cell>
          <cell r="W1830">
            <v>0</v>
          </cell>
          <cell r="X1830">
            <v>10370</v>
          </cell>
          <cell r="Y1830">
            <v>0</v>
          </cell>
          <cell r="Z1830">
            <v>10370</v>
          </cell>
          <cell r="AA1830">
            <v>0</v>
          </cell>
          <cell r="AB1830">
            <v>10370</v>
          </cell>
          <cell r="AC1830">
            <v>0</v>
          </cell>
          <cell r="AD1830">
            <v>10370</v>
          </cell>
          <cell r="AE1830">
            <v>0</v>
          </cell>
        </row>
        <row r="1831">
          <cell r="F1831" t="str">
            <v>(-) DESPESAS CONTABILIDADEAssessoria Tributária</v>
          </cell>
          <cell r="G1831" t="str">
            <v>Assessoria Tributária</v>
          </cell>
          <cell r="H1831">
            <v>2083.3333333333335</v>
          </cell>
          <cell r="I1831">
            <v>0</v>
          </cell>
          <cell r="J1831">
            <v>2083.3333333333335</v>
          </cell>
          <cell r="K1831">
            <v>0</v>
          </cell>
          <cell r="L1831">
            <v>2083.3333333333335</v>
          </cell>
          <cell r="M1831">
            <v>0</v>
          </cell>
          <cell r="N1831">
            <v>2083.3333333333335</v>
          </cell>
          <cell r="O1831">
            <v>0</v>
          </cell>
          <cell r="P1831">
            <v>2083.3333333333335</v>
          </cell>
          <cell r="Q1831">
            <v>0</v>
          </cell>
          <cell r="R1831">
            <v>2083.3333333333335</v>
          </cell>
          <cell r="S1831">
            <v>0</v>
          </cell>
          <cell r="T1831">
            <v>2083.3333333333335</v>
          </cell>
          <cell r="U1831">
            <v>0</v>
          </cell>
          <cell r="V1831">
            <v>2083.3333333333335</v>
          </cell>
          <cell r="W1831">
            <v>0</v>
          </cell>
          <cell r="X1831">
            <v>2083.3333333333335</v>
          </cell>
          <cell r="Y1831">
            <v>0</v>
          </cell>
          <cell r="Z1831">
            <v>2083.3333333333335</v>
          </cell>
          <cell r="AA1831">
            <v>0</v>
          </cell>
          <cell r="AB1831">
            <v>2083.3333333333335</v>
          </cell>
          <cell r="AC1831">
            <v>0</v>
          </cell>
          <cell r="AD1831">
            <v>2083.3333333333335</v>
          </cell>
          <cell r="AE1831">
            <v>0</v>
          </cell>
        </row>
        <row r="1832">
          <cell r="F1832" t="str">
            <v>(-) DESPESAS CONTABILIDADEAuditoria Independente</v>
          </cell>
          <cell r="G1832" t="str">
            <v>Auditoria Independente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0</v>
          </cell>
        </row>
        <row r="1833">
          <cell r="F1833" t="str">
            <v>(-) DESPESAS CONTABILIDADEAdvocacia</v>
          </cell>
          <cell r="G1833" t="str">
            <v>Advocacia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B1833">
            <v>0</v>
          </cell>
          <cell r="AC1833">
            <v>0</v>
          </cell>
          <cell r="AD1833">
            <v>0</v>
          </cell>
          <cell r="AE1833">
            <v>0</v>
          </cell>
        </row>
        <row r="1834">
          <cell r="F1834" t="str">
            <v>(-) DESPESAS CONTABILIDADEAssessoria de Imprensa</v>
          </cell>
          <cell r="G1834" t="str">
            <v>Assessoria de Imprensa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0</v>
          </cell>
          <cell r="AD1834">
            <v>0</v>
          </cell>
          <cell r="AE1834">
            <v>0</v>
          </cell>
        </row>
        <row r="1835">
          <cell r="F1835" t="str">
            <v>(-) DESPESAS CONTABILIDADEAssessoria de Comunicação</v>
          </cell>
          <cell r="G1835" t="str">
            <v>Assessoria de Comunicação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B1835">
            <v>0</v>
          </cell>
          <cell r="AC1835">
            <v>0</v>
          </cell>
          <cell r="AD1835">
            <v>0</v>
          </cell>
          <cell r="AE1835">
            <v>0</v>
          </cell>
        </row>
        <row r="1836">
          <cell r="F1836" t="str">
            <v>(-) DESPESAS CONTABILIDADEAssessoria Criação e Publicidade</v>
          </cell>
          <cell r="G1836" t="str">
            <v>Assessoria Criação e Publicidade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0</v>
          </cell>
          <cell r="AD1836">
            <v>0</v>
          </cell>
          <cell r="AE1836">
            <v>0</v>
          </cell>
        </row>
        <row r="1837">
          <cell r="F1837" t="str">
            <v>(-) DESPESAS CONTABILIDADERecrutamento e Seleção</v>
          </cell>
          <cell r="G1837" t="str">
            <v>Recrutamento e Seleção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  <cell r="AE1837">
            <v>0</v>
          </cell>
        </row>
        <row r="1838">
          <cell r="F1838" t="str">
            <v>(-) DESPESAS CONTABILIDADEFerramentas de Pesquisa</v>
          </cell>
          <cell r="G1838" t="str">
            <v>Ferramentas de Pesquisa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0</v>
          </cell>
        </row>
        <row r="1839">
          <cell r="F1839" t="str">
            <v>(-) DESPESAS CONTABILIDADEAssessoria Empresarial</v>
          </cell>
          <cell r="G1839" t="str">
            <v>Assessoria Empresarial</v>
          </cell>
          <cell r="H1839">
            <v>18000</v>
          </cell>
          <cell r="I1839">
            <v>0</v>
          </cell>
          <cell r="J1839">
            <v>18000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0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  <cell r="AE1839">
            <v>0</v>
          </cell>
        </row>
        <row r="1840">
          <cell r="F1840" t="str">
            <v>(-) DESPESAS CONTABILIDADEServiço de Desembaraço Aduaneiro</v>
          </cell>
          <cell r="G1840" t="str">
            <v>Serviço de Desembaraço Aduaneiro</v>
          </cell>
          <cell r="H1840">
            <v>0</v>
          </cell>
          <cell r="I1840">
            <v>1158.4000000000001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0</v>
          </cell>
          <cell r="AA1840">
            <v>0</v>
          </cell>
          <cell r="AB1840">
            <v>0</v>
          </cell>
          <cell r="AC1840">
            <v>0</v>
          </cell>
          <cell r="AD1840">
            <v>0</v>
          </cell>
          <cell r="AE1840">
            <v>0</v>
          </cell>
        </row>
        <row r="1841">
          <cell r="F1841" t="str">
            <v>(-) DESPESAS CONTABILIDADEParticipação em Associações</v>
          </cell>
          <cell r="G1841" t="str">
            <v>Participação em Associações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  <cell r="AA1841">
            <v>0</v>
          </cell>
          <cell r="AB1841">
            <v>0</v>
          </cell>
          <cell r="AC1841">
            <v>0</v>
          </cell>
          <cell r="AD1841">
            <v>0</v>
          </cell>
          <cell r="AE1841">
            <v>0</v>
          </cell>
        </row>
        <row r="1842">
          <cell r="F1842" t="str">
            <v>(-) DESPESAS CONTABILIDADEComissão Empresa de Cobrança</v>
          </cell>
          <cell r="G1842" t="str">
            <v>Comissão Empresa de Cobrança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0</v>
          </cell>
          <cell r="AC1842">
            <v>0</v>
          </cell>
          <cell r="AD1842">
            <v>0</v>
          </cell>
          <cell r="AE1842">
            <v>0</v>
          </cell>
        </row>
        <row r="1843">
          <cell r="F1843" t="str">
            <v>(-) DESPESAS CONTABILIDADEServiço Análise de Crédito</v>
          </cell>
          <cell r="G1843" t="str">
            <v>Serviço Análise de Crédito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A1843">
            <v>0</v>
          </cell>
          <cell r="AB1843">
            <v>0</v>
          </cell>
          <cell r="AC1843">
            <v>0</v>
          </cell>
          <cell r="AD1843">
            <v>0</v>
          </cell>
          <cell r="AE1843">
            <v>0</v>
          </cell>
        </row>
        <row r="1844">
          <cell r="F1844" t="str">
            <v>(-) DESPESAS CONTABILIDADEDesenvolvimento e Manutenção de Software</v>
          </cell>
          <cell r="G1844" t="str">
            <v>Desenvolvimento e Manutenção de Software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  <cell r="AE1844">
            <v>0</v>
          </cell>
        </row>
        <row r="1845">
          <cell r="F1845" t="str">
            <v>(-) DESPESAS CONTABILIDADESuporte Técnico Software</v>
          </cell>
          <cell r="G1845" t="str">
            <v>Suporte Técnico Software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  <cell r="Y1845">
            <v>0</v>
          </cell>
          <cell r="Z1845">
            <v>0</v>
          </cell>
          <cell r="AA1845">
            <v>0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</row>
        <row r="1846">
          <cell r="F1846" t="str">
            <v>(-) DESPESAS CONTABILIDADELicença para Uso de Software (Aluguel)</v>
          </cell>
          <cell r="G1846" t="str">
            <v>Licença para Uso de Software (Aluguel)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  <cell r="AC1846">
            <v>0</v>
          </cell>
          <cell r="AD1846">
            <v>0</v>
          </cell>
          <cell r="AE1846">
            <v>0</v>
          </cell>
        </row>
        <row r="1847">
          <cell r="F1847" t="str">
            <v>(-) DESPESAS CONTABILIDADEAssessoria em TI</v>
          </cell>
          <cell r="G1847" t="str">
            <v>Assessoria em TI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A1847">
            <v>0</v>
          </cell>
          <cell r="AB1847">
            <v>0</v>
          </cell>
          <cell r="AC1847">
            <v>0</v>
          </cell>
          <cell r="AD1847">
            <v>0</v>
          </cell>
          <cell r="AE1847">
            <v>0</v>
          </cell>
        </row>
        <row r="1848">
          <cell r="F1848" t="str">
            <v>(-) DESPESAS CONTABILIDADEManutenção Suporte Técnico Software</v>
          </cell>
          <cell r="G1848" t="str">
            <v>Manutenção Suporte Técnico Software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A1848">
            <v>0</v>
          </cell>
          <cell r="AB1848">
            <v>0</v>
          </cell>
          <cell r="AC1848">
            <v>0</v>
          </cell>
          <cell r="AD1848">
            <v>0</v>
          </cell>
          <cell r="AE1848">
            <v>0</v>
          </cell>
        </row>
        <row r="1849">
          <cell r="F1849" t="str">
            <v>(-) DESPESAS CONTABILIDADE(-)Manutenção</v>
          </cell>
          <cell r="G1849" t="str">
            <v>(-)Manutenção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0</v>
          </cell>
          <cell r="Z1849">
            <v>0</v>
          </cell>
          <cell r="AA1849">
            <v>0</v>
          </cell>
          <cell r="AB1849">
            <v>0</v>
          </cell>
          <cell r="AC1849">
            <v>0</v>
          </cell>
          <cell r="AD1849">
            <v>0</v>
          </cell>
          <cell r="AE1849">
            <v>0</v>
          </cell>
        </row>
        <row r="1850">
          <cell r="F1850" t="str">
            <v>(-) DESPESAS CONTABILIDADEMateriais de Manutenção e Reparos</v>
          </cell>
          <cell r="G1850" t="str">
            <v>Materiais de Manutenção e Reparos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A1850">
            <v>0</v>
          </cell>
          <cell r="AB1850">
            <v>0</v>
          </cell>
          <cell r="AC1850">
            <v>0</v>
          </cell>
          <cell r="AD1850">
            <v>0</v>
          </cell>
          <cell r="AE1850">
            <v>0</v>
          </cell>
        </row>
        <row r="1851">
          <cell r="F1851" t="str">
            <v>(-) DESPESAS CONTABILIDADEManutenção Conservação Móveis e Utensílios</v>
          </cell>
          <cell r="G1851" t="str">
            <v>Manutenção Conservação Móveis e Utensílios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</row>
        <row r="1852">
          <cell r="F1852" t="str">
            <v>(-) DESPESAS CONTABILIDADEManutenção Conservação Máq. e Equipamentos</v>
          </cell>
          <cell r="G1852" t="str">
            <v>Manutenção Conservação Máq. e Equipamentos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</row>
        <row r="1853">
          <cell r="F1853" t="str">
            <v>(-) DESPESAS CONTABILIDADEManutenção de Equipamentos de Informática</v>
          </cell>
          <cell r="G1853" t="str">
            <v>Manutenção de Equipamentos de Informática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  <cell r="Z1853">
            <v>0</v>
          </cell>
          <cell r="AA1853">
            <v>0</v>
          </cell>
          <cell r="AB1853">
            <v>0</v>
          </cell>
          <cell r="AC1853">
            <v>0</v>
          </cell>
          <cell r="AD1853">
            <v>0</v>
          </cell>
          <cell r="AE1853">
            <v>0</v>
          </cell>
        </row>
        <row r="1854">
          <cell r="F1854" t="str">
            <v>(-) DESPESAS CONTABILIDADEManutenção e Conservação Instalações</v>
          </cell>
          <cell r="G1854" t="str">
            <v>Manutenção e Conservação Instalações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A1854">
            <v>0</v>
          </cell>
          <cell r="AB1854">
            <v>0</v>
          </cell>
          <cell r="AC1854">
            <v>0</v>
          </cell>
          <cell r="AD1854">
            <v>0</v>
          </cell>
          <cell r="AE1854">
            <v>0</v>
          </cell>
        </row>
        <row r="1855">
          <cell r="F1855" t="str">
            <v>(-) DESPESAS CONTABILIDADEManutenção e Conservação Predial</v>
          </cell>
          <cell r="G1855" t="str">
            <v>Manutenção e Conservação Predial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E1855">
            <v>0</v>
          </cell>
        </row>
        <row r="1856">
          <cell r="F1856" t="str">
            <v>(-) DESPESAS CONTABILIDADE(-)Outras Despesas Gerais</v>
          </cell>
          <cell r="G1856" t="str">
            <v>(-)Outras Despesas Gerais</v>
          </cell>
          <cell r="H1856">
            <v>260</v>
          </cell>
          <cell r="I1856">
            <v>304.77</v>
          </cell>
          <cell r="J1856">
            <v>260</v>
          </cell>
          <cell r="K1856">
            <v>0</v>
          </cell>
          <cell r="L1856">
            <v>660</v>
          </cell>
          <cell r="M1856">
            <v>408.44000000000005</v>
          </cell>
          <cell r="N1856">
            <v>260</v>
          </cell>
          <cell r="O1856">
            <v>175.76000000000002</v>
          </cell>
          <cell r="P1856">
            <v>260</v>
          </cell>
          <cell r="Q1856">
            <v>231.75</v>
          </cell>
          <cell r="R1856">
            <v>660</v>
          </cell>
          <cell r="S1856">
            <v>169.33</v>
          </cell>
          <cell r="T1856">
            <v>260</v>
          </cell>
          <cell r="U1856">
            <v>724.68</v>
          </cell>
          <cell r="V1856">
            <v>260</v>
          </cell>
          <cell r="W1856">
            <v>0</v>
          </cell>
          <cell r="X1856">
            <v>660</v>
          </cell>
          <cell r="Y1856">
            <v>0</v>
          </cell>
          <cell r="Z1856">
            <v>260</v>
          </cell>
          <cell r="AA1856">
            <v>0</v>
          </cell>
          <cell r="AB1856">
            <v>260</v>
          </cell>
          <cell r="AC1856">
            <v>0</v>
          </cell>
          <cell r="AD1856">
            <v>660</v>
          </cell>
          <cell r="AE1856">
            <v>0</v>
          </cell>
        </row>
        <row r="1857">
          <cell r="F1857" t="str">
            <v>(-) DESPESAS CONTABILIDADEAluguel de Veículos</v>
          </cell>
          <cell r="G1857" t="str">
            <v>Aluguel de Veículos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  <cell r="AA1857">
            <v>0</v>
          </cell>
          <cell r="AB1857">
            <v>0</v>
          </cell>
          <cell r="AC1857">
            <v>0</v>
          </cell>
          <cell r="AD1857">
            <v>0</v>
          </cell>
          <cell r="AE1857">
            <v>0</v>
          </cell>
        </row>
        <row r="1858">
          <cell r="F1858" t="str">
            <v>(-) DESPESAS CONTABILIDADEAssinatura Jornais, Revistas e Periódicos</v>
          </cell>
          <cell r="G1858" t="str">
            <v>Assinatura Jornais, Revistas e Periódicos</v>
          </cell>
          <cell r="H1858">
            <v>250</v>
          </cell>
          <cell r="I1858">
            <v>0</v>
          </cell>
          <cell r="J1858">
            <v>250</v>
          </cell>
          <cell r="K1858">
            <v>0</v>
          </cell>
          <cell r="L1858">
            <v>250</v>
          </cell>
          <cell r="M1858">
            <v>338.66</v>
          </cell>
          <cell r="N1858">
            <v>250</v>
          </cell>
          <cell r="O1858">
            <v>169.33</v>
          </cell>
          <cell r="P1858">
            <v>250</v>
          </cell>
          <cell r="Q1858">
            <v>169.33</v>
          </cell>
          <cell r="R1858">
            <v>250</v>
          </cell>
          <cell r="S1858">
            <v>169.33</v>
          </cell>
          <cell r="T1858">
            <v>250</v>
          </cell>
          <cell r="U1858">
            <v>169.33</v>
          </cell>
          <cell r="V1858">
            <v>250</v>
          </cell>
          <cell r="W1858">
            <v>0</v>
          </cell>
          <cell r="X1858">
            <v>250</v>
          </cell>
          <cell r="Y1858">
            <v>0</v>
          </cell>
          <cell r="Z1858">
            <v>250</v>
          </cell>
          <cell r="AA1858">
            <v>0</v>
          </cell>
          <cell r="AB1858">
            <v>250</v>
          </cell>
          <cell r="AC1858">
            <v>0</v>
          </cell>
          <cell r="AD1858">
            <v>250</v>
          </cell>
          <cell r="AE1858">
            <v>0</v>
          </cell>
        </row>
        <row r="1859">
          <cell r="F1859" t="str">
            <v>(-) DESPESAS CONTABILIDADECombustível</v>
          </cell>
          <cell r="G1859" t="str">
            <v>Combustível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</row>
        <row r="1860">
          <cell r="F1860" t="str">
            <v>(-) DESPESAS CONTABILIDADEDespesa com Documentos</v>
          </cell>
          <cell r="G1860" t="str">
            <v>Despesa com Documentos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>
            <v>400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400</v>
          </cell>
          <cell r="S1860">
            <v>0</v>
          </cell>
          <cell r="T1860">
            <v>0</v>
          </cell>
          <cell r="U1860">
            <v>273</v>
          </cell>
          <cell r="V1860">
            <v>0</v>
          </cell>
          <cell r="W1860">
            <v>0</v>
          </cell>
          <cell r="X1860">
            <v>400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  <cell r="AC1860">
            <v>0</v>
          </cell>
          <cell r="AD1860">
            <v>400</v>
          </cell>
          <cell r="AE1860">
            <v>0</v>
          </cell>
        </row>
        <row r="1861">
          <cell r="F1861" t="str">
            <v>(-) DESPESAS CONTABILIDADEDespesa com Processos Judiciais</v>
          </cell>
          <cell r="G1861" t="str">
            <v>Despesa com Processos Judiciais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  <cell r="AC1861">
            <v>0</v>
          </cell>
          <cell r="AD1861">
            <v>0</v>
          </cell>
          <cell r="AE1861">
            <v>0</v>
          </cell>
        </row>
        <row r="1862">
          <cell r="F1862" t="str">
            <v>(-) DESPESAS CONTABILIDADEFrete Compra</v>
          </cell>
          <cell r="G1862" t="str">
            <v>Frete Compra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A1862">
            <v>0</v>
          </cell>
          <cell r="AB1862">
            <v>0</v>
          </cell>
          <cell r="AC1862">
            <v>0</v>
          </cell>
          <cell r="AD1862">
            <v>0</v>
          </cell>
          <cell r="AE1862">
            <v>0</v>
          </cell>
        </row>
        <row r="1863">
          <cell r="F1863" t="str">
            <v>(-) DESPESAS CONTABILIDADEMão-de-Obra Terceirizada</v>
          </cell>
          <cell r="G1863" t="str">
            <v>Mão-de-Obra Terceirizada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  <cell r="AA1863">
            <v>0</v>
          </cell>
          <cell r="AB1863">
            <v>0</v>
          </cell>
          <cell r="AC1863">
            <v>0</v>
          </cell>
          <cell r="AD1863">
            <v>0</v>
          </cell>
          <cell r="AE1863">
            <v>0</v>
          </cell>
        </row>
        <row r="1864">
          <cell r="F1864" t="str">
            <v>(-) DESPESAS CONTABILIDADEServiço de Correios</v>
          </cell>
          <cell r="G1864" t="str">
            <v>Serviço de Correios</v>
          </cell>
          <cell r="H1864">
            <v>10</v>
          </cell>
          <cell r="I1864">
            <v>304.77</v>
          </cell>
          <cell r="J1864">
            <v>10</v>
          </cell>
          <cell r="K1864">
            <v>0</v>
          </cell>
          <cell r="L1864">
            <v>10</v>
          </cell>
          <cell r="M1864">
            <v>69.78</v>
          </cell>
          <cell r="N1864">
            <v>10</v>
          </cell>
          <cell r="O1864">
            <v>6.43</v>
          </cell>
          <cell r="P1864">
            <v>10</v>
          </cell>
          <cell r="Q1864">
            <v>62.42</v>
          </cell>
          <cell r="R1864">
            <v>10</v>
          </cell>
          <cell r="S1864">
            <v>0</v>
          </cell>
          <cell r="T1864">
            <v>10</v>
          </cell>
          <cell r="U1864">
            <v>173.68</v>
          </cell>
          <cell r="V1864">
            <v>10</v>
          </cell>
          <cell r="W1864">
            <v>0</v>
          </cell>
          <cell r="X1864">
            <v>10</v>
          </cell>
          <cell r="Y1864">
            <v>0</v>
          </cell>
          <cell r="Z1864">
            <v>10</v>
          </cell>
          <cell r="AA1864">
            <v>0</v>
          </cell>
          <cell r="AB1864">
            <v>10</v>
          </cell>
          <cell r="AC1864">
            <v>0</v>
          </cell>
          <cell r="AD1864">
            <v>10</v>
          </cell>
          <cell r="AE1864">
            <v>0</v>
          </cell>
        </row>
        <row r="1865">
          <cell r="F1865" t="str">
            <v>(-) DESPESAS CONTABILIDADEÁgua</v>
          </cell>
          <cell r="G1865" t="str">
            <v>Água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</row>
        <row r="1866">
          <cell r="F1866" t="str">
            <v>(-) DESPESAS CONTABILIDADEDespesas com Amortização de Software</v>
          </cell>
          <cell r="G1866" t="str">
            <v>Despesas com Amortização de Software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A1866">
            <v>0</v>
          </cell>
          <cell r="AB1866">
            <v>0</v>
          </cell>
          <cell r="AC1866">
            <v>0</v>
          </cell>
          <cell r="AD1866">
            <v>0</v>
          </cell>
          <cell r="AE1866">
            <v>0</v>
          </cell>
        </row>
        <row r="1867">
          <cell r="F1867" t="str">
            <v>(-) DESPESAS CONTABILIDADETaxas Operacionais</v>
          </cell>
          <cell r="G1867" t="str">
            <v>Taxas Operacionais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44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  <cell r="AA1867">
            <v>0</v>
          </cell>
          <cell r="AB1867">
            <v>0</v>
          </cell>
          <cell r="AC1867">
            <v>0</v>
          </cell>
          <cell r="AD1867">
            <v>0</v>
          </cell>
          <cell r="AE1867">
            <v>0</v>
          </cell>
        </row>
        <row r="1868">
          <cell r="F1868" t="str">
            <v>(-) DESPESAS CONTABILIDADEAluguel de Imóveis</v>
          </cell>
          <cell r="G1868" t="str">
            <v>Aluguel de Imóveis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  <cell r="AC1868">
            <v>0</v>
          </cell>
          <cell r="AD1868">
            <v>0</v>
          </cell>
          <cell r="AE1868">
            <v>0</v>
          </cell>
        </row>
        <row r="1869">
          <cell r="F1869" t="str">
            <v>(-) DESPESAS CONTABILIDADESeguro Frota Leve</v>
          </cell>
          <cell r="G1869" t="str">
            <v>Seguro Frota Leve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  <cell r="AA1869">
            <v>0</v>
          </cell>
          <cell r="AB1869">
            <v>0</v>
          </cell>
          <cell r="AC1869">
            <v>0</v>
          </cell>
          <cell r="AD1869">
            <v>0</v>
          </cell>
          <cell r="AE1869">
            <v>0</v>
          </cell>
        </row>
        <row r="1870">
          <cell r="F1870" t="str">
            <v>(-) DESPESAS CONTABILIDADEPerdas de Estoque</v>
          </cell>
          <cell r="G1870" t="str">
            <v>Perdas de Estoque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  <cell r="AE1870">
            <v>0</v>
          </cell>
        </row>
        <row r="1871">
          <cell r="F1871" t="str">
            <v>(-) DESPESAS CONTABILIDADEAluguel de Máquinas e Equipamentos</v>
          </cell>
          <cell r="G1871" t="str">
            <v>Aluguel de Máquinas e Equipamentos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  <cell r="AA1871">
            <v>0</v>
          </cell>
          <cell r="AB1871">
            <v>0</v>
          </cell>
          <cell r="AC1871">
            <v>0</v>
          </cell>
          <cell r="AD1871">
            <v>0</v>
          </cell>
          <cell r="AE1871">
            <v>0</v>
          </cell>
        </row>
        <row r="1872">
          <cell r="F1872" t="str">
            <v>(-) DESPESAS CONTABILIDADEOutras Despesas Gerais</v>
          </cell>
          <cell r="G1872" t="str">
            <v>Outras Despesas Gerais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64.67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  <cell r="AA1872">
            <v>0</v>
          </cell>
          <cell r="AB1872">
            <v>0</v>
          </cell>
          <cell r="AC1872">
            <v>0</v>
          </cell>
          <cell r="AD1872">
            <v>0</v>
          </cell>
          <cell r="AE1872">
            <v>0</v>
          </cell>
        </row>
        <row r="1873">
          <cell r="F1873" t="str">
            <v>(-) DESPESAS CONTROLADORIA(-) DESPESAS CONTROLADORIA</v>
          </cell>
          <cell r="G1873" t="str">
            <v>(-) DESPESAS CONTROLADORIA</v>
          </cell>
          <cell r="H1873">
            <v>64385.45062298327</v>
          </cell>
          <cell r="I1873">
            <v>51304.98</v>
          </cell>
          <cell r="J1873">
            <v>64618.050527309279</v>
          </cell>
          <cell r="K1873">
            <v>138831.75</v>
          </cell>
          <cell r="L1873">
            <v>74118.050527309271</v>
          </cell>
          <cell r="M1873">
            <v>53864.650000000009</v>
          </cell>
          <cell r="N1873">
            <v>74056.206437792775</v>
          </cell>
          <cell r="O1873">
            <v>125433.66</v>
          </cell>
          <cell r="P1873">
            <v>72692.206437792775</v>
          </cell>
          <cell r="Q1873">
            <v>6900.0200000000186</v>
          </cell>
          <cell r="R1873">
            <v>76192.206437792775</v>
          </cell>
          <cell r="S1873">
            <v>70946.639999999985</v>
          </cell>
          <cell r="T1873">
            <v>72897.262253345441</v>
          </cell>
          <cell r="U1873">
            <v>84337.48000000001</v>
          </cell>
          <cell r="V1873">
            <v>72717.262253345441</v>
          </cell>
          <cell r="W1873">
            <v>0</v>
          </cell>
          <cell r="X1873">
            <v>70217.262253345441</v>
          </cell>
          <cell r="Y1873">
            <v>0</v>
          </cell>
          <cell r="Z1873">
            <v>103217.26225334544</v>
          </cell>
          <cell r="AA1873">
            <v>0</v>
          </cell>
          <cell r="AB1873">
            <v>103397.26225334544</v>
          </cell>
          <cell r="AC1873">
            <v>0</v>
          </cell>
          <cell r="AD1873">
            <v>103217.26225334544</v>
          </cell>
          <cell r="AE1873">
            <v>0</v>
          </cell>
        </row>
        <row r="1874">
          <cell r="F1874" t="str">
            <v>(-) DESPESAS CONTROLADORIADespesas com Pessoal</v>
          </cell>
          <cell r="G1874" t="str">
            <v>Despesas com Pessoal</v>
          </cell>
          <cell r="H1874">
            <v>60437.853697105325</v>
          </cell>
          <cell r="I1874">
            <v>44442.01</v>
          </cell>
          <cell r="J1874">
            <v>60550.453601431334</v>
          </cell>
          <cell r="K1874">
            <v>66207.63</v>
          </cell>
          <cell r="L1874">
            <v>60550.453601431334</v>
          </cell>
          <cell r="M1874">
            <v>62550.94</v>
          </cell>
          <cell r="N1874">
            <v>63808.609511914823</v>
          </cell>
          <cell r="O1874">
            <v>71717.58</v>
          </cell>
          <cell r="P1874">
            <v>64224.609511914823</v>
          </cell>
          <cell r="Q1874">
            <v>74182.98000000001</v>
          </cell>
          <cell r="R1874">
            <v>64224.609511914823</v>
          </cell>
          <cell r="S1874">
            <v>65352.37999999999</v>
          </cell>
          <cell r="T1874">
            <v>64224.609511914823</v>
          </cell>
          <cell r="U1874">
            <v>72058.240000000005</v>
          </cell>
          <cell r="V1874">
            <v>64224.609511914823</v>
          </cell>
          <cell r="W1874">
            <v>0</v>
          </cell>
          <cell r="X1874">
            <v>64224.609511914823</v>
          </cell>
          <cell r="Y1874">
            <v>0</v>
          </cell>
          <cell r="Z1874">
            <v>64224.609511914823</v>
          </cell>
          <cell r="AA1874">
            <v>0</v>
          </cell>
          <cell r="AB1874">
            <v>64224.609511914823</v>
          </cell>
          <cell r="AC1874">
            <v>0</v>
          </cell>
          <cell r="AD1874">
            <v>64224.609511914823</v>
          </cell>
          <cell r="AE1874">
            <v>0</v>
          </cell>
        </row>
        <row r="1875">
          <cell r="F1875" t="str">
            <v>(-) DESPESAS CONTROLADORIASalários e Adicionais</v>
          </cell>
          <cell r="G1875" t="str">
            <v>Salários e Adicionais</v>
          </cell>
          <cell r="H1875">
            <v>33430</v>
          </cell>
          <cell r="I1875">
            <v>18419.419999999998</v>
          </cell>
          <cell r="J1875">
            <v>33511.9</v>
          </cell>
          <cell r="K1875">
            <v>34684.21</v>
          </cell>
          <cell r="L1875">
            <v>33511.9</v>
          </cell>
          <cell r="M1875">
            <v>32425.45</v>
          </cell>
          <cell r="N1875">
            <v>35881.733</v>
          </cell>
          <cell r="O1875">
            <v>39044.437599999997</v>
          </cell>
          <cell r="P1875">
            <v>35881.733</v>
          </cell>
          <cell r="Q1875">
            <v>38696.422000000006</v>
          </cell>
          <cell r="R1875">
            <v>35881.733</v>
          </cell>
          <cell r="S1875">
            <v>29525.270399999994</v>
          </cell>
          <cell r="T1875">
            <v>35881.733</v>
          </cell>
          <cell r="U1875">
            <v>37166.69</v>
          </cell>
          <cell r="V1875">
            <v>35881.733</v>
          </cell>
          <cell r="W1875">
            <v>0</v>
          </cell>
          <cell r="X1875">
            <v>35881.733</v>
          </cell>
          <cell r="Y1875">
            <v>0</v>
          </cell>
          <cell r="Z1875">
            <v>35881.733</v>
          </cell>
          <cell r="AA1875">
            <v>0</v>
          </cell>
          <cell r="AB1875">
            <v>35881.733</v>
          </cell>
          <cell r="AC1875">
            <v>0</v>
          </cell>
          <cell r="AD1875">
            <v>35881.733</v>
          </cell>
          <cell r="AE1875">
            <v>0</v>
          </cell>
        </row>
        <row r="1876">
          <cell r="F1876" t="str">
            <v>(-) DESPESAS CONTROLADORIAHoras Extras</v>
          </cell>
          <cell r="G1876" t="str">
            <v>Horas Extras</v>
          </cell>
          <cell r="H1876">
            <v>0</v>
          </cell>
          <cell r="I1876">
            <v>3.39</v>
          </cell>
          <cell r="J1876">
            <v>0</v>
          </cell>
          <cell r="K1876">
            <v>7.44</v>
          </cell>
          <cell r="L1876">
            <v>0</v>
          </cell>
          <cell r="M1876">
            <v>24.85</v>
          </cell>
          <cell r="N1876">
            <v>0</v>
          </cell>
          <cell r="O1876">
            <v>42.95</v>
          </cell>
          <cell r="P1876">
            <v>0</v>
          </cell>
          <cell r="Q1876">
            <v>0</v>
          </cell>
          <cell r="R1876">
            <v>0</v>
          </cell>
          <cell r="S1876">
            <v>248.06</v>
          </cell>
          <cell r="T1876">
            <v>0</v>
          </cell>
          <cell r="U1876">
            <v>1240.8699999999999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0</v>
          </cell>
          <cell r="AC1876">
            <v>0</v>
          </cell>
          <cell r="AD1876">
            <v>0</v>
          </cell>
          <cell r="AE1876">
            <v>0</v>
          </cell>
        </row>
        <row r="1877">
          <cell r="F1877" t="str">
            <v>(-) DESPESAS CONTROLADORIAEncargos Sociais</v>
          </cell>
          <cell r="G1877" t="str">
            <v>Encargos Sociais</v>
          </cell>
          <cell r="H1877">
            <v>9746.3896888666641</v>
          </cell>
          <cell r="I1877">
            <v>9537.17</v>
          </cell>
          <cell r="J1877">
            <v>9770.2673231926656</v>
          </cell>
          <cell r="K1877">
            <v>14479.75</v>
          </cell>
          <cell r="L1877">
            <v>9770.2673231926656</v>
          </cell>
          <cell r="M1877">
            <v>13148.86</v>
          </cell>
          <cell r="N1877">
            <v>10461.183144776152</v>
          </cell>
          <cell r="O1877">
            <v>15532.8624</v>
          </cell>
          <cell r="P1877">
            <v>10461.183144776152</v>
          </cell>
          <cell r="Q1877">
            <v>15499.727999999999</v>
          </cell>
          <cell r="R1877">
            <v>10461.183144776152</v>
          </cell>
          <cell r="S1877">
            <v>17721.189599999998</v>
          </cell>
          <cell r="T1877">
            <v>10461.183144776152</v>
          </cell>
          <cell r="U1877">
            <v>15873.380000000001</v>
          </cell>
          <cell r="V1877">
            <v>10461.183144776152</v>
          </cell>
          <cell r="W1877">
            <v>0</v>
          </cell>
          <cell r="X1877">
            <v>10461.183144776152</v>
          </cell>
          <cell r="Y1877">
            <v>0</v>
          </cell>
          <cell r="Z1877">
            <v>10461.183144776152</v>
          </cell>
          <cell r="AA1877">
            <v>0</v>
          </cell>
          <cell r="AB1877">
            <v>10461.183144776152</v>
          </cell>
          <cell r="AC1877">
            <v>0</v>
          </cell>
          <cell r="AD1877">
            <v>10461.183144776152</v>
          </cell>
          <cell r="AE1877">
            <v>0</v>
          </cell>
        </row>
        <row r="1878">
          <cell r="F1878" t="str">
            <v>(-) DESPESAS CONTROLADORIAINSS</v>
          </cell>
          <cell r="G1878" t="str">
            <v>INSS</v>
          </cell>
          <cell r="H1878">
            <v>3356.8023555333334</v>
          </cell>
          <cell r="I1878">
            <v>1373.4499999999998</v>
          </cell>
          <cell r="J1878">
            <v>3365.0261698593331</v>
          </cell>
          <cell r="K1878">
            <v>4133.2700000000004</v>
          </cell>
          <cell r="L1878">
            <v>3365.0261698593331</v>
          </cell>
          <cell r="M1878">
            <v>3362.9100000000003</v>
          </cell>
          <cell r="N1878">
            <v>3602.9879107094866</v>
          </cell>
          <cell r="O1878">
            <v>4317.0252</v>
          </cell>
          <cell r="P1878">
            <v>3602.9879107094866</v>
          </cell>
          <cell r="Q1878">
            <v>4265.5787999999993</v>
          </cell>
          <cell r="R1878">
            <v>3602.9879107094866</v>
          </cell>
          <cell r="S1878">
            <v>3444.7759999999998</v>
          </cell>
          <cell r="T1878">
            <v>3602.9879107094866</v>
          </cell>
          <cell r="U1878">
            <v>4341.6100000000006</v>
          </cell>
          <cell r="V1878">
            <v>3602.9879107094866</v>
          </cell>
          <cell r="W1878">
            <v>0</v>
          </cell>
          <cell r="X1878">
            <v>3602.9879107094866</v>
          </cell>
          <cell r="Y1878">
            <v>0</v>
          </cell>
          <cell r="Z1878">
            <v>3602.9879107094866</v>
          </cell>
          <cell r="AA1878">
            <v>0</v>
          </cell>
          <cell r="AB1878">
            <v>3602.9879107094866</v>
          </cell>
          <cell r="AC1878">
            <v>0</v>
          </cell>
          <cell r="AD1878">
            <v>3602.9879107094866</v>
          </cell>
          <cell r="AE1878">
            <v>0</v>
          </cell>
        </row>
        <row r="1879">
          <cell r="F1879" t="str">
            <v>(-) DESPESAS CONTROLADORIAFGTS</v>
          </cell>
          <cell r="G1879" t="str">
            <v>FGTS</v>
          </cell>
          <cell r="H1879">
            <v>2674.4</v>
          </cell>
          <cell r="I1879">
            <v>1287.9799999999996</v>
          </cell>
          <cell r="J1879">
            <v>2680.9520000000002</v>
          </cell>
          <cell r="K1879">
            <v>3295.26</v>
          </cell>
          <cell r="L1879">
            <v>2680.9520000000002</v>
          </cell>
          <cell r="M1879">
            <v>2938.81</v>
          </cell>
          <cell r="N1879">
            <v>2870.5386400000002</v>
          </cell>
          <cell r="O1879">
            <v>3554.4900000000002</v>
          </cell>
          <cell r="P1879">
            <v>2870.5386400000002</v>
          </cell>
          <cell r="Q1879">
            <v>3612.1356000000001</v>
          </cell>
          <cell r="R1879">
            <v>2870.5386400000002</v>
          </cell>
          <cell r="S1879">
            <v>3056.7543999999998</v>
          </cell>
          <cell r="T1879">
            <v>2870.5386400000002</v>
          </cell>
          <cell r="U1879">
            <v>3741.52</v>
          </cell>
          <cell r="V1879">
            <v>2870.5386400000002</v>
          </cell>
          <cell r="W1879">
            <v>0</v>
          </cell>
          <cell r="X1879">
            <v>2870.5386400000002</v>
          </cell>
          <cell r="Y1879">
            <v>0</v>
          </cell>
          <cell r="Z1879">
            <v>2870.5386400000002</v>
          </cell>
          <cell r="AA1879">
            <v>0</v>
          </cell>
          <cell r="AB1879">
            <v>2870.5386400000002</v>
          </cell>
          <cell r="AC1879">
            <v>0</v>
          </cell>
          <cell r="AD1879">
            <v>2870.5386400000002</v>
          </cell>
          <cell r="AE1879">
            <v>0</v>
          </cell>
        </row>
        <row r="1880">
          <cell r="F1880" t="str">
            <v>(-) DESPESAS CONTROLADORIAProvisão 13º Salário</v>
          </cell>
          <cell r="G1880" t="str">
            <v>Provisão 13º Salário</v>
          </cell>
          <cell r="H1880">
            <v>2785.8333333333321</v>
          </cell>
          <cell r="I1880">
            <v>2903.55</v>
          </cell>
          <cell r="J1880">
            <v>2792.6583333333324</v>
          </cell>
          <cell r="K1880">
            <v>2939.94</v>
          </cell>
          <cell r="L1880">
            <v>2792.6583333333324</v>
          </cell>
          <cell r="M1880">
            <v>2934.64</v>
          </cell>
          <cell r="N1880">
            <v>2990.1444166666656</v>
          </cell>
          <cell r="O1880">
            <v>3237.6995999999999</v>
          </cell>
          <cell r="P1880">
            <v>2990.1444166666656</v>
          </cell>
          <cell r="Q1880">
            <v>3207.0167999999999</v>
          </cell>
          <cell r="R1880">
            <v>2990.1444166666656</v>
          </cell>
          <cell r="S1880">
            <v>3675.1435999999999</v>
          </cell>
          <cell r="T1880">
            <v>2990.1444166666656</v>
          </cell>
          <cell r="U1880">
            <v>3219.87</v>
          </cell>
          <cell r="V1880">
            <v>2990.1444166666656</v>
          </cell>
          <cell r="W1880">
            <v>0</v>
          </cell>
          <cell r="X1880">
            <v>2990.1444166666656</v>
          </cell>
          <cell r="Y1880">
            <v>0</v>
          </cell>
          <cell r="Z1880">
            <v>2990.1444166666656</v>
          </cell>
          <cell r="AA1880">
            <v>0</v>
          </cell>
          <cell r="AB1880">
            <v>2990.1444166666656</v>
          </cell>
          <cell r="AC1880">
            <v>0</v>
          </cell>
          <cell r="AD1880">
            <v>2990.1444166666656</v>
          </cell>
          <cell r="AE1880">
            <v>0</v>
          </cell>
        </row>
        <row r="1881">
          <cell r="F1881" t="str">
            <v>(-) DESPESAS CONTROLADORIAProvisão de Férias</v>
          </cell>
          <cell r="G1881" t="str">
            <v>Provisão de Férias</v>
          </cell>
          <cell r="H1881">
            <v>929.35399999999993</v>
          </cell>
          <cell r="I1881">
            <v>3972.19</v>
          </cell>
          <cell r="J1881">
            <v>931.63081999999997</v>
          </cell>
          <cell r="K1881">
            <v>4111.28</v>
          </cell>
          <cell r="L1881">
            <v>931.63081999999997</v>
          </cell>
          <cell r="M1881">
            <v>3912.5</v>
          </cell>
          <cell r="N1881">
            <v>997.51217739999993</v>
          </cell>
          <cell r="O1881">
            <v>4423.6476000000002</v>
          </cell>
          <cell r="P1881">
            <v>997.51217739999993</v>
          </cell>
          <cell r="Q1881">
            <v>4414.9967999999999</v>
          </cell>
          <cell r="R1881">
            <v>997.51217739999993</v>
          </cell>
          <cell r="S1881">
            <v>7544.5155999999988</v>
          </cell>
          <cell r="T1881">
            <v>997.51217739999993</v>
          </cell>
          <cell r="U1881">
            <v>4570.38</v>
          </cell>
          <cell r="V1881">
            <v>997.51217739999993</v>
          </cell>
          <cell r="W1881">
            <v>0</v>
          </cell>
          <cell r="X1881">
            <v>997.51217739999993</v>
          </cell>
          <cell r="Y1881">
            <v>0</v>
          </cell>
          <cell r="Z1881">
            <v>997.51217739999993</v>
          </cell>
          <cell r="AA1881">
            <v>0</v>
          </cell>
          <cell r="AB1881">
            <v>997.51217739999993</v>
          </cell>
          <cell r="AC1881">
            <v>0</v>
          </cell>
          <cell r="AD1881">
            <v>997.51217739999993</v>
          </cell>
          <cell r="AE1881">
            <v>0</v>
          </cell>
        </row>
        <row r="1882">
          <cell r="F1882" t="str">
            <v>(-) DESPESAS CONTROLADORIAProvisão PPR Global</v>
          </cell>
          <cell r="G1882" t="str">
            <v>Provisão PPR Global</v>
          </cell>
          <cell r="H1882">
            <v>2784.7190000000001</v>
          </cell>
          <cell r="I1882">
            <v>2903.55</v>
          </cell>
          <cell r="J1882">
            <v>2791.5412700000002</v>
          </cell>
          <cell r="K1882">
            <v>2932.98</v>
          </cell>
          <cell r="L1882">
            <v>2791.5412700000002</v>
          </cell>
          <cell r="M1882">
            <v>2933.52</v>
          </cell>
          <cell r="N1882">
            <v>2988.9483589000001</v>
          </cell>
          <cell r="O1882">
            <v>2996.17</v>
          </cell>
          <cell r="P1882">
            <v>2988.9483589000001</v>
          </cell>
          <cell r="Q1882">
            <v>2974.03</v>
          </cell>
          <cell r="R1882">
            <v>2988.9483589000001</v>
          </cell>
          <cell r="S1882">
            <v>3076.13</v>
          </cell>
          <cell r="T1882">
            <v>2988.9483589000001</v>
          </cell>
          <cell r="U1882">
            <v>3142.8</v>
          </cell>
          <cell r="V1882">
            <v>2988.9483589000001</v>
          </cell>
          <cell r="W1882">
            <v>0</v>
          </cell>
          <cell r="X1882">
            <v>2988.9483589000001</v>
          </cell>
          <cell r="Y1882">
            <v>0</v>
          </cell>
          <cell r="Z1882">
            <v>2988.9483589000001</v>
          </cell>
          <cell r="AA1882">
            <v>0</v>
          </cell>
          <cell r="AB1882">
            <v>2988.9483589000001</v>
          </cell>
          <cell r="AC1882">
            <v>0</v>
          </cell>
          <cell r="AD1882">
            <v>2988.9483589000001</v>
          </cell>
          <cell r="AE1882">
            <v>0</v>
          </cell>
        </row>
        <row r="1883">
          <cell r="F1883" t="str">
            <v>(-) DESPESAS CONTROLADORIAProvisão PPR Gestores</v>
          </cell>
          <cell r="G1883" t="str">
            <v>Provisão PPR Gestores</v>
          </cell>
          <cell r="H1883">
            <v>9792.6959999999999</v>
          </cell>
          <cell r="I1883">
            <v>9792.7000000000007</v>
          </cell>
          <cell r="J1883">
            <v>9792.6959999999999</v>
          </cell>
          <cell r="K1883">
            <v>9792.7000000000007</v>
          </cell>
          <cell r="L1883">
            <v>9792.6959999999999</v>
          </cell>
          <cell r="M1883">
            <v>9792.7000000000007</v>
          </cell>
          <cell r="N1883">
            <v>9792.6959999999999</v>
          </cell>
          <cell r="O1883">
            <v>9792.7000000000007</v>
          </cell>
          <cell r="P1883">
            <v>9792.6959999999999</v>
          </cell>
          <cell r="Q1883">
            <v>9792.7000000000007</v>
          </cell>
          <cell r="R1883">
            <v>9792.6959999999999</v>
          </cell>
          <cell r="S1883">
            <v>9792.7000000000007</v>
          </cell>
          <cell r="T1883">
            <v>9792.6959999999999</v>
          </cell>
          <cell r="U1883">
            <v>9792.7000000000007</v>
          </cell>
          <cell r="V1883">
            <v>9792.6959999999999</v>
          </cell>
          <cell r="W1883">
            <v>0</v>
          </cell>
          <cell r="X1883">
            <v>9792.6959999999999</v>
          </cell>
          <cell r="Y1883">
            <v>0</v>
          </cell>
          <cell r="Z1883">
            <v>9792.6959999999999</v>
          </cell>
          <cell r="AA1883">
            <v>0</v>
          </cell>
          <cell r="AB1883">
            <v>9792.6959999999999</v>
          </cell>
          <cell r="AC1883">
            <v>0</v>
          </cell>
          <cell r="AD1883">
            <v>9792.6959999999999</v>
          </cell>
          <cell r="AE1883">
            <v>0</v>
          </cell>
        </row>
        <row r="1884">
          <cell r="F1884" t="str">
            <v>(-) DESPESAS CONTROLADORIADesenvolvimento RH e Outras</v>
          </cell>
          <cell r="G1884" t="str">
            <v>Desenvolvimento RH e Outras</v>
          </cell>
          <cell r="H1884">
            <v>301.68166666666667</v>
          </cell>
          <cell r="I1884">
            <v>202.8</v>
          </cell>
          <cell r="J1884">
            <v>301.68166666666667</v>
          </cell>
          <cell r="K1884">
            <v>537.5</v>
          </cell>
          <cell r="L1884">
            <v>301.68166666666667</v>
          </cell>
          <cell r="M1884">
            <v>158.6</v>
          </cell>
          <cell r="N1884">
            <v>301.68166666666667</v>
          </cell>
          <cell r="O1884">
            <v>188.5</v>
          </cell>
          <cell r="P1884">
            <v>301.68166666666667</v>
          </cell>
          <cell r="Q1884">
            <v>819.3</v>
          </cell>
          <cell r="R1884">
            <v>301.68166666666667</v>
          </cell>
          <cell r="S1884">
            <v>469.3</v>
          </cell>
          <cell r="T1884">
            <v>301.68166666666667</v>
          </cell>
          <cell r="U1884">
            <v>165.8</v>
          </cell>
          <cell r="V1884">
            <v>301.68166666666667</v>
          </cell>
          <cell r="W1884">
            <v>0</v>
          </cell>
          <cell r="X1884">
            <v>301.68166666666667</v>
          </cell>
          <cell r="Y1884">
            <v>0</v>
          </cell>
          <cell r="Z1884">
            <v>301.68166666666667</v>
          </cell>
          <cell r="AA1884">
            <v>0</v>
          </cell>
          <cell r="AB1884">
            <v>301.68166666666667</v>
          </cell>
          <cell r="AC1884">
            <v>0</v>
          </cell>
          <cell r="AD1884">
            <v>301.68166666666667</v>
          </cell>
          <cell r="AE1884">
            <v>0</v>
          </cell>
        </row>
        <row r="1885">
          <cell r="F1885" t="str">
            <v>(-) DESPESAS CONTROLADORIAEducação Continuada</v>
          </cell>
          <cell r="G1885" t="str">
            <v>Educação Continuada</v>
          </cell>
          <cell r="H1885">
            <v>0</v>
          </cell>
          <cell r="I1885">
            <v>0</v>
          </cell>
          <cell r="J1885">
            <v>0</v>
          </cell>
          <cell r="K1885">
            <v>180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>
            <v>0</v>
          </cell>
          <cell r="AC1885">
            <v>0</v>
          </cell>
          <cell r="AD1885">
            <v>0</v>
          </cell>
          <cell r="AE1885">
            <v>0</v>
          </cell>
        </row>
        <row r="1886">
          <cell r="F1886" t="str">
            <v>(-) DESPESAS CONTROLADORIAIdiomas</v>
          </cell>
          <cell r="G1886" t="str">
            <v>Idiomas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0</v>
          </cell>
        </row>
        <row r="1887">
          <cell r="F1887" t="str">
            <v>(-) DESPESAS CONTROLADORIAGinástica Laboral</v>
          </cell>
          <cell r="G1887" t="str">
            <v>Ginástica Laboral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0</v>
          </cell>
        </row>
        <row r="1888">
          <cell r="F1888" t="str">
            <v>(-) DESPESAS CONTROLADORIAEducação e Treinamento (Capacitação)</v>
          </cell>
          <cell r="G1888" t="str">
            <v>Educação e Treinamento (Capacitação)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  <cell r="AA1888">
            <v>0</v>
          </cell>
          <cell r="AB1888">
            <v>0</v>
          </cell>
          <cell r="AC1888">
            <v>0</v>
          </cell>
          <cell r="AD1888">
            <v>0</v>
          </cell>
          <cell r="AE1888">
            <v>0</v>
          </cell>
        </row>
        <row r="1889">
          <cell r="F1889" t="str">
            <v>(-) DESPESAS CONTROLADORIAAtividades Motivacionais</v>
          </cell>
          <cell r="G1889" t="str">
            <v>Atividades Motivacionais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0</v>
          </cell>
          <cell r="AC1889">
            <v>0</v>
          </cell>
          <cell r="AD1889">
            <v>0</v>
          </cell>
          <cell r="AE1889">
            <v>0</v>
          </cell>
        </row>
        <row r="1890">
          <cell r="F1890" t="str">
            <v>(-) DESPESAS CONTROLADORIAExames Médicos</v>
          </cell>
          <cell r="G1890" t="str">
            <v>Exames Médicos</v>
          </cell>
          <cell r="H1890">
            <v>23.14</v>
          </cell>
          <cell r="I1890">
            <v>0</v>
          </cell>
          <cell r="J1890">
            <v>23.14</v>
          </cell>
          <cell r="K1890">
            <v>0</v>
          </cell>
          <cell r="L1890">
            <v>23.14</v>
          </cell>
          <cell r="M1890">
            <v>7</v>
          </cell>
          <cell r="N1890">
            <v>23.14</v>
          </cell>
          <cell r="O1890">
            <v>0</v>
          </cell>
          <cell r="P1890">
            <v>23.14</v>
          </cell>
          <cell r="Q1890">
            <v>0</v>
          </cell>
          <cell r="R1890">
            <v>23.14</v>
          </cell>
          <cell r="S1890">
            <v>0</v>
          </cell>
          <cell r="T1890">
            <v>23.14</v>
          </cell>
          <cell r="U1890">
            <v>84</v>
          </cell>
          <cell r="V1890">
            <v>23.14</v>
          </cell>
          <cell r="W1890">
            <v>0</v>
          </cell>
          <cell r="X1890">
            <v>23.14</v>
          </cell>
          <cell r="Y1890">
            <v>0</v>
          </cell>
          <cell r="Z1890">
            <v>23.14</v>
          </cell>
          <cell r="AA1890">
            <v>0</v>
          </cell>
          <cell r="AB1890">
            <v>23.14</v>
          </cell>
          <cell r="AC1890">
            <v>0</v>
          </cell>
          <cell r="AD1890">
            <v>23.14</v>
          </cell>
          <cell r="AE1890">
            <v>0</v>
          </cell>
        </row>
        <row r="1891">
          <cell r="F1891" t="str">
            <v>(-) DESPESAS CONTROLADORIAAlimentação Interna Funcionários</v>
          </cell>
          <cell r="G1891" t="str">
            <v>Alimentação Interna Funcionários</v>
          </cell>
          <cell r="H1891">
            <v>200</v>
          </cell>
          <cell r="I1891">
            <v>202.8</v>
          </cell>
          <cell r="J1891">
            <v>200</v>
          </cell>
          <cell r="K1891">
            <v>357.5</v>
          </cell>
          <cell r="L1891">
            <v>200</v>
          </cell>
          <cell r="M1891">
            <v>91.8</v>
          </cell>
          <cell r="N1891">
            <v>200</v>
          </cell>
          <cell r="O1891">
            <v>188.5</v>
          </cell>
          <cell r="P1891">
            <v>200</v>
          </cell>
          <cell r="Q1891">
            <v>191.4</v>
          </cell>
          <cell r="R1891">
            <v>200</v>
          </cell>
          <cell r="S1891">
            <v>189.3</v>
          </cell>
          <cell r="T1891">
            <v>200</v>
          </cell>
          <cell r="U1891">
            <v>81.8</v>
          </cell>
          <cell r="V1891">
            <v>200</v>
          </cell>
          <cell r="W1891">
            <v>0</v>
          </cell>
          <cell r="X1891">
            <v>200</v>
          </cell>
          <cell r="Y1891">
            <v>0</v>
          </cell>
          <cell r="Z1891">
            <v>200</v>
          </cell>
          <cell r="AA1891">
            <v>0</v>
          </cell>
          <cell r="AB1891">
            <v>200</v>
          </cell>
          <cell r="AC1891">
            <v>0</v>
          </cell>
          <cell r="AD1891">
            <v>200</v>
          </cell>
          <cell r="AE1891">
            <v>0</v>
          </cell>
        </row>
        <row r="1892">
          <cell r="F1892" t="str">
            <v>(-) DESPESAS CONTROLADORIAMulta Termino Contratual</v>
          </cell>
          <cell r="G1892" t="str">
            <v>Multa Termino Contratual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0</v>
          </cell>
          <cell r="AA1892">
            <v>0</v>
          </cell>
          <cell r="AB1892">
            <v>0</v>
          </cell>
          <cell r="AC1892">
            <v>0</v>
          </cell>
          <cell r="AD1892">
            <v>0</v>
          </cell>
          <cell r="AE1892">
            <v>0</v>
          </cell>
        </row>
        <row r="1893">
          <cell r="F1893" t="str">
            <v>(-) DESPESAS CONTROLADORIAMultas Trabalhistas</v>
          </cell>
          <cell r="G1893" t="str">
            <v>Multas Trabalhistas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0</v>
          </cell>
        </row>
        <row r="1894">
          <cell r="F1894" t="str">
            <v xml:space="preserve">(-) DESPESAS CONTROLADORIAFardamento </v>
          </cell>
          <cell r="G1894" t="str">
            <v xml:space="preserve">Fardamento </v>
          </cell>
          <cell r="H1894">
            <v>78.541666666666671</v>
          </cell>
          <cell r="I1894">
            <v>0</v>
          </cell>
          <cell r="J1894">
            <v>78.541666666666671</v>
          </cell>
          <cell r="K1894">
            <v>0</v>
          </cell>
          <cell r="L1894">
            <v>78.541666666666671</v>
          </cell>
          <cell r="M1894">
            <v>59.8</v>
          </cell>
          <cell r="N1894">
            <v>78.541666666666671</v>
          </cell>
          <cell r="O1894">
            <v>0</v>
          </cell>
          <cell r="P1894">
            <v>78.541666666666671</v>
          </cell>
          <cell r="Q1894">
            <v>627.9</v>
          </cell>
          <cell r="R1894">
            <v>78.541666666666671</v>
          </cell>
          <cell r="S1894">
            <v>280</v>
          </cell>
          <cell r="T1894">
            <v>78.541666666666671</v>
          </cell>
          <cell r="U1894">
            <v>0</v>
          </cell>
          <cell r="V1894">
            <v>78.541666666666671</v>
          </cell>
          <cell r="W1894">
            <v>0</v>
          </cell>
          <cell r="X1894">
            <v>78.541666666666671</v>
          </cell>
          <cell r="Y1894">
            <v>0</v>
          </cell>
          <cell r="Z1894">
            <v>78.541666666666671</v>
          </cell>
          <cell r="AA1894">
            <v>0</v>
          </cell>
          <cell r="AB1894">
            <v>78.541666666666671</v>
          </cell>
          <cell r="AC1894">
            <v>0</v>
          </cell>
          <cell r="AD1894">
            <v>78.541666666666671</v>
          </cell>
          <cell r="AE1894">
            <v>0</v>
          </cell>
        </row>
        <row r="1895">
          <cell r="F1895" t="str">
            <v>(-) DESPESAS CONTROLADORIABenefícios</v>
          </cell>
          <cell r="G1895" t="str">
            <v>Benefícios</v>
          </cell>
          <cell r="H1895">
            <v>4382.3673415720004</v>
          </cell>
          <cell r="I1895">
            <v>3582.98</v>
          </cell>
          <cell r="J1895">
            <v>4382.3673415720004</v>
          </cell>
          <cell r="K1895">
            <v>3773.05</v>
          </cell>
          <cell r="L1895">
            <v>4382.3673415720004</v>
          </cell>
          <cell r="M1895">
            <v>4066.96</v>
          </cell>
          <cell r="N1895">
            <v>4382.3673415720004</v>
          </cell>
          <cell r="O1895">
            <v>4119.96</v>
          </cell>
          <cell r="P1895">
            <v>4798.3673415720004</v>
          </cell>
          <cell r="Q1895">
            <v>6400.8</v>
          </cell>
          <cell r="R1895">
            <v>4798.3673415720004</v>
          </cell>
          <cell r="S1895">
            <v>4519.7299999999996</v>
          </cell>
          <cell r="T1895">
            <v>4798.3673415720004</v>
          </cell>
          <cell r="U1895">
            <v>4676</v>
          </cell>
          <cell r="V1895">
            <v>4798.3673415720004</v>
          </cell>
          <cell r="W1895">
            <v>0</v>
          </cell>
          <cell r="X1895">
            <v>4798.3673415720004</v>
          </cell>
          <cell r="Y1895">
            <v>0</v>
          </cell>
          <cell r="Z1895">
            <v>4798.3673415720004</v>
          </cell>
          <cell r="AA1895">
            <v>0</v>
          </cell>
          <cell r="AB1895">
            <v>4798.3673415720004</v>
          </cell>
          <cell r="AC1895">
            <v>0</v>
          </cell>
          <cell r="AD1895">
            <v>4798.3673415720004</v>
          </cell>
          <cell r="AE1895">
            <v>0</v>
          </cell>
        </row>
        <row r="1896">
          <cell r="F1896" t="str">
            <v>(-) DESPESAS CONTROLADORIAAjuda de Custo Alimentação</v>
          </cell>
          <cell r="G1896" t="str">
            <v>Ajuda de Custo Alimentação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0</v>
          </cell>
        </row>
        <row r="1897">
          <cell r="F1897" t="str">
            <v>(-) DESPESAS CONTROLADORIAAjuda de Custo Combustível</v>
          </cell>
          <cell r="G1897" t="str">
            <v>Ajuda de Custo Combustível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</row>
        <row r="1898">
          <cell r="F1898" t="str">
            <v>(-) DESPESAS CONTROLADORIAAjuda de Custo Moradia/Aluguel</v>
          </cell>
          <cell r="G1898" t="str">
            <v>Ajuda de Custo Moradia/Aluguel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0</v>
          </cell>
        </row>
        <row r="1899">
          <cell r="F1899" t="str">
            <v>(-) DESPESAS CONTROLADORIAPlano de Saúde</v>
          </cell>
          <cell r="G1899" t="str">
            <v>Plano de Saúde</v>
          </cell>
          <cell r="H1899">
            <v>1924</v>
          </cell>
          <cell r="I1899">
            <v>1602.98</v>
          </cell>
          <cell r="J1899">
            <v>1924</v>
          </cell>
          <cell r="K1899">
            <v>1697.05</v>
          </cell>
          <cell r="L1899">
            <v>1924</v>
          </cell>
          <cell r="M1899">
            <v>1906.96</v>
          </cell>
          <cell r="N1899">
            <v>1924</v>
          </cell>
          <cell r="O1899">
            <v>1906.96</v>
          </cell>
          <cell r="P1899">
            <v>2145</v>
          </cell>
          <cell r="Q1899">
            <v>3813.92</v>
          </cell>
          <cell r="R1899">
            <v>2145</v>
          </cell>
          <cell r="S1899">
            <v>1906.96</v>
          </cell>
          <cell r="T1899">
            <v>2145</v>
          </cell>
          <cell r="U1899">
            <v>2080.7199999999998</v>
          </cell>
          <cell r="V1899">
            <v>2145</v>
          </cell>
          <cell r="W1899">
            <v>0</v>
          </cell>
          <cell r="X1899">
            <v>2145</v>
          </cell>
          <cell r="Y1899">
            <v>0</v>
          </cell>
          <cell r="Z1899">
            <v>2145</v>
          </cell>
          <cell r="AA1899">
            <v>0</v>
          </cell>
          <cell r="AB1899">
            <v>2145</v>
          </cell>
          <cell r="AC1899">
            <v>0</v>
          </cell>
          <cell r="AD1899">
            <v>2145</v>
          </cell>
          <cell r="AE1899">
            <v>0</v>
          </cell>
        </row>
        <row r="1900">
          <cell r="F1900" t="str">
            <v>(-) DESPESAS CONTROLADORIASeguro de Vida em Grupo</v>
          </cell>
          <cell r="G1900" t="str">
            <v>Seguro de Vida em Grupo</v>
          </cell>
          <cell r="H1900">
            <v>118.36734157199999</v>
          </cell>
          <cell r="I1900">
            <v>0</v>
          </cell>
          <cell r="J1900">
            <v>118.36734157199999</v>
          </cell>
          <cell r="K1900">
            <v>0</v>
          </cell>
          <cell r="L1900">
            <v>118.36734157199999</v>
          </cell>
          <cell r="M1900">
            <v>0</v>
          </cell>
          <cell r="N1900">
            <v>118.36734157199999</v>
          </cell>
          <cell r="O1900">
            <v>53</v>
          </cell>
          <cell r="P1900">
            <v>118.36734157199999</v>
          </cell>
          <cell r="Q1900">
            <v>66.88</v>
          </cell>
          <cell r="R1900">
            <v>118.36734157199999</v>
          </cell>
          <cell r="S1900">
            <v>92.77</v>
          </cell>
          <cell r="T1900">
            <v>118.36734157199999</v>
          </cell>
          <cell r="U1900">
            <v>80.38</v>
          </cell>
          <cell r="V1900">
            <v>118.36734157199999</v>
          </cell>
          <cell r="W1900">
            <v>0</v>
          </cell>
          <cell r="X1900">
            <v>118.36734157199999</v>
          </cell>
          <cell r="Y1900">
            <v>0</v>
          </cell>
          <cell r="Z1900">
            <v>118.36734157199999</v>
          </cell>
          <cell r="AA1900">
            <v>0</v>
          </cell>
          <cell r="AB1900">
            <v>118.36734157199999</v>
          </cell>
          <cell r="AC1900">
            <v>0</v>
          </cell>
          <cell r="AD1900">
            <v>118.36734157199999</v>
          </cell>
          <cell r="AE1900">
            <v>0</v>
          </cell>
        </row>
        <row r="1901">
          <cell r="F1901" t="str">
            <v>(-) DESPESAS CONTROLADORIAPlano Odontológico</v>
          </cell>
          <cell r="G1901" t="str">
            <v>Plano Odontológico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A1901">
            <v>0</v>
          </cell>
          <cell r="AB1901">
            <v>0</v>
          </cell>
          <cell r="AC1901">
            <v>0</v>
          </cell>
          <cell r="AD1901">
            <v>0</v>
          </cell>
          <cell r="AE1901">
            <v>0</v>
          </cell>
        </row>
        <row r="1902">
          <cell r="F1902" t="str">
            <v>(-) DESPESAS CONTROLADORIAFarmácia</v>
          </cell>
          <cell r="G1902" t="str">
            <v>Farmácia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  <cell r="AA1902">
            <v>0</v>
          </cell>
          <cell r="AB1902">
            <v>0</v>
          </cell>
          <cell r="AC1902">
            <v>0</v>
          </cell>
          <cell r="AD1902">
            <v>0</v>
          </cell>
          <cell r="AE1902">
            <v>0</v>
          </cell>
        </row>
        <row r="1903">
          <cell r="F1903" t="str">
            <v>(-) DESPESAS CONTROLADORIAAlimentação Funcionários</v>
          </cell>
          <cell r="G1903" t="str">
            <v>Alimentação Funcionários</v>
          </cell>
          <cell r="H1903">
            <v>2340</v>
          </cell>
          <cell r="I1903">
            <v>1980</v>
          </cell>
          <cell r="J1903">
            <v>2340</v>
          </cell>
          <cell r="K1903">
            <v>2076</v>
          </cell>
          <cell r="L1903">
            <v>2340</v>
          </cell>
          <cell r="M1903">
            <v>2160</v>
          </cell>
          <cell r="N1903">
            <v>2340</v>
          </cell>
          <cell r="O1903">
            <v>2160</v>
          </cell>
          <cell r="P1903">
            <v>2535</v>
          </cell>
          <cell r="Q1903">
            <v>2520</v>
          </cell>
          <cell r="R1903">
            <v>2535</v>
          </cell>
          <cell r="S1903">
            <v>2520</v>
          </cell>
          <cell r="T1903">
            <v>2535</v>
          </cell>
          <cell r="U1903">
            <v>2514.9</v>
          </cell>
          <cell r="V1903">
            <v>2535</v>
          </cell>
          <cell r="W1903">
            <v>0</v>
          </cell>
          <cell r="X1903">
            <v>2535</v>
          </cell>
          <cell r="Y1903">
            <v>0</v>
          </cell>
          <cell r="Z1903">
            <v>2535</v>
          </cell>
          <cell r="AA1903">
            <v>0</v>
          </cell>
          <cell r="AB1903">
            <v>2535</v>
          </cell>
          <cell r="AC1903">
            <v>0</v>
          </cell>
          <cell r="AD1903">
            <v>2535</v>
          </cell>
          <cell r="AE1903">
            <v>0</v>
          </cell>
        </row>
        <row r="1904">
          <cell r="F1904" t="str">
            <v>(-) DESPESAS CONTROLADORIABenefícios Assistenciais</v>
          </cell>
          <cell r="G1904" t="str">
            <v>Benefícios Assistenciais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0</v>
          </cell>
          <cell r="AA1904">
            <v>0</v>
          </cell>
          <cell r="AB1904">
            <v>0</v>
          </cell>
          <cell r="AC1904">
            <v>0</v>
          </cell>
          <cell r="AD1904">
            <v>0</v>
          </cell>
          <cell r="AE1904">
            <v>0</v>
          </cell>
        </row>
        <row r="1905">
          <cell r="F1905" t="str">
            <v>(-) DESPESAS CONTROLADORIAAuxílio Creche</v>
          </cell>
          <cell r="G1905" t="str">
            <v>Auxílio Creche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  <cell r="Y1905">
            <v>0</v>
          </cell>
          <cell r="Z1905">
            <v>0</v>
          </cell>
          <cell r="AA1905">
            <v>0</v>
          </cell>
          <cell r="AB1905">
            <v>0</v>
          </cell>
          <cell r="AC1905">
            <v>0</v>
          </cell>
          <cell r="AD1905">
            <v>0</v>
          </cell>
          <cell r="AE1905">
            <v>0</v>
          </cell>
        </row>
        <row r="1906">
          <cell r="F1906" t="str">
            <v>(-) DESPESAS CONTROLADORIAVale Transporte</v>
          </cell>
          <cell r="G1906" t="str">
            <v>Vale Transporte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0</v>
          </cell>
          <cell r="AD1906">
            <v>0</v>
          </cell>
          <cell r="AE1906">
            <v>0</v>
          </cell>
        </row>
        <row r="1907">
          <cell r="F1907" t="str">
            <v>(-) DESPESAS CONTROLADORIA(-) Despesas Especificas</v>
          </cell>
          <cell r="G1907" t="str">
            <v>(-) Despesas Especificas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A1907">
            <v>0</v>
          </cell>
          <cell r="AB1907">
            <v>0</v>
          </cell>
          <cell r="AC1907">
            <v>0</v>
          </cell>
          <cell r="AD1907">
            <v>0</v>
          </cell>
          <cell r="AE1907">
            <v>0</v>
          </cell>
        </row>
        <row r="1908">
          <cell r="F1908" t="str">
            <v>(-) DESPESAS CONTROLADORIAEnergia Eletrica</v>
          </cell>
          <cell r="G1908" t="str">
            <v>Energia Eletrica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  <cell r="Y1908">
            <v>0</v>
          </cell>
          <cell r="Z1908">
            <v>0</v>
          </cell>
          <cell r="AA1908">
            <v>0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</row>
        <row r="1909">
          <cell r="F1909" t="str">
            <v>(-) DESPESAS CONTROLADORIACustas Cartoriais</v>
          </cell>
          <cell r="G1909" t="str">
            <v>Custas Cartoriais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A1909">
            <v>0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</row>
        <row r="1910">
          <cell r="F1910" t="str">
            <v>(-) DESPESAS CONTROLADORIAAluguel de Máquinas e Equipamentos</v>
          </cell>
          <cell r="G1910" t="str">
            <v>Aluguel de Máquinas e Equipamentos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  <cell r="Y1910">
            <v>0</v>
          </cell>
          <cell r="Z1910">
            <v>0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  <cell r="AE1910">
            <v>0</v>
          </cell>
        </row>
        <row r="1911">
          <cell r="F1911" t="str">
            <v>(-) DESPESAS CONTROLADORIACombustível Frota Leve</v>
          </cell>
          <cell r="G1911" t="str">
            <v>Combustível Frota Leve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A1911">
            <v>0</v>
          </cell>
          <cell r="AB1911">
            <v>0</v>
          </cell>
          <cell r="AC1911">
            <v>0</v>
          </cell>
          <cell r="AD1911">
            <v>0</v>
          </cell>
          <cell r="AE1911">
            <v>0</v>
          </cell>
        </row>
        <row r="1912">
          <cell r="F1912" t="str">
            <v>(-) DESPESAS CONTROLADORIALubrificantes Frota Leve</v>
          </cell>
          <cell r="G1912" t="str">
            <v>Lubrificantes Frota Leve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0</v>
          </cell>
          <cell r="Z1912">
            <v>0</v>
          </cell>
          <cell r="AA1912">
            <v>0</v>
          </cell>
          <cell r="AB1912">
            <v>0</v>
          </cell>
          <cell r="AC1912">
            <v>0</v>
          </cell>
          <cell r="AD1912">
            <v>0</v>
          </cell>
          <cell r="AE1912">
            <v>0</v>
          </cell>
        </row>
        <row r="1913">
          <cell r="F1913" t="str">
            <v>(-) DESPESAS CONTROLADORIAManutenção Frota Leve</v>
          </cell>
          <cell r="G1913" t="str">
            <v>Manutenção Frota Leve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B1913">
            <v>0</v>
          </cell>
          <cell r="AC1913">
            <v>0</v>
          </cell>
          <cell r="AD1913">
            <v>0</v>
          </cell>
          <cell r="AE1913">
            <v>0</v>
          </cell>
        </row>
        <row r="1914">
          <cell r="F1914" t="str">
            <v>(-) DESPESAS CONTROLADORIASeguro Frota Leve</v>
          </cell>
          <cell r="G1914" t="str">
            <v>Seguro Frota Leve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</row>
        <row r="1915">
          <cell r="F1915" t="str">
            <v>(-) DESPESAS CONTROLADORIASeguro Instalações</v>
          </cell>
          <cell r="G1915" t="str">
            <v>Seguro Instalações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B1915">
            <v>0</v>
          </cell>
          <cell r="AC1915">
            <v>0</v>
          </cell>
          <cell r="AD1915">
            <v>0</v>
          </cell>
          <cell r="AE1915">
            <v>0</v>
          </cell>
        </row>
        <row r="1916">
          <cell r="F1916" t="str">
            <v>(-) DESPESAS CONTROLADORIASeguro Responsabilidade Civil</v>
          </cell>
          <cell r="G1916" t="str">
            <v>Seguro Responsabilidade Civil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B1916">
            <v>0</v>
          </cell>
          <cell r="AC1916">
            <v>0</v>
          </cell>
          <cell r="AD1916">
            <v>0</v>
          </cell>
          <cell r="AE1916">
            <v>0</v>
          </cell>
        </row>
        <row r="1917">
          <cell r="F1917" t="str">
            <v>(-) DESPESAS CONTROLADORIAAluguel de Imóveis</v>
          </cell>
          <cell r="G1917" t="str">
            <v>Aluguel de Imóveis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  <cell r="AE1917">
            <v>0</v>
          </cell>
        </row>
        <row r="1918">
          <cell r="F1918" t="str">
            <v>(-) DESPESAS CONTROLADORIATaxas Operacionais</v>
          </cell>
          <cell r="G1918" t="str">
            <v>Taxas Operacionais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B1918">
            <v>0</v>
          </cell>
          <cell r="AC1918">
            <v>0</v>
          </cell>
          <cell r="AD1918">
            <v>0</v>
          </cell>
          <cell r="AE1918">
            <v>0</v>
          </cell>
        </row>
        <row r="1919">
          <cell r="F1919" t="str">
            <v>(-) DESPESAS CONTROLADORIADoações</v>
          </cell>
          <cell r="G1919" t="str">
            <v>Doações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B1919">
            <v>0</v>
          </cell>
          <cell r="AC1919">
            <v>0</v>
          </cell>
          <cell r="AD1919">
            <v>0</v>
          </cell>
          <cell r="AE1919">
            <v>0</v>
          </cell>
        </row>
        <row r="1920">
          <cell r="F1920" t="str">
            <v>(-) DESPESAS CONTROLADORIAPremio por Concursos</v>
          </cell>
          <cell r="G1920" t="str">
            <v>Premio por Concursos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0</v>
          </cell>
          <cell r="AD1920">
            <v>0</v>
          </cell>
          <cell r="AE1920">
            <v>0</v>
          </cell>
        </row>
        <row r="1921">
          <cell r="F1921" t="str">
            <v>(-) DESPESAS CONTROLADORIAPublicações Legais</v>
          </cell>
          <cell r="G1921" t="str">
            <v>Publicações Legais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B1921">
            <v>0</v>
          </cell>
          <cell r="AC1921">
            <v>0</v>
          </cell>
          <cell r="AD1921">
            <v>0</v>
          </cell>
          <cell r="AE1921">
            <v>0</v>
          </cell>
        </row>
        <row r="1922">
          <cell r="F1922" t="str">
            <v>(-) DESPESAS CONTROLADORIAServiço Copa</v>
          </cell>
          <cell r="G1922" t="str">
            <v>Serviço Copa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  <cell r="Y1922">
            <v>0</v>
          </cell>
          <cell r="Z1922">
            <v>0</v>
          </cell>
          <cell r="AA1922">
            <v>0</v>
          </cell>
          <cell r="AB1922">
            <v>0</v>
          </cell>
          <cell r="AC1922">
            <v>0</v>
          </cell>
          <cell r="AD1922">
            <v>0</v>
          </cell>
          <cell r="AE1922">
            <v>0</v>
          </cell>
        </row>
        <row r="1923">
          <cell r="F1923" t="str">
            <v>(-) DESPESAS CONTROLADORIAContribuição Sindicatos e Associações</v>
          </cell>
          <cell r="G1923" t="str">
            <v>Contribuição Sindicatos e Associações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  <cell r="Z1923">
            <v>0</v>
          </cell>
          <cell r="AA1923">
            <v>0</v>
          </cell>
          <cell r="AB1923">
            <v>0</v>
          </cell>
          <cell r="AC1923">
            <v>0</v>
          </cell>
          <cell r="AD1923">
            <v>0</v>
          </cell>
          <cell r="AE1923">
            <v>0</v>
          </cell>
        </row>
        <row r="1924">
          <cell r="F1924" t="str">
            <v>(-) DESPESAS CONTROLADORIADespesas com Certificação Digital</v>
          </cell>
          <cell r="G1924" t="str">
            <v>Despesas com Certificação Digital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0</v>
          </cell>
          <cell r="Z1924">
            <v>0</v>
          </cell>
          <cell r="AA1924">
            <v>0</v>
          </cell>
          <cell r="AB1924">
            <v>0</v>
          </cell>
          <cell r="AC1924">
            <v>0</v>
          </cell>
          <cell r="AD1924">
            <v>0</v>
          </cell>
          <cell r="AE1924">
            <v>0</v>
          </cell>
        </row>
        <row r="1925">
          <cell r="F1925" t="str">
            <v>(-) DESPESAS CONTROLADORIACustas e Emolumentos</v>
          </cell>
          <cell r="G1925" t="str">
            <v>Custas e Emolumentos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  <cell r="Z1925">
            <v>0</v>
          </cell>
          <cell r="AA1925">
            <v>0</v>
          </cell>
          <cell r="AB1925">
            <v>0</v>
          </cell>
          <cell r="AC1925">
            <v>0</v>
          </cell>
          <cell r="AD1925">
            <v>0</v>
          </cell>
          <cell r="AE1925">
            <v>0</v>
          </cell>
        </row>
        <row r="1926">
          <cell r="F1926" t="str">
            <v>(-) DESPESAS CONTROLADORIA(-) Despesas Gerais</v>
          </cell>
          <cell r="G1926" t="str">
            <v>(-) Despesas Gerais</v>
          </cell>
          <cell r="H1926">
            <v>3947.5969258779451</v>
          </cell>
          <cell r="I1926">
            <v>6862.9699999999993</v>
          </cell>
          <cell r="J1926">
            <v>4067.5969258779451</v>
          </cell>
          <cell r="K1926">
            <v>72624.12</v>
          </cell>
          <cell r="L1926">
            <v>13567.596925877944</v>
          </cell>
          <cell r="M1926">
            <v>-8686.2899999999972</v>
          </cell>
          <cell r="N1926">
            <v>10247.596925877946</v>
          </cell>
          <cell r="O1926">
            <v>53716.08</v>
          </cell>
          <cell r="P1926">
            <v>8467.596925877946</v>
          </cell>
          <cell r="Q1926">
            <v>-67282.959999999992</v>
          </cell>
          <cell r="R1926">
            <v>11967.596925877944</v>
          </cell>
          <cell r="S1926">
            <v>5594.26</v>
          </cell>
          <cell r="T1926">
            <v>8672.652741430622</v>
          </cell>
          <cell r="U1926">
            <v>12279.239999999998</v>
          </cell>
          <cell r="V1926">
            <v>8492.652741430622</v>
          </cell>
          <cell r="W1926">
            <v>0</v>
          </cell>
          <cell r="X1926">
            <v>5992.652741430622</v>
          </cell>
          <cell r="Y1926">
            <v>0</v>
          </cell>
          <cell r="Z1926">
            <v>38992.652741430618</v>
          </cell>
          <cell r="AA1926">
            <v>0</v>
          </cell>
          <cell r="AB1926">
            <v>39172.652741430618</v>
          </cell>
          <cell r="AC1926">
            <v>0</v>
          </cell>
          <cell r="AD1926">
            <v>38992.652741430618</v>
          </cell>
          <cell r="AE1926">
            <v>0</v>
          </cell>
        </row>
        <row r="1927">
          <cell r="F1927" t="str">
            <v>(-) DESPESAS CONTROLADORIA(-) Deslocamentos e Viagens</v>
          </cell>
          <cell r="G1927" t="str">
            <v>(-) Deslocamentos e Viagens</v>
          </cell>
          <cell r="H1927">
            <v>300</v>
          </cell>
          <cell r="I1927">
            <v>1745.8</v>
          </cell>
          <cell r="J1927">
            <v>300</v>
          </cell>
          <cell r="K1927">
            <v>4917</v>
          </cell>
          <cell r="L1927">
            <v>3800</v>
          </cell>
          <cell r="M1927">
            <v>5432.4900000000007</v>
          </cell>
          <cell r="N1927">
            <v>300</v>
          </cell>
          <cell r="O1927">
            <v>1661</v>
          </cell>
          <cell r="P1927">
            <v>300</v>
          </cell>
          <cell r="Q1927">
            <v>414</v>
          </cell>
          <cell r="R1927">
            <v>3800</v>
          </cell>
          <cell r="S1927">
            <v>3589.4</v>
          </cell>
          <cell r="T1927">
            <v>300</v>
          </cell>
          <cell r="U1927">
            <v>2539.5</v>
          </cell>
          <cell r="V1927">
            <v>300</v>
          </cell>
          <cell r="W1927">
            <v>0</v>
          </cell>
          <cell r="X1927">
            <v>3800</v>
          </cell>
          <cell r="Y1927">
            <v>0</v>
          </cell>
          <cell r="Z1927">
            <v>300</v>
          </cell>
          <cell r="AA1927">
            <v>0</v>
          </cell>
          <cell r="AB1927">
            <v>300</v>
          </cell>
          <cell r="AC1927">
            <v>0</v>
          </cell>
          <cell r="AD1927">
            <v>300</v>
          </cell>
          <cell r="AE1927">
            <v>0</v>
          </cell>
        </row>
        <row r="1928">
          <cell r="F1928" t="str">
            <v xml:space="preserve">(-) DESPESAS CONTROLADORIAHospedagem </v>
          </cell>
          <cell r="G1928" t="str">
            <v xml:space="preserve">Hospedagem </v>
          </cell>
          <cell r="H1928">
            <v>0</v>
          </cell>
          <cell r="I1928">
            <v>1745.8</v>
          </cell>
          <cell r="J1928">
            <v>0</v>
          </cell>
          <cell r="K1928">
            <v>4897</v>
          </cell>
          <cell r="L1928">
            <v>900</v>
          </cell>
          <cell r="M1928">
            <v>5232</v>
          </cell>
          <cell r="N1928">
            <v>0</v>
          </cell>
          <cell r="O1928">
            <v>1651</v>
          </cell>
          <cell r="P1928">
            <v>0</v>
          </cell>
          <cell r="Q1928">
            <v>414</v>
          </cell>
          <cell r="R1928">
            <v>900</v>
          </cell>
          <cell r="S1928">
            <v>3532.5</v>
          </cell>
          <cell r="T1928">
            <v>0</v>
          </cell>
          <cell r="U1928">
            <v>2531.5</v>
          </cell>
          <cell r="V1928">
            <v>0</v>
          </cell>
          <cell r="W1928">
            <v>0</v>
          </cell>
          <cell r="X1928">
            <v>900</v>
          </cell>
          <cell r="Y1928">
            <v>0</v>
          </cell>
          <cell r="Z1928">
            <v>0</v>
          </cell>
          <cell r="AA1928">
            <v>0</v>
          </cell>
          <cell r="AB1928">
            <v>0</v>
          </cell>
          <cell r="AC1928">
            <v>0</v>
          </cell>
          <cell r="AD1928">
            <v>0</v>
          </cell>
          <cell r="AE1928">
            <v>0</v>
          </cell>
        </row>
        <row r="1929">
          <cell r="F1929" t="str">
            <v xml:space="preserve">(-) DESPESAS CONTROLADORIAPassagens Aéreas </v>
          </cell>
          <cell r="G1929" t="str">
            <v xml:space="preserve">Passagens Aéreas 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2100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2100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2100</v>
          </cell>
          <cell r="Y1929">
            <v>0</v>
          </cell>
          <cell r="Z1929">
            <v>0</v>
          </cell>
          <cell r="AA1929">
            <v>0</v>
          </cell>
          <cell r="AB1929">
            <v>0</v>
          </cell>
          <cell r="AC1929">
            <v>0</v>
          </cell>
          <cell r="AD1929">
            <v>0</v>
          </cell>
          <cell r="AE1929">
            <v>0</v>
          </cell>
        </row>
        <row r="1930">
          <cell r="F1930" t="str">
            <v xml:space="preserve">(-) DESPESAS CONTROLADORIAPassagens Rodoviárias </v>
          </cell>
          <cell r="G1930" t="str">
            <v xml:space="preserve">Passagens Rodoviárias 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0</v>
          </cell>
          <cell r="Y1930">
            <v>0</v>
          </cell>
          <cell r="Z1930">
            <v>0</v>
          </cell>
          <cell r="AA1930">
            <v>0</v>
          </cell>
          <cell r="AB1930">
            <v>0</v>
          </cell>
          <cell r="AC1930">
            <v>0</v>
          </cell>
          <cell r="AD1930">
            <v>0</v>
          </cell>
          <cell r="AE1930">
            <v>0</v>
          </cell>
        </row>
        <row r="1931">
          <cell r="F1931" t="str">
            <v>(-) DESPESAS CONTROLADORIAPassagens Marítimas</v>
          </cell>
          <cell r="G1931" t="str">
            <v>Passagens Marítimas</v>
          </cell>
          <cell r="H1931">
            <v>100</v>
          </cell>
          <cell r="I1931">
            <v>0</v>
          </cell>
          <cell r="J1931">
            <v>100</v>
          </cell>
          <cell r="K1931">
            <v>0</v>
          </cell>
          <cell r="L1931">
            <v>100</v>
          </cell>
          <cell r="M1931">
            <v>33.299999999999997</v>
          </cell>
          <cell r="N1931">
            <v>100</v>
          </cell>
          <cell r="O1931">
            <v>0</v>
          </cell>
          <cell r="P1931">
            <v>100</v>
          </cell>
          <cell r="Q1931">
            <v>0</v>
          </cell>
          <cell r="R1931">
            <v>100</v>
          </cell>
          <cell r="S1931">
            <v>0</v>
          </cell>
          <cell r="T1931">
            <v>100</v>
          </cell>
          <cell r="U1931">
            <v>0</v>
          </cell>
          <cell r="V1931">
            <v>100</v>
          </cell>
          <cell r="W1931">
            <v>0</v>
          </cell>
          <cell r="X1931">
            <v>100</v>
          </cell>
          <cell r="Y1931">
            <v>0</v>
          </cell>
          <cell r="Z1931">
            <v>100</v>
          </cell>
          <cell r="AA1931">
            <v>0</v>
          </cell>
          <cell r="AB1931">
            <v>100</v>
          </cell>
          <cell r="AC1931">
            <v>0</v>
          </cell>
          <cell r="AD1931">
            <v>100</v>
          </cell>
          <cell r="AE1931">
            <v>0</v>
          </cell>
        </row>
        <row r="1932">
          <cell r="F1932" t="str">
            <v>(-) DESPESAS CONTROLADORIADespesas com Táxi</v>
          </cell>
          <cell r="G1932" t="str">
            <v>Despesas com Táxi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300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300</v>
          </cell>
          <cell r="S1932">
            <v>0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300</v>
          </cell>
          <cell r="Y1932">
            <v>0</v>
          </cell>
          <cell r="Z1932">
            <v>0</v>
          </cell>
          <cell r="AA1932">
            <v>0</v>
          </cell>
          <cell r="AB1932">
            <v>0</v>
          </cell>
          <cell r="AC1932">
            <v>0</v>
          </cell>
          <cell r="AD1932">
            <v>0</v>
          </cell>
          <cell r="AE1932">
            <v>0</v>
          </cell>
        </row>
        <row r="1933">
          <cell r="F1933" t="str">
            <v>(-) DESPESAS CONTROLADORIADespesas com Moto Taxi</v>
          </cell>
          <cell r="G1933" t="str">
            <v>Despesas com Moto Taxi</v>
          </cell>
          <cell r="H1933">
            <v>20</v>
          </cell>
          <cell r="I1933">
            <v>0</v>
          </cell>
          <cell r="J1933">
            <v>20</v>
          </cell>
          <cell r="K1933">
            <v>20</v>
          </cell>
          <cell r="L1933">
            <v>20</v>
          </cell>
          <cell r="M1933">
            <v>8</v>
          </cell>
          <cell r="N1933">
            <v>20</v>
          </cell>
          <cell r="O1933">
            <v>0</v>
          </cell>
          <cell r="P1933">
            <v>20</v>
          </cell>
          <cell r="Q1933">
            <v>0</v>
          </cell>
          <cell r="R1933">
            <v>20</v>
          </cell>
          <cell r="S1933">
            <v>0</v>
          </cell>
          <cell r="T1933">
            <v>20</v>
          </cell>
          <cell r="U1933">
            <v>8</v>
          </cell>
          <cell r="V1933">
            <v>20</v>
          </cell>
          <cell r="W1933">
            <v>0</v>
          </cell>
          <cell r="X1933">
            <v>20</v>
          </cell>
          <cell r="Y1933">
            <v>0</v>
          </cell>
          <cell r="Z1933">
            <v>20</v>
          </cell>
          <cell r="AA1933">
            <v>0</v>
          </cell>
          <cell r="AB1933">
            <v>20</v>
          </cell>
          <cell r="AC1933">
            <v>0</v>
          </cell>
          <cell r="AD1933">
            <v>20</v>
          </cell>
          <cell r="AE1933">
            <v>0</v>
          </cell>
        </row>
        <row r="1934">
          <cell r="F1934" t="str">
            <v>(-) DESPESAS CONTROLADORIAAlimentação Viagens</v>
          </cell>
          <cell r="G1934" t="str">
            <v>Alimentação Viagens</v>
          </cell>
          <cell r="H1934">
            <v>80</v>
          </cell>
          <cell r="I1934">
            <v>0</v>
          </cell>
          <cell r="J1934">
            <v>80</v>
          </cell>
          <cell r="K1934">
            <v>0</v>
          </cell>
          <cell r="L1934">
            <v>280</v>
          </cell>
          <cell r="M1934">
            <v>60.37</v>
          </cell>
          <cell r="N1934">
            <v>80</v>
          </cell>
          <cell r="O1934">
            <v>0</v>
          </cell>
          <cell r="P1934">
            <v>80</v>
          </cell>
          <cell r="Q1934">
            <v>0</v>
          </cell>
          <cell r="R1934">
            <v>280</v>
          </cell>
          <cell r="S1934">
            <v>56.9</v>
          </cell>
          <cell r="T1934">
            <v>80</v>
          </cell>
          <cell r="U1934">
            <v>0</v>
          </cell>
          <cell r="V1934">
            <v>80</v>
          </cell>
          <cell r="W1934">
            <v>0</v>
          </cell>
          <cell r="X1934">
            <v>280</v>
          </cell>
          <cell r="Y1934">
            <v>0</v>
          </cell>
          <cell r="Z1934">
            <v>80</v>
          </cell>
          <cell r="AA1934">
            <v>0</v>
          </cell>
          <cell r="AB1934">
            <v>80</v>
          </cell>
          <cell r="AC1934">
            <v>0</v>
          </cell>
          <cell r="AD1934">
            <v>80</v>
          </cell>
          <cell r="AE1934">
            <v>0</v>
          </cell>
        </row>
        <row r="1935">
          <cell r="F1935" t="str">
            <v>(-) DESPESAS CONTROLADORIADiárias Viagens</v>
          </cell>
          <cell r="G1935" t="str">
            <v>Diárias Viagens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0</v>
          </cell>
          <cell r="Y1935">
            <v>0</v>
          </cell>
          <cell r="Z1935">
            <v>0</v>
          </cell>
          <cell r="AA1935">
            <v>0</v>
          </cell>
          <cell r="AB1935">
            <v>0</v>
          </cell>
          <cell r="AC1935">
            <v>0</v>
          </cell>
          <cell r="AD1935">
            <v>0</v>
          </cell>
          <cell r="AE1935">
            <v>0</v>
          </cell>
        </row>
        <row r="1936">
          <cell r="F1936" t="str">
            <v>(-) DESPESAS CONTROLADORIACombustível em Viagens</v>
          </cell>
          <cell r="G1936" t="str">
            <v>Combustível em Viagens</v>
          </cell>
          <cell r="H1936">
            <v>100</v>
          </cell>
          <cell r="I1936">
            <v>0</v>
          </cell>
          <cell r="J1936">
            <v>100</v>
          </cell>
          <cell r="K1936">
            <v>0</v>
          </cell>
          <cell r="L1936">
            <v>100</v>
          </cell>
          <cell r="M1936">
            <v>95.02</v>
          </cell>
          <cell r="N1936">
            <v>100</v>
          </cell>
          <cell r="O1936">
            <v>0</v>
          </cell>
          <cell r="P1936">
            <v>100</v>
          </cell>
          <cell r="Q1936">
            <v>0</v>
          </cell>
          <cell r="R1936">
            <v>100</v>
          </cell>
          <cell r="S1936">
            <v>0</v>
          </cell>
          <cell r="T1936">
            <v>100</v>
          </cell>
          <cell r="U1936">
            <v>0</v>
          </cell>
          <cell r="V1936">
            <v>100</v>
          </cell>
          <cell r="W1936">
            <v>0</v>
          </cell>
          <cell r="X1936">
            <v>100</v>
          </cell>
          <cell r="Y1936">
            <v>0</v>
          </cell>
          <cell r="Z1936">
            <v>100</v>
          </cell>
          <cell r="AA1936">
            <v>0</v>
          </cell>
          <cell r="AB1936">
            <v>100</v>
          </cell>
          <cell r="AC1936">
            <v>0</v>
          </cell>
          <cell r="AD1936">
            <v>100</v>
          </cell>
          <cell r="AE1936">
            <v>0</v>
          </cell>
        </row>
        <row r="1937">
          <cell r="F1937" t="str">
            <v>(-) DESPESAS CONTROLADORIAEstacionamento</v>
          </cell>
          <cell r="G1937" t="str">
            <v>Estacionamento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10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0</v>
          </cell>
          <cell r="Z1937">
            <v>0</v>
          </cell>
          <cell r="AA1937">
            <v>0</v>
          </cell>
          <cell r="AB1937">
            <v>0</v>
          </cell>
          <cell r="AC1937">
            <v>0</v>
          </cell>
          <cell r="AD1937">
            <v>0</v>
          </cell>
          <cell r="AE1937">
            <v>0</v>
          </cell>
        </row>
        <row r="1938">
          <cell r="F1938" t="str">
            <v>(-) DESPESAS CONTROLADORIAPedágio</v>
          </cell>
          <cell r="G1938" t="str">
            <v>Pedágio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>
            <v>0</v>
          </cell>
          <cell r="M1938">
            <v>3.8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0</v>
          </cell>
          <cell r="Z1938">
            <v>0</v>
          </cell>
          <cell r="AA1938">
            <v>0</v>
          </cell>
          <cell r="AB1938">
            <v>0</v>
          </cell>
          <cell r="AC1938">
            <v>0</v>
          </cell>
          <cell r="AD1938">
            <v>0</v>
          </cell>
          <cell r="AE1938">
            <v>0</v>
          </cell>
        </row>
        <row r="1939">
          <cell r="F1939" t="str">
            <v>(-) DESPESAS CONTROLADORIA(-) Telefonia e Telecomunicações</v>
          </cell>
          <cell r="G1939" t="str">
            <v>(-) Telefonia e Telecomunicações</v>
          </cell>
          <cell r="H1939">
            <v>417.5969258779453</v>
          </cell>
          <cell r="I1939">
            <v>332.3</v>
          </cell>
          <cell r="J1939">
            <v>417.5969258779453</v>
          </cell>
          <cell r="K1939">
            <v>284.79000000000002</v>
          </cell>
          <cell r="L1939">
            <v>417.5969258779453</v>
          </cell>
          <cell r="M1939">
            <v>284.79000000000002</v>
          </cell>
          <cell r="N1939">
            <v>417.5969258779453</v>
          </cell>
          <cell r="O1939">
            <v>391.58</v>
          </cell>
          <cell r="P1939">
            <v>417.5969258779453</v>
          </cell>
          <cell r="Q1939">
            <v>389.38</v>
          </cell>
          <cell r="R1939">
            <v>417.5969258779453</v>
          </cell>
          <cell r="S1939">
            <v>417.07</v>
          </cell>
          <cell r="T1939">
            <v>442.65274143062203</v>
          </cell>
          <cell r="U1939">
            <v>0</v>
          </cell>
          <cell r="V1939">
            <v>442.65274143062203</v>
          </cell>
          <cell r="W1939">
            <v>0</v>
          </cell>
          <cell r="X1939">
            <v>442.65274143062203</v>
          </cell>
          <cell r="Y1939">
            <v>0</v>
          </cell>
          <cell r="Z1939">
            <v>442.65274143062203</v>
          </cell>
          <cell r="AA1939">
            <v>0</v>
          </cell>
          <cell r="AB1939">
            <v>442.65274143062203</v>
          </cell>
          <cell r="AC1939">
            <v>0</v>
          </cell>
          <cell r="AD1939">
            <v>442.65274143062203</v>
          </cell>
          <cell r="AE1939">
            <v>0</v>
          </cell>
        </row>
        <row r="1940">
          <cell r="F1940" t="str">
            <v>(-) DESPESAS CONTROLADORIATelefonia Fixa</v>
          </cell>
          <cell r="G1940" t="str">
            <v>Telefonia Fixa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B1940">
            <v>0</v>
          </cell>
          <cell r="AC1940">
            <v>0</v>
          </cell>
          <cell r="AD1940">
            <v>0</v>
          </cell>
          <cell r="AE1940">
            <v>0</v>
          </cell>
        </row>
        <row r="1941">
          <cell r="F1941" t="str">
            <v>(-) DESPESAS CONTROLADORIATelefonia Móvel</v>
          </cell>
          <cell r="G1941" t="str">
            <v>Telefonia Móvel</v>
          </cell>
          <cell r="H1941">
            <v>417.5969258779453</v>
          </cell>
          <cell r="I1941">
            <v>332.3</v>
          </cell>
          <cell r="J1941">
            <v>417.5969258779453</v>
          </cell>
          <cell r="K1941">
            <v>284.79000000000002</v>
          </cell>
          <cell r="L1941">
            <v>417.5969258779453</v>
          </cell>
          <cell r="M1941">
            <v>284.79000000000002</v>
          </cell>
          <cell r="N1941">
            <v>417.5969258779453</v>
          </cell>
          <cell r="O1941">
            <v>391.58</v>
          </cell>
          <cell r="P1941">
            <v>417.5969258779453</v>
          </cell>
          <cell r="Q1941">
            <v>389.38</v>
          </cell>
          <cell r="R1941">
            <v>417.5969258779453</v>
          </cell>
          <cell r="S1941">
            <v>417.07</v>
          </cell>
          <cell r="T1941">
            <v>442.65274143062203</v>
          </cell>
          <cell r="U1941">
            <v>0</v>
          </cell>
          <cell r="V1941">
            <v>442.65274143062203</v>
          </cell>
          <cell r="W1941">
            <v>0</v>
          </cell>
          <cell r="X1941">
            <v>442.65274143062203</v>
          </cell>
          <cell r="Y1941">
            <v>0</v>
          </cell>
          <cell r="Z1941">
            <v>442.65274143062203</v>
          </cell>
          <cell r="AA1941">
            <v>0</v>
          </cell>
          <cell r="AB1941">
            <v>442.65274143062203</v>
          </cell>
          <cell r="AC1941">
            <v>0</v>
          </cell>
          <cell r="AD1941">
            <v>442.65274143062203</v>
          </cell>
          <cell r="AE1941">
            <v>0</v>
          </cell>
        </row>
        <row r="1942">
          <cell r="F1942" t="str">
            <v>(-) DESPESAS CONTROLADORIAInternet</v>
          </cell>
          <cell r="G1942" t="str">
            <v>Internet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  <cell r="Z1942">
            <v>0</v>
          </cell>
          <cell r="AA1942">
            <v>0</v>
          </cell>
          <cell r="AB1942">
            <v>0</v>
          </cell>
          <cell r="AC1942">
            <v>0</v>
          </cell>
          <cell r="AD1942">
            <v>0</v>
          </cell>
          <cell r="AE1942">
            <v>0</v>
          </cell>
        </row>
        <row r="1943">
          <cell r="F1943" t="str">
            <v>(-) DESPESAS CONTROLADORIAServiço de Trasmissão em Audio e Video</v>
          </cell>
          <cell r="G1943" t="str">
            <v>Serviço de Trasmissão em Audio e Video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  <cell r="Z1943">
            <v>0</v>
          </cell>
          <cell r="AA1943">
            <v>0</v>
          </cell>
          <cell r="AB1943">
            <v>0</v>
          </cell>
          <cell r="AC1943">
            <v>0</v>
          </cell>
          <cell r="AD1943">
            <v>0</v>
          </cell>
          <cell r="AE1943">
            <v>0</v>
          </cell>
        </row>
        <row r="1944">
          <cell r="F1944" t="str">
            <v>(-) DESPESAS CONTROLADORIAVoip</v>
          </cell>
          <cell r="G1944" t="str">
            <v>Voip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A1944">
            <v>0</v>
          </cell>
          <cell r="AB1944">
            <v>0</v>
          </cell>
          <cell r="AC1944">
            <v>0</v>
          </cell>
          <cell r="AD1944">
            <v>0</v>
          </cell>
          <cell r="AE1944">
            <v>0</v>
          </cell>
        </row>
        <row r="1945">
          <cell r="F1945" t="str">
            <v>(-) DESPESAS CONTROLADORIA(-)Materias de Consumo</v>
          </cell>
          <cell r="G1945" t="str">
            <v>(-)Materias de Consumo</v>
          </cell>
          <cell r="H1945">
            <v>980</v>
          </cell>
          <cell r="I1945">
            <v>387.87</v>
          </cell>
          <cell r="J1945">
            <v>1100</v>
          </cell>
          <cell r="K1945">
            <v>442.29</v>
          </cell>
          <cell r="L1945">
            <v>1100</v>
          </cell>
          <cell r="M1945">
            <v>780.06000000000006</v>
          </cell>
          <cell r="N1945">
            <v>1280</v>
          </cell>
          <cell r="O1945">
            <v>647.17999999999995</v>
          </cell>
          <cell r="P1945">
            <v>500</v>
          </cell>
          <cell r="Q1945">
            <v>678.4</v>
          </cell>
          <cell r="R1945">
            <v>500</v>
          </cell>
          <cell r="S1945">
            <v>487.78999999999996</v>
          </cell>
          <cell r="T1945">
            <v>680</v>
          </cell>
          <cell r="U1945">
            <v>1140.8699999999999</v>
          </cell>
          <cell r="V1945">
            <v>500</v>
          </cell>
          <cell r="W1945">
            <v>0</v>
          </cell>
          <cell r="X1945">
            <v>500</v>
          </cell>
          <cell r="Y1945">
            <v>0</v>
          </cell>
          <cell r="Z1945">
            <v>500</v>
          </cell>
          <cell r="AA1945">
            <v>0</v>
          </cell>
          <cell r="AB1945">
            <v>680</v>
          </cell>
          <cell r="AC1945">
            <v>0</v>
          </cell>
          <cell r="AD1945">
            <v>500</v>
          </cell>
          <cell r="AE1945">
            <v>0</v>
          </cell>
        </row>
        <row r="1946">
          <cell r="F1946" t="str">
            <v>(-) DESPESAS CONTROLADORIAMaterial de Consumo Informática</v>
          </cell>
          <cell r="G1946" t="str">
            <v>Material de Consumo Informática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0</v>
          </cell>
          <cell r="Z1946">
            <v>0</v>
          </cell>
          <cell r="AA1946">
            <v>0</v>
          </cell>
          <cell r="AB1946">
            <v>0</v>
          </cell>
          <cell r="AC1946">
            <v>0</v>
          </cell>
          <cell r="AD1946">
            <v>0</v>
          </cell>
          <cell r="AE1946">
            <v>0</v>
          </cell>
        </row>
        <row r="1947">
          <cell r="F1947" t="str">
            <v>(-) DESPESAS CONTROLADORIAAluguel Máquina Reprográfica</v>
          </cell>
          <cell r="G1947" t="str">
            <v>Aluguel Máquina Reprográfica</v>
          </cell>
          <cell r="H1947">
            <v>0</v>
          </cell>
          <cell r="I1947">
            <v>187.23</v>
          </cell>
          <cell r="J1947">
            <v>0</v>
          </cell>
          <cell r="K1947">
            <v>184.77</v>
          </cell>
          <cell r="L1947">
            <v>0</v>
          </cell>
          <cell r="M1947">
            <v>179.94</v>
          </cell>
          <cell r="N1947">
            <v>0</v>
          </cell>
          <cell r="O1947">
            <v>200.07</v>
          </cell>
          <cell r="P1947">
            <v>0</v>
          </cell>
          <cell r="Q1947">
            <v>310.83</v>
          </cell>
          <cell r="R1947">
            <v>0</v>
          </cell>
          <cell r="S1947">
            <v>266.52999999999997</v>
          </cell>
          <cell r="T1947">
            <v>0</v>
          </cell>
          <cell r="U1947">
            <v>272.08999999999997</v>
          </cell>
          <cell r="V1947">
            <v>0</v>
          </cell>
          <cell r="W1947">
            <v>0</v>
          </cell>
          <cell r="X1947">
            <v>0</v>
          </cell>
          <cell r="Y1947">
            <v>0</v>
          </cell>
          <cell r="Z1947">
            <v>0</v>
          </cell>
          <cell r="AA1947">
            <v>0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</row>
        <row r="1948">
          <cell r="F1948" t="str">
            <v>(-) DESPESAS CONTROLADORIAMaterial de Consumo Máquina Reprografia</v>
          </cell>
          <cell r="G1948" t="str">
            <v>Material de Consumo Máquina Reprografia</v>
          </cell>
          <cell r="H1948">
            <v>180</v>
          </cell>
          <cell r="I1948">
            <v>87.65</v>
          </cell>
          <cell r="J1948">
            <v>0</v>
          </cell>
          <cell r="K1948">
            <v>108.39</v>
          </cell>
          <cell r="L1948">
            <v>0</v>
          </cell>
          <cell r="M1948">
            <v>225.32</v>
          </cell>
          <cell r="N1948">
            <v>180</v>
          </cell>
          <cell r="O1948">
            <v>258.02999999999997</v>
          </cell>
          <cell r="P1948">
            <v>0</v>
          </cell>
          <cell r="Q1948">
            <v>225.04</v>
          </cell>
          <cell r="R1948">
            <v>0</v>
          </cell>
          <cell r="S1948">
            <v>145.41999999999999</v>
          </cell>
          <cell r="T1948">
            <v>180</v>
          </cell>
          <cell r="U1948">
            <v>256.72000000000003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A1948">
            <v>0</v>
          </cell>
          <cell r="AB1948">
            <v>180</v>
          </cell>
          <cell r="AC1948">
            <v>0</v>
          </cell>
          <cell r="AD1948">
            <v>0</v>
          </cell>
          <cell r="AE1948">
            <v>0</v>
          </cell>
        </row>
        <row r="1949">
          <cell r="F1949" t="str">
            <v>(-) DESPESAS CONTROLADORIAMaterial de Expediente</v>
          </cell>
          <cell r="G1949" t="str">
            <v>Material de Expediente</v>
          </cell>
          <cell r="H1949">
            <v>200</v>
          </cell>
          <cell r="I1949">
            <v>101.49</v>
          </cell>
          <cell r="J1949">
            <v>200</v>
          </cell>
          <cell r="K1949">
            <v>149.13</v>
          </cell>
          <cell r="L1949">
            <v>200</v>
          </cell>
          <cell r="M1949">
            <v>237.63</v>
          </cell>
          <cell r="N1949">
            <v>200</v>
          </cell>
          <cell r="O1949">
            <v>113.48</v>
          </cell>
          <cell r="P1949">
            <v>200</v>
          </cell>
          <cell r="Q1949">
            <v>58.03</v>
          </cell>
          <cell r="R1949">
            <v>200</v>
          </cell>
          <cell r="S1949">
            <v>75.84</v>
          </cell>
          <cell r="T1949">
            <v>200</v>
          </cell>
          <cell r="U1949">
            <v>322.74</v>
          </cell>
          <cell r="V1949">
            <v>200</v>
          </cell>
          <cell r="W1949">
            <v>0</v>
          </cell>
          <cell r="X1949">
            <v>200</v>
          </cell>
          <cell r="Y1949">
            <v>0</v>
          </cell>
          <cell r="Z1949">
            <v>200</v>
          </cell>
          <cell r="AA1949">
            <v>0</v>
          </cell>
          <cell r="AB1949">
            <v>200</v>
          </cell>
          <cell r="AC1949">
            <v>0</v>
          </cell>
          <cell r="AD1949">
            <v>200</v>
          </cell>
          <cell r="AE1949">
            <v>0</v>
          </cell>
        </row>
        <row r="1950">
          <cell r="F1950" t="str">
            <v>(-) DESPESAS CONTROLADORIAMaterial de Limpeza</v>
          </cell>
          <cell r="G1950" t="str">
            <v>Material de Limpeza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0</v>
          </cell>
          <cell r="M1950">
            <v>20.07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0</v>
          </cell>
          <cell r="Z1950">
            <v>0</v>
          </cell>
          <cell r="AA1950">
            <v>0</v>
          </cell>
          <cell r="AB1950">
            <v>0</v>
          </cell>
          <cell r="AC1950">
            <v>0</v>
          </cell>
          <cell r="AD1950">
            <v>0</v>
          </cell>
          <cell r="AE1950">
            <v>0</v>
          </cell>
        </row>
        <row r="1951">
          <cell r="F1951" t="str">
            <v>(-) DESPESAS CONTROLADORIAMaterial Gráfico e Repreográfico</v>
          </cell>
          <cell r="G1951" t="str">
            <v>Material Gráfico e Repreográfico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0</v>
          </cell>
          <cell r="AA1951">
            <v>0</v>
          </cell>
          <cell r="AB1951">
            <v>0</v>
          </cell>
          <cell r="AC1951">
            <v>0</v>
          </cell>
          <cell r="AD1951">
            <v>0</v>
          </cell>
          <cell r="AE1951">
            <v>0</v>
          </cell>
        </row>
        <row r="1952">
          <cell r="F1952" t="str">
            <v>(-) DESPESAS CONTROLADORIAMateriais de Natureza Permanente</v>
          </cell>
          <cell r="G1952" t="str">
            <v>Materiais de Natureza Permanente</v>
          </cell>
          <cell r="H1952">
            <v>600</v>
          </cell>
          <cell r="I1952">
            <v>11.5</v>
          </cell>
          <cell r="J1952">
            <v>900</v>
          </cell>
          <cell r="K1952">
            <v>0</v>
          </cell>
          <cell r="L1952">
            <v>900</v>
          </cell>
          <cell r="M1952">
            <v>117.1</v>
          </cell>
          <cell r="N1952">
            <v>900</v>
          </cell>
          <cell r="O1952">
            <v>36.6</v>
          </cell>
          <cell r="P1952">
            <v>300</v>
          </cell>
          <cell r="Q1952">
            <v>71.5</v>
          </cell>
          <cell r="R1952">
            <v>300</v>
          </cell>
          <cell r="S1952">
            <v>0</v>
          </cell>
          <cell r="T1952">
            <v>300</v>
          </cell>
          <cell r="U1952">
            <v>195.35</v>
          </cell>
          <cell r="V1952">
            <v>300</v>
          </cell>
          <cell r="W1952">
            <v>0</v>
          </cell>
          <cell r="X1952">
            <v>300</v>
          </cell>
          <cell r="Y1952">
            <v>0</v>
          </cell>
          <cell r="Z1952">
            <v>300</v>
          </cell>
          <cell r="AA1952">
            <v>0</v>
          </cell>
          <cell r="AB1952">
            <v>300</v>
          </cell>
          <cell r="AC1952">
            <v>0</v>
          </cell>
          <cell r="AD1952">
            <v>300</v>
          </cell>
          <cell r="AE1952">
            <v>0</v>
          </cell>
        </row>
        <row r="1953">
          <cell r="F1953" t="str">
            <v>(-) DESPESAS CONTROLADORIACoffee Break</v>
          </cell>
          <cell r="G1953" t="str">
            <v>Coffee Break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39</v>
          </cell>
          <cell r="P1953">
            <v>0</v>
          </cell>
          <cell r="Q1953">
            <v>13</v>
          </cell>
          <cell r="R1953">
            <v>0</v>
          </cell>
          <cell r="S1953">
            <v>0</v>
          </cell>
          <cell r="T1953">
            <v>0</v>
          </cell>
          <cell r="U1953">
            <v>93.97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0</v>
          </cell>
          <cell r="AA1953">
            <v>0</v>
          </cell>
          <cell r="AB1953">
            <v>0</v>
          </cell>
          <cell r="AC1953">
            <v>0</v>
          </cell>
          <cell r="AD1953">
            <v>0</v>
          </cell>
          <cell r="AE1953">
            <v>0</v>
          </cell>
        </row>
        <row r="1954">
          <cell r="F1954" t="str">
            <v>(-) DESPESAS CONTROLADORIAMaterial EPI</v>
          </cell>
          <cell r="G1954" t="str">
            <v>Material EPI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0</v>
          </cell>
          <cell r="AA1954">
            <v>0</v>
          </cell>
          <cell r="AB1954">
            <v>0</v>
          </cell>
          <cell r="AC1954">
            <v>0</v>
          </cell>
          <cell r="AD1954">
            <v>0</v>
          </cell>
          <cell r="AE1954">
            <v>0</v>
          </cell>
        </row>
        <row r="1955">
          <cell r="F1955" t="str">
            <v>(-) DESPESAS CONTROLADORIA(-) Serviços Técnicos Especializados</v>
          </cell>
          <cell r="G1955" t="str">
            <v>(-) Serviços Técnicos Especializados</v>
          </cell>
          <cell r="H1955">
            <v>1250</v>
          </cell>
          <cell r="I1955">
            <v>4362</v>
          </cell>
          <cell r="J1955">
            <v>1250</v>
          </cell>
          <cell r="K1955">
            <v>66980.039999999994</v>
          </cell>
          <cell r="L1955">
            <v>7250</v>
          </cell>
          <cell r="M1955">
            <v>-15183.63</v>
          </cell>
          <cell r="N1955">
            <v>7250</v>
          </cell>
          <cell r="O1955">
            <v>51016.32</v>
          </cell>
          <cell r="P1955">
            <v>7250</v>
          </cell>
          <cell r="Q1955">
            <v>-68764.739999999991</v>
          </cell>
          <cell r="R1955">
            <v>7250</v>
          </cell>
          <cell r="S1955">
            <v>1100</v>
          </cell>
          <cell r="T1955">
            <v>7250</v>
          </cell>
          <cell r="U1955">
            <v>8561.07</v>
          </cell>
          <cell r="V1955">
            <v>7250</v>
          </cell>
          <cell r="W1955">
            <v>0</v>
          </cell>
          <cell r="X1955">
            <v>1250</v>
          </cell>
          <cell r="Y1955">
            <v>0</v>
          </cell>
          <cell r="Z1955">
            <v>37750</v>
          </cell>
          <cell r="AA1955">
            <v>0</v>
          </cell>
          <cell r="AB1955">
            <v>37750</v>
          </cell>
          <cell r="AC1955">
            <v>0</v>
          </cell>
          <cell r="AD1955">
            <v>37750</v>
          </cell>
          <cell r="AE1955">
            <v>0</v>
          </cell>
        </row>
        <row r="1956">
          <cell r="F1956" t="str">
            <v>(-) DESPESAS CONTROLADORIAComissões sobre Vendas</v>
          </cell>
          <cell r="G1956" t="str">
            <v>Comissões sobre Vendas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0</v>
          </cell>
          <cell r="AA1956">
            <v>0</v>
          </cell>
          <cell r="AB1956">
            <v>0</v>
          </cell>
          <cell r="AC1956">
            <v>0</v>
          </cell>
          <cell r="AD1956">
            <v>0</v>
          </cell>
          <cell r="AE1956">
            <v>0</v>
          </cell>
        </row>
        <row r="1957">
          <cell r="F1957" t="str">
            <v>(-) DESPESAS CONTROLADORIAServiços de Segurança</v>
          </cell>
          <cell r="G1957" t="str">
            <v>Serviços de Segurança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0</v>
          </cell>
          <cell r="AA1957">
            <v>0</v>
          </cell>
          <cell r="AB1957">
            <v>0</v>
          </cell>
          <cell r="AC1957">
            <v>0</v>
          </cell>
          <cell r="AD1957">
            <v>0</v>
          </cell>
          <cell r="AE1957">
            <v>0</v>
          </cell>
        </row>
        <row r="1958">
          <cell r="F1958" t="str">
            <v>(-) DESPESAS CONTROLADORIAServiços de Contabilidade</v>
          </cell>
          <cell r="G1958" t="str">
            <v>Serviços de Contabilidade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B1958">
            <v>0</v>
          </cell>
          <cell r="AC1958">
            <v>0</v>
          </cell>
          <cell r="AD1958">
            <v>0</v>
          </cell>
          <cell r="AE1958">
            <v>0</v>
          </cell>
        </row>
        <row r="1959">
          <cell r="F1959" t="str">
            <v>(-) DESPESAS CONTROLADORIAAssessoria Tributária</v>
          </cell>
          <cell r="G1959" t="str">
            <v>Assessoria Tributária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B1959">
            <v>0</v>
          </cell>
          <cell r="AC1959">
            <v>0</v>
          </cell>
          <cell r="AD1959">
            <v>0</v>
          </cell>
          <cell r="AE1959">
            <v>0</v>
          </cell>
        </row>
        <row r="1960">
          <cell r="F1960" t="str">
            <v>(-) DESPESAS CONTROLADORIAAuditoria Independente</v>
          </cell>
          <cell r="G1960" t="str">
            <v>Auditoria Independente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738</v>
          </cell>
          <cell r="T1960">
            <v>0</v>
          </cell>
          <cell r="U1960">
            <v>8199.07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36500</v>
          </cell>
          <cell r="AA1960">
            <v>0</v>
          </cell>
          <cell r="AB1960">
            <v>36500</v>
          </cell>
          <cell r="AC1960">
            <v>0</v>
          </cell>
          <cell r="AD1960">
            <v>36500</v>
          </cell>
          <cell r="AE1960">
            <v>0</v>
          </cell>
        </row>
        <row r="1961">
          <cell r="F1961" t="str">
            <v>(-) DESPESAS CONTROLADORIAAdvocacia</v>
          </cell>
          <cell r="G1961" t="str">
            <v>Advocacia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B1961">
            <v>0</v>
          </cell>
          <cell r="AC1961">
            <v>0</v>
          </cell>
          <cell r="AD1961">
            <v>0</v>
          </cell>
          <cell r="AE1961">
            <v>0</v>
          </cell>
        </row>
        <row r="1962">
          <cell r="F1962" t="str">
            <v>(-) DESPESAS CONTROLADORIAAssessoria de Imprensa</v>
          </cell>
          <cell r="G1962" t="str">
            <v>Assessoria de Imprensa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0</v>
          </cell>
          <cell r="AC1962">
            <v>0</v>
          </cell>
          <cell r="AD1962">
            <v>0</v>
          </cell>
          <cell r="AE1962">
            <v>0</v>
          </cell>
        </row>
        <row r="1963">
          <cell r="F1963" t="str">
            <v>(-) DESPESAS CONTROLADORIAAssessoria de Comunicação</v>
          </cell>
          <cell r="G1963" t="str">
            <v>Assessoria de Comunicação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0</v>
          </cell>
          <cell r="AD1963">
            <v>0</v>
          </cell>
          <cell r="AE1963">
            <v>0</v>
          </cell>
        </row>
        <row r="1964">
          <cell r="F1964" t="str">
            <v>(-) DESPESAS CONTROLADORIAAssessoria Criação e Publicidade</v>
          </cell>
          <cell r="G1964" t="str">
            <v>Assessoria Criação e Publicidade</v>
          </cell>
          <cell r="H1964">
            <v>0</v>
          </cell>
          <cell r="I1964">
            <v>0</v>
          </cell>
          <cell r="J1964">
            <v>0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0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0</v>
          </cell>
          <cell r="Y1964">
            <v>0</v>
          </cell>
          <cell r="Z1964">
            <v>0</v>
          </cell>
          <cell r="AA1964">
            <v>0</v>
          </cell>
          <cell r="AB1964">
            <v>0</v>
          </cell>
          <cell r="AC1964">
            <v>0</v>
          </cell>
          <cell r="AD1964">
            <v>0</v>
          </cell>
          <cell r="AE1964">
            <v>0</v>
          </cell>
        </row>
        <row r="1965">
          <cell r="F1965" t="str">
            <v>(-) DESPESAS CONTROLADORIARecrutamento e Seleção</v>
          </cell>
          <cell r="G1965" t="str">
            <v>Recrutamento e Seleção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  <cell r="R1965">
            <v>0</v>
          </cell>
          <cell r="S1965">
            <v>0</v>
          </cell>
          <cell r="T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</row>
        <row r="1966">
          <cell r="F1966" t="str">
            <v>(-) DESPESAS CONTROLADORIAFerramentas de Pesquisa</v>
          </cell>
          <cell r="G1966" t="str">
            <v>Ferramentas de Pesquisa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0</v>
          </cell>
        </row>
        <row r="1967">
          <cell r="F1967" t="str">
            <v>(-) DESPESAS CONTROLADORIAAssessoria Empresarial</v>
          </cell>
          <cell r="G1967" t="str">
            <v>Assessoria Empresarial</v>
          </cell>
          <cell r="H1967">
            <v>0</v>
          </cell>
          <cell r="I1967">
            <v>4000</v>
          </cell>
          <cell r="J1967">
            <v>0</v>
          </cell>
          <cell r="K1967">
            <v>66618.039999999994</v>
          </cell>
          <cell r="L1967">
            <v>6000</v>
          </cell>
          <cell r="M1967">
            <v>-16185</v>
          </cell>
          <cell r="N1967">
            <v>6000</v>
          </cell>
          <cell r="O1967">
            <v>50654.32</v>
          </cell>
          <cell r="P1967">
            <v>6000</v>
          </cell>
          <cell r="Q1967">
            <v>-69126.739999999991</v>
          </cell>
          <cell r="R1967">
            <v>6000</v>
          </cell>
          <cell r="S1967">
            <v>0</v>
          </cell>
          <cell r="T1967">
            <v>6000</v>
          </cell>
          <cell r="U1967">
            <v>0</v>
          </cell>
          <cell r="V1967">
            <v>6000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  <cell r="AA1967">
            <v>0</v>
          </cell>
          <cell r="AB1967">
            <v>0</v>
          </cell>
          <cell r="AC1967">
            <v>0</v>
          </cell>
          <cell r="AD1967">
            <v>0</v>
          </cell>
          <cell r="AE1967">
            <v>0</v>
          </cell>
        </row>
        <row r="1968">
          <cell r="F1968" t="str">
            <v>(-) DESPESAS CONTROLADORIAServiço de Desembaraço Aduaneiro</v>
          </cell>
          <cell r="G1968" t="str">
            <v>Serviço de Desembaraço Aduaneiro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0</v>
          </cell>
          <cell r="AA1968">
            <v>0</v>
          </cell>
          <cell r="AB1968">
            <v>0</v>
          </cell>
          <cell r="AC1968">
            <v>0</v>
          </cell>
          <cell r="AD1968">
            <v>0</v>
          </cell>
          <cell r="AE1968">
            <v>0</v>
          </cell>
        </row>
        <row r="1969">
          <cell r="F1969" t="str">
            <v>(-) DESPESAS CONTROLADORIAParticipação em Associações</v>
          </cell>
          <cell r="G1969" t="str">
            <v>Participação em Associações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0</v>
          </cell>
          <cell r="Z1969">
            <v>0</v>
          </cell>
          <cell r="AA1969">
            <v>0</v>
          </cell>
          <cell r="AB1969">
            <v>0</v>
          </cell>
          <cell r="AC1969">
            <v>0</v>
          </cell>
          <cell r="AD1969">
            <v>0</v>
          </cell>
          <cell r="AE1969">
            <v>0</v>
          </cell>
        </row>
        <row r="1970">
          <cell r="F1970" t="str">
            <v>(-) DESPESAS CONTROLADORIAComissão Empresa de Cobrança</v>
          </cell>
          <cell r="G1970" t="str">
            <v>Comissão Empresa de Cobrança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  <cell r="Y1970">
            <v>0</v>
          </cell>
          <cell r="Z1970">
            <v>0</v>
          </cell>
          <cell r="AA1970">
            <v>0</v>
          </cell>
          <cell r="AB1970">
            <v>0</v>
          </cell>
          <cell r="AC1970">
            <v>0</v>
          </cell>
          <cell r="AD1970">
            <v>0</v>
          </cell>
          <cell r="AE1970">
            <v>0</v>
          </cell>
        </row>
        <row r="1971">
          <cell r="F1971" t="str">
            <v>(-) DESPESAS CONTROLADORIAServiço Análise de Crédito</v>
          </cell>
          <cell r="G1971" t="str">
            <v>Serviço Análise de Crédito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>
            <v>0</v>
          </cell>
          <cell r="Z1971">
            <v>0</v>
          </cell>
          <cell r="AA1971">
            <v>0</v>
          </cell>
          <cell r="AB1971">
            <v>0</v>
          </cell>
          <cell r="AC1971">
            <v>0</v>
          </cell>
          <cell r="AD1971">
            <v>0</v>
          </cell>
          <cell r="AE1971">
            <v>0</v>
          </cell>
        </row>
        <row r="1972">
          <cell r="F1972" t="str">
            <v>(-) DESPESAS CONTROLADORIADesenvolvimento e Manutenção de Software</v>
          </cell>
          <cell r="G1972" t="str">
            <v>Desenvolvimento e Manutenção de Software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0</v>
          </cell>
          <cell r="AD1972">
            <v>0</v>
          </cell>
          <cell r="AE1972">
            <v>0</v>
          </cell>
        </row>
        <row r="1973">
          <cell r="F1973" t="str">
            <v>(-) DESPESAS CONTROLADORIASuporte Técnico Software</v>
          </cell>
          <cell r="G1973" t="str">
            <v>Suporte Técnico Software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>
            <v>0</v>
          </cell>
          <cell r="M1973">
            <v>639.37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0</v>
          </cell>
          <cell r="AC1973">
            <v>0</v>
          </cell>
          <cell r="AD1973">
            <v>0</v>
          </cell>
          <cell r="AE1973">
            <v>0</v>
          </cell>
        </row>
        <row r="1974">
          <cell r="F1974" t="str">
            <v>(-) DESPESAS CONTROLADORIALicença para Uso de Software (Aluguel)</v>
          </cell>
          <cell r="G1974" t="str">
            <v>Licença para Uso de Software (Aluguel)</v>
          </cell>
          <cell r="H1974">
            <v>1250</v>
          </cell>
          <cell r="I1974">
            <v>362</v>
          </cell>
          <cell r="J1974">
            <v>1250</v>
          </cell>
          <cell r="K1974">
            <v>362</v>
          </cell>
          <cell r="L1974">
            <v>1250</v>
          </cell>
          <cell r="M1974">
            <v>362</v>
          </cell>
          <cell r="N1974">
            <v>1250</v>
          </cell>
          <cell r="O1974">
            <v>362</v>
          </cell>
          <cell r="P1974">
            <v>1250</v>
          </cell>
          <cell r="Q1974">
            <v>362</v>
          </cell>
          <cell r="R1974">
            <v>1250</v>
          </cell>
          <cell r="S1974">
            <v>362</v>
          </cell>
          <cell r="T1974">
            <v>1250</v>
          </cell>
          <cell r="U1974">
            <v>362</v>
          </cell>
          <cell r="V1974">
            <v>1250</v>
          </cell>
          <cell r="W1974">
            <v>0</v>
          </cell>
          <cell r="X1974">
            <v>1250</v>
          </cell>
          <cell r="Y1974">
            <v>0</v>
          </cell>
          <cell r="Z1974">
            <v>1250</v>
          </cell>
          <cell r="AA1974">
            <v>0</v>
          </cell>
          <cell r="AB1974">
            <v>1250</v>
          </cell>
          <cell r="AC1974">
            <v>0</v>
          </cell>
          <cell r="AD1974">
            <v>1250</v>
          </cell>
          <cell r="AE1974">
            <v>0</v>
          </cell>
        </row>
        <row r="1975">
          <cell r="F1975" t="str">
            <v>(-) DESPESAS CONTROLADORIAAssessoria em TI</v>
          </cell>
          <cell r="G1975" t="str">
            <v>Assessoria em TI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  <cell r="AB1975">
            <v>0</v>
          </cell>
          <cell r="AC1975">
            <v>0</v>
          </cell>
          <cell r="AD1975">
            <v>0</v>
          </cell>
          <cell r="AE1975">
            <v>0</v>
          </cell>
        </row>
        <row r="1976">
          <cell r="F1976" t="str">
            <v>(-) DESPESAS CONTROLADORIAManutenção Suporte Técnico Software</v>
          </cell>
          <cell r="G1976" t="str">
            <v>Manutenção Suporte Técnico Software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A1976">
            <v>0</v>
          </cell>
          <cell r="AB1976">
            <v>0</v>
          </cell>
          <cell r="AC1976">
            <v>0</v>
          </cell>
          <cell r="AD1976">
            <v>0</v>
          </cell>
          <cell r="AE1976">
            <v>0</v>
          </cell>
        </row>
        <row r="1977">
          <cell r="F1977" t="str">
            <v>(-) DESPESAS CONTROLADORIA(-)Manutenção</v>
          </cell>
          <cell r="G1977" t="str">
            <v>(-)Manutenção</v>
          </cell>
          <cell r="H1977">
            <v>1000</v>
          </cell>
          <cell r="I1977">
            <v>0</v>
          </cell>
          <cell r="J1977">
            <v>1000</v>
          </cell>
          <cell r="K1977">
            <v>0</v>
          </cell>
          <cell r="L1977">
            <v>1000</v>
          </cell>
          <cell r="M1977">
            <v>0</v>
          </cell>
          <cell r="N1977">
            <v>1000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B1977">
            <v>0</v>
          </cell>
          <cell r="AC1977">
            <v>0</v>
          </cell>
          <cell r="AD1977">
            <v>0</v>
          </cell>
          <cell r="AE1977">
            <v>0</v>
          </cell>
        </row>
        <row r="1978">
          <cell r="F1978" t="str">
            <v>(-) DESPESAS CONTROLADORIAMateriais de Manutenção e Reparos</v>
          </cell>
          <cell r="G1978" t="str">
            <v>Materiais de Manutenção e Reparos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B1978">
            <v>0</v>
          </cell>
          <cell r="AC1978">
            <v>0</v>
          </cell>
          <cell r="AD1978">
            <v>0</v>
          </cell>
          <cell r="AE1978">
            <v>0</v>
          </cell>
        </row>
        <row r="1979">
          <cell r="F1979" t="str">
            <v>(-) DESPESAS CONTROLADORIAManutenção Conservação Móveis e Utensílios</v>
          </cell>
          <cell r="G1979" t="str">
            <v>Manutenção Conservação Móveis e Utensílios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B1979">
            <v>0</v>
          </cell>
          <cell r="AC1979">
            <v>0</v>
          </cell>
          <cell r="AD1979">
            <v>0</v>
          </cell>
          <cell r="AE1979">
            <v>0</v>
          </cell>
        </row>
        <row r="1980">
          <cell r="F1980" t="str">
            <v>(-) DESPESAS CONTROLADORIAManutenção Conservação Máq. e Equipamentos</v>
          </cell>
          <cell r="G1980" t="str">
            <v>Manutenção Conservação Máq. e Equipamentos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B1980">
            <v>0</v>
          </cell>
          <cell r="AC1980">
            <v>0</v>
          </cell>
          <cell r="AD1980">
            <v>0</v>
          </cell>
          <cell r="AE1980">
            <v>0</v>
          </cell>
        </row>
        <row r="1981">
          <cell r="F1981" t="str">
            <v>(-) DESPESAS CONTROLADORIAManutenção de Equipamentos de Informática</v>
          </cell>
          <cell r="G1981" t="str">
            <v>Manutenção de Equipamentos de Informática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B1981">
            <v>0</v>
          </cell>
          <cell r="AC1981">
            <v>0</v>
          </cell>
          <cell r="AD1981">
            <v>0</v>
          </cell>
          <cell r="AE1981">
            <v>0</v>
          </cell>
        </row>
        <row r="1982">
          <cell r="F1982" t="str">
            <v>(-) DESPESAS CONTROLADORIAManutenção e Conservação Instalações</v>
          </cell>
          <cell r="G1982" t="str">
            <v>Manutenção e Conservação Instalações</v>
          </cell>
          <cell r="H1982">
            <v>1000</v>
          </cell>
          <cell r="I1982">
            <v>0</v>
          </cell>
          <cell r="J1982">
            <v>1000</v>
          </cell>
          <cell r="K1982">
            <v>0</v>
          </cell>
          <cell r="L1982">
            <v>1000</v>
          </cell>
          <cell r="M1982">
            <v>0</v>
          </cell>
          <cell r="N1982">
            <v>1000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</row>
        <row r="1983">
          <cell r="F1983" t="str">
            <v>(-) DESPESAS CONTROLADORIAManutenção e Conservação Predial</v>
          </cell>
          <cell r="G1983" t="str">
            <v>Manutenção e Conservação Predial</v>
          </cell>
          <cell r="H1983">
            <v>0</v>
          </cell>
          <cell r="I1983">
            <v>0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B1983">
            <v>0</v>
          </cell>
          <cell r="AC1983">
            <v>0</v>
          </cell>
          <cell r="AD1983">
            <v>0</v>
          </cell>
          <cell r="AE1983">
            <v>0</v>
          </cell>
        </row>
        <row r="1984">
          <cell r="F1984" t="str">
            <v>(-) DESPESAS CONTROLADORIA(-)Outras Despesas Gerais</v>
          </cell>
          <cell r="G1984" t="str">
            <v>(-)Outras Despesas Gerais</v>
          </cell>
          <cell r="H1984">
            <v>0</v>
          </cell>
          <cell r="I1984">
            <v>35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37.799999999999997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B1984">
            <v>0</v>
          </cell>
          <cell r="AC1984">
            <v>0</v>
          </cell>
          <cell r="AD1984">
            <v>0</v>
          </cell>
          <cell r="AE1984">
            <v>0</v>
          </cell>
        </row>
        <row r="1985">
          <cell r="F1985" t="str">
            <v>(-) DESPESAS CONTROLADORIAAluguel de Veículos</v>
          </cell>
          <cell r="G1985" t="str">
            <v>Aluguel de Veículos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B1985">
            <v>0</v>
          </cell>
          <cell r="AC1985">
            <v>0</v>
          </cell>
          <cell r="AD1985">
            <v>0</v>
          </cell>
          <cell r="AE1985">
            <v>0</v>
          </cell>
        </row>
        <row r="1986">
          <cell r="F1986" t="str">
            <v>(-) DESPESAS CONTROLADORIAAssinatura Jornais, Revistas e Periódicos</v>
          </cell>
          <cell r="G1986" t="str">
            <v>Assinatura Jornais, Revistas e Periódicos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B1986">
            <v>0</v>
          </cell>
          <cell r="AC1986">
            <v>0</v>
          </cell>
          <cell r="AD1986">
            <v>0</v>
          </cell>
          <cell r="AE1986">
            <v>0</v>
          </cell>
        </row>
        <row r="1987">
          <cell r="F1987" t="str">
            <v>(-) DESPESAS CONTROLADORIACombustível</v>
          </cell>
          <cell r="G1987" t="str">
            <v>Combustível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B1987">
            <v>0</v>
          </cell>
          <cell r="AC1987">
            <v>0</v>
          </cell>
          <cell r="AD1987">
            <v>0</v>
          </cell>
          <cell r="AE1987">
            <v>0</v>
          </cell>
        </row>
        <row r="1988">
          <cell r="F1988" t="str">
            <v>(-) DESPESAS CONTROLADORIADespesa com Documentos</v>
          </cell>
          <cell r="G1988" t="str">
            <v>Despesa com Documentos</v>
          </cell>
          <cell r="H1988">
            <v>0</v>
          </cell>
          <cell r="I1988">
            <v>35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>
            <v>0</v>
          </cell>
          <cell r="AE1988">
            <v>0</v>
          </cell>
        </row>
        <row r="1989">
          <cell r="F1989" t="str">
            <v>(-) DESPESAS CONTROLADORIADespesa com Processos Judiciais</v>
          </cell>
          <cell r="G1989" t="str">
            <v>Despesa com Processos Judiciais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B1989">
            <v>0</v>
          </cell>
          <cell r="AC1989">
            <v>0</v>
          </cell>
          <cell r="AD1989">
            <v>0</v>
          </cell>
          <cell r="AE1989">
            <v>0</v>
          </cell>
        </row>
        <row r="1990">
          <cell r="F1990" t="str">
            <v>(-) DESPESAS CONTROLADORIAFrete Compra</v>
          </cell>
          <cell r="G1990" t="str">
            <v>Frete Compra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B1990">
            <v>0</v>
          </cell>
          <cell r="AC1990">
            <v>0</v>
          </cell>
          <cell r="AD1990">
            <v>0</v>
          </cell>
          <cell r="AE1990">
            <v>0</v>
          </cell>
        </row>
        <row r="1991">
          <cell r="F1991" t="str">
            <v>(-) DESPESAS CONTROLADORIAMão-de-Obra Terceirizada</v>
          </cell>
          <cell r="G1991" t="str">
            <v>Mão-de-Obra Terceirizada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B1991">
            <v>0</v>
          </cell>
          <cell r="AC1991">
            <v>0</v>
          </cell>
          <cell r="AD1991">
            <v>0</v>
          </cell>
          <cell r="AE1991">
            <v>0</v>
          </cell>
        </row>
        <row r="1992">
          <cell r="F1992" t="str">
            <v>(-) DESPESAS CONTROLADORIAServiço de Correios</v>
          </cell>
          <cell r="G1992" t="str">
            <v>Serviço de Correios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B1992">
            <v>0</v>
          </cell>
          <cell r="AC1992">
            <v>0</v>
          </cell>
          <cell r="AD1992">
            <v>0</v>
          </cell>
          <cell r="AE1992">
            <v>0</v>
          </cell>
        </row>
        <row r="1993">
          <cell r="F1993" t="str">
            <v>(-) DESPESAS CONTROLADORIAÁgua</v>
          </cell>
          <cell r="G1993" t="str">
            <v>Água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B1993">
            <v>0</v>
          </cell>
          <cell r="AC1993">
            <v>0</v>
          </cell>
          <cell r="AD1993">
            <v>0</v>
          </cell>
          <cell r="AE1993">
            <v>0</v>
          </cell>
        </row>
        <row r="1994">
          <cell r="F1994" t="str">
            <v>(-) DESPESAS CONTROLADORIADespesas com Amortização de Software</v>
          </cell>
          <cell r="G1994" t="str">
            <v>Despesas com Amortização de Software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0</v>
          </cell>
          <cell r="Y1994">
            <v>0</v>
          </cell>
          <cell r="Z1994">
            <v>0</v>
          </cell>
          <cell r="AA1994">
            <v>0</v>
          </cell>
          <cell r="AB1994">
            <v>0</v>
          </cell>
          <cell r="AC1994">
            <v>0</v>
          </cell>
          <cell r="AD1994">
            <v>0</v>
          </cell>
          <cell r="AE1994">
            <v>0</v>
          </cell>
        </row>
        <row r="1995">
          <cell r="F1995" t="str">
            <v>(-) DESPESAS CONTROLADORIATaxas Operacionais</v>
          </cell>
          <cell r="G1995" t="str">
            <v>Taxas Operacionais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B1995">
            <v>0</v>
          </cell>
          <cell r="AC1995">
            <v>0</v>
          </cell>
          <cell r="AD1995">
            <v>0</v>
          </cell>
          <cell r="AE1995">
            <v>0</v>
          </cell>
        </row>
        <row r="1996">
          <cell r="F1996" t="str">
            <v>(-) DESPESAS CONTROLADORIAAluguel de Imóveis</v>
          </cell>
          <cell r="G1996" t="str">
            <v>Aluguel de Imóveis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B1996">
            <v>0</v>
          </cell>
          <cell r="AC1996">
            <v>0</v>
          </cell>
          <cell r="AD1996">
            <v>0</v>
          </cell>
          <cell r="AE1996">
            <v>0</v>
          </cell>
        </row>
        <row r="1997">
          <cell r="F1997" t="str">
            <v>(-) DESPESAS CONTROLADORIASeguro Frota Leve</v>
          </cell>
          <cell r="G1997" t="str">
            <v>Seguro Frota Leve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0</v>
          </cell>
          <cell r="AB1997">
            <v>0</v>
          </cell>
          <cell r="AC1997">
            <v>0</v>
          </cell>
          <cell r="AD1997">
            <v>0</v>
          </cell>
          <cell r="AE1997">
            <v>0</v>
          </cell>
        </row>
        <row r="1998">
          <cell r="F1998" t="str">
            <v>(-) DESPESAS CONTROLADORIAPerdas de Estoque</v>
          </cell>
          <cell r="G1998" t="str">
            <v>Perdas de Estoque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B1998">
            <v>0</v>
          </cell>
          <cell r="AC1998">
            <v>0</v>
          </cell>
          <cell r="AD1998">
            <v>0</v>
          </cell>
          <cell r="AE1998">
            <v>0</v>
          </cell>
        </row>
        <row r="1999">
          <cell r="F1999" t="str">
            <v>(-) DESPESAS CONTROLADORIAAluguel de Máquinas e Equipamentos</v>
          </cell>
          <cell r="G1999" t="str">
            <v>Aluguel de Máquinas e Equipamentos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B1999">
            <v>0</v>
          </cell>
          <cell r="AC1999">
            <v>0</v>
          </cell>
          <cell r="AD1999">
            <v>0</v>
          </cell>
          <cell r="AE1999">
            <v>0</v>
          </cell>
        </row>
        <row r="2000">
          <cell r="F2000" t="str">
            <v>(-) DESPESAS CONTROLADORIAOutras Despesas Gerais</v>
          </cell>
          <cell r="G2000" t="str">
            <v>Outras Despesas Gerais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37.799999999999997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B2000">
            <v>0</v>
          </cell>
          <cell r="AC2000">
            <v>0</v>
          </cell>
          <cell r="AD2000">
            <v>0</v>
          </cell>
          <cell r="AE2000">
            <v>0</v>
          </cell>
        </row>
        <row r="2001">
          <cell r="F2001" t="str">
            <v>(-) DESPESAS TECNOLOGIA DA INFORMAÇÃO(-) DESPESAS TECNOLOGIA DA INFORMAÇÃO</v>
          </cell>
          <cell r="G2001" t="str">
            <v>(-) DESPESAS TECNOLOGIA DA INFORMAÇÃO</v>
          </cell>
          <cell r="H2001">
            <v>48020.476246766666</v>
          </cell>
          <cell r="I2001">
            <v>54383.72</v>
          </cell>
          <cell r="J2001">
            <v>49364.907847474198</v>
          </cell>
          <cell r="K2001">
            <v>53149.48</v>
          </cell>
          <cell r="L2001">
            <v>46384.907847474198</v>
          </cell>
          <cell r="M2001">
            <v>57611.75</v>
          </cell>
          <cell r="N2001">
            <v>48040.643739877385</v>
          </cell>
          <cell r="O2001">
            <v>51130.7</v>
          </cell>
          <cell r="P2001">
            <v>50962.643739877385</v>
          </cell>
          <cell r="Q2001">
            <v>64025.03</v>
          </cell>
          <cell r="R2001">
            <v>49182.643739877385</v>
          </cell>
          <cell r="S2001">
            <v>49900.67</v>
          </cell>
          <cell r="T2001">
            <v>49432.643739877385</v>
          </cell>
          <cell r="U2001">
            <v>55329.259999999995</v>
          </cell>
          <cell r="V2001">
            <v>49182.643739877385</v>
          </cell>
          <cell r="W2001">
            <v>0</v>
          </cell>
          <cell r="X2001">
            <v>49182.643739877385</v>
          </cell>
          <cell r="Y2001">
            <v>0</v>
          </cell>
          <cell r="Z2001">
            <v>49432.643739877385</v>
          </cell>
          <cell r="AA2001">
            <v>0</v>
          </cell>
          <cell r="AB2001">
            <v>49182.643739877385</v>
          </cell>
          <cell r="AC2001">
            <v>0</v>
          </cell>
          <cell r="AD2001">
            <v>49182.643739877385</v>
          </cell>
          <cell r="AE2001">
            <v>0</v>
          </cell>
        </row>
        <row r="2002">
          <cell r="F2002" t="str">
            <v>(-) DESPESAS TECNOLOGIA DA INFORMAÇÃODespesas com Pessoal</v>
          </cell>
          <cell r="G2002" t="str">
            <v>Despesas com Pessoal</v>
          </cell>
          <cell r="H2002">
            <v>23620.476246766666</v>
          </cell>
          <cell r="I2002">
            <v>25573.089999999997</v>
          </cell>
          <cell r="J2002">
            <v>23834.907847474195</v>
          </cell>
          <cell r="K2002">
            <v>27554.890000000003</v>
          </cell>
          <cell r="L2002">
            <v>23834.907847474195</v>
          </cell>
          <cell r="M2002">
            <v>26763</v>
          </cell>
          <cell r="N2002">
            <v>25240.643739877385</v>
          </cell>
          <cell r="O2002">
            <v>28316.82</v>
          </cell>
          <cell r="P2002">
            <v>25432.643739877385</v>
          </cell>
          <cell r="Q2002">
            <v>30173.06</v>
          </cell>
          <cell r="R2002">
            <v>25432.643739877385</v>
          </cell>
          <cell r="S2002">
            <v>30544.61</v>
          </cell>
          <cell r="T2002">
            <v>25432.643739877385</v>
          </cell>
          <cell r="U2002">
            <v>32502.44</v>
          </cell>
          <cell r="V2002">
            <v>25432.643739877385</v>
          </cell>
          <cell r="W2002">
            <v>0</v>
          </cell>
          <cell r="X2002">
            <v>25432.643739877385</v>
          </cell>
          <cell r="Y2002">
            <v>0</v>
          </cell>
          <cell r="Z2002">
            <v>25432.643739877385</v>
          </cell>
          <cell r="AA2002">
            <v>0</v>
          </cell>
          <cell r="AB2002">
            <v>25432.643739877385</v>
          </cell>
          <cell r="AC2002">
            <v>0</v>
          </cell>
          <cell r="AD2002">
            <v>25432.643739877385</v>
          </cell>
          <cell r="AE2002">
            <v>0</v>
          </cell>
        </row>
        <row r="2003">
          <cell r="F2003" t="str">
            <v>(-) DESPESAS TECNOLOGIA DA INFORMAÇÃOSalários e Adicionais</v>
          </cell>
          <cell r="G2003" t="str">
            <v>Salários e Adicionais</v>
          </cell>
          <cell r="H2003">
            <v>13765</v>
          </cell>
          <cell r="I2003">
            <v>13478.03</v>
          </cell>
          <cell r="J2003">
            <v>13920.967700000001</v>
          </cell>
          <cell r="K2003">
            <v>14279.78</v>
          </cell>
          <cell r="L2003">
            <v>13920.967700000001</v>
          </cell>
          <cell r="M2003">
            <v>14448.75</v>
          </cell>
          <cell r="N2003">
            <v>14943.435439000001</v>
          </cell>
          <cell r="O2003">
            <v>15558.99</v>
          </cell>
          <cell r="P2003">
            <v>14943.435439000001</v>
          </cell>
          <cell r="Q2003">
            <v>15568.967999999999</v>
          </cell>
          <cell r="R2003">
            <v>14943.435439000001</v>
          </cell>
          <cell r="S2003">
            <v>15057.242000000002</v>
          </cell>
          <cell r="T2003">
            <v>14943.435439000001</v>
          </cell>
          <cell r="U2003">
            <v>16940.27</v>
          </cell>
          <cell r="V2003">
            <v>14943.435439000001</v>
          </cell>
          <cell r="W2003">
            <v>0</v>
          </cell>
          <cell r="X2003">
            <v>14943.435439000001</v>
          </cell>
          <cell r="Y2003">
            <v>0</v>
          </cell>
          <cell r="Z2003">
            <v>14943.435439000001</v>
          </cell>
          <cell r="AA2003">
            <v>0</v>
          </cell>
          <cell r="AB2003">
            <v>14943.435439000001</v>
          </cell>
          <cell r="AC2003">
            <v>0</v>
          </cell>
          <cell r="AD2003">
            <v>14943.435439000001</v>
          </cell>
          <cell r="AE2003">
            <v>0</v>
          </cell>
        </row>
        <row r="2004">
          <cell r="F2004" t="str">
            <v>(-) DESPESAS TECNOLOGIA DA INFORMAÇÃOHoras Extras</v>
          </cell>
          <cell r="G2004" t="str">
            <v>Horas Extras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B2004">
            <v>0</v>
          </cell>
          <cell r="AC2004">
            <v>0</v>
          </cell>
          <cell r="AD2004">
            <v>0</v>
          </cell>
          <cell r="AE2004">
            <v>0</v>
          </cell>
        </row>
        <row r="2005">
          <cell r="F2005" t="str">
            <v>(-) DESPESAS TECNOLOGIA DA INFORMAÇÃOEncargos Sociais</v>
          </cell>
          <cell r="G2005" t="str">
            <v>Encargos Sociais</v>
          </cell>
          <cell r="H2005">
            <v>4013.1335347666659</v>
          </cell>
          <cell r="I2005">
            <v>6138.07</v>
          </cell>
          <cell r="J2005">
            <v>4058.6053260641916</v>
          </cell>
          <cell r="K2005">
            <v>6261.73</v>
          </cell>
          <cell r="L2005">
            <v>4058.6053260641916</v>
          </cell>
          <cell r="M2005">
            <v>5909.19</v>
          </cell>
          <cell r="N2005">
            <v>4356.7019168086845</v>
          </cell>
          <cell r="O2005">
            <v>6383.9900000000007</v>
          </cell>
          <cell r="P2005">
            <v>4356.7019168086845</v>
          </cell>
          <cell r="Q2005">
            <v>6364.3220000000001</v>
          </cell>
          <cell r="R2005">
            <v>4356.7019168086845</v>
          </cell>
          <cell r="S2005">
            <v>8562.9680000000008</v>
          </cell>
          <cell r="T2005">
            <v>4356.7019168086845</v>
          </cell>
          <cell r="U2005">
            <v>8923.84</v>
          </cell>
          <cell r="V2005">
            <v>4356.7019168086845</v>
          </cell>
          <cell r="W2005">
            <v>0</v>
          </cell>
          <cell r="X2005">
            <v>4356.7019168086845</v>
          </cell>
          <cell r="Y2005">
            <v>0</v>
          </cell>
          <cell r="Z2005">
            <v>4356.7019168086845</v>
          </cell>
          <cell r="AA2005">
            <v>0</v>
          </cell>
          <cell r="AB2005">
            <v>4356.7019168086845</v>
          </cell>
          <cell r="AC2005">
            <v>0</v>
          </cell>
          <cell r="AD2005">
            <v>4356.7019168086845</v>
          </cell>
          <cell r="AE2005">
            <v>0</v>
          </cell>
        </row>
        <row r="2006">
          <cell r="F2006" t="str">
            <v>(-) DESPESAS TECNOLOGIA DA INFORMAÇÃOINSS</v>
          </cell>
          <cell r="G2006" t="str">
            <v>INSS</v>
          </cell>
          <cell r="H2006">
            <v>1382.1832014333334</v>
          </cell>
          <cell r="I2006">
            <v>1405.1100000000001</v>
          </cell>
          <cell r="J2006">
            <v>1397.8443663375249</v>
          </cell>
          <cell r="K2006">
            <v>1793.3899999999999</v>
          </cell>
          <cell r="L2006">
            <v>1397.8443663375249</v>
          </cell>
          <cell r="M2006">
            <v>1621.39</v>
          </cell>
          <cell r="N2006">
            <v>1500.5132899011514</v>
          </cell>
          <cell r="O2006">
            <v>1770.2236000000003</v>
          </cell>
          <cell r="P2006">
            <v>1500.5132899011514</v>
          </cell>
          <cell r="Q2006">
            <v>1727.9807999999998</v>
          </cell>
          <cell r="R2006">
            <v>1500.5132899011514</v>
          </cell>
          <cell r="S2006">
            <v>1792.7855999999999</v>
          </cell>
          <cell r="T2006">
            <v>1500.5132899011514</v>
          </cell>
          <cell r="U2006">
            <v>1982.6100000000001</v>
          </cell>
          <cell r="V2006">
            <v>1500.5132899011514</v>
          </cell>
          <cell r="W2006">
            <v>0</v>
          </cell>
          <cell r="X2006">
            <v>1500.5132899011514</v>
          </cell>
          <cell r="Y2006">
            <v>0</v>
          </cell>
          <cell r="Z2006">
            <v>1500.5132899011514</v>
          </cell>
          <cell r="AA2006">
            <v>0</v>
          </cell>
          <cell r="AB2006">
            <v>1500.5132899011514</v>
          </cell>
          <cell r="AC2006">
            <v>0</v>
          </cell>
          <cell r="AD2006">
            <v>1500.5132899011514</v>
          </cell>
          <cell r="AE2006">
            <v>0</v>
          </cell>
        </row>
        <row r="2007">
          <cell r="F2007" t="str">
            <v>(-) DESPESAS TECNOLOGIA DA INFORMAÇÃOFGTS</v>
          </cell>
          <cell r="G2007" t="str">
            <v>FGTS</v>
          </cell>
          <cell r="H2007">
            <v>1101.2</v>
          </cell>
          <cell r="I2007">
            <v>1319.7499999999998</v>
          </cell>
          <cell r="J2007">
            <v>1113.6774160000002</v>
          </cell>
          <cell r="K2007">
            <v>1416.51</v>
          </cell>
          <cell r="L2007">
            <v>1113.6774160000002</v>
          </cell>
          <cell r="M2007">
            <v>1416.27</v>
          </cell>
          <cell r="N2007">
            <v>1195.4748351200001</v>
          </cell>
          <cell r="O2007">
            <v>1510.2568000000001</v>
          </cell>
          <cell r="P2007">
            <v>1195.4748351200001</v>
          </cell>
          <cell r="Q2007">
            <v>1508.9852000000001</v>
          </cell>
          <cell r="R2007">
            <v>1195.4748351200001</v>
          </cell>
          <cell r="S2007">
            <v>1622.3779999999999</v>
          </cell>
          <cell r="T2007">
            <v>1195.4748351200001</v>
          </cell>
          <cell r="U2007">
            <v>1742.68</v>
          </cell>
          <cell r="V2007">
            <v>1195.4748351200001</v>
          </cell>
          <cell r="W2007">
            <v>0</v>
          </cell>
          <cell r="X2007">
            <v>1195.4748351200001</v>
          </cell>
          <cell r="Y2007">
            <v>0</v>
          </cell>
          <cell r="Z2007">
            <v>1195.4748351200001</v>
          </cell>
          <cell r="AA2007">
            <v>0</v>
          </cell>
          <cell r="AB2007">
            <v>1195.4748351200001</v>
          </cell>
          <cell r="AC2007">
            <v>0</v>
          </cell>
          <cell r="AD2007">
            <v>1195.4748351200001</v>
          </cell>
          <cell r="AE2007">
            <v>0</v>
          </cell>
        </row>
        <row r="2008">
          <cell r="F2008" t="str">
            <v>(-) DESPESAS TECNOLOGIA DA INFORMAÇÃOProvisão 13º Salário</v>
          </cell>
          <cell r="G2008" t="str">
            <v>Provisão 13º Salário</v>
          </cell>
          <cell r="H2008">
            <v>1147.0833333333328</v>
          </cell>
          <cell r="I2008">
            <v>1223.1099999999999</v>
          </cell>
          <cell r="J2008">
            <v>1160.0806416666662</v>
          </cell>
          <cell r="K2008">
            <v>1210.8900000000001</v>
          </cell>
          <cell r="L2008">
            <v>1160.0806416666662</v>
          </cell>
          <cell r="M2008">
            <v>1191.1999999999998</v>
          </cell>
          <cell r="N2008">
            <v>1245.2862865833329</v>
          </cell>
          <cell r="O2008">
            <v>1288.9044000000001</v>
          </cell>
          <cell r="P2008">
            <v>1245.2862865833329</v>
          </cell>
          <cell r="Q2008">
            <v>1312.8696</v>
          </cell>
          <cell r="R2008">
            <v>1245.2862865833329</v>
          </cell>
          <cell r="S2008">
            <v>1605.9560000000001</v>
          </cell>
          <cell r="T2008">
            <v>1245.2862865833329</v>
          </cell>
          <cell r="U2008">
            <v>1797.74</v>
          </cell>
          <cell r="V2008">
            <v>1245.2862865833329</v>
          </cell>
          <cell r="W2008">
            <v>0</v>
          </cell>
          <cell r="X2008">
            <v>1245.2862865833329</v>
          </cell>
          <cell r="Y2008">
            <v>0</v>
          </cell>
          <cell r="Z2008">
            <v>1245.2862865833329</v>
          </cell>
          <cell r="AA2008">
            <v>0</v>
          </cell>
          <cell r="AB2008">
            <v>1245.2862865833329</v>
          </cell>
          <cell r="AC2008">
            <v>0</v>
          </cell>
          <cell r="AD2008">
            <v>1245.2862865833329</v>
          </cell>
          <cell r="AE2008">
            <v>0</v>
          </cell>
        </row>
        <row r="2009">
          <cell r="F2009" t="str">
            <v>(-) DESPESAS TECNOLOGIA DA INFORMAÇÃOProvisão de Férias</v>
          </cell>
          <cell r="G2009" t="str">
            <v>Provisão de Férias</v>
          </cell>
          <cell r="H2009">
            <v>382.66699999999997</v>
          </cell>
          <cell r="I2009">
            <v>2190.1</v>
          </cell>
          <cell r="J2009">
            <v>387.00290206</v>
          </cell>
          <cell r="K2009">
            <v>1840.94</v>
          </cell>
          <cell r="L2009">
            <v>387.00290206</v>
          </cell>
          <cell r="M2009">
            <v>1680.33</v>
          </cell>
          <cell r="N2009">
            <v>415.42750520419997</v>
          </cell>
          <cell r="O2009">
            <v>1814.6052000000002</v>
          </cell>
          <cell r="P2009">
            <v>415.42750520419997</v>
          </cell>
          <cell r="Q2009">
            <v>1814.4864</v>
          </cell>
          <cell r="R2009">
            <v>415.42750520419997</v>
          </cell>
          <cell r="S2009">
            <v>3541.8483999999999</v>
          </cell>
          <cell r="T2009">
            <v>415.42750520419997</v>
          </cell>
          <cell r="U2009">
            <v>3400.8100000000004</v>
          </cell>
          <cell r="V2009">
            <v>415.42750520419997</v>
          </cell>
          <cell r="W2009">
            <v>0</v>
          </cell>
          <cell r="X2009">
            <v>415.42750520419997</v>
          </cell>
          <cell r="Y2009">
            <v>0</v>
          </cell>
          <cell r="Z2009">
            <v>415.42750520419997</v>
          </cell>
          <cell r="AA2009">
            <v>0</v>
          </cell>
          <cell r="AB2009">
            <v>415.42750520419997</v>
          </cell>
          <cell r="AC2009">
            <v>0</v>
          </cell>
          <cell r="AD2009">
            <v>415.42750520419997</v>
          </cell>
          <cell r="AE2009">
            <v>0</v>
          </cell>
        </row>
        <row r="2010">
          <cell r="F2010" t="str">
            <v>(-) DESPESAS TECNOLOGIA DA INFORMAÇÃOProvisão PPR Global</v>
          </cell>
          <cell r="G2010" t="str">
            <v>Provisão PPR Global</v>
          </cell>
          <cell r="H2010">
            <v>1146.6244999999999</v>
          </cell>
          <cell r="I2010">
            <v>1223.0999999999999</v>
          </cell>
          <cell r="J2010">
            <v>1159.6166094100001</v>
          </cell>
          <cell r="K2010">
            <v>1193.68</v>
          </cell>
          <cell r="L2010">
            <v>1159.6166094100001</v>
          </cell>
          <cell r="M2010">
            <v>1193.5899999999999</v>
          </cell>
          <cell r="N2010">
            <v>1244.7881720687001</v>
          </cell>
          <cell r="O2010">
            <v>1193.55</v>
          </cell>
          <cell r="P2010">
            <v>1244.7881720687001</v>
          </cell>
          <cell r="Q2010">
            <v>1215.75</v>
          </cell>
          <cell r="R2010">
            <v>1244.7881720687001</v>
          </cell>
          <cell r="S2010">
            <v>1417.28</v>
          </cell>
          <cell r="T2010">
            <v>1244.7881720687001</v>
          </cell>
          <cell r="U2010">
            <v>1417.34</v>
          </cell>
          <cell r="V2010">
            <v>1244.7881720687001</v>
          </cell>
          <cell r="W2010">
            <v>0</v>
          </cell>
          <cell r="X2010">
            <v>1244.7881720687001</v>
          </cell>
          <cell r="Y2010">
            <v>0</v>
          </cell>
          <cell r="Z2010">
            <v>1244.7881720687001</v>
          </cell>
          <cell r="AA2010">
            <v>0</v>
          </cell>
          <cell r="AB2010">
            <v>1244.7881720687001</v>
          </cell>
          <cell r="AC2010">
            <v>0</v>
          </cell>
          <cell r="AD2010">
            <v>1244.7881720687001</v>
          </cell>
          <cell r="AE2010">
            <v>0</v>
          </cell>
        </row>
        <row r="2011">
          <cell r="F2011" t="str">
            <v>(-) DESPESAS TECNOLOGIA DA INFORMAÇÃOProvisão PPR Gestores</v>
          </cell>
          <cell r="G2011" t="str">
            <v>Provisão PPR Gestores</v>
          </cell>
          <cell r="H2011">
            <v>2584.0499999999997</v>
          </cell>
          <cell r="I2011">
            <v>2584.0500000000002</v>
          </cell>
          <cell r="J2011">
            <v>2584.0499999999997</v>
          </cell>
          <cell r="K2011">
            <v>2584.0500000000002</v>
          </cell>
          <cell r="L2011">
            <v>2584.0499999999997</v>
          </cell>
          <cell r="M2011">
            <v>2584.0500000000002</v>
          </cell>
          <cell r="N2011">
            <v>2584.0499999999997</v>
          </cell>
          <cell r="O2011">
            <v>2584.0500000000002</v>
          </cell>
          <cell r="P2011">
            <v>2584.0499999999997</v>
          </cell>
          <cell r="Q2011">
            <v>2584.0500000000002</v>
          </cell>
          <cell r="R2011">
            <v>2584.0499999999997</v>
          </cell>
          <cell r="S2011">
            <v>2584.0500000000002</v>
          </cell>
          <cell r="T2011">
            <v>2584.0499999999997</v>
          </cell>
          <cell r="U2011">
            <v>2584.0500000000002</v>
          </cell>
          <cell r="V2011">
            <v>2584.0499999999997</v>
          </cell>
          <cell r="W2011">
            <v>0</v>
          </cell>
          <cell r="X2011">
            <v>2584.0499999999997</v>
          </cell>
          <cell r="Y2011">
            <v>0</v>
          </cell>
          <cell r="Z2011">
            <v>2584.0499999999997</v>
          </cell>
          <cell r="AA2011">
            <v>0</v>
          </cell>
          <cell r="AB2011">
            <v>2584.0499999999997</v>
          </cell>
          <cell r="AC2011">
            <v>0</v>
          </cell>
          <cell r="AD2011">
            <v>2584.0499999999997</v>
          </cell>
          <cell r="AE2011">
            <v>0</v>
          </cell>
        </row>
        <row r="2012">
          <cell r="F2012" t="str">
            <v>(-) DESPESAS TECNOLOGIA DA INFORMAÇÃODesenvolvimento RH e Outras</v>
          </cell>
          <cell r="G2012" t="str">
            <v>Desenvolvimento RH e Outras</v>
          </cell>
          <cell r="H2012">
            <v>96.93</v>
          </cell>
          <cell r="I2012">
            <v>54.62</v>
          </cell>
          <cell r="J2012">
            <v>96.93</v>
          </cell>
          <cell r="K2012">
            <v>566.74</v>
          </cell>
          <cell r="L2012">
            <v>96.93</v>
          </cell>
          <cell r="M2012">
            <v>63.9</v>
          </cell>
          <cell r="N2012">
            <v>96.93</v>
          </cell>
          <cell r="O2012">
            <v>0</v>
          </cell>
          <cell r="P2012">
            <v>96.93</v>
          </cell>
          <cell r="Q2012">
            <v>631.15</v>
          </cell>
          <cell r="R2012">
            <v>96.93</v>
          </cell>
          <cell r="S2012">
            <v>308</v>
          </cell>
          <cell r="T2012">
            <v>96.93</v>
          </cell>
          <cell r="U2012">
            <v>26</v>
          </cell>
          <cell r="V2012">
            <v>96.93</v>
          </cell>
          <cell r="W2012">
            <v>0</v>
          </cell>
          <cell r="X2012">
            <v>96.93</v>
          </cell>
          <cell r="Y2012">
            <v>0</v>
          </cell>
          <cell r="Z2012">
            <v>96.93</v>
          </cell>
          <cell r="AA2012">
            <v>0</v>
          </cell>
          <cell r="AB2012">
            <v>96.93</v>
          </cell>
          <cell r="AC2012">
            <v>0</v>
          </cell>
          <cell r="AD2012">
            <v>96.93</v>
          </cell>
          <cell r="AE2012">
            <v>0</v>
          </cell>
        </row>
        <row r="2013">
          <cell r="F2013" t="str">
            <v>(-) DESPESAS TECNOLOGIA DA INFORMAÇÃOEducação Continuada</v>
          </cell>
          <cell r="G2013" t="str">
            <v>Educação Continuada</v>
          </cell>
          <cell r="H2013">
            <v>0</v>
          </cell>
          <cell r="I2013">
            <v>0</v>
          </cell>
          <cell r="J2013">
            <v>0</v>
          </cell>
          <cell r="K2013">
            <v>553.24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0</v>
          </cell>
          <cell r="AD2013">
            <v>0</v>
          </cell>
          <cell r="AE2013">
            <v>0</v>
          </cell>
        </row>
        <row r="2014">
          <cell r="F2014" t="str">
            <v>(-) DESPESAS TECNOLOGIA DA INFORMAÇÃOIdiomas</v>
          </cell>
          <cell r="G2014" t="str">
            <v>Idiomas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>
            <v>0</v>
          </cell>
          <cell r="AE2014">
            <v>0</v>
          </cell>
        </row>
        <row r="2015">
          <cell r="F2015" t="str">
            <v>(-) DESPESAS TECNOLOGIA DA INFORMAÇÃOGinástica Laboral</v>
          </cell>
          <cell r="G2015" t="str">
            <v>Ginástica Laboral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B2015">
            <v>0</v>
          </cell>
          <cell r="AC2015">
            <v>0</v>
          </cell>
          <cell r="AD2015">
            <v>0</v>
          </cell>
          <cell r="AE2015">
            <v>0</v>
          </cell>
        </row>
        <row r="2016">
          <cell r="F2016" t="str">
            <v>(-) DESPESAS TECNOLOGIA DA INFORMAÇÃOEducação e Treinamento (Capacitação)</v>
          </cell>
          <cell r="G2016" t="str">
            <v>Educação e Treinamento (Capacitação)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B2016">
            <v>0</v>
          </cell>
          <cell r="AC2016">
            <v>0</v>
          </cell>
          <cell r="AD2016">
            <v>0</v>
          </cell>
          <cell r="AE2016">
            <v>0</v>
          </cell>
        </row>
        <row r="2017">
          <cell r="F2017" t="str">
            <v>(-) DESPESAS TECNOLOGIA DA INFORMAÇÃOAtividades Motivacionais</v>
          </cell>
          <cell r="G2017" t="str">
            <v>Atividades Motivacionais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B2017">
            <v>0</v>
          </cell>
          <cell r="AC2017">
            <v>0</v>
          </cell>
          <cell r="AD2017">
            <v>0</v>
          </cell>
          <cell r="AE2017">
            <v>0</v>
          </cell>
        </row>
        <row r="2018">
          <cell r="F2018" t="str">
            <v>(-) DESPESAS TECNOLOGIA DA INFORMAÇÃOExames Médicos</v>
          </cell>
          <cell r="G2018" t="str">
            <v>Exames Médicos</v>
          </cell>
          <cell r="H2018">
            <v>10.68</v>
          </cell>
          <cell r="I2018">
            <v>0</v>
          </cell>
          <cell r="J2018">
            <v>10.68</v>
          </cell>
          <cell r="K2018">
            <v>0</v>
          </cell>
          <cell r="L2018">
            <v>10.68</v>
          </cell>
          <cell r="M2018">
            <v>7</v>
          </cell>
          <cell r="N2018">
            <v>10.68</v>
          </cell>
          <cell r="O2018">
            <v>0</v>
          </cell>
          <cell r="P2018">
            <v>10.68</v>
          </cell>
          <cell r="Q2018">
            <v>0</v>
          </cell>
          <cell r="R2018">
            <v>10.68</v>
          </cell>
          <cell r="S2018">
            <v>0</v>
          </cell>
          <cell r="T2018">
            <v>10.68</v>
          </cell>
          <cell r="U2018">
            <v>26</v>
          </cell>
          <cell r="V2018">
            <v>10.68</v>
          </cell>
          <cell r="W2018">
            <v>0</v>
          </cell>
          <cell r="X2018">
            <v>10.68</v>
          </cell>
          <cell r="Y2018">
            <v>0</v>
          </cell>
          <cell r="Z2018">
            <v>10.68</v>
          </cell>
          <cell r="AA2018">
            <v>0</v>
          </cell>
          <cell r="AB2018">
            <v>10.68</v>
          </cell>
          <cell r="AC2018">
            <v>0</v>
          </cell>
          <cell r="AD2018">
            <v>10.68</v>
          </cell>
          <cell r="AE2018">
            <v>0</v>
          </cell>
        </row>
        <row r="2019">
          <cell r="F2019" t="str">
            <v>(-) DESPESAS TECNOLOGIA DA INFORMAÇÃOAlimentação Interna Funcionários</v>
          </cell>
          <cell r="G2019" t="str">
            <v>Alimentação Interna Funcionários</v>
          </cell>
          <cell r="H2019">
            <v>50</v>
          </cell>
          <cell r="I2019">
            <v>54.62</v>
          </cell>
          <cell r="J2019">
            <v>50</v>
          </cell>
          <cell r="K2019">
            <v>13.5</v>
          </cell>
          <cell r="L2019">
            <v>50</v>
          </cell>
          <cell r="M2019">
            <v>56.9</v>
          </cell>
          <cell r="N2019">
            <v>50</v>
          </cell>
          <cell r="O2019">
            <v>0</v>
          </cell>
          <cell r="P2019">
            <v>50</v>
          </cell>
          <cell r="Q2019">
            <v>122.85</v>
          </cell>
          <cell r="R2019">
            <v>50</v>
          </cell>
          <cell r="S2019">
            <v>203</v>
          </cell>
          <cell r="T2019">
            <v>50</v>
          </cell>
          <cell r="U2019">
            <v>0</v>
          </cell>
          <cell r="V2019">
            <v>50</v>
          </cell>
          <cell r="W2019">
            <v>0</v>
          </cell>
          <cell r="X2019">
            <v>50</v>
          </cell>
          <cell r="Y2019">
            <v>0</v>
          </cell>
          <cell r="Z2019">
            <v>50</v>
          </cell>
          <cell r="AA2019">
            <v>0</v>
          </cell>
          <cell r="AB2019">
            <v>50</v>
          </cell>
          <cell r="AC2019">
            <v>0</v>
          </cell>
          <cell r="AD2019">
            <v>50</v>
          </cell>
          <cell r="AE2019">
            <v>0</v>
          </cell>
        </row>
        <row r="2020">
          <cell r="F2020" t="str">
            <v>(-) DESPESAS TECNOLOGIA DA INFORMAÇÃOMulta Termino Contratual</v>
          </cell>
          <cell r="G2020" t="str">
            <v>Multa Termino Contratual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B2020">
            <v>0</v>
          </cell>
          <cell r="AC2020">
            <v>0</v>
          </cell>
          <cell r="AD2020">
            <v>0</v>
          </cell>
          <cell r="AE2020">
            <v>0</v>
          </cell>
        </row>
        <row r="2021">
          <cell r="F2021" t="str">
            <v>(-) DESPESAS TECNOLOGIA DA INFORMAÇÃOMultas Trabalhistas</v>
          </cell>
          <cell r="G2021" t="str">
            <v>Multas Trabalhistas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B2021">
            <v>0</v>
          </cell>
          <cell r="AC2021">
            <v>0</v>
          </cell>
          <cell r="AD2021">
            <v>0</v>
          </cell>
          <cell r="AE2021">
            <v>0</v>
          </cell>
        </row>
        <row r="2022">
          <cell r="F2022" t="str">
            <v xml:space="preserve">(-) DESPESAS TECNOLOGIA DA INFORMAÇÃOFardamento </v>
          </cell>
          <cell r="G2022" t="str">
            <v xml:space="preserve">Fardamento </v>
          </cell>
          <cell r="H2022">
            <v>36.25</v>
          </cell>
          <cell r="I2022">
            <v>0</v>
          </cell>
          <cell r="J2022">
            <v>36.25</v>
          </cell>
          <cell r="K2022">
            <v>0</v>
          </cell>
          <cell r="L2022">
            <v>36.25</v>
          </cell>
          <cell r="M2022">
            <v>0</v>
          </cell>
          <cell r="N2022">
            <v>36.25</v>
          </cell>
          <cell r="O2022">
            <v>0</v>
          </cell>
          <cell r="P2022">
            <v>36.25</v>
          </cell>
          <cell r="Q2022">
            <v>508.3</v>
          </cell>
          <cell r="R2022">
            <v>36.25</v>
          </cell>
          <cell r="S2022">
            <v>105</v>
          </cell>
          <cell r="T2022">
            <v>36.25</v>
          </cell>
          <cell r="U2022">
            <v>0</v>
          </cell>
          <cell r="V2022">
            <v>36.25</v>
          </cell>
          <cell r="W2022">
            <v>0</v>
          </cell>
          <cell r="X2022">
            <v>36.25</v>
          </cell>
          <cell r="Y2022">
            <v>0</v>
          </cell>
          <cell r="Z2022">
            <v>36.25</v>
          </cell>
          <cell r="AA2022">
            <v>0</v>
          </cell>
          <cell r="AB2022">
            <v>36.25</v>
          </cell>
          <cell r="AC2022">
            <v>0</v>
          </cell>
          <cell r="AD2022">
            <v>36.25</v>
          </cell>
          <cell r="AE2022">
            <v>0</v>
          </cell>
        </row>
        <row r="2023">
          <cell r="F2023" t="str">
            <v>(-) DESPESAS TECNOLOGIA DA INFORMAÇÃOBenefícios</v>
          </cell>
          <cell r="G2023" t="str">
            <v>Benefícios</v>
          </cell>
          <cell r="H2023">
            <v>2014.738212</v>
          </cell>
          <cell r="I2023">
            <v>2095.2200000000003</v>
          </cell>
          <cell r="J2023">
            <v>2014.738212</v>
          </cell>
          <cell r="K2023">
            <v>2668.91</v>
          </cell>
          <cell r="L2023">
            <v>2014.738212</v>
          </cell>
          <cell r="M2023">
            <v>2563.52</v>
          </cell>
          <cell r="N2023">
            <v>2014.738212</v>
          </cell>
          <cell r="O2023">
            <v>2596.2399999999998</v>
          </cell>
          <cell r="P2023">
            <v>2206.7382120000002</v>
          </cell>
          <cell r="Q2023">
            <v>3808.82</v>
          </cell>
          <cell r="R2023">
            <v>2206.7382120000002</v>
          </cell>
          <cell r="S2023">
            <v>2615.0699999999997</v>
          </cell>
          <cell r="T2023">
            <v>2206.7382120000002</v>
          </cell>
          <cell r="U2023">
            <v>2610.94</v>
          </cell>
          <cell r="V2023">
            <v>2206.7382120000002</v>
          </cell>
          <cell r="W2023">
            <v>0</v>
          </cell>
          <cell r="X2023">
            <v>2206.7382120000002</v>
          </cell>
          <cell r="Y2023">
            <v>0</v>
          </cell>
          <cell r="Z2023">
            <v>2206.7382120000002</v>
          </cell>
          <cell r="AA2023">
            <v>0</v>
          </cell>
          <cell r="AB2023">
            <v>2206.7382120000002</v>
          </cell>
          <cell r="AC2023">
            <v>0</v>
          </cell>
          <cell r="AD2023">
            <v>2206.7382120000002</v>
          </cell>
          <cell r="AE2023">
            <v>0</v>
          </cell>
        </row>
        <row r="2024">
          <cell r="F2024" t="str">
            <v>(-) DESPESAS TECNOLOGIA DA INFORMAÇÃOAjuda de Custo Alimentação</v>
          </cell>
          <cell r="G2024" t="str">
            <v>Ajuda de Custo Alimentação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>
            <v>0</v>
          </cell>
          <cell r="AE2024">
            <v>0</v>
          </cell>
        </row>
        <row r="2025">
          <cell r="F2025" t="str">
            <v>(-) DESPESAS TECNOLOGIA DA INFORMAÇÃOAjuda de Custo Combustível</v>
          </cell>
          <cell r="G2025" t="str">
            <v>Ajuda de Custo Combustível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B2025">
            <v>0</v>
          </cell>
          <cell r="AC2025">
            <v>0</v>
          </cell>
          <cell r="AD2025">
            <v>0</v>
          </cell>
          <cell r="AE2025">
            <v>0</v>
          </cell>
        </row>
        <row r="2026">
          <cell r="F2026" t="str">
            <v>(-) DESPESAS TECNOLOGIA DA INFORMAÇÃOAjuda de Custo Moradia/Aluguel</v>
          </cell>
          <cell r="G2026" t="str">
            <v>Ajuda de Custo Moradia/Aluguel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</row>
        <row r="2027">
          <cell r="F2027" t="str">
            <v>(-) DESPESAS TECNOLOGIA DA INFORMAÇÃOPlano de Saúde</v>
          </cell>
          <cell r="G2027" t="str">
            <v>Plano de Saúde</v>
          </cell>
          <cell r="H2027">
            <v>888</v>
          </cell>
          <cell r="I2027">
            <v>895.22</v>
          </cell>
          <cell r="J2027">
            <v>888</v>
          </cell>
          <cell r="K2027">
            <v>1318.91</v>
          </cell>
          <cell r="L2027">
            <v>888</v>
          </cell>
          <cell r="M2027">
            <v>1213.52</v>
          </cell>
          <cell r="N2027">
            <v>888</v>
          </cell>
          <cell r="O2027">
            <v>1213.52</v>
          </cell>
          <cell r="P2027">
            <v>990</v>
          </cell>
          <cell r="Q2027">
            <v>2427.04</v>
          </cell>
          <cell r="R2027">
            <v>990</v>
          </cell>
          <cell r="S2027">
            <v>1213.52</v>
          </cell>
          <cell r="T2027">
            <v>990</v>
          </cell>
          <cell r="U2027">
            <v>1213.52</v>
          </cell>
          <cell r="V2027">
            <v>990</v>
          </cell>
          <cell r="W2027">
            <v>0</v>
          </cell>
          <cell r="X2027">
            <v>990</v>
          </cell>
          <cell r="Y2027">
            <v>0</v>
          </cell>
          <cell r="Z2027">
            <v>990</v>
          </cell>
          <cell r="AA2027">
            <v>0</v>
          </cell>
          <cell r="AB2027">
            <v>990</v>
          </cell>
          <cell r="AC2027">
            <v>0</v>
          </cell>
          <cell r="AD2027">
            <v>990</v>
          </cell>
          <cell r="AE2027">
            <v>0</v>
          </cell>
        </row>
        <row r="2028">
          <cell r="F2028" t="str">
            <v>(-) DESPESAS TECNOLOGIA DA INFORMAÇÃOSeguro de Vida em Grupo</v>
          </cell>
          <cell r="G2028" t="str">
            <v>Seguro de Vida em Grupo</v>
          </cell>
          <cell r="H2028">
            <v>46.738211999999997</v>
          </cell>
          <cell r="I2028">
            <v>0</v>
          </cell>
          <cell r="J2028">
            <v>46.738211999999997</v>
          </cell>
          <cell r="K2028">
            <v>0</v>
          </cell>
          <cell r="L2028">
            <v>46.738211999999997</v>
          </cell>
          <cell r="M2028">
            <v>0</v>
          </cell>
          <cell r="N2028">
            <v>46.738211999999997</v>
          </cell>
          <cell r="O2028">
            <v>32.72</v>
          </cell>
          <cell r="P2028">
            <v>46.738211999999997</v>
          </cell>
          <cell r="Q2028">
            <v>31.78</v>
          </cell>
          <cell r="R2028">
            <v>46.738211999999997</v>
          </cell>
          <cell r="S2028">
            <v>51.55</v>
          </cell>
          <cell r="T2028">
            <v>46.738211999999997</v>
          </cell>
          <cell r="U2028">
            <v>47.42</v>
          </cell>
          <cell r="V2028">
            <v>46.738211999999997</v>
          </cell>
          <cell r="W2028">
            <v>0</v>
          </cell>
          <cell r="X2028">
            <v>46.738211999999997</v>
          </cell>
          <cell r="Y2028">
            <v>0</v>
          </cell>
          <cell r="Z2028">
            <v>46.738211999999997</v>
          </cell>
          <cell r="AA2028">
            <v>0</v>
          </cell>
          <cell r="AB2028">
            <v>46.738211999999997</v>
          </cell>
          <cell r="AC2028">
            <v>0</v>
          </cell>
          <cell r="AD2028">
            <v>46.738211999999997</v>
          </cell>
          <cell r="AE2028">
            <v>0</v>
          </cell>
        </row>
        <row r="2029">
          <cell r="F2029" t="str">
            <v>(-) DESPESAS TECNOLOGIA DA INFORMAÇÃOPlano Odontológico</v>
          </cell>
          <cell r="G2029" t="str">
            <v>Plano Odontológico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B2029">
            <v>0</v>
          </cell>
          <cell r="AC2029">
            <v>0</v>
          </cell>
          <cell r="AD2029">
            <v>0</v>
          </cell>
          <cell r="AE2029">
            <v>0</v>
          </cell>
        </row>
        <row r="2030">
          <cell r="F2030" t="str">
            <v>(-) DESPESAS TECNOLOGIA DA INFORMAÇÃOFarmácia</v>
          </cell>
          <cell r="G2030" t="str">
            <v>Farmácia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B2030">
            <v>0</v>
          </cell>
          <cell r="AC2030">
            <v>0</v>
          </cell>
          <cell r="AD2030">
            <v>0</v>
          </cell>
          <cell r="AE2030">
            <v>0</v>
          </cell>
        </row>
        <row r="2031">
          <cell r="F2031" t="str">
            <v>(-) DESPESAS TECNOLOGIA DA INFORMAÇÃOAlimentação Funcionários</v>
          </cell>
          <cell r="G2031" t="str">
            <v>Alimentação Funcionários</v>
          </cell>
          <cell r="H2031">
            <v>1080</v>
          </cell>
          <cell r="I2031">
            <v>1200</v>
          </cell>
          <cell r="J2031">
            <v>1080</v>
          </cell>
          <cell r="K2031">
            <v>1350</v>
          </cell>
          <cell r="L2031">
            <v>1080</v>
          </cell>
          <cell r="M2031">
            <v>1350</v>
          </cell>
          <cell r="N2031">
            <v>1080</v>
          </cell>
          <cell r="O2031">
            <v>1350</v>
          </cell>
          <cell r="P2031">
            <v>1170</v>
          </cell>
          <cell r="Q2031">
            <v>1350</v>
          </cell>
          <cell r="R2031">
            <v>1170</v>
          </cell>
          <cell r="S2031">
            <v>1350</v>
          </cell>
          <cell r="T2031">
            <v>1170</v>
          </cell>
          <cell r="U2031">
            <v>1350</v>
          </cell>
          <cell r="V2031">
            <v>1170</v>
          </cell>
          <cell r="W2031">
            <v>0</v>
          </cell>
          <cell r="X2031">
            <v>1170</v>
          </cell>
          <cell r="Y2031">
            <v>0</v>
          </cell>
          <cell r="Z2031">
            <v>1170</v>
          </cell>
          <cell r="AA2031">
            <v>0</v>
          </cell>
          <cell r="AB2031">
            <v>1170</v>
          </cell>
          <cell r="AC2031">
            <v>0</v>
          </cell>
          <cell r="AD2031">
            <v>1170</v>
          </cell>
          <cell r="AE2031">
            <v>0</v>
          </cell>
        </row>
        <row r="2032">
          <cell r="F2032" t="str">
            <v>(-) DESPESAS TECNOLOGIA DA INFORMAÇÃOBenefícios Assistenciais</v>
          </cell>
          <cell r="G2032" t="str">
            <v>Benefícios Assistenciais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B2032">
            <v>0</v>
          </cell>
          <cell r="AC2032">
            <v>0</v>
          </cell>
          <cell r="AD2032">
            <v>0</v>
          </cell>
          <cell r="AE2032">
            <v>0</v>
          </cell>
        </row>
        <row r="2033">
          <cell r="F2033" t="str">
            <v>(-) DESPESAS TECNOLOGIA DA INFORMAÇÃOAuxílio Creche</v>
          </cell>
          <cell r="G2033" t="str">
            <v>Auxílio Creche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>
            <v>0</v>
          </cell>
          <cell r="AE2033">
            <v>0</v>
          </cell>
        </row>
        <row r="2034">
          <cell r="F2034" t="str">
            <v>(-) DESPESAS TECNOLOGIA DA INFORMAÇÃOVale Transporte</v>
          </cell>
          <cell r="G2034" t="str">
            <v>Vale Transporte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  <cell r="AC2034">
            <v>0</v>
          </cell>
          <cell r="AD2034">
            <v>0</v>
          </cell>
          <cell r="AE2034">
            <v>0</v>
          </cell>
        </row>
        <row r="2035">
          <cell r="F2035" t="str">
            <v>(-) DESPESAS TECNOLOGIA DA INFORMAÇÃO(-) Despesas Especificas</v>
          </cell>
          <cell r="G2035" t="str">
            <v>(-) Despesas Especificas</v>
          </cell>
          <cell r="H2035">
            <v>0</v>
          </cell>
          <cell r="I2035">
            <v>0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B2035">
            <v>0</v>
          </cell>
          <cell r="AC2035">
            <v>0</v>
          </cell>
          <cell r="AD2035">
            <v>0</v>
          </cell>
          <cell r="AE2035">
            <v>0</v>
          </cell>
        </row>
        <row r="2036">
          <cell r="F2036" t="str">
            <v>(-) DESPESAS TECNOLOGIA DA INFORMAÇÃOEnergia Eletrica</v>
          </cell>
          <cell r="G2036" t="str">
            <v>Energia Eletrica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0</v>
          </cell>
        </row>
        <row r="2037">
          <cell r="F2037" t="str">
            <v>(-) DESPESAS TECNOLOGIA DA INFORMAÇÃOCustas Cartoriais</v>
          </cell>
          <cell r="G2037" t="str">
            <v>Custas Cartoriais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B2037">
            <v>0</v>
          </cell>
          <cell r="AC2037">
            <v>0</v>
          </cell>
          <cell r="AD2037">
            <v>0</v>
          </cell>
          <cell r="AE2037">
            <v>0</v>
          </cell>
        </row>
        <row r="2038">
          <cell r="F2038" t="str">
            <v>(-) DESPESAS TECNOLOGIA DA INFORMAÇÃOAluguel de Máquinas e Equipamentos</v>
          </cell>
          <cell r="G2038" t="str">
            <v>Aluguel de Máquinas e Equipamentos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  <cell r="AC2038">
            <v>0</v>
          </cell>
          <cell r="AD2038">
            <v>0</v>
          </cell>
          <cell r="AE2038">
            <v>0</v>
          </cell>
        </row>
        <row r="2039">
          <cell r="F2039" t="str">
            <v>(-) DESPESAS TECNOLOGIA DA INFORMAÇÃOCombustível Frota Leve</v>
          </cell>
          <cell r="G2039" t="str">
            <v>Combustível Frota Leve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</row>
        <row r="2040">
          <cell r="F2040" t="str">
            <v>(-) DESPESAS TECNOLOGIA DA INFORMAÇÃOLubrificantes Frota Leve</v>
          </cell>
          <cell r="G2040" t="str">
            <v>Lubrificantes Frota Leve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B2040">
            <v>0</v>
          </cell>
          <cell r="AC2040">
            <v>0</v>
          </cell>
          <cell r="AD2040">
            <v>0</v>
          </cell>
          <cell r="AE2040">
            <v>0</v>
          </cell>
        </row>
        <row r="2041">
          <cell r="F2041" t="str">
            <v>(-) DESPESAS TECNOLOGIA DA INFORMAÇÃOManutenção Frota Leve</v>
          </cell>
          <cell r="G2041" t="str">
            <v>Manutenção Frota Leve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</row>
        <row r="2042">
          <cell r="F2042" t="str">
            <v>(-) DESPESAS TECNOLOGIA DA INFORMAÇÃOSeguro Frota Leve</v>
          </cell>
          <cell r="G2042" t="str">
            <v>Seguro Frota Leve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</row>
        <row r="2043">
          <cell r="F2043" t="str">
            <v>(-) DESPESAS TECNOLOGIA DA INFORMAÇÃOSeguro Instalações</v>
          </cell>
          <cell r="G2043" t="str">
            <v>Seguro Instalações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B2043">
            <v>0</v>
          </cell>
          <cell r="AC2043">
            <v>0</v>
          </cell>
          <cell r="AD2043">
            <v>0</v>
          </cell>
          <cell r="AE2043">
            <v>0</v>
          </cell>
        </row>
        <row r="2044">
          <cell r="F2044" t="str">
            <v>(-) DESPESAS TECNOLOGIA DA INFORMAÇÃOSeguro Responsabilidade Civil</v>
          </cell>
          <cell r="G2044" t="str">
            <v>Seguro Responsabilidade Civil</v>
          </cell>
          <cell r="H2044">
            <v>0</v>
          </cell>
          <cell r="I2044">
            <v>0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B2044">
            <v>0</v>
          </cell>
          <cell r="AC2044">
            <v>0</v>
          </cell>
          <cell r="AD2044">
            <v>0</v>
          </cell>
          <cell r="AE2044">
            <v>0</v>
          </cell>
        </row>
        <row r="2045">
          <cell r="F2045" t="str">
            <v>(-) DESPESAS TECNOLOGIA DA INFORMAÇÃOAluguel de Imóveis</v>
          </cell>
          <cell r="G2045" t="str">
            <v>Aluguel de Imóveis</v>
          </cell>
          <cell r="H2045">
            <v>0</v>
          </cell>
          <cell r="I2045">
            <v>0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B2045">
            <v>0</v>
          </cell>
          <cell r="AC2045">
            <v>0</v>
          </cell>
          <cell r="AD2045">
            <v>0</v>
          </cell>
          <cell r="AE2045">
            <v>0</v>
          </cell>
        </row>
        <row r="2046">
          <cell r="F2046" t="str">
            <v>(-) DESPESAS TECNOLOGIA DA INFORMAÇÃOTaxas Operacionais</v>
          </cell>
          <cell r="G2046" t="str">
            <v>Taxas Operacionais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B2046">
            <v>0</v>
          </cell>
          <cell r="AC2046">
            <v>0</v>
          </cell>
          <cell r="AD2046">
            <v>0</v>
          </cell>
          <cell r="AE2046">
            <v>0</v>
          </cell>
        </row>
        <row r="2047">
          <cell r="F2047" t="str">
            <v>(-) DESPESAS TECNOLOGIA DA INFORMAÇÃODoações</v>
          </cell>
          <cell r="G2047" t="str">
            <v>Doações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0</v>
          </cell>
          <cell r="AD2047">
            <v>0</v>
          </cell>
          <cell r="AE2047">
            <v>0</v>
          </cell>
        </row>
        <row r="2048">
          <cell r="F2048" t="str">
            <v>(-) DESPESAS TECNOLOGIA DA INFORMAÇÃOPremio por Concursos</v>
          </cell>
          <cell r="G2048" t="str">
            <v>Premio por Concursos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B2048">
            <v>0</v>
          </cell>
          <cell r="AC2048">
            <v>0</v>
          </cell>
          <cell r="AD2048">
            <v>0</v>
          </cell>
          <cell r="AE2048">
            <v>0</v>
          </cell>
        </row>
        <row r="2049">
          <cell r="F2049" t="str">
            <v>(-) DESPESAS TECNOLOGIA DA INFORMAÇÃOPublicações Legais</v>
          </cell>
          <cell r="G2049" t="str">
            <v>Publicações Legais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</row>
        <row r="2050">
          <cell r="F2050" t="str">
            <v>(-) DESPESAS TECNOLOGIA DA INFORMAÇÃOServiço Copa</v>
          </cell>
          <cell r="G2050" t="str">
            <v>Serviço Copa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>
            <v>0</v>
          </cell>
          <cell r="AE2050">
            <v>0</v>
          </cell>
        </row>
        <row r="2051">
          <cell r="F2051" t="str">
            <v>(-) DESPESAS TECNOLOGIA DA INFORMAÇÃOContribuição Sindicatos e Associações</v>
          </cell>
          <cell r="G2051" t="str">
            <v>Contribuição Sindicatos e Associações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B2051">
            <v>0</v>
          </cell>
          <cell r="AC2051">
            <v>0</v>
          </cell>
          <cell r="AD2051">
            <v>0</v>
          </cell>
          <cell r="AE2051">
            <v>0</v>
          </cell>
        </row>
        <row r="2052">
          <cell r="F2052" t="str">
            <v>(-) DESPESAS TECNOLOGIA DA INFORMAÇÃODespesas com Certificação Digital</v>
          </cell>
          <cell r="G2052" t="str">
            <v>Despesas com Certificação Digital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B2052">
            <v>0</v>
          </cell>
          <cell r="AC2052">
            <v>0</v>
          </cell>
          <cell r="AD2052">
            <v>0</v>
          </cell>
          <cell r="AE2052">
            <v>0</v>
          </cell>
        </row>
        <row r="2053">
          <cell r="F2053" t="str">
            <v>(-) DESPESAS TECNOLOGIA DA INFORMAÇÃOCustas e Emolumentos</v>
          </cell>
          <cell r="G2053" t="str">
            <v>Custas e Emolumentos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  <cell r="AC2053">
            <v>0</v>
          </cell>
          <cell r="AD2053">
            <v>0</v>
          </cell>
          <cell r="AE2053">
            <v>0</v>
          </cell>
        </row>
        <row r="2054">
          <cell r="F2054" t="str">
            <v>(-) DESPESAS TECNOLOGIA DA INFORMAÇÃO(-) Despesas Gerais</v>
          </cell>
          <cell r="G2054" t="str">
            <v>(-) Despesas Gerais</v>
          </cell>
          <cell r="H2054">
            <v>24400</v>
          </cell>
          <cell r="I2054">
            <v>28810.63</v>
          </cell>
          <cell r="J2054">
            <v>25530</v>
          </cell>
          <cell r="K2054">
            <v>25594.59</v>
          </cell>
          <cell r="L2054">
            <v>22550</v>
          </cell>
          <cell r="M2054">
            <v>30848.75</v>
          </cell>
          <cell r="N2054">
            <v>22800</v>
          </cell>
          <cell r="O2054">
            <v>22813.88</v>
          </cell>
          <cell r="P2054">
            <v>25530</v>
          </cell>
          <cell r="Q2054">
            <v>33851.97</v>
          </cell>
          <cell r="R2054">
            <v>23750</v>
          </cell>
          <cell r="S2054">
            <v>19356.060000000001</v>
          </cell>
          <cell r="T2054">
            <v>24000</v>
          </cell>
          <cell r="U2054">
            <v>22826.82</v>
          </cell>
          <cell r="V2054">
            <v>23750</v>
          </cell>
          <cell r="W2054">
            <v>0</v>
          </cell>
          <cell r="X2054">
            <v>23750</v>
          </cell>
          <cell r="Y2054">
            <v>0</v>
          </cell>
          <cell r="Z2054">
            <v>24000</v>
          </cell>
          <cell r="AA2054">
            <v>0</v>
          </cell>
          <cell r="AB2054">
            <v>23750</v>
          </cell>
          <cell r="AC2054">
            <v>0</v>
          </cell>
          <cell r="AD2054">
            <v>23750</v>
          </cell>
          <cell r="AE2054">
            <v>0</v>
          </cell>
        </row>
        <row r="2055">
          <cell r="F2055" t="str">
            <v>(-) DESPESAS TECNOLOGIA DA INFORMAÇÃO(-) Deslocamentos e Viagens</v>
          </cell>
          <cell r="G2055" t="str">
            <v>(-) Deslocamentos e Viagens</v>
          </cell>
          <cell r="H2055">
            <v>30</v>
          </cell>
          <cell r="I2055">
            <v>4</v>
          </cell>
          <cell r="J2055">
            <v>3010</v>
          </cell>
          <cell r="K2055">
            <v>16</v>
          </cell>
          <cell r="L2055">
            <v>30</v>
          </cell>
          <cell r="M2055">
            <v>8</v>
          </cell>
          <cell r="N2055">
            <v>30</v>
          </cell>
          <cell r="O2055">
            <v>522.5</v>
          </cell>
          <cell r="P2055">
            <v>3010</v>
          </cell>
          <cell r="Q2055">
            <v>2149.0200000000004</v>
          </cell>
          <cell r="R2055">
            <v>30</v>
          </cell>
          <cell r="S2055">
            <v>184.02999999999997</v>
          </cell>
          <cell r="T2055">
            <v>30</v>
          </cell>
          <cell r="U2055">
            <v>16</v>
          </cell>
          <cell r="V2055">
            <v>30</v>
          </cell>
          <cell r="W2055">
            <v>0</v>
          </cell>
          <cell r="X2055">
            <v>30</v>
          </cell>
          <cell r="Y2055">
            <v>0</v>
          </cell>
          <cell r="Z2055">
            <v>30</v>
          </cell>
          <cell r="AA2055">
            <v>0</v>
          </cell>
          <cell r="AB2055">
            <v>30</v>
          </cell>
          <cell r="AC2055">
            <v>0</v>
          </cell>
          <cell r="AD2055">
            <v>30</v>
          </cell>
          <cell r="AE2055">
            <v>0</v>
          </cell>
        </row>
        <row r="2056">
          <cell r="F2056" t="str">
            <v xml:space="preserve">(-) DESPESAS TECNOLOGIA DA INFORMAÇÃOHospedagem </v>
          </cell>
          <cell r="G2056" t="str">
            <v xml:space="preserve">Hospedagem </v>
          </cell>
          <cell r="H2056">
            <v>0</v>
          </cell>
          <cell r="I2056">
            <v>0</v>
          </cell>
          <cell r="J2056">
            <v>900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486</v>
          </cell>
          <cell r="P2056">
            <v>900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>
            <v>0</v>
          </cell>
          <cell r="AE2056">
            <v>0</v>
          </cell>
        </row>
        <row r="2057">
          <cell r="F2057" t="str">
            <v xml:space="preserve">(-) DESPESAS TECNOLOGIA DA INFORMAÇÃOPassagens Aéreas </v>
          </cell>
          <cell r="G2057" t="str">
            <v xml:space="preserve">Passagens Aéreas </v>
          </cell>
          <cell r="H2057">
            <v>0</v>
          </cell>
          <cell r="I2057">
            <v>0</v>
          </cell>
          <cell r="J2057">
            <v>1000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28.5</v>
          </cell>
          <cell r="P2057">
            <v>1000</v>
          </cell>
          <cell r="Q2057">
            <v>1154.28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</row>
        <row r="2058">
          <cell r="F2058" t="str">
            <v xml:space="preserve">(-) DESPESAS TECNOLOGIA DA INFORMAÇÃOPassagens Rodoviárias </v>
          </cell>
          <cell r="G2058" t="str">
            <v xml:space="preserve">Passagens Rodoviárias 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>
            <v>0</v>
          </cell>
          <cell r="AE2058">
            <v>0</v>
          </cell>
        </row>
        <row r="2059">
          <cell r="F2059" t="str">
            <v>(-) DESPESAS TECNOLOGIA DA INFORMAÇÃOPassagens Marítimas</v>
          </cell>
          <cell r="G2059" t="str">
            <v>Passagens Marítimas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46.7</v>
          </cell>
          <cell r="R2059">
            <v>0</v>
          </cell>
          <cell r="S2059">
            <v>40.299999999999997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0</v>
          </cell>
          <cell r="AE2059">
            <v>0</v>
          </cell>
        </row>
        <row r="2060">
          <cell r="F2060" t="str">
            <v>(-) DESPESAS TECNOLOGIA DA INFORMAÇÃODespesas com Táxi</v>
          </cell>
          <cell r="G2060" t="str">
            <v>Despesas com Táxi</v>
          </cell>
          <cell r="H2060">
            <v>0</v>
          </cell>
          <cell r="I2060">
            <v>0</v>
          </cell>
          <cell r="J2060">
            <v>360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360</v>
          </cell>
          <cell r="Q2060">
            <v>472.9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0</v>
          </cell>
          <cell r="AE2060">
            <v>0</v>
          </cell>
        </row>
        <row r="2061">
          <cell r="F2061" t="str">
            <v>(-) DESPESAS TECNOLOGIA DA INFORMAÇÃODespesas com Moto Taxi</v>
          </cell>
          <cell r="G2061" t="str">
            <v>Despesas com Moto Taxi</v>
          </cell>
          <cell r="H2061">
            <v>30</v>
          </cell>
          <cell r="I2061">
            <v>4</v>
          </cell>
          <cell r="J2061">
            <v>30</v>
          </cell>
          <cell r="K2061">
            <v>16</v>
          </cell>
          <cell r="L2061">
            <v>30</v>
          </cell>
          <cell r="M2061">
            <v>8</v>
          </cell>
          <cell r="N2061">
            <v>30</v>
          </cell>
          <cell r="O2061">
            <v>8</v>
          </cell>
          <cell r="P2061">
            <v>30</v>
          </cell>
          <cell r="Q2061">
            <v>12</v>
          </cell>
          <cell r="R2061">
            <v>30</v>
          </cell>
          <cell r="S2061">
            <v>8</v>
          </cell>
          <cell r="T2061">
            <v>30</v>
          </cell>
          <cell r="U2061">
            <v>16</v>
          </cell>
          <cell r="V2061">
            <v>30</v>
          </cell>
          <cell r="W2061">
            <v>0</v>
          </cell>
          <cell r="X2061">
            <v>30</v>
          </cell>
          <cell r="Y2061">
            <v>0</v>
          </cell>
          <cell r="Z2061">
            <v>30</v>
          </cell>
          <cell r="AA2061">
            <v>0</v>
          </cell>
          <cell r="AB2061">
            <v>30</v>
          </cell>
          <cell r="AC2061">
            <v>0</v>
          </cell>
          <cell r="AD2061">
            <v>30</v>
          </cell>
          <cell r="AE2061">
            <v>0</v>
          </cell>
        </row>
        <row r="2062">
          <cell r="F2062" t="str">
            <v>(-) DESPESAS TECNOLOGIA DA INFORMAÇÃOAlimentação Viagens</v>
          </cell>
          <cell r="G2062" t="str">
            <v>Alimentação Viagens</v>
          </cell>
          <cell r="H2062">
            <v>0</v>
          </cell>
          <cell r="I2062">
            <v>0</v>
          </cell>
          <cell r="J2062">
            <v>360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360</v>
          </cell>
          <cell r="Q2062">
            <v>349.3</v>
          </cell>
          <cell r="R2062">
            <v>0</v>
          </cell>
          <cell r="S2062">
            <v>50.71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B2062">
            <v>0</v>
          </cell>
          <cell r="AC2062">
            <v>0</v>
          </cell>
          <cell r="AD2062">
            <v>0</v>
          </cell>
          <cell r="AE2062">
            <v>0</v>
          </cell>
        </row>
        <row r="2063">
          <cell r="F2063" t="str">
            <v>(-) DESPESAS TECNOLOGIA DA INFORMAÇÃODiárias Viagens</v>
          </cell>
          <cell r="G2063" t="str">
            <v>Diárias Viagens</v>
          </cell>
          <cell r="H2063">
            <v>0</v>
          </cell>
          <cell r="I2063">
            <v>0</v>
          </cell>
          <cell r="J2063">
            <v>360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360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B2063">
            <v>0</v>
          </cell>
          <cell r="AC2063">
            <v>0</v>
          </cell>
          <cell r="AD2063">
            <v>0</v>
          </cell>
          <cell r="AE2063">
            <v>0</v>
          </cell>
        </row>
        <row r="2064">
          <cell r="F2064" t="str">
            <v>(-) DESPESAS TECNOLOGIA DA INFORMAÇÃOCombustível em Viagens</v>
          </cell>
          <cell r="G2064" t="str">
            <v>Combustível em Viagens</v>
          </cell>
          <cell r="H2064">
            <v>0</v>
          </cell>
          <cell r="I2064">
            <v>0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110.04</v>
          </cell>
          <cell r="R2064">
            <v>0</v>
          </cell>
          <cell r="S2064">
            <v>73.02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B2064">
            <v>0</v>
          </cell>
          <cell r="AC2064">
            <v>0</v>
          </cell>
          <cell r="AD2064">
            <v>0</v>
          </cell>
          <cell r="AE2064">
            <v>0</v>
          </cell>
        </row>
        <row r="2065">
          <cell r="F2065" t="str">
            <v>(-) DESPESAS TECNOLOGIA DA INFORMAÇÃOEstacionamento</v>
          </cell>
          <cell r="G2065" t="str">
            <v>Estacionamento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12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B2065">
            <v>0</v>
          </cell>
          <cell r="AC2065">
            <v>0</v>
          </cell>
          <cell r="AD2065">
            <v>0</v>
          </cell>
          <cell r="AE2065">
            <v>0</v>
          </cell>
        </row>
        <row r="2066">
          <cell r="F2066" t="str">
            <v>(-) DESPESAS TECNOLOGIA DA INFORMAÇÃOPedágio</v>
          </cell>
          <cell r="G2066" t="str">
            <v>Pedágio</v>
          </cell>
          <cell r="H2066">
            <v>0</v>
          </cell>
          <cell r="I2066">
            <v>0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3.8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</row>
        <row r="2067">
          <cell r="F2067" t="str">
            <v>(-) DESPESAS TECNOLOGIA DA INFORMAÇÃO(-) Telefonia e Telecomunicações</v>
          </cell>
          <cell r="G2067" t="str">
            <v>(-) Telefonia e Telecomunicações</v>
          </cell>
          <cell r="H2067">
            <v>9430</v>
          </cell>
          <cell r="I2067">
            <v>10128.15</v>
          </cell>
          <cell r="J2067">
            <v>9430</v>
          </cell>
          <cell r="K2067">
            <v>11351.32</v>
          </cell>
          <cell r="L2067">
            <v>9430</v>
          </cell>
          <cell r="M2067">
            <v>9376.7199999999993</v>
          </cell>
          <cell r="N2067">
            <v>9430</v>
          </cell>
          <cell r="O2067">
            <v>9067.58</v>
          </cell>
          <cell r="P2067">
            <v>9430</v>
          </cell>
          <cell r="Q2067">
            <v>9763.68</v>
          </cell>
          <cell r="R2067">
            <v>9430</v>
          </cell>
          <cell r="S2067">
            <v>9493.9600000000009</v>
          </cell>
          <cell r="T2067">
            <v>9430</v>
          </cell>
          <cell r="U2067">
            <v>9319.74</v>
          </cell>
          <cell r="V2067">
            <v>9430</v>
          </cell>
          <cell r="W2067">
            <v>0</v>
          </cell>
          <cell r="X2067">
            <v>9430</v>
          </cell>
          <cell r="Y2067">
            <v>0</v>
          </cell>
          <cell r="Z2067">
            <v>9430</v>
          </cell>
          <cell r="AA2067">
            <v>0</v>
          </cell>
          <cell r="AB2067">
            <v>9430</v>
          </cell>
          <cell r="AC2067">
            <v>0</v>
          </cell>
          <cell r="AD2067">
            <v>9430</v>
          </cell>
          <cell r="AE2067">
            <v>0</v>
          </cell>
        </row>
        <row r="2068">
          <cell r="F2068" t="str">
            <v>(-) DESPESAS TECNOLOGIA DA INFORMAÇÃOTelefonia Fixa</v>
          </cell>
          <cell r="G2068" t="str">
            <v>Telefonia Fixa</v>
          </cell>
          <cell r="H2068">
            <v>1500</v>
          </cell>
          <cell r="I2068">
            <v>1463.26</v>
          </cell>
          <cell r="J2068">
            <v>1500</v>
          </cell>
          <cell r="K2068">
            <v>1506.87</v>
          </cell>
          <cell r="L2068">
            <v>1500</v>
          </cell>
          <cell r="M2068">
            <v>1409.79</v>
          </cell>
          <cell r="N2068">
            <v>1500</v>
          </cell>
          <cell r="O2068">
            <v>1462.83</v>
          </cell>
          <cell r="P2068">
            <v>1500</v>
          </cell>
          <cell r="Q2068">
            <v>291.64999999999998</v>
          </cell>
          <cell r="R2068">
            <v>1500</v>
          </cell>
          <cell r="S2068">
            <v>1275.79</v>
          </cell>
          <cell r="T2068">
            <v>1500</v>
          </cell>
          <cell r="U2068">
            <v>1805.12</v>
          </cell>
          <cell r="V2068">
            <v>1500</v>
          </cell>
          <cell r="W2068">
            <v>0</v>
          </cell>
          <cell r="X2068">
            <v>1500</v>
          </cell>
          <cell r="Y2068">
            <v>0</v>
          </cell>
          <cell r="Z2068">
            <v>1500</v>
          </cell>
          <cell r="AA2068">
            <v>0</v>
          </cell>
          <cell r="AB2068">
            <v>1500</v>
          </cell>
          <cell r="AC2068">
            <v>0</v>
          </cell>
          <cell r="AD2068">
            <v>1500</v>
          </cell>
          <cell r="AE2068">
            <v>0</v>
          </cell>
        </row>
        <row r="2069">
          <cell r="F2069" t="str">
            <v>(-) DESPESAS TECNOLOGIA DA INFORMAÇÃOTelefonia Móvel</v>
          </cell>
          <cell r="G2069" t="str">
            <v>Telefonia Móvel</v>
          </cell>
          <cell r="H2069">
            <v>0</v>
          </cell>
          <cell r="I2069">
            <v>375.33</v>
          </cell>
          <cell r="J2069">
            <v>0</v>
          </cell>
          <cell r="K2069">
            <v>409.55</v>
          </cell>
          <cell r="L2069">
            <v>0</v>
          </cell>
          <cell r="M2069">
            <v>409.55</v>
          </cell>
          <cell r="N2069">
            <v>0</v>
          </cell>
          <cell r="O2069">
            <v>0</v>
          </cell>
          <cell r="P2069">
            <v>0</v>
          </cell>
          <cell r="Q2069">
            <v>544.02</v>
          </cell>
          <cell r="R2069">
            <v>0</v>
          </cell>
          <cell r="S2069">
            <v>709.44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B2069">
            <v>0</v>
          </cell>
          <cell r="AC2069">
            <v>0</v>
          </cell>
          <cell r="AD2069">
            <v>0</v>
          </cell>
          <cell r="AE2069">
            <v>0</v>
          </cell>
        </row>
        <row r="2070">
          <cell r="F2070" t="str">
            <v>(-) DESPESAS TECNOLOGIA DA INFORMAÇÃOInternet</v>
          </cell>
          <cell r="G2070" t="str">
            <v>Internet</v>
          </cell>
          <cell r="H2070">
            <v>6000</v>
          </cell>
          <cell r="I2070">
            <v>6345.76</v>
          </cell>
          <cell r="J2070">
            <v>6000</v>
          </cell>
          <cell r="K2070">
            <v>7029.05</v>
          </cell>
          <cell r="L2070">
            <v>6000</v>
          </cell>
          <cell r="M2070">
            <v>5151.53</v>
          </cell>
          <cell r="N2070">
            <v>6000</v>
          </cell>
          <cell r="O2070">
            <v>5198.8999999999996</v>
          </cell>
          <cell r="P2070">
            <v>6000</v>
          </cell>
          <cell r="Q2070">
            <v>6522.16</v>
          </cell>
          <cell r="R2070">
            <v>6000</v>
          </cell>
          <cell r="S2070">
            <v>5102.88</v>
          </cell>
          <cell r="T2070">
            <v>6000</v>
          </cell>
          <cell r="U2070">
            <v>5108.7700000000004</v>
          </cell>
          <cell r="V2070">
            <v>6000</v>
          </cell>
          <cell r="W2070">
            <v>0</v>
          </cell>
          <cell r="X2070">
            <v>6000</v>
          </cell>
          <cell r="Y2070">
            <v>0</v>
          </cell>
          <cell r="Z2070">
            <v>6000</v>
          </cell>
          <cell r="AA2070">
            <v>0</v>
          </cell>
          <cell r="AB2070">
            <v>6000</v>
          </cell>
          <cell r="AC2070">
            <v>0</v>
          </cell>
          <cell r="AD2070">
            <v>6000</v>
          </cell>
          <cell r="AE2070">
            <v>0</v>
          </cell>
        </row>
        <row r="2071">
          <cell r="F2071" t="str">
            <v>(-) DESPESAS TECNOLOGIA DA INFORMAÇÃOServiço de Trasmissão em Audio e Video</v>
          </cell>
          <cell r="G2071" t="str">
            <v>Serviço de Trasmissão em Audio e Video</v>
          </cell>
          <cell r="H2071">
            <v>30</v>
          </cell>
          <cell r="I2071">
            <v>0</v>
          </cell>
          <cell r="J2071">
            <v>30</v>
          </cell>
          <cell r="K2071">
            <v>0</v>
          </cell>
          <cell r="L2071">
            <v>30</v>
          </cell>
          <cell r="M2071">
            <v>0</v>
          </cell>
          <cell r="N2071">
            <v>30</v>
          </cell>
          <cell r="O2071">
            <v>0</v>
          </cell>
          <cell r="P2071">
            <v>30</v>
          </cell>
          <cell r="Q2071">
            <v>0</v>
          </cell>
          <cell r="R2071">
            <v>30</v>
          </cell>
          <cell r="S2071">
            <v>0</v>
          </cell>
          <cell r="T2071">
            <v>30</v>
          </cell>
          <cell r="U2071">
            <v>0</v>
          </cell>
          <cell r="V2071">
            <v>30</v>
          </cell>
          <cell r="W2071">
            <v>0</v>
          </cell>
          <cell r="X2071">
            <v>30</v>
          </cell>
          <cell r="Y2071">
            <v>0</v>
          </cell>
          <cell r="Z2071">
            <v>30</v>
          </cell>
          <cell r="AA2071">
            <v>0</v>
          </cell>
          <cell r="AB2071">
            <v>30</v>
          </cell>
          <cell r="AC2071">
            <v>0</v>
          </cell>
          <cell r="AD2071">
            <v>30</v>
          </cell>
          <cell r="AE2071">
            <v>0</v>
          </cell>
        </row>
        <row r="2072">
          <cell r="F2072" t="str">
            <v>(-) DESPESAS TECNOLOGIA DA INFORMAÇÃOVoip</v>
          </cell>
          <cell r="G2072" t="str">
            <v>Voip</v>
          </cell>
          <cell r="H2072">
            <v>1900</v>
          </cell>
          <cell r="I2072">
            <v>1943.8</v>
          </cell>
          <cell r="J2072">
            <v>1900</v>
          </cell>
          <cell r="K2072">
            <v>2405.85</v>
          </cell>
          <cell r="L2072">
            <v>1900</v>
          </cell>
          <cell r="M2072">
            <v>2405.85</v>
          </cell>
          <cell r="N2072">
            <v>1900</v>
          </cell>
          <cell r="O2072">
            <v>2405.85</v>
          </cell>
          <cell r="P2072">
            <v>1900</v>
          </cell>
          <cell r="Q2072">
            <v>2405.85</v>
          </cell>
          <cell r="R2072">
            <v>1900</v>
          </cell>
          <cell r="S2072">
            <v>2405.85</v>
          </cell>
          <cell r="T2072">
            <v>1900</v>
          </cell>
          <cell r="U2072">
            <v>2405.85</v>
          </cell>
          <cell r="V2072">
            <v>1900</v>
          </cell>
          <cell r="W2072">
            <v>0</v>
          </cell>
          <cell r="X2072">
            <v>1900</v>
          </cell>
          <cell r="Y2072">
            <v>0</v>
          </cell>
          <cell r="Z2072">
            <v>1900</v>
          </cell>
          <cell r="AA2072">
            <v>0</v>
          </cell>
          <cell r="AB2072">
            <v>1900</v>
          </cell>
          <cell r="AC2072">
            <v>0</v>
          </cell>
          <cell r="AD2072">
            <v>1900</v>
          </cell>
          <cell r="AE2072">
            <v>0</v>
          </cell>
        </row>
        <row r="2073">
          <cell r="F2073" t="str">
            <v>(-) DESPESAS TECNOLOGIA DA INFORMAÇÃO(-)Materias de Consumo</v>
          </cell>
          <cell r="G2073" t="str">
            <v>(-)Materias de Consumo</v>
          </cell>
          <cell r="H2073">
            <v>850</v>
          </cell>
          <cell r="I2073">
            <v>147.85</v>
          </cell>
          <cell r="J2073">
            <v>600</v>
          </cell>
          <cell r="K2073">
            <v>154.96</v>
          </cell>
          <cell r="L2073">
            <v>600</v>
          </cell>
          <cell r="M2073">
            <v>7702.23</v>
          </cell>
          <cell r="N2073">
            <v>850</v>
          </cell>
          <cell r="O2073">
            <v>3358.69</v>
          </cell>
          <cell r="P2073">
            <v>600</v>
          </cell>
          <cell r="Q2073">
            <v>248.45999999999998</v>
          </cell>
          <cell r="R2073">
            <v>600</v>
          </cell>
          <cell r="S2073">
            <v>186.96</v>
          </cell>
          <cell r="T2073">
            <v>850</v>
          </cell>
          <cell r="U2073">
            <v>319.64999999999998</v>
          </cell>
          <cell r="V2073">
            <v>600</v>
          </cell>
          <cell r="W2073">
            <v>0</v>
          </cell>
          <cell r="X2073">
            <v>600</v>
          </cell>
          <cell r="Y2073">
            <v>0</v>
          </cell>
          <cell r="Z2073">
            <v>850</v>
          </cell>
          <cell r="AA2073">
            <v>0</v>
          </cell>
          <cell r="AB2073">
            <v>600</v>
          </cell>
          <cell r="AC2073">
            <v>0</v>
          </cell>
          <cell r="AD2073">
            <v>600</v>
          </cell>
          <cell r="AE2073">
            <v>0</v>
          </cell>
        </row>
        <row r="2074">
          <cell r="F2074" t="str">
            <v>(-) DESPESAS TECNOLOGIA DA INFORMAÇÃOMaterial de Consumo Informática</v>
          </cell>
          <cell r="G2074" t="str">
            <v>Material de Consumo Informática</v>
          </cell>
          <cell r="H2074">
            <v>100</v>
          </cell>
          <cell r="I2074">
            <v>0</v>
          </cell>
          <cell r="J2074">
            <v>100</v>
          </cell>
          <cell r="K2074">
            <v>0</v>
          </cell>
          <cell r="L2074">
            <v>100</v>
          </cell>
          <cell r="M2074">
            <v>0</v>
          </cell>
          <cell r="N2074">
            <v>100</v>
          </cell>
          <cell r="O2074">
            <v>569.12</v>
          </cell>
          <cell r="P2074">
            <v>100</v>
          </cell>
          <cell r="Q2074">
            <v>0</v>
          </cell>
          <cell r="R2074">
            <v>100</v>
          </cell>
          <cell r="S2074">
            <v>0</v>
          </cell>
          <cell r="T2074">
            <v>100</v>
          </cell>
          <cell r="U2074">
            <v>0</v>
          </cell>
          <cell r="V2074">
            <v>100</v>
          </cell>
          <cell r="W2074">
            <v>0</v>
          </cell>
          <cell r="X2074">
            <v>100</v>
          </cell>
          <cell r="Y2074">
            <v>0</v>
          </cell>
          <cell r="Z2074">
            <v>100</v>
          </cell>
          <cell r="AA2074">
            <v>0</v>
          </cell>
          <cell r="AB2074">
            <v>100</v>
          </cell>
          <cell r="AC2074">
            <v>0</v>
          </cell>
          <cell r="AD2074">
            <v>100</v>
          </cell>
          <cell r="AE2074">
            <v>0</v>
          </cell>
        </row>
        <row r="2075">
          <cell r="F2075" t="str">
            <v>(-) DESPESAS TECNOLOGIA DA INFORMAÇÃOAluguel Máquina Reprográfica</v>
          </cell>
          <cell r="G2075" t="str">
            <v>Aluguel Máquina Reprográfica</v>
          </cell>
          <cell r="H2075">
            <v>100</v>
          </cell>
          <cell r="I2075">
            <v>0</v>
          </cell>
          <cell r="J2075">
            <v>100</v>
          </cell>
          <cell r="K2075">
            <v>0</v>
          </cell>
          <cell r="L2075">
            <v>100</v>
          </cell>
          <cell r="M2075">
            <v>0</v>
          </cell>
          <cell r="N2075">
            <v>100</v>
          </cell>
          <cell r="O2075">
            <v>0</v>
          </cell>
          <cell r="P2075">
            <v>100</v>
          </cell>
          <cell r="Q2075">
            <v>0</v>
          </cell>
          <cell r="R2075">
            <v>100</v>
          </cell>
          <cell r="S2075">
            <v>0</v>
          </cell>
          <cell r="T2075">
            <v>100</v>
          </cell>
          <cell r="U2075">
            <v>0</v>
          </cell>
          <cell r="V2075">
            <v>100</v>
          </cell>
          <cell r="W2075">
            <v>0</v>
          </cell>
          <cell r="X2075">
            <v>100</v>
          </cell>
          <cell r="Y2075">
            <v>0</v>
          </cell>
          <cell r="Z2075">
            <v>100</v>
          </cell>
          <cell r="AA2075">
            <v>0</v>
          </cell>
          <cell r="AB2075">
            <v>100</v>
          </cell>
          <cell r="AC2075">
            <v>0</v>
          </cell>
          <cell r="AD2075">
            <v>100</v>
          </cell>
          <cell r="AE2075">
            <v>0</v>
          </cell>
        </row>
        <row r="2076">
          <cell r="F2076" t="str">
            <v>(-) DESPESAS TECNOLOGIA DA INFORMAÇÃOMaterial de Consumo Máquina Reprografia</v>
          </cell>
          <cell r="G2076" t="str">
            <v>Material de Consumo Máquina Reprografia</v>
          </cell>
          <cell r="H2076">
            <v>100</v>
          </cell>
          <cell r="I2076">
            <v>0</v>
          </cell>
          <cell r="J2076">
            <v>100</v>
          </cell>
          <cell r="K2076">
            <v>10.84</v>
          </cell>
          <cell r="L2076">
            <v>100</v>
          </cell>
          <cell r="M2076">
            <v>0</v>
          </cell>
          <cell r="N2076">
            <v>100</v>
          </cell>
          <cell r="O2076">
            <v>0</v>
          </cell>
          <cell r="P2076">
            <v>100</v>
          </cell>
          <cell r="Q2076">
            <v>0</v>
          </cell>
          <cell r="R2076">
            <v>100</v>
          </cell>
          <cell r="S2076">
            <v>0</v>
          </cell>
          <cell r="T2076">
            <v>100</v>
          </cell>
          <cell r="U2076">
            <v>11.16</v>
          </cell>
          <cell r="V2076">
            <v>100</v>
          </cell>
          <cell r="W2076">
            <v>0</v>
          </cell>
          <cell r="X2076">
            <v>100</v>
          </cell>
          <cell r="Y2076">
            <v>0</v>
          </cell>
          <cell r="Z2076">
            <v>100</v>
          </cell>
          <cell r="AA2076">
            <v>0</v>
          </cell>
          <cell r="AB2076">
            <v>100</v>
          </cell>
          <cell r="AC2076">
            <v>0</v>
          </cell>
          <cell r="AD2076">
            <v>100</v>
          </cell>
          <cell r="AE2076">
            <v>0</v>
          </cell>
        </row>
        <row r="2077">
          <cell r="F2077" t="str">
            <v>(-) DESPESAS TECNOLOGIA DA INFORMAÇÃOMaterial de Expediente</v>
          </cell>
          <cell r="G2077" t="str">
            <v>Material de Expediente</v>
          </cell>
          <cell r="H2077">
            <v>100</v>
          </cell>
          <cell r="I2077">
            <v>12.15</v>
          </cell>
          <cell r="J2077">
            <v>100</v>
          </cell>
          <cell r="K2077">
            <v>4.12</v>
          </cell>
          <cell r="L2077">
            <v>100</v>
          </cell>
          <cell r="M2077">
            <v>43.16</v>
          </cell>
          <cell r="N2077">
            <v>100</v>
          </cell>
          <cell r="O2077">
            <v>71.569999999999993</v>
          </cell>
          <cell r="P2077">
            <v>100</v>
          </cell>
          <cell r="Q2077">
            <v>36.26</v>
          </cell>
          <cell r="R2077">
            <v>100</v>
          </cell>
          <cell r="S2077">
            <v>175.46</v>
          </cell>
          <cell r="T2077">
            <v>100</v>
          </cell>
          <cell r="U2077">
            <v>153.41</v>
          </cell>
          <cell r="V2077">
            <v>100</v>
          </cell>
          <cell r="W2077">
            <v>0</v>
          </cell>
          <cell r="X2077">
            <v>100</v>
          </cell>
          <cell r="Y2077">
            <v>0</v>
          </cell>
          <cell r="Z2077">
            <v>100</v>
          </cell>
          <cell r="AA2077">
            <v>0</v>
          </cell>
          <cell r="AB2077">
            <v>100</v>
          </cell>
          <cell r="AC2077">
            <v>0</v>
          </cell>
          <cell r="AD2077">
            <v>100</v>
          </cell>
          <cell r="AE2077">
            <v>0</v>
          </cell>
        </row>
        <row r="2078">
          <cell r="F2078" t="str">
            <v>(-) DESPESAS TECNOLOGIA DA INFORMAÇÃOMaterial de Limpeza</v>
          </cell>
          <cell r="G2078" t="str">
            <v>Material de Limpeza</v>
          </cell>
          <cell r="H2078">
            <v>250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250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250</v>
          </cell>
          <cell r="U2078">
            <v>143.58000000000001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250</v>
          </cell>
          <cell r="AA2078">
            <v>0</v>
          </cell>
          <cell r="AB2078">
            <v>0</v>
          </cell>
          <cell r="AC2078">
            <v>0</v>
          </cell>
          <cell r="AD2078">
            <v>0</v>
          </cell>
          <cell r="AE2078">
            <v>0</v>
          </cell>
        </row>
        <row r="2079">
          <cell r="F2079" t="str">
            <v>(-) DESPESAS TECNOLOGIA DA INFORMAÇÃOMaterial Gráfico e Repreográfico</v>
          </cell>
          <cell r="G2079" t="str">
            <v>Material Gráfico e Repreográfico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B2079">
            <v>0</v>
          </cell>
          <cell r="AC2079">
            <v>0</v>
          </cell>
          <cell r="AD2079">
            <v>0</v>
          </cell>
          <cell r="AE2079">
            <v>0</v>
          </cell>
        </row>
        <row r="2080">
          <cell r="F2080" t="str">
            <v>(-) DESPESAS TECNOLOGIA DA INFORMAÇÃOMateriais de Natureza Permanente</v>
          </cell>
          <cell r="G2080" t="str">
            <v>Materiais de Natureza Permanente</v>
          </cell>
          <cell r="H2080">
            <v>200</v>
          </cell>
          <cell r="I2080">
            <v>135.69999999999999</v>
          </cell>
          <cell r="J2080">
            <v>200</v>
          </cell>
          <cell r="K2080">
            <v>140</v>
          </cell>
          <cell r="L2080">
            <v>200</v>
          </cell>
          <cell r="M2080">
            <v>7659.07</v>
          </cell>
          <cell r="N2080">
            <v>200</v>
          </cell>
          <cell r="O2080">
            <v>2718</v>
          </cell>
          <cell r="P2080">
            <v>200</v>
          </cell>
          <cell r="Q2080">
            <v>212.2</v>
          </cell>
          <cell r="R2080">
            <v>200</v>
          </cell>
          <cell r="S2080">
            <v>11.5</v>
          </cell>
          <cell r="T2080">
            <v>200</v>
          </cell>
          <cell r="U2080">
            <v>11.5</v>
          </cell>
          <cell r="V2080">
            <v>200</v>
          </cell>
          <cell r="W2080">
            <v>0</v>
          </cell>
          <cell r="X2080">
            <v>200</v>
          </cell>
          <cell r="Y2080">
            <v>0</v>
          </cell>
          <cell r="Z2080">
            <v>200</v>
          </cell>
          <cell r="AA2080">
            <v>0</v>
          </cell>
          <cell r="AB2080">
            <v>200</v>
          </cell>
          <cell r="AC2080">
            <v>0</v>
          </cell>
          <cell r="AD2080">
            <v>200</v>
          </cell>
          <cell r="AE2080">
            <v>0</v>
          </cell>
        </row>
        <row r="2081">
          <cell r="F2081" t="str">
            <v>(-) DESPESAS TECNOLOGIA DA INFORMAÇÃOCoffee Break</v>
          </cell>
          <cell r="G2081" t="str">
            <v>Coffee Break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B2081">
            <v>0</v>
          </cell>
          <cell r="AC2081">
            <v>0</v>
          </cell>
          <cell r="AD2081">
            <v>0</v>
          </cell>
          <cell r="AE2081">
            <v>0</v>
          </cell>
        </row>
        <row r="2082">
          <cell r="F2082" t="str">
            <v>(-) DESPESAS TECNOLOGIA DA INFORMAÇÃOMaterial EPI</v>
          </cell>
          <cell r="G2082" t="str">
            <v>Material EPI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B2082">
            <v>0</v>
          </cell>
          <cell r="AC2082">
            <v>0</v>
          </cell>
          <cell r="AD2082">
            <v>0</v>
          </cell>
          <cell r="AE2082">
            <v>0</v>
          </cell>
        </row>
        <row r="2083">
          <cell r="F2083" t="str">
            <v>(-) DESPESAS TECNOLOGIA DA INFORMAÇÃO(-) Serviços Técnicos Especializados</v>
          </cell>
          <cell r="G2083" t="str">
            <v>(-) Serviços Técnicos Especializados</v>
          </cell>
          <cell r="H2083">
            <v>11500</v>
          </cell>
          <cell r="I2083">
            <v>17705.63</v>
          </cell>
          <cell r="J2083">
            <v>11500</v>
          </cell>
          <cell r="K2083">
            <v>13751.98</v>
          </cell>
          <cell r="L2083">
            <v>11500</v>
          </cell>
          <cell r="M2083">
            <v>13231.11</v>
          </cell>
          <cell r="N2083">
            <v>11500</v>
          </cell>
          <cell r="O2083">
            <v>9341.11</v>
          </cell>
          <cell r="P2083">
            <v>11500</v>
          </cell>
          <cell r="Q2083">
            <v>21430.809999999998</v>
          </cell>
          <cell r="R2083">
            <v>12700</v>
          </cell>
          <cell r="S2083">
            <v>9341.11</v>
          </cell>
          <cell r="T2083">
            <v>12700</v>
          </cell>
          <cell r="U2083">
            <v>12401.11</v>
          </cell>
          <cell r="V2083">
            <v>12700</v>
          </cell>
          <cell r="W2083">
            <v>0</v>
          </cell>
          <cell r="X2083">
            <v>12700</v>
          </cell>
          <cell r="Y2083">
            <v>0</v>
          </cell>
          <cell r="Z2083">
            <v>12700</v>
          </cell>
          <cell r="AA2083">
            <v>0</v>
          </cell>
          <cell r="AB2083">
            <v>12700</v>
          </cell>
          <cell r="AC2083">
            <v>0</v>
          </cell>
          <cell r="AD2083">
            <v>12700</v>
          </cell>
          <cell r="AE2083">
            <v>0</v>
          </cell>
        </row>
        <row r="2084">
          <cell r="F2084" t="str">
            <v>(-) DESPESAS TECNOLOGIA DA INFORMAÇÃOComissões sobre Vendas</v>
          </cell>
          <cell r="G2084" t="str">
            <v>Comissões sobre Vendas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B2084">
            <v>0</v>
          </cell>
          <cell r="AC2084">
            <v>0</v>
          </cell>
          <cell r="AD2084">
            <v>0</v>
          </cell>
          <cell r="AE2084">
            <v>0</v>
          </cell>
        </row>
        <row r="2085">
          <cell r="F2085" t="str">
            <v>(-) DESPESAS TECNOLOGIA DA INFORMAÇÃOServiços de Segurança</v>
          </cell>
          <cell r="G2085" t="str">
            <v>Serviços de Segurança</v>
          </cell>
          <cell r="H2085">
            <v>0</v>
          </cell>
          <cell r="I2085">
            <v>0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B2085">
            <v>0</v>
          </cell>
          <cell r="AC2085">
            <v>0</v>
          </cell>
          <cell r="AD2085">
            <v>0</v>
          </cell>
          <cell r="AE2085">
            <v>0</v>
          </cell>
        </row>
        <row r="2086">
          <cell r="F2086" t="str">
            <v>(-) DESPESAS TECNOLOGIA DA INFORMAÇÃOServiços de Contabilidade</v>
          </cell>
          <cell r="G2086" t="str">
            <v>Serviços de Contabilidade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B2086">
            <v>0</v>
          </cell>
          <cell r="AC2086">
            <v>0</v>
          </cell>
          <cell r="AD2086">
            <v>0</v>
          </cell>
          <cell r="AE2086">
            <v>0</v>
          </cell>
        </row>
        <row r="2087">
          <cell r="F2087" t="str">
            <v>(-) DESPESAS TECNOLOGIA DA INFORMAÇÃOAssessoria Tributária</v>
          </cell>
          <cell r="G2087" t="str">
            <v>Assessoria Tributária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0</v>
          </cell>
          <cell r="AB2087">
            <v>0</v>
          </cell>
          <cell r="AC2087">
            <v>0</v>
          </cell>
          <cell r="AD2087">
            <v>0</v>
          </cell>
          <cell r="AE2087">
            <v>0</v>
          </cell>
        </row>
        <row r="2088">
          <cell r="F2088" t="str">
            <v>(-) DESPESAS TECNOLOGIA DA INFORMAÇÃOAuditoria Independente</v>
          </cell>
          <cell r="G2088" t="str">
            <v>Auditoria Independente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B2088">
            <v>0</v>
          </cell>
          <cell r="AC2088">
            <v>0</v>
          </cell>
          <cell r="AD2088">
            <v>0</v>
          </cell>
          <cell r="AE2088">
            <v>0</v>
          </cell>
        </row>
        <row r="2089">
          <cell r="F2089" t="str">
            <v>(-) DESPESAS TECNOLOGIA DA INFORMAÇÃOAdvocacia</v>
          </cell>
          <cell r="G2089" t="str">
            <v>Advocacia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B2089">
            <v>0</v>
          </cell>
          <cell r="AC2089">
            <v>0</v>
          </cell>
          <cell r="AD2089">
            <v>0</v>
          </cell>
          <cell r="AE2089">
            <v>0</v>
          </cell>
        </row>
        <row r="2090">
          <cell r="F2090" t="str">
            <v>(-) DESPESAS TECNOLOGIA DA INFORMAÇÃOAssessoria de Imprensa</v>
          </cell>
          <cell r="G2090" t="str">
            <v>Assessoria de Imprensa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</row>
        <row r="2091">
          <cell r="F2091" t="str">
            <v>(-) DESPESAS TECNOLOGIA DA INFORMAÇÃOAssessoria de Comunicação</v>
          </cell>
          <cell r="G2091" t="str">
            <v>Assessoria de Comunicação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B2091">
            <v>0</v>
          </cell>
          <cell r="AC2091">
            <v>0</v>
          </cell>
          <cell r="AD2091">
            <v>0</v>
          </cell>
          <cell r="AE2091">
            <v>0</v>
          </cell>
        </row>
        <row r="2092">
          <cell r="F2092" t="str">
            <v>(-) DESPESAS TECNOLOGIA DA INFORMAÇÃOAssessoria Criação e Publicidade</v>
          </cell>
          <cell r="G2092" t="str">
            <v>Assessoria Criação e Publicidade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B2092">
            <v>0</v>
          </cell>
          <cell r="AC2092">
            <v>0</v>
          </cell>
          <cell r="AD2092">
            <v>0</v>
          </cell>
          <cell r="AE2092">
            <v>0</v>
          </cell>
        </row>
        <row r="2093">
          <cell r="F2093" t="str">
            <v>(-) DESPESAS TECNOLOGIA DA INFORMAÇÃORecrutamento e Seleção</v>
          </cell>
          <cell r="G2093" t="str">
            <v>Recrutamento e Seleção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B2093">
            <v>0</v>
          </cell>
          <cell r="AC2093">
            <v>0</v>
          </cell>
          <cell r="AD2093">
            <v>0</v>
          </cell>
          <cell r="AE2093">
            <v>0</v>
          </cell>
        </row>
        <row r="2094">
          <cell r="F2094" t="str">
            <v>(-) DESPESAS TECNOLOGIA DA INFORMAÇÃOFerramentas de Pesquisa</v>
          </cell>
          <cell r="G2094" t="str">
            <v>Ferramentas de Pesquisa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B2094">
            <v>0</v>
          </cell>
          <cell r="AC2094">
            <v>0</v>
          </cell>
          <cell r="AD2094">
            <v>0</v>
          </cell>
          <cell r="AE2094">
            <v>0</v>
          </cell>
        </row>
        <row r="2095">
          <cell r="F2095" t="str">
            <v>(-) DESPESAS TECNOLOGIA DA INFORMAÇÃOAssessoria Empresarial</v>
          </cell>
          <cell r="G2095" t="str">
            <v>Assessoria Empresarial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  <cell r="AC2095">
            <v>0</v>
          </cell>
          <cell r="AD2095">
            <v>0</v>
          </cell>
          <cell r="AE2095">
            <v>0</v>
          </cell>
        </row>
        <row r="2096">
          <cell r="F2096" t="str">
            <v>(-) DESPESAS TECNOLOGIA DA INFORMAÇÃOServiço de Desembaraço Aduaneiro</v>
          </cell>
          <cell r="G2096" t="str">
            <v>Serviço de Desembaraço Aduaneiro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B2096">
            <v>0</v>
          </cell>
          <cell r="AC2096">
            <v>0</v>
          </cell>
          <cell r="AD2096">
            <v>0</v>
          </cell>
          <cell r="AE2096">
            <v>0</v>
          </cell>
        </row>
        <row r="2097">
          <cell r="F2097" t="str">
            <v>(-) DESPESAS TECNOLOGIA DA INFORMAÇÃOParticipação em Associações</v>
          </cell>
          <cell r="G2097" t="str">
            <v>Participação em Associações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B2097">
            <v>0</v>
          </cell>
          <cell r="AC2097">
            <v>0</v>
          </cell>
          <cell r="AD2097">
            <v>0</v>
          </cell>
          <cell r="AE2097">
            <v>0</v>
          </cell>
        </row>
        <row r="2098">
          <cell r="F2098" t="str">
            <v>(-) DESPESAS TECNOLOGIA DA INFORMAÇÃOComissão Empresa de Cobrança</v>
          </cell>
          <cell r="G2098" t="str">
            <v>Comissão Empresa de Cobrança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>
            <v>0</v>
          </cell>
          <cell r="AC2098">
            <v>0</v>
          </cell>
          <cell r="AD2098">
            <v>0</v>
          </cell>
          <cell r="AE2098">
            <v>0</v>
          </cell>
        </row>
        <row r="2099">
          <cell r="F2099" t="str">
            <v>(-) DESPESAS TECNOLOGIA DA INFORMAÇÃOServiço Análise de Crédito</v>
          </cell>
          <cell r="G2099" t="str">
            <v>Serviço Análise de Crédito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</row>
        <row r="2100">
          <cell r="F2100" t="str">
            <v>(-) DESPESAS TECNOLOGIA DA INFORMAÇÃODesenvolvimento e Manutenção de Software</v>
          </cell>
          <cell r="G2100" t="str">
            <v>Desenvolvimento e Manutenção de Software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B2100">
            <v>0</v>
          </cell>
          <cell r="AC2100">
            <v>0</v>
          </cell>
          <cell r="AD2100">
            <v>0</v>
          </cell>
          <cell r="AE2100">
            <v>0</v>
          </cell>
        </row>
        <row r="2101">
          <cell r="F2101" t="str">
            <v>(-) DESPESAS TECNOLOGIA DA INFORMAÇÃOSuporte Técnico Software</v>
          </cell>
          <cell r="G2101" t="str">
            <v>Suporte Técnico Software</v>
          </cell>
          <cell r="H2101">
            <v>1000</v>
          </cell>
          <cell r="I2101">
            <v>0</v>
          </cell>
          <cell r="J2101">
            <v>1000</v>
          </cell>
          <cell r="K2101">
            <v>0</v>
          </cell>
          <cell r="L2101">
            <v>1000</v>
          </cell>
          <cell r="M2101">
            <v>3890</v>
          </cell>
          <cell r="N2101">
            <v>1000</v>
          </cell>
          <cell r="O2101">
            <v>0</v>
          </cell>
          <cell r="P2101">
            <v>1000</v>
          </cell>
          <cell r="Q2101">
            <v>0</v>
          </cell>
          <cell r="R2101">
            <v>1000</v>
          </cell>
          <cell r="S2101">
            <v>0</v>
          </cell>
          <cell r="T2101">
            <v>1000</v>
          </cell>
          <cell r="U2101">
            <v>0</v>
          </cell>
          <cell r="V2101">
            <v>1000</v>
          </cell>
          <cell r="W2101">
            <v>0</v>
          </cell>
          <cell r="X2101">
            <v>1000</v>
          </cell>
          <cell r="Y2101">
            <v>0</v>
          </cell>
          <cell r="Z2101">
            <v>1000</v>
          </cell>
          <cell r="AA2101">
            <v>0</v>
          </cell>
          <cell r="AB2101">
            <v>1000</v>
          </cell>
          <cell r="AC2101">
            <v>0</v>
          </cell>
          <cell r="AD2101">
            <v>1000</v>
          </cell>
          <cell r="AE2101">
            <v>0</v>
          </cell>
        </row>
        <row r="2102">
          <cell r="F2102" t="str">
            <v>(-) DESPESAS TECNOLOGIA DA INFORMAÇÃOLicença para Uso de Software (Aluguel)</v>
          </cell>
          <cell r="G2102" t="str">
            <v>Licença para Uso de Software (Aluguel)</v>
          </cell>
          <cell r="H2102">
            <v>10500</v>
          </cell>
          <cell r="I2102">
            <v>17705.63</v>
          </cell>
          <cell r="J2102">
            <v>10500</v>
          </cell>
          <cell r="K2102">
            <v>9430.81</v>
          </cell>
          <cell r="L2102">
            <v>10500</v>
          </cell>
          <cell r="M2102">
            <v>9341.11</v>
          </cell>
          <cell r="N2102">
            <v>10500</v>
          </cell>
          <cell r="O2102">
            <v>9341.11</v>
          </cell>
          <cell r="P2102">
            <v>10500</v>
          </cell>
          <cell r="Q2102">
            <v>9430.81</v>
          </cell>
          <cell r="R2102">
            <v>11700</v>
          </cell>
          <cell r="S2102">
            <v>9341.11</v>
          </cell>
          <cell r="T2102">
            <v>11700</v>
          </cell>
          <cell r="U2102">
            <v>9341.11</v>
          </cell>
          <cell r="V2102">
            <v>11700</v>
          </cell>
          <cell r="W2102">
            <v>0</v>
          </cell>
          <cell r="X2102">
            <v>11700</v>
          </cell>
          <cell r="Y2102">
            <v>0</v>
          </cell>
          <cell r="Z2102">
            <v>11700</v>
          </cell>
          <cell r="AA2102">
            <v>0</v>
          </cell>
          <cell r="AB2102">
            <v>11700</v>
          </cell>
          <cell r="AC2102">
            <v>0</v>
          </cell>
          <cell r="AD2102">
            <v>11700</v>
          </cell>
          <cell r="AE2102">
            <v>0</v>
          </cell>
        </row>
        <row r="2103">
          <cell r="F2103" t="str">
            <v>(-) DESPESAS TECNOLOGIA DA INFORMAÇÃOAssessoria em TI</v>
          </cell>
          <cell r="G2103" t="str">
            <v>Assessoria em TI</v>
          </cell>
          <cell r="H2103">
            <v>0</v>
          </cell>
          <cell r="I2103">
            <v>0</v>
          </cell>
          <cell r="J2103">
            <v>0</v>
          </cell>
          <cell r="K2103">
            <v>4321.17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12000</v>
          </cell>
          <cell r="R2103">
            <v>0</v>
          </cell>
          <cell r="S2103">
            <v>0</v>
          </cell>
          <cell r="T2103">
            <v>0</v>
          </cell>
          <cell r="U2103">
            <v>3060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B2103">
            <v>0</v>
          </cell>
          <cell r="AC2103">
            <v>0</v>
          </cell>
          <cell r="AD2103">
            <v>0</v>
          </cell>
          <cell r="AE2103">
            <v>0</v>
          </cell>
        </row>
        <row r="2104">
          <cell r="F2104" t="str">
            <v>(-) DESPESAS TECNOLOGIA DA INFORMAÇÃOManutenção Suporte Técnico Software</v>
          </cell>
          <cell r="G2104" t="str">
            <v>Manutenção Suporte Técnico Software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</row>
        <row r="2105">
          <cell r="F2105" t="str">
            <v>(-) DESPESAS TECNOLOGIA DA INFORMAÇÃO(-)Manutenção</v>
          </cell>
          <cell r="G2105" t="str">
            <v>(-)Manutenção</v>
          </cell>
          <cell r="H2105">
            <v>2500</v>
          </cell>
          <cell r="I2105">
            <v>825</v>
          </cell>
          <cell r="J2105">
            <v>900</v>
          </cell>
          <cell r="K2105">
            <v>296.14999999999998</v>
          </cell>
          <cell r="L2105">
            <v>900</v>
          </cell>
          <cell r="M2105">
            <v>328.7</v>
          </cell>
          <cell r="N2105">
            <v>900</v>
          </cell>
          <cell r="O2105">
            <v>524</v>
          </cell>
          <cell r="P2105">
            <v>900</v>
          </cell>
          <cell r="Q2105">
            <v>260</v>
          </cell>
          <cell r="R2105">
            <v>900</v>
          </cell>
          <cell r="S2105">
            <v>150</v>
          </cell>
          <cell r="T2105">
            <v>900</v>
          </cell>
          <cell r="U2105">
            <v>769.4</v>
          </cell>
          <cell r="V2105">
            <v>900</v>
          </cell>
          <cell r="W2105">
            <v>0</v>
          </cell>
          <cell r="X2105">
            <v>900</v>
          </cell>
          <cell r="Y2105">
            <v>0</v>
          </cell>
          <cell r="Z2105">
            <v>900</v>
          </cell>
          <cell r="AA2105">
            <v>0</v>
          </cell>
          <cell r="AB2105">
            <v>900</v>
          </cell>
          <cell r="AC2105">
            <v>0</v>
          </cell>
          <cell r="AD2105">
            <v>900</v>
          </cell>
          <cell r="AE2105">
            <v>0</v>
          </cell>
        </row>
        <row r="2106">
          <cell r="F2106" t="str">
            <v>(-) DESPESAS TECNOLOGIA DA INFORMAÇÃOMateriais de Manutenção e Reparos</v>
          </cell>
          <cell r="G2106" t="str">
            <v>Materiais de Manutenção e Reparos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0</v>
          </cell>
        </row>
        <row r="2107">
          <cell r="F2107" t="str">
            <v>(-) DESPESAS TECNOLOGIA DA INFORMAÇÃOManutenção Conservação Móveis e Utensílios</v>
          </cell>
          <cell r="G2107" t="str">
            <v>Manutenção Conservação Móveis e Utensílios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B2107">
            <v>0</v>
          </cell>
          <cell r="AC2107">
            <v>0</v>
          </cell>
          <cell r="AD2107">
            <v>0</v>
          </cell>
          <cell r="AE2107">
            <v>0</v>
          </cell>
        </row>
        <row r="2108">
          <cell r="F2108" t="str">
            <v>(-) DESPESAS TECNOLOGIA DA INFORMAÇÃOManutenção Conservação Máq. e Equipamentos</v>
          </cell>
          <cell r="G2108" t="str">
            <v>Manutenção Conservação Máq. e Equipamentos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B2108">
            <v>0</v>
          </cell>
          <cell r="AC2108">
            <v>0</v>
          </cell>
          <cell r="AD2108">
            <v>0</v>
          </cell>
          <cell r="AE2108">
            <v>0</v>
          </cell>
        </row>
        <row r="2109">
          <cell r="F2109" t="str">
            <v>(-) DESPESAS TECNOLOGIA DA INFORMAÇÃOManutenção de Equipamentos de Informática</v>
          </cell>
          <cell r="G2109" t="str">
            <v>Manutenção de Equipamentos de Informática</v>
          </cell>
          <cell r="H2109">
            <v>2500</v>
          </cell>
          <cell r="I2109">
            <v>825</v>
          </cell>
          <cell r="J2109">
            <v>900</v>
          </cell>
          <cell r="K2109">
            <v>296.14999999999998</v>
          </cell>
          <cell r="L2109">
            <v>900</v>
          </cell>
          <cell r="M2109">
            <v>328.7</v>
          </cell>
          <cell r="N2109">
            <v>900</v>
          </cell>
          <cell r="O2109">
            <v>524</v>
          </cell>
          <cell r="P2109">
            <v>900</v>
          </cell>
          <cell r="Q2109">
            <v>260</v>
          </cell>
          <cell r="R2109">
            <v>900</v>
          </cell>
          <cell r="S2109">
            <v>150</v>
          </cell>
          <cell r="T2109">
            <v>900</v>
          </cell>
          <cell r="U2109">
            <v>769.4</v>
          </cell>
          <cell r="V2109">
            <v>900</v>
          </cell>
          <cell r="W2109">
            <v>0</v>
          </cell>
          <cell r="X2109">
            <v>900</v>
          </cell>
          <cell r="Y2109">
            <v>0</v>
          </cell>
          <cell r="Z2109">
            <v>900</v>
          </cell>
          <cell r="AA2109">
            <v>0</v>
          </cell>
          <cell r="AB2109">
            <v>900</v>
          </cell>
          <cell r="AC2109">
            <v>0</v>
          </cell>
          <cell r="AD2109">
            <v>900</v>
          </cell>
          <cell r="AE2109">
            <v>0</v>
          </cell>
        </row>
        <row r="2110">
          <cell r="F2110" t="str">
            <v>(-) DESPESAS TECNOLOGIA DA INFORMAÇÃOManutenção e Conservação Instalações</v>
          </cell>
          <cell r="G2110" t="str">
            <v>Manutenção e Conservação Instalações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>
            <v>0</v>
          </cell>
          <cell r="AC2110">
            <v>0</v>
          </cell>
          <cell r="AD2110">
            <v>0</v>
          </cell>
          <cell r="AE2110">
            <v>0</v>
          </cell>
        </row>
        <row r="2111">
          <cell r="F2111" t="str">
            <v>(-) DESPESAS TECNOLOGIA DA INFORMAÇÃOManutenção e Conservação Predial</v>
          </cell>
          <cell r="G2111" t="str">
            <v>Manutenção e Conservação Predial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</row>
        <row r="2112">
          <cell r="F2112" t="str">
            <v>(-) DESPESAS TECNOLOGIA DA INFORMAÇÃO(-)Outras Despesas Gerais</v>
          </cell>
          <cell r="G2112" t="str">
            <v>(-)Outras Despesas Gerais</v>
          </cell>
          <cell r="H2112">
            <v>90</v>
          </cell>
          <cell r="I2112">
            <v>0</v>
          </cell>
          <cell r="J2112">
            <v>90</v>
          </cell>
          <cell r="K2112">
            <v>24.18</v>
          </cell>
          <cell r="L2112">
            <v>90</v>
          </cell>
          <cell r="M2112">
            <v>201.98999999999998</v>
          </cell>
          <cell r="N2112">
            <v>90</v>
          </cell>
          <cell r="O2112">
            <v>0</v>
          </cell>
          <cell r="P2112">
            <v>90</v>
          </cell>
          <cell r="Q2112">
            <v>0</v>
          </cell>
          <cell r="R2112">
            <v>90</v>
          </cell>
          <cell r="S2112">
            <v>0</v>
          </cell>
          <cell r="T2112">
            <v>90</v>
          </cell>
          <cell r="U2112">
            <v>0.92</v>
          </cell>
          <cell r="V2112">
            <v>90</v>
          </cell>
          <cell r="W2112">
            <v>0</v>
          </cell>
          <cell r="X2112">
            <v>90</v>
          </cell>
          <cell r="Y2112">
            <v>0</v>
          </cell>
          <cell r="Z2112">
            <v>90</v>
          </cell>
          <cell r="AA2112">
            <v>0</v>
          </cell>
          <cell r="AB2112">
            <v>90</v>
          </cell>
          <cell r="AC2112">
            <v>0</v>
          </cell>
          <cell r="AD2112">
            <v>90</v>
          </cell>
          <cell r="AE2112">
            <v>0</v>
          </cell>
        </row>
        <row r="2113">
          <cell r="F2113" t="str">
            <v>(-) DESPESAS TECNOLOGIA DA INFORMAÇÃOAluguel de Veículos</v>
          </cell>
          <cell r="G2113" t="str">
            <v>Aluguel de Veículos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</row>
        <row r="2114">
          <cell r="F2114" t="str">
            <v>(-) DESPESAS TECNOLOGIA DA INFORMAÇÃOAssinatura Jornais, Revistas e Periódicos</v>
          </cell>
          <cell r="G2114" t="str">
            <v>Assinatura Jornais, Revistas e Periódicos</v>
          </cell>
          <cell r="H2114">
            <v>50</v>
          </cell>
          <cell r="I2114">
            <v>0</v>
          </cell>
          <cell r="J2114">
            <v>50</v>
          </cell>
          <cell r="K2114">
            <v>0</v>
          </cell>
          <cell r="L2114">
            <v>50</v>
          </cell>
          <cell r="M2114">
            <v>129.16999999999999</v>
          </cell>
          <cell r="N2114">
            <v>50</v>
          </cell>
          <cell r="O2114">
            <v>0</v>
          </cell>
          <cell r="P2114">
            <v>50</v>
          </cell>
          <cell r="Q2114">
            <v>0</v>
          </cell>
          <cell r="R2114">
            <v>50</v>
          </cell>
          <cell r="S2114">
            <v>0</v>
          </cell>
          <cell r="T2114">
            <v>50</v>
          </cell>
          <cell r="U2114">
            <v>0</v>
          </cell>
          <cell r="V2114">
            <v>50</v>
          </cell>
          <cell r="W2114">
            <v>0</v>
          </cell>
          <cell r="X2114">
            <v>50</v>
          </cell>
          <cell r="Y2114">
            <v>0</v>
          </cell>
          <cell r="Z2114">
            <v>50</v>
          </cell>
          <cell r="AA2114">
            <v>0</v>
          </cell>
          <cell r="AB2114">
            <v>50</v>
          </cell>
          <cell r="AC2114">
            <v>0</v>
          </cell>
          <cell r="AD2114">
            <v>50</v>
          </cell>
          <cell r="AE2114">
            <v>0</v>
          </cell>
        </row>
        <row r="2115">
          <cell r="F2115" t="str">
            <v>(-) DESPESAS TECNOLOGIA DA INFORMAÇÃOCombustível</v>
          </cell>
          <cell r="G2115" t="str">
            <v>Combustível</v>
          </cell>
          <cell r="H2115">
            <v>40</v>
          </cell>
          <cell r="I2115">
            <v>0</v>
          </cell>
          <cell r="J2115">
            <v>40</v>
          </cell>
          <cell r="K2115">
            <v>24.18</v>
          </cell>
          <cell r="L2115">
            <v>40</v>
          </cell>
          <cell r="M2115">
            <v>72.819999999999993</v>
          </cell>
          <cell r="N2115">
            <v>40</v>
          </cell>
          <cell r="O2115">
            <v>0</v>
          </cell>
          <cell r="P2115">
            <v>40</v>
          </cell>
          <cell r="Q2115">
            <v>0</v>
          </cell>
          <cell r="R2115">
            <v>40</v>
          </cell>
          <cell r="S2115">
            <v>0</v>
          </cell>
          <cell r="T2115">
            <v>40</v>
          </cell>
          <cell r="U2115">
            <v>0</v>
          </cell>
          <cell r="V2115">
            <v>40</v>
          </cell>
          <cell r="W2115">
            <v>0</v>
          </cell>
          <cell r="X2115">
            <v>40</v>
          </cell>
          <cell r="Y2115">
            <v>0</v>
          </cell>
          <cell r="Z2115">
            <v>40</v>
          </cell>
          <cell r="AA2115">
            <v>0</v>
          </cell>
          <cell r="AB2115">
            <v>40</v>
          </cell>
          <cell r="AC2115">
            <v>0</v>
          </cell>
          <cell r="AD2115">
            <v>40</v>
          </cell>
          <cell r="AE2115">
            <v>0</v>
          </cell>
        </row>
        <row r="2116">
          <cell r="F2116" t="str">
            <v>(-) DESPESAS TECNOLOGIA DA INFORMAÇÃODespesa com Documentos</v>
          </cell>
          <cell r="G2116" t="str">
            <v>Despesa com Documentos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B2116">
            <v>0</v>
          </cell>
          <cell r="AC2116">
            <v>0</v>
          </cell>
          <cell r="AD2116">
            <v>0</v>
          </cell>
          <cell r="AE2116">
            <v>0</v>
          </cell>
        </row>
        <row r="2117">
          <cell r="F2117" t="str">
            <v>(-) DESPESAS TECNOLOGIA DA INFORMAÇÃODespesa com Processos Judiciais</v>
          </cell>
          <cell r="G2117" t="str">
            <v>Despesa com Processos Judiciais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</row>
        <row r="2118">
          <cell r="F2118" t="str">
            <v>(-) DESPESAS TECNOLOGIA DA INFORMAÇÃOFrete Compra</v>
          </cell>
          <cell r="G2118" t="str">
            <v>Frete Compra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B2118">
            <v>0</v>
          </cell>
          <cell r="AC2118">
            <v>0</v>
          </cell>
          <cell r="AD2118">
            <v>0</v>
          </cell>
          <cell r="AE2118">
            <v>0</v>
          </cell>
        </row>
        <row r="2119">
          <cell r="F2119" t="str">
            <v>(-) DESPESAS TECNOLOGIA DA INFORMAÇÃOMão-de-Obra Terceirizada</v>
          </cell>
          <cell r="G2119" t="str">
            <v>Mão-de-Obra Terceirizada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</row>
        <row r="2120">
          <cell r="F2120" t="str">
            <v>(-) DESPESAS TECNOLOGIA DA INFORMAÇÃOServiço de Correios</v>
          </cell>
          <cell r="G2120" t="str">
            <v>Serviço de Correios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B2120">
            <v>0</v>
          </cell>
          <cell r="AC2120">
            <v>0</v>
          </cell>
          <cell r="AD2120">
            <v>0</v>
          </cell>
          <cell r="AE2120">
            <v>0</v>
          </cell>
        </row>
        <row r="2121">
          <cell r="F2121" t="str">
            <v>(-) DESPESAS TECNOLOGIA DA INFORMAÇÃOÁgua</v>
          </cell>
          <cell r="G2121" t="str">
            <v>Água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B2121">
            <v>0</v>
          </cell>
          <cell r="AC2121">
            <v>0</v>
          </cell>
          <cell r="AD2121">
            <v>0</v>
          </cell>
          <cell r="AE2121">
            <v>0</v>
          </cell>
        </row>
        <row r="2122">
          <cell r="F2122" t="str">
            <v>(-) DESPESAS TECNOLOGIA DA INFORMAÇÃODespesas com Amortização de Software</v>
          </cell>
          <cell r="G2122" t="str">
            <v>Despesas com Amortização de Software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  <cell r="AE2122">
            <v>0</v>
          </cell>
        </row>
        <row r="2123">
          <cell r="F2123" t="str">
            <v>(-) DESPESAS TECNOLOGIA DA INFORMAÇÃOTaxas Operacionais</v>
          </cell>
          <cell r="G2123" t="str">
            <v>Taxas Operacionais</v>
          </cell>
          <cell r="H2123">
            <v>0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B2123">
            <v>0</v>
          </cell>
          <cell r="AC2123">
            <v>0</v>
          </cell>
          <cell r="AD2123">
            <v>0</v>
          </cell>
          <cell r="AE2123">
            <v>0</v>
          </cell>
        </row>
        <row r="2124">
          <cell r="F2124" t="str">
            <v>(-) DESPESAS TECNOLOGIA DA INFORMAÇÃOAluguel de Imóveis</v>
          </cell>
          <cell r="G2124" t="str">
            <v>Aluguel de Imóveis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>
            <v>0</v>
          </cell>
          <cell r="AE2124">
            <v>0</v>
          </cell>
        </row>
        <row r="2125">
          <cell r="F2125" t="str">
            <v>(-) DESPESAS TECNOLOGIA DA INFORMAÇÃOSeguro Frota Leve</v>
          </cell>
          <cell r="G2125" t="str">
            <v>Seguro Frota Leve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B2125">
            <v>0</v>
          </cell>
          <cell r="AC2125">
            <v>0</v>
          </cell>
          <cell r="AD2125">
            <v>0</v>
          </cell>
          <cell r="AE2125">
            <v>0</v>
          </cell>
        </row>
        <row r="2126">
          <cell r="F2126" t="str">
            <v>(-) DESPESAS TECNOLOGIA DA INFORMAÇÃOPerdas de Estoque</v>
          </cell>
          <cell r="G2126" t="str">
            <v>Perdas de Estoque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  <cell r="AE2126">
            <v>0</v>
          </cell>
        </row>
        <row r="2127">
          <cell r="F2127" t="str">
            <v>(-) DESPESAS TECNOLOGIA DA INFORMAÇÃOAluguel de Máquinas e Equipamentos</v>
          </cell>
          <cell r="G2127" t="str">
            <v>Aluguel de Máquinas e Equipamentos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>
            <v>0</v>
          </cell>
          <cell r="AE2127">
            <v>0</v>
          </cell>
        </row>
        <row r="2128">
          <cell r="F2128" t="str">
            <v>(-) DESPESAS TECNOLOGIA DA INFORMAÇÃOOutras Despesas Gerais</v>
          </cell>
          <cell r="G2128" t="str">
            <v>Outras Despesas Gerais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>
            <v>0.92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0</v>
          </cell>
          <cell r="AA2128">
            <v>0</v>
          </cell>
          <cell r="AB2128">
            <v>0</v>
          </cell>
          <cell r="AC2128">
            <v>0</v>
          </cell>
          <cell r="AD2128">
            <v>0</v>
          </cell>
          <cell r="AE2128">
            <v>0</v>
          </cell>
        </row>
        <row r="2129">
          <cell r="F2129" t="str">
            <v>(-) DESPESAS RECURSOS HUMANOS(-) DESPESAS RECURSOS HUMANOS</v>
          </cell>
          <cell r="G2129" t="str">
            <v>(-) DESPESAS RECURSOS HUMANOS</v>
          </cell>
          <cell r="H2129">
            <v>125142.56357971628</v>
          </cell>
          <cell r="I2129">
            <v>85911.299999999988</v>
          </cell>
          <cell r="J2129">
            <v>126392.56357971628</v>
          </cell>
          <cell r="K2129">
            <v>86065.05</v>
          </cell>
          <cell r="L2129">
            <v>132282.56357971628</v>
          </cell>
          <cell r="M2129">
            <v>105620.21999999999</v>
          </cell>
          <cell r="N2129">
            <v>128073.71990964728</v>
          </cell>
          <cell r="O2129">
            <v>128626.95</v>
          </cell>
          <cell r="P2129">
            <v>128775.71990964728</v>
          </cell>
          <cell r="Q2129">
            <v>138669.72</v>
          </cell>
          <cell r="R2129">
            <v>130465.71990964728</v>
          </cell>
          <cell r="S2129">
            <v>84438.529999999984</v>
          </cell>
          <cell r="T2129">
            <v>128722.39250724539</v>
          </cell>
          <cell r="U2129">
            <v>95924.190000000017</v>
          </cell>
          <cell r="V2129">
            <v>128472.39250724539</v>
          </cell>
          <cell r="W2129">
            <v>0</v>
          </cell>
          <cell r="X2129">
            <v>130762.39250724539</v>
          </cell>
          <cell r="Y2129">
            <v>0</v>
          </cell>
          <cell r="Z2129">
            <v>160072.39250724539</v>
          </cell>
          <cell r="AA2129">
            <v>0</v>
          </cell>
          <cell r="AB2129">
            <v>128722.39250724539</v>
          </cell>
          <cell r="AC2129">
            <v>0</v>
          </cell>
          <cell r="AD2129">
            <v>129312.39250724539</v>
          </cell>
          <cell r="AE2129">
            <v>0</v>
          </cell>
        </row>
        <row r="2130">
          <cell r="F2130" t="str">
            <v>(-) DESPESAS RECURSOS HUMANOSDespesas com Pessoal</v>
          </cell>
          <cell r="G2130" t="str">
            <v>Despesas com Pessoal</v>
          </cell>
          <cell r="H2130">
            <v>96958.020286414219</v>
          </cell>
          <cell r="I2130">
            <v>68271.98</v>
          </cell>
          <cell r="J2130">
            <v>96958.020286414219</v>
          </cell>
          <cell r="K2130">
            <v>68651.97</v>
          </cell>
          <cell r="L2130">
            <v>96958.020286414219</v>
          </cell>
          <cell r="M2130">
            <v>91553.719999999987</v>
          </cell>
          <cell r="N2130">
            <v>99639.176616345212</v>
          </cell>
          <cell r="O2130">
            <v>110530.15</v>
          </cell>
          <cell r="P2130">
            <v>99991.176616345212</v>
          </cell>
          <cell r="Q2130">
            <v>101778.04</v>
          </cell>
          <cell r="R2130">
            <v>99991.176616345212</v>
          </cell>
          <cell r="S2130">
            <v>66954.649999999994</v>
          </cell>
          <cell r="T2130">
            <v>99991.176616345212</v>
          </cell>
          <cell r="U2130">
            <v>80801.87000000001</v>
          </cell>
          <cell r="V2130">
            <v>99991.176616345212</v>
          </cell>
          <cell r="W2130">
            <v>0</v>
          </cell>
          <cell r="X2130">
            <v>99991.176616345212</v>
          </cell>
          <cell r="Y2130">
            <v>0</v>
          </cell>
          <cell r="Z2130">
            <v>99991.176616345212</v>
          </cell>
          <cell r="AA2130">
            <v>0</v>
          </cell>
          <cell r="AB2130">
            <v>99991.176616345212</v>
          </cell>
          <cell r="AC2130">
            <v>0</v>
          </cell>
          <cell r="AD2130">
            <v>99991.176616345212</v>
          </cell>
          <cell r="AE2130">
            <v>0</v>
          </cell>
        </row>
        <row r="2131">
          <cell r="F2131" t="str">
            <v>(-) DESPESAS RECURSOS HUMANOSSalários e Adicionais</v>
          </cell>
          <cell r="G2131" t="str">
            <v>Salários e Adicionais</v>
          </cell>
          <cell r="H2131">
            <v>27345</v>
          </cell>
          <cell r="I2131">
            <v>27201.54</v>
          </cell>
          <cell r="J2131">
            <v>27345</v>
          </cell>
          <cell r="K2131">
            <v>27764.54</v>
          </cell>
          <cell r="L2131">
            <v>27345</v>
          </cell>
          <cell r="M2131">
            <v>42449.67</v>
          </cell>
          <cell r="N2131">
            <v>29295.15</v>
          </cell>
          <cell r="O2131">
            <v>29647.902000000002</v>
          </cell>
          <cell r="P2131">
            <v>29295.15</v>
          </cell>
          <cell r="Q2131">
            <v>24128.281599999998</v>
          </cell>
          <cell r="R2131">
            <v>29295.15</v>
          </cell>
          <cell r="S2131">
            <v>21792.5664</v>
          </cell>
          <cell r="T2131">
            <v>29295.15</v>
          </cell>
          <cell r="U2131">
            <v>29467.83</v>
          </cell>
          <cell r="V2131">
            <v>29295.15</v>
          </cell>
          <cell r="W2131">
            <v>0</v>
          </cell>
          <cell r="X2131">
            <v>29295.15</v>
          </cell>
          <cell r="Y2131">
            <v>0</v>
          </cell>
          <cell r="Z2131">
            <v>29295.15</v>
          </cell>
          <cell r="AA2131">
            <v>0</v>
          </cell>
          <cell r="AB2131">
            <v>29295.15</v>
          </cell>
          <cell r="AC2131">
            <v>0</v>
          </cell>
          <cell r="AD2131">
            <v>29295.15</v>
          </cell>
          <cell r="AE2131">
            <v>0</v>
          </cell>
        </row>
        <row r="2132">
          <cell r="F2132" t="str">
            <v>(-) DESPESAS RECURSOS HUMANOSHoras Extras</v>
          </cell>
          <cell r="G2132" t="str">
            <v>Horas Extras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  <cell r="Z2132">
            <v>0</v>
          </cell>
          <cell r="AA2132">
            <v>0</v>
          </cell>
          <cell r="AB2132">
            <v>0</v>
          </cell>
          <cell r="AC2132">
            <v>0</v>
          </cell>
          <cell r="AD2132">
            <v>0</v>
          </cell>
          <cell r="AE2132">
            <v>0</v>
          </cell>
        </row>
        <row r="2133">
          <cell r="F2133" t="str">
            <v>(-) DESPESAS RECURSOS HUMANOSEncargos Sociais</v>
          </cell>
          <cell r="G2133" t="str">
            <v>Encargos Sociais</v>
          </cell>
          <cell r="H2133">
            <v>7972.3310212999986</v>
          </cell>
          <cell r="I2133">
            <v>4593.57</v>
          </cell>
          <cell r="J2133">
            <v>7972.3310212999986</v>
          </cell>
          <cell r="K2133">
            <v>12752.05</v>
          </cell>
          <cell r="L2133">
            <v>7972.3310212999986</v>
          </cell>
          <cell r="M2133">
            <v>9861.4000000000015</v>
          </cell>
          <cell r="N2133">
            <v>8540.8898562309987</v>
          </cell>
          <cell r="O2133">
            <v>38159.788</v>
          </cell>
          <cell r="P2133">
            <v>8540.8898562309987</v>
          </cell>
          <cell r="Q2133">
            <v>31907.038399999998</v>
          </cell>
          <cell r="R2133">
            <v>8540.8898562309987</v>
          </cell>
          <cell r="S2133">
            <v>12146.713599999999</v>
          </cell>
          <cell r="T2133">
            <v>8540.8898562309987</v>
          </cell>
          <cell r="U2133">
            <v>20579.780000000002</v>
          </cell>
          <cell r="V2133">
            <v>8540.8898562309987</v>
          </cell>
          <cell r="W2133">
            <v>0</v>
          </cell>
          <cell r="X2133">
            <v>8540.8898562309987</v>
          </cell>
          <cell r="Y2133">
            <v>0</v>
          </cell>
          <cell r="Z2133">
            <v>8540.8898562309987</v>
          </cell>
          <cell r="AA2133">
            <v>0</v>
          </cell>
          <cell r="AB2133">
            <v>8540.8898562309987</v>
          </cell>
          <cell r="AC2133">
            <v>0</v>
          </cell>
          <cell r="AD2133">
            <v>8540.8898562309987</v>
          </cell>
          <cell r="AE2133">
            <v>0</v>
          </cell>
        </row>
        <row r="2134">
          <cell r="F2134" t="str">
            <v>(-) DESPESAS RECURSOS HUMANOSINSS</v>
          </cell>
          <cell r="G2134" t="str">
            <v>INSS</v>
          </cell>
          <cell r="H2134">
            <v>2745.7900213000003</v>
          </cell>
          <cell r="I2134">
            <v>2151.65</v>
          </cell>
          <cell r="J2134">
            <v>2745.7900213000003</v>
          </cell>
          <cell r="K2134">
            <v>3473.49</v>
          </cell>
          <cell r="L2134">
            <v>2745.7900213000003</v>
          </cell>
          <cell r="M2134">
            <v>2095.6</v>
          </cell>
          <cell r="N2134">
            <v>2941.6101862310002</v>
          </cell>
          <cell r="O2134">
            <v>2749.2459999999996</v>
          </cell>
          <cell r="P2134">
            <v>2941.6101862310002</v>
          </cell>
          <cell r="Q2134">
            <v>2759.0284000000001</v>
          </cell>
          <cell r="R2134">
            <v>2941.6101862310002</v>
          </cell>
          <cell r="S2134">
            <v>2912.5455999999999</v>
          </cell>
          <cell r="T2134">
            <v>2941.6101862310002</v>
          </cell>
          <cell r="U2134">
            <v>3540.16</v>
          </cell>
          <cell r="V2134">
            <v>2941.6101862310002</v>
          </cell>
          <cell r="W2134">
            <v>0</v>
          </cell>
          <cell r="X2134">
            <v>2941.6101862310002</v>
          </cell>
          <cell r="Y2134">
            <v>0</v>
          </cell>
          <cell r="Z2134">
            <v>2941.6101862310002</v>
          </cell>
          <cell r="AA2134">
            <v>0</v>
          </cell>
          <cell r="AB2134">
            <v>2941.6101862310002</v>
          </cell>
          <cell r="AC2134">
            <v>0</v>
          </cell>
          <cell r="AD2134">
            <v>2941.6101862310002</v>
          </cell>
          <cell r="AE2134">
            <v>0</v>
          </cell>
        </row>
        <row r="2135">
          <cell r="F2135" t="str">
            <v>(-) DESPESAS RECURSOS HUMANOSFGTS</v>
          </cell>
          <cell r="G2135" t="str">
            <v>FGTS</v>
          </cell>
          <cell r="H2135">
            <v>2187.6</v>
          </cell>
          <cell r="I2135">
            <v>2108.04</v>
          </cell>
          <cell r="J2135">
            <v>2187.6</v>
          </cell>
          <cell r="K2135">
            <v>2666.43</v>
          </cell>
          <cell r="L2135">
            <v>2187.6</v>
          </cell>
          <cell r="M2135">
            <v>1994.2400000000002</v>
          </cell>
          <cell r="N2135">
            <v>2343.6120000000001</v>
          </cell>
          <cell r="O2135">
            <v>30297.547600000002</v>
          </cell>
          <cell r="P2135">
            <v>2343.6120000000001</v>
          </cell>
          <cell r="Q2135">
            <v>24151.006000000001</v>
          </cell>
          <cell r="R2135">
            <v>2343.6120000000001</v>
          </cell>
          <cell r="S2135">
            <v>2380.4164000000001</v>
          </cell>
          <cell r="T2135">
            <v>2343.6120000000001</v>
          </cell>
          <cell r="U2135">
            <v>8159.3300000000008</v>
          </cell>
          <cell r="V2135">
            <v>2343.6120000000001</v>
          </cell>
          <cell r="W2135">
            <v>0</v>
          </cell>
          <cell r="X2135">
            <v>2343.6120000000001</v>
          </cell>
          <cell r="Y2135">
            <v>0</v>
          </cell>
          <cell r="Z2135">
            <v>2343.6120000000001</v>
          </cell>
          <cell r="AA2135">
            <v>0</v>
          </cell>
          <cell r="AB2135">
            <v>2343.6120000000001</v>
          </cell>
          <cell r="AC2135">
            <v>0</v>
          </cell>
          <cell r="AD2135">
            <v>2343.6120000000001</v>
          </cell>
          <cell r="AE2135">
            <v>0</v>
          </cell>
        </row>
        <row r="2136">
          <cell r="F2136" t="str">
            <v>(-) DESPESAS RECURSOS HUMANOSProvisão 13º Salário</v>
          </cell>
          <cell r="G2136" t="str">
            <v>Provisão 13º Salário</v>
          </cell>
          <cell r="H2136">
            <v>2278.7499999999991</v>
          </cell>
          <cell r="I2136">
            <v>2374.9299999999998</v>
          </cell>
          <cell r="J2136">
            <v>2278.7499999999991</v>
          </cell>
          <cell r="K2136">
            <v>2832.22</v>
          </cell>
          <cell r="L2136">
            <v>2278.7499999999991</v>
          </cell>
          <cell r="M2136">
            <v>2475.0100000000002</v>
          </cell>
          <cell r="N2136">
            <v>2441.2624999999994</v>
          </cell>
          <cell r="O2136">
            <v>2145.3324000000002</v>
          </cell>
          <cell r="P2136">
            <v>2441.2624999999994</v>
          </cell>
          <cell r="Q2136">
            <v>2022.4184</v>
          </cell>
          <cell r="R2136">
            <v>2441.2624999999994</v>
          </cell>
          <cell r="S2136">
            <v>2440.2891999999997</v>
          </cell>
          <cell r="T2136">
            <v>2441.2624999999994</v>
          </cell>
          <cell r="U2136">
            <v>3269.13</v>
          </cell>
          <cell r="V2136">
            <v>2441.2624999999994</v>
          </cell>
          <cell r="W2136">
            <v>0</v>
          </cell>
          <cell r="X2136">
            <v>2441.2624999999994</v>
          </cell>
          <cell r="Y2136">
            <v>0</v>
          </cell>
          <cell r="Z2136">
            <v>2441.2624999999994</v>
          </cell>
          <cell r="AA2136">
            <v>0</v>
          </cell>
          <cell r="AB2136">
            <v>2441.2624999999994</v>
          </cell>
          <cell r="AC2136">
            <v>0</v>
          </cell>
          <cell r="AD2136">
            <v>2441.2624999999994</v>
          </cell>
          <cell r="AE2136">
            <v>0</v>
          </cell>
        </row>
        <row r="2137">
          <cell r="F2137" t="str">
            <v>(-) DESPESAS RECURSOS HUMANOSProvisão de Férias</v>
          </cell>
          <cell r="G2137" t="str">
            <v>Provisão de Férias</v>
          </cell>
          <cell r="H2137">
            <v>760.19099999999992</v>
          </cell>
          <cell r="I2137">
            <v>-2041.0500000000006</v>
          </cell>
          <cell r="J2137">
            <v>760.19099999999992</v>
          </cell>
          <cell r="K2137">
            <v>3779.91</v>
          </cell>
          <cell r="L2137">
            <v>760.19099999999992</v>
          </cell>
          <cell r="M2137">
            <v>3296.55</v>
          </cell>
          <cell r="N2137">
            <v>814.40517</v>
          </cell>
          <cell r="O2137">
            <v>2967.6620000000003</v>
          </cell>
          <cell r="P2137">
            <v>814.40517</v>
          </cell>
          <cell r="Q2137">
            <v>2974.5855999999999</v>
          </cell>
          <cell r="R2137">
            <v>814.40517</v>
          </cell>
          <cell r="S2137">
            <v>4413.4624000000003</v>
          </cell>
          <cell r="T2137">
            <v>814.40517</v>
          </cell>
          <cell r="U2137">
            <v>5611.16</v>
          </cell>
          <cell r="V2137">
            <v>814.40517</v>
          </cell>
          <cell r="W2137">
            <v>0</v>
          </cell>
          <cell r="X2137">
            <v>814.40517</v>
          </cell>
          <cell r="Y2137">
            <v>0</v>
          </cell>
          <cell r="Z2137">
            <v>814.40517</v>
          </cell>
          <cell r="AA2137">
            <v>0</v>
          </cell>
          <cell r="AB2137">
            <v>814.40517</v>
          </cell>
          <cell r="AC2137">
            <v>0</v>
          </cell>
          <cell r="AD2137">
            <v>814.40517</v>
          </cell>
          <cell r="AE2137">
            <v>0</v>
          </cell>
        </row>
        <row r="2138">
          <cell r="F2138" t="str">
            <v>(-) DESPESAS RECURSOS HUMANOSProvisão PPR Global</v>
          </cell>
          <cell r="G2138" t="str">
            <v>Provisão PPR Global</v>
          </cell>
          <cell r="H2138">
            <v>2277.8384999999998</v>
          </cell>
          <cell r="I2138">
            <v>2178.7600000000002</v>
          </cell>
          <cell r="J2138">
            <v>2277.8384999999998</v>
          </cell>
          <cell r="K2138">
            <v>2831.85</v>
          </cell>
          <cell r="L2138">
            <v>2277.8384999999998</v>
          </cell>
          <cell r="M2138">
            <v>2475.17</v>
          </cell>
          <cell r="N2138">
            <v>2440.2859950000002</v>
          </cell>
          <cell r="O2138">
            <v>2001.14</v>
          </cell>
          <cell r="P2138">
            <v>2440.2859950000002</v>
          </cell>
          <cell r="Q2138">
            <v>1890.22</v>
          </cell>
          <cell r="R2138">
            <v>2440.2859950000002</v>
          </cell>
          <cell r="S2138">
            <v>2210.2199999999998</v>
          </cell>
          <cell r="T2138">
            <v>2440.2859950000002</v>
          </cell>
          <cell r="U2138">
            <v>2173.73</v>
          </cell>
          <cell r="V2138">
            <v>2440.2859950000002</v>
          </cell>
          <cell r="W2138">
            <v>0</v>
          </cell>
          <cell r="X2138">
            <v>2440.2859950000002</v>
          </cell>
          <cell r="Y2138">
            <v>0</v>
          </cell>
          <cell r="Z2138">
            <v>2440.2859950000002</v>
          </cell>
          <cell r="AA2138">
            <v>0</v>
          </cell>
          <cell r="AB2138">
            <v>2440.2859950000002</v>
          </cell>
          <cell r="AC2138">
            <v>0</v>
          </cell>
          <cell r="AD2138">
            <v>2440.2859950000002</v>
          </cell>
          <cell r="AE2138">
            <v>0</v>
          </cell>
        </row>
        <row r="2139">
          <cell r="F2139" t="str">
            <v>(-) DESPESAS RECURSOS HUMANOSProvisão PPR Gestores</v>
          </cell>
          <cell r="G2139" t="str">
            <v>Provisão PPR Gestores</v>
          </cell>
          <cell r="H2139">
            <v>5572.6987499999996</v>
          </cell>
          <cell r="I2139">
            <v>5572.7</v>
          </cell>
          <cell r="J2139">
            <v>5572.6987499999996</v>
          </cell>
          <cell r="K2139">
            <v>5572.7</v>
          </cell>
          <cell r="L2139">
            <v>5572.6987499999996</v>
          </cell>
          <cell r="M2139">
            <v>5572.7</v>
          </cell>
          <cell r="N2139">
            <v>5572.6987499999996</v>
          </cell>
          <cell r="O2139">
            <v>5572.7</v>
          </cell>
          <cell r="P2139">
            <v>5572.6987499999996</v>
          </cell>
          <cell r="Q2139">
            <v>5572.7</v>
          </cell>
          <cell r="R2139">
            <v>5572.6987499999996</v>
          </cell>
          <cell r="S2139">
            <v>5572.7</v>
          </cell>
          <cell r="T2139">
            <v>5572.6987499999996</v>
          </cell>
          <cell r="U2139">
            <v>5572.7</v>
          </cell>
          <cell r="V2139">
            <v>5572.6987499999996</v>
          </cell>
          <cell r="W2139">
            <v>0</v>
          </cell>
          <cell r="X2139">
            <v>5572.6987499999996</v>
          </cell>
          <cell r="Y2139">
            <v>0</v>
          </cell>
          <cell r="Z2139">
            <v>5572.6987499999996</v>
          </cell>
          <cell r="AA2139">
            <v>0</v>
          </cell>
          <cell r="AB2139">
            <v>5572.6987499999996</v>
          </cell>
          <cell r="AC2139">
            <v>0</v>
          </cell>
          <cell r="AD2139">
            <v>5572.6987499999996</v>
          </cell>
          <cell r="AE2139">
            <v>0</v>
          </cell>
        </row>
        <row r="2140">
          <cell r="F2140" t="str">
            <v>(-) DESPESAS RECURSOS HUMANOSDesenvolvimento RH e Outras</v>
          </cell>
          <cell r="G2140" t="str">
            <v>Desenvolvimento RH e Outras</v>
          </cell>
          <cell r="H2140">
            <v>33789.058734931757</v>
          </cell>
          <cell r="I2140">
            <v>21644.529999999995</v>
          </cell>
          <cell r="J2140">
            <v>33789.058734931757</v>
          </cell>
          <cell r="K2140">
            <v>14236.150000000001</v>
          </cell>
          <cell r="L2140">
            <v>33789.058734931757</v>
          </cell>
          <cell r="M2140">
            <v>23533.079999999998</v>
          </cell>
          <cell r="N2140">
            <v>33789.058734931757</v>
          </cell>
          <cell r="O2140">
            <v>30303.030000000002</v>
          </cell>
          <cell r="P2140">
            <v>33789.058734931757</v>
          </cell>
          <cell r="Q2140">
            <v>32797.26</v>
          </cell>
          <cell r="R2140">
            <v>33789.058734931757</v>
          </cell>
          <cell r="S2140">
            <v>20702.160000000003</v>
          </cell>
          <cell r="T2140">
            <v>33789.058734931757</v>
          </cell>
          <cell r="U2140">
            <v>18723.060000000001</v>
          </cell>
          <cell r="V2140">
            <v>33789.058734931757</v>
          </cell>
          <cell r="W2140">
            <v>0</v>
          </cell>
          <cell r="X2140">
            <v>33789.058734931757</v>
          </cell>
          <cell r="Y2140">
            <v>0</v>
          </cell>
          <cell r="Z2140">
            <v>33789.058734931757</v>
          </cell>
          <cell r="AA2140">
            <v>0</v>
          </cell>
          <cell r="AB2140">
            <v>33789.058734931757</v>
          </cell>
          <cell r="AC2140">
            <v>0</v>
          </cell>
          <cell r="AD2140">
            <v>33789.058734931757</v>
          </cell>
          <cell r="AE2140">
            <v>0</v>
          </cell>
        </row>
        <row r="2141">
          <cell r="F2141" t="str">
            <v>(-) DESPESAS RECURSOS HUMANOSEducação Continuada</v>
          </cell>
          <cell r="G2141" t="str">
            <v>Educação Continuada</v>
          </cell>
          <cell r="H2141">
            <v>0</v>
          </cell>
          <cell r="I2141">
            <v>0</v>
          </cell>
          <cell r="J2141">
            <v>0</v>
          </cell>
          <cell r="K2141">
            <v>615.62</v>
          </cell>
          <cell r="L2141">
            <v>0</v>
          </cell>
          <cell r="M2141">
            <v>0</v>
          </cell>
          <cell r="N2141">
            <v>0</v>
          </cell>
          <cell r="O2141">
            <v>5807.06</v>
          </cell>
          <cell r="P2141">
            <v>0</v>
          </cell>
          <cell r="Q2141">
            <v>5435.48</v>
          </cell>
          <cell r="R2141">
            <v>0</v>
          </cell>
          <cell r="S2141">
            <v>5168.4799999999996</v>
          </cell>
          <cell r="T2141">
            <v>0</v>
          </cell>
          <cell r="U2141">
            <v>4141.3599999999997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  <cell r="AA2141">
            <v>0</v>
          </cell>
          <cell r="AB2141">
            <v>0</v>
          </cell>
          <cell r="AC2141">
            <v>0</v>
          </cell>
          <cell r="AD2141">
            <v>0</v>
          </cell>
          <cell r="AE2141">
            <v>0</v>
          </cell>
        </row>
        <row r="2142">
          <cell r="F2142" t="str">
            <v>(-) DESPESAS RECURSOS HUMANOSIdiomas</v>
          </cell>
          <cell r="G2142" t="str">
            <v>Idiomas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</row>
        <row r="2143">
          <cell r="F2143" t="str">
            <v>(-) DESPESAS RECURSOS HUMANOSGinástica Laboral</v>
          </cell>
          <cell r="G2143" t="str">
            <v>Ginástica Laboral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</v>
          </cell>
          <cell r="Y2143">
            <v>0</v>
          </cell>
          <cell r="Z2143">
            <v>0</v>
          </cell>
          <cell r="AA2143">
            <v>0</v>
          </cell>
          <cell r="AB2143">
            <v>0</v>
          </cell>
          <cell r="AC2143">
            <v>0</v>
          </cell>
          <cell r="AD2143">
            <v>0</v>
          </cell>
          <cell r="AE2143">
            <v>0</v>
          </cell>
        </row>
        <row r="2144">
          <cell r="F2144" t="str">
            <v>(-) DESPESAS RECURSOS HUMANOSEducação e Treinamento (Capacitação)</v>
          </cell>
          <cell r="G2144" t="str">
            <v>Educação e Treinamento (Capacitação)</v>
          </cell>
          <cell r="H2144">
            <v>23040.937068265092</v>
          </cell>
          <cell r="I2144">
            <v>19501.449999999997</v>
          </cell>
          <cell r="J2144">
            <v>23040.937068265092</v>
          </cell>
          <cell r="K2144">
            <v>10890.310000000001</v>
          </cell>
          <cell r="L2144">
            <v>23040.937068265092</v>
          </cell>
          <cell r="M2144">
            <v>19729.629999999997</v>
          </cell>
          <cell r="N2144">
            <v>23040.937068265092</v>
          </cell>
          <cell r="O2144">
            <v>22777.25</v>
          </cell>
          <cell r="P2144">
            <v>23040.937068265092</v>
          </cell>
          <cell r="Q2144">
            <v>23169.040000000001</v>
          </cell>
          <cell r="R2144">
            <v>23040.937068265092</v>
          </cell>
          <cell r="S2144">
            <v>14684.78</v>
          </cell>
          <cell r="T2144">
            <v>23040.937068265092</v>
          </cell>
          <cell r="U2144">
            <v>11527.61</v>
          </cell>
          <cell r="V2144">
            <v>23040.937068265092</v>
          </cell>
          <cell r="W2144">
            <v>0</v>
          </cell>
          <cell r="X2144">
            <v>23040.937068265092</v>
          </cell>
          <cell r="Y2144">
            <v>0</v>
          </cell>
          <cell r="Z2144">
            <v>23040.937068265092</v>
          </cell>
          <cell r="AA2144">
            <v>0</v>
          </cell>
          <cell r="AB2144">
            <v>23040.937068265092</v>
          </cell>
          <cell r="AC2144">
            <v>0</v>
          </cell>
          <cell r="AD2144">
            <v>23040.937068265092</v>
          </cell>
          <cell r="AE2144">
            <v>0</v>
          </cell>
        </row>
        <row r="2145">
          <cell r="F2145" t="str">
            <v>(-) DESPESAS RECURSOS HUMANOSAtividades Motivacionais</v>
          </cell>
          <cell r="G2145" t="str">
            <v>Atividades Motivacionais</v>
          </cell>
          <cell r="H2145">
            <v>10500</v>
          </cell>
          <cell r="I2145">
            <v>1958.28</v>
          </cell>
          <cell r="J2145">
            <v>10500</v>
          </cell>
          <cell r="K2145">
            <v>2674.72</v>
          </cell>
          <cell r="L2145">
            <v>10500</v>
          </cell>
          <cell r="M2145">
            <v>3495</v>
          </cell>
          <cell r="N2145">
            <v>10500</v>
          </cell>
          <cell r="O2145">
            <v>1571.22</v>
          </cell>
          <cell r="P2145">
            <v>10500</v>
          </cell>
          <cell r="Q2145">
            <v>3466.04</v>
          </cell>
          <cell r="R2145">
            <v>10500</v>
          </cell>
          <cell r="S2145">
            <v>660</v>
          </cell>
          <cell r="T2145">
            <v>10500</v>
          </cell>
          <cell r="U2145">
            <v>3014.19</v>
          </cell>
          <cell r="V2145">
            <v>10500</v>
          </cell>
          <cell r="W2145">
            <v>0</v>
          </cell>
          <cell r="X2145">
            <v>10500</v>
          </cell>
          <cell r="Y2145">
            <v>0</v>
          </cell>
          <cell r="Z2145">
            <v>10500</v>
          </cell>
          <cell r="AA2145">
            <v>0</v>
          </cell>
          <cell r="AB2145">
            <v>10500</v>
          </cell>
          <cell r="AC2145">
            <v>0</v>
          </cell>
          <cell r="AD2145">
            <v>10500</v>
          </cell>
          <cell r="AE2145">
            <v>0</v>
          </cell>
        </row>
        <row r="2146">
          <cell r="F2146" t="str">
            <v>(-) DESPESAS RECURSOS HUMANOSExames Médicos</v>
          </cell>
          <cell r="G2146" t="str">
            <v>Exames Médicos</v>
          </cell>
          <cell r="H2146">
            <v>19.580000000000002</v>
          </cell>
          <cell r="I2146">
            <v>0</v>
          </cell>
          <cell r="J2146">
            <v>19.580000000000002</v>
          </cell>
          <cell r="K2146">
            <v>0</v>
          </cell>
          <cell r="L2146">
            <v>19.580000000000002</v>
          </cell>
          <cell r="M2146">
            <v>14</v>
          </cell>
          <cell r="N2146">
            <v>19.580000000000002</v>
          </cell>
          <cell r="O2146">
            <v>0</v>
          </cell>
          <cell r="P2146">
            <v>19.580000000000002</v>
          </cell>
          <cell r="Q2146">
            <v>0</v>
          </cell>
          <cell r="R2146">
            <v>19.580000000000002</v>
          </cell>
          <cell r="S2146">
            <v>0</v>
          </cell>
          <cell r="T2146">
            <v>19.580000000000002</v>
          </cell>
          <cell r="U2146">
            <v>0</v>
          </cell>
          <cell r="V2146">
            <v>19.580000000000002</v>
          </cell>
          <cell r="W2146">
            <v>0</v>
          </cell>
          <cell r="X2146">
            <v>19.580000000000002</v>
          </cell>
          <cell r="Y2146">
            <v>0</v>
          </cell>
          <cell r="Z2146">
            <v>19.580000000000002</v>
          </cell>
          <cell r="AA2146">
            <v>0</v>
          </cell>
          <cell r="AB2146">
            <v>19.580000000000002</v>
          </cell>
          <cell r="AC2146">
            <v>0</v>
          </cell>
          <cell r="AD2146">
            <v>19.580000000000002</v>
          </cell>
          <cell r="AE2146">
            <v>0</v>
          </cell>
        </row>
        <row r="2147">
          <cell r="F2147" t="str">
            <v>(-) DESPESAS RECURSOS HUMANOSAlimentação Interna Funcionários</v>
          </cell>
          <cell r="G2147" t="str">
            <v>Alimentação Interna Funcionários</v>
          </cell>
          <cell r="H2147">
            <v>150</v>
          </cell>
          <cell r="I2147">
            <v>184.8</v>
          </cell>
          <cell r="J2147">
            <v>150</v>
          </cell>
          <cell r="K2147">
            <v>55.5</v>
          </cell>
          <cell r="L2147">
            <v>150</v>
          </cell>
          <cell r="M2147">
            <v>294.45</v>
          </cell>
          <cell r="N2147">
            <v>150</v>
          </cell>
          <cell r="O2147">
            <v>147.5</v>
          </cell>
          <cell r="P2147">
            <v>150</v>
          </cell>
          <cell r="Q2147">
            <v>248.3</v>
          </cell>
          <cell r="R2147">
            <v>150</v>
          </cell>
          <cell r="S2147">
            <v>118.9</v>
          </cell>
          <cell r="T2147">
            <v>150</v>
          </cell>
          <cell r="U2147">
            <v>39.9</v>
          </cell>
          <cell r="V2147">
            <v>150</v>
          </cell>
          <cell r="W2147">
            <v>0</v>
          </cell>
          <cell r="X2147">
            <v>150</v>
          </cell>
          <cell r="Y2147">
            <v>0</v>
          </cell>
          <cell r="Z2147">
            <v>150</v>
          </cell>
          <cell r="AA2147">
            <v>0</v>
          </cell>
          <cell r="AB2147">
            <v>150</v>
          </cell>
          <cell r="AC2147">
            <v>0</v>
          </cell>
          <cell r="AD2147">
            <v>150</v>
          </cell>
          <cell r="AE2147">
            <v>0</v>
          </cell>
        </row>
        <row r="2148">
          <cell r="F2148" t="str">
            <v>(-) DESPESAS RECURSOS HUMANOSMulta Termino Contratual</v>
          </cell>
          <cell r="G2148" t="str">
            <v>Multa Termino Contratual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</row>
        <row r="2149">
          <cell r="F2149" t="str">
            <v>(-) DESPESAS RECURSOS HUMANOSMultas Trabalhistas</v>
          </cell>
          <cell r="G2149" t="str">
            <v>Multas Trabalhistas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</row>
        <row r="2150">
          <cell r="F2150" t="str">
            <v xml:space="preserve">(-) DESPESAS RECURSOS HUMANOSFardamento </v>
          </cell>
          <cell r="G2150" t="str">
            <v xml:space="preserve">Fardamento </v>
          </cell>
          <cell r="H2150">
            <v>78.541666666666671</v>
          </cell>
          <cell r="I2150">
            <v>0</v>
          </cell>
          <cell r="J2150">
            <v>78.541666666666671</v>
          </cell>
          <cell r="K2150">
            <v>0</v>
          </cell>
          <cell r="L2150">
            <v>78.541666666666671</v>
          </cell>
          <cell r="M2150">
            <v>0</v>
          </cell>
          <cell r="N2150">
            <v>78.541666666666671</v>
          </cell>
          <cell r="O2150">
            <v>0</v>
          </cell>
          <cell r="P2150">
            <v>78.541666666666671</v>
          </cell>
          <cell r="Q2150">
            <v>478.4</v>
          </cell>
          <cell r="R2150">
            <v>78.541666666666671</v>
          </cell>
          <cell r="S2150">
            <v>70</v>
          </cell>
          <cell r="T2150">
            <v>78.541666666666671</v>
          </cell>
          <cell r="U2150">
            <v>0</v>
          </cell>
          <cell r="V2150">
            <v>78.541666666666671</v>
          </cell>
          <cell r="W2150">
            <v>0</v>
          </cell>
          <cell r="X2150">
            <v>78.541666666666671</v>
          </cell>
          <cell r="Y2150">
            <v>0</v>
          </cell>
          <cell r="Z2150">
            <v>78.541666666666671</v>
          </cell>
          <cell r="AA2150">
            <v>0</v>
          </cell>
          <cell r="AB2150">
            <v>78.541666666666671</v>
          </cell>
          <cell r="AC2150">
            <v>0</v>
          </cell>
          <cell r="AD2150">
            <v>78.541666666666671</v>
          </cell>
          <cell r="AE2150">
            <v>0</v>
          </cell>
        </row>
        <row r="2151">
          <cell r="F2151" t="str">
            <v>(-) DESPESAS RECURSOS HUMANOSBenefícios</v>
          </cell>
          <cell r="G2151" t="str">
            <v>Benefícios</v>
          </cell>
          <cell r="H2151">
            <v>20001.093280182457</v>
          </cell>
          <cell r="I2151">
            <v>7080.8800000000028</v>
          </cell>
          <cell r="J2151">
            <v>20001.093280182457</v>
          </cell>
          <cell r="K2151">
            <v>5494.68</v>
          </cell>
          <cell r="L2151">
            <v>20001.093280182457</v>
          </cell>
          <cell r="M2151">
            <v>7661.7000000000007</v>
          </cell>
          <cell r="N2151">
            <v>20001.093280182457</v>
          </cell>
          <cell r="O2151">
            <v>4845.59</v>
          </cell>
          <cell r="P2151">
            <v>20353.093280182457</v>
          </cell>
          <cell r="Q2151">
            <v>5482.54</v>
          </cell>
          <cell r="R2151">
            <v>20353.093280182457</v>
          </cell>
          <cell r="S2151">
            <v>4530.29</v>
          </cell>
          <cell r="T2151">
            <v>20353.093280182457</v>
          </cell>
          <cell r="U2151">
            <v>4284.7700000000004</v>
          </cell>
          <cell r="V2151">
            <v>20353.093280182457</v>
          </cell>
          <cell r="W2151">
            <v>0</v>
          </cell>
          <cell r="X2151">
            <v>20353.093280182457</v>
          </cell>
          <cell r="Y2151">
            <v>0</v>
          </cell>
          <cell r="Z2151">
            <v>20353.093280182457</v>
          </cell>
          <cell r="AA2151">
            <v>0</v>
          </cell>
          <cell r="AB2151">
            <v>20353.093280182457</v>
          </cell>
          <cell r="AC2151">
            <v>0</v>
          </cell>
          <cell r="AD2151">
            <v>20353.093280182457</v>
          </cell>
          <cell r="AE2151">
            <v>0</v>
          </cell>
        </row>
        <row r="2152">
          <cell r="F2152" t="str">
            <v>(-) DESPESAS RECURSOS HUMANOSAjuda de Custo Alimentação</v>
          </cell>
          <cell r="G2152" t="str">
            <v>Ajuda de Custo Alimentação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B2152">
            <v>0</v>
          </cell>
          <cell r="AC2152">
            <v>0</v>
          </cell>
          <cell r="AD2152">
            <v>0</v>
          </cell>
          <cell r="AE2152">
            <v>0</v>
          </cell>
        </row>
        <row r="2153">
          <cell r="F2153" t="str">
            <v>(-) DESPESAS RECURSOS HUMANOSAjuda de Custo Combustível</v>
          </cell>
          <cell r="G2153" t="str">
            <v>Ajuda de Custo Combustível</v>
          </cell>
          <cell r="H2153">
            <v>0</v>
          </cell>
          <cell r="I2153">
            <v>0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B2153">
            <v>0</v>
          </cell>
          <cell r="AC2153">
            <v>0</v>
          </cell>
          <cell r="AD2153">
            <v>0</v>
          </cell>
          <cell r="AE2153">
            <v>0</v>
          </cell>
        </row>
        <row r="2154">
          <cell r="F2154" t="str">
            <v>(-) DESPESAS RECURSOS HUMANOSAjuda de Custo Moradia/Aluguel</v>
          </cell>
          <cell r="G2154" t="str">
            <v>Ajuda de Custo Moradia/Aluguel</v>
          </cell>
          <cell r="H2154">
            <v>0</v>
          </cell>
          <cell r="I2154">
            <v>700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B2154">
            <v>0</v>
          </cell>
          <cell r="AC2154">
            <v>0</v>
          </cell>
          <cell r="AD2154">
            <v>0</v>
          </cell>
          <cell r="AE2154">
            <v>0</v>
          </cell>
        </row>
        <row r="2155">
          <cell r="F2155" t="str">
            <v>(-) DESPESAS RECURSOS HUMANOSPlano de Saúde</v>
          </cell>
          <cell r="G2155" t="str">
            <v>Plano de Saúde</v>
          </cell>
          <cell r="H2155">
            <v>1628</v>
          </cell>
          <cell r="I2155">
            <v>1697.0500000000029</v>
          </cell>
          <cell r="J2155">
            <v>1628</v>
          </cell>
          <cell r="K2155">
            <v>1273.3600000000006</v>
          </cell>
          <cell r="L2155">
            <v>1628</v>
          </cell>
          <cell r="M2155">
            <v>2937.0000000000005</v>
          </cell>
          <cell r="N2155">
            <v>1628</v>
          </cell>
          <cell r="O2155">
            <v>1386.88</v>
          </cell>
          <cell r="P2155">
            <v>1815</v>
          </cell>
          <cell r="Q2155">
            <v>2427.04</v>
          </cell>
          <cell r="R2155">
            <v>1815</v>
          </cell>
          <cell r="S2155">
            <v>1213.52</v>
          </cell>
          <cell r="T2155">
            <v>1815</v>
          </cell>
          <cell r="U2155">
            <v>1387.28</v>
          </cell>
          <cell r="V2155">
            <v>1815</v>
          </cell>
          <cell r="W2155">
            <v>0</v>
          </cell>
          <cell r="X2155">
            <v>1815</v>
          </cell>
          <cell r="Y2155">
            <v>0</v>
          </cell>
          <cell r="Z2155">
            <v>1815</v>
          </cell>
          <cell r="AA2155">
            <v>0</v>
          </cell>
          <cell r="AB2155">
            <v>1815</v>
          </cell>
          <cell r="AC2155">
            <v>0</v>
          </cell>
          <cell r="AD2155">
            <v>1815</v>
          </cell>
          <cell r="AE2155">
            <v>0</v>
          </cell>
        </row>
        <row r="2156">
          <cell r="F2156" t="str">
            <v>(-) DESPESAS RECURSOS HUMANOSSeguro de Vida em Grupo</v>
          </cell>
          <cell r="G2156" t="str">
            <v>Seguro de Vida em Grupo</v>
          </cell>
          <cell r="H2156">
            <v>89.716087200000004</v>
          </cell>
          <cell r="I2156">
            <v>2853.83</v>
          </cell>
          <cell r="J2156">
            <v>89.716087200000004</v>
          </cell>
          <cell r="K2156">
            <v>2742.32</v>
          </cell>
          <cell r="L2156">
            <v>89.716087200000004</v>
          </cell>
          <cell r="M2156">
            <v>2849.7</v>
          </cell>
          <cell r="N2156">
            <v>89.716087200000004</v>
          </cell>
          <cell r="O2156">
            <v>44.99</v>
          </cell>
          <cell r="P2156">
            <v>89.716087200000004</v>
          </cell>
          <cell r="Q2156">
            <v>39.340000000000003</v>
          </cell>
          <cell r="R2156">
            <v>89.716087200000004</v>
          </cell>
          <cell r="S2156">
            <v>68.44</v>
          </cell>
          <cell r="T2156">
            <v>89.716087200000004</v>
          </cell>
          <cell r="U2156">
            <v>60.18</v>
          </cell>
          <cell r="V2156">
            <v>89.716087200000004</v>
          </cell>
          <cell r="W2156">
            <v>0</v>
          </cell>
          <cell r="X2156">
            <v>89.716087200000004</v>
          </cell>
          <cell r="Y2156">
            <v>0</v>
          </cell>
          <cell r="Z2156">
            <v>89.716087200000004</v>
          </cell>
          <cell r="AA2156">
            <v>0</v>
          </cell>
          <cell r="AB2156">
            <v>89.716087200000004</v>
          </cell>
          <cell r="AC2156">
            <v>0</v>
          </cell>
          <cell r="AD2156">
            <v>89.716087200000004</v>
          </cell>
          <cell r="AE2156">
            <v>0</v>
          </cell>
        </row>
        <row r="2157">
          <cell r="F2157" t="str">
            <v>(-) DESPESAS RECURSOS HUMANOSPlano Odontológico</v>
          </cell>
          <cell r="G2157" t="str">
            <v>Plano Odontológico</v>
          </cell>
          <cell r="H2157">
            <v>0</v>
          </cell>
          <cell r="I2157">
            <v>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B2157">
            <v>0</v>
          </cell>
          <cell r="AC2157">
            <v>0</v>
          </cell>
          <cell r="AD2157">
            <v>0</v>
          </cell>
          <cell r="AE2157">
            <v>0</v>
          </cell>
        </row>
        <row r="2158">
          <cell r="F2158" t="str">
            <v>(-) DESPESAS RECURSOS HUMANOSFarmácia</v>
          </cell>
          <cell r="G2158" t="str">
            <v>Farmácia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B2158">
            <v>0</v>
          </cell>
          <cell r="AC2158">
            <v>0</v>
          </cell>
          <cell r="AD2158">
            <v>0</v>
          </cell>
          <cell r="AE2158">
            <v>0</v>
          </cell>
        </row>
        <row r="2159">
          <cell r="F2159" t="str">
            <v>(-) DESPESAS RECURSOS HUMANOSAlimentação Funcionários</v>
          </cell>
          <cell r="G2159" t="str">
            <v>Alimentação Funcionários</v>
          </cell>
          <cell r="H2159">
            <v>1980</v>
          </cell>
          <cell r="I2159">
            <v>1830</v>
          </cell>
          <cell r="J2159">
            <v>1980</v>
          </cell>
          <cell r="K2159">
            <v>1479</v>
          </cell>
          <cell r="L2159">
            <v>1980</v>
          </cell>
          <cell r="M2159">
            <v>1875</v>
          </cell>
          <cell r="N2159">
            <v>1980</v>
          </cell>
          <cell r="O2159">
            <v>1770</v>
          </cell>
          <cell r="P2159">
            <v>2145</v>
          </cell>
          <cell r="Q2159">
            <v>1530</v>
          </cell>
          <cell r="R2159">
            <v>2145</v>
          </cell>
          <cell r="S2159">
            <v>1530</v>
          </cell>
          <cell r="T2159">
            <v>2145</v>
          </cell>
          <cell r="U2159">
            <v>1530</v>
          </cell>
          <cell r="V2159">
            <v>2145</v>
          </cell>
          <cell r="W2159">
            <v>0</v>
          </cell>
          <cell r="X2159">
            <v>2145</v>
          </cell>
          <cell r="Y2159">
            <v>0</v>
          </cell>
          <cell r="Z2159">
            <v>2145</v>
          </cell>
          <cell r="AA2159">
            <v>0</v>
          </cell>
          <cell r="AB2159">
            <v>2145</v>
          </cell>
          <cell r="AC2159">
            <v>0</v>
          </cell>
          <cell r="AD2159">
            <v>2145</v>
          </cell>
          <cell r="AE2159">
            <v>0</v>
          </cell>
        </row>
        <row r="2160">
          <cell r="F2160" t="str">
            <v>(-) DESPESAS RECURSOS HUMANOSBenefícios Assistenciais</v>
          </cell>
          <cell r="G2160" t="str">
            <v>Benefícios Assistenciais</v>
          </cell>
          <cell r="H2160">
            <v>15350.877192982458</v>
          </cell>
          <cell r="I2160">
            <v>0</v>
          </cell>
          <cell r="J2160">
            <v>15350.877192982458</v>
          </cell>
          <cell r="K2160">
            <v>0</v>
          </cell>
          <cell r="L2160">
            <v>15350.877192982458</v>
          </cell>
          <cell r="M2160">
            <v>0</v>
          </cell>
          <cell r="N2160">
            <v>15350.877192982458</v>
          </cell>
          <cell r="O2160">
            <v>0</v>
          </cell>
          <cell r="P2160">
            <v>15350.877192982458</v>
          </cell>
          <cell r="Q2160">
            <v>0</v>
          </cell>
          <cell r="R2160">
            <v>15350.877192982458</v>
          </cell>
          <cell r="S2160">
            <v>0</v>
          </cell>
          <cell r="T2160">
            <v>15350.877192982458</v>
          </cell>
          <cell r="U2160">
            <v>0</v>
          </cell>
          <cell r="V2160">
            <v>15350.877192982458</v>
          </cell>
          <cell r="W2160">
            <v>0</v>
          </cell>
          <cell r="X2160">
            <v>15350.877192982458</v>
          </cell>
          <cell r="Y2160">
            <v>0</v>
          </cell>
          <cell r="Z2160">
            <v>15350.877192982458</v>
          </cell>
          <cell r="AA2160">
            <v>0</v>
          </cell>
          <cell r="AB2160">
            <v>15350.877192982458</v>
          </cell>
          <cell r="AC2160">
            <v>0</v>
          </cell>
          <cell r="AD2160">
            <v>15350.877192982458</v>
          </cell>
          <cell r="AE2160">
            <v>0</v>
          </cell>
        </row>
        <row r="2161">
          <cell r="F2161" t="str">
            <v>(-) DESPESAS RECURSOS HUMANOSAuxílio Creche</v>
          </cell>
          <cell r="G2161" t="str">
            <v>Auxílio Creche</v>
          </cell>
          <cell r="H2161">
            <v>952.5</v>
          </cell>
          <cell r="I2161">
            <v>0</v>
          </cell>
          <cell r="J2161">
            <v>952.5</v>
          </cell>
          <cell r="K2161">
            <v>0</v>
          </cell>
          <cell r="L2161">
            <v>952.5</v>
          </cell>
          <cell r="M2161">
            <v>0</v>
          </cell>
          <cell r="N2161">
            <v>952.5</v>
          </cell>
          <cell r="O2161">
            <v>1643.72</v>
          </cell>
          <cell r="P2161">
            <v>952.5</v>
          </cell>
          <cell r="Q2161">
            <v>1486.16</v>
          </cell>
          <cell r="R2161">
            <v>952.5</v>
          </cell>
          <cell r="S2161">
            <v>1718.33</v>
          </cell>
          <cell r="T2161">
            <v>952.5</v>
          </cell>
          <cell r="U2161">
            <v>1307.31</v>
          </cell>
          <cell r="V2161">
            <v>952.5</v>
          </cell>
          <cell r="W2161">
            <v>0</v>
          </cell>
          <cell r="X2161">
            <v>952.5</v>
          </cell>
          <cell r="Y2161">
            <v>0</v>
          </cell>
          <cell r="Z2161">
            <v>952.5</v>
          </cell>
          <cell r="AA2161">
            <v>0</v>
          </cell>
          <cell r="AB2161">
            <v>952.5</v>
          </cell>
          <cell r="AC2161">
            <v>0</v>
          </cell>
          <cell r="AD2161">
            <v>952.5</v>
          </cell>
          <cell r="AE2161">
            <v>0</v>
          </cell>
        </row>
        <row r="2162">
          <cell r="F2162" t="str">
            <v>(-) DESPESAS RECURSOS HUMANOSVale Transporte</v>
          </cell>
          <cell r="G2162" t="str">
            <v>Vale Transporte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</row>
        <row r="2163">
          <cell r="F2163" t="str">
            <v>(-) DESPESAS RECURSOS HUMANOS(-) Despesas Especificas</v>
          </cell>
          <cell r="G2163" t="str">
            <v>(-) Despesas Especificas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192.15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</row>
        <row r="2164">
          <cell r="F2164" t="str">
            <v>(-) DESPESAS RECURSOS HUMANOSEnergia Eletrica</v>
          </cell>
          <cell r="G2164" t="str">
            <v>Energia Eletrica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</row>
        <row r="2165">
          <cell r="F2165" t="str">
            <v>(-) DESPESAS RECURSOS HUMANOSCustas Cartoriais</v>
          </cell>
          <cell r="G2165" t="str">
            <v>Custas Cartoriais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192.15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B2165">
            <v>0</v>
          </cell>
          <cell r="AC2165">
            <v>0</v>
          </cell>
          <cell r="AD2165">
            <v>0</v>
          </cell>
          <cell r="AE2165">
            <v>0</v>
          </cell>
        </row>
        <row r="2166">
          <cell r="F2166" t="str">
            <v>(-) DESPESAS RECURSOS HUMANOSAluguel de Máquinas e Equipamentos</v>
          </cell>
          <cell r="G2166" t="str">
            <v>Aluguel de Máquinas e Equipamentos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B2166">
            <v>0</v>
          </cell>
          <cell r="AC2166">
            <v>0</v>
          </cell>
          <cell r="AD2166">
            <v>0</v>
          </cell>
          <cell r="AE2166">
            <v>0</v>
          </cell>
        </row>
        <row r="2167">
          <cell r="F2167" t="str">
            <v>(-) DESPESAS RECURSOS HUMANOSCombustível Frota Leve</v>
          </cell>
          <cell r="G2167" t="str">
            <v>Combustível Frota Leve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  <cell r="AE2167">
            <v>0</v>
          </cell>
        </row>
        <row r="2168">
          <cell r="F2168" t="str">
            <v>(-) DESPESAS RECURSOS HUMANOSLubrificantes Frota Leve</v>
          </cell>
          <cell r="G2168" t="str">
            <v>Lubrificantes Frota Leve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  <cell r="AE2168">
            <v>0</v>
          </cell>
        </row>
        <row r="2169">
          <cell r="F2169" t="str">
            <v>(-) DESPESAS RECURSOS HUMANOSManutenção Frota Leve</v>
          </cell>
          <cell r="G2169" t="str">
            <v>Manutenção Frota Leve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</row>
        <row r="2170">
          <cell r="F2170" t="str">
            <v>(-) DESPESAS RECURSOS HUMANOSSeguro Frota Leve</v>
          </cell>
          <cell r="G2170" t="str">
            <v>Seguro Frota Leve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</row>
        <row r="2171">
          <cell r="F2171" t="str">
            <v>(-) DESPESAS RECURSOS HUMANOSSeguro Instalações</v>
          </cell>
          <cell r="G2171" t="str">
            <v>Seguro Instalações</v>
          </cell>
          <cell r="H2171">
            <v>0</v>
          </cell>
          <cell r="I2171">
            <v>0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0</v>
          </cell>
          <cell r="AD2171">
            <v>0</v>
          </cell>
          <cell r="AE2171">
            <v>0</v>
          </cell>
        </row>
        <row r="2172">
          <cell r="F2172" t="str">
            <v>(-) DESPESAS RECURSOS HUMANOSSeguro Responsabilidade Civil</v>
          </cell>
          <cell r="G2172" t="str">
            <v>Seguro Responsabilidade Civil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0</v>
          </cell>
          <cell r="AD2172">
            <v>0</v>
          </cell>
          <cell r="AE2172">
            <v>0</v>
          </cell>
        </row>
        <row r="2173">
          <cell r="F2173" t="str">
            <v>(-) DESPESAS RECURSOS HUMANOSAluguel de Imóveis</v>
          </cell>
          <cell r="G2173" t="str">
            <v>Aluguel de Imóveis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B2173">
            <v>0</v>
          </cell>
          <cell r="AC2173">
            <v>0</v>
          </cell>
          <cell r="AD2173">
            <v>0</v>
          </cell>
          <cell r="AE2173">
            <v>0</v>
          </cell>
        </row>
        <row r="2174">
          <cell r="F2174" t="str">
            <v>(-) DESPESAS RECURSOS HUMANOSTaxas Operacionais</v>
          </cell>
          <cell r="G2174" t="str">
            <v>Taxas Operacionais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B2174">
            <v>0</v>
          </cell>
          <cell r="AC2174">
            <v>0</v>
          </cell>
          <cell r="AD2174">
            <v>0</v>
          </cell>
          <cell r="AE2174">
            <v>0</v>
          </cell>
        </row>
        <row r="2175">
          <cell r="F2175" t="str">
            <v>(-) DESPESAS RECURSOS HUMANOSDoações</v>
          </cell>
          <cell r="G2175" t="str">
            <v>Doações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0</v>
          </cell>
          <cell r="AB2175">
            <v>0</v>
          </cell>
          <cell r="AC2175">
            <v>0</v>
          </cell>
          <cell r="AD2175">
            <v>0</v>
          </cell>
          <cell r="AE2175">
            <v>0</v>
          </cell>
        </row>
        <row r="2176">
          <cell r="F2176" t="str">
            <v>(-) DESPESAS RECURSOS HUMANOSPremio por Concursos</v>
          </cell>
          <cell r="G2176" t="str">
            <v>Premio por Concursos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0</v>
          </cell>
          <cell r="AA2176">
            <v>0</v>
          </cell>
          <cell r="AB2176">
            <v>0</v>
          </cell>
          <cell r="AC2176">
            <v>0</v>
          </cell>
          <cell r="AD2176">
            <v>0</v>
          </cell>
          <cell r="AE2176">
            <v>0</v>
          </cell>
        </row>
        <row r="2177">
          <cell r="F2177" t="str">
            <v>(-) DESPESAS RECURSOS HUMANOSPublicações Legais</v>
          </cell>
          <cell r="G2177" t="str">
            <v>Publicações Legais</v>
          </cell>
          <cell r="H2177">
            <v>0</v>
          </cell>
          <cell r="I2177">
            <v>0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0</v>
          </cell>
          <cell r="AA2177">
            <v>0</v>
          </cell>
          <cell r="AB2177">
            <v>0</v>
          </cell>
          <cell r="AC2177">
            <v>0</v>
          </cell>
          <cell r="AD2177">
            <v>0</v>
          </cell>
          <cell r="AE2177">
            <v>0</v>
          </cell>
        </row>
        <row r="2178">
          <cell r="F2178" t="str">
            <v>(-) DESPESAS RECURSOS HUMANOSServiço Copa</v>
          </cell>
          <cell r="G2178" t="str">
            <v>Serviço Copa</v>
          </cell>
          <cell r="H2178">
            <v>0</v>
          </cell>
          <cell r="I2178">
            <v>0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0</v>
          </cell>
          <cell r="AD2178">
            <v>0</v>
          </cell>
          <cell r="AE2178">
            <v>0</v>
          </cell>
        </row>
        <row r="2179">
          <cell r="F2179" t="str">
            <v>(-) DESPESAS RECURSOS HUMANOSContribuição Sindicatos e Associações</v>
          </cell>
          <cell r="G2179" t="str">
            <v>Contribuição Sindicatos e Associações</v>
          </cell>
          <cell r="H2179">
            <v>0</v>
          </cell>
          <cell r="I2179">
            <v>0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0</v>
          </cell>
          <cell r="AD2179">
            <v>0</v>
          </cell>
          <cell r="AE2179">
            <v>0</v>
          </cell>
        </row>
        <row r="2180">
          <cell r="F2180" t="str">
            <v>(-) DESPESAS RECURSOS HUMANOSDespesas com Certificação Digital</v>
          </cell>
          <cell r="G2180" t="str">
            <v>Despesas com Certificação Digital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0</v>
          </cell>
          <cell r="AA2180">
            <v>0</v>
          </cell>
          <cell r="AB2180">
            <v>0</v>
          </cell>
          <cell r="AC2180">
            <v>0</v>
          </cell>
          <cell r="AD2180">
            <v>0</v>
          </cell>
          <cell r="AE2180">
            <v>0</v>
          </cell>
        </row>
        <row r="2181">
          <cell r="F2181" t="str">
            <v>(-) DESPESAS RECURSOS HUMANOSCustas e Emolumentos</v>
          </cell>
          <cell r="G2181" t="str">
            <v>Custas e Emolumentos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B2181">
            <v>0</v>
          </cell>
          <cell r="AC2181">
            <v>0</v>
          </cell>
          <cell r="AD2181">
            <v>0</v>
          </cell>
          <cell r="AE2181">
            <v>0</v>
          </cell>
        </row>
        <row r="2182">
          <cell r="F2182" t="str">
            <v>(-) DESPESAS RECURSOS HUMANOS(-) Despesas Gerais</v>
          </cell>
          <cell r="G2182" t="str">
            <v>(-) Despesas Gerais</v>
          </cell>
          <cell r="H2182">
            <v>28184.543293302057</v>
          </cell>
          <cell r="I2182">
            <v>17639.32</v>
          </cell>
          <cell r="J2182">
            <v>29434.543293302057</v>
          </cell>
          <cell r="K2182">
            <v>17413.080000000002</v>
          </cell>
          <cell r="L2182">
            <v>35324.543293302057</v>
          </cell>
          <cell r="M2182">
            <v>14066.5</v>
          </cell>
          <cell r="N2182">
            <v>28434.543293302057</v>
          </cell>
          <cell r="O2182">
            <v>18096.8</v>
          </cell>
          <cell r="P2182">
            <v>28784.543293302057</v>
          </cell>
          <cell r="Q2182">
            <v>36891.68</v>
          </cell>
          <cell r="R2182">
            <v>30474.543293302057</v>
          </cell>
          <cell r="S2182">
            <v>17291.73</v>
          </cell>
          <cell r="T2182">
            <v>28731.215890900177</v>
          </cell>
          <cell r="U2182">
            <v>15122.320000000002</v>
          </cell>
          <cell r="V2182">
            <v>28481.215890900177</v>
          </cell>
          <cell r="W2182">
            <v>0</v>
          </cell>
          <cell r="X2182">
            <v>30771.215890900177</v>
          </cell>
          <cell r="Y2182">
            <v>0</v>
          </cell>
          <cell r="Z2182">
            <v>60081.215890900174</v>
          </cell>
          <cell r="AA2182">
            <v>0</v>
          </cell>
          <cell r="AB2182">
            <v>28731.215890900177</v>
          </cell>
          <cell r="AC2182">
            <v>0</v>
          </cell>
          <cell r="AD2182">
            <v>29321.215890900177</v>
          </cell>
          <cell r="AE2182">
            <v>0</v>
          </cell>
        </row>
        <row r="2183">
          <cell r="F2183" t="str">
            <v>(-) DESPESAS RECURSOS HUMANOS(-) Deslocamentos e Viagens</v>
          </cell>
          <cell r="G2183" t="str">
            <v>(-) Deslocamentos e Viagens</v>
          </cell>
          <cell r="H2183">
            <v>590</v>
          </cell>
          <cell r="I2183">
            <v>642.02</v>
          </cell>
          <cell r="J2183">
            <v>1840</v>
          </cell>
          <cell r="K2183">
            <v>745</v>
          </cell>
          <cell r="L2183">
            <v>1790</v>
          </cell>
          <cell r="M2183">
            <v>425.75</v>
          </cell>
          <cell r="N2183">
            <v>1740</v>
          </cell>
          <cell r="O2183">
            <v>3798.38</v>
          </cell>
          <cell r="P2183">
            <v>1890</v>
          </cell>
          <cell r="Q2183">
            <v>1287.75</v>
          </cell>
          <cell r="R2183">
            <v>1840</v>
          </cell>
          <cell r="S2183">
            <v>405.35</v>
          </cell>
          <cell r="T2183">
            <v>1790</v>
          </cell>
          <cell r="U2183">
            <v>242</v>
          </cell>
          <cell r="V2183">
            <v>1740</v>
          </cell>
          <cell r="W2183">
            <v>0</v>
          </cell>
          <cell r="X2183">
            <v>1890</v>
          </cell>
          <cell r="Y2183">
            <v>0</v>
          </cell>
          <cell r="Z2183">
            <v>1840</v>
          </cell>
          <cell r="AA2183">
            <v>0</v>
          </cell>
          <cell r="AB2183">
            <v>1790</v>
          </cell>
          <cell r="AC2183">
            <v>0</v>
          </cell>
          <cell r="AD2183">
            <v>640</v>
          </cell>
          <cell r="AE2183">
            <v>0</v>
          </cell>
        </row>
        <row r="2184">
          <cell r="F2184" t="str">
            <v xml:space="preserve">(-) DESPESAS RECURSOS HUMANOSHospedagem </v>
          </cell>
          <cell r="G2184" t="str">
            <v xml:space="preserve">Hospedagem </v>
          </cell>
          <cell r="H2184">
            <v>0</v>
          </cell>
          <cell r="I2184">
            <v>258</v>
          </cell>
          <cell r="J2184">
            <v>400</v>
          </cell>
          <cell r="K2184">
            <v>582</v>
          </cell>
          <cell r="L2184">
            <v>400</v>
          </cell>
          <cell r="M2184">
            <v>192</v>
          </cell>
          <cell r="N2184">
            <v>400</v>
          </cell>
          <cell r="O2184">
            <v>2624.5</v>
          </cell>
          <cell r="P2184">
            <v>400</v>
          </cell>
          <cell r="Q2184">
            <v>436.8</v>
          </cell>
          <cell r="R2184">
            <v>400</v>
          </cell>
          <cell r="S2184">
            <v>0</v>
          </cell>
          <cell r="T2184">
            <v>400</v>
          </cell>
          <cell r="U2184">
            <v>0</v>
          </cell>
          <cell r="V2184">
            <v>400</v>
          </cell>
          <cell r="W2184">
            <v>0</v>
          </cell>
          <cell r="X2184">
            <v>400</v>
          </cell>
          <cell r="Y2184">
            <v>0</v>
          </cell>
          <cell r="Z2184">
            <v>400</v>
          </cell>
          <cell r="AA2184">
            <v>0</v>
          </cell>
          <cell r="AB2184">
            <v>400</v>
          </cell>
          <cell r="AC2184">
            <v>0</v>
          </cell>
          <cell r="AD2184">
            <v>0</v>
          </cell>
          <cell r="AE2184">
            <v>0</v>
          </cell>
        </row>
        <row r="2185">
          <cell r="F2185" t="str">
            <v xml:space="preserve">(-) DESPESAS RECURSOS HUMANOSPassagens Aéreas </v>
          </cell>
          <cell r="G2185" t="str">
            <v xml:space="preserve">Passagens Aéreas </v>
          </cell>
          <cell r="H2185">
            <v>0</v>
          </cell>
          <cell r="I2185">
            <v>210</v>
          </cell>
          <cell r="J2185">
            <v>800</v>
          </cell>
          <cell r="K2185">
            <v>0</v>
          </cell>
          <cell r="L2185">
            <v>800</v>
          </cell>
          <cell r="M2185">
            <v>0</v>
          </cell>
          <cell r="N2185">
            <v>800</v>
          </cell>
          <cell r="O2185">
            <v>57</v>
          </cell>
          <cell r="P2185">
            <v>800</v>
          </cell>
          <cell r="Q2185">
            <v>834.95</v>
          </cell>
          <cell r="R2185">
            <v>800</v>
          </cell>
          <cell r="S2185">
            <v>0</v>
          </cell>
          <cell r="T2185">
            <v>800</v>
          </cell>
          <cell r="U2185">
            <v>0</v>
          </cell>
          <cell r="V2185">
            <v>800</v>
          </cell>
          <cell r="W2185">
            <v>0</v>
          </cell>
          <cell r="X2185">
            <v>800</v>
          </cell>
          <cell r="Y2185">
            <v>0</v>
          </cell>
          <cell r="Z2185">
            <v>800</v>
          </cell>
          <cell r="AA2185">
            <v>0</v>
          </cell>
          <cell r="AB2185">
            <v>800</v>
          </cell>
          <cell r="AC2185">
            <v>0</v>
          </cell>
          <cell r="AD2185">
            <v>0</v>
          </cell>
          <cell r="AE2185">
            <v>0</v>
          </cell>
        </row>
        <row r="2186">
          <cell r="F2186" t="str">
            <v xml:space="preserve">(-) DESPESAS RECURSOS HUMANOSPassagens Rodoviárias </v>
          </cell>
          <cell r="G2186" t="str">
            <v xml:space="preserve">Passagens Rodoviárias 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100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100</v>
          </cell>
          <cell r="Y2186">
            <v>0</v>
          </cell>
          <cell r="Z2186">
            <v>0</v>
          </cell>
          <cell r="AA2186">
            <v>0</v>
          </cell>
          <cell r="AB2186">
            <v>0</v>
          </cell>
          <cell r="AC2186">
            <v>0</v>
          </cell>
          <cell r="AD2186">
            <v>0</v>
          </cell>
          <cell r="AE2186">
            <v>0</v>
          </cell>
        </row>
        <row r="2187">
          <cell r="F2187" t="str">
            <v>(-) DESPESAS RECURSOS HUMANOSPassagens Marítimas</v>
          </cell>
          <cell r="G2187" t="str">
            <v>Passagens Marítimas</v>
          </cell>
          <cell r="H2187">
            <v>0</v>
          </cell>
          <cell r="I2187">
            <v>0</v>
          </cell>
          <cell r="J2187">
            <v>100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100</v>
          </cell>
          <cell r="S2187">
            <v>136.80000000000001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100</v>
          </cell>
          <cell r="AA2187">
            <v>0</v>
          </cell>
          <cell r="AB2187">
            <v>0</v>
          </cell>
          <cell r="AC2187">
            <v>0</v>
          </cell>
          <cell r="AD2187">
            <v>100</v>
          </cell>
          <cell r="AE2187">
            <v>0</v>
          </cell>
        </row>
        <row r="2188">
          <cell r="F2188" t="str">
            <v>(-) DESPESAS RECURSOS HUMANOSDespesas com Táxi</v>
          </cell>
          <cell r="G2188" t="str">
            <v>Despesas com Táxi</v>
          </cell>
          <cell r="H2188">
            <v>50</v>
          </cell>
          <cell r="I2188">
            <v>15</v>
          </cell>
          <cell r="J2188">
            <v>0</v>
          </cell>
          <cell r="K2188">
            <v>75</v>
          </cell>
          <cell r="L2188">
            <v>50</v>
          </cell>
          <cell r="M2188">
            <v>177.75</v>
          </cell>
          <cell r="N2188">
            <v>0</v>
          </cell>
          <cell r="O2188">
            <v>114.1</v>
          </cell>
          <cell r="P2188">
            <v>50</v>
          </cell>
          <cell r="Q2188">
            <v>0</v>
          </cell>
          <cell r="R2188">
            <v>0</v>
          </cell>
          <cell r="S2188">
            <v>124.55</v>
          </cell>
          <cell r="T2188">
            <v>50</v>
          </cell>
          <cell r="U2188">
            <v>30</v>
          </cell>
          <cell r="V2188">
            <v>0</v>
          </cell>
          <cell r="W2188">
            <v>0</v>
          </cell>
          <cell r="X2188">
            <v>50</v>
          </cell>
          <cell r="Y2188">
            <v>0</v>
          </cell>
          <cell r="Z2188">
            <v>0</v>
          </cell>
          <cell r="AA2188">
            <v>0</v>
          </cell>
          <cell r="AB2188">
            <v>50</v>
          </cell>
          <cell r="AC2188">
            <v>0</v>
          </cell>
          <cell r="AD2188">
            <v>0</v>
          </cell>
          <cell r="AE2188">
            <v>0</v>
          </cell>
        </row>
        <row r="2189">
          <cell r="F2189" t="str">
            <v>(-) DESPESAS RECURSOS HUMANOSDespesas com Moto Taxi</v>
          </cell>
          <cell r="G2189" t="str">
            <v>Despesas com Moto Taxi</v>
          </cell>
          <cell r="H2189">
            <v>90</v>
          </cell>
          <cell r="I2189">
            <v>132</v>
          </cell>
          <cell r="J2189">
            <v>90</v>
          </cell>
          <cell r="K2189">
            <v>88</v>
          </cell>
          <cell r="L2189">
            <v>90</v>
          </cell>
          <cell r="M2189">
            <v>28</v>
          </cell>
          <cell r="N2189">
            <v>90</v>
          </cell>
          <cell r="O2189">
            <v>55</v>
          </cell>
          <cell r="P2189">
            <v>90</v>
          </cell>
          <cell r="Q2189">
            <v>16</v>
          </cell>
          <cell r="R2189">
            <v>90</v>
          </cell>
          <cell r="S2189">
            <v>76</v>
          </cell>
          <cell r="T2189">
            <v>90</v>
          </cell>
          <cell r="U2189">
            <v>80</v>
          </cell>
          <cell r="V2189">
            <v>90</v>
          </cell>
          <cell r="W2189">
            <v>0</v>
          </cell>
          <cell r="X2189">
            <v>90</v>
          </cell>
          <cell r="Y2189">
            <v>0</v>
          </cell>
          <cell r="Z2189">
            <v>90</v>
          </cell>
          <cell r="AA2189">
            <v>0</v>
          </cell>
          <cell r="AB2189">
            <v>90</v>
          </cell>
          <cell r="AC2189">
            <v>0</v>
          </cell>
          <cell r="AD2189">
            <v>90</v>
          </cell>
          <cell r="AE2189">
            <v>0</v>
          </cell>
        </row>
        <row r="2190">
          <cell r="F2190" t="str">
            <v>(-) DESPESAS RECURSOS HUMANOSAlimentação Viagens</v>
          </cell>
          <cell r="G2190" t="str">
            <v>Alimentação Viagens</v>
          </cell>
          <cell r="H2190">
            <v>300</v>
          </cell>
          <cell r="I2190">
            <v>0</v>
          </cell>
          <cell r="J2190">
            <v>300</v>
          </cell>
          <cell r="K2190">
            <v>0</v>
          </cell>
          <cell r="L2190">
            <v>300</v>
          </cell>
          <cell r="M2190">
            <v>28</v>
          </cell>
          <cell r="N2190">
            <v>300</v>
          </cell>
          <cell r="O2190">
            <v>206.3</v>
          </cell>
          <cell r="P2190">
            <v>300</v>
          </cell>
          <cell r="Q2190">
            <v>0</v>
          </cell>
          <cell r="R2190">
            <v>300</v>
          </cell>
          <cell r="S2190">
            <v>20</v>
          </cell>
          <cell r="T2190">
            <v>300</v>
          </cell>
          <cell r="U2190">
            <v>0</v>
          </cell>
          <cell r="V2190">
            <v>300</v>
          </cell>
          <cell r="W2190">
            <v>0</v>
          </cell>
          <cell r="X2190">
            <v>300</v>
          </cell>
          <cell r="Y2190">
            <v>0</v>
          </cell>
          <cell r="Z2190">
            <v>300</v>
          </cell>
          <cell r="AA2190">
            <v>0</v>
          </cell>
          <cell r="AB2190">
            <v>300</v>
          </cell>
          <cell r="AC2190">
            <v>0</v>
          </cell>
          <cell r="AD2190">
            <v>300</v>
          </cell>
          <cell r="AE2190">
            <v>0</v>
          </cell>
        </row>
        <row r="2191">
          <cell r="F2191" t="str">
            <v>(-) DESPESAS RECURSOS HUMANOSDiárias Viagens</v>
          </cell>
          <cell r="G2191" t="str">
            <v>Diárias Viagens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B2191">
            <v>0</v>
          </cell>
          <cell r="AC2191">
            <v>0</v>
          </cell>
          <cell r="AD2191">
            <v>0</v>
          </cell>
          <cell r="AE2191">
            <v>0</v>
          </cell>
        </row>
        <row r="2192">
          <cell r="F2192" t="str">
            <v>(-) DESPESAS RECURSOS HUMANOSCombustível em Viagens</v>
          </cell>
          <cell r="G2192" t="str">
            <v>Combustível em Viagens</v>
          </cell>
          <cell r="H2192">
            <v>150</v>
          </cell>
          <cell r="I2192">
            <v>27.02</v>
          </cell>
          <cell r="J2192">
            <v>150</v>
          </cell>
          <cell r="K2192">
            <v>0</v>
          </cell>
          <cell r="L2192">
            <v>150</v>
          </cell>
          <cell r="M2192">
            <v>0</v>
          </cell>
          <cell r="N2192">
            <v>150</v>
          </cell>
          <cell r="O2192">
            <v>730.48</v>
          </cell>
          <cell r="P2192">
            <v>150</v>
          </cell>
          <cell r="Q2192">
            <v>0</v>
          </cell>
          <cell r="R2192">
            <v>150</v>
          </cell>
          <cell r="S2192">
            <v>0</v>
          </cell>
          <cell r="T2192">
            <v>150</v>
          </cell>
          <cell r="U2192">
            <v>132</v>
          </cell>
          <cell r="V2192">
            <v>150</v>
          </cell>
          <cell r="W2192">
            <v>0</v>
          </cell>
          <cell r="X2192">
            <v>150</v>
          </cell>
          <cell r="Y2192">
            <v>0</v>
          </cell>
          <cell r="Z2192">
            <v>150</v>
          </cell>
          <cell r="AA2192">
            <v>0</v>
          </cell>
          <cell r="AB2192">
            <v>150</v>
          </cell>
          <cell r="AC2192">
            <v>0</v>
          </cell>
          <cell r="AD2192">
            <v>150</v>
          </cell>
          <cell r="AE2192">
            <v>0</v>
          </cell>
        </row>
        <row r="2193">
          <cell r="F2193" t="str">
            <v>(-) DESPESAS RECURSOS HUMANOSEstacionamento</v>
          </cell>
          <cell r="G2193" t="str">
            <v>Estacionamento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11</v>
          </cell>
          <cell r="P2193">
            <v>0</v>
          </cell>
          <cell r="Q2193">
            <v>0</v>
          </cell>
          <cell r="R2193">
            <v>0</v>
          </cell>
          <cell r="S2193">
            <v>48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</v>
          </cell>
          <cell r="Y2193">
            <v>0</v>
          </cell>
          <cell r="Z2193">
            <v>0</v>
          </cell>
          <cell r="AA2193">
            <v>0</v>
          </cell>
          <cell r="AB2193">
            <v>0</v>
          </cell>
          <cell r="AC2193">
            <v>0</v>
          </cell>
          <cell r="AD2193">
            <v>0</v>
          </cell>
          <cell r="AE2193">
            <v>0</v>
          </cell>
        </row>
        <row r="2194">
          <cell r="F2194" t="str">
            <v>(-) DESPESAS RECURSOS HUMANOSPedágio</v>
          </cell>
          <cell r="G2194" t="str">
            <v>Pedágio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  <cell r="AA2194">
            <v>0</v>
          </cell>
          <cell r="AB2194">
            <v>0</v>
          </cell>
          <cell r="AC2194">
            <v>0</v>
          </cell>
          <cell r="AD2194">
            <v>0</v>
          </cell>
          <cell r="AE2194">
            <v>0</v>
          </cell>
        </row>
        <row r="2195">
          <cell r="F2195" t="str">
            <v>(-) DESPESAS RECURSOS HUMANOS(-) Telefonia e Telecomunicações</v>
          </cell>
          <cell r="G2195" t="str">
            <v>(-) Telefonia e Telecomunicações</v>
          </cell>
          <cell r="H2195">
            <v>777.87662663538833</v>
          </cell>
          <cell r="I2195">
            <v>662.07</v>
          </cell>
          <cell r="J2195">
            <v>777.87662663538833</v>
          </cell>
          <cell r="K2195">
            <v>789.46</v>
          </cell>
          <cell r="L2195">
            <v>777.87662663538833</v>
          </cell>
          <cell r="M2195">
            <v>789.46</v>
          </cell>
          <cell r="N2195">
            <v>777.87662663538833</v>
          </cell>
          <cell r="O2195">
            <v>624.17999999999995</v>
          </cell>
          <cell r="P2195">
            <v>777.87662663538833</v>
          </cell>
          <cell r="Q2195">
            <v>738.29</v>
          </cell>
          <cell r="R2195">
            <v>777.87662663538833</v>
          </cell>
          <cell r="S2195">
            <v>736.21</v>
          </cell>
          <cell r="T2195">
            <v>824.54922423351161</v>
          </cell>
          <cell r="U2195">
            <v>0</v>
          </cell>
          <cell r="V2195">
            <v>824.54922423351161</v>
          </cell>
          <cell r="W2195">
            <v>0</v>
          </cell>
          <cell r="X2195">
            <v>824.54922423351161</v>
          </cell>
          <cell r="Y2195">
            <v>0</v>
          </cell>
          <cell r="Z2195">
            <v>824.54922423351161</v>
          </cell>
          <cell r="AA2195">
            <v>0</v>
          </cell>
          <cell r="AB2195">
            <v>824.54922423351161</v>
          </cell>
          <cell r="AC2195">
            <v>0</v>
          </cell>
          <cell r="AD2195">
            <v>824.54922423351161</v>
          </cell>
          <cell r="AE2195">
            <v>0</v>
          </cell>
        </row>
        <row r="2196">
          <cell r="F2196" t="str">
            <v>(-) DESPESAS RECURSOS HUMANOSTelefonia Fixa</v>
          </cell>
          <cell r="G2196" t="str">
            <v>Telefonia Fixa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0</v>
          </cell>
          <cell r="Z2196">
            <v>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  <cell r="AE2196">
            <v>0</v>
          </cell>
        </row>
        <row r="2197">
          <cell r="F2197" t="str">
            <v>(-) DESPESAS RECURSOS HUMANOSTelefonia Móvel</v>
          </cell>
          <cell r="G2197" t="str">
            <v>Telefonia Móvel</v>
          </cell>
          <cell r="H2197">
            <v>777.87662663538833</v>
          </cell>
          <cell r="I2197">
            <v>662.07</v>
          </cell>
          <cell r="J2197">
            <v>777.87662663538833</v>
          </cell>
          <cell r="K2197">
            <v>789.46</v>
          </cell>
          <cell r="L2197">
            <v>777.87662663538833</v>
          </cell>
          <cell r="M2197">
            <v>789.46</v>
          </cell>
          <cell r="N2197">
            <v>777.87662663538833</v>
          </cell>
          <cell r="O2197">
            <v>624.17999999999995</v>
          </cell>
          <cell r="P2197">
            <v>777.87662663538833</v>
          </cell>
          <cell r="Q2197">
            <v>738.29</v>
          </cell>
          <cell r="R2197">
            <v>777.87662663538833</v>
          </cell>
          <cell r="S2197">
            <v>736.21</v>
          </cell>
          <cell r="T2197">
            <v>824.54922423351161</v>
          </cell>
          <cell r="U2197">
            <v>0</v>
          </cell>
          <cell r="V2197">
            <v>824.54922423351161</v>
          </cell>
          <cell r="W2197">
            <v>0</v>
          </cell>
          <cell r="X2197">
            <v>824.54922423351161</v>
          </cell>
          <cell r="Y2197">
            <v>0</v>
          </cell>
          <cell r="Z2197">
            <v>824.54922423351161</v>
          </cell>
          <cell r="AA2197">
            <v>0</v>
          </cell>
          <cell r="AB2197">
            <v>824.54922423351161</v>
          </cell>
          <cell r="AC2197">
            <v>0</v>
          </cell>
          <cell r="AD2197">
            <v>824.54922423351161</v>
          </cell>
          <cell r="AE2197">
            <v>0</v>
          </cell>
        </row>
        <row r="2198">
          <cell r="F2198" t="str">
            <v>(-) DESPESAS RECURSOS HUMANOSInternet</v>
          </cell>
          <cell r="G2198" t="str">
            <v>Internet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  <cell r="AE2198">
            <v>0</v>
          </cell>
        </row>
        <row r="2199">
          <cell r="F2199" t="str">
            <v>(-) DESPESAS RECURSOS HUMANOSServiço de Trasmissão em Audio e Video</v>
          </cell>
          <cell r="G2199" t="str">
            <v>Serviço de Trasmissão em Audio e Video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  <cell r="Y2199">
            <v>0</v>
          </cell>
          <cell r="Z2199">
            <v>0</v>
          </cell>
          <cell r="AA2199">
            <v>0</v>
          </cell>
          <cell r="AB2199">
            <v>0</v>
          </cell>
          <cell r="AC2199">
            <v>0</v>
          </cell>
          <cell r="AD2199">
            <v>0</v>
          </cell>
          <cell r="AE2199">
            <v>0</v>
          </cell>
        </row>
        <row r="2200">
          <cell r="F2200" t="str">
            <v>(-) DESPESAS RECURSOS HUMANOSVoip</v>
          </cell>
          <cell r="G2200" t="str">
            <v>Voip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  <cell r="Y2200">
            <v>0</v>
          </cell>
          <cell r="Z2200">
            <v>0</v>
          </cell>
          <cell r="AA2200">
            <v>0</v>
          </cell>
          <cell r="AB2200">
            <v>0</v>
          </cell>
          <cell r="AC2200">
            <v>0</v>
          </cell>
          <cell r="AD2200">
            <v>0</v>
          </cell>
          <cell r="AE2200">
            <v>0</v>
          </cell>
        </row>
        <row r="2201">
          <cell r="F2201" t="str">
            <v>(-) DESPESAS RECURSOS HUMANOS(-)Materias de Consumo</v>
          </cell>
          <cell r="G2201" t="str">
            <v>(-)Materias de Consumo</v>
          </cell>
          <cell r="H2201">
            <v>2050</v>
          </cell>
          <cell r="I2201">
            <v>1302.57</v>
          </cell>
          <cell r="J2201">
            <v>1850</v>
          </cell>
          <cell r="K2201">
            <v>1492.14</v>
          </cell>
          <cell r="L2201">
            <v>7050</v>
          </cell>
          <cell r="M2201">
            <v>2179.2799999999997</v>
          </cell>
          <cell r="N2201">
            <v>2150</v>
          </cell>
          <cell r="O2201">
            <v>2051.4599999999996</v>
          </cell>
          <cell r="P2201">
            <v>2350</v>
          </cell>
          <cell r="Q2201">
            <v>5056.71</v>
          </cell>
          <cell r="R2201">
            <v>2150</v>
          </cell>
          <cell r="S2201">
            <v>2081.42</v>
          </cell>
          <cell r="T2201">
            <v>2350</v>
          </cell>
          <cell r="U2201">
            <v>2141.8199999999997</v>
          </cell>
          <cell r="V2201">
            <v>2150</v>
          </cell>
          <cell r="W2201">
            <v>0</v>
          </cell>
          <cell r="X2201">
            <v>2350</v>
          </cell>
          <cell r="Y2201">
            <v>0</v>
          </cell>
          <cell r="Z2201">
            <v>2150</v>
          </cell>
          <cell r="AA2201">
            <v>0</v>
          </cell>
          <cell r="AB2201">
            <v>2350</v>
          </cell>
          <cell r="AC2201">
            <v>0</v>
          </cell>
          <cell r="AD2201">
            <v>2150</v>
          </cell>
          <cell r="AE2201">
            <v>0</v>
          </cell>
        </row>
        <row r="2202">
          <cell r="F2202" t="str">
            <v>(-) DESPESAS RECURSOS HUMANOSMaterial de Consumo Informática</v>
          </cell>
          <cell r="G2202" t="str">
            <v>Material de Consumo Informática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  <cell r="Z2202">
            <v>0</v>
          </cell>
          <cell r="AA2202">
            <v>0</v>
          </cell>
          <cell r="AB2202">
            <v>0</v>
          </cell>
          <cell r="AC2202">
            <v>0</v>
          </cell>
          <cell r="AD2202">
            <v>0</v>
          </cell>
          <cell r="AE2202">
            <v>0</v>
          </cell>
        </row>
        <row r="2203">
          <cell r="F2203" t="str">
            <v>(-) DESPESAS RECURSOS HUMANOSAluguel Máquina Reprográfica</v>
          </cell>
          <cell r="G2203" t="str">
            <v>Aluguel Máquina Reprográfica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0</v>
          </cell>
          <cell r="Z2203">
            <v>0</v>
          </cell>
          <cell r="AA2203">
            <v>0</v>
          </cell>
          <cell r="AB2203">
            <v>0</v>
          </cell>
          <cell r="AC2203">
            <v>0</v>
          </cell>
          <cell r="AD2203">
            <v>0</v>
          </cell>
          <cell r="AE2203">
            <v>0</v>
          </cell>
        </row>
        <row r="2204">
          <cell r="F2204" t="str">
            <v>(-) DESPESAS RECURSOS HUMANOSMaterial de Consumo Máquina Reprografia</v>
          </cell>
          <cell r="G2204" t="str">
            <v>Material de Consumo Máquina Reprografia</v>
          </cell>
          <cell r="H2204">
            <v>0</v>
          </cell>
          <cell r="I2204">
            <v>409.96</v>
          </cell>
          <cell r="J2204">
            <v>0</v>
          </cell>
          <cell r="K2204">
            <v>216.79</v>
          </cell>
          <cell r="L2204">
            <v>0</v>
          </cell>
          <cell r="M2204">
            <v>138.6</v>
          </cell>
          <cell r="N2204">
            <v>0</v>
          </cell>
          <cell r="O2204">
            <v>479.08</v>
          </cell>
          <cell r="P2204">
            <v>0</v>
          </cell>
          <cell r="Q2204">
            <v>0</v>
          </cell>
          <cell r="R2204">
            <v>0</v>
          </cell>
          <cell r="S2204">
            <v>156.81</v>
          </cell>
          <cell r="T2204">
            <v>0</v>
          </cell>
          <cell r="U2204">
            <v>111.64</v>
          </cell>
          <cell r="V2204">
            <v>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A2204">
            <v>0</v>
          </cell>
          <cell r="AB2204">
            <v>0</v>
          </cell>
          <cell r="AC2204">
            <v>0</v>
          </cell>
          <cell r="AD2204">
            <v>0</v>
          </cell>
          <cell r="AE2204">
            <v>0</v>
          </cell>
        </row>
        <row r="2205">
          <cell r="F2205" t="str">
            <v>(-) DESPESAS RECURSOS HUMANOSMaterial de Expediente</v>
          </cell>
          <cell r="G2205" t="str">
            <v>Material de Expediente</v>
          </cell>
          <cell r="H2205">
            <v>350</v>
          </cell>
          <cell r="I2205">
            <v>202.61</v>
          </cell>
          <cell r="J2205">
            <v>350</v>
          </cell>
          <cell r="K2205">
            <v>171.41</v>
          </cell>
          <cell r="L2205">
            <v>350</v>
          </cell>
          <cell r="M2205">
            <v>483.52</v>
          </cell>
          <cell r="N2205">
            <v>350</v>
          </cell>
          <cell r="O2205">
            <v>429.29</v>
          </cell>
          <cell r="P2205">
            <v>350</v>
          </cell>
          <cell r="Q2205">
            <v>374.12</v>
          </cell>
          <cell r="R2205">
            <v>350</v>
          </cell>
          <cell r="S2205">
            <v>504.94</v>
          </cell>
          <cell r="T2205">
            <v>350</v>
          </cell>
          <cell r="U2205">
            <v>43.75</v>
          </cell>
          <cell r="V2205">
            <v>350</v>
          </cell>
          <cell r="W2205">
            <v>0</v>
          </cell>
          <cell r="X2205">
            <v>350</v>
          </cell>
          <cell r="Y2205">
            <v>0</v>
          </cell>
          <cell r="Z2205">
            <v>350</v>
          </cell>
          <cell r="AA2205">
            <v>0</v>
          </cell>
          <cell r="AB2205">
            <v>350</v>
          </cell>
          <cell r="AC2205">
            <v>0</v>
          </cell>
          <cell r="AD2205">
            <v>350</v>
          </cell>
          <cell r="AE2205">
            <v>0</v>
          </cell>
        </row>
        <row r="2206">
          <cell r="F2206" t="str">
            <v>(-) DESPESAS RECURSOS HUMANOSMaterial de Limpeza</v>
          </cell>
          <cell r="G2206" t="str">
            <v>Material de Limpeza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</row>
        <row r="2207">
          <cell r="F2207" t="str">
            <v>(-) DESPESAS RECURSOS HUMANOSMaterial Gráfico e Repreográfico</v>
          </cell>
          <cell r="G2207" t="str">
            <v>Material Gráfico e Repreográfico</v>
          </cell>
          <cell r="H2207">
            <v>1500</v>
          </cell>
          <cell r="I2207">
            <v>690</v>
          </cell>
          <cell r="J2207">
            <v>1500</v>
          </cell>
          <cell r="K2207">
            <v>1040</v>
          </cell>
          <cell r="L2207">
            <v>1500</v>
          </cell>
          <cell r="M2207">
            <v>72</v>
          </cell>
          <cell r="N2207">
            <v>1500</v>
          </cell>
          <cell r="O2207">
            <v>970</v>
          </cell>
          <cell r="P2207">
            <v>1500</v>
          </cell>
          <cell r="Q2207">
            <v>0</v>
          </cell>
          <cell r="R2207">
            <v>1500</v>
          </cell>
          <cell r="S2207">
            <v>970</v>
          </cell>
          <cell r="T2207">
            <v>1500</v>
          </cell>
          <cell r="U2207">
            <v>1500</v>
          </cell>
          <cell r="V2207">
            <v>1500</v>
          </cell>
          <cell r="W2207">
            <v>0</v>
          </cell>
          <cell r="X2207">
            <v>1500</v>
          </cell>
          <cell r="Y2207">
            <v>0</v>
          </cell>
          <cell r="Z2207">
            <v>1500</v>
          </cell>
          <cell r="AA2207">
            <v>0</v>
          </cell>
          <cell r="AB2207">
            <v>1500</v>
          </cell>
          <cell r="AC2207">
            <v>0</v>
          </cell>
          <cell r="AD2207">
            <v>1500</v>
          </cell>
          <cell r="AE2207">
            <v>0</v>
          </cell>
        </row>
        <row r="2208">
          <cell r="F2208" t="str">
            <v>(-) DESPESAS RECURSOS HUMANOSMateriais de Natureza Permanente</v>
          </cell>
          <cell r="G2208" t="str">
            <v>Materiais de Natureza Permanente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5000</v>
          </cell>
          <cell r="M2208">
            <v>0</v>
          </cell>
          <cell r="N2208">
            <v>300</v>
          </cell>
          <cell r="O2208">
            <v>102.6</v>
          </cell>
          <cell r="P2208">
            <v>300</v>
          </cell>
          <cell r="Q2208">
            <v>4432.96</v>
          </cell>
          <cell r="R2208">
            <v>300</v>
          </cell>
          <cell r="S2208">
            <v>129.9</v>
          </cell>
          <cell r="T2208">
            <v>300</v>
          </cell>
          <cell r="U2208">
            <v>399</v>
          </cell>
          <cell r="V2208">
            <v>300</v>
          </cell>
          <cell r="W2208">
            <v>0</v>
          </cell>
          <cell r="X2208">
            <v>300</v>
          </cell>
          <cell r="Y2208">
            <v>0</v>
          </cell>
          <cell r="Z2208">
            <v>300</v>
          </cell>
          <cell r="AA2208">
            <v>0</v>
          </cell>
          <cell r="AB2208">
            <v>300</v>
          </cell>
          <cell r="AC2208">
            <v>0</v>
          </cell>
          <cell r="AD2208">
            <v>300</v>
          </cell>
          <cell r="AE2208">
            <v>0</v>
          </cell>
        </row>
        <row r="2209">
          <cell r="F2209" t="str">
            <v>(-) DESPESAS RECURSOS HUMANOSCoffee Break</v>
          </cell>
          <cell r="G2209" t="str">
            <v>Coffee Break</v>
          </cell>
          <cell r="H2209">
            <v>200</v>
          </cell>
          <cell r="I2209">
            <v>0</v>
          </cell>
          <cell r="J2209">
            <v>0</v>
          </cell>
          <cell r="K2209">
            <v>63.94</v>
          </cell>
          <cell r="L2209">
            <v>200</v>
          </cell>
          <cell r="M2209">
            <v>425.16</v>
          </cell>
          <cell r="N2209">
            <v>0</v>
          </cell>
          <cell r="O2209">
            <v>70.489999999999995</v>
          </cell>
          <cell r="P2209">
            <v>200</v>
          </cell>
          <cell r="Q2209">
            <v>249.63</v>
          </cell>
          <cell r="R2209">
            <v>0</v>
          </cell>
          <cell r="S2209">
            <v>319.77</v>
          </cell>
          <cell r="T2209">
            <v>200</v>
          </cell>
          <cell r="U2209">
            <v>87.43</v>
          </cell>
          <cell r="V2209">
            <v>0</v>
          </cell>
          <cell r="W2209">
            <v>0</v>
          </cell>
          <cell r="X2209">
            <v>200</v>
          </cell>
          <cell r="Y2209">
            <v>0</v>
          </cell>
          <cell r="Z2209">
            <v>0</v>
          </cell>
          <cell r="AA2209">
            <v>0</v>
          </cell>
          <cell r="AB2209">
            <v>200</v>
          </cell>
          <cell r="AC2209">
            <v>0</v>
          </cell>
          <cell r="AD2209">
            <v>0</v>
          </cell>
          <cell r="AE2209">
            <v>0</v>
          </cell>
        </row>
        <row r="2210">
          <cell r="F2210" t="str">
            <v>(-) DESPESAS RECURSOS HUMANOSMaterial EPI</v>
          </cell>
          <cell r="G2210" t="str">
            <v>Material EPI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>
            <v>0</v>
          </cell>
          <cell r="M2210">
            <v>1060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  <cell r="R2210">
            <v>0</v>
          </cell>
          <cell r="S2210">
            <v>0</v>
          </cell>
          <cell r="T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0</v>
          </cell>
          <cell r="Y2210">
            <v>0</v>
          </cell>
          <cell r="Z2210">
            <v>0</v>
          </cell>
          <cell r="AA2210">
            <v>0</v>
          </cell>
          <cell r="AB2210">
            <v>0</v>
          </cell>
          <cell r="AC2210">
            <v>0</v>
          </cell>
          <cell r="AD2210">
            <v>0</v>
          </cell>
          <cell r="AE2210">
            <v>0</v>
          </cell>
        </row>
        <row r="2211">
          <cell r="F2211" t="str">
            <v>(-) DESPESAS RECURSOS HUMANOS(-) Serviços Técnicos Especializados</v>
          </cell>
          <cell r="G2211" t="str">
            <v>(-) Serviços Técnicos Especializados</v>
          </cell>
          <cell r="H2211">
            <v>10066.666666666666</v>
          </cell>
          <cell r="I2211">
            <v>9498.76</v>
          </cell>
          <cell r="J2211">
            <v>9066.6666666666661</v>
          </cell>
          <cell r="K2211">
            <v>4880</v>
          </cell>
          <cell r="L2211">
            <v>11006.666666666666</v>
          </cell>
          <cell r="M2211">
            <v>5772.01</v>
          </cell>
          <cell r="N2211">
            <v>9066.6666666666661</v>
          </cell>
          <cell r="O2211">
            <v>4681.05</v>
          </cell>
          <cell r="P2211">
            <v>9066.6666666666661</v>
          </cell>
          <cell r="Q2211">
            <v>19645.599999999999</v>
          </cell>
          <cell r="R2211">
            <v>11006.666666666666</v>
          </cell>
          <cell r="S2211">
            <v>6088.75</v>
          </cell>
          <cell r="T2211">
            <v>9066.6666666666661</v>
          </cell>
          <cell r="U2211">
            <v>2368.75</v>
          </cell>
          <cell r="V2211">
            <v>9066.6666666666661</v>
          </cell>
          <cell r="W2211">
            <v>0</v>
          </cell>
          <cell r="X2211">
            <v>11006.666666666666</v>
          </cell>
          <cell r="Y2211">
            <v>0</v>
          </cell>
          <cell r="Z2211">
            <v>40566.666666666664</v>
          </cell>
          <cell r="AA2211">
            <v>0</v>
          </cell>
          <cell r="AB2211">
            <v>9066.6666666666661</v>
          </cell>
          <cell r="AC2211">
            <v>0</v>
          </cell>
          <cell r="AD2211">
            <v>11006.666666666666</v>
          </cell>
          <cell r="AE2211">
            <v>0</v>
          </cell>
        </row>
        <row r="2212">
          <cell r="F2212" t="str">
            <v>(-) DESPESAS RECURSOS HUMANOSComissões sobre Vendas</v>
          </cell>
          <cell r="G2212" t="str">
            <v>Comissões sobre Vendas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  <cell r="AC2212">
            <v>0</v>
          </cell>
          <cell r="AD2212">
            <v>0</v>
          </cell>
          <cell r="AE2212">
            <v>0</v>
          </cell>
        </row>
        <row r="2213">
          <cell r="F2213" t="str">
            <v>(-) DESPESAS RECURSOS HUMANOSServiços de Segurança</v>
          </cell>
          <cell r="G2213" t="str">
            <v>Serviços de Segurança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  <cell r="AA2213">
            <v>0</v>
          </cell>
          <cell r="AB2213">
            <v>0</v>
          </cell>
          <cell r="AC2213">
            <v>0</v>
          </cell>
          <cell r="AD2213">
            <v>0</v>
          </cell>
          <cell r="AE2213">
            <v>0</v>
          </cell>
        </row>
        <row r="2214">
          <cell r="F2214" t="str">
            <v>(-) DESPESAS RECURSOS HUMANOSServiços de Contabilidade</v>
          </cell>
          <cell r="G2214" t="str">
            <v>Serviços de Contabilidade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0</v>
          </cell>
          <cell r="AC2214">
            <v>0</v>
          </cell>
          <cell r="AD2214">
            <v>0</v>
          </cell>
          <cell r="AE2214">
            <v>0</v>
          </cell>
        </row>
        <row r="2215">
          <cell r="F2215" t="str">
            <v>(-) DESPESAS RECURSOS HUMANOSAssessoria Tributária</v>
          </cell>
          <cell r="G2215" t="str">
            <v>Assessoria Tributária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  <cell r="AA2215">
            <v>0</v>
          </cell>
          <cell r="AB2215">
            <v>0</v>
          </cell>
          <cell r="AC2215">
            <v>0</v>
          </cell>
          <cell r="AD2215">
            <v>0</v>
          </cell>
          <cell r="AE2215">
            <v>0</v>
          </cell>
        </row>
        <row r="2216">
          <cell r="F2216" t="str">
            <v>(-) DESPESAS RECURSOS HUMANOSAuditoria Independente</v>
          </cell>
          <cell r="G2216" t="str">
            <v>Auditoria Independente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0</v>
          </cell>
          <cell r="Y2216">
            <v>0</v>
          </cell>
          <cell r="Z2216">
            <v>0</v>
          </cell>
          <cell r="AA2216">
            <v>0</v>
          </cell>
          <cell r="AB2216">
            <v>0</v>
          </cell>
          <cell r="AC2216">
            <v>0</v>
          </cell>
          <cell r="AD2216">
            <v>0</v>
          </cell>
          <cell r="AE2216">
            <v>0</v>
          </cell>
        </row>
        <row r="2217">
          <cell r="F2217" t="str">
            <v>(-) DESPESAS RECURSOS HUMANOSAdvocacia</v>
          </cell>
          <cell r="G2217" t="str">
            <v>Advocacia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  <cell r="Y2217">
            <v>0</v>
          </cell>
          <cell r="Z2217">
            <v>0</v>
          </cell>
          <cell r="AA2217">
            <v>0</v>
          </cell>
          <cell r="AB2217">
            <v>0</v>
          </cell>
          <cell r="AC2217">
            <v>0</v>
          </cell>
          <cell r="AD2217">
            <v>0</v>
          </cell>
          <cell r="AE2217">
            <v>0</v>
          </cell>
        </row>
        <row r="2218">
          <cell r="F2218" t="str">
            <v>(-) DESPESAS RECURSOS HUMANOSAssessoria de Imprensa</v>
          </cell>
          <cell r="G2218" t="str">
            <v>Assessoria de Imprensa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>
            <v>0</v>
          </cell>
          <cell r="AC2218">
            <v>0</v>
          </cell>
          <cell r="AD2218">
            <v>0</v>
          </cell>
          <cell r="AE2218">
            <v>0</v>
          </cell>
        </row>
        <row r="2219">
          <cell r="F2219" t="str">
            <v>(-) DESPESAS RECURSOS HUMANOSAssessoria de Comunicação</v>
          </cell>
          <cell r="G2219" t="str">
            <v>Assessoria de Comunicação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</row>
        <row r="2220">
          <cell r="F2220" t="str">
            <v>(-) DESPESAS RECURSOS HUMANOSAssessoria Criação e Publicidade</v>
          </cell>
          <cell r="G2220" t="str">
            <v>Assessoria Criação e Publicidade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0</v>
          </cell>
          <cell r="AB2220">
            <v>0</v>
          </cell>
          <cell r="AC2220">
            <v>0</v>
          </cell>
          <cell r="AD2220">
            <v>0</v>
          </cell>
          <cell r="AE2220">
            <v>0</v>
          </cell>
        </row>
        <row r="2221">
          <cell r="F2221" t="str">
            <v>(-) DESPESAS RECURSOS HUMANOSRecrutamento e Seleção</v>
          </cell>
          <cell r="G2221" t="str">
            <v>Recrutamento e Seleção</v>
          </cell>
          <cell r="H2221">
            <v>4000</v>
          </cell>
          <cell r="I2221">
            <v>7378.76</v>
          </cell>
          <cell r="J2221">
            <v>4000</v>
          </cell>
          <cell r="K2221">
            <v>3760</v>
          </cell>
          <cell r="L2221">
            <v>4000</v>
          </cell>
          <cell r="M2221">
            <v>4652.01</v>
          </cell>
          <cell r="N2221">
            <v>4000</v>
          </cell>
          <cell r="O2221">
            <v>3200</v>
          </cell>
          <cell r="P2221">
            <v>4000</v>
          </cell>
          <cell r="Q2221">
            <v>1710</v>
          </cell>
          <cell r="R2221">
            <v>4000</v>
          </cell>
          <cell r="S2221">
            <v>3190</v>
          </cell>
          <cell r="T2221">
            <v>4000</v>
          </cell>
          <cell r="U2221">
            <v>0</v>
          </cell>
          <cell r="V2221">
            <v>4000</v>
          </cell>
          <cell r="W2221">
            <v>0</v>
          </cell>
          <cell r="X2221">
            <v>4000</v>
          </cell>
          <cell r="Y2221">
            <v>0</v>
          </cell>
          <cell r="Z2221">
            <v>4000</v>
          </cell>
          <cell r="AA2221">
            <v>0</v>
          </cell>
          <cell r="AB2221">
            <v>4000</v>
          </cell>
          <cell r="AC2221">
            <v>0</v>
          </cell>
          <cell r="AD2221">
            <v>4000</v>
          </cell>
          <cell r="AE2221">
            <v>0</v>
          </cell>
        </row>
        <row r="2222">
          <cell r="F2222" t="str">
            <v>(-) DESPESAS RECURSOS HUMANOSFerramentas de Pesquisa</v>
          </cell>
          <cell r="G2222" t="str">
            <v>Ferramentas de Pesquisa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31500</v>
          </cell>
          <cell r="AA2222">
            <v>0</v>
          </cell>
          <cell r="AB2222">
            <v>0</v>
          </cell>
          <cell r="AC2222">
            <v>0</v>
          </cell>
          <cell r="AD2222">
            <v>0</v>
          </cell>
          <cell r="AE2222">
            <v>0</v>
          </cell>
        </row>
        <row r="2223">
          <cell r="F2223" t="str">
            <v>(-) DESPESAS RECURSOS HUMANOSAssessoria Empresarial</v>
          </cell>
          <cell r="G2223" t="str">
            <v>Assessoria Empresarial</v>
          </cell>
          <cell r="H2223">
            <v>2566.6666666666665</v>
          </cell>
          <cell r="I2223">
            <v>0</v>
          </cell>
          <cell r="J2223">
            <v>2566.6666666666665</v>
          </cell>
          <cell r="K2223">
            <v>0</v>
          </cell>
          <cell r="L2223">
            <v>2566.6666666666665</v>
          </cell>
          <cell r="M2223">
            <v>0</v>
          </cell>
          <cell r="N2223">
            <v>2566.6666666666665</v>
          </cell>
          <cell r="O2223">
            <v>0</v>
          </cell>
          <cell r="P2223">
            <v>2566.6666666666665</v>
          </cell>
          <cell r="Q2223">
            <v>16815.599999999999</v>
          </cell>
          <cell r="R2223">
            <v>2566.6666666666665</v>
          </cell>
          <cell r="S2223">
            <v>0</v>
          </cell>
          <cell r="T2223">
            <v>2566.6666666666665</v>
          </cell>
          <cell r="U2223">
            <v>1248.75</v>
          </cell>
          <cell r="V2223">
            <v>2566.6666666666665</v>
          </cell>
          <cell r="W2223">
            <v>0</v>
          </cell>
          <cell r="X2223">
            <v>2566.6666666666665</v>
          </cell>
          <cell r="Y2223">
            <v>0</v>
          </cell>
          <cell r="Z2223">
            <v>2566.6666666666665</v>
          </cell>
          <cell r="AA2223">
            <v>0</v>
          </cell>
          <cell r="AB2223">
            <v>2566.6666666666665</v>
          </cell>
          <cell r="AC2223">
            <v>0</v>
          </cell>
          <cell r="AD2223">
            <v>2566.6666666666665</v>
          </cell>
          <cell r="AE2223">
            <v>0</v>
          </cell>
        </row>
        <row r="2224">
          <cell r="F2224" t="str">
            <v>(-) DESPESAS RECURSOS HUMANOSServiço de Desembaraço Aduaneiro</v>
          </cell>
          <cell r="G2224" t="str">
            <v>Serviço de Desembaraço Aduaneiro</v>
          </cell>
          <cell r="H2224">
            <v>0</v>
          </cell>
          <cell r="I2224">
            <v>0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0</v>
          </cell>
          <cell r="AC2224">
            <v>0</v>
          </cell>
          <cell r="AD2224">
            <v>0</v>
          </cell>
          <cell r="AE2224">
            <v>0</v>
          </cell>
        </row>
        <row r="2225">
          <cell r="F2225" t="str">
            <v>(-) DESPESAS RECURSOS HUMANOSParticipação em Associações</v>
          </cell>
          <cell r="G2225" t="str">
            <v>Participação em Associações</v>
          </cell>
          <cell r="H2225">
            <v>1000</v>
          </cell>
          <cell r="I2225">
            <v>1000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0</v>
          </cell>
          <cell r="AD2225">
            <v>0</v>
          </cell>
          <cell r="AE2225">
            <v>0</v>
          </cell>
        </row>
        <row r="2226">
          <cell r="F2226" t="str">
            <v>(-) DESPESAS RECURSOS HUMANOSComissão Empresa de Cobrança</v>
          </cell>
          <cell r="G2226" t="str">
            <v>Comissão Empresa de Cobrança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B2226">
            <v>0</v>
          </cell>
          <cell r="AC2226">
            <v>0</v>
          </cell>
          <cell r="AD2226">
            <v>0</v>
          </cell>
          <cell r="AE2226">
            <v>0</v>
          </cell>
        </row>
        <row r="2227">
          <cell r="F2227" t="str">
            <v>(-) DESPESAS RECURSOS HUMANOSServiço Análise de Crédito</v>
          </cell>
          <cell r="G2227" t="str">
            <v>Serviço Análise de Crédito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B2227">
            <v>0</v>
          </cell>
          <cell r="AC2227">
            <v>0</v>
          </cell>
          <cell r="AD2227">
            <v>0</v>
          </cell>
          <cell r="AE2227">
            <v>0</v>
          </cell>
        </row>
        <row r="2228">
          <cell r="F2228" t="str">
            <v>(-) DESPESAS RECURSOS HUMANOSDesenvolvimento e Manutenção de Software</v>
          </cell>
          <cell r="G2228" t="str">
            <v>Desenvolvimento e Manutenção de Software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1440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1440</v>
          </cell>
          <cell r="S2228">
            <v>1238.75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1440</v>
          </cell>
          <cell r="Y2228">
            <v>0</v>
          </cell>
          <cell r="Z2228">
            <v>0</v>
          </cell>
          <cell r="AA2228">
            <v>0</v>
          </cell>
          <cell r="AB2228">
            <v>0</v>
          </cell>
          <cell r="AC2228">
            <v>0</v>
          </cell>
          <cell r="AD2228">
            <v>1440</v>
          </cell>
          <cell r="AE2228">
            <v>0</v>
          </cell>
        </row>
        <row r="2229">
          <cell r="F2229" t="str">
            <v>(-) DESPESAS RECURSOS HUMANOSSuporte Técnico Software</v>
          </cell>
          <cell r="G2229" t="str">
            <v>Suporte Técnico Software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B2229">
            <v>0</v>
          </cell>
          <cell r="AC2229">
            <v>0</v>
          </cell>
          <cell r="AD2229">
            <v>0</v>
          </cell>
          <cell r="AE2229">
            <v>0</v>
          </cell>
        </row>
        <row r="2230">
          <cell r="F2230" t="str">
            <v>(-) DESPESAS RECURSOS HUMANOSLicença para Uso de Software (Aluguel)</v>
          </cell>
          <cell r="G2230" t="str">
            <v>Licença para Uso de Software (Aluguel)</v>
          </cell>
          <cell r="H2230">
            <v>2500</v>
          </cell>
          <cell r="I2230">
            <v>1120</v>
          </cell>
          <cell r="J2230">
            <v>2500</v>
          </cell>
          <cell r="K2230">
            <v>1120</v>
          </cell>
          <cell r="L2230">
            <v>2500</v>
          </cell>
          <cell r="M2230">
            <v>1120</v>
          </cell>
          <cell r="N2230">
            <v>2500</v>
          </cell>
          <cell r="O2230">
            <v>1481.05</v>
          </cell>
          <cell r="P2230">
            <v>2500</v>
          </cell>
          <cell r="Q2230">
            <v>1120</v>
          </cell>
          <cell r="R2230">
            <v>2500</v>
          </cell>
          <cell r="S2230">
            <v>1120</v>
          </cell>
          <cell r="T2230">
            <v>2500</v>
          </cell>
          <cell r="U2230">
            <v>1120</v>
          </cell>
          <cell r="V2230">
            <v>2500</v>
          </cell>
          <cell r="W2230">
            <v>0</v>
          </cell>
          <cell r="X2230">
            <v>2500</v>
          </cell>
          <cell r="Y2230">
            <v>0</v>
          </cell>
          <cell r="Z2230">
            <v>2500</v>
          </cell>
          <cell r="AA2230">
            <v>0</v>
          </cell>
          <cell r="AB2230">
            <v>2500</v>
          </cell>
          <cell r="AC2230">
            <v>0</v>
          </cell>
          <cell r="AD2230">
            <v>2500</v>
          </cell>
          <cell r="AE2230">
            <v>0</v>
          </cell>
        </row>
        <row r="2231">
          <cell r="F2231" t="str">
            <v>(-) DESPESAS RECURSOS HUMANOSAssessoria em TI</v>
          </cell>
          <cell r="G2231" t="str">
            <v>Assessoria em TI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B2231">
            <v>0</v>
          </cell>
          <cell r="AC2231">
            <v>0</v>
          </cell>
          <cell r="AD2231">
            <v>0</v>
          </cell>
          <cell r="AE2231">
            <v>0</v>
          </cell>
        </row>
        <row r="2232">
          <cell r="F2232" t="str">
            <v>(-) DESPESAS RECURSOS HUMANOSManutenção Suporte Técnico Software</v>
          </cell>
          <cell r="G2232" t="str">
            <v>Manutenção Suporte Técnico Software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500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500</v>
          </cell>
          <cell r="S2232">
            <v>540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500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500</v>
          </cell>
          <cell r="AE2232">
            <v>0</v>
          </cell>
        </row>
        <row r="2233">
          <cell r="F2233" t="str">
            <v>(-) DESPESAS RECURSOS HUMANOS(-)Manutenção</v>
          </cell>
          <cell r="G2233" t="str">
            <v>(-)Manutenção</v>
          </cell>
          <cell r="H2233">
            <v>0</v>
          </cell>
          <cell r="I2233">
            <v>0</v>
          </cell>
          <cell r="J2233">
            <v>1200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</row>
        <row r="2234">
          <cell r="F2234" t="str">
            <v>(-) DESPESAS RECURSOS HUMANOSMateriais de Manutenção e Reparos</v>
          </cell>
          <cell r="G2234" t="str">
            <v>Materiais de Manutenção e Reparos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</row>
        <row r="2235">
          <cell r="F2235" t="str">
            <v>(-) DESPESAS RECURSOS HUMANOSManutenção Conservação Móveis e Utensílios</v>
          </cell>
          <cell r="G2235" t="str">
            <v>Manutenção Conservação Móveis e Utensílios</v>
          </cell>
          <cell r="H2235">
            <v>0</v>
          </cell>
          <cell r="I2235">
            <v>0</v>
          </cell>
          <cell r="J2235">
            <v>1200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  <cell r="AE2235">
            <v>0</v>
          </cell>
        </row>
        <row r="2236">
          <cell r="F2236" t="str">
            <v>(-) DESPESAS RECURSOS HUMANOSManutenção Conservação Máq. e Equipamentos</v>
          </cell>
          <cell r="G2236" t="str">
            <v>Manutenção Conservação Máq. e Equipamentos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</row>
        <row r="2237">
          <cell r="F2237" t="str">
            <v>(-) DESPESAS RECURSOS HUMANOSManutenção de Equipamentos de Informática</v>
          </cell>
          <cell r="G2237" t="str">
            <v>Manutenção de Equipamentos de Informática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B2237">
            <v>0</v>
          </cell>
          <cell r="AC2237">
            <v>0</v>
          </cell>
          <cell r="AD2237">
            <v>0</v>
          </cell>
          <cell r="AE2237">
            <v>0</v>
          </cell>
        </row>
        <row r="2238">
          <cell r="F2238" t="str">
            <v>(-) DESPESAS RECURSOS HUMANOSManutenção e Conservação Instalações</v>
          </cell>
          <cell r="G2238" t="str">
            <v>Manutenção e Conservação Instalações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B2238">
            <v>0</v>
          </cell>
          <cell r="AC2238">
            <v>0</v>
          </cell>
          <cell r="AD2238">
            <v>0</v>
          </cell>
          <cell r="AE2238">
            <v>0</v>
          </cell>
        </row>
        <row r="2239">
          <cell r="F2239" t="str">
            <v>(-) DESPESAS RECURSOS HUMANOSManutenção e Conservação Predial</v>
          </cell>
          <cell r="G2239" t="str">
            <v>Manutenção e Conservação Predial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>
            <v>0</v>
          </cell>
          <cell r="AE2239">
            <v>0</v>
          </cell>
        </row>
        <row r="2240">
          <cell r="F2240" t="str">
            <v>(-) DESPESAS RECURSOS HUMANOS(-)Outras Despesas Gerais</v>
          </cell>
          <cell r="G2240" t="str">
            <v>(-)Outras Despesas Gerais</v>
          </cell>
          <cell r="H2240">
            <v>14700</v>
          </cell>
          <cell r="I2240">
            <v>5533.9</v>
          </cell>
          <cell r="J2240">
            <v>14700</v>
          </cell>
          <cell r="K2240">
            <v>9506.48</v>
          </cell>
          <cell r="L2240">
            <v>14700</v>
          </cell>
          <cell r="M2240">
            <v>4900</v>
          </cell>
          <cell r="N2240">
            <v>14700</v>
          </cell>
          <cell r="O2240">
            <v>6941.7300000000005</v>
          </cell>
          <cell r="P2240">
            <v>14700</v>
          </cell>
          <cell r="Q2240">
            <v>10163.33</v>
          </cell>
          <cell r="R2240">
            <v>14700</v>
          </cell>
          <cell r="S2240">
            <v>7980</v>
          </cell>
          <cell r="T2240">
            <v>14700</v>
          </cell>
          <cell r="U2240">
            <v>10369.750000000002</v>
          </cell>
          <cell r="V2240">
            <v>14700</v>
          </cell>
          <cell r="W2240">
            <v>0</v>
          </cell>
          <cell r="X2240">
            <v>14700</v>
          </cell>
          <cell r="Y2240">
            <v>0</v>
          </cell>
          <cell r="Z2240">
            <v>14700</v>
          </cell>
          <cell r="AA2240">
            <v>0</v>
          </cell>
          <cell r="AB2240">
            <v>14700</v>
          </cell>
          <cell r="AC2240">
            <v>0</v>
          </cell>
          <cell r="AD2240">
            <v>14700</v>
          </cell>
          <cell r="AE2240">
            <v>0</v>
          </cell>
        </row>
        <row r="2241">
          <cell r="F2241" t="str">
            <v>(-) DESPESAS RECURSOS HUMANOSAluguel de Veículos</v>
          </cell>
          <cell r="G2241" t="str">
            <v>Aluguel de Veículos</v>
          </cell>
          <cell r="H2241">
            <v>11600</v>
          </cell>
          <cell r="I2241">
            <v>0</v>
          </cell>
          <cell r="J2241">
            <v>11600</v>
          </cell>
          <cell r="K2241">
            <v>3400</v>
          </cell>
          <cell r="L2241">
            <v>11600</v>
          </cell>
          <cell r="M2241">
            <v>3400</v>
          </cell>
          <cell r="N2241">
            <v>11600</v>
          </cell>
          <cell r="O2241">
            <v>3940</v>
          </cell>
          <cell r="P2241">
            <v>11600</v>
          </cell>
          <cell r="Q2241">
            <v>6550</v>
          </cell>
          <cell r="R2241">
            <v>11600</v>
          </cell>
          <cell r="S2241">
            <v>6480</v>
          </cell>
          <cell r="T2241">
            <v>11600</v>
          </cell>
          <cell r="U2241">
            <v>6300</v>
          </cell>
          <cell r="V2241">
            <v>11600</v>
          </cell>
          <cell r="W2241">
            <v>0</v>
          </cell>
          <cell r="X2241">
            <v>11600</v>
          </cell>
          <cell r="Y2241">
            <v>0</v>
          </cell>
          <cell r="Z2241">
            <v>11600</v>
          </cell>
          <cell r="AA2241">
            <v>0</v>
          </cell>
          <cell r="AB2241">
            <v>11600</v>
          </cell>
          <cell r="AC2241">
            <v>0</v>
          </cell>
          <cell r="AD2241">
            <v>11600</v>
          </cell>
          <cell r="AE2241">
            <v>0</v>
          </cell>
        </row>
        <row r="2242">
          <cell r="F2242" t="str">
            <v>(-) DESPESAS RECURSOS HUMANOSAssinatura Jornais, Revistas e Periódicos</v>
          </cell>
          <cell r="G2242" t="str">
            <v>Assinatura Jornais, Revistas e Periódicos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B2242">
            <v>0</v>
          </cell>
          <cell r="AC2242">
            <v>0</v>
          </cell>
          <cell r="AD2242">
            <v>0</v>
          </cell>
          <cell r="AE2242">
            <v>0</v>
          </cell>
        </row>
        <row r="2243">
          <cell r="F2243" t="str">
            <v>(-) DESPESAS RECURSOS HUMANOSCombustível</v>
          </cell>
          <cell r="G2243" t="str">
            <v>Combustível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B2243">
            <v>0</v>
          </cell>
          <cell r="AC2243">
            <v>0</v>
          </cell>
          <cell r="AD2243">
            <v>0</v>
          </cell>
          <cell r="AE2243">
            <v>0</v>
          </cell>
        </row>
        <row r="2244">
          <cell r="F2244" t="str">
            <v>(-) DESPESAS RECURSOS HUMANOSDespesa com Documentos</v>
          </cell>
          <cell r="G2244" t="str">
            <v>Despesa com Documentos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14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B2244">
            <v>0</v>
          </cell>
          <cell r="AC2244">
            <v>0</v>
          </cell>
          <cell r="AD2244">
            <v>0</v>
          </cell>
          <cell r="AE2244">
            <v>0</v>
          </cell>
        </row>
        <row r="2245">
          <cell r="F2245" t="str">
            <v>(-) DESPESAS RECURSOS HUMANOSDespesa com Processos Judiciais</v>
          </cell>
          <cell r="G2245" t="str">
            <v>Despesa com Processos Judiciais</v>
          </cell>
          <cell r="H2245">
            <v>0</v>
          </cell>
          <cell r="I2245">
            <v>0</v>
          </cell>
          <cell r="J2245">
            <v>0</v>
          </cell>
          <cell r="K2245">
            <v>1721.91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B2245">
            <v>0</v>
          </cell>
          <cell r="AC2245">
            <v>0</v>
          </cell>
          <cell r="AD2245">
            <v>0</v>
          </cell>
          <cell r="AE2245">
            <v>0</v>
          </cell>
        </row>
        <row r="2246">
          <cell r="F2246" t="str">
            <v>(-) DESPESAS RECURSOS HUMANOSFrete Compra</v>
          </cell>
          <cell r="G2246" t="str">
            <v>Frete Compra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0</v>
          </cell>
          <cell r="AD2246">
            <v>0</v>
          </cell>
          <cell r="AE2246">
            <v>0</v>
          </cell>
        </row>
        <row r="2247">
          <cell r="F2247" t="str">
            <v>(-) DESPESAS RECURSOS HUMANOSMão-de-Obra Terceirizada</v>
          </cell>
          <cell r="G2247" t="str">
            <v>Mão-de-Obra Terceirizada</v>
          </cell>
          <cell r="H2247">
            <v>3100</v>
          </cell>
          <cell r="I2247">
            <v>4300</v>
          </cell>
          <cell r="J2247">
            <v>3100</v>
          </cell>
          <cell r="K2247">
            <v>4300</v>
          </cell>
          <cell r="L2247">
            <v>3100</v>
          </cell>
          <cell r="M2247">
            <v>1500</v>
          </cell>
          <cell r="N2247">
            <v>3100</v>
          </cell>
          <cell r="O2247">
            <v>2925</v>
          </cell>
          <cell r="P2247">
            <v>3100</v>
          </cell>
          <cell r="Q2247">
            <v>2550</v>
          </cell>
          <cell r="R2247">
            <v>3100</v>
          </cell>
          <cell r="S2247">
            <v>1500</v>
          </cell>
          <cell r="T2247">
            <v>3100</v>
          </cell>
          <cell r="U2247">
            <v>3000</v>
          </cell>
          <cell r="V2247">
            <v>3100</v>
          </cell>
          <cell r="W2247">
            <v>0</v>
          </cell>
          <cell r="X2247">
            <v>3100</v>
          </cell>
          <cell r="Y2247">
            <v>0</v>
          </cell>
          <cell r="Z2247">
            <v>3100</v>
          </cell>
          <cell r="AA2247">
            <v>0</v>
          </cell>
          <cell r="AB2247">
            <v>3100</v>
          </cell>
          <cell r="AC2247">
            <v>0</v>
          </cell>
          <cell r="AD2247">
            <v>3100</v>
          </cell>
          <cell r="AE2247">
            <v>0</v>
          </cell>
        </row>
        <row r="2248">
          <cell r="F2248" t="str">
            <v>(-) DESPESAS RECURSOS HUMANOSServiço de Correios</v>
          </cell>
          <cell r="G2248" t="str">
            <v>Serviço de Correios</v>
          </cell>
          <cell r="H2248">
            <v>0</v>
          </cell>
          <cell r="I2248">
            <v>1140.9000000000001</v>
          </cell>
          <cell r="J2248">
            <v>0</v>
          </cell>
          <cell r="K2248">
            <v>71.400000000000006</v>
          </cell>
          <cell r="L2248">
            <v>0</v>
          </cell>
          <cell r="M2248">
            <v>0</v>
          </cell>
          <cell r="N2248">
            <v>0</v>
          </cell>
          <cell r="O2248">
            <v>52.38</v>
          </cell>
          <cell r="P2248">
            <v>0</v>
          </cell>
          <cell r="Q2248">
            <v>1063.33</v>
          </cell>
          <cell r="R2248">
            <v>0</v>
          </cell>
          <cell r="S2248">
            <v>0</v>
          </cell>
          <cell r="T2248">
            <v>0</v>
          </cell>
          <cell r="U2248">
            <v>985.86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B2248">
            <v>0</v>
          </cell>
          <cell r="AC2248">
            <v>0</v>
          </cell>
          <cell r="AD2248">
            <v>0</v>
          </cell>
          <cell r="AE2248">
            <v>0</v>
          </cell>
        </row>
        <row r="2249">
          <cell r="F2249" t="str">
            <v>(-) DESPESAS RECURSOS HUMANOSÁgua</v>
          </cell>
          <cell r="G2249" t="str">
            <v>Água</v>
          </cell>
          <cell r="H2249">
            <v>0</v>
          </cell>
          <cell r="I2249">
            <v>93</v>
          </cell>
          <cell r="J2249">
            <v>0</v>
          </cell>
          <cell r="K2249">
            <v>13.17</v>
          </cell>
          <cell r="L2249">
            <v>0</v>
          </cell>
          <cell r="M2249">
            <v>0</v>
          </cell>
          <cell r="N2249">
            <v>0</v>
          </cell>
          <cell r="O2249">
            <v>24.35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26.77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0</v>
          </cell>
          <cell r="AD2249">
            <v>0</v>
          </cell>
          <cell r="AE2249">
            <v>0</v>
          </cell>
        </row>
        <row r="2250">
          <cell r="F2250" t="str">
            <v>(-) DESPESAS RECURSOS HUMANOSDespesas com Amortização de Software</v>
          </cell>
          <cell r="G2250" t="str">
            <v>Despesas com Amortização de Software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B2250">
            <v>0</v>
          </cell>
          <cell r="AC2250">
            <v>0</v>
          </cell>
          <cell r="AD2250">
            <v>0</v>
          </cell>
          <cell r="AE2250">
            <v>0</v>
          </cell>
        </row>
        <row r="2251">
          <cell r="F2251" t="str">
            <v>(-) DESPESAS RECURSOS HUMANOSTaxas Operacionais</v>
          </cell>
          <cell r="G2251" t="str">
            <v>Taxas Operacionais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B2251">
            <v>0</v>
          </cell>
          <cell r="AC2251">
            <v>0</v>
          </cell>
          <cell r="AD2251">
            <v>0</v>
          </cell>
          <cell r="AE2251">
            <v>0</v>
          </cell>
        </row>
        <row r="2252">
          <cell r="F2252" t="str">
            <v>(-) DESPESAS RECURSOS HUMANOSAluguel de Imóveis</v>
          </cell>
          <cell r="G2252" t="str">
            <v>Aluguel de Imóveis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B2252">
            <v>0</v>
          </cell>
          <cell r="AC2252">
            <v>0</v>
          </cell>
          <cell r="AD2252">
            <v>0</v>
          </cell>
          <cell r="AE2252">
            <v>0</v>
          </cell>
        </row>
        <row r="2253">
          <cell r="F2253" t="str">
            <v>(-) DESPESAS RECURSOS HUMANOSSeguro Frota Leve</v>
          </cell>
          <cell r="G2253" t="str">
            <v>Seguro Frota Leve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B2253">
            <v>0</v>
          </cell>
          <cell r="AC2253">
            <v>0</v>
          </cell>
          <cell r="AD2253">
            <v>0</v>
          </cell>
          <cell r="AE2253">
            <v>0</v>
          </cell>
        </row>
        <row r="2254">
          <cell r="F2254" t="str">
            <v>(-) DESPESAS RECURSOS HUMANOSPerdas de Estoque</v>
          </cell>
          <cell r="G2254" t="str">
            <v>Perdas de Estoque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B2254">
            <v>0</v>
          </cell>
          <cell r="AC2254">
            <v>0</v>
          </cell>
          <cell r="AD2254">
            <v>0</v>
          </cell>
          <cell r="AE2254">
            <v>0</v>
          </cell>
        </row>
        <row r="2255">
          <cell r="F2255" t="str">
            <v>(-) DESPESAS RECURSOS HUMANOSAluguel de Máquinas e Equipamentos</v>
          </cell>
          <cell r="G2255" t="str">
            <v>Aluguel de Máquinas e Equipamentos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</row>
        <row r="2256">
          <cell r="F2256" t="str">
            <v>(-) DESPESAS RECURSOS HUMANOSOutras Despesas Gerais</v>
          </cell>
          <cell r="G2256" t="str">
            <v>Outras Despesas Gerais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43.12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B2256">
            <v>0</v>
          </cell>
          <cell r="AC2256">
            <v>0</v>
          </cell>
          <cell r="AD2256">
            <v>0</v>
          </cell>
          <cell r="AE2256">
            <v>0</v>
          </cell>
        </row>
        <row r="2257">
          <cell r="F2257" t="str">
            <v>(-) DESPESAS SEGURANÇA DO TRABALHO(-) DESPESAS SEGURANÇA DO TRABALHO</v>
          </cell>
          <cell r="G2257" t="str">
            <v>(-) DESPESAS SEGURANÇA DO TRABALHO</v>
          </cell>
          <cell r="H2257">
            <v>14650.614408893332</v>
          </cell>
          <cell r="I2257">
            <v>14716.32</v>
          </cell>
          <cell r="J2257">
            <v>14800.614408893332</v>
          </cell>
          <cell r="K2257">
            <v>8805.09</v>
          </cell>
          <cell r="L2257">
            <v>11800.614408893332</v>
          </cell>
          <cell r="M2257">
            <v>25453.769999999997</v>
          </cell>
          <cell r="N2257">
            <v>14211.462230209201</v>
          </cell>
          <cell r="O2257">
            <v>20773.38</v>
          </cell>
          <cell r="P2257">
            <v>16520.894759569201</v>
          </cell>
          <cell r="Q2257">
            <v>22619.05</v>
          </cell>
          <cell r="R2257">
            <v>16470.894759569201</v>
          </cell>
          <cell r="S2257">
            <v>20614.689999999999</v>
          </cell>
          <cell r="T2257">
            <v>16520.894759569201</v>
          </cell>
          <cell r="U2257">
            <v>31895.72</v>
          </cell>
          <cell r="V2257">
            <v>16620.894759569201</v>
          </cell>
          <cell r="W2257">
            <v>0</v>
          </cell>
          <cell r="X2257">
            <v>16520.894759569201</v>
          </cell>
          <cell r="Y2257">
            <v>0</v>
          </cell>
          <cell r="Z2257">
            <v>16470.894759569201</v>
          </cell>
          <cell r="AA2257">
            <v>0</v>
          </cell>
          <cell r="AB2257">
            <v>16520.894759569201</v>
          </cell>
          <cell r="AC2257">
            <v>0</v>
          </cell>
          <cell r="AD2257">
            <v>16470.894759569201</v>
          </cell>
          <cell r="AE2257">
            <v>0</v>
          </cell>
        </row>
        <row r="2258">
          <cell r="F2258" t="str">
            <v>(-) DESPESAS SEGURANÇA DO TRABALHODespesas com Pessoal</v>
          </cell>
          <cell r="G2258" t="str">
            <v>Despesas com Pessoal</v>
          </cell>
          <cell r="H2258">
            <v>8500.6144088933324</v>
          </cell>
          <cell r="I2258">
            <v>14705.43</v>
          </cell>
          <cell r="J2258">
            <v>8500.6144088933324</v>
          </cell>
          <cell r="K2258">
            <v>8805.09</v>
          </cell>
          <cell r="L2258">
            <v>8500.6144088933324</v>
          </cell>
          <cell r="M2258">
            <v>15983.769999999999</v>
          </cell>
          <cell r="N2258">
            <v>11111.462230209201</v>
          </cell>
          <cell r="O2258">
            <v>15008.060000000001</v>
          </cell>
          <cell r="P2258">
            <v>13370.894759569199</v>
          </cell>
          <cell r="Q2258">
            <v>17812.8</v>
          </cell>
          <cell r="R2258">
            <v>13370.894759569199</v>
          </cell>
          <cell r="S2258">
            <v>17276.689999999999</v>
          </cell>
          <cell r="T2258">
            <v>13370.894759569199</v>
          </cell>
          <cell r="U2258">
            <v>17475.72</v>
          </cell>
          <cell r="V2258">
            <v>13370.894759569199</v>
          </cell>
          <cell r="W2258">
            <v>0</v>
          </cell>
          <cell r="X2258">
            <v>13370.894759569199</v>
          </cell>
          <cell r="Y2258">
            <v>0</v>
          </cell>
          <cell r="Z2258">
            <v>13370.894759569199</v>
          </cell>
          <cell r="AA2258">
            <v>0</v>
          </cell>
          <cell r="AB2258">
            <v>13370.894759569199</v>
          </cell>
          <cell r="AC2258">
            <v>0</v>
          </cell>
          <cell r="AD2258">
            <v>13370.894759569199</v>
          </cell>
          <cell r="AE2258">
            <v>0</v>
          </cell>
        </row>
        <row r="2259">
          <cell r="F2259" t="str">
            <v>(-) DESPESAS SEGURANÇA DO TRABALHOSalários e Adicionais</v>
          </cell>
          <cell r="G2259" t="str">
            <v>Salários e Adicionais</v>
          </cell>
          <cell r="H2259">
            <v>5314</v>
          </cell>
          <cell r="I2259">
            <v>5321.6</v>
          </cell>
          <cell r="J2259">
            <v>5314</v>
          </cell>
          <cell r="K2259">
            <v>5321.6</v>
          </cell>
          <cell r="L2259">
            <v>5314</v>
          </cell>
          <cell r="M2259">
            <v>9190.27</v>
          </cell>
          <cell r="N2259">
            <v>6969.9800000000005</v>
          </cell>
          <cell r="O2259">
            <v>10258.386400000001</v>
          </cell>
          <cell r="P2259">
            <v>8253.98</v>
          </cell>
          <cell r="Q2259">
            <v>10058.0332</v>
          </cell>
          <cell r="R2259">
            <v>8253.98</v>
          </cell>
          <cell r="S2259">
            <v>9680.5203999999994</v>
          </cell>
          <cell r="T2259">
            <v>8253.98</v>
          </cell>
          <cell r="U2259">
            <v>10677.6</v>
          </cell>
          <cell r="V2259">
            <v>8253.98</v>
          </cell>
          <cell r="W2259">
            <v>0</v>
          </cell>
          <cell r="X2259">
            <v>8253.98</v>
          </cell>
          <cell r="Y2259">
            <v>0</v>
          </cell>
          <cell r="Z2259">
            <v>8253.98</v>
          </cell>
          <cell r="AA2259">
            <v>0</v>
          </cell>
          <cell r="AB2259">
            <v>8253.98</v>
          </cell>
          <cell r="AC2259">
            <v>0</v>
          </cell>
          <cell r="AD2259">
            <v>8253.98</v>
          </cell>
          <cell r="AE2259">
            <v>0</v>
          </cell>
        </row>
        <row r="2260">
          <cell r="F2260" t="str">
            <v>(-) DESPESAS SEGURANÇA DO TRABALHOHoras Extras</v>
          </cell>
          <cell r="G2260" t="str">
            <v>Horas Extras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A2260">
            <v>0</v>
          </cell>
          <cell r="AB2260">
            <v>0</v>
          </cell>
          <cell r="AC2260">
            <v>0</v>
          </cell>
          <cell r="AD2260">
            <v>0</v>
          </cell>
          <cell r="AE2260">
            <v>0</v>
          </cell>
        </row>
        <row r="2261">
          <cell r="F2261" t="str">
            <v>(-) DESPESAS SEGURANÇA DO TRABALHOEncargos Sociais</v>
          </cell>
          <cell r="G2261" t="str">
            <v>Encargos Sociais</v>
          </cell>
          <cell r="H2261">
            <v>1549.2765422266664</v>
          </cell>
          <cell r="I2261">
            <v>9383.83</v>
          </cell>
          <cell r="J2261">
            <v>1549.2765422266664</v>
          </cell>
          <cell r="K2261">
            <v>2118.4899999999998</v>
          </cell>
          <cell r="L2261">
            <v>1549.2765422266664</v>
          </cell>
          <cell r="M2261">
            <v>5094.46</v>
          </cell>
          <cell r="N2261">
            <v>2032.0712295425333</v>
          </cell>
          <cell r="O2261">
            <v>2659.1736000000005</v>
          </cell>
          <cell r="P2261">
            <v>2406.4165589025329</v>
          </cell>
          <cell r="Q2261">
            <v>3955.0767999999998</v>
          </cell>
          <cell r="R2261">
            <v>2406.4165589025329</v>
          </cell>
          <cell r="S2261">
            <v>4965.3796000000002</v>
          </cell>
          <cell r="T2261">
            <v>2406.4165589025329</v>
          </cell>
          <cell r="U2261">
            <v>4086.97</v>
          </cell>
          <cell r="V2261">
            <v>2406.4165589025329</v>
          </cell>
          <cell r="W2261">
            <v>0</v>
          </cell>
          <cell r="X2261">
            <v>2406.4165589025329</v>
          </cell>
          <cell r="Y2261">
            <v>0</v>
          </cell>
          <cell r="Z2261">
            <v>2406.4165589025329</v>
          </cell>
          <cell r="AA2261">
            <v>0</v>
          </cell>
          <cell r="AB2261">
            <v>2406.4165589025329</v>
          </cell>
          <cell r="AC2261">
            <v>0</v>
          </cell>
          <cell r="AD2261">
            <v>2406.4165589025329</v>
          </cell>
          <cell r="AE2261">
            <v>0</v>
          </cell>
        </row>
        <row r="2262">
          <cell r="F2262" t="str">
            <v>(-) DESPESAS SEGURANÇA DO TRABALHOINSS</v>
          </cell>
          <cell r="G2262" t="str">
            <v>INSS</v>
          </cell>
          <cell r="H2262">
            <v>533.59400889333335</v>
          </cell>
          <cell r="I2262">
            <v>637.01</v>
          </cell>
          <cell r="J2262">
            <v>533.59400889333335</v>
          </cell>
          <cell r="K2262">
            <v>575.28</v>
          </cell>
          <cell r="L2262">
            <v>533.59400889333335</v>
          </cell>
          <cell r="M2262">
            <v>1662.74</v>
          </cell>
          <cell r="N2262">
            <v>699.87571887586671</v>
          </cell>
          <cell r="O2262">
            <v>984.22680000000014</v>
          </cell>
          <cell r="P2262">
            <v>828.80584823586662</v>
          </cell>
          <cell r="Q2262">
            <v>1020.6759999999999</v>
          </cell>
          <cell r="R2262">
            <v>828.80584823586662</v>
          </cell>
          <cell r="S2262">
            <v>1107.7372</v>
          </cell>
          <cell r="T2262">
            <v>828.80584823586662</v>
          </cell>
          <cell r="U2262">
            <v>1116.29</v>
          </cell>
          <cell r="V2262">
            <v>828.80584823586662</v>
          </cell>
          <cell r="W2262">
            <v>0</v>
          </cell>
          <cell r="X2262">
            <v>828.80584823586662</v>
          </cell>
          <cell r="Y2262">
            <v>0</v>
          </cell>
          <cell r="Z2262">
            <v>828.80584823586662</v>
          </cell>
          <cell r="AA2262">
            <v>0</v>
          </cell>
          <cell r="AB2262">
            <v>828.80584823586662</v>
          </cell>
          <cell r="AC2262">
            <v>0</v>
          </cell>
          <cell r="AD2262">
            <v>828.80584823586662</v>
          </cell>
          <cell r="AE2262">
            <v>0</v>
          </cell>
        </row>
        <row r="2263">
          <cell r="F2263" t="str">
            <v>(-) DESPESAS SEGURANÇA DO TRABALHOFGTS</v>
          </cell>
          <cell r="G2263" t="str">
            <v>FGTS</v>
          </cell>
          <cell r="H2263">
            <v>425.12</v>
          </cell>
          <cell r="I2263">
            <v>1049.81</v>
          </cell>
          <cell r="J2263">
            <v>425.12</v>
          </cell>
          <cell r="K2263">
            <v>508.5</v>
          </cell>
          <cell r="L2263">
            <v>425.12</v>
          </cell>
          <cell r="M2263">
            <v>1097.8400000000001</v>
          </cell>
          <cell r="N2263">
            <v>557.59840000000008</v>
          </cell>
          <cell r="O2263">
            <v>808.52760000000001</v>
          </cell>
          <cell r="P2263">
            <v>660.3184</v>
          </cell>
          <cell r="Q2263">
            <v>911.09640000000002</v>
          </cell>
          <cell r="R2263">
            <v>660.3184</v>
          </cell>
          <cell r="S2263">
            <v>1033.7660000000001</v>
          </cell>
          <cell r="T2263">
            <v>660.3184</v>
          </cell>
          <cell r="U2263">
            <v>1010.98</v>
          </cell>
          <cell r="V2263">
            <v>660.3184</v>
          </cell>
          <cell r="W2263">
            <v>0</v>
          </cell>
          <cell r="X2263">
            <v>660.3184</v>
          </cell>
          <cell r="Y2263">
            <v>0</v>
          </cell>
          <cell r="Z2263">
            <v>660.3184</v>
          </cell>
          <cell r="AA2263">
            <v>0</v>
          </cell>
          <cell r="AB2263">
            <v>660.3184</v>
          </cell>
          <cell r="AC2263">
            <v>0</v>
          </cell>
          <cell r="AD2263">
            <v>660.3184</v>
          </cell>
          <cell r="AE2263">
            <v>0</v>
          </cell>
        </row>
        <row r="2264">
          <cell r="F2264" t="str">
            <v>(-) DESPESAS SEGURANÇA DO TRABALHOProvisão 13º Salário</v>
          </cell>
          <cell r="G2264" t="str">
            <v>Provisão 13º Salário</v>
          </cell>
          <cell r="H2264">
            <v>442.83333333333314</v>
          </cell>
          <cell r="I2264">
            <v>515.14</v>
          </cell>
          <cell r="J2264">
            <v>442.83333333333314</v>
          </cell>
          <cell r="K2264">
            <v>443.46000000000004</v>
          </cell>
          <cell r="L2264">
            <v>442.83333333333314</v>
          </cell>
          <cell r="M2264">
            <v>1299.94</v>
          </cell>
          <cell r="N2264">
            <v>580.83166666666648</v>
          </cell>
          <cell r="O2264">
            <v>888.82920000000001</v>
          </cell>
          <cell r="P2264">
            <v>687.83166666666637</v>
          </cell>
          <cell r="Q2264">
            <v>894.46680000000003</v>
          </cell>
          <cell r="R2264">
            <v>687.83166666666637</v>
          </cell>
          <cell r="S2264">
            <v>998.49399999999991</v>
          </cell>
          <cell r="T2264">
            <v>687.83166666666637</v>
          </cell>
          <cell r="U2264">
            <v>889.75</v>
          </cell>
          <cell r="V2264">
            <v>687.83166666666637</v>
          </cell>
          <cell r="W2264">
            <v>0</v>
          </cell>
          <cell r="X2264">
            <v>687.83166666666637</v>
          </cell>
          <cell r="Y2264">
            <v>0</v>
          </cell>
          <cell r="Z2264">
            <v>687.83166666666637</v>
          </cell>
          <cell r="AA2264">
            <v>0</v>
          </cell>
          <cell r="AB2264">
            <v>687.83166666666637</v>
          </cell>
          <cell r="AC2264">
            <v>0</v>
          </cell>
          <cell r="AD2264">
            <v>687.83166666666637</v>
          </cell>
          <cell r="AE2264">
            <v>0</v>
          </cell>
        </row>
        <row r="2265">
          <cell r="F2265" t="str">
            <v>(-) DESPESAS SEGURANÇA DO TRABALHOProvisão de Férias</v>
          </cell>
          <cell r="G2265" t="str">
            <v>Provisão de Férias</v>
          </cell>
          <cell r="H2265">
            <v>147.72919999999999</v>
          </cell>
          <cell r="I2265">
            <v>7181.87</v>
          </cell>
          <cell r="J2265">
            <v>147.72919999999999</v>
          </cell>
          <cell r="K2265">
            <v>591.25</v>
          </cell>
          <cell r="L2265">
            <v>147.72919999999999</v>
          </cell>
          <cell r="M2265">
            <v>1033.94</v>
          </cell>
          <cell r="N2265">
            <v>193.765444</v>
          </cell>
          <cell r="O2265">
            <v>-22.410000000000004</v>
          </cell>
          <cell r="P2265">
            <v>229.46064399999997</v>
          </cell>
          <cell r="Q2265">
            <v>1128.8376000000001</v>
          </cell>
          <cell r="R2265">
            <v>229.46064399999997</v>
          </cell>
          <cell r="S2265">
            <v>1825.3824</v>
          </cell>
          <cell r="T2265">
            <v>229.46064399999997</v>
          </cell>
          <cell r="U2265">
            <v>1069.9499999999998</v>
          </cell>
          <cell r="V2265">
            <v>229.46064399999997</v>
          </cell>
          <cell r="W2265">
            <v>0</v>
          </cell>
          <cell r="X2265">
            <v>229.46064399999997</v>
          </cell>
          <cell r="Y2265">
            <v>0</v>
          </cell>
          <cell r="Z2265">
            <v>229.46064399999997</v>
          </cell>
          <cell r="AA2265">
            <v>0</v>
          </cell>
          <cell r="AB2265">
            <v>229.46064399999997</v>
          </cell>
          <cell r="AC2265">
            <v>0</v>
          </cell>
          <cell r="AD2265">
            <v>229.46064399999997</v>
          </cell>
          <cell r="AE2265">
            <v>0</v>
          </cell>
        </row>
        <row r="2266">
          <cell r="F2266" t="str">
            <v>(-) DESPESAS SEGURANÇA DO TRABALHOProvisão PPR Global</v>
          </cell>
          <cell r="G2266" t="str">
            <v>Provisão PPR Global</v>
          </cell>
          <cell r="H2266">
            <v>442.65620000000001</v>
          </cell>
          <cell r="I2266">
            <v>0</v>
          </cell>
          <cell r="J2266">
            <v>442.65620000000001</v>
          </cell>
          <cell r="K2266">
            <v>443.47</v>
          </cell>
          <cell r="L2266">
            <v>442.65620000000001</v>
          </cell>
          <cell r="M2266">
            <v>728.96</v>
          </cell>
          <cell r="N2266">
            <v>580.599334</v>
          </cell>
          <cell r="O2266">
            <v>889.97</v>
          </cell>
          <cell r="P2266">
            <v>687.55653399999994</v>
          </cell>
          <cell r="Q2266">
            <v>877.62</v>
          </cell>
          <cell r="R2266">
            <v>687.55653399999994</v>
          </cell>
          <cell r="S2266">
            <v>926.2</v>
          </cell>
          <cell r="T2266">
            <v>687.55653399999994</v>
          </cell>
          <cell r="U2266">
            <v>920.99</v>
          </cell>
          <cell r="V2266">
            <v>687.55653399999994</v>
          </cell>
          <cell r="W2266">
            <v>0</v>
          </cell>
          <cell r="X2266">
            <v>687.55653399999994</v>
          </cell>
          <cell r="Y2266">
            <v>0</v>
          </cell>
          <cell r="Z2266">
            <v>687.55653399999994</v>
          </cell>
          <cell r="AA2266">
            <v>0</v>
          </cell>
          <cell r="AB2266">
            <v>687.55653399999994</v>
          </cell>
          <cell r="AC2266">
            <v>0</v>
          </cell>
          <cell r="AD2266">
            <v>687.55653399999994</v>
          </cell>
          <cell r="AE2266">
            <v>0</v>
          </cell>
        </row>
        <row r="2267">
          <cell r="F2267" t="str">
            <v>(-) DESPESAS SEGURANÇA DO TRABALHOProvisão PPR Gestores</v>
          </cell>
          <cell r="G2267" t="str">
            <v>Provisão PPR Gestores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>
            <v>0</v>
          </cell>
          <cell r="AE2267">
            <v>0</v>
          </cell>
        </row>
        <row r="2268">
          <cell r="F2268" t="str">
            <v>(-) DESPESAS SEGURANÇA DO TRABALHODesenvolvimento RH e Outras</v>
          </cell>
          <cell r="G2268" t="str">
            <v>Desenvolvimento RH e Outras</v>
          </cell>
          <cell r="H2268">
            <v>197.63166666666666</v>
          </cell>
          <cell r="I2268">
            <v>0</v>
          </cell>
          <cell r="J2268">
            <v>197.63166666666666</v>
          </cell>
          <cell r="K2268">
            <v>0</v>
          </cell>
          <cell r="L2268">
            <v>197.63166666666666</v>
          </cell>
          <cell r="M2268">
            <v>0</v>
          </cell>
          <cell r="N2268">
            <v>199.41166666666666</v>
          </cell>
          <cell r="O2268">
            <v>0</v>
          </cell>
          <cell r="P2268">
            <v>201.19166666666666</v>
          </cell>
          <cell r="Q2268">
            <v>358.8</v>
          </cell>
          <cell r="R2268">
            <v>201.19166666666666</v>
          </cell>
          <cell r="S2268">
            <v>0</v>
          </cell>
          <cell r="T2268">
            <v>201.19166666666666</v>
          </cell>
          <cell r="U2268">
            <v>89.7</v>
          </cell>
          <cell r="V2268">
            <v>201.19166666666666</v>
          </cell>
          <cell r="W2268">
            <v>0</v>
          </cell>
          <cell r="X2268">
            <v>201.19166666666666</v>
          </cell>
          <cell r="Y2268">
            <v>0</v>
          </cell>
          <cell r="Z2268">
            <v>201.19166666666666</v>
          </cell>
          <cell r="AA2268">
            <v>0</v>
          </cell>
          <cell r="AB2268">
            <v>201.19166666666666</v>
          </cell>
          <cell r="AC2268">
            <v>0</v>
          </cell>
          <cell r="AD2268">
            <v>201.19166666666666</v>
          </cell>
          <cell r="AE2268">
            <v>0</v>
          </cell>
        </row>
        <row r="2269">
          <cell r="F2269" t="str">
            <v>(-) DESPESAS SEGURANÇA DO TRABALHOEducação Continuada</v>
          </cell>
          <cell r="G2269" t="str">
            <v>Educação Continuada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>
            <v>0</v>
          </cell>
          <cell r="AE2269">
            <v>0</v>
          </cell>
        </row>
        <row r="2270">
          <cell r="F2270" t="str">
            <v>(-) DESPESAS SEGURANÇA DO TRABALHOIdiomas</v>
          </cell>
          <cell r="G2270" t="str">
            <v>Idiomas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>
            <v>0</v>
          </cell>
          <cell r="AC2270">
            <v>0</v>
          </cell>
          <cell r="AD2270">
            <v>0</v>
          </cell>
          <cell r="AE2270">
            <v>0</v>
          </cell>
        </row>
        <row r="2271">
          <cell r="F2271" t="str">
            <v>(-) DESPESAS SEGURANÇA DO TRABALHOGinástica Laboral</v>
          </cell>
          <cell r="G2271" t="str">
            <v>Ginástica Laboral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0</v>
          </cell>
          <cell r="AA2271">
            <v>0</v>
          </cell>
          <cell r="AB2271">
            <v>0</v>
          </cell>
          <cell r="AC2271">
            <v>0</v>
          </cell>
          <cell r="AD2271">
            <v>0</v>
          </cell>
          <cell r="AE2271">
            <v>0</v>
          </cell>
        </row>
        <row r="2272">
          <cell r="F2272" t="str">
            <v>(-) DESPESAS SEGURANÇA DO TRABALHOEducação e Treinamento (Capacitação)</v>
          </cell>
          <cell r="G2272" t="str">
            <v>Educação e Treinamento (Capacitação)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>
            <v>0</v>
          </cell>
          <cell r="AE2272">
            <v>0</v>
          </cell>
        </row>
        <row r="2273">
          <cell r="F2273" t="str">
            <v>(-) DESPESAS SEGURANÇA DO TRABALHOAtividades Motivacionais</v>
          </cell>
          <cell r="G2273" t="str">
            <v>Atividades Motivacionais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A2273">
            <v>0</v>
          </cell>
          <cell r="AB2273">
            <v>0</v>
          </cell>
          <cell r="AC2273">
            <v>0</v>
          </cell>
          <cell r="AD2273">
            <v>0</v>
          </cell>
          <cell r="AE2273">
            <v>0</v>
          </cell>
        </row>
        <row r="2274">
          <cell r="F2274" t="str">
            <v>(-) DESPESAS SEGURANÇA DO TRABALHOExames Médicos</v>
          </cell>
          <cell r="G2274" t="str">
            <v>Exames Médicos</v>
          </cell>
          <cell r="H2274">
            <v>5.34</v>
          </cell>
          <cell r="I2274">
            <v>0</v>
          </cell>
          <cell r="J2274">
            <v>5.34</v>
          </cell>
          <cell r="K2274">
            <v>0</v>
          </cell>
          <cell r="L2274">
            <v>5.34</v>
          </cell>
          <cell r="M2274">
            <v>0</v>
          </cell>
          <cell r="N2274">
            <v>7.12</v>
          </cell>
          <cell r="O2274">
            <v>0</v>
          </cell>
          <cell r="P2274">
            <v>8.9</v>
          </cell>
          <cell r="Q2274">
            <v>0</v>
          </cell>
          <cell r="R2274">
            <v>8.9</v>
          </cell>
          <cell r="S2274">
            <v>0</v>
          </cell>
          <cell r="T2274">
            <v>8.9</v>
          </cell>
          <cell r="U2274">
            <v>0</v>
          </cell>
          <cell r="V2274">
            <v>8.9</v>
          </cell>
          <cell r="W2274">
            <v>0</v>
          </cell>
          <cell r="X2274">
            <v>8.9</v>
          </cell>
          <cell r="Y2274">
            <v>0</v>
          </cell>
          <cell r="Z2274">
            <v>8.9</v>
          </cell>
          <cell r="AA2274">
            <v>0</v>
          </cell>
          <cell r="AB2274">
            <v>8.9</v>
          </cell>
          <cell r="AC2274">
            <v>0</v>
          </cell>
          <cell r="AD2274">
            <v>8.9</v>
          </cell>
          <cell r="AE2274">
            <v>0</v>
          </cell>
        </row>
        <row r="2275">
          <cell r="F2275" t="str">
            <v>(-) DESPESAS SEGURANÇA DO TRABALHOAlimentação Interna Funcionários</v>
          </cell>
          <cell r="G2275" t="str">
            <v>Alimentação Interna Funcionários</v>
          </cell>
          <cell r="H2275">
            <v>150</v>
          </cell>
          <cell r="I2275">
            <v>0</v>
          </cell>
          <cell r="J2275">
            <v>150</v>
          </cell>
          <cell r="K2275">
            <v>0</v>
          </cell>
          <cell r="L2275">
            <v>150</v>
          </cell>
          <cell r="M2275">
            <v>0</v>
          </cell>
          <cell r="N2275">
            <v>150</v>
          </cell>
          <cell r="O2275">
            <v>0</v>
          </cell>
          <cell r="P2275">
            <v>150</v>
          </cell>
          <cell r="Q2275">
            <v>0</v>
          </cell>
          <cell r="R2275">
            <v>150</v>
          </cell>
          <cell r="S2275">
            <v>0</v>
          </cell>
          <cell r="T2275">
            <v>150</v>
          </cell>
          <cell r="U2275">
            <v>0</v>
          </cell>
          <cell r="V2275">
            <v>150</v>
          </cell>
          <cell r="W2275">
            <v>0</v>
          </cell>
          <cell r="X2275">
            <v>150</v>
          </cell>
          <cell r="Y2275">
            <v>0</v>
          </cell>
          <cell r="Z2275">
            <v>150</v>
          </cell>
          <cell r="AA2275">
            <v>0</v>
          </cell>
          <cell r="AB2275">
            <v>150</v>
          </cell>
          <cell r="AC2275">
            <v>0</v>
          </cell>
          <cell r="AD2275">
            <v>150</v>
          </cell>
          <cell r="AE2275">
            <v>0</v>
          </cell>
        </row>
        <row r="2276">
          <cell r="F2276" t="str">
            <v>(-) DESPESAS SEGURANÇA DO TRABALHOMulta Termino Contratual</v>
          </cell>
          <cell r="G2276" t="str">
            <v>Multa Termino Contratual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  <cell r="AC2276">
            <v>0</v>
          </cell>
          <cell r="AD2276">
            <v>0</v>
          </cell>
          <cell r="AE2276">
            <v>0</v>
          </cell>
        </row>
        <row r="2277">
          <cell r="F2277" t="str">
            <v>(-) DESPESAS SEGURANÇA DO TRABALHOMultas Trabalhistas</v>
          </cell>
          <cell r="G2277" t="str">
            <v>Multas Trabalhistas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0</v>
          </cell>
          <cell r="AA2277">
            <v>0</v>
          </cell>
          <cell r="AB2277">
            <v>0</v>
          </cell>
          <cell r="AC2277">
            <v>0</v>
          </cell>
          <cell r="AD2277">
            <v>0</v>
          </cell>
          <cell r="AE2277">
            <v>0</v>
          </cell>
        </row>
        <row r="2278">
          <cell r="F2278" t="str">
            <v xml:space="preserve">(-) DESPESAS SEGURANÇA DO TRABALHOFardamento </v>
          </cell>
          <cell r="G2278" t="str">
            <v xml:space="preserve">Fardamento </v>
          </cell>
          <cell r="H2278">
            <v>42.291666666666664</v>
          </cell>
          <cell r="I2278">
            <v>0</v>
          </cell>
          <cell r="J2278">
            <v>42.291666666666664</v>
          </cell>
          <cell r="K2278">
            <v>0</v>
          </cell>
          <cell r="L2278">
            <v>42.291666666666664</v>
          </cell>
          <cell r="M2278">
            <v>0</v>
          </cell>
          <cell r="N2278">
            <v>42.291666666666664</v>
          </cell>
          <cell r="O2278">
            <v>0</v>
          </cell>
          <cell r="P2278">
            <v>42.291666666666664</v>
          </cell>
          <cell r="Q2278">
            <v>358.8</v>
          </cell>
          <cell r="R2278">
            <v>42.291666666666664</v>
          </cell>
          <cell r="S2278">
            <v>0</v>
          </cell>
          <cell r="T2278">
            <v>42.291666666666664</v>
          </cell>
          <cell r="U2278">
            <v>89.7</v>
          </cell>
          <cell r="V2278">
            <v>42.291666666666664</v>
          </cell>
          <cell r="W2278">
            <v>0</v>
          </cell>
          <cell r="X2278">
            <v>42.291666666666664</v>
          </cell>
          <cell r="Y2278">
            <v>0</v>
          </cell>
          <cell r="Z2278">
            <v>42.291666666666664</v>
          </cell>
          <cell r="AA2278">
            <v>0</v>
          </cell>
          <cell r="AB2278">
            <v>42.291666666666664</v>
          </cell>
          <cell r="AC2278">
            <v>0</v>
          </cell>
          <cell r="AD2278">
            <v>42.291666666666664</v>
          </cell>
          <cell r="AE2278">
            <v>0</v>
          </cell>
        </row>
        <row r="2279">
          <cell r="F2279" t="str">
            <v>(-) DESPESAS SEGURANÇA DO TRABALHOBenefícios</v>
          </cell>
          <cell r="G2279" t="str">
            <v>Benefícios</v>
          </cell>
          <cell r="H2279">
            <v>997.05</v>
          </cell>
          <cell r="I2279">
            <v>0</v>
          </cell>
          <cell r="J2279">
            <v>997.05</v>
          </cell>
          <cell r="K2279">
            <v>921.53</v>
          </cell>
          <cell r="L2279">
            <v>997.05</v>
          </cell>
          <cell r="M2279">
            <v>970.08</v>
          </cell>
          <cell r="N2279">
            <v>1329.4</v>
          </cell>
          <cell r="O2279">
            <v>1200.5300000000002</v>
          </cell>
          <cell r="P2279">
            <v>1821.75</v>
          </cell>
          <cell r="Q2279">
            <v>2563.27</v>
          </cell>
          <cell r="R2279">
            <v>1821.75</v>
          </cell>
          <cell r="S2279">
            <v>1704.59</v>
          </cell>
          <cell r="T2279">
            <v>1821.75</v>
          </cell>
          <cell r="U2279">
            <v>1700.46</v>
          </cell>
          <cell r="V2279">
            <v>1821.75</v>
          </cell>
          <cell r="W2279">
            <v>0</v>
          </cell>
          <cell r="X2279">
            <v>1821.75</v>
          </cell>
          <cell r="Y2279">
            <v>0</v>
          </cell>
          <cell r="Z2279">
            <v>1821.75</v>
          </cell>
          <cell r="AA2279">
            <v>0</v>
          </cell>
          <cell r="AB2279">
            <v>1821.75</v>
          </cell>
          <cell r="AC2279">
            <v>0</v>
          </cell>
          <cell r="AD2279">
            <v>1821.75</v>
          </cell>
          <cell r="AE2279">
            <v>0</v>
          </cell>
        </row>
        <row r="2280">
          <cell r="F2280" t="str">
            <v>(-) DESPESAS SEGURANÇA DO TRABALHOAjuda de Custo Alimentação</v>
          </cell>
          <cell r="G2280" t="str">
            <v>Ajuda de Custo Alimentação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A2280">
            <v>0</v>
          </cell>
          <cell r="AB2280">
            <v>0</v>
          </cell>
          <cell r="AC2280">
            <v>0</v>
          </cell>
          <cell r="AD2280">
            <v>0</v>
          </cell>
          <cell r="AE2280">
            <v>0</v>
          </cell>
        </row>
        <row r="2281">
          <cell r="F2281" t="str">
            <v>(-) DESPESAS SEGURANÇA DO TRABALHOAjuda de Custo Combustível</v>
          </cell>
          <cell r="G2281" t="str">
            <v>Ajuda de Custo Combustível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  <cell r="AC2281">
            <v>0</v>
          </cell>
          <cell r="AD2281">
            <v>0</v>
          </cell>
          <cell r="AE2281">
            <v>0</v>
          </cell>
        </row>
        <row r="2282">
          <cell r="F2282" t="str">
            <v>(-) DESPESAS SEGURANÇA DO TRABALHOAjuda de Custo Moradia/Aluguel</v>
          </cell>
          <cell r="G2282" t="str">
            <v>Ajuda de Custo Moradia/Aluguel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  <cell r="AC2282">
            <v>0</v>
          </cell>
          <cell r="AD2282">
            <v>0</v>
          </cell>
          <cell r="AE2282">
            <v>0</v>
          </cell>
        </row>
        <row r="2283">
          <cell r="F2283" t="str">
            <v>(-) DESPESAS SEGURANÇA DO TRABALHOPlano de Saúde</v>
          </cell>
          <cell r="G2283" t="str">
            <v>Plano de Saúde</v>
          </cell>
          <cell r="H2283">
            <v>444</v>
          </cell>
          <cell r="I2283">
            <v>0</v>
          </cell>
          <cell r="J2283">
            <v>444</v>
          </cell>
          <cell r="K2283">
            <v>471.53</v>
          </cell>
          <cell r="L2283">
            <v>444</v>
          </cell>
          <cell r="M2283">
            <v>520.08000000000004</v>
          </cell>
          <cell r="N2283">
            <v>592</v>
          </cell>
          <cell r="O2283">
            <v>520.08000000000004</v>
          </cell>
          <cell r="P2283">
            <v>825</v>
          </cell>
          <cell r="Q2283">
            <v>1733.6</v>
          </cell>
          <cell r="R2283">
            <v>825</v>
          </cell>
          <cell r="S2283">
            <v>866.8</v>
          </cell>
          <cell r="T2283">
            <v>825</v>
          </cell>
          <cell r="U2283">
            <v>866.8</v>
          </cell>
          <cell r="V2283">
            <v>825</v>
          </cell>
          <cell r="W2283">
            <v>0</v>
          </cell>
          <cell r="X2283">
            <v>825</v>
          </cell>
          <cell r="Y2283">
            <v>0</v>
          </cell>
          <cell r="Z2283">
            <v>825</v>
          </cell>
          <cell r="AA2283">
            <v>0</v>
          </cell>
          <cell r="AB2283">
            <v>825</v>
          </cell>
          <cell r="AC2283">
            <v>0</v>
          </cell>
          <cell r="AD2283">
            <v>825</v>
          </cell>
          <cell r="AE2283">
            <v>0</v>
          </cell>
        </row>
        <row r="2284">
          <cell r="F2284" t="str">
            <v>(-) DESPESAS SEGURANÇA DO TRABALHOSeguro de Vida em Grupo</v>
          </cell>
          <cell r="G2284" t="str">
            <v>Seguro de Vida em Grupo</v>
          </cell>
          <cell r="H2284">
            <v>13.049999999999999</v>
          </cell>
          <cell r="I2284">
            <v>0</v>
          </cell>
          <cell r="J2284">
            <v>13.049999999999999</v>
          </cell>
          <cell r="K2284">
            <v>0</v>
          </cell>
          <cell r="L2284">
            <v>13.049999999999999</v>
          </cell>
          <cell r="M2284">
            <v>0</v>
          </cell>
          <cell r="N2284">
            <v>17.399999999999999</v>
          </cell>
          <cell r="O2284">
            <v>20.45</v>
          </cell>
          <cell r="P2284">
            <v>21.75</v>
          </cell>
          <cell r="Q2284">
            <v>19.670000000000002</v>
          </cell>
          <cell r="R2284">
            <v>21.75</v>
          </cell>
          <cell r="S2284">
            <v>27.79</v>
          </cell>
          <cell r="T2284">
            <v>21.75</v>
          </cell>
          <cell r="U2284">
            <v>23.66</v>
          </cell>
          <cell r="V2284">
            <v>21.75</v>
          </cell>
          <cell r="W2284">
            <v>0</v>
          </cell>
          <cell r="X2284">
            <v>21.75</v>
          </cell>
          <cell r="Y2284">
            <v>0</v>
          </cell>
          <cell r="Z2284">
            <v>21.75</v>
          </cell>
          <cell r="AA2284">
            <v>0</v>
          </cell>
          <cell r="AB2284">
            <v>21.75</v>
          </cell>
          <cell r="AC2284">
            <v>0</v>
          </cell>
          <cell r="AD2284">
            <v>21.75</v>
          </cell>
          <cell r="AE2284">
            <v>0</v>
          </cell>
        </row>
        <row r="2285">
          <cell r="F2285" t="str">
            <v>(-) DESPESAS SEGURANÇA DO TRABALHOPlano Odontológico</v>
          </cell>
          <cell r="G2285" t="str">
            <v>Plano Odontológico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  <cell r="AC2285">
            <v>0</v>
          </cell>
          <cell r="AD2285">
            <v>0</v>
          </cell>
          <cell r="AE2285">
            <v>0</v>
          </cell>
        </row>
        <row r="2286">
          <cell r="F2286" t="str">
            <v>(-) DESPESAS SEGURANÇA DO TRABALHOFarmácia</v>
          </cell>
          <cell r="G2286" t="str">
            <v>Farmácia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  <cell r="AA2286">
            <v>0</v>
          </cell>
          <cell r="AB2286">
            <v>0</v>
          </cell>
          <cell r="AC2286">
            <v>0</v>
          </cell>
          <cell r="AD2286">
            <v>0</v>
          </cell>
          <cell r="AE2286">
            <v>0</v>
          </cell>
        </row>
        <row r="2287">
          <cell r="F2287" t="str">
            <v>(-) DESPESAS SEGURANÇA DO TRABALHOAlimentação Funcionários</v>
          </cell>
          <cell r="G2287" t="str">
            <v>Alimentação Funcionários</v>
          </cell>
          <cell r="H2287">
            <v>540</v>
          </cell>
          <cell r="I2287">
            <v>0</v>
          </cell>
          <cell r="J2287">
            <v>540</v>
          </cell>
          <cell r="K2287">
            <v>450</v>
          </cell>
          <cell r="L2287">
            <v>540</v>
          </cell>
          <cell r="M2287">
            <v>450</v>
          </cell>
          <cell r="N2287">
            <v>720</v>
          </cell>
          <cell r="O2287">
            <v>660</v>
          </cell>
          <cell r="P2287">
            <v>975</v>
          </cell>
          <cell r="Q2287">
            <v>810</v>
          </cell>
          <cell r="R2287">
            <v>975</v>
          </cell>
          <cell r="S2287">
            <v>810</v>
          </cell>
          <cell r="T2287">
            <v>975</v>
          </cell>
          <cell r="U2287">
            <v>810</v>
          </cell>
          <cell r="V2287">
            <v>975</v>
          </cell>
          <cell r="W2287">
            <v>0</v>
          </cell>
          <cell r="X2287">
            <v>975</v>
          </cell>
          <cell r="Y2287">
            <v>0</v>
          </cell>
          <cell r="Z2287">
            <v>975</v>
          </cell>
          <cell r="AA2287">
            <v>0</v>
          </cell>
          <cell r="AB2287">
            <v>975</v>
          </cell>
          <cell r="AC2287">
            <v>0</v>
          </cell>
          <cell r="AD2287">
            <v>975</v>
          </cell>
          <cell r="AE2287">
            <v>0</v>
          </cell>
        </row>
        <row r="2288">
          <cell r="F2288" t="str">
            <v>(-) DESPESAS SEGURANÇA DO TRABALHOBenefícios Assistenciais</v>
          </cell>
          <cell r="G2288" t="str">
            <v>Benefícios Assistenciais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  <cell r="Y2288">
            <v>0</v>
          </cell>
          <cell r="Z2288">
            <v>0</v>
          </cell>
          <cell r="AA2288">
            <v>0</v>
          </cell>
          <cell r="AB2288">
            <v>0</v>
          </cell>
          <cell r="AC2288">
            <v>0</v>
          </cell>
          <cell r="AD2288">
            <v>0</v>
          </cell>
          <cell r="AE2288">
            <v>0</v>
          </cell>
        </row>
        <row r="2289">
          <cell r="F2289" t="str">
            <v>(-) DESPESAS SEGURANÇA DO TRABALHOAuxílio Creche</v>
          </cell>
          <cell r="G2289" t="str">
            <v>Auxílio Creche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  <cell r="AC2289">
            <v>0</v>
          </cell>
          <cell r="AD2289">
            <v>0</v>
          </cell>
          <cell r="AE2289">
            <v>0</v>
          </cell>
        </row>
        <row r="2290">
          <cell r="F2290" t="str">
            <v>(-) DESPESAS SEGURANÇA DO TRABALHOVale Transporte</v>
          </cell>
          <cell r="G2290" t="str">
            <v>Vale Transporte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</row>
        <row r="2291">
          <cell r="F2291" t="str">
            <v>(-) DESPESAS SEGURANÇA DO TRABALHO(-) Despesas Especificas</v>
          </cell>
          <cell r="G2291" t="str">
            <v>(-) Despesas Especificas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  <cell r="AE2291">
            <v>0</v>
          </cell>
        </row>
        <row r="2292">
          <cell r="F2292" t="str">
            <v>(-) DESPESAS SEGURANÇA DO TRABALHOEnergia Eletrica</v>
          </cell>
          <cell r="G2292" t="str">
            <v>Energia Eletrica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</row>
        <row r="2293">
          <cell r="F2293" t="str">
            <v>(-) DESPESAS SEGURANÇA DO TRABALHOCustas Cartoriais</v>
          </cell>
          <cell r="G2293" t="str">
            <v>Custas Cartoriais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>
            <v>0</v>
          </cell>
          <cell r="AE2293">
            <v>0</v>
          </cell>
        </row>
        <row r="2294">
          <cell r="F2294" t="str">
            <v>(-) DESPESAS SEGURANÇA DO TRABALHOAluguel de Máquinas e Equipamentos</v>
          </cell>
          <cell r="G2294" t="str">
            <v>Aluguel de Máquinas e Equipamentos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>
            <v>0</v>
          </cell>
          <cell r="AE2294">
            <v>0</v>
          </cell>
        </row>
        <row r="2295">
          <cell r="F2295" t="str">
            <v>(-) DESPESAS SEGURANÇA DO TRABALHOCombustível Frota Leve</v>
          </cell>
          <cell r="G2295" t="str">
            <v>Combustível Frota Leve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0</v>
          </cell>
          <cell r="AE2295">
            <v>0</v>
          </cell>
        </row>
        <row r="2296">
          <cell r="F2296" t="str">
            <v>(-) DESPESAS SEGURANÇA DO TRABALHOLubrificantes Frota Leve</v>
          </cell>
          <cell r="G2296" t="str">
            <v>Lubrificantes Frota Leve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0</v>
          </cell>
          <cell r="AE2296">
            <v>0</v>
          </cell>
        </row>
        <row r="2297">
          <cell r="F2297" t="str">
            <v>(-) DESPESAS SEGURANÇA DO TRABALHOManutenção Frota Leve</v>
          </cell>
          <cell r="G2297" t="str">
            <v>Manutenção Frota Leve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0</v>
          </cell>
        </row>
        <row r="2298">
          <cell r="F2298" t="str">
            <v>(-) DESPESAS SEGURANÇA DO TRABALHOSeguro Frota Leve</v>
          </cell>
          <cell r="G2298" t="str">
            <v>Seguro Frota Leve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>
            <v>0</v>
          </cell>
          <cell r="Z2298">
            <v>0</v>
          </cell>
          <cell r="AA2298">
            <v>0</v>
          </cell>
          <cell r="AB2298">
            <v>0</v>
          </cell>
          <cell r="AC2298">
            <v>0</v>
          </cell>
          <cell r="AD2298">
            <v>0</v>
          </cell>
          <cell r="AE2298">
            <v>0</v>
          </cell>
        </row>
        <row r="2299">
          <cell r="F2299" t="str">
            <v>(-) DESPESAS SEGURANÇA DO TRABALHOSeguro Instalações</v>
          </cell>
          <cell r="G2299" t="str">
            <v>Seguro Instalações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0</v>
          </cell>
          <cell r="AA2299">
            <v>0</v>
          </cell>
          <cell r="AB2299">
            <v>0</v>
          </cell>
          <cell r="AC2299">
            <v>0</v>
          </cell>
          <cell r="AD2299">
            <v>0</v>
          </cell>
          <cell r="AE2299">
            <v>0</v>
          </cell>
        </row>
        <row r="2300">
          <cell r="F2300" t="str">
            <v>(-) DESPESAS SEGURANÇA DO TRABALHOSeguro Responsabilidade Civil</v>
          </cell>
          <cell r="G2300" t="str">
            <v>Seguro Responsabilidade Civil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  <cell r="AA2300">
            <v>0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</row>
        <row r="2301">
          <cell r="F2301" t="str">
            <v>(-) DESPESAS SEGURANÇA DO TRABALHOAluguel de Imóveis</v>
          </cell>
          <cell r="G2301" t="str">
            <v>Aluguel de Imóveis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0</v>
          </cell>
          <cell r="AD2301">
            <v>0</v>
          </cell>
          <cell r="AE2301">
            <v>0</v>
          </cell>
        </row>
        <row r="2302">
          <cell r="F2302" t="str">
            <v>(-) DESPESAS SEGURANÇA DO TRABALHOTaxas Operacionais</v>
          </cell>
          <cell r="G2302" t="str">
            <v>Taxas Operacionais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</row>
        <row r="2303">
          <cell r="F2303" t="str">
            <v>(-) DESPESAS SEGURANÇA DO TRABALHODoações</v>
          </cell>
          <cell r="G2303" t="str">
            <v>Doações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0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  <cell r="AE2303">
            <v>0</v>
          </cell>
        </row>
        <row r="2304">
          <cell r="F2304" t="str">
            <v>(-) DESPESAS SEGURANÇA DO TRABALHOPremio por Concursos</v>
          </cell>
          <cell r="G2304" t="str">
            <v>Premio por Concursos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</row>
        <row r="2305">
          <cell r="F2305" t="str">
            <v>(-) DESPESAS SEGURANÇA DO TRABALHOPublicações Legais</v>
          </cell>
          <cell r="G2305" t="str">
            <v>Publicações Legais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</row>
        <row r="2306">
          <cell r="F2306" t="str">
            <v>(-) DESPESAS SEGURANÇA DO TRABALHOServiço Copa</v>
          </cell>
          <cell r="G2306" t="str">
            <v>Serviço Copa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</row>
        <row r="2307">
          <cell r="F2307" t="str">
            <v>(-) DESPESAS SEGURANÇA DO TRABALHOContribuição Sindicatos e Associações</v>
          </cell>
          <cell r="G2307" t="str">
            <v>Contribuição Sindicatos e Associações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0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E2307">
            <v>0</v>
          </cell>
        </row>
        <row r="2308">
          <cell r="F2308" t="str">
            <v>(-) DESPESAS SEGURANÇA DO TRABALHODespesas com Certificação Digital</v>
          </cell>
          <cell r="G2308" t="str">
            <v>Despesas com Certificação Digital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0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</row>
        <row r="2309">
          <cell r="F2309" t="str">
            <v>(-) DESPESAS SEGURANÇA DO TRABALHOCustas e Emolumentos</v>
          </cell>
          <cell r="G2309" t="str">
            <v>Custas e Emolumentos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  <cell r="AA2309">
            <v>0</v>
          </cell>
          <cell r="AB2309">
            <v>0</v>
          </cell>
          <cell r="AC2309">
            <v>0</v>
          </cell>
          <cell r="AD2309">
            <v>0</v>
          </cell>
          <cell r="AE2309">
            <v>0</v>
          </cell>
        </row>
        <row r="2310">
          <cell r="F2310" t="str">
            <v>(-) DESPESAS SEGURANÇA DO TRABALHO(-) Despesas Gerais</v>
          </cell>
          <cell r="G2310" t="str">
            <v>(-) Despesas Gerais</v>
          </cell>
          <cell r="H2310">
            <v>6150</v>
          </cell>
          <cell r="I2310">
            <v>10.89</v>
          </cell>
          <cell r="J2310">
            <v>6300</v>
          </cell>
          <cell r="K2310">
            <v>0</v>
          </cell>
          <cell r="L2310">
            <v>3300</v>
          </cell>
          <cell r="M2310">
            <v>9470</v>
          </cell>
          <cell r="N2310">
            <v>3100</v>
          </cell>
          <cell r="O2310">
            <v>5765.32</v>
          </cell>
          <cell r="P2310">
            <v>3150</v>
          </cell>
          <cell r="Q2310">
            <v>4806.25</v>
          </cell>
          <cell r="R2310">
            <v>3100</v>
          </cell>
          <cell r="S2310">
            <v>3338</v>
          </cell>
          <cell r="T2310">
            <v>3150</v>
          </cell>
          <cell r="U2310">
            <v>14420</v>
          </cell>
          <cell r="V2310">
            <v>3250</v>
          </cell>
          <cell r="W2310">
            <v>0</v>
          </cell>
          <cell r="X2310">
            <v>3150</v>
          </cell>
          <cell r="Y2310">
            <v>0</v>
          </cell>
          <cell r="Z2310">
            <v>3100</v>
          </cell>
          <cell r="AA2310">
            <v>0</v>
          </cell>
          <cell r="AB2310">
            <v>3150</v>
          </cell>
          <cell r="AC2310">
            <v>0</v>
          </cell>
          <cell r="AD2310">
            <v>3100</v>
          </cell>
          <cell r="AE2310">
            <v>0</v>
          </cell>
        </row>
        <row r="2311">
          <cell r="F2311" t="str">
            <v>(-) DESPESAS SEGURANÇA DO TRABALHO(-) Deslocamentos e Viagens</v>
          </cell>
          <cell r="G2311" t="str">
            <v>(-) Deslocamentos e Viagens</v>
          </cell>
          <cell r="H2311">
            <v>50</v>
          </cell>
          <cell r="I2311">
            <v>0</v>
          </cell>
          <cell r="J2311">
            <v>0</v>
          </cell>
          <cell r="K2311">
            <v>0</v>
          </cell>
          <cell r="L2311">
            <v>200</v>
          </cell>
          <cell r="M2311">
            <v>320</v>
          </cell>
          <cell r="N2311">
            <v>0</v>
          </cell>
          <cell r="O2311">
            <v>0</v>
          </cell>
          <cell r="P2311">
            <v>50</v>
          </cell>
          <cell r="Q2311">
            <v>620</v>
          </cell>
          <cell r="R2311">
            <v>0</v>
          </cell>
          <cell r="S2311">
            <v>338</v>
          </cell>
          <cell r="T2311">
            <v>50</v>
          </cell>
          <cell r="U2311">
            <v>360</v>
          </cell>
          <cell r="V2311">
            <v>150</v>
          </cell>
          <cell r="W2311">
            <v>0</v>
          </cell>
          <cell r="X2311">
            <v>50</v>
          </cell>
          <cell r="Y2311">
            <v>0</v>
          </cell>
          <cell r="Z2311">
            <v>0</v>
          </cell>
          <cell r="AA2311">
            <v>0</v>
          </cell>
          <cell r="AB2311">
            <v>50</v>
          </cell>
          <cell r="AC2311">
            <v>0</v>
          </cell>
          <cell r="AD2311">
            <v>0</v>
          </cell>
          <cell r="AE2311">
            <v>0</v>
          </cell>
        </row>
        <row r="2312">
          <cell r="F2312" t="str">
            <v xml:space="preserve">(-) DESPESAS SEGURANÇA DO TRABALHOHospedagem </v>
          </cell>
          <cell r="G2312" t="str">
            <v xml:space="preserve">Hospedagem 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  <cell r="Z2312">
            <v>0</v>
          </cell>
          <cell r="AA2312">
            <v>0</v>
          </cell>
          <cell r="AB2312">
            <v>0</v>
          </cell>
          <cell r="AC2312">
            <v>0</v>
          </cell>
          <cell r="AD2312">
            <v>0</v>
          </cell>
          <cell r="AE2312">
            <v>0</v>
          </cell>
        </row>
        <row r="2313">
          <cell r="F2313" t="str">
            <v xml:space="preserve">(-) DESPESAS SEGURANÇA DO TRABALHOPassagens Aéreas </v>
          </cell>
          <cell r="G2313" t="str">
            <v xml:space="preserve">Passagens Aéreas 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  <cell r="AC2313">
            <v>0</v>
          </cell>
          <cell r="AD2313">
            <v>0</v>
          </cell>
          <cell r="AE2313">
            <v>0</v>
          </cell>
        </row>
        <row r="2314">
          <cell r="F2314" t="str">
            <v xml:space="preserve">(-) DESPESAS SEGURANÇA DO TRABALHOPassagens Rodoviárias </v>
          </cell>
          <cell r="G2314" t="str">
            <v xml:space="preserve">Passagens Rodoviárias 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>
            <v>150</v>
          </cell>
          <cell r="M2314">
            <v>320</v>
          </cell>
          <cell r="N2314">
            <v>0</v>
          </cell>
          <cell r="O2314">
            <v>0</v>
          </cell>
          <cell r="P2314">
            <v>0</v>
          </cell>
          <cell r="Q2314">
            <v>620</v>
          </cell>
          <cell r="R2314">
            <v>0</v>
          </cell>
          <cell r="S2314">
            <v>338</v>
          </cell>
          <cell r="T2314">
            <v>0</v>
          </cell>
          <cell r="U2314">
            <v>360</v>
          </cell>
          <cell r="V2314">
            <v>150</v>
          </cell>
          <cell r="W2314">
            <v>0</v>
          </cell>
          <cell r="X2314">
            <v>0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</row>
        <row r="2315">
          <cell r="F2315" t="str">
            <v>(-) DESPESAS SEGURANÇA DO TRABALHOPassagens Marítimas</v>
          </cell>
          <cell r="G2315" t="str">
            <v>Passagens Marítimas</v>
          </cell>
          <cell r="H2315">
            <v>0</v>
          </cell>
          <cell r="I2315">
            <v>0</v>
          </cell>
          <cell r="J2315">
            <v>0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</row>
        <row r="2316">
          <cell r="F2316" t="str">
            <v>(-) DESPESAS SEGURANÇA DO TRABALHODespesas com Táxi</v>
          </cell>
          <cell r="G2316" t="str">
            <v>Despesas com Táxi</v>
          </cell>
          <cell r="H2316">
            <v>50</v>
          </cell>
          <cell r="I2316">
            <v>0</v>
          </cell>
          <cell r="J2316">
            <v>0</v>
          </cell>
          <cell r="K2316">
            <v>0</v>
          </cell>
          <cell r="L2316">
            <v>50</v>
          </cell>
          <cell r="M2316">
            <v>0</v>
          </cell>
          <cell r="N2316">
            <v>0</v>
          </cell>
          <cell r="O2316">
            <v>0</v>
          </cell>
          <cell r="P2316">
            <v>50</v>
          </cell>
          <cell r="Q2316">
            <v>0</v>
          </cell>
          <cell r="R2316">
            <v>0</v>
          </cell>
          <cell r="S2316">
            <v>0</v>
          </cell>
          <cell r="T2316">
            <v>50</v>
          </cell>
          <cell r="U2316">
            <v>0</v>
          </cell>
          <cell r="V2316">
            <v>0</v>
          </cell>
          <cell r="W2316">
            <v>0</v>
          </cell>
          <cell r="X2316">
            <v>50</v>
          </cell>
          <cell r="Y2316">
            <v>0</v>
          </cell>
          <cell r="Z2316">
            <v>0</v>
          </cell>
          <cell r="AA2316">
            <v>0</v>
          </cell>
          <cell r="AB2316">
            <v>50</v>
          </cell>
          <cell r="AC2316">
            <v>0</v>
          </cell>
          <cell r="AD2316">
            <v>0</v>
          </cell>
          <cell r="AE2316">
            <v>0</v>
          </cell>
        </row>
        <row r="2317">
          <cell r="F2317" t="str">
            <v>(-) DESPESAS SEGURANÇA DO TRABALHODespesas com Moto Taxi</v>
          </cell>
          <cell r="G2317" t="str">
            <v>Despesas com Moto Taxi</v>
          </cell>
          <cell r="H2317">
            <v>0</v>
          </cell>
          <cell r="I2317">
            <v>0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  <cell r="AA2317">
            <v>0</v>
          </cell>
          <cell r="AB2317">
            <v>0</v>
          </cell>
          <cell r="AC2317">
            <v>0</v>
          </cell>
          <cell r="AD2317">
            <v>0</v>
          </cell>
          <cell r="AE2317">
            <v>0</v>
          </cell>
        </row>
        <row r="2318">
          <cell r="F2318" t="str">
            <v>(-) DESPESAS SEGURANÇA DO TRABALHOAlimentação Viagens</v>
          </cell>
          <cell r="G2318" t="str">
            <v>Alimentação Viagens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  <cell r="AC2318">
            <v>0</v>
          </cell>
          <cell r="AD2318">
            <v>0</v>
          </cell>
          <cell r="AE2318">
            <v>0</v>
          </cell>
        </row>
        <row r="2319">
          <cell r="F2319" t="str">
            <v>(-) DESPESAS SEGURANÇA DO TRABALHODiárias Viagens</v>
          </cell>
          <cell r="G2319" t="str">
            <v>Diárias Viagens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0</v>
          </cell>
          <cell r="AA2319">
            <v>0</v>
          </cell>
          <cell r="AB2319">
            <v>0</v>
          </cell>
          <cell r="AC2319">
            <v>0</v>
          </cell>
          <cell r="AD2319">
            <v>0</v>
          </cell>
          <cell r="AE2319">
            <v>0</v>
          </cell>
        </row>
        <row r="2320">
          <cell r="F2320" t="str">
            <v>(-) DESPESAS SEGURANÇA DO TRABALHOCombustível em Viagens</v>
          </cell>
          <cell r="G2320" t="str">
            <v>Combustível em Viagens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  <cell r="AA2320">
            <v>0</v>
          </cell>
          <cell r="AB2320">
            <v>0</v>
          </cell>
          <cell r="AC2320">
            <v>0</v>
          </cell>
          <cell r="AD2320">
            <v>0</v>
          </cell>
          <cell r="AE2320">
            <v>0</v>
          </cell>
        </row>
        <row r="2321">
          <cell r="F2321" t="str">
            <v>(-) DESPESAS SEGURANÇA DO TRABALHOEstacionamento</v>
          </cell>
          <cell r="G2321" t="str">
            <v>Estacionamento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A2321">
            <v>0</v>
          </cell>
          <cell r="AB2321">
            <v>0</v>
          </cell>
          <cell r="AC2321">
            <v>0</v>
          </cell>
          <cell r="AD2321">
            <v>0</v>
          </cell>
          <cell r="AE2321">
            <v>0</v>
          </cell>
        </row>
        <row r="2322">
          <cell r="F2322" t="str">
            <v>(-) DESPESAS SEGURANÇA DO TRABALHOPedágio</v>
          </cell>
          <cell r="G2322" t="str">
            <v>Pedágio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0</v>
          </cell>
          <cell r="AA2322">
            <v>0</v>
          </cell>
          <cell r="AB2322">
            <v>0</v>
          </cell>
          <cell r="AC2322">
            <v>0</v>
          </cell>
          <cell r="AD2322">
            <v>0</v>
          </cell>
          <cell r="AE2322">
            <v>0</v>
          </cell>
        </row>
        <row r="2323">
          <cell r="F2323" t="str">
            <v>(-) DESPESAS SEGURANÇA DO TRABALHO(-) Telefonia e Telecomunicações</v>
          </cell>
          <cell r="G2323" t="str">
            <v>(-) Telefonia e Telecomunicações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  <cell r="AC2323">
            <v>0</v>
          </cell>
          <cell r="AD2323">
            <v>0</v>
          </cell>
          <cell r="AE2323">
            <v>0</v>
          </cell>
        </row>
        <row r="2324">
          <cell r="F2324" t="str">
            <v>(-) DESPESAS SEGURANÇA DO TRABALHOTelefonia Fixa</v>
          </cell>
          <cell r="G2324" t="str">
            <v>Telefonia Fixa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  <cell r="AC2324">
            <v>0</v>
          </cell>
          <cell r="AD2324">
            <v>0</v>
          </cell>
          <cell r="AE2324">
            <v>0</v>
          </cell>
        </row>
        <row r="2325">
          <cell r="F2325" t="str">
            <v>(-) DESPESAS SEGURANÇA DO TRABALHOTelefonia Móvel</v>
          </cell>
          <cell r="G2325" t="str">
            <v>Telefonia Móvel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0</v>
          </cell>
          <cell r="Y2325">
            <v>0</v>
          </cell>
          <cell r="Z2325">
            <v>0</v>
          </cell>
          <cell r="AA2325">
            <v>0</v>
          </cell>
          <cell r="AB2325">
            <v>0</v>
          </cell>
          <cell r="AC2325">
            <v>0</v>
          </cell>
          <cell r="AD2325">
            <v>0</v>
          </cell>
          <cell r="AE2325">
            <v>0</v>
          </cell>
        </row>
        <row r="2326">
          <cell r="F2326" t="str">
            <v>(-) DESPESAS SEGURANÇA DO TRABALHOInternet</v>
          </cell>
          <cell r="G2326" t="str">
            <v>Internet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  <cell r="V2326">
            <v>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  <cell r="AC2326">
            <v>0</v>
          </cell>
          <cell r="AD2326">
            <v>0</v>
          </cell>
          <cell r="AE2326">
            <v>0</v>
          </cell>
        </row>
        <row r="2327">
          <cell r="F2327" t="str">
            <v>(-) DESPESAS SEGURANÇA DO TRABALHOServiço de Trasmissão em Audio e Video</v>
          </cell>
          <cell r="G2327" t="str">
            <v>Serviço de Trasmissão em Audio e Video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0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</row>
        <row r="2328">
          <cell r="F2328" t="str">
            <v>(-) DESPESAS SEGURANÇA DO TRABALHOVoip</v>
          </cell>
          <cell r="G2328" t="str">
            <v>Voip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0</v>
          </cell>
          <cell r="Z2328">
            <v>0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</row>
        <row r="2329">
          <cell r="F2329" t="str">
            <v>(-) DESPESAS SEGURANÇA DO TRABALHO(-)Materias de Consumo</v>
          </cell>
          <cell r="G2329" t="str">
            <v>(-)Materias de Consumo</v>
          </cell>
          <cell r="H2329">
            <v>0</v>
          </cell>
          <cell r="I2329">
            <v>10.89</v>
          </cell>
          <cell r="J2329">
            <v>1200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2765.32</v>
          </cell>
          <cell r="P2329">
            <v>0</v>
          </cell>
          <cell r="Q2329">
            <v>1186.25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  <cell r="Y2329">
            <v>0</v>
          </cell>
          <cell r="Z2329">
            <v>0</v>
          </cell>
          <cell r="AA2329">
            <v>0</v>
          </cell>
          <cell r="AB2329">
            <v>0</v>
          </cell>
          <cell r="AC2329">
            <v>0</v>
          </cell>
          <cell r="AD2329">
            <v>0</v>
          </cell>
          <cell r="AE2329">
            <v>0</v>
          </cell>
        </row>
        <row r="2330">
          <cell r="F2330" t="str">
            <v>(-) DESPESAS SEGURANÇA DO TRABALHOMaterial de Consumo Informática</v>
          </cell>
          <cell r="G2330" t="str">
            <v>Material de Consumo Informática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>
            <v>0</v>
          </cell>
          <cell r="AC2330">
            <v>0</v>
          </cell>
          <cell r="AD2330">
            <v>0</v>
          </cell>
          <cell r="AE2330">
            <v>0</v>
          </cell>
        </row>
        <row r="2331">
          <cell r="F2331" t="str">
            <v>(-) DESPESAS SEGURANÇA DO TRABALHOAluguel Máquina Reprográfica</v>
          </cell>
          <cell r="G2331" t="str">
            <v>Aluguel Máquina Reprográfica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B2331">
            <v>0</v>
          </cell>
          <cell r="AC2331">
            <v>0</v>
          </cell>
          <cell r="AD2331">
            <v>0</v>
          </cell>
          <cell r="AE2331">
            <v>0</v>
          </cell>
        </row>
        <row r="2332">
          <cell r="F2332" t="str">
            <v>(-) DESPESAS SEGURANÇA DO TRABALHOMaterial de Consumo Máquina Reprografia</v>
          </cell>
          <cell r="G2332" t="str">
            <v>Material de Consumo Máquina Reprografia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>
            <v>0</v>
          </cell>
          <cell r="AC2332">
            <v>0</v>
          </cell>
          <cell r="AD2332">
            <v>0</v>
          </cell>
          <cell r="AE2332">
            <v>0</v>
          </cell>
        </row>
        <row r="2333">
          <cell r="F2333" t="str">
            <v>(-) DESPESAS SEGURANÇA DO TRABALHOMaterial de Expediente</v>
          </cell>
          <cell r="G2333" t="str">
            <v>Material de Expediente</v>
          </cell>
          <cell r="H2333">
            <v>0</v>
          </cell>
          <cell r="I2333">
            <v>10.89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B2333">
            <v>0</v>
          </cell>
          <cell r="AC2333">
            <v>0</v>
          </cell>
          <cell r="AD2333">
            <v>0</v>
          </cell>
          <cell r="AE2333">
            <v>0</v>
          </cell>
        </row>
        <row r="2334">
          <cell r="F2334" t="str">
            <v>(-) DESPESAS SEGURANÇA DO TRABALHOMaterial de Limpeza</v>
          </cell>
          <cell r="G2334" t="str">
            <v>Material de Limpeza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B2334">
            <v>0</v>
          </cell>
          <cell r="AC2334">
            <v>0</v>
          </cell>
          <cell r="AD2334">
            <v>0</v>
          </cell>
          <cell r="AE2334">
            <v>0</v>
          </cell>
        </row>
        <row r="2335">
          <cell r="F2335" t="str">
            <v>(-) DESPESAS SEGURANÇA DO TRABALHOMaterial Gráfico e Repreográfico</v>
          </cell>
          <cell r="G2335" t="str">
            <v>Material Gráfico e Repreográfico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B2335">
            <v>0</v>
          </cell>
          <cell r="AC2335">
            <v>0</v>
          </cell>
          <cell r="AD2335">
            <v>0</v>
          </cell>
          <cell r="AE2335">
            <v>0</v>
          </cell>
        </row>
        <row r="2336">
          <cell r="F2336" t="str">
            <v>(-) DESPESAS SEGURANÇA DO TRABALHOMateriais de Natureza Permanente</v>
          </cell>
          <cell r="G2336" t="str">
            <v>Materiais de Natureza Permanente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B2336">
            <v>0</v>
          </cell>
          <cell r="AC2336">
            <v>0</v>
          </cell>
          <cell r="AD2336">
            <v>0</v>
          </cell>
          <cell r="AE2336">
            <v>0</v>
          </cell>
        </row>
        <row r="2337">
          <cell r="F2337" t="str">
            <v>(-) DESPESAS SEGURANÇA DO TRABALHOCoffee Break</v>
          </cell>
          <cell r="G2337" t="str">
            <v>Coffee Break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B2337">
            <v>0</v>
          </cell>
          <cell r="AC2337">
            <v>0</v>
          </cell>
          <cell r="AD2337">
            <v>0</v>
          </cell>
          <cell r="AE2337">
            <v>0</v>
          </cell>
        </row>
        <row r="2338">
          <cell r="F2338" t="str">
            <v>(-) DESPESAS SEGURANÇA DO TRABALHOMaterial EPI</v>
          </cell>
          <cell r="G2338" t="str">
            <v>Material EPI</v>
          </cell>
          <cell r="H2338">
            <v>0</v>
          </cell>
          <cell r="I2338">
            <v>0</v>
          </cell>
          <cell r="J2338">
            <v>1200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2765.32</v>
          </cell>
          <cell r="P2338">
            <v>0</v>
          </cell>
          <cell r="Q2338">
            <v>1186.25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</row>
        <row r="2339">
          <cell r="F2339" t="str">
            <v>(-) DESPESAS SEGURANÇA DO TRABALHO(-) Serviços Técnicos Especializados</v>
          </cell>
          <cell r="G2339" t="str">
            <v>(-) Serviços Técnicos Especializados</v>
          </cell>
          <cell r="H2339">
            <v>3000</v>
          </cell>
          <cell r="I2339">
            <v>0</v>
          </cell>
          <cell r="J2339">
            <v>2000</v>
          </cell>
          <cell r="K2339">
            <v>0</v>
          </cell>
          <cell r="L2339">
            <v>0</v>
          </cell>
          <cell r="M2339">
            <v>6150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</row>
        <row r="2340">
          <cell r="F2340" t="str">
            <v>(-) DESPESAS SEGURANÇA DO TRABALHOComissões sobre Vendas</v>
          </cell>
          <cell r="G2340" t="str">
            <v>Comissões sobre Vendas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  <cell r="Z2340">
            <v>0</v>
          </cell>
          <cell r="AA2340">
            <v>0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</row>
        <row r="2341">
          <cell r="F2341" t="str">
            <v>(-) DESPESAS SEGURANÇA DO TRABALHOServiços de Segurança</v>
          </cell>
          <cell r="G2341" t="str">
            <v>Serviços de Segurança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>
            <v>0</v>
          </cell>
          <cell r="M2341">
            <v>6150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</v>
          </cell>
          <cell r="Y2341">
            <v>0</v>
          </cell>
          <cell r="Z2341">
            <v>0</v>
          </cell>
          <cell r="AA2341">
            <v>0</v>
          </cell>
          <cell r="AB2341">
            <v>0</v>
          </cell>
          <cell r="AC2341">
            <v>0</v>
          </cell>
          <cell r="AD2341">
            <v>0</v>
          </cell>
          <cell r="AE2341">
            <v>0</v>
          </cell>
        </row>
        <row r="2342">
          <cell r="F2342" t="str">
            <v>(-) DESPESAS SEGURANÇA DO TRABALHOServiços de Contabilidade</v>
          </cell>
          <cell r="G2342" t="str">
            <v>Serviços de Contabilidade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  <cell r="Z2342">
            <v>0</v>
          </cell>
          <cell r="AA2342">
            <v>0</v>
          </cell>
          <cell r="AB2342">
            <v>0</v>
          </cell>
          <cell r="AC2342">
            <v>0</v>
          </cell>
          <cell r="AD2342">
            <v>0</v>
          </cell>
          <cell r="AE2342">
            <v>0</v>
          </cell>
        </row>
        <row r="2343">
          <cell r="F2343" t="str">
            <v>(-) DESPESAS SEGURANÇA DO TRABALHOAssessoria Tributária</v>
          </cell>
          <cell r="G2343" t="str">
            <v>Assessoria Tributária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0</v>
          </cell>
          <cell r="AA2343">
            <v>0</v>
          </cell>
          <cell r="AB2343">
            <v>0</v>
          </cell>
          <cell r="AC2343">
            <v>0</v>
          </cell>
          <cell r="AD2343">
            <v>0</v>
          </cell>
          <cell r="AE2343">
            <v>0</v>
          </cell>
        </row>
        <row r="2344">
          <cell r="F2344" t="str">
            <v>(-) DESPESAS SEGURANÇA DO TRABALHOAuditoria Independente</v>
          </cell>
          <cell r="G2344" t="str">
            <v>Auditoria Independente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  <cell r="AA2344">
            <v>0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</row>
        <row r="2345">
          <cell r="F2345" t="str">
            <v>(-) DESPESAS SEGURANÇA DO TRABALHOAdvocacia</v>
          </cell>
          <cell r="G2345" t="str">
            <v>Advocacia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  <cell r="AA2345">
            <v>0</v>
          </cell>
          <cell r="AB2345">
            <v>0</v>
          </cell>
          <cell r="AC2345">
            <v>0</v>
          </cell>
          <cell r="AD2345">
            <v>0</v>
          </cell>
          <cell r="AE2345">
            <v>0</v>
          </cell>
        </row>
        <row r="2346">
          <cell r="F2346" t="str">
            <v>(-) DESPESAS SEGURANÇA DO TRABALHOAssessoria de Imprensa</v>
          </cell>
          <cell r="G2346" t="str">
            <v>Assessoria de Imprensa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0</v>
          </cell>
          <cell r="Z2346">
            <v>0</v>
          </cell>
          <cell r="AA2346">
            <v>0</v>
          </cell>
          <cell r="AB2346">
            <v>0</v>
          </cell>
          <cell r="AC2346">
            <v>0</v>
          </cell>
          <cell r="AD2346">
            <v>0</v>
          </cell>
          <cell r="AE2346">
            <v>0</v>
          </cell>
        </row>
        <row r="2347">
          <cell r="F2347" t="str">
            <v>(-) DESPESAS SEGURANÇA DO TRABALHOAssessoria de Comunicação</v>
          </cell>
          <cell r="G2347" t="str">
            <v>Assessoria de Comunicação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A2347">
            <v>0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</row>
        <row r="2348">
          <cell r="F2348" t="str">
            <v>(-) DESPESAS SEGURANÇA DO TRABALHOAssessoria Criação e Publicidade</v>
          </cell>
          <cell r="G2348" t="str">
            <v>Assessoria Criação e Publicidade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0</v>
          </cell>
          <cell r="AE2348">
            <v>0</v>
          </cell>
        </row>
        <row r="2349">
          <cell r="F2349" t="str">
            <v>(-) DESPESAS SEGURANÇA DO TRABALHORecrutamento e Seleção</v>
          </cell>
          <cell r="G2349" t="str">
            <v>Recrutamento e Seleção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  <cell r="Y2349">
            <v>0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  <cell r="AE2349">
            <v>0</v>
          </cell>
        </row>
        <row r="2350">
          <cell r="F2350" t="str">
            <v>(-) DESPESAS SEGURANÇA DO TRABALHOFerramentas de Pesquisa</v>
          </cell>
          <cell r="G2350" t="str">
            <v>Ferramentas de Pesquisa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</row>
        <row r="2351">
          <cell r="F2351" t="str">
            <v>(-) DESPESAS SEGURANÇA DO TRABALHOAssessoria Empresarial</v>
          </cell>
          <cell r="G2351" t="str">
            <v>Assessoria Empresarial</v>
          </cell>
          <cell r="H2351">
            <v>3000</v>
          </cell>
          <cell r="I2351">
            <v>0</v>
          </cell>
          <cell r="J2351">
            <v>2000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</row>
        <row r="2352">
          <cell r="F2352" t="str">
            <v>(-) DESPESAS SEGURANÇA DO TRABALHOServiço de Desembaraço Aduaneiro</v>
          </cell>
          <cell r="G2352" t="str">
            <v>Serviço de Desembaraço Aduaneiro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</row>
        <row r="2353">
          <cell r="F2353" t="str">
            <v>(-) DESPESAS SEGURANÇA DO TRABALHOParticipação em Associações</v>
          </cell>
          <cell r="G2353" t="str">
            <v>Participação em Associações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0</v>
          </cell>
          <cell r="Z2353">
            <v>0</v>
          </cell>
          <cell r="AA2353">
            <v>0</v>
          </cell>
          <cell r="AB2353">
            <v>0</v>
          </cell>
          <cell r="AC2353">
            <v>0</v>
          </cell>
          <cell r="AD2353">
            <v>0</v>
          </cell>
          <cell r="AE2353">
            <v>0</v>
          </cell>
        </row>
        <row r="2354">
          <cell r="F2354" t="str">
            <v>(-) DESPESAS SEGURANÇA DO TRABALHOComissão Empresa de Cobrança</v>
          </cell>
          <cell r="G2354" t="str">
            <v>Comissão Empresa de Cobrança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  <cell r="AA2354">
            <v>0</v>
          </cell>
          <cell r="AB2354">
            <v>0</v>
          </cell>
          <cell r="AC2354">
            <v>0</v>
          </cell>
          <cell r="AD2354">
            <v>0</v>
          </cell>
          <cell r="AE2354">
            <v>0</v>
          </cell>
        </row>
        <row r="2355">
          <cell r="F2355" t="str">
            <v>(-) DESPESAS SEGURANÇA DO TRABALHOServiço Análise de Crédito</v>
          </cell>
          <cell r="G2355" t="str">
            <v>Serviço Análise de Crédito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</row>
        <row r="2356">
          <cell r="F2356" t="str">
            <v>(-) DESPESAS SEGURANÇA DO TRABALHODesenvolvimento e Manutenção de Software</v>
          </cell>
          <cell r="G2356" t="str">
            <v>Desenvolvimento e Manutenção de Software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  <cell r="Z2356">
            <v>0</v>
          </cell>
          <cell r="AA2356">
            <v>0</v>
          </cell>
          <cell r="AB2356">
            <v>0</v>
          </cell>
          <cell r="AC2356">
            <v>0</v>
          </cell>
          <cell r="AD2356">
            <v>0</v>
          </cell>
          <cell r="AE2356">
            <v>0</v>
          </cell>
        </row>
        <row r="2357">
          <cell r="F2357" t="str">
            <v>(-) DESPESAS SEGURANÇA DO TRABALHOSuporte Técnico Software</v>
          </cell>
          <cell r="G2357" t="str">
            <v>Suporte Técnico Software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  <cell r="AC2357">
            <v>0</v>
          </cell>
          <cell r="AD2357">
            <v>0</v>
          </cell>
          <cell r="AE2357">
            <v>0</v>
          </cell>
        </row>
        <row r="2358">
          <cell r="F2358" t="str">
            <v>(-) DESPESAS SEGURANÇA DO TRABALHOLicença para Uso de Software (Aluguel)</v>
          </cell>
          <cell r="G2358" t="str">
            <v>Licença para Uso de Software (Aluguel)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0</v>
          </cell>
          <cell r="AC2358">
            <v>0</v>
          </cell>
          <cell r="AD2358">
            <v>0</v>
          </cell>
          <cell r="AE2358">
            <v>0</v>
          </cell>
        </row>
        <row r="2359">
          <cell r="F2359" t="str">
            <v>(-) DESPESAS SEGURANÇA DO TRABALHOAssessoria em TI</v>
          </cell>
          <cell r="G2359" t="str">
            <v>Assessoria em TI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  <cell r="AC2359">
            <v>0</v>
          </cell>
          <cell r="AD2359">
            <v>0</v>
          </cell>
          <cell r="AE2359">
            <v>0</v>
          </cell>
        </row>
        <row r="2360">
          <cell r="F2360" t="str">
            <v>(-) DESPESAS SEGURANÇA DO TRABALHOManutenção Suporte Técnico Software</v>
          </cell>
          <cell r="G2360" t="str">
            <v>Manutenção Suporte Técnico Software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  <cell r="AD2360">
            <v>0</v>
          </cell>
          <cell r="AE2360">
            <v>0</v>
          </cell>
        </row>
        <row r="2361">
          <cell r="F2361" t="str">
            <v>(-) DESPESAS SEGURANÇA DO TRABALHO(-)Manutenção</v>
          </cell>
          <cell r="G2361" t="str">
            <v>(-)Manutenção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9880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  <cell r="Z2361">
            <v>0</v>
          </cell>
          <cell r="AA2361">
            <v>0</v>
          </cell>
          <cell r="AB2361">
            <v>0</v>
          </cell>
          <cell r="AC2361">
            <v>0</v>
          </cell>
          <cell r="AD2361">
            <v>0</v>
          </cell>
          <cell r="AE2361">
            <v>0</v>
          </cell>
        </row>
        <row r="2362">
          <cell r="F2362" t="str">
            <v>(-) DESPESAS SEGURANÇA DO TRABALHOMateriais de Manutenção e Reparos</v>
          </cell>
          <cell r="G2362" t="str">
            <v>Materiais de Manutenção e Reparos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0</v>
          </cell>
          <cell r="AA2362">
            <v>0</v>
          </cell>
          <cell r="AB2362">
            <v>0</v>
          </cell>
          <cell r="AC2362">
            <v>0</v>
          </cell>
          <cell r="AD2362">
            <v>0</v>
          </cell>
          <cell r="AE2362">
            <v>0</v>
          </cell>
        </row>
        <row r="2363">
          <cell r="F2363" t="str">
            <v>(-) DESPESAS SEGURANÇA DO TRABALHOManutenção Conservação Móveis e Utensílios</v>
          </cell>
          <cell r="G2363" t="str">
            <v>Manutenção Conservação Móveis e Utensílios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0</v>
          </cell>
          <cell r="AC2363">
            <v>0</v>
          </cell>
          <cell r="AD2363">
            <v>0</v>
          </cell>
          <cell r="AE2363">
            <v>0</v>
          </cell>
        </row>
        <row r="2364">
          <cell r="F2364" t="str">
            <v>(-) DESPESAS SEGURANÇA DO TRABALHOManutenção Conservação Máq. e Equipamentos</v>
          </cell>
          <cell r="G2364" t="str">
            <v>Manutenção Conservação Máq. e Equipamentos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  <cell r="AA2364">
            <v>0</v>
          </cell>
          <cell r="AB2364">
            <v>0</v>
          </cell>
          <cell r="AC2364">
            <v>0</v>
          </cell>
          <cell r="AD2364">
            <v>0</v>
          </cell>
          <cell r="AE2364">
            <v>0</v>
          </cell>
        </row>
        <row r="2365">
          <cell r="F2365" t="str">
            <v>(-) DESPESAS SEGURANÇA DO TRABALHOManutenção de Equipamentos de Informática</v>
          </cell>
          <cell r="G2365" t="str">
            <v>Manutenção de Equipamentos de Informática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  <cell r="AA2365">
            <v>0</v>
          </cell>
          <cell r="AB2365">
            <v>0</v>
          </cell>
          <cell r="AC2365">
            <v>0</v>
          </cell>
          <cell r="AD2365">
            <v>0</v>
          </cell>
          <cell r="AE2365">
            <v>0</v>
          </cell>
        </row>
        <row r="2366">
          <cell r="F2366" t="str">
            <v>(-) DESPESAS SEGURANÇA DO TRABALHOManutenção e Conservação Instalações</v>
          </cell>
          <cell r="G2366" t="str">
            <v>Manutenção e Conservação Instalações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9880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A2366">
            <v>0</v>
          </cell>
          <cell r="AB2366">
            <v>0</v>
          </cell>
          <cell r="AC2366">
            <v>0</v>
          </cell>
          <cell r="AD2366">
            <v>0</v>
          </cell>
          <cell r="AE2366">
            <v>0</v>
          </cell>
        </row>
        <row r="2367">
          <cell r="F2367" t="str">
            <v>(-) DESPESAS SEGURANÇA DO TRABALHOManutenção e Conservação Predial</v>
          </cell>
          <cell r="G2367" t="str">
            <v>Manutenção e Conservação Predial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>
            <v>0</v>
          </cell>
          <cell r="AC2367">
            <v>0</v>
          </cell>
          <cell r="AD2367">
            <v>0</v>
          </cell>
          <cell r="AE2367">
            <v>0</v>
          </cell>
        </row>
        <row r="2368">
          <cell r="F2368" t="str">
            <v>(-) DESPESAS SEGURANÇA DO TRABALHO(-)Outras Despesas Gerais</v>
          </cell>
          <cell r="G2368" t="str">
            <v>(-)Outras Despesas Gerais</v>
          </cell>
          <cell r="H2368">
            <v>3100</v>
          </cell>
          <cell r="I2368">
            <v>0</v>
          </cell>
          <cell r="J2368">
            <v>3100</v>
          </cell>
          <cell r="K2368">
            <v>0</v>
          </cell>
          <cell r="L2368">
            <v>3100</v>
          </cell>
          <cell r="M2368">
            <v>3000</v>
          </cell>
          <cell r="N2368">
            <v>3100</v>
          </cell>
          <cell r="O2368">
            <v>3000</v>
          </cell>
          <cell r="P2368">
            <v>3100</v>
          </cell>
          <cell r="Q2368">
            <v>3000</v>
          </cell>
          <cell r="R2368">
            <v>3100</v>
          </cell>
          <cell r="S2368">
            <v>3000</v>
          </cell>
          <cell r="T2368">
            <v>3100</v>
          </cell>
          <cell r="U2368">
            <v>4180</v>
          </cell>
          <cell r="V2368">
            <v>3100</v>
          </cell>
          <cell r="W2368">
            <v>0</v>
          </cell>
          <cell r="X2368">
            <v>3100</v>
          </cell>
          <cell r="Y2368">
            <v>0</v>
          </cell>
          <cell r="Z2368">
            <v>3100</v>
          </cell>
          <cell r="AA2368">
            <v>0</v>
          </cell>
          <cell r="AB2368">
            <v>3100</v>
          </cell>
          <cell r="AC2368">
            <v>0</v>
          </cell>
          <cell r="AD2368">
            <v>3100</v>
          </cell>
          <cell r="AE2368">
            <v>0</v>
          </cell>
        </row>
        <row r="2369">
          <cell r="F2369" t="str">
            <v>(-) DESPESAS SEGURANÇA DO TRABALHOAluguel de Veículos</v>
          </cell>
          <cell r="G2369" t="str">
            <v>Aluguel de Veículos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  <cell r="AC2369">
            <v>0</v>
          </cell>
          <cell r="AD2369">
            <v>0</v>
          </cell>
          <cell r="AE2369">
            <v>0</v>
          </cell>
        </row>
        <row r="2370">
          <cell r="F2370" t="str">
            <v>(-) DESPESAS SEGURANÇA DO TRABALHOAssinatura Jornais, Revistas e Periódicos</v>
          </cell>
          <cell r="G2370" t="str">
            <v>Assinatura Jornais, Revistas e Periódicos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A2370">
            <v>0</v>
          </cell>
          <cell r="AB2370">
            <v>0</v>
          </cell>
          <cell r="AC2370">
            <v>0</v>
          </cell>
          <cell r="AD2370">
            <v>0</v>
          </cell>
          <cell r="AE2370">
            <v>0</v>
          </cell>
        </row>
        <row r="2371">
          <cell r="F2371" t="str">
            <v>(-) DESPESAS SEGURANÇA DO TRABALHOCombustível</v>
          </cell>
          <cell r="G2371" t="str">
            <v>Combustível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0</v>
          </cell>
          <cell r="AA2371">
            <v>0</v>
          </cell>
          <cell r="AB2371">
            <v>0</v>
          </cell>
          <cell r="AC2371">
            <v>0</v>
          </cell>
          <cell r="AD2371">
            <v>0</v>
          </cell>
          <cell r="AE2371">
            <v>0</v>
          </cell>
        </row>
        <row r="2372">
          <cell r="F2372" t="str">
            <v>(-) DESPESAS SEGURANÇA DO TRABALHODespesa com Documentos</v>
          </cell>
          <cell r="G2372" t="str">
            <v>Despesa com Documentos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0</v>
          </cell>
          <cell r="AD2372">
            <v>0</v>
          </cell>
          <cell r="AE2372">
            <v>0</v>
          </cell>
        </row>
        <row r="2373">
          <cell r="F2373" t="str">
            <v>(-) DESPESAS SEGURANÇA DO TRABALHODespesa com Processos Judiciais</v>
          </cell>
          <cell r="G2373" t="str">
            <v>Despesa com Processos Judiciais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</row>
        <row r="2374">
          <cell r="F2374" t="str">
            <v>(-) DESPESAS SEGURANÇA DO TRABALHOFrete Compra</v>
          </cell>
          <cell r="G2374" t="str">
            <v>Frete Compra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0</v>
          </cell>
          <cell r="AA2374">
            <v>0</v>
          </cell>
          <cell r="AB2374">
            <v>0</v>
          </cell>
          <cell r="AC2374">
            <v>0</v>
          </cell>
          <cell r="AD2374">
            <v>0</v>
          </cell>
          <cell r="AE2374">
            <v>0</v>
          </cell>
        </row>
        <row r="2375">
          <cell r="F2375" t="str">
            <v>(-) DESPESAS SEGURANÇA DO TRABALHOMão-de-Obra Terceirizada</v>
          </cell>
          <cell r="G2375" t="str">
            <v>Mão-de-Obra Terceirizada</v>
          </cell>
          <cell r="H2375">
            <v>3100</v>
          </cell>
          <cell r="I2375">
            <v>0</v>
          </cell>
          <cell r="J2375">
            <v>3100</v>
          </cell>
          <cell r="K2375">
            <v>0</v>
          </cell>
          <cell r="L2375">
            <v>3100</v>
          </cell>
          <cell r="M2375">
            <v>3000</v>
          </cell>
          <cell r="N2375">
            <v>3100</v>
          </cell>
          <cell r="O2375">
            <v>3000</v>
          </cell>
          <cell r="P2375">
            <v>3100</v>
          </cell>
          <cell r="Q2375">
            <v>3000</v>
          </cell>
          <cell r="R2375">
            <v>3100</v>
          </cell>
          <cell r="S2375">
            <v>3000</v>
          </cell>
          <cell r="T2375">
            <v>3100</v>
          </cell>
          <cell r="U2375">
            <v>4180</v>
          </cell>
          <cell r="V2375">
            <v>3100</v>
          </cell>
          <cell r="W2375">
            <v>0</v>
          </cell>
          <cell r="X2375">
            <v>3100</v>
          </cell>
          <cell r="Y2375">
            <v>0</v>
          </cell>
          <cell r="Z2375">
            <v>3100</v>
          </cell>
          <cell r="AA2375">
            <v>0</v>
          </cell>
          <cell r="AB2375">
            <v>3100</v>
          </cell>
          <cell r="AC2375">
            <v>0</v>
          </cell>
          <cell r="AD2375">
            <v>3100</v>
          </cell>
          <cell r="AE2375">
            <v>0</v>
          </cell>
        </row>
        <row r="2376">
          <cell r="F2376" t="str">
            <v>(-) DESPESAS SEGURANÇA DO TRABALHOServiço de Correios</v>
          </cell>
          <cell r="G2376" t="str">
            <v>Serviço de Correios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B2376">
            <v>0</v>
          </cell>
          <cell r="AC2376">
            <v>0</v>
          </cell>
          <cell r="AD2376">
            <v>0</v>
          </cell>
          <cell r="AE2376">
            <v>0</v>
          </cell>
        </row>
        <row r="2377">
          <cell r="F2377" t="str">
            <v>(-) DESPESAS SEGURANÇA DO TRABALHOÁgua</v>
          </cell>
          <cell r="G2377" t="str">
            <v>Água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B2377">
            <v>0</v>
          </cell>
          <cell r="AC2377">
            <v>0</v>
          </cell>
          <cell r="AD2377">
            <v>0</v>
          </cell>
          <cell r="AE2377">
            <v>0</v>
          </cell>
        </row>
        <row r="2378">
          <cell r="F2378" t="str">
            <v>(-) DESPESAS SEGURANÇA DO TRABALHODespesas com Amortização de Software</v>
          </cell>
          <cell r="G2378" t="str">
            <v>Despesas com Amortização de Software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B2378">
            <v>0</v>
          </cell>
          <cell r="AC2378">
            <v>0</v>
          </cell>
          <cell r="AD2378">
            <v>0</v>
          </cell>
          <cell r="AE2378">
            <v>0</v>
          </cell>
        </row>
        <row r="2379">
          <cell r="F2379" t="str">
            <v>(-) DESPESAS SEGURANÇA DO TRABALHOTaxas Operacionais</v>
          </cell>
          <cell r="G2379" t="str">
            <v>Taxas Operacionais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B2379">
            <v>0</v>
          </cell>
          <cell r="AC2379">
            <v>0</v>
          </cell>
          <cell r="AD2379">
            <v>0</v>
          </cell>
          <cell r="AE2379">
            <v>0</v>
          </cell>
        </row>
        <row r="2380">
          <cell r="F2380" t="str">
            <v>(-) DESPESAS SEGURANÇA DO TRABALHOAluguel de Imóveis</v>
          </cell>
          <cell r="G2380" t="str">
            <v>Aluguel de Imóveis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B2380">
            <v>0</v>
          </cell>
          <cell r="AC2380">
            <v>0</v>
          </cell>
          <cell r="AD2380">
            <v>0</v>
          </cell>
          <cell r="AE2380">
            <v>0</v>
          </cell>
        </row>
        <row r="2381">
          <cell r="F2381" t="str">
            <v>(-) DESPESAS SEGURANÇA DO TRABALHOSeguro Frota Leve</v>
          </cell>
          <cell r="G2381" t="str">
            <v>Seguro Frota Leve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0</v>
          </cell>
          <cell r="AD2381">
            <v>0</v>
          </cell>
          <cell r="AE2381">
            <v>0</v>
          </cell>
        </row>
        <row r="2382">
          <cell r="F2382" t="str">
            <v>(-) DESPESAS SEGURANÇA DO TRABALHOPerdas de Estoque</v>
          </cell>
          <cell r="G2382" t="str">
            <v>Perdas de Estoque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B2382">
            <v>0</v>
          </cell>
          <cell r="AC2382">
            <v>0</v>
          </cell>
          <cell r="AD2382">
            <v>0</v>
          </cell>
          <cell r="AE2382">
            <v>0</v>
          </cell>
        </row>
        <row r="2383">
          <cell r="F2383" t="str">
            <v>(-) DESPESAS SEGURANÇA DO TRABALHOAluguel de Máquinas e Equipamentos</v>
          </cell>
          <cell r="G2383" t="str">
            <v>Aluguel de Máquinas e Equipamentos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0</v>
          </cell>
          <cell r="Z2383">
            <v>0</v>
          </cell>
          <cell r="AA2383">
            <v>0</v>
          </cell>
          <cell r="AB2383">
            <v>0</v>
          </cell>
          <cell r="AC2383">
            <v>0</v>
          </cell>
          <cell r="AD2383">
            <v>0</v>
          </cell>
          <cell r="AE2383">
            <v>0</v>
          </cell>
        </row>
        <row r="2384">
          <cell r="F2384" t="str">
            <v>(-) DESPESAS SEGURANÇA DO TRABALHOOutras Despesas Gerais</v>
          </cell>
          <cell r="G2384" t="str">
            <v>Outras Despesas Gerais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  <cell r="AA2384">
            <v>0</v>
          </cell>
          <cell r="AB2384">
            <v>0</v>
          </cell>
          <cell r="AC2384">
            <v>0</v>
          </cell>
          <cell r="AD2384">
            <v>0</v>
          </cell>
          <cell r="AE2384">
            <v>0</v>
          </cell>
        </row>
        <row r="2385">
          <cell r="F2385" t="str">
            <v>(-) DESPESAS ADMINISTRATIVO(-) DESPESAS ADMINISTRATIVO</v>
          </cell>
          <cell r="G2385" t="str">
            <v>(-) DESPESAS ADMINISTRATIVO</v>
          </cell>
          <cell r="H2385">
            <v>103109.60328694098</v>
          </cell>
          <cell r="I2385">
            <v>142085.03999999998</v>
          </cell>
          <cell r="J2385">
            <v>98705.074725917046</v>
          </cell>
          <cell r="K2385">
            <v>102369.82</v>
          </cell>
          <cell r="L2385">
            <v>110235.07472591705</v>
          </cell>
          <cell r="M2385">
            <v>109059.43999999999</v>
          </cell>
          <cell r="N2385">
            <v>108309.38911801082</v>
          </cell>
          <cell r="O2385">
            <v>176431.8</v>
          </cell>
          <cell r="P2385">
            <v>108841.38911801082</v>
          </cell>
          <cell r="Q2385">
            <v>152254.88999999998</v>
          </cell>
          <cell r="R2385">
            <v>106087.38377987751</v>
          </cell>
          <cell r="S2385">
            <v>130070.76</v>
          </cell>
          <cell r="T2385">
            <v>105860.20640513572</v>
          </cell>
          <cell r="U2385">
            <v>97038</v>
          </cell>
          <cell r="V2385">
            <v>116060.20640513572</v>
          </cell>
          <cell r="W2385">
            <v>0</v>
          </cell>
          <cell r="X2385">
            <v>116610.20640513572</v>
          </cell>
          <cell r="Y2385">
            <v>0</v>
          </cell>
          <cell r="Z2385">
            <v>116860.20640513572</v>
          </cell>
          <cell r="AA2385">
            <v>0</v>
          </cell>
          <cell r="AB2385">
            <v>117160.20640513572</v>
          </cell>
          <cell r="AC2385">
            <v>0</v>
          </cell>
          <cell r="AD2385">
            <v>105020.20640513572</v>
          </cell>
          <cell r="AE2385">
            <v>0</v>
          </cell>
        </row>
        <row r="2386">
          <cell r="F2386" t="str">
            <v>(-) DESPESAS ADMINISTRATIVODespesas com Pessoal</v>
          </cell>
          <cell r="G2386" t="str">
            <v>Despesas com Pessoal</v>
          </cell>
          <cell r="H2386">
            <v>47560.55953263733</v>
          </cell>
          <cell r="I2386">
            <v>57918.29</v>
          </cell>
          <cell r="J2386">
            <v>47646.030971613385</v>
          </cell>
          <cell r="K2386">
            <v>44508.919999999991</v>
          </cell>
          <cell r="L2386">
            <v>47646.030971613385</v>
          </cell>
          <cell r="M2386">
            <v>45928.11</v>
          </cell>
          <cell r="N2386">
            <v>50950.345363707173</v>
          </cell>
          <cell r="O2386">
            <v>42320.130000000005</v>
          </cell>
          <cell r="P2386">
            <v>51782.345363707173</v>
          </cell>
          <cell r="Q2386">
            <v>77374.029999999984</v>
          </cell>
          <cell r="R2386">
            <v>53358.340025573852</v>
          </cell>
          <cell r="S2386">
            <v>44044.85</v>
          </cell>
          <cell r="T2386">
            <v>53358.340025573852</v>
          </cell>
          <cell r="U2386">
            <v>44046.049999999996</v>
          </cell>
          <cell r="V2386">
            <v>53358.340025573852</v>
          </cell>
          <cell r="W2386">
            <v>0</v>
          </cell>
          <cell r="X2386">
            <v>53358.340025573852</v>
          </cell>
          <cell r="Y2386">
            <v>0</v>
          </cell>
          <cell r="Z2386">
            <v>53358.340025573852</v>
          </cell>
          <cell r="AA2386">
            <v>0</v>
          </cell>
          <cell r="AB2386">
            <v>53358.340025573852</v>
          </cell>
          <cell r="AC2386">
            <v>0</v>
          </cell>
          <cell r="AD2386">
            <v>53358.340025573852</v>
          </cell>
          <cell r="AE2386">
            <v>0</v>
          </cell>
        </row>
        <row r="2387">
          <cell r="F2387" t="str">
            <v>(-) DESPESAS ADMINISTRATIVOSalários e Adicionais</v>
          </cell>
          <cell r="G2387" t="str">
            <v>Salários e Adicionais</v>
          </cell>
          <cell r="H2387">
            <v>26950</v>
          </cell>
          <cell r="I2387">
            <v>22172.170000000002</v>
          </cell>
          <cell r="J2387">
            <v>27012.168000000001</v>
          </cell>
          <cell r="K2387">
            <v>19518.86</v>
          </cell>
          <cell r="L2387">
            <v>27012.168000000001</v>
          </cell>
          <cell r="M2387">
            <v>23872.22</v>
          </cell>
          <cell r="N2387">
            <v>29415.574560000005</v>
          </cell>
          <cell r="O2387">
            <v>20393.263199999998</v>
          </cell>
          <cell r="P2387">
            <v>29415.574560000005</v>
          </cell>
          <cell r="Q2387">
            <v>22198.509199999997</v>
          </cell>
          <cell r="R2387">
            <v>30295.574560000005</v>
          </cell>
          <cell r="S2387">
            <v>16455.657600000002</v>
          </cell>
          <cell r="T2387">
            <v>30295.574560000005</v>
          </cell>
          <cell r="U2387">
            <v>19261.939999999999</v>
          </cell>
          <cell r="V2387">
            <v>30295.574560000005</v>
          </cell>
          <cell r="W2387">
            <v>0</v>
          </cell>
          <cell r="X2387">
            <v>30295.574560000005</v>
          </cell>
          <cell r="Y2387">
            <v>0</v>
          </cell>
          <cell r="Z2387">
            <v>30295.574560000005</v>
          </cell>
          <cell r="AA2387">
            <v>0</v>
          </cell>
          <cell r="AB2387">
            <v>30295.574560000005</v>
          </cell>
          <cell r="AC2387">
            <v>0</v>
          </cell>
          <cell r="AD2387">
            <v>30295.574560000005</v>
          </cell>
          <cell r="AE2387">
            <v>0</v>
          </cell>
        </row>
        <row r="2388">
          <cell r="F2388" t="str">
            <v>(-) DESPESAS ADMINISTRATIVOHoras Extras</v>
          </cell>
          <cell r="G2388" t="str">
            <v>Horas Extras</v>
          </cell>
          <cell r="H2388">
            <v>0</v>
          </cell>
          <cell r="I2388">
            <v>2091.67</v>
          </cell>
          <cell r="J2388">
            <v>0</v>
          </cell>
          <cell r="K2388">
            <v>1297.79</v>
          </cell>
          <cell r="L2388">
            <v>0</v>
          </cell>
          <cell r="M2388">
            <v>858.95</v>
          </cell>
          <cell r="N2388">
            <v>0</v>
          </cell>
          <cell r="O2388">
            <v>1618.04</v>
          </cell>
          <cell r="P2388">
            <v>0</v>
          </cell>
          <cell r="Q2388">
            <v>1968.01</v>
          </cell>
          <cell r="R2388">
            <v>0</v>
          </cell>
          <cell r="S2388">
            <v>3749.21</v>
          </cell>
          <cell r="T2388">
            <v>0</v>
          </cell>
          <cell r="U2388">
            <v>1802.47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  <cell r="Z2388">
            <v>0</v>
          </cell>
          <cell r="AA2388">
            <v>0</v>
          </cell>
          <cell r="AB2388">
            <v>0</v>
          </cell>
          <cell r="AC2388">
            <v>0</v>
          </cell>
          <cell r="AD2388">
            <v>0</v>
          </cell>
          <cell r="AE2388">
            <v>0</v>
          </cell>
        </row>
        <row r="2389">
          <cell r="F2389" t="str">
            <v>(-) DESPESAS ADMINISTRATIVOEncargos Sociais</v>
          </cell>
          <cell r="G2389" t="str">
            <v>Encargos Sociais</v>
          </cell>
          <cell r="H2389">
            <v>7857.1702696666662</v>
          </cell>
          <cell r="I2389">
            <v>22502.97</v>
          </cell>
          <cell r="J2389">
            <v>7875.2951142427191</v>
          </cell>
          <cell r="K2389">
            <v>13498.189999999999</v>
          </cell>
          <cell r="L2389">
            <v>7875.2951142427191</v>
          </cell>
          <cell r="M2389">
            <v>10310.65</v>
          </cell>
          <cell r="N2389">
            <v>8575.9991798885021</v>
          </cell>
          <cell r="O2389">
            <v>9320.0968000000012</v>
          </cell>
          <cell r="P2389">
            <v>8575.9991798885021</v>
          </cell>
          <cell r="Q2389">
            <v>37268.830799999996</v>
          </cell>
          <cell r="R2389">
            <v>8832.5598417551682</v>
          </cell>
          <cell r="S2389">
            <v>12869.492399999999</v>
          </cell>
          <cell r="T2389">
            <v>8832.5598417551682</v>
          </cell>
          <cell r="U2389">
            <v>9269.86</v>
          </cell>
          <cell r="V2389">
            <v>8832.5598417551682</v>
          </cell>
          <cell r="W2389">
            <v>0</v>
          </cell>
          <cell r="X2389">
            <v>8832.5598417551682</v>
          </cell>
          <cell r="Y2389">
            <v>0</v>
          </cell>
          <cell r="Z2389">
            <v>8832.5598417551682</v>
          </cell>
          <cell r="AA2389">
            <v>0</v>
          </cell>
          <cell r="AB2389">
            <v>8832.5598417551682</v>
          </cell>
          <cell r="AC2389">
            <v>0</v>
          </cell>
          <cell r="AD2389">
            <v>8832.5598417551682</v>
          </cell>
          <cell r="AE2389">
            <v>0</v>
          </cell>
        </row>
        <row r="2390">
          <cell r="F2390" t="str">
            <v>(-) DESPESAS ADMINISTRATIVOINSS</v>
          </cell>
          <cell r="G2390" t="str">
            <v>INSS</v>
          </cell>
          <cell r="H2390">
            <v>2706.1269363333331</v>
          </cell>
          <cell r="I2390">
            <v>3254.32</v>
          </cell>
          <cell r="J2390">
            <v>2712.3694038427202</v>
          </cell>
          <cell r="K2390">
            <v>2573.09</v>
          </cell>
          <cell r="L2390">
            <v>2712.3694038427202</v>
          </cell>
          <cell r="M2390">
            <v>2619.31</v>
          </cell>
          <cell r="N2390">
            <v>2953.7023623205027</v>
          </cell>
          <cell r="O2390">
            <v>2508.2416000000003</v>
          </cell>
          <cell r="P2390">
            <v>2953.7023623205027</v>
          </cell>
          <cell r="Q2390">
            <v>2717.1828</v>
          </cell>
          <cell r="R2390">
            <v>3042.0656908538363</v>
          </cell>
          <cell r="S2390">
            <v>2547.0155999999997</v>
          </cell>
          <cell r="T2390">
            <v>3042.0656908538363</v>
          </cell>
          <cell r="U2390">
            <v>2310.09</v>
          </cell>
          <cell r="V2390">
            <v>3042.0656908538363</v>
          </cell>
          <cell r="W2390">
            <v>0</v>
          </cell>
          <cell r="X2390">
            <v>3042.0656908538363</v>
          </cell>
          <cell r="Y2390">
            <v>0</v>
          </cell>
          <cell r="Z2390">
            <v>3042.0656908538363</v>
          </cell>
          <cell r="AA2390">
            <v>0</v>
          </cell>
          <cell r="AB2390">
            <v>3042.0656908538363</v>
          </cell>
          <cell r="AC2390">
            <v>0</v>
          </cell>
          <cell r="AD2390">
            <v>3042.0656908538363</v>
          </cell>
          <cell r="AE2390">
            <v>0</v>
          </cell>
        </row>
        <row r="2391">
          <cell r="F2391" t="str">
            <v>(-) DESPESAS ADMINISTRATIVOFGTS</v>
          </cell>
          <cell r="G2391" t="str">
            <v>FGTS</v>
          </cell>
          <cell r="H2391">
            <v>2156</v>
          </cell>
          <cell r="I2391">
            <v>3130.58</v>
          </cell>
          <cell r="J2391">
            <v>2160.9734400000002</v>
          </cell>
          <cell r="K2391">
            <v>1934.54</v>
          </cell>
          <cell r="L2391">
            <v>2160.9734400000002</v>
          </cell>
          <cell r="M2391">
            <v>2276.7599999999998</v>
          </cell>
          <cell r="N2391">
            <v>2353.2459648000004</v>
          </cell>
          <cell r="O2391">
            <v>2114.5464000000002</v>
          </cell>
          <cell r="P2391">
            <v>2353.2459648000004</v>
          </cell>
          <cell r="Q2391">
            <v>29765.2284</v>
          </cell>
          <cell r="R2391">
            <v>2423.6459648000005</v>
          </cell>
          <cell r="S2391">
            <v>2257.4351999999999</v>
          </cell>
          <cell r="T2391">
            <v>2423.6459648000005</v>
          </cell>
          <cell r="U2391">
            <v>2031.88</v>
          </cell>
          <cell r="V2391">
            <v>2423.6459648000005</v>
          </cell>
          <cell r="W2391">
            <v>0</v>
          </cell>
          <cell r="X2391">
            <v>2423.6459648000005</v>
          </cell>
          <cell r="Y2391">
            <v>0</v>
          </cell>
          <cell r="Z2391">
            <v>2423.6459648000005</v>
          </cell>
          <cell r="AA2391">
            <v>0</v>
          </cell>
          <cell r="AB2391">
            <v>2423.6459648000005</v>
          </cell>
          <cell r="AC2391">
            <v>0</v>
          </cell>
          <cell r="AD2391">
            <v>2423.6459648000005</v>
          </cell>
          <cell r="AE2391">
            <v>0</v>
          </cell>
        </row>
        <row r="2392">
          <cell r="F2392" t="str">
            <v>(-) DESPESAS ADMINISTRATIVOProvisão 13º Salário</v>
          </cell>
          <cell r="G2392" t="str">
            <v>Provisão 13º Salário</v>
          </cell>
          <cell r="H2392">
            <v>2245.8333333333326</v>
          </cell>
          <cell r="I2392">
            <v>2164.27</v>
          </cell>
          <cell r="J2392">
            <v>2251.0139999999992</v>
          </cell>
          <cell r="K2392">
            <v>2022.1200000000001</v>
          </cell>
          <cell r="L2392">
            <v>2251.0139999999992</v>
          </cell>
          <cell r="M2392">
            <v>2044.0900000000001</v>
          </cell>
          <cell r="N2392">
            <v>2451.2978799999996</v>
          </cell>
          <cell r="O2392">
            <v>1964.5632000000001</v>
          </cell>
          <cell r="P2392">
            <v>2451.2978799999996</v>
          </cell>
          <cell r="Q2392">
            <v>2002.8707999999999</v>
          </cell>
          <cell r="R2392">
            <v>2524.6312133333327</v>
          </cell>
          <cell r="S2392">
            <v>2609.4059999999999</v>
          </cell>
          <cell r="T2392">
            <v>2524.6312133333327</v>
          </cell>
          <cell r="U2392">
            <v>2083.3900000000003</v>
          </cell>
          <cell r="V2392">
            <v>2524.6312133333327</v>
          </cell>
          <cell r="W2392">
            <v>0</v>
          </cell>
          <cell r="X2392">
            <v>2524.6312133333327</v>
          </cell>
          <cell r="Y2392">
            <v>0</v>
          </cell>
          <cell r="Z2392">
            <v>2524.6312133333327</v>
          </cell>
          <cell r="AA2392">
            <v>0</v>
          </cell>
          <cell r="AB2392">
            <v>2524.6312133333327</v>
          </cell>
          <cell r="AC2392">
            <v>0</v>
          </cell>
          <cell r="AD2392">
            <v>2524.6312133333327</v>
          </cell>
          <cell r="AE2392">
            <v>0</v>
          </cell>
        </row>
        <row r="2393">
          <cell r="F2393" t="str">
            <v>(-) DESPESAS ADMINISTRATIVOProvisão de Férias</v>
          </cell>
          <cell r="G2393" t="str">
            <v>Provisão de Férias</v>
          </cell>
          <cell r="H2393">
            <v>749.20999999999992</v>
          </cell>
          <cell r="I2393">
            <v>13953.8</v>
          </cell>
          <cell r="J2393">
            <v>750.93827039999996</v>
          </cell>
          <cell r="K2393">
            <v>6968.44</v>
          </cell>
          <cell r="L2393">
            <v>750.93827039999996</v>
          </cell>
          <cell r="M2393">
            <v>3370.49</v>
          </cell>
          <cell r="N2393">
            <v>817.75297276800006</v>
          </cell>
          <cell r="O2393">
            <v>2732.7456000000006</v>
          </cell>
          <cell r="P2393">
            <v>817.75297276800006</v>
          </cell>
          <cell r="Q2393">
            <v>2783.5488</v>
          </cell>
          <cell r="R2393">
            <v>842.21697276800012</v>
          </cell>
          <cell r="S2393">
            <v>5455.6355999999996</v>
          </cell>
          <cell r="T2393">
            <v>842.21697276800012</v>
          </cell>
          <cell r="U2393">
            <v>2844.5</v>
          </cell>
          <cell r="V2393">
            <v>842.21697276800012</v>
          </cell>
          <cell r="W2393">
            <v>0</v>
          </cell>
          <cell r="X2393">
            <v>842.21697276800012</v>
          </cell>
          <cell r="Y2393">
            <v>0</v>
          </cell>
          <cell r="Z2393">
            <v>842.21697276800012</v>
          </cell>
          <cell r="AA2393">
            <v>0</v>
          </cell>
          <cell r="AB2393">
            <v>842.21697276800012</v>
          </cell>
          <cell r="AC2393">
            <v>0</v>
          </cell>
          <cell r="AD2393">
            <v>842.21697276800012</v>
          </cell>
          <cell r="AE2393">
            <v>0</v>
          </cell>
        </row>
        <row r="2394">
          <cell r="F2394" t="str">
            <v>(-) DESPESAS ADMINISTRATIVOProvisão PPR Global</v>
          </cell>
          <cell r="G2394" t="str">
            <v>Provisão PPR Global</v>
          </cell>
          <cell r="H2394">
            <v>2244.9349999999999</v>
          </cell>
          <cell r="I2394">
            <v>2164.27</v>
          </cell>
          <cell r="J2394">
            <v>2250.1135944000002</v>
          </cell>
          <cell r="K2394">
            <v>2042.49</v>
          </cell>
          <cell r="L2394">
            <v>2250.1135944000002</v>
          </cell>
          <cell r="M2394">
            <v>2090.15</v>
          </cell>
          <cell r="N2394">
            <v>2450.3173608480001</v>
          </cell>
          <cell r="O2394">
            <v>1817.33</v>
          </cell>
          <cell r="P2394">
            <v>2450.3173608480001</v>
          </cell>
          <cell r="Q2394">
            <v>1826.02</v>
          </cell>
          <cell r="R2394">
            <v>2523.6213608480002</v>
          </cell>
          <cell r="S2394">
            <v>2025.61</v>
          </cell>
          <cell r="T2394">
            <v>2523.6213608480002</v>
          </cell>
          <cell r="U2394">
            <v>2092.5300000000002</v>
          </cell>
          <cell r="V2394">
            <v>2523.6213608480002</v>
          </cell>
          <cell r="W2394">
            <v>0</v>
          </cell>
          <cell r="X2394">
            <v>2523.6213608480002</v>
          </cell>
          <cell r="Y2394">
            <v>0</v>
          </cell>
          <cell r="Z2394">
            <v>2523.6213608480002</v>
          </cell>
          <cell r="AA2394">
            <v>0</v>
          </cell>
          <cell r="AB2394">
            <v>2523.6213608480002</v>
          </cell>
          <cell r="AC2394">
            <v>0</v>
          </cell>
          <cell r="AD2394">
            <v>2523.6213608480002</v>
          </cell>
          <cell r="AE2394">
            <v>0</v>
          </cell>
        </row>
        <row r="2395">
          <cell r="F2395" t="str">
            <v>(-) DESPESAS ADMINISTRATIVOProvisão PPR Gestores</v>
          </cell>
          <cell r="G2395" t="str">
            <v>Provisão PPR Gestores</v>
          </cell>
          <cell r="H2395">
            <v>1396.1760700000002</v>
          </cell>
          <cell r="I2395">
            <v>1396.18</v>
          </cell>
          <cell r="J2395">
            <v>1396.1760700000002</v>
          </cell>
          <cell r="K2395">
            <v>1396.18</v>
          </cell>
          <cell r="L2395">
            <v>1396.1760700000002</v>
          </cell>
          <cell r="M2395">
            <v>1396.18</v>
          </cell>
          <cell r="N2395">
            <v>1396.1760700000002</v>
          </cell>
          <cell r="O2395">
            <v>1396.18</v>
          </cell>
          <cell r="P2395">
            <v>1396.1760700000002</v>
          </cell>
          <cell r="Q2395">
            <v>1396.18</v>
          </cell>
          <cell r="R2395">
            <v>1396.1760700000002</v>
          </cell>
          <cell r="S2395">
            <v>1396.18</v>
          </cell>
          <cell r="T2395">
            <v>1396.1760700000002</v>
          </cell>
          <cell r="U2395">
            <v>1396.18</v>
          </cell>
          <cell r="V2395">
            <v>1396.1760700000002</v>
          </cell>
          <cell r="W2395">
            <v>0</v>
          </cell>
          <cell r="X2395">
            <v>1396.1760700000002</v>
          </cell>
          <cell r="Y2395">
            <v>0</v>
          </cell>
          <cell r="Z2395">
            <v>1396.1760700000002</v>
          </cell>
          <cell r="AA2395">
            <v>0</v>
          </cell>
          <cell r="AB2395">
            <v>1396.1760700000002</v>
          </cell>
          <cell r="AC2395">
            <v>0</v>
          </cell>
          <cell r="AD2395">
            <v>1396.1760700000002</v>
          </cell>
          <cell r="AE2395">
            <v>0</v>
          </cell>
        </row>
        <row r="2396">
          <cell r="F2396" t="str">
            <v>(-) DESPESAS ADMINISTRATIVODesenvolvimento RH e Outras</v>
          </cell>
          <cell r="G2396" t="str">
            <v>Desenvolvimento RH e Outras</v>
          </cell>
          <cell r="H2396">
            <v>465.4466666666666</v>
          </cell>
          <cell r="I2396">
            <v>100.9</v>
          </cell>
          <cell r="J2396">
            <v>465.4466666666666</v>
          </cell>
          <cell r="K2396">
            <v>244.2</v>
          </cell>
          <cell r="L2396">
            <v>465.4466666666666</v>
          </cell>
          <cell r="M2396">
            <v>159.4</v>
          </cell>
          <cell r="N2396">
            <v>465.4466666666666</v>
          </cell>
          <cell r="O2396">
            <v>88.5</v>
          </cell>
          <cell r="P2396">
            <v>465.4466666666666</v>
          </cell>
          <cell r="Q2396">
            <v>666.6</v>
          </cell>
          <cell r="R2396">
            <v>467.22666666666669</v>
          </cell>
          <cell r="S2396">
            <v>205.5</v>
          </cell>
          <cell r="T2396">
            <v>467.22666666666669</v>
          </cell>
          <cell r="U2396">
            <v>2884</v>
          </cell>
          <cell r="V2396">
            <v>467.22666666666669</v>
          </cell>
          <cell r="W2396">
            <v>0</v>
          </cell>
          <cell r="X2396">
            <v>467.22666666666669</v>
          </cell>
          <cell r="Y2396">
            <v>0</v>
          </cell>
          <cell r="Z2396">
            <v>467.22666666666669</v>
          </cell>
          <cell r="AA2396">
            <v>0</v>
          </cell>
          <cell r="AB2396">
            <v>467.22666666666669</v>
          </cell>
          <cell r="AC2396">
            <v>0</v>
          </cell>
          <cell r="AD2396">
            <v>467.22666666666669</v>
          </cell>
          <cell r="AE2396">
            <v>0</v>
          </cell>
        </row>
        <row r="2397">
          <cell r="F2397" t="str">
            <v>(-) DESPESAS ADMINISTRATIVOEducação Continuada</v>
          </cell>
          <cell r="G2397" t="str">
            <v>Educação Continuada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B2397">
            <v>0</v>
          </cell>
          <cell r="AC2397">
            <v>0</v>
          </cell>
          <cell r="AD2397">
            <v>0</v>
          </cell>
          <cell r="AE2397">
            <v>0</v>
          </cell>
        </row>
        <row r="2398">
          <cell r="F2398" t="str">
            <v>(-) DESPESAS ADMINISTRATIVOIdiomas</v>
          </cell>
          <cell r="G2398" t="str">
            <v>Idiomas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B2398">
            <v>0</v>
          </cell>
          <cell r="AC2398">
            <v>0</v>
          </cell>
          <cell r="AD2398">
            <v>0</v>
          </cell>
          <cell r="AE2398">
            <v>0</v>
          </cell>
        </row>
        <row r="2399">
          <cell r="F2399" t="str">
            <v>(-) DESPESAS ADMINISTRATIVOGinástica Laboral</v>
          </cell>
          <cell r="G2399" t="str">
            <v>Ginástica Laboral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B2399">
            <v>0</v>
          </cell>
          <cell r="AC2399">
            <v>0</v>
          </cell>
          <cell r="AD2399">
            <v>0</v>
          </cell>
          <cell r="AE2399">
            <v>0</v>
          </cell>
        </row>
        <row r="2400">
          <cell r="F2400" t="str">
            <v>(-) DESPESAS ADMINISTRATIVOEducação e Treinamento (Capacitação)</v>
          </cell>
          <cell r="G2400" t="str">
            <v>Educação e Treinamento (Capacitação)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B2400">
            <v>0</v>
          </cell>
          <cell r="AC2400">
            <v>0</v>
          </cell>
          <cell r="AD2400">
            <v>0</v>
          </cell>
          <cell r="AE2400">
            <v>0</v>
          </cell>
        </row>
        <row r="2401">
          <cell r="F2401" t="str">
            <v>(-) DESPESAS ADMINISTRATIVOAtividades Motivacionais</v>
          </cell>
          <cell r="G2401" t="str">
            <v>Atividades Motivacionais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B2401">
            <v>0</v>
          </cell>
          <cell r="AC2401">
            <v>0</v>
          </cell>
          <cell r="AD2401">
            <v>0</v>
          </cell>
          <cell r="AE2401">
            <v>0</v>
          </cell>
        </row>
        <row r="2402">
          <cell r="F2402" t="str">
            <v>(-) DESPESAS ADMINISTRATIVOExames Médicos</v>
          </cell>
          <cell r="G2402" t="str">
            <v>Exames Médicos</v>
          </cell>
          <cell r="H2402">
            <v>46.28</v>
          </cell>
          <cell r="I2402">
            <v>0</v>
          </cell>
          <cell r="J2402">
            <v>46.28</v>
          </cell>
          <cell r="K2402">
            <v>0</v>
          </cell>
          <cell r="L2402">
            <v>46.28</v>
          </cell>
          <cell r="M2402">
            <v>19</v>
          </cell>
          <cell r="N2402">
            <v>46.28</v>
          </cell>
          <cell r="O2402">
            <v>0</v>
          </cell>
          <cell r="P2402">
            <v>46.28</v>
          </cell>
          <cell r="Q2402">
            <v>0</v>
          </cell>
          <cell r="R2402">
            <v>48.06</v>
          </cell>
          <cell r="S2402">
            <v>0</v>
          </cell>
          <cell r="T2402">
            <v>48.06</v>
          </cell>
          <cell r="U2402">
            <v>56</v>
          </cell>
          <cell r="V2402">
            <v>48.06</v>
          </cell>
          <cell r="W2402">
            <v>0</v>
          </cell>
          <cell r="X2402">
            <v>48.06</v>
          </cell>
          <cell r="Y2402">
            <v>0</v>
          </cell>
          <cell r="Z2402">
            <v>48.06</v>
          </cell>
          <cell r="AA2402">
            <v>0</v>
          </cell>
          <cell r="AB2402">
            <v>48.06</v>
          </cell>
          <cell r="AC2402">
            <v>0</v>
          </cell>
          <cell r="AD2402">
            <v>48.06</v>
          </cell>
          <cell r="AE2402">
            <v>0</v>
          </cell>
        </row>
        <row r="2403">
          <cell r="F2403" t="str">
            <v>(-) DESPESAS ADMINISTRATIVOAlimentação Interna Funcionários</v>
          </cell>
          <cell r="G2403" t="str">
            <v>Alimentação Interna Funcionários</v>
          </cell>
          <cell r="H2403">
            <v>250</v>
          </cell>
          <cell r="I2403">
            <v>100.9</v>
          </cell>
          <cell r="J2403">
            <v>250</v>
          </cell>
          <cell r="K2403">
            <v>244.2</v>
          </cell>
          <cell r="L2403">
            <v>250</v>
          </cell>
          <cell r="M2403">
            <v>140.4</v>
          </cell>
          <cell r="N2403">
            <v>250</v>
          </cell>
          <cell r="O2403">
            <v>0</v>
          </cell>
          <cell r="P2403">
            <v>250</v>
          </cell>
          <cell r="Q2403">
            <v>98.5</v>
          </cell>
          <cell r="R2403">
            <v>250</v>
          </cell>
          <cell r="S2403">
            <v>170.5</v>
          </cell>
          <cell r="T2403">
            <v>250</v>
          </cell>
          <cell r="U2403">
            <v>257</v>
          </cell>
          <cell r="V2403">
            <v>250</v>
          </cell>
          <cell r="W2403">
            <v>0</v>
          </cell>
          <cell r="X2403">
            <v>250</v>
          </cell>
          <cell r="Y2403">
            <v>0</v>
          </cell>
          <cell r="Z2403">
            <v>250</v>
          </cell>
          <cell r="AA2403">
            <v>0</v>
          </cell>
          <cell r="AB2403">
            <v>250</v>
          </cell>
          <cell r="AC2403">
            <v>0</v>
          </cell>
          <cell r="AD2403">
            <v>250</v>
          </cell>
          <cell r="AE2403">
            <v>0</v>
          </cell>
        </row>
        <row r="2404">
          <cell r="F2404" t="str">
            <v>(-) DESPESAS ADMINISTRATIVOMulta Termino Contratual</v>
          </cell>
          <cell r="G2404" t="str">
            <v>Multa Termino Contratual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B2404">
            <v>0</v>
          </cell>
          <cell r="AC2404">
            <v>0</v>
          </cell>
          <cell r="AD2404">
            <v>0</v>
          </cell>
          <cell r="AE2404">
            <v>0</v>
          </cell>
        </row>
        <row r="2405">
          <cell r="F2405" t="str">
            <v>(-) DESPESAS ADMINISTRATIVOMultas Trabalhistas</v>
          </cell>
          <cell r="G2405" t="str">
            <v>Multas Trabalhistas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B2405">
            <v>0</v>
          </cell>
          <cell r="AC2405">
            <v>0</v>
          </cell>
          <cell r="AD2405">
            <v>0</v>
          </cell>
          <cell r="AE2405">
            <v>0</v>
          </cell>
        </row>
        <row r="2406">
          <cell r="F2406" t="str">
            <v xml:space="preserve">(-) DESPESAS ADMINISTRATIVOFardamento </v>
          </cell>
          <cell r="G2406" t="str">
            <v xml:space="preserve">Fardamento </v>
          </cell>
          <cell r="H2406">
            <v>169.16666666666666</v>
          </cell>
          <cell r="I2406">
            <v>0</v>
          </cell>
          <cell r="J2406">
            <v>169.16666666666666</v>
          </cell>
          <cell r="K2406">
            <v>0</v>
          </cell>
          <cell r="L2406">
            <v>169.16666666666666</v>
          </cell>
          <cell r="M2406">
            <v>0</v>
          </cell>
          <cell r="N2406">
            <v>169.16666666666666</v>
          </cell>
          <cell r="O2406">
            <v>88.5</v>
          </cell>
          <cell r="P2406">
            <v>169.16666666666666</v>
          </cell>
          <cell r="Q2406">
            <v>568.1</v>
          </cell>
          <cell r="R2406">
            <v>169.16666666666666</v>
          </cell>
          <cell r="S2406">
            <v>35</v>
          </cell>
          <cell r="T2406">
            <v>169.16666666666666</v>
          </cell>
          <cell r="U2406">
            <v>2571</v>
          </cell>
          <cell r="V2406">
            <v>169.16666666666666</v>
          </cell>
          <cell r="W2406">
            <v>0</v>
          </cell>
          <cell r="X2406">
            <v>169.16666666666666</v>
          </cell>
          <cell r="Y2406">
            <v>0</v>
          </cell>
          <cell r="Z2406">
            <v>169.16666666666666</v>
          </cell>
          <cell r="AA2406">
            <v>0</v>
          </cell>
          <cell r="AB2406">
            <v>169.16666666666666</v>
          </cell>
          <cell r="AC2406">
            <v>0</v>
          </cell>
          <cell r="AD2406">
            <v>169.16666666666666</v>
          </cell>
          <cell r="AE2406">
            <v>0</v>
          </cell>
        </row>
        <row r="2407">
          <cell r="F2407" t="str">
            <v>(-) DESPESAS ADMINISTRATIVOBenefícios</v>
          </cell>
          <cell r="G2407" t="str">
            <v>Benefícios</v>
          </cell>
          <cell r="H2407">
            <v>8646.8315263040004</v>
          </cell>
          <cell r="I2407">
            <v>7490.13</v>
          </cell>
          <cell r="J2407">
            <v>8646.8315263040004</v>
          </cell>
          <cell r="K2407">
            <v>6511.21</v>
          </cell>
          <cell r="L2407">
            <v>8646.8315263040004</v>
          </cell>
          <cell r="M2407">
            <v>7240.5599999999995</v>
          </cell>
          <cell r="N2407">
            <v>8646.8315263040004</v>
          </cell>
          <cell r="O2407">
            <v>7686.7199999999993</v>
          </cell>
          <cell r="P2407">
            <v>9478.8315263040004</v>
          </cell>
          <cell r="Q2407">
            <v>12049.88</v>
          </cell>
          <cell r="R2407">
            <v>9843.1815263040007</v>
          </cell>
          <cell r="S2407">
            <v>7343.2</v>
          </cell>
          <cell r="T2407">
            <v>9843.1815263040007</v>
          </cell>
          <cell r="U2407">
            <v>7339.07</v>
          </cell>
          <cell r="V2407">
            <v>9843.1815263040007</v>
          </cell>
          <cell r="W2407">
            <v>0</v>
          </cell>
          <cell r="X2407">
            <v>9843.1815263040007</v>
          </cell>
          <cell r="Y2407">
            <v>0</v>
          </cell>
          <cell r="Z2407">
            <v>9843.1815263040007</v>
          </cell>
          <cell r="AA2407">
            <v>0</v>
          </cell>
          <cell r="AB2407">
            <v>9843.1815263040007</v>
          </cell>
          <cell r="AC2407">
            <v>0</v>
          </cell>
          <cell r="AD2407">
            <v>9843.1815263040007</v>
          </cell>
          <cell r="AE2407">
            <v>0</v>
          </cell>
        </row>
        <row r="2408">
          <cell r="F2408" t="str">
            <v>(-) DESPESAS ADMINISTRATIVOAjuda de Custo Alimentação</v>
          </cell>
          <cell r="G2408" t="str">
            <v>Ajuda de Custo Alimentação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B2408">
            <v>0</v>
          </cell>
          <cell r="AC2408">
            <v>0</v>
          </cell>
          <cell r="AD2408">
            <v>0</v>
          </cell>
          <cell r="AE2408">
            <v>0</v>
          </cell>
        </row>
        <row r="2409">
          <cell r="F2409" t="str">
            <v>(-) DESPESAS ADMINISTRATIVOAjuda de Custo Combustível</v>
          </cell>
          <cell r="G2409" t="str">
            <v>Ajuda de Custo Combustível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B2409">
            <v>0</v>
          </cell>
          <cell r="AC2409">
            <v>0</v>
          </cell>
          <cell r="AD2409">
            <v>0</v>
          </cell>
          <cell r="AE2409">
            <v>0</v>
          </cell>
        </row>
        <row r="2410">
          <cell r="F2410" t="str">
            <v>(-) DESPESAS ADMINISTRATIVOAjuda de Custo Moradia/Aluguel</v>
          </cell>
          <cell r="G2410" t="str">
            <v>Ajuda de Custo Moradia/Aluguel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B2410">
            <v>0</v>
          </cell>
          <cell r="AC2410">
            <v>0</v>
          </cell>
          <cell r="AD2410">
            <v>0</v>
          </cell>
          <cell r="AE2410">
            <v>0</v>
          </cell>
        </row>
        <row r="2411">
          <cell r="F2411" t="str">
            <v>(-) DESPESAS ADMINISTRATIVOPlano de Saúde</v>
          </cell>
          <cell r="G2411" t="str">
            <v>Plano de Saúde</v>
          </cell>
          <cell r="H2411">
            <v>3848</v>
          </cell>
          <cell r="I2411">
            <v>3296.13</v>
          </cell>
          <cell r="J2411">
            <v>3848</v>
          </cell>
          <cell r="K2411">
            <v>2731.21</v>
          </cell>
          <cell r="L2411">
            <v>3848</v>
          </cell>
          <cell r="M2411">
            <v>3640.56</v>
          </cell>
          <cell r="N2411">
            <v>3848</v>
          </cell>
          <cell r="O2411">
            <v>3640.56</v>
          </cell>
          <cell r="P2411">
            <v>4290</v>
          </cell>
          <cell r="Q2411">
            <v>8147.92</v>
          </cell>
          <cell r="R2411">
            <v>4455</v>
          </cell>
          <cell r="S2411">
            <v>3467.2</v>
          </cell>
          <cell r="T2411">
            <v>4455</v>
          </cell>
          <cell r="U2411">
            <v>3467.2</v>
          </cell>
          <cell r="V2411">
            <v>4455</v>
          </cell>
          <cell r="W2411">
            <v>0</v>
          </cell>
          <cell r="X2411">
            <v>4455</v>
          </cell>
          <cell r="Y2411">
            <v>0</v>
          </cell>
          <cell r="Z2411">
            <v>4455</v>
          </cell>
          <cell r="AA2411">
            <v>0</v>
          </cell>
          <cell r="AB2411">
            <v>4455</v>
          </cell>
          <cell r="AC2411">
            <v>0</v>
          </cell>
          <cell r="AD2411">
            <v>4455</v>
          </cell>
          <cell r="AE2411">
            <v>0</v>
          </cell>
        </row>
        <row r="2412">
          <cell r="F2412" t="str">
            <v>(-) DESPESAS ADMINISTRATIVOSeguro de Vida em Grupo</v>
          </cell>
          <cell r="G2412" t="str">
            <v>Seguro de Vida em Grupo</v>
          </cell>
          <cell r="H2412">
            <v>118.83152630399999</v>
          </cell>
          <cell r="I2412">
            <v>0</v>
          </cell>
          <cell r="J2412">
            <v>118.83152630399999</v>
          </cell>
          <cell r="K2412">
            <v>0</v>
          </cell>
          <cell r="L2412">
            <v>118.83152630399999</v>
          </cell>
          <cell r="M2412">
            <v>0</v>
          </cell>
          <cell r="N2412">
            <v>118.83152630399999</v>
          </cell>
          <cell r="O2412">
            <v>98.16</v>
          </cell>
          <cell r="P2412">
            <v>118.83152630399999</v>
          </cell>
          <cell r="Q2412">
            <v>121.96</v>
          </cell>
          <cell r="R2412">
            <v>123.18152630399999</v>
          </cell>
          <cell r="S2412">
            <v>96</v>
          </cell>
          <cell r="T2412">
            <v>123.18152630399999</v>
          </cell>
          <cell r="U2412">
            <v>91.87</v>
          </cell>
          <cell r="V2412">
            <v>123.18152630399999</v>
          </cell>
          <cell r="W2412">
            <v>0</v>
          </cell>
          <cell r="X2412">
            <v>123.18152630399999</v>
          </cell>
          <cell r="Y2412">
            <v>0</v>
          </cell>
          <cell r="Z2412">
            <v>123.18152630399999</v>
          </cell>
          <cell r="AA2412">
            <v>0</v>
          </cell>
          <cell r="AB2412">
            <v>123.18152630399999</v>
          </cell>
          <cell r="AC2412">
            <v>0</v>
          </cell>
          <cell r="AD2412">
            <v>123.18152630399999</v>
          </cell>
          <cell r="AE2412">
            <v>0</v>
          </cell>
        </row>
        <row r="2413">
          <cell r="F2413" t="str">
            <v>(-) DESPESAS ADMINISTRATIVOPlano Odontológico</v>
          </cell>
          <cell r="G2413" t="str">
            <v>Plano Odontológico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B2413">
            <v>0</v>
          </cell>
          <cell r="AC2413">
            <v>0</v>
          </cell>
          <cell r="AD2413">
            <v>0</v>
          </cell>
          <cell r="AE2413">
            <v>0</v>
          </cell>
        </row>
        <row r="2414">
          <cell r="F2414" t="str">
            <v>(-) DESPESAS ADMINISTRATIVOFarmácia</v>
          </cell>
          <cell r="G2414" t="str">
            <v>Farmácia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B2414">
            <v>0</v>
          </cell>
          <cell r="AC2414">
            <v>0</v>
          </cell>
          <cell r="AD2414">
            <v>0</v>
          </cell>
          <cell r="AE2414">
            <v>0</v>
          </cell>
        </row>
        <row r="2415">
          <cell r="F2415" t="str">
            <v>(-) DESPESAS ADMINISTRATIVOAlimentação Funcionários</v>
          </cell>
          <cell r="G2415" t="str">
            <v>Alimentação Funcionários</v>
          </cell>
          <cell r="H2415">
            <v>4680</v>
          </cell>
          <cell r="I2415">
            <v>4194</v>
          </cell>
          <cell r="J2415">
            <v>4680</v>
          </cell>
          <cell r="K2415">
            <v>3780</v>
          </cell>
          <cell r="L2415">
            <v>4680</v>
          </cell>
          <cell r="M2415">
            <v>3600</v>
          </cell>
          <cell r="N2415">
            <v>4680</v>
          </cell>
          <cell r="O2415">
            <v>3948</v>
          </cell>
          <cell r="P2415">
            <v>5070</v>
          </cell>
          <cell r="Q2415">
            <v>3780</v>
          </cell>
          <cell r="R2415">
            <v>5265</v>
          </cell>
          <cell r="S2415">
            <v>3780</v>
          </cell>
          <cell r="T2415">
            <v>5265</v>
          </cell>
          <cell r="U2415">
            <v>3780</v>
          </cell>
          <cell r="V2415">
            <v>5265</v>
          </cell>
          <cell r="W2415">
            <v>0</v>
          </cell>
          <cell r="X2415">
            <v>5265</v>
          </cell>
          <cell r="Y2415">
            <v>0</v>
          </cell>
          <cell r="Z2415">
            <v>5265</v>
          </cell>
          <cell r="AA2415">
            <v>0</v>
          </cell>
          <cell r="AB2415">
            <v>5265</v>
          </cell>
          <cell r="AC2415">
            <v>0</v>
          </cell>
          <cell r="AD2415">
            <v>5265</v>
          </cell>
          <cell r="AE2415">
            <v>0</v>
          </cell>
        </row>
        <row r="2416">
          <cell r="F2416" t="str">
            <v>(-) DESPESAS ADMINISTRATIVOBenefícios Assistenciais</v>
          </cell>
          <cell r="G2416" t="str">
            <v>Benefícios Assistenciais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B2416">
            <v>0</v>
          </cell>
          <cell r="AC2416">
            <v>0</v>
          </cell>
          <cell r="AD2416">
            <v>0</v>
          </cell>
          <cell r="AE2416">
            <v>0</v>
          </cell>
        </row>
        <row r="2417">
          <cell r="F2417" t="str">
            <v>(-) DESPESAS ADMINISTRATIVOAuxílio Creche</v>
          </cell>
          <cell r="G2417" t="str">
            <v>Auxílio Creche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B2417">
            <v>0</v>
          </cell>
          <cell r="AC2417">
            <v>0</v>
          </cell>
          <cell r="AD2417">
            <v>0</v>
          </cell>
          <cell r="AE2417">
            <v>0</v>
          </cell>
        </row>
        <row r="2418">
          <cell r="F2418" t="str">
            <v>(-) DESPESAS ADMINISTRATIVOVale Transporte</v>
          </cell>
          <cell r="G2418" t="str">
            <v>Vale Transporte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0</v>
          </cell>
          <cell r="Z2418">
            <v>0</v>
          </cell>
          <cell r="AA2418">
            <v>0</v>
          </cell>
          <cell r="AB2418">
            <v>0</v>
          </cell>
          <cell r="AC2418">
            <v>0</v>
          </cell>
          <cell r="AD2418">
            <v>0</v>
          </cell>
          <cell r="AE2418">
            <v>0</v>
          </cell>
        </row>
        <row r="2419">
          <cell r="F2419" t="str">
            <v>(-) DESPESAS ADMINISTRATIVO(-) Despesas Especificas</v>
          </cell>
          <cell r="G2419" t="str">
            <v>(-) Despesas Especificas</v>
          </cell>
          <cell r="H2419">
            <v>1750</v>
          </cell>
          <cell r="I2419">
            <v>19660.89</v>
          </cell>
          <cell r="J2419">
            <v>1750</v>
          </cell>
          <cell r="K2419">
            <v>23236.61</v>
          </cell>
          <cell r="L2419">
            <v>12710</v>
          </cell>
          <cell r="M2419">
            <v>38621.29</v>
          </cell>
          <cell r="N2419">
            <v>7230</v>
          </cell>
          <cell r="O2419">
            <v>45965.81</v>
          </cell>
          <cell r="P2419">
            <v>7230</v>
          </cell>
          <cell r="Q2419">
            <v>29652.97</v>
          </cell>
          <cell r="R2419">
            <v>1750</v>
          </cell>
          <cell r="S2419">
            <v>41308.11</v>
          </cell>
          <cell r="T2419">
            <v>1750</v>
          </cell>
          <cell r="U2419">
            <v>298.46000000000276</v>
          </cell>
          <cell r="V2419">
            <v>13250</v>
          </cell>
          <cell r="W2419">
            <v>0</v>
          </cell>
          <cell r="X2419">
            <v>13250</v>
          </cell>
          <cell r="Y2419">
            <v>0</v>
          </cell>
          <cell r="Z2419">
            <v>13250</v>
          </cell>
          <cell r="AA2419">
            <v>0</v>
          </cell>
          <cell r="AB2419">
            <v>13250</v>
          </cell>
          <cell r="AC2419">
            <v>0</v>
          </cell>
          <cell r="AD2419">
            <v>1750</v>
          </cell>
          <cell r="AE2419">
            <v>0</v>
          </cell>
        </row>
        <row r="2420">
          <cell r="F2420" t="str">
            <v>(-) DESPESAS ADMINISTRATIVOEnergia Eletrica</v>
          </cell>
          <cell r="G2420" t="str">
            <v>Energia Eletrica</v>
          </cell>
          <cell r="H2420">
            <v>0</v>
          </cell>
          <cell r="I2420">
            <v>7138.7999999999993</v>
          </cell>
          <cell r="J2420">
            <v>0</v>
          </cell>
          <cell r="K2420">
            <v>6876.2699999999995</v>
          </cell>
          <cell r="L2420">
            <v>0</v>
          </cell>
          <cell r="M2420">
            <v>7477.6100000000006</v>
          </cell>
          <cell r="N2420">
            <v>0</v>
          </cell>
          <cell r="O2420">
            <v>16688.84</v>
          </cell>
          <cell r="P2420">
            <v>0</v>
          </cell>
          <cell r="Q2420">
            <v>0</v>
          </cell>
          <cell r="R2420">
            <v>0</v>
          </cell>
          <cell r="S2420">
            <v>10075.58</v>
          </cell>
          <cell r="T2420">
            <v>0</v>
          </cell>
          <cell r="U2420">
            <v>8502.4600000000009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B2420">
            <v>0</v>
          </cell>
          <cell r="AC2420">
            <v>0</v>
          </cell>
          <cell r="AD2420">
            <v>0</v>
          </cell>
          <cell r="AE2420">
            <v>0</v>
          </cell>
        </row>
        <row r="2421">
          <cell r="F2421" t="str">
            <v>(-) DESPESAS ADMINISTRATIVOCustas Cartoriais</v>
          </cell>
          <cell r="G2421" t="str">
            <v>Custas Cartoriais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B2421">
            <v>0</v>
          </cell>
          <cell r="AC2421">
            <v>0</v>
          </cell>
          <cell r="AD2421">
            <v>0</v>
          </cell>
          <cell r="AE2421">
            <v>0</v>
          </cell>
        </row>
        <row r="2422">
          <cell r="F2422" t="str">
            <v>(-) DESPESAS ADMINISTRATIVOAluguel de Máquinas e Equipamentos</v>
          </cell>
          <cell r="G2422" t="str">
            <v>Aluguel de Máquinas e Equipamentos</v>
          </cell>
          <cell r="H2422">
            <v>0</v>
          </cell>
          <cell r="I2422">
            <v>0</v>
          </cell>
          <cell r="J2422">
            <v>0</v>
          </cell>
          <cell r="K2422">
            <v>50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B2422">
            <v>0</v>
          </cell>
          <cell r="AC2422">
            <v>0</v>
          </cell>
          <cell r="AD2422">
            <v>0</v>
          </cell>
          <cell r="AE2422">
            <v>0</v>
          </cell>
        </row>
        <row r="2423">
          <cell r="F2423" t="str">
            <v>(-) DESPESAS ADMINISTRATIVOCombustível Frota Leve</v>
          </cell>
          <cell r="G2423" t="str">
            <v>Combustível Frota Leve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B2423">
            <v>0</v>
          </cell>
          <cell r="AC2423">
            <v>0</v>
          </cell>
          <cell r="AD2423">
            <v>0</v>
          </cell>
          <cell r="AE2423">
            <v>0</v>
          </cell>
        </row>
        <row r="2424">
          <cell r="F2424" t="str">
            <v>(-) DESPESAS ADMINISTRATIVOLubrificantes Frota Leve</v>
          </cell>
          <cell r="G2424" t="str">
            <v>Lubrificantes Frota Leve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B2424">
            <v>0</v>
          </cell>
          <cell r="AC2424">
            <v>0</v>
          </cell>
          <cell r="AD2424">
            <v>0</v>
          </cell>
          <cell r="AE2424">
            <v>0</v>
          </cell>
        </row>
        <row r="2425">
          <cell r="F2425" t="str">
            <v>(-) DESPESAS ADMINISTRATIVOManutenção Frota Leve</v>
          </cell>
          <cell r="G2425" t="str">
            <v>Manutenção Frota Leve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B2425">
            <v>0</v>
          </cell>
          <cell r="AC2425">
            <v>0</v>
          </cell>
          <cell r="AD2425">
            <v>0</v>
          </cell>
          <cell r="AE2425">
            <v>0</v>
          </cell>
        </row>
        <row r="2426">
          <cell r="F2426" t="str">
            <v>(-) DESPESAS ADMINISTRATIVOSeguro Frota Leve</v>
          </cell>
          <cell r="G2426" t="str">
            <v>Seguro Frota Leve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2203.5500000000002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B2426">
            <v>0</v>
          </cell>
          <cell r="AC2426">
            <v>0</v>
          </cell>
          <cell r="AD2426">
            <v>0</v>
          </cell>
          <cell r="AE2426">
            <v>0</v>
          </cell>
        </row>
        <row r="2427">
          <cell r="F2427" t="str">
            <v>(-) DESPESAS ADMINISTRATIVOSeguro Instalações</v>
          </cell>
          <cell r="G2427" t="str">
            <v>Seguro Instalações</v>
          </cell>
          <cell r="H2427">
            <v>0</v>
          </cell>
          <cell r="I2427">
            <v>12277.92</v>
          </cell>
          <cell r="J2427">
            <v>0</v>
          </cell>
          <cell r="K2427">
            <v>15686.34</v>
          </cell>
          <cell r="L2427">
            <v>0</v>
          </cell>
          <cell r="M2427">
            <v>15686.34</v>
          </cell>
          <cell r="N2427">
            <v>0</v>
          </cell>
          <cell r="O2427">
            <v>23926.97</v>
          </cell>
          <cell r="P2427">
            <v>0</v>
          </cell>
          <cell r="Q2427">
            <v>23926.97</v>
          </cell>
          <cell r="R2427">
            <v>0</v>
          </cell>
          <cell r="S2427">
            <v>23926.98</v>
          </cell>
          <cell r="T2427">
            <v>0</v>
          </cell>
          <cell r="U2427">
            <v>15686.34</v>
          </cell>
          <cell r="V2427">
            <v>11500</v>
          </cell>
          <cell r="W2427">
            <v>0</v>
          </cell>
          <cell r="X2427">
            <v>11500</v>
          </cell>
          <cell r="Y2427">
            <v>0</v>
          </cell>
          <cell r="Z2427">
            <v>11500</v>
          </cell>
          <cell r="AA2427">
            <v>0</v>
          </cell>
          <cell r="AB2427">
            <v>11500</v>
          </cell>
          <cell r="AC2427">
            <v>0</v>
          </cell>
          <cell r="AD2427">
            <v>0</v>
          </cell>
          <cell r="AE2427">
            <v>0</v>
          </cell>
        </row>
        <row r="2428">
          <cell r="F2428" t="str">
            <v>(-) DESPESAS ADMINISTRATIVOSeguro Responsabilidade Civil</v>
          </cell>
          <cell r="G2428" t="str">
            <v>Seguro Responsabilidade Civil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10960</v>
          </cell>
          <cell r="M2428">
            <v>0</v>
          </cell>
          <cell r="N2428">
            <v>5480</v>
          </cell>
          <cell r="O2428">
            <v>0</v>
          </cell>
          <cell r="P2428">
            <v>5480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B2428">
            <v>0</v>
          </cell>
          <cell r="AC2428">
            <v>0</v>
          </cell>
          <cell r="AD2428">
            <v>0</v>
          </cell>
          <cell r="AE2428">
            <v>0</v>
          </cell>
        </row>
        <row r="2429">
          <cell r="F2429" t="str">
            <v>(-) DESPESAS ADMINISTRATIVOAluguel de Imóveis</v>
          </cell>
          <cell r="G2429" t="str">
            <v>Aluguel de Imóveis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B2429">
            <v>0</v>
          </cell>
          <cell r="AC2429">
            <v>0</v>
          </cell>
          <cell r="AD2429">
            <v>0</v>
          </cell>
          <cell r="AE2429">
            <v>0</v>
          </cell>
        </row>
        <row r="2430">
          <cell r="F2430" t="str">
            <v>(-) DESPESAS ADMINISTRATIVOTaxas Operacionais</v>
          </cell>
          <cell r="G2430" t="str">
            <v>Taxas Operacionais</v>
          </cell>
          <cell r="H2430">
            <v>0</v>
          </cell>
          <cell r="I2430">
            <v>0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B2430">
            <v>0</v>
          </cell>
          <cell r="AC2430">
            <v>0</v>
          </cell>
          <cell r="AD2430">
            <v>0</v>
          </cell>
          <cell r="AE2430">
            <v>0</v>
          </cell>
        </row>
        <row r="2431">
          <cell r="F2431" t="str">
            <v>(-) DESPESAS ADMINISTRATIVODoações</v>
          </cell>
          <cell r="G2431" t="str">
            <v>Doações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  <cell r="L2431">
            <v>0</v>
          </cell>
          <cell r="M2431">
            <v>13244.34</v>
          </cell>
          <cell r="N2431">
            <v>0</v>
          </cell>
          <cell r="O2431">
            <v>4602</v>
          </cell>
          <cell r="P2431">
            <v>0</v>
          </cell>
          <cell r="Q2431">
            <v>4602</v>
          </cell>
          <cell r="R2431">
            <v>0</v>
          </cell>
          <cell r="S2431">
            <v>4602</v>
          </cell>
          <cell r="T2431">
            <v>0</v>
          </cell>
          <cell r="U2431">
            <v>-27050.34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0</v>
          </cell>
          <cell r="AD2431">
            <v>0</v>
          </cell>
          <cell r="AE2431">
            <v>0</v>
          </cell>
        </row>
        <row r="2432">
          <cell r="F2432" t="str">
            <v>(-) DESPESAS ADMINISTRATIVOPremio por Concursos</v>
          </cell>
          <cell r="G2432" t="str">
            <v>Premio por Concursos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B2432">
            <v>0</v>
          </cell>
          <cell r="AC2432">
            <v>0</v>
          </cell>
          <cell r="AD2432">
            <v>0</v>
          </cell>
          <cell r="AE2432">
            <v>0</v>
          </cell>
        </row>
        <row r="2433">
          <cell r="F2433" t="str">
            <v>(-) DESPESAS ADMINISTRATIVOPublicações Legais</v>
          </cell>
          <cell r="G2433" t="str">
            <v>Publicações Legais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B2433">
            <v>0</v>
          </cell>
          <cell r="AC2433">
            <v>0</v>
          </cell>
          <cell r="AD2433">
            <v>0</v>
          </cell>
          <cell r="AE2433">
            <v>0</v>
          </cell>
        </row>
        <row r="2434">
          <cell r="F2434" t="str">
            <v>(-) DESPESAS ADMINISTRATIVOServiço Copa</v>
          </cell>
          <cell r="G2434" t="str">
            <v>Serviço Copa</v>
          </cell>
          <cell r="H2434">
            <v>1250</v>
          </cell>
          <cell r="I2434">
            <v>0</v>
          </cell>
          <cell r="J2434">
            <v>1250</v>
          </cell>
          <cell r="K2434">
            <v>0</v>
          </cell>
          <cell r="L2434">
            <v>1250</v>
          </cell>
          <cell r="M2434">
            <v>495</v>
          </cell>
          <cell r="N2434">
            <v>1250</v>
          </cell>
          <cell r="O2434">
            <v>0</v>
          </cell>
          <cell r="P2434">
            <v>1250</v>
          </cell>
          <cell r="Q2434">
            <v>0</v>
          </cell>
          <cell r="R2434">
            <v>1250</v>
          </cell>
          <cell r="S2434">
            <v>0</v>
          </cell>
          <cell r="T2434">
            <v>1250</v>
          </cell>
          <cell r="U2434">
            <v>585</v>
          </cell>
          <cell r="V2434">
            <v>1250</v>
          </cell>
          <cell r="W2434">
            <v>0</v>
          </cell>
          <cell r="X2434">
            <v>1250</v>
          </cell>
          <cell r="Y2434">
            <v>0</v>
          </cell>
          <cell r="Z2434">
            <v>1250</v>
          </cell>
          <cell r="AA2434">
            <v>0</v>
          </cell>
          <cell r="AB2434">
            <v>1250</v>
          </cell>
          <cell r="AC2434">
            <v>0</v>
          </cell>
          <cell r="AD2434">
            <v>1250</v>
          </cell>
          <cell r="AE2434">
            <v>0</v>
          </cell>
        </row>
        <row r="2435">
          <cell r="F2435" t="str">
            <v>(-) DESPESAS ADMINISTRATIVOContribuição Sindicatos e Associações</v>
          </cell>
          <cell r="G2435" t="str">
            <v>Contribuição Sindicatos e Associações</v>
          </cell>
          <cell r="H2435">
            <v>500</v>
          </cell>
          <cell r="I2435">
            <v>244.17</v>
          </cell>
          <cell r="J2435">
            <v>500</v>
          </cell>
          <cell r="K2435">
            <v>624</v>
          </cell>
          <cell r="L2435">
            <v>500</v>
          </cell>
          <cell r="M2435">
            <v>1718</v>
          </cell>
          <cell r="N2435">
            <v>500</v>
          </cell>
          <cell r="O2435">
            <v>748</v>
          </cell>
          <cell r="P2435">
            <v>500</v>
          </cell>
          <cell r="Q2435">
            <v>1124</v>
          </cell>
          <cell r="R2435">
            <v>500</v>
          </cell>
          <cell r="S2435">
            <v>500</v>
          </cell>
          <cell r="T2435">
            <v>500</v>
          </cell>
          <cell r="U2435">
            <v>2575</v>
          </cell>
          <cell r="V2435">
            <v>500</v>
          </cell>
          <cell r="W2435">
            <v>0</v>
          </cell>
          <cell r="X2435">
            <v>500</v>
          </cell>
          <cell r="Y2435">
            <v>0</v>
          </cell>
          <cell r="Z2435">
            <v>500</v>
          </cell>
          <cell r="AA2435">
            <v>0</v>
          </cell>
          <cell r="AB2435">
            <v>500</v>
          </cell>
          <cell r="AC2435">
            <v>0</v>
          </cell>
          <cell r="AD2435">
            <v>500</v>
          </cell>
          <cell r="AE2435">
            <v>0</v>
          </cell>
        </row>
        <row r="2436">
          <cell r="F2436" t="str">
            <v>(-) DESPESAS ADMINISTRATIVODespesas com Certificação Digital</v>
          </cell>
          <cell r="G2436" t="str">
            <v>Despesas com Certificação Digital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</row>
        <row r="2437">
          <cell r="F2437" t="str">
            <v>(-) DESPESAS ADMINISTRATIVOCustas e Emolumentos</v>
          </cell>
          <cell r="G2437" t="str">
            <v>Custas e Emolumentos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</row>
        <row r="2438">
          <cell r="F2438" t="str">
            <v>(-) DESPESAS ADMINISTRATIVO(-) Despesas Gerais</v>
          </cell>
          <cell r="G2438" t="str">
            <v>(-) Despesas Gerais</v>
          </cell>
          <cell r="H2438">
            <v>53799.043754303653</v>
          </cell>
          <cell r="I2438">
            <v>64505.859999999993</v>
          </cell>
          <cell r="J2438">
            <v>49309.043754303653</v>
          </cell>
          <cell r="K2438">
            <v>34624.29</v>
          </cell>
          <cell r="L2438">
            <v>49879.043754303653</v>
          </cell>
          <cell r="M2438">
            <v>24510.039999999997</v>
          </cell>
          <cell r="N2438">
            <v>50129.043754303653</v>
          </cell>
          <cell r="O2438">
            <v>88145.859999999986</v>
          </cell>
          <cell r="P2438">
            <v>49829.043754303653</v>
          </cell>
          <cell r="Q2438">
            <v>45227.89</v>
          </cell>
          <cell r="R2438">
            <v>50979.043754303653</v>
          </cell>
          <cell r="S2438">
            <v>44717.8</v>
          </cell>
          <cell r="T2438">
            <v>50751.86637956187</v>
          </cell>
          <cell r="U2438">
            <v>52693.49</v>
          </cell>
          <cell r="V2438">
            <v>49451.86637956187</v>
          </cell>
          <cell r="W2438">
            <v>0</v>
          </cell>
          <cell r="X2438">
            <v>50001.86637956187</v>
          </cell>
          <cell r="Y2438">
            <v>0</v>
          </cell>
          <cell r="Z2438">
            <v>50251.86637956187</v>
          </cell>
          <cell r="AA2438">
            <v>0</v>
          </cell>
          <cell r="AB2438">
            <v>50551.86637956187</v>
          </cell>
          <cell r="AC2438">
            <v>0</v>
          </cell>
          <cell r="AD2438">
            <v>49911.86637956187</v>
          </cell>
          <cell r="AE2438">
            <v>0</v>
          </cell>
        </row>
        <row r="2439">
          <cell r="F2439" t="str">
            <v>(-) DESPESAS ADMINISTRATIVO(-) Deslocamentos e Viagens</v>
          </cell>
          <cell r="G2439" t="str">
            <v>(-) Deslocamentos e Viagens</v>
          </cell>
          <cell r="H2439">
            <v>342</v>
          </cell>
          <cell r="I2439">
            <v>140</v>
          </cell>
          <cell r="J2439">
            <v>12</v>
          </cell>
          <cell r="K2439">
            <v>15</v>
          </cell>
          <cell r="L2439">
            <v>332</v>
          </cell>
          <cell r="M2439">
            <v>0</v>
          </cell>
          <cell r="N2439">
            <v>32</v>
          </cell>
          <cell r="O2439">
            <v>28</v>
          </cell>
          <cell r="P2439">
            <v>332</v>
          </cell>
          <cell r="Q2439">
            <v>0</v>
          </cell>
          <cell r="R2439">
            <v>32</v>
          </cell>
          <cell r="S2439">
            <v>4</v>
          </cell>
          <cell r="T2439">
            <v>332</v>
          </cell>
          <cell r="U2439">
            <v>36</v>
          </cell>
          <cell r="V2439">
            <v>32</v>
          </cell>
          <cell r="W2439">
            <v>0</v>
          </cell>
          <cell r="X2439">
            <v>332</v>
          </cell>
          <cell r="Y2439">
            <v>0</v>
          </cell>
          <cell r="Z2439">
            <v>32</v>
          </cell>
          <cell r="AA2439">
            <v>0</v>
          </cell>
          <cell r="AB2439">
            <v>332</v>
          </cell>
          <cell r="AC2439">
            <v>0</v>
          </cell>
          <cell r="AD2439">
            <v>342</v>
          </cell>
          <cell r="AE2439">
            <v>0</v>
          </cell>
        </row>
        <row r="2440">
          <cell r="F2440" t="str">
            <v xml:space="preserve">(-) DESPESAS ADMINISTRATIVOHospedagem </v>
          </cell>
          <cell r="G2440" t="str">
            <v xml:space="preserve">Hospedagem </v>
          </cell>
          <cell r="H2440">
            <v>200</v>
          </cell>
          <cell r="I2440">
            <v>0</v>
          </cell>
          <cell r="J2440">
            <v>0</v>
          </cell>
          <cell r="K2440">
            <v>0</v>
          </cell>
          <cell r="L2440">
            <v>200</v>
          </cell>
          <cell r="M2440">
            <v>0</v>
          </cell>
          <cell r="N2440">
            <v>0</v>
          </cell>
          <cell r="O2440">
            <v>0</v>
          </cell>
          <cell r="P2440">
            <v>200</v>
          </cell>
          <cell r="Q2440">
            <v>0</v>
          </cell>
          <cell r="R2440">
            <v>0</v>
          </cell>
          <cell r="S2440">
            <v>0</v>
          </cell>
          <cell r="T2440">
            <v>200</v>
          </cell>
          <cell r="U2440">
            <v>0</v>
          </cell>
          <cell r="V2440">
            <v>0</v>
          </cell>
          <cell r="W2440">
            <v>0</v>
          </cell>
          <cell r="X2440">
            <v>200</v>
          </cell>
          <cell r="Y2440">
            <v>0</v>
          </cell>
          <cell r="Z2440">
            <v>0</v>
          </cell>
          <cell r="AA2440">
            <v>0</v>
          </cell>
          <cell r="AB2440">
            <v>200</v>
          </cell>
          <cell r="AC2440">
            <v>0</v>
          </cell>
          <cell r="AD2440">
            <v>200</v>
          </cell>
          <cell r="AE2440">
            <v>0</v>
          </cell>
        </row>
        <row r="2441">
          <cell r="F2441" t="str">
            <v xml:space="preserve">(-) DESPESAS ADMINISTRATIVOPassagens Aéreas </v>
          </cell>
          <cell r="G2441" t="str">
            <v xml:space="preserve">Passagens Aéreas 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B2441">
            <v>0</v>
          </cell>
          <cell r="AC2441">
            <v>0</v>
          </cell>
          <cell r="AD2441">
            <v>0</v>
          </cell>
          <cell r="AE2441">
            <v>0</v>
          </cell>
        </row>
        <row r="2442">
          <cell r="F2442" t="str">
            <v xml:space="preserve">(-) DESPESAS ADMINISTRATIVOPassagens Rodoviárias </v>
          </cell>
          <cell r="G2442" t="str">
            <v xml:space="preserve">Passagens Rodoviárias 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</row>
        <row r="2443">
          <cell r="F2443" t="str">
            <v>(-) DESPESAS ADMINISTRATIVOPassagens Marítimas</v>
          </cell>
          <cell r="G2443" t="str">
            <v>Passagens Marítimas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0</v>
          </cell>
          <cell r="AD2443">
            <v>0</v>
          </cell>
          <cell r="AE2443">
            <v>0</v>
          </cell>
        </row>
        <row r="2444">
          <cell r="F2444" t="str">
            <v>(-) DESPESAS ADMINISTRATIVODespesas com Táxi</v>
          </cell>
          <cell r="G2444" t="str">
            <v>Despesas com Táxi</v>
          </cell>
          <cell r="H2444">
            <v>30</v>
          </cell>
          <cell r="I2444">
            <v>132</v>
          </cell>
          <cell r="J2444">
            <v>0</v>
          </cell>
          <cell r="K2444">
            <v>0</v>
          </cell>
          <cell r="L2444">
            <v>20</v>
          </cell>
          <cell r="M2444">
            <v>0</v>
          </cell>
          <cell r="N2444">
            <v>20</v>
          </cell>
          <cell r="O2444">
            <v>20</v>
          </cell>
          <cell r="P2444">
            <v>20</v>
          </cell>
          <cell r="Q2444">
            <v>0</v>
          </cell>
          <cell r="R2444">
            <v>20</v>
          </cell>
          <cell r="S2444">
            <v>0</v>
          </cell>
          <cell r="T2444">
            <v>20</v>
          </cell>
          <cell r="U2444">
            <v>20</v>
          </cell>
          <cell r="V2444">
            <v>20</v>
          </cell>
          <cell r="W2444">
            <v>0</v>
          </cell>
          <cell r="X2444">
            <v>20</v>
          </cell>
          <cell r="Y2444">
            <v>0</v>
          </cell>
          <cell r="Z2444">
            <v>20</v>
          </cell>
          <cell r="AA2444">
            <v>0</v>
          </cell>
          <cell r="AB2444">
            <v>20</v>
          </cell>
          <cell r="AC2444">
            <v>0</v>
          </cell>
          <cell r="AD2444">
            <v>30</v>
          </cell>
          <cell r="AE2444">
            <v>0</v>
          </cell>
        </row>
        <row r="2445">
          <cell r="F2445" t="str">
            <v>(-) DESPESAS ADMINISTRATIVODespesas com Moto Taxi</v>
          </cell>
          <cell r="G2445" t="str">
            <v>Despesas com Moto Taxi</v>
          </cell>
          <cell r="H2445">
            <v>12</v>
          </cell>
          <cell r="I2445">
            <v>8</v>
          </cell>
          <cell r="J2445">
            <v>12</v>
          </cell>
          <cell r="K2445">
            <v>15</v>
          </cell>
          <cell r="L2445">
            <v>12</v>
          </cell>
          <cell r="M2445">
            <v>0</v>
          </cell>
          <cell r="N2445">
            <v>12</v>
          </cell>
          <cell r="O2445">
            <v>8</v>
          </cell>
          <cell r="P2445">
            <v>12</v>
          </cell>
          <cell r="Q2445">
            <v>0</v>
          </cell>
          <cell r="R2445">
            <v>12</v>
          </cell>
          <cell r="S2445">
            <v>4</v>
          </cell>
          <cell r="T2445">
            <v>12</v>
          </cell>
          <cell r="U2445">
            <v>16</v>
          </cell>
          <cell r="V2445">
            <v>12</v>
          </cell>
          <cell r="W2445">
            <v>0</v>
          </cell>
          <cell r="X2445">
            <v>12</v>
          </cell>
          <cell r="Y2445">
            <v>0</v>
          </cell>
          <cell r="Z2445">
            <v>12</v>
          </cell>
          <cell r="AA2445">
            <v>0</v>
          </cell>
          <cell r="AB2445">
            <v>12</v>
          </cell>
          <cell r="AC2445">
            <v>0</v>
          </cell>
          <cell r="AD2445">
            <v>12</v>
          </cell>
          <cell r="AE2445">
            <v>0</v>
          </cell>
        </row>
        <row r="2446">
          <cell r="F2446" t="str">
            <v>(-) DESPESAS ADMINISTRATIVOAlimentação Viagens</v>
          </cell>
          <cell r="G2446" t="str">
            <v>Alimentação Viagens</v>
          </cell>
          <cell r="H2446">
            <v>100</v>
          </cell>
          <cell r="I2446">
            <v>0</v>
          </cell>
          <cell r="J2446">
            <v>0</v>
          </cell>
          <cell r="K2446">
            <v>0</v>
          </cell>
          <cell r="L2446">
            <v>100</v>
          </cell>
          <cell r="M2446">
            <v>0</v>
          </cell>
          <cell r="N2446">
            <v>0</v>
          </cell>
          <cell r="O2446">
            <v>0</v>
          </cell>
          <cell r="P2446">
            <v>100</v>
          </cell>
          <cell r="Q2446">
            <v>0</v>
          </cell>
          <cell r="R2446">
            <v>0</v>
          </cell>
          <cell r="S2446">
            <v>0</v>
          </cell>
          <cell r="T2446">
            <v>100</v>
          </cell>
          <cell r="U2446">
            <v>0</v>
          </cell>
          <cell r="V2446">
            <v>0</v>
          </cell>
          <cell r="W2446">
            <v>0</v>
          </cell>
          <cell r="X2446">
            <v>100</v>
          </cell>
          <cell r="Y2446">
            <v>0</v>
          </cell>
          <cell r="Z2446">
            <v>0</v>
          </cell>
          <cell r="AA2446">
            <v>0</v>
          </cell>
          <cell r="AB2446">
            <v>100</v>
          </cell>
          <cell r="AC2446">
            <v>0</v>
          </cell>
          <cell r="AD2446">
            <v>100</v>
          </cell>
          <cell r="AE2446">
            <v>0</v>
          </cell>
        </row>
        <row r="2447">
          <cell r="F2447" t="str">
            <v>(-) DESPESAS ADMINISTRATIVODiárias Viagens</v>
          </cell>
          <cell r="G2447" t="str">
            <v>Diárias Viagens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0</v>
          </cell>
          <cell r="AA2447">
            <v>0</v>
          </cell>
          <cell r="AB2447">
            <v>0</v>
          </cell>
          <cell r="AC2447">
            <v>0</v>
          </cell>
          <cell r="AD2447">
            <v>0</v>
          </cell>
          <cell r="AE2447">
            <v>0</v>
          </cell>
        </row>
        <row r="2448">
          <cell r="F2448" t="str">
            <v>(-) DESPESAS ADMINISTRATIVOCombustível em Viagens</v>
          </cell>
          <cell r="G2448" t="str">
            <v>Combustível em Viagens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B2448">
            <v>0</v>
          </cell>
          <cell r="AC2448">
            <v>0</v>
          </cell>
          <cell r="AD2448">
            <v>0</v>
          </cell>
          <cell r="AE2448">
            <v>0</v>
          </cell>
        </row>
        <row r="2449">
          <cell r="F2449" t="str">
            <v>(-) DESPESAS ADMINISTRATIVOEstacionamento</v>
          </cell>
          <cell r="G2449" t="str">
            <v>Estacionamento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B2449">
            <v>0</v>
          </cell>
          <cell r="AC2449">
            <v>0</v>
          </cell>
          <cell r="AD2449">
            <v>0</v>
          </cell>
          <cell r="AE2449">
            <v>0</v>
          </cell>
        </row>
        <row r="2450">
          <cell r="F2450" t="str">
            <v>(-) DESPESAS ADMINISTRATIVOPedágio</v>
          </cell>
          <cell r="G2450" t="str">
            <v>Pedágio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B2450">
            <v>0</v>
          </cell>
          <cell r="AC2450">
            <v>0</v>
          </cell>
          <cell r="AD2450">
            <v>0</v>
          </cell>
          <cell r="AE2450">
            <v>0</v>
          </cell>
        </row>
        <row r="2451">
          <cell r="F2451" t="str">
            <v>(-) DESPESAS ADMINISTRATIVO(-) Telefonia e Telecomunicações</v>
          </cell>
          <cell r="G2451" t="str">
            <v>(-) Telefonia e Telecomunicações</v>
          </cell>
          <cell r="H2451">
            <v>2047.0437543036535</v>
          </cell>
          <cell r="I2451">
            <v>3526.49</v>
          </cell>
          <cell r="J2451">
            <v>2047.0437543036535</v>
          </cell>
          <cell r="K2451">
            <v>4204.33</v>
          </cell>
          <cell r="L2451">
            <v>2047.0437543036535</v>
          </cell>
          <cell r="M2451">
            <v>4204.33</v>
          </cell>
          <cell r="N2451">
            <v>2047.0437543036535</v>
          </cell>
          <cell r="O2451">
            <v>1061.43</v>
          </cell>
          <cell r="P2451">
            <v>2047.0437543036535</v>
          </cell>
          <cell r="Q2451">
            <v>1877.41</v>
          </cell>
          <cell r="R2451">
            <v>2047.0437543036535</v>
          </cell>
          <cell r="S2451">
            <v>1849.1</v>
          </cell>
          <cell r="T2451">
            <v>2169.8663795618727</v>
          </cell>
          <cell r="U2451">
            <v>0</v>
          </cell>
          <cell r="V2451">
            <v>2169.8663795618727</v>
          </cell>
          <cell r="W2451">
            <v>0</v>
          </cell>
          <cell r="X2451">
            <v>2169.8663795618727</v>
          </cell>
          <cell r="Y2451">
            <v>0</v>
          </cell>
          <cell r="Z2451">
            <v>2169.8663795618727</v>
          </cell>
          <cell r="AA2451">
            <v>0</v>
          </cell>
          <cell r="AB2451">
            <v>2169.8663795618727</v>
          </cell>
          <cell r="AC2451">
            <v>0</v>
          </cell>
          <cell r="AD2451">
            <v>2169.8663795618727</v>
          </cell>
          <cell r="AE2451">
            <v>0</v>
          </cell>
        </row>
        <row r="2452">
          <cell r="F2452" t="str">
            <v>(-) DESPESAS ADMINISTRATIVOTelefonia Fixa</v>
          </cell>
          <cell r="G2452" t="str">
            <v>Telefonia Fixa</v>
          </cell>
          <cell r="H2452">
            <v>0</v>
          </cell>
          <cell r="I2452">
            <v>16.14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</row>
        <row r="2453">
          <cell r="F2453" t="str">
            <v>(-) DESPESAS ADMINISTRATIVOTelefonia Móvel</v>
          </cell>
          <cell r="G2453" t="str">
            <v>Telefonia Móvel</v>
          </cell>
          <cell r="H2453">
            <v>2047.0437543036535</v>
          </cell>
          <cell r="I2453">
            <v>3510.35</v>
          </cell>
          <cell r="J2453">
            <v>2047.0437543036535</v>
          </cell>
          <cell r="K2453">
            <v>4204.33</v>
          </cell>
          <cell r="L2453">
            <v>2047.0437543036535</v>
          </cell>
          <cell r="M2453">
            <v>4204.33</v>
          </cell>
          <cell r="N2453">
            <v>2047.0437543036535</v>
          </cell>
          <cell r="O2453">
            <v>1061.43</v>
          </cell>
          <cell r="P2453">
            <v>2047.0437543036535</v>
          </cell>
          <cell r="Q2453">
            <v>1877.41</v>
          </cell>
          <cell r="R2453">
            <v>2047.0437543036535</v>
          </cell>
          <cell r="S2453">
            <v>1849.1</v>
          </cell>
          <cell r="T2453">
            <v>2169.8663795618727</v>
          </cell>
          <cell r="U2453">
            <v>0</v>
          </cell>
          <cell r="V2453">
            <v>2169.8663795618727</v>
          </cell>
          <cell r="W2453">
            <v>0</v>
          </cell>
          <cell r="X2453">
            <v>2169.8663795618727</v>
          </cell>
          <cell r="Y2453">
            <v>0</v>
          </cell>
          <cell r="Z2453">
            <v>2169.8663795618727</v>
          </cell>
          <cell r="AA2453">
            <v>0</v>
          </cell>
          <cell r="AB2453">
            <v>2169.8663795618727</v>
          </cell>
          <cell r="AC2453">
            <v>0</v>
          </cell>
          <cell r="AD2453">
            <v>2169.8663795618727</v>
          </cell>
          <cell r="AE2453">
            <v>0</v>
          </cell>
        </row>
        <row r="2454">
          <cell r="F2454" t="str">
            <v>(-) DESPESAS ADMINISTRATIVOInternet</v>
          </cell>
          <cell r="G2454" t="str">
            <v>Internet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B2454">
            <v>0</v>
          </cell>
          <cell r="AC2454">
            <v>0</v>
          </cell>
          <cell r="AD2454">
            <v>0</v>
          </cell>
          <cell r="AE2454">
            <v>0</v>
          </cell>
        </row>
        <row r="2455">
          <cell r="F2455" t="str">
            <v>(-) DESPESAS ADMINISTRATIVOServiço de Trasmissão em Audio e Video</v>
          </cell>
          <cell r="G2455" t="str">
            <v>Serviço de Trasmissão em Audio e Video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B2455">
            <v>0</v>
          </cell>
          <cell r="AC2455">
            <v>0</v>
          </cell>
          <cell r="AD2455">
            <v>0</v>
          </cell>
          <cell r="AE2455">
            <v>0</v>
          </cell>
        </row>
        <row r="2456">
          <cell r="F2456" t="str">
            <v>(-) DESPESAS ADMINISTRATIVOVoip</v>
          </cell>
          <cell r="G2456" t="str">
            <v>Voip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B2456">
            <v>0</v>
          </cell>
          <cell r="AC2456">
            <v>0</v>
          </cell>
          <cell r="AD2456">
            <v>0</v>
          </cell>
          <cell r="AE2456">
            <v>0</v>
          </cell>
        </row>
        <row r="2457">
          <cell r="F2457" t="str">
            <v>(-) DESPESAS ADMINISTRATIVO(-)Materias de Consumo</v>
          </cell>
          <cell r="G2457" t="str">
            <v>(-)Materias de Consumo</v>
          </cell>
          <cell r="H2457">
            <v>4650</v>
          </cell>
          <cell r="I2457">
            <v>1676.73</v>
          </cell>
          <cell r="J2457">
            <v>3550</v>
          </cell>
          <cell r="K2457">
            <v>3194.84</v>
          </cell>
          <cell r="L2457">
            <v>3600</v>
          </cell>
          <cell r="M2457">
            <v>5319.79</v>
          </cell>
          <cell r="N2457">
            <v>3550</v>
          </cell>
          <cell r="O2457">
            <v>6236.1900000000005</v>
          </cell>
          <cell r="P2457">
            <v>3550</v>
          </cell>
          <cell r="Q2457">
            <v>5589.3</v>
          </cell>
          <cell r="R2457">
            <v>3700</v>
          </cell>
          <cell r="S2457">
            <v>5519.13</v>
          </cell>
          <cell r="T2457">
            <v>3550</v>
          </cell>
          <cell r="U2457">
            <v>8896.81</v>
          </cell>
          <cell r="V2457">
            <v>3550</v>
          </cell>
          <cell r="W2457">
            <v>0</v>
          </cell>
          <cell r="X2457">
            <v>3600</v>
          </cell>
          <cell r="Y2457">
            <v>0</v>
          </cell>
          <cell r="Z2457">
            <v>3550</v>
          </cell>
          <cell r="AA2457">
            <v>0</v>
          </cell>
          <cell r="AB2457">
            <v>3550</v>
          </cell>
          <cell r="AC2457">
            <v>0</v>
          </cell>
          <cell r="AD2457">
            <v>3700</v>
          </cell>
          <cell r="AE2457">
            <v>0</v>
          </cell>
        </row>
        <row r="2458">
          <cell r="F2458" t="str">
            <v>(-) DESPESAS ADMINISTRATIVOMaterial de Consumo Informática</v>
          </cell>
          <cell r="G2458" t="str">
            <v>Material de Consumo Informática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50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50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50</v>
          </cell>
          <cell r="Y2458">
            <v>0</v>
          </cell>
          <cell r="Z2458">
            <v>0</v>
          </cell>
          <cell r="AA2458">
            <v>0</v>
          </cell>
          <cell r="AB2458">
            <v>0</v>
          </cell>
          <cell r="AC2458">
            <v>0</v>
          </cell>
          <cell r="AD2458">
            <v>50</v>
          </cell>
          <cell r="AE2458">
            <v>0</v>
          </cell>
        </row>
        <row r="2459">
          <cell r="F2459" t="str">
            <v>(-) DESPESAS ADMINISTRATIVOAluguel Máquina Reprográfica</v>
          </cell>
          <cell r="G2459" t="str">
            <v>Aluguel Máquina Reprográfica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B2459">
            <v>0</v>
          </cell>
          <cell r="AC2459">
            <v>0</v>
          </cell>
          <cell r="AD2459">
            <v>0</v>
          </cell>
          <cell r="AE2459">
            <v>0</v>
          </cell>
        </row>
        <row r="2460">
          <cell r="F2460" t="str">
            <v>(-) DESPESAS ADMINISTRATIVOMaterial de Consumo Máquina Reprografia</v>
          </cell>
          <cell r="G2460" t="str">
            <v>Material de Consumo Máquina Reprografia</v>
          </cell>
          <cell r="H2460">
            <v>100</v>
          </cell>
          <cell r="I2460">
            <v>11</v>
          </cell>
          <cell r="J2460">
            <v>100</v>
          </cell>
          <cell r="K2460">
            <v>0</v>
          </cell>
          <cell r="L2460">
            <v>100</v>
          </cell>
          <cell r="M2460">
            <v>0</v>
          </cell>
          <cell r="N2460">
            <v>100</v>
          </cell>
          <cell r="O2460">
            <v>80.540000000000006</v>
          </cell>
          <cell r="P2460">
            <v>100</v>
          </cell>
          <cell r="Q2460">
            <v>0</v>
          </cell>
          <cell r="R2460">
            <v>100</v>
          </cell>
          <cell r="S2460">
            <v>83.88</v>
          </cell>
          <cell r="T2460">
            <v>100</v>
          </cell>
          <cell r="U2460">
            <v>22.57</v>
          </cell>
          <cell r="V2460">
            <v>100</v>
          </cell>
          <cell r="W2460">
            <v>0</v>
          </cell>
          <cell r="X2460">
            <v>100</v>
          </cell>
          <cell r="Y2460">
            <v>0</v>
          </cell>
          <cell r="Z2460">
            <v>100</v>
          </cell>
          <cell r="AA2460">
            <v>0</v>
          </cell>
          <cell r="AB2460">
            <v>100</v>
          </cell>
          <cell r="AC2460">
            <v>0</v>
          </cell>
          <cell r="AD2460">
            <v>100</v>
          </cell>
          <cell r="AE2460">
            <v>0</v>
          </cell>
        </row>
        <row r="2461">
          <cell r="F2461" t="str">
            <v>(-) DESPESAS ADMINISTRATIVOMaterial de Expediente</v>
          </cell>
          <cell r="G2461" t="str">
            <v>Material de Expediente</v>
          </cell>
          <cell r="H2461">
            <v>250</v>
          </cell>
          <cell r="I2461">
            <v>201.24</v>
          </cell>
          <cell r="J2461">
            <v>250</v>
          </cell>
          <cell r="K2461">
            <v>192.85</v>
          </cell>
          <cell r="L2461">
            <v>250</v>
          </cell>
          <cell r="M2461">
            <v>720.86</v>
          </cell>
          <cell r="N2461">
            <v>250</v>
          </cell>
          <cell r="O2461">
            <v>1171.01</v>
          </cell>
          <cell r="P2461">
            <v>250</v>
          </cell>
          <cell r="Q2461">
            <v>628.88</v>
          </cell>
          <cell r="R2461">
            <v>250</v>
          </cell>
          <cell r="S2461">
            <v>452.42</v>
          </cell>
          <cell r="T2461">
            <v>250</v>
          </cell>
          <cell r="U2461">
            <v>327.67</v>
          </cell>
          <cell r="V2461">
            <v>250</v>
          </cell>
          <cell r="W2461">
            <v>0</v>
          </cell>
          <cell r="X2461">
            <v>250</v>
          </cell>
          <cell r="Y2461">
            <v>0</v>
          </cell>
          <cell r="Z2461">
            <v>250</v>
          </cell>
          <cell r="AA2461">
            <v>0</v>
          </cell>
          <cell r="AB2461">
            <v>250</v>
          </cell>
          <cell r="AC2461">
            <v>0</v>
          </cell>
          <cell r="AD2461">
            <v>250</v>
          </cell>
          <cell r="AE2461">
            <v>0</v>
          </cell>
        </row>
        <row r="2462">
          <cell r="F2462" t="str">
            <v>(-) DESPESAS ADMINISTRATIVOMaterial de Limpeza</v>
          </cell>
          <cell r="G2462" t="str">
            <v>Material de Limpeza</v>
          </cell>
          <cell r="H2462">
            <v>2200</v>
          </cell>
          <cell r="I2462">
            <v>1132.6300000000001</v>
          </cell>
          <cell r="J2462">
            <v>2200</v>
          </cell>
          <cell r="K2462">
            <v>2389</v>
          </cell>
          <cell r="L2462">
            <v>2200</v>
          </cell>
          <cell r="M2462">
            <v>3747.53</v>
          </cell>
          <cell r="N2462">
            <v>2200</v>
          </cell>
          <cell r="O2462">
            <v>3852.11</v>
          </cell>
          <cell r="P2462">
            <v>2200</v>
          </cell>
          <cell r="Q2462">
            <v>3149.43</v>
          </cell>
          <cell r="R2462">
            <v>2200</v>
          </cell>
          <cell r="S2462">
            <v>2969.41</v>
          </cell>
          <cell r="T2462">
            <v>2200</v>
          </cell>
          <cell r="U2462">
            <v>6826.16</v>
          </cell>
          <cell r="V2462">
            <v>2200</v>
          </cell>
          <cell r="W2462">
            <v>0</v>
          </cell>
          <cell r="X2462">
            <v>2200</v>
          </cell>
          <cell r="Y2462">
            <v>0</v>
          </cell>
          <cell r="Z2462">
            <v>2200</v>
          </cell>
          <cell r="AA2462">
            <v>0</v>
          </cell>
          <cell r="AB2462">
            <v>2200</v>
          </cell>
          <cell r="AC2462">
            <v>0</v>
          </cell>
          <cell r="AD2462">
            <v>2200</v>
          </cell>
          <cell r="AE2462">
            <v>0</v>
          </cell>
        </row>
        <row r="2463">
          <cell r="F2463" t="str">
            <v>(-) DESPESAS ADMINISTRATIVOMaterial Gráfico e Repreográfico</v>
          </cell>
          <cell r="G2463" t="str">
            <v>Material Gráfico e Repreográfico</v>
          </cell>
          <cell r="H2463">
            <v>1000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B2463">
            <v>0</v>
          </cell>
          <cell r="AC2463">
            <v>0</v>
          </cell>
          <cell r="AD2463">
            <v>0</v>
          </cell>
          <cell r="AE2463">
            <v>0</v>
          </cell>
        </row>
        <row r="2464">
          <cell r="F2464" t="str">
            <v>(-) DESPESAS ADMINISTRATIVOMateriais de Natureza Permanente</v>
          </cell>
          <cell r="G2464" t="str">
            <v>Materiais de Natureza Permanente</v>
          </cell>
          <cell r="H2464">
            <v>1000</v>
          </cell>
          <cell r="I2464">
            <v>0</v>
          </cell>
          <cell r="J2464">
            <v>1000</v>
          </cell>
          <cell r="K2464">
            <v>33.83</v>
          </cell>
          <cell r="L2464">
            <v>1000</v>
          </cell>
          <cell r="M2464">
            <v>21</v>
          </cell>
          <cell r="N2464">
            <v>1000</v>
          </cell>
          <cell r="O2464">
            <v>330.47</v>
          </cell>
          <cell r="P2464">
            <v>1000</v>
          </cell>
          <cell r="Q2464">
            <v>881.68</v>
          </cell>
          <cell r="R2464">
            <v>1000</v>
          </cell>
          <cell r="S2464">
            <v>1241.3</v>
          </cell>
          <cell r="T2464">
            <v>1000</v>
          </cell>
          <cell r="U2464">
            <v>764.8</v>
          </cell>
          <cell r="V2464">
            <v>1000</v>
          </cell>
          <cell r="W2464">
            <v>0</v>
          </cell>
          <cell r="X2464">
            <v>1000</v>
          </cell>
          <cell r="Y2464">
            <v>0</v>
          </cell>
          <cell r="Z2464">
            <v>1000</v>
          </cell>
          <cell r="AA2464">
            <v>0</v>
          </cell>
          <cell r="AB2464">
            <v>1000</v>
          </cell>
          <cell r="AC2464">
            <v>0</v>
          </cell>
          <cell r="AD2464">
            <v>1000</v>
          </cell>
          <cell r="AE2464">
            <v>0</v>
          </cell>
        </row>
        <row r="2465">
          <cell r="F2465" t="str">
            <v>(-) DESPESAS ADMINISTRATIVOCoffee Break</v>
          </cell>
          <cell r="G2465" t="str">
            <v>Coffee Break</v>
          </cell>
          <cell r="H2465">
            <v>100</v>
          </cell>
          <cell r="I2465">
            <v>331.86</v>
          </cell>
          <cell r="J2465">
            <v>0</v>
          </cell>
          <cell r="K2465">
            <v>478.8</v>
          </cell>
          <cell r="L2465">
            <v>0</v>
          </cell>
          <cell r="M2465">
            <v>720.04</v>
          </cell>
          <cell r="N2465">
            <v>0</v>
          </cell>
          <cell r="O2465">
            <v>734.96</v>
          </cell>
          <cell r="P2465">
            <v>0</v>
          </cell>
          <cell r="Q2465">
            <v>775.79</v>
          </cell>
          <cell r="R2465">
            <v>100</v>
          </cell>
          <cell r="S2465">
            <v>739.26</v>
          </cell>
          <cell r="T2465">
            <v>0</v>
          </cell>
          <cell r="U2465">
            <v>810.52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B2465">
            <v>0</v>
          </cell>
          <cell r="AC2465">
            <v>0</v>
          </cell>
          <cell r="AD2465">
            <v>100</v>
          </cell>
          <cell r="AE2465">
            <v>0</v>
          </cell>
        </row>
        <row r="2466">
          <cell r="F2466" t="str">
            <v>(-) DESPESAS ADMINISTRATIVOMaterial EPI</v>
          </cell>
          <cell r="G2466" t="str">
            <v>Material EPI</v>
          </cell>
          <cell r="H2466">
            <v>0</v>
          </cell>
          <cell r="I2466">
            <v>0</v>
          </cell>
          <cell r="J2466">
            <v>0</v>
          </cell>
          <cell r="K2466">
            <v>100.36</v>
          </cell>
          <cell r="L2466">
            <v>0</v>
          </cell>
          <cell r="M2466">
            <v>110.36</v>
          </cell>
          <cell r="N2466">
            <v>0</v>
          </cell>
          <cell r="O2466">
            <v>67.099999999999994</v>
          </cell>
          <cell r="P2466">
            <v>0</v>
          </cell>
          <cell r="Q2466">
            <v>153.52000000000001</v>
          </cell>
          <cell r="R2466">
            <v>0</v>
          </cell>
          <cell r="S2466">
            <v>32.86</v>
          </cell>
          <cell r="T2466">
            <v>0</v>
          </cell>
          <cell r="U2466">
            <v>145.09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B2466">
            <v>0</v>
          </cell>
          <cell r="AC2466">
            <v>0</v>
          </cell>
          <cell r="AD2466">
            <v>0</v>
          </cell>
          <cell r="AE2466">
            <v>0</v>
          </cell>
        </row>
        <row r="2467">
          <cell r="F2467" t="str">
            <v>(-) DESPESAS ADMINISTRATIVO(-) Serviços Técnicos Especializados</v>
          </cell>
          <cell r="G2467" t="str">
            <v>(-) Serviços Técnicos Especializados</v>
          </cell>
          <cell r="H2467">
            <v>42230</v>
          </cell>
          <cell r="I2467">
            <v>55944.549999999996</v>
          </cell>
          <cell r="J2467">
            <v>42230</v>
          </cell>
          <cell r="K2467">
            <v>26263.32</v>
          </cell>
          <cell r="L2467">
            <v>42230</v>
          </cell>
          <cell r="M2467">
            <v>14393.939999999999</v>
          </cell>
          <cell r="N2467">
            <v>42230</v>
          </cell>
          <cell r="O2467">
            <v>80524.09</v>
          </cell>
          <cell r="P2467">
            <v>42230</v>
          </cell>
          <cell r="Q2467">
            <v>32577.18</v>
          </cell>
          <cell r="R2467">
            <v>42230</v>
          </cell>
          <cell r="S2467">
            <v>33034.57</v>
          </cell>
          <cell r="T2467">
            <v>42230</v>
          </cell>
          <cell r="U2467">
            <v>36299.07</v>
          </cell>
          <cell r="V2467">
            <v>42230</v>
          </cell>
          <cell r="W2467">
            <v>0</v>
          </cell>
          <cell r="X2467">
            <v>42230</v>
          </cell>
          <cell r="Y2467">
            <v>0</v>
          </cell>
          <cell r="Z2467">
            <v>42230</v>
          </cell>
          <cell r="AA2467">
            <v>0</v>
          </cell>
          <cell r="AB2467">
            <v>42230</v>
          </cell>
          <cell r="AC2467">
            <v>0</v>
          </cell>
          <cell r="AD2467">
            <v>42230</v>
          </cell>
          <cell r="AE2467">
            <v>0</v>
          </cell>
        </row>
        <row r="2468">
          <cell r="F2468" t="str">
            <v>(-) DESPESAS ADMINISTRATIVOComissões sobre Vendas</v>
          </cell>
          <cell r="G2468" t="str">
            <v>Comissões sobre Vendas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B2468">
            <v>0</v>
          </cell>
          <cell r="AC2468">
            <v>0</v>
          </cell>
          <cell r="AD2468">
            <v>0</v>
          </cell>
          <cell r="AE2468">
            <v>0</v>
          </cell>
        </row>
        <row r="2469">
          <cell r="F2469" t="str">
            <v>(-) DESPESAS ADMINISTRATIVOServiços de Segurança</v>
          </cell>
          <cell r="G2469" t="str">
            <v>Serviços de Segurança</v>
          </cell>
          <cell r="H2469">
            <v>130</v>
          </cell>
          <cell r="I2469">
            <v>110</v>
          </cell>
          <cell r="J2469">
            <v>130</v>
          </cell>
          <cell r="K2469">
            <v>150</v>
          </cell>
          <cell r="L2469">
            <v>130</v>
          </cell>
          <cell r="M2469">
            <v>150</v>
          </cell>
          <cell r="N2469">
            <v>130</v>
          </cell>
          <cell r="O2469">
            <v>150</v>
          </cell>
          <cell r="P2469">
            <v>130</v>
          </cell>
          <cell r="Q2469">
            <v>150</v>
          </cell>
          <cell r="R2469">
            <v>130</v>
          </cell>
          <cell r="S2469">
            <v>150</v>
          </cell>
          <cell r="T2469">
            <v>130</v>
          </cell>
          <cell r="U2469">
            <v>150</v>
          </cell>
          <cell r="V2469">
            <v>130</v>
          </cell>
          <cell r="W2469">
            <v>0</v>
          </cell>
          <cell r="X2469">
            <v>130</v>
          </cell>
          <cell r="Y2469">
            <v>0</v>
          </cell>
          <cell r="Z2469">
            <v>130</v>
          </cell>
          <cell r="AA2469">
            <v>0</v>
          </cell>
          <cell r="AB2469">
            <v>130</v>
          </cell>
          <cell r="AC2469">
            <v>0</v>
          </cell>
          <cell r="AD2469">
            <v>130</v>
          </cell>
          <cell r="AE2469">
            <v>0</v>
          </cell>
        </row>
        <row r="2470">
          <cell r="F2470" t="str">
            <v>(-) DESPESAS ADMINISTRATIVOServiços de Contabilidade</v>
          </cell>
          <cell r="G2470" t="str">
            <v>Serviços de Contabilidade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B2470">
            <v>0</v>
          </cell>
          <cell r="AC2470">
            <v>0</v>
          </cell>
          <cell r="AD2470">
            <v>0</v>
          </cell>
          <cell r="AE2470">
            <v>0</v>
          </cell>
        </row>
        <row r="2471">
          <cell r="F2471" t="str">
            <v>(-) DESPESAS ADMINISTRATIVOAssessoria Tributária</v>
          </cell>
          <cell r="G2471" t="str">
            <v>Assessoria Tributária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B2471">
            <v>0</v>
          </cell>
          <cell r="AC2471">
            <v>0</v>
          </cell>
          <cell r="AD2471">
            <v>0</v>
          </cell>
          <cell r="AE2471">
            <v>0</v>
          </cell>
        </row>
        <row r="2472">
          <cell r="F2472" t="str">
            <v>(-) DESPESAS ADMINISTRATIVOAuditoria Independente</v>
          </cell>
          <cell r="G2472" t="str">
            <v>Auditoria Independente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B2472">
            <v>0</v>
          </cell>
          <cell r="AC2472">
            <v>0</v>
          </cell>
          <cell r="AD2472">
            <v>0</v>
          </cell>
          <cell r="AE2472">
            <v>0</v>
          </cell>
        </row>
        <row r="2473">
          <cell r="F2473" t="str">
            <v>(-) DESPESAS ADMINISTRATIVOAdvocacia</v>
          </cell>
          <cell r="G2473" t="str">
            <v>Advocacia</v>
          </cell>
          <cell r="H2473">
            <v>40000</v>
          </cell>
          <cell r="I2473">
            <v>51513.38</v>
          </cell>
          <cell r="J2473">
            <v>40000</v>
          </cell>
          <cell r="K2473">
            <v>26113.32</v>
          </cell>
          <cell r="L2473">
            <v>40000</v>
          </cell>
          <cell r="M2473">
            <v>22886.28</v>
          </cell>
          <cell r="N2473">
            <v>40000</v>
          </cell>
          <cell r="O2473">
            <v>80374.09</v>
          </cell>
          <cell r="P2473">
            <v>40000</v>
          </cell>
          <cell r="Q2473">
            <v>32427.18</v>
          </cell>
          <cell r="R2473">
            <v>40000</v>
          </cell>
          <cell r="S2473">
            <v>32884.57</v>
          </cell>
          <cell r="T2473">
            <v>40000</v>
          </cell>
          <cell r="U2473">
            <v>36149.07</v>
          </cell>
          <cell r="V2473">
            <v>40000</v>
          </cell>
          <cell r="W2473">
            <v>0</v>
          </cell>
          <cell r="X2473">
            <v>40000</v>
          </cell>
          <cell r="Y2473">
            <v>0</v>
          </cell>
          <cell r="Z2473">
            <v>40000</v>
          </cell>
          <cell r="AA2473">
            <v>0</v>
          </cell>
          <cell r="AB2473">
            <v>40000</v>
          </cell>
          <cell r="AC2473">
            <v>0</v>
          </cell>
          <cell r="AD2473">
            <v>40000</v>
          </cell>
          <cell r="AE2473">
            <v>0</v>
          </cell>
        </row>
        <row r="2474">
          <cell r="F2474" t="str">
            <v>(-) DESPESAS ADMINISTRATIVOAssessoria de Imprensa</v>
          </cell>
          <cell r="G2474" t="str">
            <v>Assessoria de Imprensa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B2474">
            <v>0</v>
          </cell>
          <cell r="AC2474">
            <v>0</v>
          </cell>
          <cell r="AD2474">
            <v>0</v>
          </cell>
          <cell r="AE2474">
            <v>0</v>
          </cell>
        </row>
        <row r="2475">
          <cell r="F2475" t="str">
            <v>(-) DESPESAS ADMINISTRATIVOAssessoria de Comunicação</v>
          </cell>
          <cell r="G2475" t="str">
            <v>Assessoria de Comunicação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B2475">
            <v>0</v>
          </cell>
          <cell r="AC2475">
            <v>0</v>
          </cell>
          <cell r="AD2475">
            <v>0</v>
          </cell>
          <cell r="AE2475">
            <v>0</v>
          </cell>
        </row>
        <row r="2476">
          <cell r="F2476" t="str">
            <v>(-) DESPESAS ADMINISTRATIVOAssessoria Criação e Publicidade</v>
          </cell>
          <cell r="G2476" t="str">
            <v>Assessoria Criação e Publicidade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B2476">
            <v>0</v>
          </cell>
          <cell r="AC2476">
            <v>0</v>
          </cell>
          <cell r="AD2476">
            <v>0</v>
          </cell>
          <cell r="AE2476">
            <v>0</v>
          </cell>
        </row>
        <row r="2477">
          <cell r="F2477" t="str">
            <v>(-) DESPESAS ADMINISTRATIVORecrutamento e Seleção</v>
          </cell>
          <cell r="G2477" t="str">
            <v>Recrutamento e Seleção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B2477">
            <v>0</v>
          </cell>
          <cell r="AC2477">
            <v>0</v>
          </cell>
          <cell r="AD2477">
            <v>0</v>
          </cell>
          <cell r="AE2477">
            <v>0</v>
          </cell>
        </row>
        <row r="2478">
          <cell r="F2478" t="str">
            <v>(-) DESPESAS ADMINISTRATIVOFerramentas de Pesquisa</v>
          </cell>
          <cell r="G2478" t="str">
            <v>Ferramentas de Pesquisa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B2478">
            <v>0</v>
          </cell>
          <cell r="AC2478">
            <v>0</v>
          </cell>
          <cell r="AD2478">
            <v>0</v>
          </cell>
          <cell r="AE2478">
            <v>0</v>
          </cell>
        </row>
        <row r="2479">
          <cell r="F2479" t="str">
            <v>(-) DESPESAS ADMINISTRATIVOAssessoria Empresarial</v>
          </cell>
          <cell r="G2479" t="str">
            <v>Assessoria Empresarial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B2479">
            <v>0</v>
          </cell>
          <cell r="AC2479">
            <v>0</v>
          </cell>
          <cell r="AD2479">
            <v>0</v>
          </cell>
          <cell r="AE2479">
            <v>0</v>
          </cell>
        </row>
        <row r="2480">
          <cell r="F2480" t="str">
            <v>(-) DESPESAS ADMINISTRATIVOServiço de Desembaraço Aduaneiro</v>
          </cell>
          <cell r="G2480" t="str">
            <v>Serviço de Desembaraço Aduaneiro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B2480">
            <v>0</v>
          </cell>
          <cell r="AC2480">
            <v>0</v>
          </cell>
          <cell r="AD2480">
            <v>0</v>
          </cell>
          <cell r="AE2480">
            <v>0</v>
          </cell>
        </row>
        <row r="2481">
          <cell r="F2481" t="str">
            <v>(-) DESPESAS ADMINISTRATIVOParticipação em Associações</v>
          </cell>
          <cell r="G2481" t="str">
            <v>Participação em Associações</v>
          </cell>
          <cell r="H2481">
            <v>1900</v>
          </cell>
          <cell r="I2481">
            <v>0</v>
          </cell>
          <cell r="J2481">
            <v>1900</v>
          </cell>
          <cell r="K2481">
            <v>0</v>
          </cell>
          <cell r="L2481">
            <v>1900</v>
          </cell>
          <cell r="M2481">
            <v>0</v>
          </cell>
          <cell r="N2481">
            <v>1900</v>
          </cell>
          <cell r="O2481">
            <v>0</v>
          </cell>
          <cell r="P2481">
            <v>1900</v>
          </cell>
          <cell r="Q2481">
            <v>0</v>
          </cell>
          <cell r="R2481">
            <v>1900</v>
          </cell>
          <cell r="S2481">
            <v>0</v>
          </cell>
          <cell r="T2481">
            <v>1900</v>
          </cell>
          <cell r="U2481">
            <v>0</v>
          </cell>
          <cell r="V2481">
            <v>1900</v>
          </cell>
          <cell r="W2481">
            <v>0</v>
          </cell>
          <cell r="X2481">
            <v>1900</v>
          </cell>
          <cell r="Y2481">
            <v>0</v>
          </cell>
          <cell r="Z2481">
            <v>1900</v>
          </cell>
          <cell r="AA2481">
            <v>0</v>
          </cell>
          <cell r="AB2481">
            <v>1900</v>
          </cell>
          <cell r="AC2481">
            <v>0</v>
          </cell>
          <cell r="AD2481">
            <v>1900</v>
          </cell>
          <cell r="AE2481">
            <v>0</v>
          </cell>
        </row>
        <row r="2482">
          <cell r="F2482" t="str">
            <v>(-) DESPESAS ADMINISTRATIVOComissão Empresa de Cobrança</v>
          </cell>
          <cell r="G2482" t="str">
            <v>Comissão Empresa de Cobrança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B2482">
            <v>0</v>
          </cell>
          <cell r="AC2482">
            <v>0</v>
          </cell>
          <cell r="AD2482">
            <v>0</v>
          </cell>
          <cell r="AE2482">
            <v>0</v>
          </cell>
        </row>
        <row r="2483">
          <cell r="F2483" t="str">
            <v>(-) DESPESAS ADMINISTRATIVOServiço Análise de Crédito</v>
          </cell>
          <cell r="G2483" t="str">
            <v>Serviço Análise de Crédito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B2483">
            <v>0</v>
          </cell>
          <cell r="AC2483">
            <v>0</v>
          </cell>
          <cell r="AD2483">
            <v>0</v>
          </cell>
          <cell r="AE2483">
            <v>0</v>
          </cell>
        </row>
        <row r="2484">
          <cell r="F2484" t="str">
            <v>(-) DESPESAS ADMINISTRATIVODesenvolvimento e Manutenção de Software</v>
          </cell>
          <cell r="G2484" t="str">
            <v>Desenvolvimento e Manutenção de Software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B2484">
            <v>0</v>
          </cell>
          <cell r="AC2484">
            <v>0</v>
          </cell>
          <cell r="AD2484">
            <v>0</v>
          </cell>
          <cell r="AE2484">
            <v>0</v>
          </cell>
        </row>
        <row r="2485">
          <cell r="F2485" t="str">
            <v>(-) DESPESAS ADMINISTRATIVOSuporte Técnico Software</v>
          </cell>
          <cell r="G2485" t="str">
            <v>Suporte Técnico Software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</row>
        <row r="2486">
          <cell r="F2486" t="str">
            <v>(-) DESPESAS ADMINISTRATIVOLicença para Uso de Software (Aluguel)</v>
          </cell>
          <cell r="G2486" t="str">
            <v>Licença para Uso de Software (Aluguel)</v>
          </cell>
          <cell r="H2486">
            <v>200</v>
          </cell>
          <cell r="I2486">
            <v>0</v>
          </cell>
          <cell r="J2486">
            <v>200</v>
          </cell>
          <cell r="K2486">
            <v>0</v>
          </cell>
          <cell r="L2486">
            <v>200</v>
          </cell>
          <cell r="M2486">
            <v>0</v>
          </cell>
          <cell r="N2486">
            <v>200</v>
          </cell>
          <cell r="O2486">
            <v>0</v>
          </cell>
          <cell r="P2486">
            <v>200</v>
          </cell>
          <cell r="Q2486">
            <v>0</v>
          </cell>
          <cell r="R2486">
            <v>200</v>
          </cell>
          <cell r="S2486">
            <v>0</v>
          </cell>
          <cell r="T2486">
            <v>200</v>
          </cell>
          <cell r="U2486">
            <v>0</v>
          </cell>
          <cell r="V2486">
            <v>200</v>
          </cell>
          <cell r="W2486">
            <v>0</v>
          </cell>
          <cell r="X2486">
            <v>200</v>
          </cell>
          <cell r="Y2486">
            <v>0</v>
          </cell>
          <cell r="Z2486">
            <v>200</v>
          </cell>
          <cell r="AA2486">
            <v>0</v>
          </cell>
          <cell r="AB2486">
            <v>200</v>
          </cell>
          <cell r="AC2486">
            <v>0</v>
          </cell>
          <cell r="AD2486">
            <v>200</v>
          </cell>
          <cell r="AE2486">
            <v>0</v>
          </cell>
        </row>
        <row r="2487">
          <cell r="F2487" t="str">
            <v>(-) DESPESAS ADMINISTRATIVOAssessoria em TI</v>
          </cell>
          <cell r="G2487" t="str">
            <v>Assessoria em TI</v>
          </cell>
          <cell r="H2487">
            <v>0</v>
          </cell>
          <cell r="I2487">
            <v>4321.17</v>
          </cell>
          <cell r="J2487">
            <v>0</v>
          </cell>
          <cell r="K2487">
            <v>0</v>
          </cell>
          <cell r="L2487">
            <v>0</v>
          </cell>
          <cell r="M2487">
            <v>-8642.34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B2487">
            <v>0</v>
          </cell>
          <cell r="AC2487">
            <v>0</v>
          </cell>
          <cell r="AD2487">
            <v>0</v>
          </cell>
          <cell r="AE2487">
            <v>0</v>
          </cell>
        </row>
        <row r="2488">
          <cell r="F2488" t="str">
            <v>(-) DESPESAS ADMINISTRATIVOManutenção Suporte Técnico Software</v>
          </cell>
          <cell r="G2488" t="str">
            <v>Manutenção Suporte Técnico Software</v>
          </cell>
          <cell r="H2488">
            <v>0</v>
          </cell>
          <cell r="I2488">
            <v>0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</row>
        <row r="2489">
          <cell r="F2489" t="str">
            <v>(-) DESPESAS ADMINISTRATIVO(-)Manutenção</v>
          </cell>
          <cell r="G2489" t="str">
            <v>(-)Manutenção</v>
          </cell>
          <cell r="H2489">
            <v>2500</v>
          </cell>
          <cell r="I2489">
            <v>40</v>
          </cell>
          <cell r="J2489">
            <v>0</v>
          </cell>
          <cell r="K2489">
            <v>10</v>
          </cell>
          <cell r="L2489">
            <v>200</v>
          </cell>
          <cell r="M2489">
            <v>13.05</v>
          </cell>
          <cell r="N2489">
            <v>800</v>
          </cell>
          <cell r="O2489">
            <v>0</v>
          </cell>
          <cell r="P2489">
            <v>200</v>
          </cell>
          <cell r="Q2489">
            <v>4300</v>
          </cell>
          <cell r="R2489">
            <v>1500</v>
          </cell>
          <cell r="S2489">
            <v>0</v>
          </cell>
          <cell r="T2489">
            <v>1000</v>
          </cell>
          <cell r="U2489">
            <v>7424.86</v>
          </cell>
          <cell r="V2489">
            <v>0</v>
          </cell>
          <cell r="W2489">
            <v>0</v>
          </cell>
          <cell r="X2489">
            <v>200</v>
          </cell>
          <cell r="Y2489">
            <v>0</v>
          </cell>
          <cell r="Z2489">
            <v>800</v>
          </cell>
          <cell r="AA2489">
            <v>0</v>
          </cell>
          <cell r="AB2489">
            <v>800</v>
          </cell>
          <cell r="AC2489">
            <v>0</v>
          </cell>
          <cell r="AD2489">
            <v>0</v>
          </cell>
          <cell r="AE2489">
            <v>0</v>
          </cell>
        </row>
        <row r="2490">
          <cell r="F2490" t="str">
            <v>(-) DESPESAS ADMINISTRATIVOMateriais de Manutenção e Reparos</v>
          </cell>
          <cell r="G2490" t="str">
            <v>Materiais de Manutenção e Reparos</v>
          </cell>
          <cell r="H2490">
            <v>200</v>
          </cell>
          <cell r="I2490">
            <v>0</v>
          </cell>
          <cell r="J2490">
            <v>0</v>
          </cell>
          <cell r="K2490">
            <v>0</v>
          </cell>
          <cell r="L2490">
            <v>200</v>
          </cell>
          <cell r="M2490">
            <v>13.05</v>
          </cell>
          <cell r="N2490">
            <v>0</v>
          </cell>
          <cell r="O2490">
            <v>0</v>
          </cell>
          <cell r="P2490">
            <v>200</v>
          </cell>
          <cell r="Q2490">
            <v>0</v>
          </cell>
          <cell r="R2490">
            <v>0</v>
          </cell>
          <cell r="S2490">
            <v>0</v>
          </cell>
          <cell r="T2490">
            <v>200</v>
          </cell>
          <cell r="U2490">
            <v>0</v>
          </cell>
          <cell r="V2490">
            <v>0</v>
          </cell>
          <cell r="W2490">
            <v>0</v>
          </cell>
          <cell r="X2490">
            <v>200</v>
          </cell>
          <cell r="Y2490">
            <v>0</v>
          </cell>
          <cell r="Z2490">
            <v>0</v>
          </cell>
          <cell r="AA2490">
            <v>0</v>
          </cell>
          <cell r="AB2490">
            <v>200</v>
          </cell>
          <cell r="AC2490">
            <v>0</v>
          </cell>
          <cell r="AD2490">
            <v>0</v>
          </cell>
          <cell r="AE2490">
            <v>0</v>
          </cell>
        </row>
        <row r="2491">
          <cell r="F2491" t="str">
            <v>(-) DESPESAS ADMINISTRATIVOManutenção Conservação Móveis e Utensílios</v>
          </cell>
          <cell r="G2491" t="str">
            <v>Manutenção Conservação Móveis e Utensílios</v>
          </cell>
          <cell r="H2491">
            <v>300</v>
          </cell>
          <cell r="I2491">
            <v>40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300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300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300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</row>
        <row r="2492">
          <cell r="F2492" t="str">
            <v>(-) DESPESAS ADMINISTRATIVOManutenção Conservação Máq. e Equipamentos</v>
          </cell>
          <cell r="G2492" t="str">
            <v>Manutenção Conservação Máq. e Equipamentos</v>
          </cell>
          <cell r="H2492">
            <v>500</v>
          </cell>
          <cell r="I2492">
            <v>0</v>
          </cell>
          <cell r="J2492">
            <v>0</v>
          </cell>
          <cell r="K2492">
            <v>10</v>
          </cell>
          <cell r="L2492">
            <v>0</v>
          </cell>
          <cell r="M2492">
            <v>0</v>
          </cell>
          <cell r="N2492">
            <v>500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500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500</v>
          </cell>
          <cell r="AA2492">
            <v>0</v>
          </cell>
          <cell r="AB2492">
            <v>0</v>
          </cell>
          <cell r="AC2492">
            <v>0</v>
          </cell>
          <cell r="AD2492">
            <v>0</v>
          </cell>
          <cell r="AE2492">
            <v>0</v>
          </cell>
        </row>
        <row r="2493">
          <cell r="F2493" t="str">
            <v>(-) DESPESAS ADMINISTRATIVOManutenção de Equipamentos de Informática</v>
          </cell>
          <cell r="G2493" t="str">
            <v>Manutenção de Equipamentos de Informática</v>
          </cell>
          <cell r="H2493">
            <v>0</v>
          </cell>
          <cell r="I2493">
            <v>0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B2493">
            <v>0</v>
          </cell>
          <cell r="AC2493">
            <v>0</v>
          </cell>
          <cell r="AD2493">
            <v>0</v>
          </cell>
          <cell r="AE2493">
            <v>0</v>
          </cell>
        </row>
        <row r="2494">
          <cell r="F2494" t="str">
            <v>(-) DESPESAS ADMINISTRATIVOManutenção e Conservação Instalações</v>
          </cell>
          <cell r="G2494" t="str">
            <v>Manutenção e Conservação Instalações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4300</v>
          </cell>
          <cell r="R2494">
            <v>0</v>
          </cell>
          <cell r="S2494">
            <v>0</v>
          </cell>
          <cell r="T2494">
            <v>0</v>
          </cell>
          <cell r="U2494">
            <v>7424.86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B2494">
            <v>0</v>
          </cell>
          <cell r="AC2494">
            <v>0</v>
          </cell>
          <cell r="AD2494">
            <v>0</v>
          </cell>
          <cell r="AE2494">
            <v>0</v>
          </cell>
        </row>
        <row r="2495">
          <cell r="F2495" t="str">
            <v>(-) DESPESAS ADMINISTRATIVOManutenção e Conservação Predial</v>
          </cell>
          <cell r="G2495" t="str">
            <v>Manutenção e Conservação Predial</v>
          </cell>
          <cell r="H2495">
            <v>1500</v>
          </cell>
          <cell r="I2495">
            <v>0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1500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B2495">
            <v>600</v>
          </cell>
          <cell r="AC2495">
            <v>0</v>
          </cell>
          <cell r="AD2495">
            <v>0</v>
          </cell>
          <cell r="AE2495">
            <v>0</v>
          </cell>
        </row>
        <row r="2496">
          <cell r="F2496" t="str">
            <v>(-) DESPESAS ADMINISTRATIVO(-)Outras Despesas Gerais</v>
          </cell>
          <cell r="G2496" t="str">
            <v>(-)Outras Despesas Gerais</v>
          </cell>
          <cell r="H2496">
            <v>2030</v>
          </cell>
          <cell r="I2496">
            <v>3178.0899999999997</v>
          </cell>
          <cell r="J2496">
            <v>1470</v>
          </cell>
          <cell r="K2496">
            <v>936.8</v>
          </cell>
          <cell r="L2496">
            <v>1470</v>
          </cell>
          <cell r="M2496">
            <v>578.93000000000006</v>
          </cell>
          <cell r="N2496">
            <v>1470</v>
          </cell>
          <cell r="O2496">
            <v>296.14999999999998</v>
          </cell>
          <cell r="P2496">
            <v>1470</v>
          </cell>
          <cell r="Q2496">
            <v>884</v>
          </cell>
          <cell r="R2496">
            <v>1470</v>
          </cell>
          <cell r="S2496">
            <v>4311</v>
          </cell>
          <cell r="T2496">
            <v>1470</v>
          </cell>
          <cell r="U2496">
            <v>36.75</v>
          </cell>
          <cell r="V2496">
            <v>1470</v>
          </cell>
          <cell r="W2496">
            <v>0</v>
          </cell>
          <cell r="X2496">
            <v>1470</v>
          </cell>
          <cell r="Y2496">
            <v>0</v>
          </cell>
          <cell r="Z2496">
            <v>1470</v>
          </cell>
          <cell r="AA2496">
            <v>0</v>
          </cell>
          <cell r="AB2496">
            <v>1470</v>
          </cell>
          <cell r="AC2496">
            <v>0</v>
          </cell>
          <cell r="AD2496">
            <v>1470</v>
          </cell>
          <cell r="AE2496">
            <v>0</v>
          </cell>
        </row>
        <row r="2497">
          <cell r="F2497" t="str">
            <v>(-) DESPESAS ADMINISTRATIVOAluguel de Veículos</v>
          </cell>
          <cell r="G2497" t="str">
            <v>Aluguel de Veículos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B2497">
            <v>0</v>
          </cell>
          <cell r="AC2497">
            <v>0</v>
          </cell>
          <cell r="AD2497">
            <v>0</v>
          </cell>
          <cell r="AE2497">
            <v>0</v>
          </cell>
        </row>
        <row r="2498">
          <cell r="F2498" t="str">
            <v>(-) DESPESAS ADMINISTRATIVOAssinatura Jornais, Revistas e Periódicos</v>
          </cell>
          <cell r="G2498" t="str">
            <v>Assinatura Jornais, Revistas e Periódicos</v>
          </cell>
          <cell r="H2498">
            <v>560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  <cell r="M2498">
            <v>-129.16999999999999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B2498">
            <v>0</v>
          </cell>
          <cell r="AC2498">
            <v>0</v>
          </cell>
          <cell r="AD2498">
            <v>0</v>
          </cell>
          <cell r="AE2498">
            <v>0</v>
          </cell>
        </row>
        <row r="2499">
          <cell r="F2499" t="str">
            <v>(-) DESPESAS ADMINISTRATIVOCombustível</v>
          </cell>
          <cell r="G2499" t="str">
            <v>Combustível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B2499">
            <v>0</v>
          </cell>
          <cell r="AC2499">
            <v>0</v>
          </cell>
          <cell r="AD2499">
            <v>0</v>
          </cell>
          <cell r="AE2499">
            <v>0</v>
          </cell>
        </row>
        <row r="2500">
          <cell r="F2500" t="str">
            <v>(-) DESPESAS ADMINISTRATIVODespesa com Documentos</v>
          </cell>
          <cell r="G2500" t="str">
            <v>Despesa com Documentos</v>
          </cell>
          <cell r="H2500">
            <v>550</v>
          </cell>
          <cell r="I2500">
            <v>403.6</v>
          </cell>
          <cell r="J2500">
            <v>550</v>
          </cell>
          <cell r="K2500">
            <v>936.8</v>
          </cell>
          <cell r="L2500">
            <v>550</v>
          </cell>
          <cell r="M2500">
            <v>708.1</v>
          </cell>
          <cell r="N2500">
            <v>550</v>
          </cell>
          <cell r="O2500">
            <v>209.1</v>
          </cell>
          <cell r="P2500">
            <v>550</v>
          </cell>
          <cell r="Q2500">
            <v>884</v>
          </cell>
          <cell r="R2500">
            <v>550</v>
          </cell>
          <cell r="S2500">
            <v>3</v>
          </cell>
          <cell r="T2500">
            <v>550</v>
          </cell>
          <cell r="U2500">
            <v>31.5</v>
          </cell>
          <cell r="V2500">
            <v>550</v>
          </cell>
          <cell r="W2500">
            <v>0</v>
          </cell>
          <cell r="X2500">
            <v>550</v>
          </cell>
          <cell r="Y2500">
            <v>0</v>
          </cell>
          <cell r="Z2500">
            <v>550</v>
          </cell>
          <cell r="AA2500">
            <v>0</v>
          </cell>
          <cell r="AB2500">
            <v>550</v>
          </cell>
          <cell r="AC2500">
            <v>0</v>
          </cell>
          <cell r="AD2500">
            <v>550</v>
          </cell>
          <cell r="AE2500">
            <v>0</v>
          </cell>
        </row>
        <row r="2501">
          <cell r="F2501" t="str">
            <v>(-) DESPESAS ADMINISTRATIVODespesa com Processos Judiciais</v>
          </cell>
          <cell r="G2501" t="str">
            <v>Despesa com Processos Judiciais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B2501">
            <v>0</v>
          </cell>
          <cell r="AC2501">
            <v>0</v>
          </cell>
          <cell r="AD2501">
            <v>0</v>
          </cell>
          <cell r="AE2501">
            <v>0</v>
          </cell>
        </row>
        <row r="2502">
          <cell r="F2502" t="str">
            <v>(-) DESPESAS ADMINISTRATIVOFrete Compra</v>
          </cell>
          <cell r="G2502" t="str">
            <v>Frete Compra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B2502">
            <v>0</v>
          </cell>
          <cell r="AC2502">
            <v>0</v>
          </cell>
          <cell r="AD2502">
            <v>0</v>
          </cell>
          <cell r="AE2502">
            <v>0</v>
          </cell>
        </row>
        <row r="2503">
          <cell r="F2503" t="str">
            <v>(-) DESPESAS ADMINISTRATIVOMão-de-Obra Terceirizada</v>
          </cell>
          <cell r="G2503" t="str">
            <v>Mão-de-Obra Terceirizada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B2503">
            <v>0</v>
          </cell>
          <cell r="AC2503">
            <v>0</v>
          </cell>
          <cell r="AD2503">
            <v>0</v>
          </cell>
          <cell r="AE2503">
            <v>0</v>
          </cell>
        </row>
        <row r="2504">
          <cell r="F2504" t="str">
            <v>(-) DESPESAS ADMINISTRATIVOServiço de Correios</v>
          </cell>
          <cell r="G2504" t="str">
            <v>Serviço de Correios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5.25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B2504">
            <v>0</v>
          </cell>
          <cell r="AC2504">
            <v>0</v>
          </cell>
          <cell r="AD2504">
            <v>0</v>
          </cell>
          <cell r="AE2504">
            <v>0</v>
          </cell>
        </row>
        <row r="2505">
          <cell r="F2505" t="str">
            <v>(-) DESPESAS ADMINISTRATIVOÁgua</v>
          </cell>
          <cell r="G2505" t="str">
            <v>Água</v>
          </cell>
          <cell r="H2505">
            <v>120</v>
          </cell>
          <cell r="I2505">
            <v>0</v>
          </cell>
          <cell r="J2505">
            <v>120</v>
          </cell>
          <cell r="K2505">
            <v>0</v>
          </cell>
          <cell r="L2505">
            <v>120</v>
          </cell>
          <cell r="M2505">
            <v>0</v>
          </cell>
          <cell r="N2505">
            <v>120</v>
          </cell>
          <cell r="O2505">
            <v>0</v>
          </cell>
          <cell r="P2505">
            <v>120</v>
          </cell>
          <cell r="Q2505">
            <v>0</v>
          </cell>
          <cell r="R2505">
            <v>120</v>
          </cell>
          <cell r="S2505">
            <v>0</v>
          </cell>
          <cell r="T2505">
            <v>120</v>
          </cell>
          <cell r="U2505">
            <v>0</v>
          </cell>
          <cell r="V2505">
            <v>120</v>
          </cell>
          <cell r="W2505">
            <v>0</v>
          </cell>
          <cell r="X2505">
            <v>120</v>
          </cell>
          <cell r="Y2505">
            <v>0</v>
          </cell>
          <cell r="Z2505">
            <v>120</v>
          </cell>
          <cell r="AA2505">
            <v>0</v>
          </cell>
          <cell r="AB2505">
            <v>120</v>
          </cell>
          <cell r="AC2505">
            <v>0</v>
          </cell>
          <cell r="AD2505">
            <v>120</v>
          </cell>
          <cell r="AE2505">
            <v>0</v>
          </cell>
        </row>
        <row r="2506">
          <cell r="F2506" t="str">
            <v>(-) DESPESAS ADMINISTRATIVODespesas com Amortização de Software</v>
          </cell>
          <cell r="G2506" t="str">
            <v>Despesas com Amortização de Software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B2506">
            <v>0</v>
          </cell>
          <cell r="AC2506">
            <v>0</v>
          </cell>
          <cell r="AD2506">
            <v>0</v>
          </cell>
          <cell r="AE2506">
            <v>0</v>
          </cell>
        </row>
        <row r="2507">
          <cell r="F2507" t="str">
            <v>(-) DESPESAS ADMINISTRATIVOTaxas Operacionais</v>
          </cell>
          <cell r="G2507" t="str">
            <v>Taxas Operacionais</v>
          </cell>
          <cell r="H2507">
            <v>800</v>
          </cell>
          <cell r="I2507">
            <v>2774.49</v>
          </cell>
          <cell r="J2507">
            <v>800</v>
          </cell>
          <cell r="K2507">
            <v>0</v>
          </cell>
          <cell r="L2507">
            <v>800</v>
          </cell>
          <cell r="M2507">
            <v>0</v>
          </cell>
          <cell r="N2507">
            <v>800</v>
          </cell>
          <cell r="O2507">
            <v>0</v>
          </cell>
          <cell r="P2507">
            <v>800</v>
          </cell>
          <cell r="Q2507">
            <v>0</v>
          </cell>
          <cell r="R2507">
            <v>800</v>
          </cell>
          <cell r="S2507">
            <v>0</v>
          </cell>
          <cell r="T2507">
            <v>800</v>
          </cell>
          <cell r="U2507">
            <v>0</v>
          </cell>
          <cell r="V2507">
            <v>800</v>
          </cell>
          <cell r="W2507">
            <v>0</v>
          </cell>
          <cell r="X2507">
            <v>800</v>
          </cell>
          <cell r="Y2507">
            <v>0</v>
          </cell>
          <cell r="Z2507">
            <v>800</v>
          </cell>
          <cell r="AA2507">
            <v>0</v>
          </cell>
          <cell r="AB2507">
            <v>800</v>
          </cell>
          <cell r="AC2507">
            <v>0</v>
          </cell>
          <cell r="AD2507">
            <v>800</v>
          </cell>
          <cell r="AE2507">
            <v>0</v>
          </cell>
        </row>
        <row r="2508">
          <cell r="F2508" t="str">
            <v>(-) DESPESAS ADMINISTRATIVOAluguel de Imóveis</v>
          </cell>
          <cell r="G2508" t="str">
            <v>Aluguel de Imóveis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B2508">
            <v>0</v>
          </cell>
          <cell r="AC2508">
            <v>0</v>
          </cell>
          <cell r="AD2508">
            <v>0</v>
          </cell>
          <cell r="AE2508">
            <v>0</v>
          </cell>
        </row>
        <row r="2509">
          <cell r="F2509" t="str">
            <v>(-) DESPESAS ADMINISTRATIVOSeguro Frota Leve</v>
          </cell>
          <cell r="G2509" t="str">
            <v>Seguro Frota Leve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A2509">
            <v>0</v>
          </cell>
          <cell r="AB2509">
            <v>0</v>
          </cell>
          <cell r="AC2509">
            <v>0</v>
          </cell>
          <cell r="AD2509">
            <v>0</v>
          </cell>
          <cell r="AE2509">
            <v>0</v>
          </cell>
        </row>
        <row r="2510">
          <cell r="F2510" t="str">
            <v>(-) DESPESAS ADMINISTRATIVOPerdas de Estoque</v>
          </cell>
          <cell r="G2510" t="str">
            <v>Perdas de Estoque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A2510">
            <v>0</v>
          </cell>
          <cell r="AB2510">
            <v>0</v>
          </cell>
          <cell r="AC2510">
            <v>0</v>
          </cell>
          <cell r="AD2510">
            <v>0</v>
          </cell>
          <cell r="AE2510">
            <v>0</v>
          </cell>
        </row>
        <row r="2511">
          <cell r="F2511" t="str">
            <v>(-) DESPESAS ADMINISTRATIVOAluguel de Máquinas e Equipamentos</v>
          </cell>
          <cell r="G2511" t="str">
            <v>Aluguel de Máquinas e Equipamentos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B2511">
            <v>0</v>
          </cell>
          <cell r="AC2511">
            <v>0</v>
          </cell>
          <cell r="AD2511">
            <v>0</v>
          </cell>
          <cell r="AE2511">
            <v>0</v>
          </cell>
        </row>
        <row r="2512">
          <cell r="F2512" t="str">
            <v>(-) DESPESAS ADMINISTRATIVOOutras Despesas Gerais</v>
          </cell>
          <cell r="G2512" t="str">
            <v>Outras Despesas Gerais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87.05</v>
          </cell>
          <cell r="P2512">
            <v>0</v>
          </cell>
          <cell r="Q2512">
            <v>0</v>
          </cell>
          <cell r="R2512">
            <v>0</v>
          </cell>
          <cell r="S2512">
            <v>4308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0</v>
          </cell>
        </row>
        <row r="2513">
          <cell r="F2513" t="str">
            <v>(-) DESPESAS GESTÃO DE PROJETOS(-) DESPESAS GESTÃO DE PROJETOS</v>
          </cell>
          <cell r="G2513" t="str">
            <v>(-) DESPESAS GESTÃO DE PROJETOS</v>
          </cell>
          <cell r="H2513">
            <v>15997.733615859755</v>
          </cell>
          <cell r="I2513">
            <v>3221.4800000000009</v>
          </cell>
          <cell r="J2513">
            <v>16440.238826958688</v>
          </cell>
          <cell r="K2513">
            <v>16431.890000000003</v>
          </cell>
          <cell r="L2513">
            <v>16300.23882695869</v>
          </cell>
          <cell r="M2513">
            <v>16293.98</v>
          </cell>
          <cell r="N2513">
            <v>17273.425858317081</v>
          </cell>
          <cell r="O2513">
            <v>16812.420000000002</v>
          </cell>
          <cell r="P2513">
            <v>20729.425858317081</v>
          </cell>
          <cell r="Q2513">
            <v>17499.02</v>
          </cell>
          <cell r="R2513">
            <v>19369.425858317081</v>
          </cell>
          <cell r="S2513">
            <v>17290.439999999999</v>
          </cell>
          <cell r="T2513">
            <v>20752.516511865626</v>
          </cell>
          <cell r="U2513">
            <v>14914.460000000001</v>
          </cell>
          <cell r="V2513">
            <v>17292.516511865626</v>
          </cell>
          <cell r="W2513">
            <v>0</v>
          </cell>
          <cell r="X2513">
            <v>17352.516511865626</v>
          </cell>
          <cell r="Y2513">
            <v>0</v>
          </cell>
          <cell r="Z2513">
            <v>22792.516511865626</v>
          </cell>
          <cell r="AA2513">
            <v>0</v>
          </cell>
          <cell r="AB2513">
            <v>17252.516511865626</v>
          </cell>
          <cell r="AC2513">
            <v>0</v>
          </cell>
          <cell r="AD2513">
            <v>17292.516511865626</v>
          </cell>
          <cell r="AE2513">
            <v>0</v>
          </cell>
        </row>
        <row r="2514">
          <cell r="F2514" t="str">
            <v>(-) DESPESAS GESTÃO DE PROJETOSDespesas com Pessoal</v>
          </cell>
          <cell r="G2514" t="str">
            <v>Despesas com Pessoal</v>
          </cell>
          <cell r="H2514">
            <v>14822.889390050668</v>
          </cell>
          <cell r="I2514">
            <v>2574.2700000000009</v>
          </cell>
          <cell r="J2514">
            <v>15125.394601149603</v>
          </cell>
          <cell r="K2514">
            <v>16129.150000000001</v>
          </cell>
          <cell r="L2514">
            <v>15125.394601149603</v>
          </cell>
          <cell r="M2514">
            <v>15742.17</v>
          </cell>
          <cell r="N2514">
            <v>15958.581632507996</v>
          </cell>
          <cell r="O2514">
            <v>16085.890000000001</v>
          </cell>
          <cell r="P2514">
            <v>16054.581632507994</v>
          </cell>
          <cell r="Q2514">
            <v>16503.89</v>
          </cell>
          <cell r="R2514">
            <v>16054.581632507994</v>
          </cell>
          <cell r="S2514">
            <v>15549.09</v>
          </cell>
          <cell r="T2514">
            <v>16054.581632507994</v>
          </cell>
          <cell r="U2514">
            <v>14682.740000000002</v>
          </cell>
          <cell r="V2514">
            <v>16054.581632507994</v>
          </cell>
          <cell r="W2514">
            <v>0</v>
          </cell>
          <cell r="X2514">
            <v>16054.581632507994</v>
          </cell>
          <cell r="Y2514">
            <v>0</v>
          </cell>
          <cell r="Z2514">
            <v>16054.581632507994</v>
          </cell>
          <cell r="AA2514">
            <v>0</v>
          </cell>
          <cell r="AB2514">
            <v>16054.581632507994</v>
          </cell>
          <cell r="AC2514">
            <v>0</v>
          </cell>
          <cell r="AD2514">
            <v>16054.581632507994</v>
          </cell>
          <cell r="AE2514">
            <v>0</v>
          </cell>
        </row>
        <row r="2515">
          <cell r="F2515" t="str">
            <v>(-) DESPESAS GESTÃO DE PROJETOSSalários e Adicionais</v>
          </cell>
          <cell r="G2515" t="str">
            <v>Salários e Adicionais</v>
          </cell>
          <cell r="H2515">
            <v>8266</v>
          </cell>
          <cell r="I2515">
            <v>7866</v>
          </cell>
          <cell r="J2515">
            <v>8486.0283999999992</v>
          </cell>
          <cell r="K2515">
            <v>8472.67</v>
          </cell>
          <cell r="L2515">
            <v>8486.0283999999992</v>
          </cell>
          <cell r="M2515">
            <v>8486</v>
          </cell>
          <cell r="N2515">
            <v>9092.0503879999997</v>
          </cell>
          <cell r="O2515">
            <v>8747.3739999999998</v>
          </cell>
          <cell r="P2515">
            <v>9092.0503879999997</v>
          </cell>
          <cell r="Q2515">
            <v>8747.3732</v>
          </cell>
          <cell r="R2515">
            <v>9092.0503879999997</v>
          </cell>
          <cell r="S2515">
            <v>7826.6527999999998</v>
          </cell>
          <cell r="T2515">
            <v>9092.0503879999997</v>
          </cell>
          <cell r="U2515">
            <v>7696.6</v>
          </cell>
          <cell r="V2515">
            <v>9092.0503879999997</v>
          </cell>
          <cell r="W2515">
            <v>0</v>
          </cell>
          <cell r="X2515">
            <v>9092.0503879999997</v>
          </cell>
          <cell r="Y2515">
            <v>0</v>
          </cell>
          <cell r="Z2515">
            <v>9092.0503879999997</v>
          </cell>
          <cell r="AA2515">
            <v>0</v>
          </cell>
          <cell r="AB2515">
            <v>9092.0503879999997</v>
          </cell>
          <cell r="AC2515">
            <v>0</v>
          </cell>
          <cell r="AD2515">
            <v>9092.0503879999997</v>
          </cell>
          <cell r="AE2515">
            <v>0</v>
          </cell>
        </row>
        <row r="2516">
          <cell r="F2516" t="str">
            <v>(-) DESPESAS GESTÃO DE PROJETOSHoras Extras</v>
          </cell>
          <cell r="G2516" t="str">
            <v>Horas Extras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>
            <v>0</v>
          </cell>
          <cell r="AB2516">
            <v>0</v>
          </cell>
          <cell r="AC2516">
            <v>0</v>
          </cell>
          <cell r="AD2516">
            <v>0</v>
          </cell>
          <cell r="AE2516">
            <v>0</v>
          </cell>
        </row>
        <row r="2517">
          <cell r="F2517" t="str">
            <v>(-) DESPESAS GESTÃO DE PROJETOSEncargos Sociais</v>
          </cell>
          <cell r="G2517" t="str">
            <v>Encargos Sociais</v>
          </cell>
          <cell r="H2517">
            <v>2409.9209443066666</v>
          </cell>
          <cell r="I2517">
            <v>-10115.799999999999</v>
          </cell>
          <cell r="J2517">
            <v>2474.0693896856019</v>
          </cell>
          <cell r="K2517">
            <v>3563.6499999999996</v>
          </cell>
          <cell r="L2517">
            <v>2474.0693896856019</v>
          </cell>
          <cell r="M2517">
            <v>3342.2299999999996</v>
          </cell>
          <cell r="N2517">
            <v>2650.7528014435948</v>
          </cell>
          <cell r="O2517">
            <v>3468.9060000000004</v>
          </cell>
          <cell r="P2517">
            <v>2650.7528014435948</v>
          </cell>
          <cell r="Q2517">
            <v>3468.9168</v>
          </cell>
          <cell r="R2517">
            <v>2650.7528014435948</v>
          </cell>
          <cell r="S2517">
            <v>3898.8771999999999</v>
          </cell>
          <cell r="T2517">
            <v>2650.7528014435948</v>
          </cell>
          <cell r="U2517">
            <v>3166.71</v>
          </cell>
          <cell r="V2517">
            <v>2650.7528014435948</v>
          </cell>
          <cell r="W2517">
            <v>0</v>
          </cell>
          <cell r="X2517">
            <v>2650.7528014435948</v>
          </cell>
          <cell r="Y2517">
            <v>0</v>
          </cell>
          <cell r="Z2517">
            <v>2650.7528014435948</v>
          </cell>
          <cell r="AA2517">
            <v>0</v>
          </cell>
          <cell r="AB2517">
            <v>2650.7528014435948</v>
          </cell>
          <cell r="AC2517">
            <v>0</v>
          </cell>
          <cell r="AD2517">
            <v>2650.7528014435948</v>
          </cell>
          <cell r="AE2517">
            <v>0</v>
          </cell>
        </row>
        <row r="2518">
          <cell r="F2518" t="str">
            <v>(-) DESPESAS GESTÃO DE PROJETOSINSS</v>
          </cell>
          <cell r="G2518" t="str">
            <v>INSS</v>
          </cell>
          <cell r="H2518">
            <v>830.01281097333333</v>
          </cell>
          <cell r="I2518">
            <v>-158.14000000000007</v>
          </cell>
          <cell r="J2518">
            <v>852.10649483226916</v>
          </cell>
          <cell r="K2518">
            <v>965.49</v>
          </cell>
          <cell r="L2518">
            <v>852.10649483226916</v>
          </cell>
          <cell r="M2518">
            <v>909.92</v>
          </cell>
          <cell r="N2518">
            <v>912.95890395052811</v>
          </cell>
          <cell r="O2518">
            <v>945.16160000000002</v>
          </cell>
          <cell r="P2518">
            <v>912.95890395052811</v>
          </cell>
          <cell r="Q2518">
            <v>936.38159999999993</v>
          </cell>
          <cell r="R2518">
            <v>912.95890395052811</v>
          </cell>
          <cell r="S2518">
            <v>860.64679999999998</v>
          </cell>
          <cell r="T2518">
            <v>912.95890395052811</v>
          </cell>
          <cell r="U2518">
            <v>784.73</v>
          </cell>
          <cell r="V2518">
            <v>912.95890395052811</v>
          </cell>
          <cell r="W2518">
            <v>0</v>
          </cell>
          <cell r="X2518">
            <v>912.95890395052811</v>
          </cell>
          <cell r="Y2518">
            <v>0</v>
          </cell>
          <cell r="Z2518">
            <v>912.95890395052811</v>
          </cell>
          <cell r="AA2518">
            <v>0</v>
          </cell>
          <cell r="AB2518">
            <v>912.95890395052811</v>
          </cell>
          <cell r="AC2518">
            <v>0</v>
          </cell>
          <cell r="AD2518">
            <v>912.95890395052811</v>
          </cell>
          <cell r="AE2518">
            <v>0</v>
          </cell>
        </row>
        <row r="2519">
          <cell r="F2519" t="str">
            <v>(-) DESPESAS GESTÃO DE PROJETOSFGTS</v>
          </cell>
          <cell r="G2519" t="str">
            <v>FGTS</v>
          </cell>
          <cell r="H2519">
            <v>661.28</v>
          </cell>
          <cell r="I2519">
            <v>-154.93000000000012</v>
          </cell>
          <cell r="J2519">
            <v>678.88227199999994</v>
          </cell>
          <cell r="K2519">
            <v>794.22</v>
          </cell>
          <cell r="L2519">
            <v>678.88227199999994</v>
          </cell>
          <cell r="M2519">
            <v>782.24</v>
          </cell>
          <cell r="N2519">
            <v>727.36403103999999</v>
          </cell>
          <cell r="O2519">
            <v>825.68200000000002</v>
          </cell>
          <cell r="P2519">
            <v>727.36403103999999</v>
          </cell>
          <cell r="Q2519">
            <v>834.47280000000001</v>
          </cell>
          <cell r="R2519">
            <v>727.36403103999999</v>
          </cell>
          <cell r="S2519">
            <v>783.59520000000009</v>
          </cell>
          <cell r="T2519">
            <v>727.36403103999999</v>
          </cell>
          <cell r="U2519">
            <v>699.31000000000006</v>
          </cell>
          <cell r="V2519">
            <v>727.36403103999999</v>
          </cell>
          <cell r="W2519">
            <v>0</v>
          </cell>
          <cell r="X2519">
            <v>727.36403103999999</v>
          </cell>
          <cell r="Y2519">
            <v>0</v>
          </cell>
          <cell r="Z2519">
            <v>727.36403103999999</v>
          </cell>
          <cell r="AA2519">
            <v>0</v>
          </cell>
          <cell r="AB2519">
            <v>727.36403103999999</v>
          </cell>
          <cell r="AC2519">
            <v>0</v>
          </cell>
          <cell r="AD2519">
            <v>727.36403103999999</v>
          </cell>
          <cell r="AE2519">
            <v>0</v>
          </cell>
        </row>
        <row r="2520">
          <cell r="F2520" t="str">
            <v>(-) DESPESAS GESTÃO DE PROJETOSProvisão 13º Salário</v>
          </cell>
          <cell r="G2520" t="str">
            <v>Provisão 13º Salário</v>
          </cell>
          <cell r="H2520">
            <v>688.83333333333303</v>
          </cell>
          <cell r="I2520">
            <v>655.5</v>
          </cell>
          <cell r="J2520">
            <v>707.169033333333</v>
          </cell>
          <cell r="K2520">
            <v>725.49</v>
          </cell>
          <cell r="L2520">
            <v>707.169033333333</v>
          </cell>
          <cell r="M2520">
            <v>707.18</v>
          </cell>
          <cell r="N2520">
            <v>757.67086566666637</v>
          </cell>
          <cell r="O2520">
            <v>727.74720000000013</v>
          </cell>
          <cell r="P2520">
            <v>757.67086566666637</v>
          </cell>
          <cell r="Q2520">
            <v>727.7256000000001</v>
          </cell>
          <cell r="R2520">
            <v>757.67086566666637</v>
          </cell>
          <cell r="S2520">
            <v>849.52719999999988</v>
          </cell>
          <cell r="T2520">
            <v>757.67086566666637</v>
          </cell>
          <cell r="U2520">
            <v>721.08</v>
          </cell>
          <cell r="V2520">
            <v>757.67086566666637</v>
          </cell>
          <cell r="W2520">
            <v>0</v>
          </cell>
          <cell r="X2520">
            <v>757.67086566666637</v>
          </cell>
          <cell r="Y2520">
            <v>0</v>
          </cell>
          <cell r="Z2520">
            <v>757.67086566666637</v>
          </cell>
          <cell r="AA2520">
            <v>0</v>
          </cell>
          <cell r="AB2520">
            <v>757.67086566666637</v>
          </cell>
          <cell r="AC2520">
            <v>0</v>
          </cell>
          <cell r="AD2520">
            <v>757.67086566666637</v>
          </cell>
          <cell r="AE2520">
            <v>0</v>
          </cell>
        </row>
        <row r="2521">
          <cell r="F2521" t="str">
            <v>(-) DESPESAS GESTÃO DE PROJETOSProvisão de Férias</v>
          </cell>
          <cell r="G2521" t="str">
            <v>Provisão de Férias</v>
          </cell>
          <cell r="H2521">
            <v>229.79479999999998</v>
          </cell>
          <cell r="I2521">
            <v>-10458.23</v>
          </cell>
          <cell r="J2521">
            <v>235.91158951999998</v>
          </cell>
          <cell r="K2521">
            <v>1078.45</v>
          </cell>
          <cell r="L2521">
            <v>235.91158951999998</v>
          </cell>
          <cell r="M2521">
            <v>942.89</v>
          </cell>
          <cell r="N2521">
            <v>252.75900078639998</v>
          </cell>
          <cell r="O2521">
            <v>970.31520000000012</v>
          </cell>
          <cell r="P2521">
            <v>252.75900078639998</v>
          </cell>
          <cell r="Q2521">
            <v>970.33680000000004</v>
          </cell>
          <cell r="R2521">
            <v>252.75900078639998</v>
          </cell>
          <cell r="S2521">
            <v>1405.1079999999997</v>
          </cell>
          <cell r="T2521">
            <v>252.75900078639998</v>
          </cell>
          <cell r="U2521">
            <v>961.59</v>
          </cell>
          <cell r="V2521">
            <v>252.75900078639998</v>
          </cell>
          <cell r="W2521">
            <v>0</v>
          </cell>
          <cell r="X2521">
            <v>252.75900078639998</v>
          </cell>
          <cell r="Y2521">
            <v>0</v>
          </cell>
          <cell r="Z2521">
            <v>252.75900078639998</v>
          </cell>
          <cell r="AA2521">
            <v>0</v>
          </cell>
          <cell r="AB2521">
            <v>252.75900078639998</v>
          </cell>
          <cell r="AC2521">
            <v>0</v>
          </cell>
          <cell r="AD2521">
            <v>252.75900078639998</v>
          </cell>
          <cell r="AE2521">
            <v>0</v>
          </cell>
        </row>
        <row r="2522">
          <cell r="F2522" t="str">
            <v>(-) DESPESAS GESTÃO DE PROJETOSProvisão PPR Global</v>
          </cell>
          <cell r="G2522" t="str">
            <v>Provisão PPR Global</v>
          </cell>
          <cell r="H2522">
            <v>688.55780000000004</v>
          </cell>
          <cell r="I2522">
            <v>655.5</v>
          </cell>
          <cell r="J2522">
            <v>706.88616571999989</v>
          </cell>
          <cell r="K2522">
            <v>707.17</v>
          </cell>
          <cell r="L2522">
            <v>706.88616571999989</v>
          </cell>
          <cell r="M2522">
            <v>707.17</v>
          </cell>
          <cell r="N2522">
            <v>757.36779732039997</v>
          </cell>
          <cell r="O2522">
            <v>673.84</v>
          </cell>
          <cell r="P2522">
            <v>757.36779732039997</v>
          </cell>
          <cell r="Q2522">
            <v>673.84</v>
          </cell>
          <cell r="R2522">
            <v>757.36779732039997</v>
          </cell>
          <cell r="S2522">
            <v>721.08</v>
          </cell>
          <cell r="T2522">
            <v>757.36779732039997</v>
          </cell>
          <cell r="U2522">
            <v>721.08</v>
          </cell>
          <cell r="V2522">
            <v>757.36779732039997</v>
          </cell>
          <cell r="W2522">
            <v>0</v>
          </cell>
          <cell r="X2522">
            <v>757.36779732039997</v>
          </cell>
          <cell r="Y2522">
            <v>0</v>
          </cell>
          <cell r="Z2522">
            <v>757.36779732039997</v>
          </cell>
          <cell r="AA2522">
            <v>0</v>
          </cell>
          <cell r="AB2522">
            <v>757.36779732039997</v>
          </cell>
          <cell r="AC2522">
            <v>0</v>
          </cell>
          <cell r="AD2522">
            <v>757.36779732039997</v>
          </cell>
          <cell r="AE2522">
            <v>0</v>
          </cell>
        </row>
        <row r="2523">
          <cell r="F2523" t="str">
            <v>(-) DESPESAS GESTÃO DE PROJETOSProvisão PPR Gestores</v>
          </cell>
          <cell r="G2523" t="str">
            <v>Provisão PPR Gestores</v>
          </cell>
          <cell r="H2523">
            <v>2373.0538229999997</v>
          </cell>
          <cell r="I2523">
            <v>2373.0500000000002</v>
          </cell>
          <cell r="J2523">
            <v>2373.0538229999997</v>
          </cell>
          <cell r="K2523">
            <v>2373.0500000000002</v>
          </cell>
          <cell r="L2523">
            <v>2373.0538229999997</v>
          </cell>
          <cell r="M2523">
            <v>2373.0500000000002</v>
          </cell>
          <cell r="N2523">
            <v>2373.0538229999997</v>
          </cell>
          <cell r="O2523">
            <v>2373.0500000000002</v>
          </cell>
          <cell r="P2523">
            <v>2373.0538229999997</v>
          </cell>
          <cell r="Q2523">
            <v>2373.0500000000002</v>
          </cell>
          <cell r="R2523">
            <v>2373.0538229999997</v>
          </cell>
          <cell r="S2523">
            <v>2373.0500000000002</v>
          </cell>
          <cell r="T2523">
            <v>2373.0538229999997</v>
          </cell>
          <cell r="U2523">
            <v>2373.0500000000002</v>
          </cell>
          <cell r="V2523">
            <v>2373.0538229999997</v>
          </cell>
          <cell r="W2523">
            <v>0</v>
          </cell>
          <cell r="X2523">
            <v>2373.0538229999997</v>
          </cell>
          <cell r="Y2523">
            <v>0</v>
          </cell>
          <cell r="Z2523">
            <v>2373.0538229999997</v>
          </cell>
          <cell r="AA2523">
            <v>0</v>
          </cell>
          <cell r="AB2523">
            <v>2373.0538229999997</v>
          </cell>
          <cell r="AC2523">
            <v>0</v>
          </cell>
          <cell r="AD2523">
            <v>2373.0538229999997</v>
          </cell>
          <cell r="AE2523">
            <v>0</v>
          </cell>
        </row>
        <row r="2524">
          <cell r="F2524" t="str">
            <v>(-) DESPESAS GESTÃO DE PROJETOSDesenvolvimento RH e Outras</v>
          </cell>
          <cell r="G2524" t="str">
            <v>Desenvolvimento RH e Outras</v>
          </cell>
          <cell r="H2524">
            <v>73.465000000000003</v>
          </cell>
          <cell r="I2524">
            <v>0</v>
          </cell>
          <cell r="J2524">
            <v>73.465000000000003</v>
          </cell>
          <cell r="K2524">
            <v>181.08</v>
          </cell>
          <cell r="L2524">
            <v>73.465000000000003</v>
          </cell>
          <cell r="M2524">
            <v>40</v>
          </cell>
          <cell r="N2524">
            <v>73.465000000000003</v>
          </cell>
          <cell r="O2524">
            <v>14</v>
          </cell>
          <cell r="P2524">
            <v>73.465000000000003</v>
          </cell>
          <cell r="Q2524">
            <v>179.4</v>
          </cell>
          <cell r="R2524">
            <v>73.465000000000003</v>
          </cell>
          <cell r="S2524">
            <v>0</v>
          </cell>
          <cell r="T2524">
            <v>73.465000000000003</v>
          </cell>
          <cell r="U2524">
            <v>0</v>
          </cell>
          <cell r="V2524">
            <v>73.465000000000003</v>
          </cell>
          <cell r="W2524">
            <v>0</v>
          </cell>
          <cell r="X2524">
            <v>73.465000000000003</v>
          </cell>
          <cell r="Y2524">
            <v>0</v>
          </cell>
          <cell r="Z2524">
            <v>73.465000000000003</v>
          </cell>
          <cell r="AA2524">
            <v>0</v>
          </cell>
          <cell r="AB2524">
            <v>73.465000000000003</v>
          </cell>
          <cell r="AC2524">
            <v>0</v>
          </cell>
          <cell r="AD2524">
            <v>73.465000000000003</v>
          </cell>
          <cell r="AE2524">
            <v>0</v>
          </cell>
        </row>
        <row r="2525">
          <cell r="F2525" t="str">
            <v>(-) DESPESAS GESTÃO DE PROJETOSEducação Continuada</v>
          </cell>
          <cell r="G2525" t="str">
            <v>Educação Continuada</v>
          </cell>
          <cell r="H2525">
            <v>0</v>
          </cell>
          <cell r="I2525">
            <v>0</v>
          </cell>
          <cell r="J2525">
            <v>0</v>
          </cell>
          <cell r="K2525">
            <v>181.08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</row>
        <row r="2526">
          <cell r="F2526" t="str">
            <v>(-) DESPESAS GESTÃO DE PROJETOSIdiomas</v>
          </cell>
          <cell r="G2526" t="str">
            <v>Idiomas</v>
          </cell>
          <cell r="H2526">
            <v>0</v>
          </cell>
          <cell r="I2526">
            <v>0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A2526">
            <v>0</v>
          </cell>
          <cell r="AB2526">
            <v>0</v>
          </cell>
          <cell r="AC2526">
            <v>0</v>
          </cell>
          <cell r="AD2526">
            <v>0</v>
          </cell>
          <cell r="AE2526">
            <v>0</v>
          </cell>
        </row>
        <row r="2527">
          <cell r="F2527" t="str">
            <v>(-) DESPESAS GESTÃO DE PROJETOSGinástica Laboral</v>
          </cell>
          <cell r="G2527" t="str">
            <v>Ginástica Laboral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B2527">
            <v>0</v>
          </cell>
          <cell r="AC2527">
            <v>0</v>
          </cell>
          <cell r="AD2527">
            <v>0</v>
          </cell>
          <cell r="AE2527">
            <v>0</v>
          </cell>
        </row>
        <row r="2528">
          <cell r="F2528" t="str">
            <v>(-) DESPESAS GESTÃO DE PROJETOSEducação e Treinamento (Capacitação)</v>
          </cell>
          <cell r="G2528" t="str">
            <v>Educação e Treinamento (Capacitação)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B2528">
            <v>0</v>
          </cell>
          <cell r="AC2528">
            <v>0</v>
          </cell>
          <cell r="AD2528">
            <v>0</v>
          </cell>
          <cell r="AE2528">
            <v>0</v>
          </cell>
        </row>
        <row r="2529">
          <cell r="F2529" t="str">
            <v>(-) DESPESAS GESTÃO DE PROJETOSAtividades Motivacionais</v>
          </cell>
          <cell r="G2529" t="str">
            <v>Atividades Motivacionais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B2529">
            <v>0</v>
          </cell>
          <cell r="AC2529">
            <v>0</v>
          </cell>
          <cell r="AD2529">
            <v>0</v>
          </cell>
          <cell r="AE2529">
            <v>0</v>
          </cell>
        </row>
        <row r="2530">
          <cell r="F2530" t="str">
            <v>(-) DESPESAS GESTÃO DE PROJETOSExames Médicos</v>
          </cell>
          <cell r="G2530" t="str">
            <v>Exames Médicos</v>
          </cell>
          <cell r="H2530">
            <v>5.34</v>
          </cell>
          <cell r="I2530">
            <v>0</v>
          </cell>
          <cell r="J2530">
            <v>5.34</v>
          </cell>
          <cell r="K2530">
            <v>0</v>
          </cell>
          <cell r="L2530">
            <v>5.34</v>
          </cell>
          <cell r="M2530">
            <v>7</v>
          </cell>
          <cell r="N2530">
            <v>5.34</v>
          </cell>
          <cell r="O2530">
            <v>0</v>
          </cell>
          <cell r="P2530">
            <v>5.34</v>
          </cell>
          <cell r="Q2530">
            <v>0</v>
          </cell>
          <cell r="R2530">
            <v>5.34</v>
          </cell>
          <cell r="S2530">
            <v>0</v>
          </cell>
          <cell r="T2530">
            <v>5.34</v>
          </cell>
          <cell r="U2530">
            <v>0</v>
          </cell>
          <cell r="V2530">
            <v>5.34</v>
          </cell>
          <cell r="W2530">
            <v>0</v>
          </cell>
          <cell r="X2530">
            <v>5.34</v>
          </cell>
          <cell r="Y2530">
            <v>0</v>
          </cell>
          <cell r="Z2530">
            <v>5.34</v>
          </cell>
          <cell r="AA2530">
            <v>0</v>
          </cell>
          <cell r="AB2530">
            <v>5.34</v>
          </cell>
          <cell r="AC2530">
            <v>0</v>
          </cell>
          <cell r="AD2530">
            <v>5.34</v>
          </cell>
          <cell r="AE2530">
            <v>0</v>
          </cell>
        </row>
        <row r="2531">
          <cell r="F2531" t="str">
            <v>(-) DESPESAS GESTÃO DE PROJETOSAlimentação Interna Funcionários</v>
          </cell>
          <cell r="G2531" t="str">
            <v>Alimentação Interna Funcionários</v>
          </cell>
          <cell r="H2531">
            <v>50</v>
          </cell>
          <cell r="I2531">
            <v>0</v>
          </cell>
          <cell r="J2531">
            <v>50</v>
          </cell>
          <cell r="K2531">
            <v>0</v>
          </cell>
          <cell r="L2531">
            <v>50</v>
          </cell>
          <cell r="M2531">
            <v>33</v>
          </cell>
          <cell r="N2531">
            <v>50</v>
          </cell>
          <cell r="O2531">
            <v>14</v>
          </cell>
          <cell r="P2531">
            <v>50</v>
          </cell>
          <cell r="Q2531">
            <v>0</v>
          </cell>
          <cell r="R2531">
            <v>50</v>
          </cell>
          <cell r="S2531">
            <v>0</v>
          </cell>
          <cell r="T2531">
            <v>50</v>
          </cell>
          <cell r="U2531">
            <v>0</v>
          </cell>
          <cell r="V2531">
            <v>50</v>
          </cell>
          <cell r="W2531">
            <v>0</v>
          </cell>
          <cell r="X2531">
            <v>50</v>
          </cell>
          <cell r="Y2531">
            <v>0</v>
          </cell>
          <cell r="Z2531">
            <v>50</v>
          </cell>
          <cell r="AA2531">
            <v>0</v>
          </cell>
          <cell r="AB2531">
            <v>50</v>
          </cell>
          <cell r="AC2531">
            <v>0</v>
          </cell>
          <cell r="AD2531">
            <v>50</v>
          </cell>
          <cell r="AE2531">
            <v>0</v>
          </cell>
        </row>
        <row r="2532">
          <cell r="F2532" t="str">
            <v>(-) DESPESAS GESTÃO DE PROJETOSMulta Termino Contratual</v>
          </cell>
          <cell r="G2532" t="str">
            <v>Multa Termino Contratual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A2532">
            <v>0</v>
          </cell>
          <cell r="AB2532">
            <v>0</v>
          </cell>
          <cell r="AC2532">
            <v>0</v>
          </cell>
          <cell r="AD2532">
            <v>0</v>
          </cell>
          <cell r="AE2532">
            <v>0</v>
          </cell>
        </row>
        <row r="2533">
          <cell r="F2533" t="str">
            <v>(-) DESPESAS GESTÃO DE PROJETOSMultas Trabalhistas</v>
          </cell>
          <cell r="G2533" t="str">
            <v>Multas Trabalhistas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B2533">
            <v>0</v>
          </cell>
          <cell r="AC2533">
            <v>0</v>
          </cell>
          <cell r="AD2533">
            <v>0</v>
          </cell>
          <cell r="AE2533">
            <v>0</v>
          </cell>
        </row>
        <row r="2534">
          <cell r="F2534" t="str">
            <v xml:space="preserve">(-) DESPESAS GESTÃO DE PROJETOSFardamento </v>
          </cell>
          <cell r="G2534" t="str">
            <v xml:space="preserve">Fardamento </v>
          </cell>
          <cell r="H2534">
            <v>18.125</v>
          </cell>
          <cell r="I2534">
            <v>0</v>
          </cell>
          <cell r="J2534">
            <v>18.125</v>
          </cell>
          <cell r="K2534">
            <v>0</v>
          </cell>
          <cell r="L2534">
            <v>18.125</v>
          </cell>
          <cell r="M2534">
            <v>0</v>
          </cell>
          <cell r="N2534">
            <v>18.125</v>
          </cell>
          <cell r="O2534">
            <v>0</v>
          </cell>
          <cell r="P2534">
            <v>18.125</v>
          </cell>
          <cell r="Q2534">
            <v>179.4</v>
          </cell>
          <cell r="R2534">
            <v>18.125</v>
          </cell>
          <cell r="S2534">
            <v>0</v>
          </cell>
          <cell r="T2534">
            <v>18.125</v>
          </cell>
          <cell r="U2534">
            <v>0</v>
          </cell>
          <cell r="V2534">
            <v>18.125</v>
          </cell>
          <cell r="W2534">
            <v>0</v>
          </cell>
          <cell r="X2534">
            <v>18.125</v>
          </cell>
          <cell r="Y2534">
            <v>0</v>
          </cell>
          <cell r="Z2534">
            <v>18.125</v>
          </cell>
          <cell r="AA2534">
            <v>0</v>
          </cell>
          <cell r="AB2534">
            <v>18.125</v>
          </cell>
          <cell r="AC2534">
            <v>0</v>
          </cell>
          <cell r="AD2534">
            <v>18.125</v>
          </cell>
          <cell r="AE2534">
            <v>0</v>
          </cell>
        </row>
        <row r="2535">
          <cell r="F2535" t="str">
            <v>(-) DESPESAS GESTÃO DE PROJETOSBenefícios</v>
          </cell>
          <cell r="G2535" t="str">
            <v>Benefícios</v>
          </cell>
          <cell r="H2535">
            <v>1011.891822744</v>
          </cell>
          <cell r="I2535">
            <v>1795.52</v>
          </cell>
          <cell r="J2535">
            <v>1011.891822744</v>
          </cell>
          <cell r="K2535">
            <v>831.53</v>
          </cell>
          <cell r="L2535">
            <v>1011.891822744</v>
          </cell>
          <cell r="M2535">
            <v>793.72</v>
          </cell>
          <cell r="N2535">
            <v>1011.891822744</v>
          </cell>
          <cell r="O2535">
            <v>808.72</v>
          </cell>
          <cell r="P2535">
            <v>1107.8918227439999</v>
          </cell>
          <cell r="Q2535">
            <v>1061.31</v>
          </cell>
          <cell r="R2535">
            <v>1107.8918227439999</v>
          </cell>
          <cell r="S2535">
            <v>729.43000000000006</v>
          </cell>
          <cell r="T2535">
            <v>1107.8918227439999</v>
          </cell>
          <cell r="U2535">
            <v>725.3</v>
          </cell>
          <cell r="V2535">
            <v>1107.8918227439999</v>
          </cell>
          <cell r="W2535">
            <v>0</v>
          </cell>
          <cell r="X2535">
            <v>1107.8918227439999</v>
          </cell>
          <cell r="Y2535">
            <v>0</v>
          </cell>
          <cell r="Z2535">
            <v>1107.8918227439999</v>
          </cell>
          <cell r="AA2535">
            <v>0</v>
          </cell>
          <cell r="AB2535">
            <v>1107.8918227439999</v>
          </cell>
          <cell r="AC2535">
            <v>0</v>
          </cell>
          <cell r="AD2535">
            <v>1107.8918227439999</v>
          </cell>
          <cell r="AE2535">
            <v>0</v>
          </cell>
        </row>
        <row r="2536">
          <cell r="F2536" t="str">
            <v>(-) DESPESAS GESTÃO DE PROJETOSAjuda de Custo Alimentação</v>
          </cell>
          <cell r="G2536" t="str">
            <v>Ajuda de Custo Alimentação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A2536">
            <v>0</v>
          </cell>
          <cell r="AB2536">
            <v>0</v>
          </cell>
          <cell r="AC2536">
            <v>0</v>
          </cell>
          <cell r="AD2536">
            <v>0</v>
          </cell>
          <cell r="AE2536">
            <v>0</v>
          </cell>
        </row>
        <row r="2537">
          <cell r="F2537" t="str">
            <v>(-) DESPESAS GESTÃO DE PROJETOSAjuda de Custo Combustível</v>
          </cell>
          <cell r="G2537" t="str">
            <v>Ajuda de Custo Combustível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A2537">
            <v>0</v>
          </cell>
          <cell r="AB2537">
            <v>0</v>
          </cell>
          <cell r="AC2537">
            <v>0</v>
          </cell>
          <cell r="AD2537">
            <v>0</v>
          </cell>
          <cell r="AE2537">
            <v>0</v>
          </cell>
        </row>
        <row r="2538">
          <cell r="F2538" t="str">
            <v>(-) DESPESAS GESTÃO DE PROJETOSAjuda de Custo Moradia/Aluguel</v>
          </cell>
          <cell r="G2538" t="str">
            <v>Ajuda de Custo Moradia/Aluguel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A2538">
            <v>0</v>
          </cell>
          <cell r="AB2538">
            <v>0</v>
          </cell>
          <cell r="AC2538">
            <v>0</v>
          </cell>
          <cell r="AD2538">
            <v>0</v>
          </cell>
          <cell r="AE2538">
            <v>0</v>
          </cell>
        </row>
        <row r="2539">
          <cell r="F2539" t="str">
            <v>(-) DESPESAS GESTÃO DE PROJETOSPlano de Saúde</v>
          </cell>
          <cell r="G2539" t="str">
            <v>Plano de Saúde</v>
          </cell>
          <cell r="H2539">
            <v>444</v>
          </cell>
          <cell r="I2539">
            <v>1225.52</v>
          </cell>
          <cell r="J2539">
            <v>444</v>
          </cell>
          <cell r="K2539">
            <v>471.53</v>
          </cell>
          <cell r="L2539">
            <v>444</v>
          </cell>
          <cell r="M2539">
            <v>346.72</v>
          </cell>
          <cell r="N2539">
            <v>444</v>
          </cell>
          <cell r="O2539">
            <v>346.72</v>
          </cell>
          <cell r="P2539">
            <v>495</v>
          </cell>
          <cell r="Q2539">
            <v>693.44</v>
          </cell>
          <cell r="R2539">
            <v>495</v>
          </cell>
          <cell r="S2539">
            <v>346.72</v>
          </cell>
          <cell r="T2539">
            <v>495</v>
          </cell>
          <cell r="U2539">
            <v>346.72</v>
          </cell>
          <cell r="V2539">
            <v>495</v>
          </cell>
          <cell r="W2539">
            <v>0</v>
          </cell>
          <cell r="X2539">
            <v>495</v>
          </cell>
          <cell r="Y2539">
            <v>0</v>
          </cell>
          <cell r="Z2539">
            <v>495</v>
          </cell>
          <cell r="AA2539">
            <v>0</v>
          </cell>
          <cell r="AB2539">
            <v>495</v>
          </cell>
          <cell r="AC2539">
            <v>0</v>
          </cell>
          <cell r="AD2539">
            <v>495</v>
          </cell>
          <cell r="AE2539">
            <v>0</v>
          </cell>
        </row>
        <row r="2540">
          <cell r="F2540" t="str">
            <v>(-) DESPESAS GESTÃO DE PROJETOSSeguro de Vida em Grupo</v>
          </cell>
          <cell r="G2540" t="str">
            <v>Seguro de Vida em Grupo</v>
          </cell>
          <cell r="H2540">
            <v>27.891822743999999</v>
          </cell>
          <cell r="I2540">
            <v>0</v>
          </cell>
          <cell r="J2540">
            <v>27.891822743999999</v>
          </cell>
          <cell r="K2540">
            <v>0</v>
          </cell>
          <cell r="L2540">
            <v>27.891822743999999</v>
          </cell>
          <cell r="M2540">
            <v>0</v>
          </cell>
          <cell r="N2540">
            <v>27.891822743999999</v>
          </cell>
          <cell r="O2540">
            <v>12</v>
          </cell>
          <cell r="P2540">
            <v>27.891822743999999</v>
          </cell>
          <cell r="Q2540">
            <v>7.87</v>
          </cell>
          <cell r="R2540">
            <v>27.891822743999999</v>
          </cell>
          <cell r="S2540">
            <v>22.71</v>
          </cell>
          <cell r="T2540">
            <v>27.891822743999999</v>
          </cell>
          <cell r="U2540">
            <v>18.579999999999998</v>
          </cell>
          <cell r="V2540">
            <v>27.891822743999999</v>
          </cell>
          <cell r="W2540">
            <v>0</v>
          </cell>
          <cell r="X2540">
            <v>27.891822743999999</v>
          </cell>
          <cell r="Y2540">
            <v>0</v>
          </cell>
          <cell r="Z2540">
            <v>27.891822743999999</v>
          </cell>
          <cell r="AA2540">
            <v>0</v>
          </cell>
          <cell r="AB2540">
            <v>27.891822743999999</v>
          </cell>
          <cell r="AC2540">
            <v>0</v>
          </cell>
          <cell r="AD2540">
            <v>27.891822743999999</v>
          </cell>
          <cell r="AE2540">
            <v>0</v>
          </cell>
        </row>
        <row r="2541">
          <cell r="F2541" t="str">
            <v>(-) DESPESAS GESTÃO DE PROJETOSPlano Odontológico</v>
          </cell>
          <cell r="G2541" t="str">
            <v>Plano Odontológico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B2541">
            <v>0</v>
          </cell>
          <cell r="AC2541">
            <v>0</v>
          </cell>
          <cell r="AD2541">
            <v>0</v>
          </cell>
          <cell r="AE2541">
            <v>0</v>
          </cell>
        </row>
        <row r="2542">
          <cell r="F2542" t="str">
            <v>(-) DESPESAS GESTÃO DE PROJETOSFarmácia</v>
          </cell>
          <cell r="G2542" t="str">
            <v>Farmácia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B2542">
            <v>0</v>
          </cell>
          <cell r="AC2542">
            <v>0</v>
          </cell>
          <cell r="AD2542">
            <v>0</v>
          </cell>
          <cell r="AE2542">
            <v>0</v>
          </cell>
        </row>
        <row r="2543">
          <cell r="F2543" t="str">
            <v>(-) DESPESAS GESTÃO DE PROJETOSAlimentação Funcionários</v>
          </cell>
          <cell r="G2543" t="str">
            <v>Alimentação Funcionários</v>
          </cell>
          <cell r="H2543">
            <v>540</v>
          </cell>
          <cell r="I2543">
            <v>570</v>
          </cell>
          <cell r="J2543">
            <v>540</v>
          </cell>
          <cell r="K2543">
            <v>360</v>
          </cell>
          <cell r="L2543">
            <v>540</v>
          </cell>
          <cell r="M2543">
            <v>447</v>
          </cell>
          <cell r="N2543">
            <v>540</v>
          </cell>
          <cell r="O2543">
            <v>450</v>
          </cell>
          <cell r="P2543">
            <v>585</v>
          </cell>
          <cell r="Q2543">
            <v>360</v>
          </cell>
          <cell r="R2543">
            <v>585</v>
          </cell>
          <cell r="S2543">
            <v>360</v>
          </cell>
          <cell r="T2543">
            <v>585</v>
          </cell>
          <cell r="U2543">
            <v>360</v>
          </cell>
          <cell r="V2543">
            <v>585</v>
          </cell>
          <cell r="W2543">
            <v>0</v>
          </cell>
          <cell r="X2543">
            <v>585</v>
          </cell>
          <cell r="Y2543">
            <v>0</v>
          </cell>
          <cell r="Z2543">
            <v>585</v>
          </cell>
          <cell r="AA2543">
            <v>0</v>
          </cell>
          <cell r="AB2543">
            <v>585</v>
          </cell>
          <cell r="AC2543">
            <v>0</v>
          </cell>
          <cell r="AD2543">
            <v>585</v>
          </cell>
          <cell r="AE2543">
            <v>0</v>
          </cell>
        </row>
        <row r="2544">
          <cell r="F2544" t="str">
            <v>(-) DESPESAS GESTÃO DE PROJETOSBenefícios Assistenciais</v>
          </cell>
          <cell r="G2544" t="str">
            <v>Benefícios Assistenciais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B2544">
            <v>0</v>
          </cell>
          <cell r="AC2544">
            <v>0</v>
          </cell>
          <cell r="AD2544">
            <v>0</v>
          </cell>
          <cell r="AE2544">
            <v>0</v>
          </cell>
        </row>
        <row r="2545">
          <cell r="F2545" t="str">
            <v>(-) DESPESAS GESTÃO DE PROJETOSAuxílio Creche</v>
          </cell>
          <cell r="G2545" t="str">
            <v>Auxílio Creche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A2545">
            <v>0</v>
          </cell>
          <cell r="AB2545">
            <v>0</v>
          </cell>
          <cell r="AC2545">
            <v>0</v>
          </cell>
          <cell r="AD2545">
            <v>0</v>
          </cell>
          <cell r="AE2545">
            <v>0</v>
          </cell>
        </row>
        <row r="2546">
          <cell r="F2546" t="str">
            <v>(-) DESPESAS GESTÃO DE PROJETOSVale Transporte</v>
          </cell>
          <cell r="G2546" t="str">
            <v>Vale Transporte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0</v>
          </cell>
        </row>
        <row r="2547">
          <cell r="F2547" t="str">
            <v>(-) DESPESAS GESTÃO DE PROJETOS(-) Despesas Especificas</v>
          </cell>
          <cell r="G2547" t="str">
            <v>(-) Despesas Especificas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  <cell r="Y2547">
            <v>0</v>
          </cell>
          <cell r="Z2547">
            <v>0</v>
          </cell>
          <cell r="AA2547">
            <v>0</v>
          </cell>
          <cell r="AB2547">
            <v>0</v>
          </cell>
          <cell r="AC2547">
            <v>0</v>
          </cell>
          <cell r="AD2547">
            <v>0</v>
          </cell>
          <cell r="AE2547">
            <v>0</v>
          </cell>
        </row>
        <row r="2548">
          <cell r="F2548" t="str">
            <v>(-) DESPESAS GESTÃO DE PROJETOSEnergia Eletrica</v>
          </cell>
          <cell r="G2548" t="str">
            <v>Energia Eletrica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  <cell r="Y2548">
            <v>0</v>
          </cell>
          <cell r="Z2548">
            <v>0</v>
          </cell>
          <cell r="AA2548">
            <v>0</v>
          </cell>
          <cell r="AB2548">
            <v>0</v>
          </cell>
          <cell r="AC2548">
            <v>0</v>
          </cell>
          <cell r="AD2548">
            <v>0</v>
          </cell>
          <cell r="AE2548">
            <v>0</v>
          </cell>
        </row>
        <row r="2549">
          <cell r="F2549" t="str">
            <v>(-) DESPESAS GESTÃO DE PROJETOSCustas Cartoriais</v>
          </cell>
          <cell r="G2549" t="str">
            <v>Custas Cartoriais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</row>
        <row r="2550">
          <cell r="F2550" t="str">
            <v>(-) DESPESAS GESTÃO DE PROJETOSAluguel de Máquinas e Equipamentos</v>
          </cell>
          <cell r="G2550" t="str">
            <v>Aluguel de Máquinas e Equipamentos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</row>
        <row r="2551">
          <cell r="F2551" t="str">
            <v>(-) DESPESAS GESTÃO DE PROJETOSCombustível Frota Leve</v>
          </cell>
          <cell r="G2551" t="str">
            <v>Combustível Frota Leve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>
            <v>0</v>
          </cell>
          <cell r="Z2551">
            <v>0</v>
          </cell>
          <cell r="AA2551">
            <v>0</v>
          </cell>
          <cell r="AB2551">
            <v>0</v>
          </cell>
          <cell r="AC2551">
            <v>0</v>
          </cell>
          <cell r="AD2551">
            <v>0</v>
          </cell>
          <cell r="AE2551">
            <v>0</v>
          </cell>
        </row>
        <row r="2552">
          <cell r="F2552" t="str">
            <v>(-) DESPESAS GESTÃO DE PROJETOSLubrificantes Frota Leve</v>
          </cell>
          <cell r="G2552" t="str">
            <v>Lubrificantes Frota Leve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0</v>
          </cell>
          <cell r="Y2552">
            <v>0</v>
          </cell>
          <cell r="Z2552">
            <v>0</v>
          </cell>
          <cell r="AA2552">
            <v>0</v>
          </cell>
          <cell r="AB2552">
            <v>0</v>
          </cell>
          <cell r="AC2552">
            <v>0</v>
          </cell>
          <cell r="AD2552">
            <v>0</v>
          </cell>
          <cell r="AE2552">
            <v>0</v>
          </cell>
        </row>
        <row r="2553">
          <cell r="F2553" t="str">
            <v>(-) DESPESAS GESTÃO DE PROJETOSManutenção Frota Leve</v>
          </cell>
          <cell r="G2553" t="str">
            <v>Manutenção Frota Leve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  <cell r="Y2553">
            <v>0</v>
          </cell>
          <cell r="Z2553">
            <v>0</v>
          </cell>
          <cell r="AA2553">
            <v>0</v>
          </cell>
          <cell r="AB2553">
            <v>0</v>
          </cell>
          <cell r="AC2553">
            <v>0</v>
          </cell>
          <cell r="AD2553">
            <v>0</v>
          </cell>
          <cell r="AE2553">
            <v>0</v>
          </cell>
        </row>
        <row r="2554">
          <cell r="F2554" t="str">
            <v>(-) DESPESAS GESTÃO DE PROJETOSSeguro Frota Leve</v>
          </cell>
          <cell r="G2554" t="str">
            <v>Seguro Frota Leve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  <cell r="V2554">
            <v>0</v>
          </cell>
          <cell r="W2554">
            <v>0</v>
          </cell>
          <cell r="X2554">
            <v>0</v>
          </cell>
          <cell r="Y2554">
            <v>0</v>
          </cell>
          <cell r="Z2554">
            <v>0</v>
          </cell>
          <cell r="AA2554">
            <v>0</v>
          </cell>
          <cell r="AB2554">
            <v>0</v>
          </cell>
          <cell r="AC2554">
            <v>0</v>
          </cell>
          <cell r="AD2554">
            <v>0</v>
          </cell>
          <cell r="AE2554">
            <v>0</v>
          </cell>
        </row>
        <row r="2555">
          <cell r="F2555" t="str">
            <v>(-) DESPESAS GESTÃO DE PROJETOSSeguro Instalações</v>
          </cell>
          <cell r="G2555" t="str">
            <v>Seguro Instalações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0</v>
          </cell>
          <cell r="Z2555">
            <v>0</v>
          </cell>
          <cell r="AA2555">
            <v>0</v>
          </cell>
          <cell r="AB2555">
            <v>0</v>
          </cell>
          <cell r="AC2555">
            <v>0</v>
          </cell>
          <cell r="AD2555">
            <v>0</v>
          </cell>
          <cell r="AE2555">
            <v>0</v>
          </cell>
        </row>
        <row r="2556">
          <cell r="F2556" t="str">
            <v>(-) DESPESAS GESTÃO DE PROJETOSSeguro Responsabilidade Civil</v>
          </cell>
          <cell r="G2556" t="str">
            <v>Seguro Responsabilidade Civil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0</v>
          </cell>
          <cell r="Z2556">
            <v>0</v>
          </cell>
          <cell r="AA2556">
            <v>0</v>
          </cell>
          <cell r="AB2556">
            <v>0</v>
          </cell>
          <cell r="AC2556">
            <v>0</v>
          </cell>
          <cell r="AD2556">
            <v>0</v>
          </cell>
          <cell r="AE2556">
            <v>0</v>
          </cell>
        </row>
        <row r="2557">
          <cell r="F2557" t="str">
            <v>(-) DESPESAS GESTÃO DE PROJETOSAluguel de Imóveis</v>
          </cell>
          <cell r="G2557" t="str">
            <v>Aluguel de Imóveis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  <cell r="Z2557">
            <v>0</v>
          </cell>
          <cell r="AA2557">
            <v>0</v>
          </cell>
          <cell r="AB2557">
            <v>0</v>
          </cell>
          <cell r="AC2557">
            <v>0</v>
          </cell>
          <cell r="AD2557">
            <v>0</v>
          </cell>
          <cell r="AE2557">
            <v>0</v>
          </cell>
        </row>
        <row r="2558">
          <cell r="F2558" t="str">
            <v>(-) DESPESAS GESTÃO DE PROJETOSTaxas Operacionais</v>
          </cell>
          <cell r="G2558" t="str">
            <v>Taxas Operacionais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  <cell r="Y2558">
            <v>0</v>
          </cell>
          <cell r="Z2558">
            <v>0</v>
          </cell>
          <cell r="AA2558">
            <v>0</v>
          </cell>
          <cell r="AB2558">
            <v>0</v>
          </cell>
          <cell r="AC2558">
            <v>0</v>
          </cell>
          <cell r="AD2558">
            <v>0</v>
          </cell>
          <cell r="AE2558">
            <v>0</v>
          </cell>
        </row>
        <row r="2559">
          <cell r="F2559" t="str">
            <v>(-) DESPESAS GESTÃO DE PROJETOSDoações</v>
          </cell>
          <cell r="G2559" t="str">
            <v>Doações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  <cell r="Y2559">
            <v>0</v>
          </cell>
          <cell r="Z2559">
            <v>0</v>
          </cell>
          <cell r="AA2559">
            <v>0</v>
          </cell>
          <cell r="AB2559">
            <v>0</v>
          </cell>
          <cell r="AC2559">
            <v>0</v>
          </cell>
          <cell r="AD2559">
            <v>0</v>
          </cell>
          <cell r="AE2559">
            <v>0</v>
          </cell>
        </row>
        <row r="2560">
          <cell r="F2560" t="str">
            <v>(-) DESPESAS GESTÃO DE PROJETOSPremio por Concursos</v>
          </cell>
          <cell r="G2560" t="str">
            <v>Premio por Concursos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0</v>
          </cell>
          <cell r="AD2560">
            <v>0</v>
          </cell>
          <cell r="AE2560">
            <v>0</v>
          </cell>
        </row>
        <row r="2561">
          <cell r="F2561" t="str">
            <v>(-) DESPESAS GESTÃO DE PROJETOSPublicações Legais</v>
          </cell>
          <cell r="G2561" t="str">
            <v>Publicações Legais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0</v>
          </cell>
          <cell r="AD2561">
            <v>0</v>
          </cell>
          <cell r="AE2561">
            <v>0</v>
          </cell>
        </row>
        <row r="2562">
          <cell r="F2562" t="str">
            <v>(-) DESPESAS GESTÃO DE PROJETOSServiço Copa</v>
          </cell>
          <cell r="G2562" t="str">
            <v>Serviço Copa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</row>
        <row r="2563">
          <cell r="F2563" t="str">
            <v>(-) DESPESAS GESTÃO DE PROJETOSContribuição Sindicatos e Associações</v>
          </cell>
          <cell r="G2563" t="str">
            <v>Contribuição Sindicatos e Associações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</v>
          </cell>
          <cell r="Y2563">
            <v>0</v>
          </cell>
          <cell r="Z2563">
            <v>0</v>
          </cell>
          <cell r="AA2563">
            <v>0</v>
          </cell>
          <cell r="AB2563">
            <v>0</v>
          </cell>
          <cell r="AC2563">
            <v>0</v>
          </cell>
          <cell r="AD2563">
            <v>0</v>
          </cell>
          <cell r="AE2563">
            <v>0</v>
          </cell>
        </row>
        <row r="2564">
          <cell r="F2564" t="str">
            <v>(-) DESPESAS GESTÃO DE PROJETOSDespesas com Certificação Digital</v>
          </cell>
          <cell r="G2564" t="str">
            <v>Despesas com Certificação Digital</v>
          </cell>
          <cell r="H2564">
            <v>0</v>
          </cell>
          <cell r="I2564">
            <v>0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0</v>
          </cell>
          <cell r="Z2564">
            <v>0</v>
          </cell>
          <cell r="AA2564">
            <v>0</v>
          </cell>
          <cell r="AB2564">
            <v>0</v>
          </cell>
          <cell r="AC2564">
            <v>0</v>
          </cell>
          <cell r="AD2564">
            <v>0</v>
          </cell>
          <cell r="AE2564">
            <v>0</v>
          </cell>
        </row>
        <row r="2565">
          <cell r="F2565" t="str">
            <v>(-) DESPESAS GESTÃO DE PROJETOSCustas e Emolumentos</v>
          </cell>
          <cell r="G2565" t="str">
            <v>Custas e Emolumentos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  <cell r="Y2565">
            <v>0</v>
          </cell>
          <cell r="Z2565">
            <v>0</v>
          </cell>
          <cell r="AA2565">
            <v>0</v>
          </cell>
          <cell r="AB2565">
            <v>0</v>
          </cell>
          <cell r="AC2565">
            <v>0</v>
          </cell>
          <cell r="AD2565">
            <v>0</v>
          </cell>
          <cell r="AE2565">
            <v>0</v>
          </cell>
        </row>
        <row r="2566">
          <cell r="F2566" t="str">
            <v>(-) DESPESAS GESTÃO DE PROJETOS(-) Despesas Gerais</v>
          </cell>
          <cell r="G2566" t="str">
            <v>(-) Despesas Gerais</v>
          </cell>
          <cell r="H2566">
            <v>1174.8442258090868</v>
          </cell>
          <cell r="I2566">
            <v>647.21</v>
          </cell>
          <cell r="J2566">
            <v>1314.8442258090868</v>
          </cell>
          <cell r="K2566">
            <v>302.74</v>
          </cell>
          <cell r="L2566">
            <v>1174.8442258090868</v>
          </cell>
          <cell r="M2566">
            <v>551.80999999999995</v>
          </cell>
          <cell r="N2566">
            <v>1314.8442258090868</v>
          </cell>
          <cell r="O2566">
            <v>726.53</v>
          </cell>
          <cell r="P2566">
            <v>4674.8442258090872</v>
          </cell>
          <cell r="Q2566">
            <v>995.12999999999988</v>
          </cell>
          <cell r="R2566">
            <v>3314.8442258090868</v>
          </cell>
          <cell r="S2566">
            <v>1741.35</v>
          </cell>
          <cell r="T2566">
            <v>4697.9348793576319</v>
          </cell>
          <cell r="U2566">
            <v>231.72</v>
          </cell>
          <cell r="V2566">
            <v>1237.9348793576321</v>
          </cell>
          <cell r="W2566">
            <v>0</v>
          </cell>
          <cell r="X2566">
            <v>1297.9348793576321</v>
          </cell>
          <cell r="Y2566">
            <v>0</v>
          </cell>
          <cell r="Z2566">
            <v>6737.9348793576319</v>
          </cell>
          <cell r="AA2566">
            <v>0</v>
          </cell>
          <cell r="AB2566">
            <v>1197.9348793576321</v>
          </cell>
          <cell r="AC2566">
            <v>0</v>
          </cell>
          <cell r="AD2566">
            <v>1237.9348793576321</v>
          </cell>
          <cell r="AE2566">
            <v>0</v>
          </cell>
        </row>
        <row r="2567">
          <cell r="F2567" t="str">
            <v>(-) DESPESAS GESTÃO DE PROJETOS(-) Deslocamentos e Viagens</v>
          </cell>
          <cell r="G2567" t="str">
            <v>(-) Deslocamentos e Viagens</v>
          </cell>
          <cell r="H2567">
            <v>40</v>
          </cell>
          <cell r="I2567">
            <v>20</v>
          </cell>
          <cell r="J2567">
            <v>40</v>
          </cell>
          <cell r="K2567">
            <v>4</v>
          </cell>
          <cell r="L2567">
            <v>40</v>
          </cell>
          <cell r="M2567">
            <v>0</v>
          </cell>
          <cell r="N2567">
            <v>40</v>
          </cell>
          <cell r="O2567">
            <v>73</v>
          </cell>
          <cell r="P2567">
            <v>3540</v>
          </cell>
          <cell r="Q2567">
            <v>238.18</v>
          </cell>
          <cell r="R2567">
            <v>40</v>
          </cell>
          <cell r="S2567">
            <v>1010.1800000000001</v>
          </cell>
          <cell r="T2567">
            <v>3540</v>
          </cell>
          <cell r="U2567">
            <v>16</v>
          </cell>
          <cell r="V2567">
            <v>40</v>
          </cell>
          <cell r="W2567">
            <v>0</v>
          </cell>
          <cell r="X2567">
            <v>40</v>
          </cell>
          <cell r="Y2567">
            <v>0</v>
          </cell>
          <cell r="Z2567">
            <v>3540</v>
          </cell>
          <cell r="AA2567">
            <v>0</v>
          </cell>
          <cell r="AB2567">
            <v>40</v>
          </cell>
          <cell r="AC2567">
            <v>0</v>
          </cell>
          <cell r="AD2567">
            <v>40</v>
          </cell>
          <cell r="AE2567">
            <v>0</v>
          </cell>
        </row>
        <row r="2568">
          <cell r="F2568" t="str">
            <v xml:space="preserve">(-) DESPESAS GESTÃO DE PROJETOSHospedagem </v>
          </cell>
          <cell r="G2568" t="str">
            <v xml:space="preserve">Hospedagem </v>
          </cell>
          <cell r="H2568">
            <v>0</v>
          </cell>
          <cell r="I2568">
            <v>0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800</v>
          </cell>
          <cell r="Q2568">
            <v>0</v>
          </cell>
          <cell r="R2568">
            <v>0</v>
          </cell>
          <cell r="S2568">
            <v>0</v>
          </cell>
          <cell r="T2568">
            <v>800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800</v>
          </cell>
          <cell r="AA2568">
            <v>0</v>
          </cell>
          <cell r="AB2568">
            <v>0</v>
          </cell>
          <cell r="AC2568">
            <v>0</v>
          </cell>
          <cell r="AD2568">
            <v>0</v>
          </cell>
          <cell r="AE2568">
            <v>0</v>
          </cell>
        </row>
        <row r="2569">
          <cell r="F2569" t="str">
            <v xml:space="preserve">(-) DESPESAS GESTÃO DE PROJETOSPassagens Aéreas </v>
          </cell>
          <cell r="G2569" t="str">
            <v xml:space="preserve">Passagens Aéreas 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57</v>
          </cell>
          <cell r="P2569">
            <v>1600</v>
          </cell>
          <cell r="Q2569">
            <v>214.18</v>
          </cell>
          <cell r="R2569">
            <v>0</v>
          </cell>
          <cell r="S2569">
            <v>381.18</v>
          </cell>
          <cell r="T2569">
            <v>1600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1600</v>
          </cell>
          <cell r="AA2569">
            <v>0</v>
          </cell>
          <cell r="AB2569">
            <v>0</v>
          </cell>
          <cell r="AC2569">
            <v>0</v>
          </cell>
          <cell r="AD2569">
            <v>0</v>
          </cell>
          <cell r="AE2569">
            <v>0</v>
          </cell>
        </row>
        <row r="2570">
          <cell r="F2570" t="str">
            <v xml:space="preserve">(-) DESPESAS GESTÃO DE PROJETOSPassagens Rodoviárias </v>
          </cell>
          <cell r="G2570" t="str">
            <v xml:space="preserve">Passagens Rodoviárias 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>
            <v>0</v>
          </cell>
          <cell r="AB2570">
            <v>0</v>
          </cell>
          <cell r="AC2570">
            <v>0</v>
          </cell>
          <cell r="AD2570">
            <v>0</v>
          </cell>
          <cell r="AE2570">
            <v>0</v>
          </cell>
        </row>
        <row r="2571">
          <cell r="F2571" t="str">
            <v>(-) DESPESAS GESTÃO DE PROJETOSPassagens Marítimas</v>
          </cell>
          <cell r="G2571" t="str">
            <v>Passagens Marítimas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B2571">
            <v>0</v>
          </cell>
          <cell r="AC2571">
            <v>0</v>
          </cell>
          <cell r="AD2571">
            <v>0</v>
          </cell>
          <cell r="AE2571">
            <v>0</v>
          </cell>
        </row>
        <row r="2572">
          <cell r="F2572" t="str">
            <v>(-) DESPESAS GESTÃO DE PROJETOSDespesas com Táxi</v>
          </cell>
          <cell r="G2572" t="str">
            <v>Despesas com Táxi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300</v>
          </cell>
          <cell r="Q2572">
            <v>0</v>
          </cell>
          <cell r="R2572">
            <v>0</v>
          </cell>
          <cell r="S2572">
            <v>210.2</v>
          </cell>
          <cell r="T2572">
            <v>300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300</v>
          </cell>
          <cell r="AA2572">
            <v>0</v>
          </cell>
          <cell r="AB2572">
            <v>0</v>
          </cell>
          <cell r="AC2572">
            <v>0</v>
          </cell>
          <cell r="AD2572">
            <v>0</v>
          </cell>
          <cell r="AE2572">
            <v>0</v>
          </cell>
        </row>
        <row r="2573">
          <cell r="F2573" t="str">
            <v>(-) DESPESAS GESTÃO DE PROJETOSDespesas com Moto Taxi</v>
          </cell>
          <cell r="G2573" t="str">
            <v>Despesas com Moto Taxi</v>
          </cell>
          <cell r="H2573">
            <v>40</v>
          </cell>
          <cell r="I2573">
            <v>20</v>
          </cell>
          <cell r="J2573">
            <v>40</v>
          </cell>
          <cell r="K2573">
            <v>4</v>
          </cell>
          <cell r="L2573">
            <v>40</v>
          </cell>
          <cell r="M2573">
            <v>0</v>
          </cell>
          <cell r="N2573">
            <v>40</v>
          </cell>
          <cell r="O2573">
            <v>16</v>
          </cell>
          <cell r="P2573">
            <v>40</v>
          </cell>
          <cell r="Q2573">
            <v>24</v>
          </cell>
          <cell r="R2573">
            <v>40</v>
          </cell>
          <cell r="S2573">
            <v>12</v>
          </cell>
          <cell r="T2573">
            <v>40</v>
          </cell>
          <cell r="U2573">
            <v>16</v>
          </cell>
          <cell r="V2573">
            <v>40</v>
          </cell>
          <cell r="W2573">
            <v>0</v>
          </cell>
          <cell r="X2573">
            <v>40</v>
          </cell>
          <cell r="Y2573">
            <v>0</v>
          </cell>
          <cell r="Z2573">
            <v>40</v>
          </cell>
          <cell r="AA2573">
            <v>0</v>
          </cell>
          <cell r="AB2573">
            <v>40</v>
          </cell>
          <cell r="AC2573">
            <v>0</v>
          </cell>
          <cell r="AD2573">
            <v>40</v>
          </cell>
          <cell r="AE2573">
            <v>0</v>
          </cell>
        </row>
        <row r="2574">
          <cell r="F2574" t="str">
            <v>(-) DESPESAS GESTÃO DE PROJETOSAlimentação Viagens</v>
          </cell>
          <cell r="G2574" t="str">
            <v>Alimentação Viagens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800</v>
          </cell>
          <cell r="Q2574">
            <v>0</v>
          </cell>
          <cell r="R2574">
            <v>0</v>
          </cell>
          <cell r="S2574">
            <v>406.8</v>
          </cell>
          <cell r="T2574">
            <v>800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800</v>
          </cell>
          <cell r="AA2574">
            <v>0</v>
          </cell>
          <cell r="AB2574">
            <v>0</v>
          </cell>
          <cell r="AC2574">
            <v>0</v>
          </cell>
          <cell r="AD2574">
            <v>0</v>
          </cell>
          <cell r="AE2574">
            <v>0</v>
          </cell>
        </row>
        <row r="2575">
          <cell r="F2575" t="str">
            <v>(-) DESPESAS GESTÃO DE PROJETOSDiárias Viagens</v>
          </cell>
          <cell r="G2575" t="str">
            <v>Diárias Viagens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B2575">
            <v>0</v>
          </cell>
          <cell r="AC2575">
            <v>0</v>
          </cell>
          <cell r="AD2575">
            <v>0</v>
          </cell>
          <cell r="AE2575">
            <v>0</v>
          </cell>
        </row>
        <row r="2576">
          <cell r="F2576" t="str">
            <v>(-) DESPESAS GESTÃO DE PROJETOSCombustível em Viagens</v>
          </cell>
          <cell r="G2576" t="str">
            <v>Combustível em Viagens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B2576">
            <v>0</v>
          </cell>
          <cell r="AC2576">
            <v>0</v>
          </cell>
          <cell r="AD2576">
            <v>0</v>
          </cell>
          <cell r="AE2576">
            <v>0</v>
          </cell>
        </row>
        <row r="2577">
          <cell r="F2577" t="str">
            <v>(-) DESPESAS GESTÃO DE PROJETOSEstacionamento</v>
          </cell>
          <cell r="G2577" t="str">
            <v>Estacionamento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B2577">
            <v>0</v>
          </cell>
          <cell r="AC2577">
            <v>0</v>
          </cell>
          <cell r="AD2577">
            <v>0</v>
          </cell>
          <cell r="AE2577">
            <v>0</v>
          </cell>
        </row>
        <row r="2578">
          <cell r="F2578" t="str">
            <v>(-) DESPESAS GESTÃO DE PROJETOSPedágio</v>
          </cell>
          <cell r="G2578" t="str">
            <v>Pedágio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B2578">
            <v>0</v>
          </cell>
          <cell r="AC2578">
            <v>0</v>
          </cell>
          <cell r="AD2578">
            <v>0</v>
          </cell>
          <cell r="AE2578">
            <v>0</v>
          </cell>
        </row>
        <row r="2579">
          <cell r="F2579" t="str">
            <v>(-) DESPESAS GESTÃO DE PROJETOS(-) Telefonia e Telecomunicações</v>
          </cell>
          <cell r="G2579" t="str">
            <v>(-) Telefonia e Telecomunicações</v>
          </cell>
          <cell r="H2579">
            <v>384.84422580908688</v>
          </cell>
          <cell r="I2579">
            <v>222.93</v>
          </cell>
          <cell r="J2579">
            <v>384.84422580908688</v>
          </cell>
          <cell r="K2579">
            <v>246.26</v>
          </cell>
          <cell r="L2579">
            <v>384.84422580908688</v>
          </cell>
          <cell r="M2579">
            <v>246.26</v>
          </cell>
          <cell r="N2579">
            <v>384.84422580908688</v>
          </cell>
          <cell r="O2579">
            <v>170.85</v>
          </cell>
          <cell r="P2579">
            <v>384.84422580908688</v>
          </cell>
          <cell r="Q2579">
            <v>359.35</v>
          </cell>
          <cell r="R2579">
            <v>384.84422580908688</v>
          </cell>
          <cell r="S2579">
            <v>331.07</v>
          </cell>
          <cell r="T2579">
            <v>407.9348793576321</v>
          </cell>
          <cell r="U2579">
            <v>0</v>
          </cell>
          <cell r="V2579">
            <v>407.9348793576321</v>
          </cell>
          <cell r="W2579">
            <v>0</v>
          </cell>
          <cell r="X2579">
            <v>407.9348793576321</v>
          </cell>
          <cell r="Y2579">
            <v>0</v>
          </cell>
          <cell r="Z2579">
            <v>407.9348793576321</v>
          </cell>
          <cell r="AA2579">
            <v>0</v>
          </cell>
          <cell r="AB2579">
            <v>407.9348793576321</v>
          </cell>
          <cell r="AC2579">
            <v>0</v>
          </cell>
          <cell r="AD2579">
            <v>407.9348793576321</v>
          </cell>
          <cell r="AE2579">
            <v>0</v>
          </cell>
        </row>
        <row r="2580">
          <cell r="F2580" t="str">
            <v>(-) DESPESAS GESTÃO DE PROJETOSTelefonia Fixa</v>
          </cell>
          <cell r="G2580" t="str">
            <v>Telefonia Fixa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</row>
        <row r="2581">
          <cell r="F2581" t="str">
            <v>(-) DESPESAS GESTÃO DE PROJETOSTelefonia Móvel</v>
          </cell>
          <cell r="G2581" t="str">
            <v>Telefonia Móvel</v>
          </cell>
          <cell r="H2581">
            <v>384.84422580908688</v>
          </cell>
          <cell r="I2581">
            <v>222.93</v>
          </cell>
          <cell r="J2581">
            <v>384.84422580908688</v>
          </cell>
          <cell r="K2581">
            <v>246.26</v>
          </cell>
          <cell r="L2581">
            <v>384.84422580908688</v>
          </cell>
          <cell r="M2581">
            <v>246.26</v>
          </cell>
          <cell r="N2581">
            <v>384.84422580908688</v>
          </cell>
          <cell r="O2581">
            <v>170.85</v>
          </cell>
          <cell r="P2581">
            <v>384.84422580908688</v>
          </cell>
          <cell r="Q2581">
            <v>359.35</v>
          </cell>
          <cell r="R2581">
            <v>384.84422580908688</v>
          </cell>
          <cell r="S2581">
            <v>331.07</v>
          </cell>
          <cell r="T2581">
            <v>407.9348793576321</v>
          </cell>
          <cell r="U2581">
            <v>0</v>
          </cell>
          <cell r="V2581">
            <v>407.9348793576321</v>
          </cell>
          <cell r="W2581">
            <v>0</v>
          </cell>
          <cell r="X2581">
            <v>407.9348793576321</v>
          </cell>
          <cell r="Y2581">
            <v>0</v>
          </cell>
          <cell r="Z2581">
            <v>407.9348793576321</v>
          </cell>
          <cell r="AA2581">
            <v>0</v>
          </cell>
          <cell r="AB2581">
            <v>407.9348793576321</v>
          </cell>
          <cell r="AC2581">
            <v>0</v>
          </cell>
          <cell r="AD2581">
            <v>407.9348793576321</v>
          </cell>
          <cell r="AE2581">
            <v>0</v>
          </cell>
        </row>
        <row r="2582">
          <cell r="F2582" t="str">
            <v>(-) DESPESAS GESTÃO DE PROJETOSInternet</v>
          </cell>
          <cell r="G2582" t="str">
            <v>Internet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0</v>
          </cell>
          <cell r="AE2582">
            <v>0</v>
          </cell>
        </row>
        <row r="2583">
          <cell r="F2583" t="str">
            <v>(-) DESPESAS GESTÃO DE PROJETOSServiço de Trasmissão em Audio e Video</v>
          </cell>
          <cell r="G2583" t="str">
            <v>Serviço de Trasmissão em Audio e Video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B2583">
            <v>0</v>
          </cell>
          <cell r="AC2583">
            <v>0</v>
          </cell>
          <cell r="AD2583">
            <v>0</v>
          </cell>
          <cell r="AE2583">
            <v>0</v>
          </cell>
        </row>
        <row r="2584">
          <cell r="F2584" t="str">
            <v>(-) DESPESAS GESTÃO DE PROJETOSVoip</v>
          </cell>
          <cell r="G2584" t="str">
            <v>Voip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0</v>
          </cell>
          <cell r="AB2584">
            <v>0</v>
          </cell>
          <cell r="AC2584">
            <v>0</v>
          </cell>
          <cell r="AD2584">
            <v>0</v>
          </cell>
          <cell r="AE2584">
            <v>0</v>
          </cell>
        </row>
        <row r="2585">
          <cell r="F2585" t="str">
            <v>(-) DESPESAS GESTÃO DE PROJETOS(-)Materias de Consumo</v>
          </cell>
          <cell r="G2585" t="str">
            <v>(-)Materias de Consumo</v>
          </cell>
          <cell r="H2585">
            <v>240</v>
          </cell>
          <cell r="I2585">
            <v>46.16</v>
          </cell>
          <cell r="J2585">
            <v>380</v>
          </cell>
          <cell r="K2585">
            <v>0</v>
          </cell>
          <cell r="L2585">
            <v>240</v>
          </cell>
          <cell r="M2585">
            <v>0</v>
          </cell>
          <cell r="N2585">
            <v>380</v>
          </cell>
          <cell r="O2585">
            <v>180.63</v>
          </cell>
          <cell r="P2585">
            <v>240</v>
          </cell>
          <cell r="Q2585">
            <v>57.31</v>
          </cell>
          <cell r="R2585">
            <v>380</v>
          </cell>
          <cell r="S2585">
            <v>100.2</v>
          </cell>
          <cell r="T2585">
            <v>240</v>
          </cell>
          <cell r="U2585">
            <v>101.84</v>
          </cell>
          <cell r="V2585">
            <v>280</v>
          </cell>
          <cell r="W2585">
            <v>0</v>
          </cell>
          <cell r="X2585">
            <v>340</v>
          </cell>
          <cell r="Y2585">
            <v>0</v>
          </cell>
          <cell r="Z2585">
            <v>280</v>
          </cell>
          <cell r="AA2585">
            <v>0</v>
          </cell>
          <cell r="AB2585">
            <v>240</v>
          </cell>
          <cell r="AC2585">
            <v>0</v>
          </cell>
          <cell r="AD2585">
            <v>280</v>
          </cell>
          <cell r="AE2585">
            <v>0</v>
          </cell>
        </row>
        <row r="2586">
          <cell r="F2586" t="str">
            <v>(-) DESPESAS GESTÃO DE PROJETOSMaterial de Consumo Informática</v>
          </cell>
          <cell r="G2586" t="str">
            <v>Material de Consumo Informática</v>
          </cell>
          <cell r="H2586">
            <v>20</v>
          </cell>
          <cell r="I2586">
            <v>0</v>
          </cell>
          <cell r="J2586">
            <v>20</v>
          </cell>
          <cell r="K2586">
            <v>0</v>
          </cell>
          <cell r="L2586">
            <v>20</v>
          </cell>
          <cell r="M2586">
            <v>0</v>
          </cell>
          <cell r="N2586">
            <v>20</v>
          </cell>
          <cell r="O2586">
            <v>0</v>
          </cell>
          <cell r="P2586">
            <v>20</v>
          </cell>
          <cell r="Q2586">
            <v>0</v>
          </cell>
          <cell r="R2586">
            <v>20</v>
          </cell>
          <cell r="S2586">
            <v>0</v>
          </cell>
          <cell r="T2586">
            <v>20</v>
          </cell>
          <cell r="U2586">
            <v>0</v>
          </cell>
          <cell r="V2586">
            <v>20</v>
          </cell>
          <cell r="W2586">
            <v>0</v>
          </cell>
          <cell r="X2586">
            <v>20</v>
          </cell>
          <cell r="Y2586">
            <v>0</v>
          </cell>
          <cell r="Z2586">
            <v>20</v>
          </cell>
          <cell r="AA2586">
            <v>0</v>
          </cell>
          <cell r="AB2586">
            <v>20</v>
          </cell>
          <cell r="AC2586">
            <v>0</v>
          </cell>
          <cell r="AD2586">
            <v>20</v>
          </cell>
          <cell r="AE2586">
            <v>0</v>
          </cell>
        </row>
        <row r="2587">
          <cell r="F2587" t="str">
            <v>(-) DESPESAS GESTÃO DE PROJETOSAluguel Máquina Reprográfica</v>
          </cell>
          <cell r="G2587" t="str">
            <v>Aluguel Máquina Reprográfica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0</v>
          </cell>
          <cell r="AD2587">
            <v>0</v>
          </cell>
          <cell r="AE2587">
            <v>0</v>
          </cell>
        </row>
        <row r="2588">
          <cell r="F2588" t="str">
            <v>(-) DESPESAS GESTÃO DE PROJETOSMaterial de Consumo Máquina Reprografia</v>
          </cell>
          <cell r="G2588" t="str">
            <v>Material de Consumo Máquina Reprografia</v>
          </cell>
          <cell r="H2588">
            <v>100</v>
          </cell>
          <cell r="I2588">
            <v>21.68</v>
          </cell>
          <cell r="J2588">
            <v>100</v>
          </cell>
          <cell r="K2588">
            <v>0</v>
          </cell>
          <cell r="L2588">
            <v>100</v>
          </cell>
          <cell r="M2588">
            <v>0</v>
          </cell>
          <cell r="N2588">
            <v>100</v>
          </cell>
          <cell r="O2588">
            <v>54.41</v>
          </cell>
          <cell r="P2588">
            <v>100</v>
          </cell>
          <cell r="Q2588">
            <v>25.98</v>
          </cell>
          <cell r="R2588">
            <v>100</v>
          </cell>
          <cell r="S2588">
            <v>89.4</v>
          </cell>
          <cell r="T2588">
            <v>100</v>
          </cell>
          <cell r="U2588">
            <v>78.11</v>
          </cell>
          <cell r="V2588">
            <v>100</v>
          </cell>
          <cell r="W2588">
            <v>0</v>
          </cell>
          <cell r="X2588">
            <v>100</v>
          </cell>
          <cell r="Y2588">
            <v>0</v>
          </cell>
          <cell r="Z2588">
            <v>100</v>
          </cell>
          <cell r="AA2588">
            <v>0</v>
          </cell>
          <cell r="AB2588">
            <v>100</v>
          </cell>
          <cell r="AC2588">
            <v>0</v>
          </cell>
          <cell r="AD2588">
            <v>100</v>
          </cell>
          <cell r="AE2588">
            <v>0</v>
          </cell>
        </row>
        <row r="2589">
          <cell r="F2589" t="str">
            <v>(-) DESPESAS GESTÃO DE PROJETOSMaterial de Expediente</v>
          </cell>
          <cell r="G2589" t="str">
            <v>Material de Expediente</v>
          </cell>
          <cell r="H2589">
            <v>120</v>
          </cell>
          <cell r="I2589">
            <v>24.48</v>
          </cell>
          <cell r="J2589">
            <v>120</v>
          </cell>
          <cell r="K2589">
            <v>0</v>
          </cell>
          <cell r="L2589">
            <v>120</v>
          </cell>
          <cell r="M2589">
            <v>0</v>
          </cell>
          <cell r="N2589">
            <v>120</v>
          </cell>
          <cell r="O2589">
            <v>126.22</v>
          </cell>
          <cell r="P2589">
            <v>120</v>
          </cell>
          <cell r="Q2589">
            <v>19.829999999999998</v>
          </cell>
          <cell r="R2589">
            <v>120</v>
          </cell>
          <cell r="S2589">
            <v>10.8</v>
          </cell>
          <cell r="T2589">
            <v>120</v>
          </cell>
          <cell r="U2589">
            <v>23.73</v>
          </cell>
          <cell r="V2589">
            <v>120</v>
          </cell>
          <cell r="W2589">
            <v>0</v>
          </cell>
          <cell r="X2589">
            <v>120</v>
          </cell>
          <cell r="Y2589">
            <v>0</v>
          </cell>
          <cell r="Z2589">
            <v>120</v>
          </cell>
          <cell r="AA2589">
            <v>0</v>
          </cell>
          <cell r="AB2589">
            <v>120</v>
          </cell>
          <cell r="AC2589">
            <v>0</v>
          </cell>
          <cell r="AD2589">
            <v>120</v>
          </cell>
          <cell r="AE2589">
            <v>0</v>
          </cell>
        </row>
        <row r="2590">
          <cell r="F2590" t="str">
            <v>(-) DESPESAS GESTÃO DE PROJETOSMaterial de Limpeza</v>
          </cell>
          <cell r="G2590" t="str">
            <v>Material de Limpeza</v>
          </cell>
          <cell r="H2590">
            <v>0</v>
          </cell>
          <cell r="I2590">
            <v>0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B2590">
            <v>0</v>
          </cell>
          <cell r="AC2590">
            <v>0</v>
          </cell>
          <cell r="AD2590">
            <v>0</v>
          </cell>
          <cell r="AE2590">
            <v>0</v>
          </cell>
        </row>
        <row r="2591">
          <cell r="F2591" t="str">
            <v>(-) DESPESAS GESTÃO DE PROJETOSMaterial Gráfico e Repreográfico</v>
          </cell>
          <cell r="G2591" t="str">
            <v>Material Gráfico e Repreográfico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B2591">
            <v>0</v>
          </cell>
          <cell r="AC2591">
            <v>0</v>
          </cell>
          <cell r="AD2591">
            <v>0</v>
          </cell>
          <cell r="AE2591">
            <v>0</v>
          </cell>
        </row>
        <row r="2592">
          <cell r="F2592" t="str">
            <v>(-) DESPESAS GESTÃO DE PROJETOSMateriais de Natureza Permanente</v>
          </cell>
          <cell r="G2592" t="str">
            <v>Materiais de Natureza Permanente</v>
          </cell>
          <cell r="H2592">
            <v>0</v>
          </cell>
          <cell r="I2592">
            <v>0</v>
          </cell>
          <cell r="J2592">
            <v>100</v>
          </cell>
          <cell r="K2592">
            <v>0</v>
          </cell>
          <cell r="L2592">
            <v>0</v>
          </cell>
          <cell r="M2592">
            <v>0</v>
          </cell>
          <cell r="N2592">
            <v>100</v>
          </cell>
          <cell r="O2592">
            <v>0</v>
          </cell>
          <cell r="P2592">
            <v>0</v>
          </cell>
          <cell r="Q2592">
            <v>11.5</v>
          </cell>
          <cell r="R2592">
            <v>100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100</v>
          </cell>
          <cell r="Y2592">
            <v>0</v>
          </cell>
          <cell r="Z2592">
            <v>0</v>
          </cell>
          <cell r="AA2592">
            <v>0</v>
          </cell>
          <cell r="AB2592">
            <v>0</v>
          </cell>
          <cell r="AC2592">
            <v>0</v>
          </cell>
          <cell r="AD2592">
            <v>0</v>
          </cell>
          <cell r="AE2592">
            <v>0</v>
          </cell>
        </row>
        <row r="2593">
          <cell r="F2593" t="str">
            <v>(-) DESPESAS GESTÃO DE PROJETOSCoffee Break</v>
          </cell>
          <cell r="G2593" t="str">
            <v>Coffee Break</v>
          </cell>
          <cell r="H2593">
            <v>0</v>
          </cell>
          <cell r="I2593">
            <v>0</v>
          </cell>
          <cell r="J2593">
            <v>40</v>
          </cell>
          <cell r="K2593">
            <v>0</v>
          </cell>
          <cell r="L2593">
            <v>0</v>
          </cell>
          <cell r="M2593">
            <v>0</v>
          </cell>
          <cell r="N2593">
            <v>40</v>
          </cell>
          <cell r="O2593">
            <v>0</v>
          </cell>
          <cell r="P2593">
            <v>0</v>
          </cell>
          <cell r="Q2593">
            <v>0</v>
          </cell>
          <cell r="R2593">
            <v>40</v>
          </cell>
          <cell r="S2593">
            <v>0</v>
          </cell>
          <cell r="T2593">
            <v>0</v>
          </cell>
          <cell r="U2593">
            <v>0</v>
          </cell>
          <cell r="V2593">
            <v>40</v>
          </cell>
          <cell r="W2593">
            <v>0</v>
          </cell>
          <cell r="X2593">
            <v>0</v>
          </cell>
          <cell r="Y2593">
            <v>0</v>
          </cell>
          <cell r="Z2593">
            <v>40</v>
          </cell>
          <cell r="AA2593">
            <v>0</v>
          </cell>
          <cell r="AB2593">
            <v>0</v>
          </cell>
          <cell r="AC2593">
            <v>0</v>
          </cell>
          <cell r="AD2593">
            <v>40</v>
          </cell>
          <cell r="AE2593">
            <v>0</v>
          </cell>
        </row>
        <row r="2594">
          <cell r="F2594" t="str">
            <v>(-) DESPESAS GESTÃO DE PROJETOSMaterial EPI</v>
          </cell>
          <cell r="G2594" t="str">
            <v>Material EPI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  <cell r="Z2594">
            <v>0</v>
          </cell>
          <cell r="AA2594">
            <v>0</v>
          </cell>
          <cell r="AB2594">
            <v>0</v>
          </cell>
          <cell r="AC2594">
            <v>0</v>
          </cell>
          <cell r="AD2594">
            <v>0</v>
          </cell>
          <cell r="AE2594">
            <v>0</v>
          </cell>
        </row>
        <row r="2595">
          <cell r="F2595" t="str">
            <v>(-) DESPESAS GESTÃO DE PROJETOS(-) Serviços Técnicos Especializados</v>
          </cell>
          <cell r="G2595" t="str">
            <v>(-) Serviços Técnicos Especializados</v>
          </cell>
          <cell r="H2595">
            <v>400</v>
          </cell>
          <cell r="I2595">
            <v>299.89999999999998</v>
          </cell>
          <cell r="J2595">
            <v>400</v>
          </cell>
          <cell r="K2595">
            <v>0</v>
          </cell>
          <cell r="L2595">
            <v>400</v>
          </cell>
          <cell r="M2595">
            <v>299.89999999999998</v>
          </cell>
          <cell r="N2595">
            <v>400</v>
          </cell>
          <cell r="O2595">
            <v>299.89999999999998</v>
          </cell>
          <cell r="P2595">
            <v>400</v>
          </cell>
          <cell r="Q2595">
            <v>299.89999999999998</v>
          </cell>
          <cell r="R2595">
            <v>2400</v>
          </cell>
          <cell r="S2595">
            <v>299.89999999999998</v>
          </cell>
          <cell r="T2595">
            <v>400</v>
          </cell>
          <cell r="U2595">
            <v>0</v>
          </cell>
          <cell r="V2595">
            <v>400</v>
          </cell>
          <cell r="W2595">
            <v>0</v>
          </cell>
          <cell r="X2595">
            <v>400</v>
          </cell>
          <cell r="Y2595">
            <v>0</v>
          </cell>
          <cell r="Z2595">
            <v>2400</v>
          </cell>
          <cell r="AA2595">
            <v>0</v>
          </cell>
          <cell r="AB2595">
            <v>400</v>
          </cell>
          <cell r="AC2595">
            <v>0</v>
          </cell>
          <cell r="AD2595">
            <v>400</v>
          </cell>
          <cell r="AE2595">
            <v>0</v>
          </cell>
        </row>
        <row r="2596">
          <cell r="F2596" t="str">
            <v>(-) DESPESAS GESTÃO DE PROJETOSComissões sobre Vendas</v>
          </cell>
          <cell r="G2596" t="str">
            <v>Comissões sobre Vendas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0</v>
          </cell>
          <cell r="AA2596">
            <v>0</v>
          </cell>
          <cell r="AB2596">
            <v>0</v>
          </cell>
          <cell r="AC2596">
            <v>0</v>
          </cell>
          <cell r="AD2596">
            <v>0</v>
          </cell>
          <cell r="AE2596">
            <v>0</v>
          </cell>
        </row>
        <row r="2597">
          <cell r="F2597" t="str">
            <v>(-) DESPESAS GESTÃO DE PROJETOSServiços de Segurança</v>
          </cell>
          <cell r="G2597" t="str">
            <v>Serviços de Segurança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0</v>
          </cell>
          <cell r="AA2597">
            <v>0</v>
          </cell>
          <cell r="AB2597">
            <v>0</v>
          </cell>
          <cell r="AC2597">
            <v>0</v>
          </cell>
          <cell r="AD2597">
            <v>0</v>
          </cell>
          <cell r="AE2597">
            <v>0</v>
          </cell>
        </row>
        <row r="2598">
          <cell r="F2598" t="str">
            <v>(-) DESPESAS GESTÃO DE PROJETOSServiços de Contabilidade</v>
          </cell>
          <cell r="G2598" t="str">
            <v>Serviços de Contabilidade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0</v>
          </cell>
          <cell r="AD2598">
            <v>0</v>
          </cell>
          <cell r="AE2598">
            <v>0</v>
          </cell>
        </row>
        <row r="2599">
          <cell r="F2599" t="str">
            <v>(-) DESPESAS GESTÃO DE PROJETOSAssessoria Tributária</v>
          </cell>
          <cell r="G2599" t="str">
            <v>Assessoria Tributária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B2599">
            <v>0</v>
          </cell>
          <cell r="AC2599">
            <v>0</v>
          </cell>
          <cell r="AD2599">
            <v>0</v>
          </cell>
          <cell r="AE2599">
            <v>0</v>
          </cell>
        </row>
        <row r="2600">
          <cell r="F2600" t="str">
            <v>(-) DESPESAS GESTÃO DE PROJETOSAuditoria Independente</v>
          </cell>
          <cell r="G2600" t="str">
            <v>Auditoria Independente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B2600">
            <v>0</v>
          </cell>
          <cell r="AC2600">
            <v>0</v>
          </cell>
          <cell r="AD2600">
            <v>0</v>
          </cell>
          <cell r="AE2600">
            <v>0</v>
          </cell>
        </row>
        <row r="2601">
          <cell r="F2601" t="str">
            <v>(-) DESPESAS GESTÃO DE PROJETOSAdvocacia</v>
          </cell>
          <cell r="G2601" t="str">
            <v>Advocacia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B2601">
            <v>0</v>
          </cell>
          <cell r="AC2601">
            <v>0</v>
          </cell>
          <cell r="AD2601">
            <v>0</v>
          </cell>
          <cell r="AE2601">
            <v>0</v>
          </cell>
        </row>
        <row r="2602">
          <cell r="F2602" t="str">
            <v>(-) DESPESAS GESTÃO DE PROJETOSAssessoria de Imprensa</v>
          </cell>
          <cell r="G2602" t="str">
            <v>Assessoria de Imprensa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B2602">
            <v>0</v>
          </cell>
          <cell r="AC2602">
            <v>0</v>
          </cell>
          <cell r="AD2602">
            <v>0</v>
          </cell>
          <cell r="AE2602">
            <v>0</v>
          </cell>
        </row>
        <row r="2603">
          <cell r="F2603" t="str">
            <v>(-) DESPESAS GESTÃO DE PROJETOSAssessoria de Comunicação</v>
          </cell>
          <cell r="G2603" t="str">
            <v>Assessoria de Comunicação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B2603">
            <v>0</v>
          </cell>
          <cell r="AC2603">
            <v>0</v>
          </cell>
          <cell r="AD2603">
            <v>0</v>
          </cell>
          <cell r="AE2603">
            <v>0</v>
          </cell>
        </row>
        <row r="2604">
          <cell r="F2604" t="str">
            <v>(-) DESPESAS GESTÃO DE PROJETOSAssessoria Criação e Publicidade</v>
          </cell>
          <cell r="G2604" t="str">
            <v>Assessoria Criação e Publicidade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B2604">
            <v>0</v>
          </cell>
          <cell r="AC2604">
            <v>0</v>
          </cell>
          <cell r="AD2604">
            <v>0</v>
          </cell>
          <cell r="AE2604">
            <v>0</v>
          </cell>
        </row>
        <row r="2605">
          <cell r="F2605" t="str">
            <v>(-) DESPESAS GESTÃO DE PROJETOSRecrutamento e Seleção</v>
          </cell>
          <cell r="G2605" t="str">
            <v>Recrutamento e Seleção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  <cell r="AA2605">
            <v>0</v>
          </cell>
          <cell r="AB2605">
            <v>0</v>
          </cell>
          <cell r="AC2605">
            <v>0</v>
          </cell>
          <cell r="AD2605">
            <v>0</v>
          </cell>
          <cell r="AE2605">
            <v>0</v>
          </cell>
        </row>
        <row r="2606">
          <cell r="F2606" t="str">
            <v>(-) DESPESAS GESTÃO DE PROJETOSFerramentas de Pesquisa</v>
          </cell>
          <cell r="G2606" t="str">
            <v>Ferramentas de Pesquisa</v>
          </cell>
          <cell r="H2606">
            <v>0</v>
          </cell>
          <cell r="I2606">
            <v>0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B2606">
            <v>0</v>
          </cell>
          <cell r="AC2606">
            <v>0</v>
          </cell>
          <cell r="AD2606">
            <v>0</v>
          </cell>
          <cell r="AE2606">
            <v>0</v>
          </cell>
        </row>
        <row r="2607">
          <cell r="F2607" t="str">
            <v>(-) DESPESAS GESTÃO DE PROJETOSAssessoria Empresarial</v>
          </cell>
          <cell r="G2607" t="str">
            <v>Assessoria Empresarial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  <cell r="AA2607">
            <v>0</v>
          </cell>
          <cell r="AB2607">
            <v>0</v>
          </cell>
          <cell r="AC2607">
            <v>0</v>
          </cell>
          <cell r="AD2607">
            <v>0</v>
          </cell>
          <cell r="AE2607">
            <v>0</v>
          </cell>
        </row>
        <row r="2608">
          <cell r="F2608" t="str">
            <v>(-) DESPESAS GESTÃO DE PROJETOSServiço de Desembaraço Aduaneiro</v>
          </cell>
          <cell r="G2608" t="str">
            <v>Serviço de Desembaraço Aduaneiro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0</v>
          </cell>
          <cell r="AD2608">
            <v>0</v>
          </cell>
          <cell r="AE2608">
            <v>0</v>
          </cell>
        </row>
        <row r="2609">
          <cell r="F2609" t="str">
            <v>(-) DESPESAS GESTÃO DE PROJETOSParticipação em Associações</v>
          </cell>
          <cell r="G2609" t="str">
            <v>Participação em Associações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A2609">
            <v>0</v>
          </cell>
          <cell r="AB2609">
            <v>0</v>
          </cell>
          <cell r="AC2609">
            <v>0</v>
          </cell>
          <cell r="AD2609">
            <v>0</v>
          </cell>
          <cell r="AE2609">
            <v>0</v>
          </cell>
        </row>
        <row r="2610">
          <cell r="F2610" t="str">
            <v>(-) DESPESAS GESTÃO DE PROJETOSComissão Empresa de Cobrança</v>
          </cell>
          <cell r="G2610" t="str">
            <v>Comissão Empresa de Cobrança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B2610">
            <v>0</v>
          </cell>
          <cell r="AC2610">
            <v>0</v>
          </cell>
          <cell r="AD2610">
            <v>0</v>
          </cell>
          <cell r="AE2610">
            <v>0</v>
          </cell>
        </row>
        <row r="2611">
          <cell r="F2611" t="str">
            <v>(-) DESPESAS GESTÃO DE PROJETOSServiço Análise de Crédito</v>
          </cell>
          <cell r="G2611" t="str">
            <v>Serviço Análise de Crédito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  <cell r="Y2611">
            <v>0</v>
          </cell>
          <cell r="Z2611">
            <v>0</v>
          </cell>
          <cell r="AA2611">
            <v>0</v>
          </cell>
          <cell r="AB2611">
            <v>0</v>
          </cell>
          <cell r="AC2611">
            <v>0</v>
          </cell>
          <cell r="AD2611">
            <v>0</v>
          </cell>
          <cell r="AE2611">
            <v>0</v>
          </cell>
        </row>
        <row r="2612">
          <cell r="F2612" t="str">
            <v>(-) DESPESAS GESTÃO DE PROJETOSDesenvolvimento e Manutenção de Software</v>
          </cell>
          <cell r="G2612" t="str">
            <v>Desenvolvimento e Manutenção de Software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  <cell r="Y2612">
            <v>0</v>
          </cell>
          <cell r="Z2612">
            <v>0</v>
          </cell>
          <cell r="AA2612">
            <v>0</v>
          </cell>
          <cell r="AB2612">
            <v>0</v>
          </cell>
          <cell r="AC2612">
            <v>0</v>
          </cell>
          <cell r="AD2612">
            <v>0</v>
          </cell>
          <cell r="AE2612">
            <v>0</v>
          </cell>
        </row>
        <row r="2613">
          <cell r="F2613" t="str">
            <v>(-) DESPESAS GESTÃO DE PROJETOSSuporte Técnico Software</v>
          </cell>
          <cell r="G2613" t="str">
            <v>Suporte Técnico Software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2000</v>
          </cell>
          <cell r="S2613">
            <v>0</v>
          </cell>
          <cell r="T2613">
            <v>0</v>
          </cell>
          <cell r="U2613">
            <v>0</v>
          </cell>
          <cell r="V2613">
            <v>0</v>
          </cell>
          <cell r="W2613">
            <v>0</v>
          </cell>
          <cell r="X2613">
            <v>0</v>
          </cell>
          <cell r="Y2613">
            <v>0</v>
          </cell>
          <cell r="Z2613">
            <v>2000</v>
          </cell>
          <cell r="AA2613">
            <v>0</v>
          </cell>
          <cell r="AB2613">
            <v>0</v>
          </cell>
          <cell r="AC2613">
            <v>0</v>
          </cell>
          <cell r="AD2613">
            <v>0</v>
          </cell>
          <cell r="AE2613">
            <v>0</v>
          </cell>
        </row>
        <row r="2614">
          <cell r="F2614" t="str">
            <v>(-) DESPESAS GESTÃO DE PROJETOSLicença para Uso de Software (Aluguel)</v>
          </cell>
          <cell r="G2614" t="str">
            <v>Licença para Uso de Software (Aluguel)</v>
          </cell>
          <cell r="H2614">
            <v>400</v>
          </cell>
          <cell r="I2614">
            <v>0</v>
          </cell>
          <cell r="J2614">
            <v>400</v>
          </cell>
          <cell r="K2614">
            <v>0</v>
          </cell>
          <cell r="L2614">
            <v>400</v>
          </cell>
          <cell r="M2614">
            <v>0</v>
          </cell>
          <cell r="N2614">
            <v>400</v>
          </cell>
          <cell r="O2614">
            <v>0</v>
          </cell>
          <cell r="P2614">
            <v>400</v>
          </cell>
          <cell r="Q2614">
            <v>299.89999999999998</v>
          </cell>
          <cell r="R2614">
            <v>400</v>
          </cell>
          <cell r="S2614">
            <v>299.89999999999998</v>
          </cell>
          <cell r="T2614">
            <v>400</v>
          </cell>
          <cell r="U2614">
            <v>0</v>
          </cell>
          <cell r="V2614">
            <v>400</v>
          </cell>
          <cell r="W2614">
            <v>0</v>
          </cell>
          <cell r="X2614">
            <v>400</v>
          </cell>
          <cell r="Y2614">
            <v>0</v>
          </cell>
          <cell r="Z2614">
            <v>400</v>
          </cell>
          <cell r="AA2614">
            <v>0</v>
          </cell>
          <cell r="AB2614">
            <v>400</v>
          </cell>
          <cell r="AC2614">
            <v>0</v>
          </cell>
          <cell r="AD2614">
            <v>400</v>
          </cell>
          <cell r="AE2614">
            <v>0</v>
          </cell>
        </row>
        <row r="2615">
          <cell r="F2615" t="str">
            <v>(-) DESPESAS GESTÃO DE PROJETOSAssessoria em TI</v>
          </cell>
          <cell r="G2615" t="str">
            <v>Assessoria em TI</v>
          </cell>
          <cell r="H2615">
            <v>0</v>
          </cell>
          <cell r="I2615">
            <v>299.89999999999998</v>
          </cell>
          <cell r="J2615">
            <v>0</v>
          </cell>
          <cell r="K2615">
            <v>0</v>
          </cell>
          <cell r="L2615">
            <v>0</v>
          </cell>
          <cell r="M2615">
            <v>299.89999999999998</v>
          </cell>
          <cell r="N2615">
            <v>0</v>
          </cell>
          <cell r="O2615">
            <v>299.89999999999998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>
            <v>0</v>
          </cell>
          <cell r="X2615">
            <v>0</v>
          </cell>
          <cell r="Y2615">
            <v>0</v>
          </cell>
          <cell r="Z2615">
            <v>0</v>
          </cell>
          <cell r="AA2615">
            <v>0</v>
          </cell>
          <cell r="AB2615">
            <v>0</v>
          </cell>
          <cell r="AC2615">
            <v>0</v>
          </cell>
          <cell r="AD2615">
            <v>0</v>
          </cell>
          <cell r="AE2615">
            <v>0</v>
          </cell>
        </row>
        <row r="2616">
          <cell r="F2616" t="str">
            <v>(-) DESPESAS GESTÃO DE PROJETOSManutenção Suporte Técnico Software</v>
          </cell>
          <cell r="G2616" t="str">
            <v>Manutenção Suporte Técnico Software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0</v>
          </cell>
          <cell r="W2616">
            <v>0</v>
          </cell>
          <cell r="X2616">
            <v>0</v>
          </cell>
          <cell r="Y2616">
            <v>0</v>
          </cell>
          <cell r="Z2616">
            <v>0</v>
          </cell>
          <cell r="AA2616">
            <v>0</v>
          </cell>
          <cell r="AB2616">
            <v>0</v>
          </cell>
          <cell r="AC2616">
            <v>0</v>
          </cell>
          <cell r="AD2616">
            <v>0</v>
          </cell>
          <cell r="AE2616">
            <v>0</v>
          </cell>
        </row>
        <row r="2617">
          <cell r="F2617" t="str">
            <v>(-) DESPESAS GESTÃO DE PROJETOS(-)Manutenção</v>
          </cell>
          <cell r="G2617" t="str">
            <v>(-)Manutenção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  <cell r="Y2617">
            <v>0</v>
          </cell>
          <cell r="Z2617">
            <v>0</v>
          </cell>
          <cell r="AA2617">
            <v>0</v>
          </cell>
          <cell r="AB2617">
            <v>0</v>
          </cell>
          <cell r="AC2617">
            <v>0</v>
          </cell>
          <cell r="AD2617">
            <v>0</v>
          </cell>
          <cell r="AE2617">
            <v>0</v>
          </cell>
        </row>
        <row r="2618">
          <cell r="F2618" t="str">
            <v>(-) DESPESAS GESTÃO DE PROJETOSMateriais de Manutenção e Reparos</v>
          </cell>
          <cell r="G2618" t="str">
            <v>Materiais de Manutenção e Reparos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  <cell r="Y2618">
            <v>0</v>
          </cell>
          <cell r="Z2618">
            <v>0</v>
          </cell>
          <cell r="AA2618">
            <v>0</v>
          </cell>
          <cell r="AB2618">
            <v>0</v>
          </cell>
          <cell r="AC2618">
            <v>0</v>
          </cell>
          <cell r="AD2618">
            <v>0</v>
          </cell>
          <cell r="AE2618">
            <v>0</v>
          </cell>
        </row>
        <row r="2619">
          <cell r="F2619" t="str">
            <v>(-) DESPESAS GESTÃO DE PROJETOSManutenção Conservação Móveis e Utensílios</v>
          </cell>
          <cell r="G2619" t="str">
            <v>Manutenção Conservação Móveis e Utensílios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</row>
        <row r="2620">
          <cell r="F2620" t="str">
            <v>(-) DESPESAS GESTÃO DE PROJETOSManutenção Conservação Máq. e Equipamentos</v>
          </cell>
          <cell r="G2620" t="str">
            <v>Manutenção Conservação Máq. e Equipamentos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0</v>
          </cell>
          <cell r="Y2620">
            <v>0</v>
          </cell>
          <cell r="Z2620">
            <v>0</v>
          </cell>
          <cell r="AA2620">
            <v>0</v>
          </cell>
          <cell r="AB2620">
            <v>0</v>
          </cell>
          <cell r="AC2620">
            <v>0</v>
          </cell>
          <cell r="AD2620">
            <v>0</v>
          </cell>
          <cell r="AE2620">
            <v>0</v>
          </cell>
        </row>
        <row r="2621">
          <cell r="F2621" t="str">
            <v>(-) DESPESAS GESTÃO DE PROJETOSManutenção de Equipamentos de Informática</v>
          </cell>
          <cell r="G2621" t="str">
            <v>Manutenção de Equipamentos de Informática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0</v>
          </cell>
          <cell r="Y2621">
            <v>0</v>
          </cell>
          <cell r="Z2621">
            <v>0</v>
          </cell>
          <cell r="AA2621">
            <v>0</v>
          </cell>
          <cell r="AB2621">
            <v>0</v>
          </cell>
          <cell r="AC2621">
            <v>0</v>
          </cell>
          <cell r="AD2621">
            <v>0</v>
          </cell>
          <cell r="AE2621">
            <v>0</v>
          </cell>
        </row>
        <row r="2622">
          <cell r="F2622" t="str">
            <v>(-) DESPESAS GESTÃO DE PROJETOSManutenção e Conservação Instalações</v>
          </cell>
          <cell r="G2622" t="str">
            <v>Manutenção e Conservação Instalações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</v>
          </cell>
          <cell r="Y2622">
            <v>0</v>
          </cell>
          <cell r="Z2622">
            <v>0</v>
          </cell>
          <cell r="AA2622">
            <v>0</v>
          </cell>
          <cell r="AB2622">
            <v>0</v>
          </cell>
          <cell r="AC2622">
            <v>0</v>
          </cell>
          <cell r="AD2622">
            <v>0</v>
          </cell>
          <cell r="AE2622">
            <v>0</v>
          </cell>
        </row>
        <row r="2623">
          <cell r="F2623" t="str">
            <v>(-) DESPESAS GESTÃO DE PROJETOSManutenção e Conservação Predial</v>
          </cell>
          <cell r="G2623" t="str">
            <v>Manutenção e Conservação Predial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</v>
          </cell>
          <cell r="Y2623">
            <v>0</v>
          </cell>
          <cell r="Z2623">
            <v>0</v>
          </cell>
          <cell r="AA2623">
            <v>0</v>
          </cell>
          <cell r="AB2623">
            <v>0</v>
          </cell>
          <cell r="AC2623">
            <v>0</v>
          </cell>
          <cell r="AD2623">
            <v>0</v>
          </cell>
          <cell r="AE2623">
            <v>0</v>
          </cell>
        </row>
        <row r="2624">
          <cell r="F2624" t="str">
            <v>(-) DESPESAS GESTÃO DE PROJETOS(-)Outras Despesas Gerais</v>
          </cell>
          <cell r="G2624" t="str">
            <v>(-)Outras Despesas Gerais</v>
          </cell>
          <cell r="H2624">
            <v>110</v>
          </cell>
          <cell r="I2624">
            <v>58.22</v>
          </cell>
          <cell r="J2624">
            <v>110</v>
          </cell>
          <cell r="K2624">
            <v>52.48</v>
          </cell>
          <cell r="L2624">
            <v>110</v>
          </cell>
          <cell r="M2624">
            <v>5.65</v>
          </cell>
          <cell r="N2624">
            <v>110</v>
          </cell>
          <cell r="O2624">
            <v>2.15</v>
          </cell>
          <cell r="P2624">
            <v>110</v>
          </cell>
          <cell r="Q2624">
            <v>40.39</v>
          </cell>
          <cell r="R2624">
            <v>110</v>
          </cell>
          <cell r="S2624">
            <v>0</v>
          </cell>
          <cell r="T2624">
            <v>110</v>
          </cell>
          <cell r="U2624">
            <v>113.88</v>
          </cell>
          <cell r="V2624">
            <v>110</v>
          </cell>
          <cell r="W2624">
            <v>0</v>
          </cell>
          <cell r="X2624">
            <v>110</v>
          </cell>
          <cell r="Y2624">
            <v>0</v>
          </cell>
          <cell r="Z2624">
            <v>110</v>
          </cell>
          <cell r="AA2624">
            <v>0</v>
          </cell>
          <cell r="AB2624">
            <v>110</v>
          </cell>
          <cell r="AC2624">
            <v>0</v>
          </cell>
          <cell r="AD2624">
            <v>110</v>
          </cell>
          <cell r="AE2624">
            <v>0</v>
          </cell>
        </row>
        <row r="2625">
          <cell r="F2625" t="str">
            <v>(-) DESPESAS GESTÃO DE PROJETOSAluguel de Veículos</v>
          </cell>
          <cell r="G2625" t="str">
            <v>Aluguel de Veículos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  <cell r="Y2625">
            <v>0</v>
          </cell>
          <cell r="Z2625">
            <v>0</v>
          </cell>
          <cell r="AA2625">
            <v>0</v>
          </cell>
          <cell r="AB2625">
            <v>0</v>
          </cell>
          <cell r="AC2625">
            <v>0</v>
          </cell>
          <cell r="AD2625">
            <v>0</v>
          </cell>
          <cell r="AE2625">
            <v>0</v>
          </cell>
        </row>
        <row r="2626">
          <cell r="F2626" t="str">
            <v>(-) DESPESAS GESTÃO DE PROJETOSAssinatura Jornais, Revistas e Periódicos</v>
          </cell>
          <cell r="G2626" t="str">
            <v>Assinatura Jornais, Revistas e Periódicos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0</v>
          </cell>
          <cell r="V2626">
            <v>0</v>
          </cell>
          <cell r="W2626">
            <v>0</v>
          </cell>
          <cell r="X2626">
            <v>0</v>
          </cell>
          <cell r="Y2626">
            <v>0</v>
          </cell>
          <cell r="Z2626">
            <v>0</v>
          </cell>
          <cell r="AA2626">
            <v>0</v>
          </cell>
          <cell r="AB2626">
            <v>0</v>
          </cell>
          <cell r="AC2626">
            <v>0</v>
          </cell>
          <cell r="AD2626">
            <v>0</v>
          </cell>
          <cell r="AE2626">
            <v>0</v>
          </cell>
        </row>
        <row r="2627">
          <cell r="F2627" t="str">
            <v>(-) DESPESAS GESTÃO DE PROJETOSCombustível</v>
          </cell>
          <cell r="G2627" t="str">
            <v>Combustível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  <cell r="Y2627">
            <v>0</v>
          </cell>
          <cell r="Z2627">
            <v>0</v>
          </cell>
          <cell r="AA2627">
            <v>0</v>
          </cell>
          <cell r="AB2627">
            <v>0</v>
          </cell>
          <cell r="AC2627">
            <v>0</v>
          </cell>
          <cell r="AD2627">
            <v>0</v>
          </cell>
          <cell r="AE2627">
            <v>0</v>
          </cell>
        </row>
        <row r="2628">
          <cell r="F2628" t="str">
            <v>(-) DESPESAS GESTÃO DE PROJETOSDespesa com Documentos</v>
          </cell>
          <cell r="G2628" t="str">
            <v>Despesa com Documentos</v>
          </cell>
          <cell r="H2628">
            <v>10</v>
          </cell>
          <cell r="I2628">
            <v>0</v>
          </cell>
          <cell r="J2628">
            <v>10</v>
          </cell>
          <cell r="K2628">
            <v>0</v>
          </cell>
          <cell r="L2628">
            <v>10</v>
          </cell>
          <cell r="M2628">
            <v>0</v>
          </cell>
          <cell r="N2628">
            <v>10</v>
          </cell>
          <cell r="O2628">
            <v>0</v>
          </cell>
          <cell r="P2628">
            <v>10</v>
          </cell>
          <cell r="Q2628">
            <v>0</v>
          </cell>
          <cell r="R2628">
            <v>10</v>
          </cell>
          <cell r="S2628">
            <v>0</v>
          </cell>
          <cell r="T2628">
            <v>10</v>
          </cell>
          <cell r="U2628">
            <v>0</v>
          </cell>
          <cell r="V2628">
            <v>10</v>
          </cell>
          <cell r="W2628">
            <v>0</v>
          </cell>
          <cell r="X2628">
            <v>10</v>
          </cell>
          <cell r="Y2628">
            <v>0</v>
          </cell>
          <cell r="Z2628">
            <v>10</v>
          </cell>
          <cell r="AA2628">
            <v>0</v>
          </cell>
          <cell r="AB2628">
            <v>10</v>
          </cell>
          <cell r="AC2628">
            <v>0</v>
          </cell>
          <cell r="AD2628">
            <v>10</v>
          </cell>
          <cell r="AE2628">
            <v>0</v>
          </cell>
        </row>
        <row r="2629">
          <cell r="F2629" t="str">
            <v>(-) DESPESAS GESTÃO DE PROJETOSDespesa com Processos Judiciais</v>
          </cell>
          <cell r="G2629" t="str">
            <v>Despesa com Processos Judiciais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  <cell r="Y2629">
            <v>0</v>
          </cell>
          <cell r="Z2629">
            <v>0</v>
          </cell>
          <cell r="AA2629">
            <v>0</v>
          </cell>
          <cell r="AB2629">
            <v>0</v>
          </cell>
          <cell r="AC2629">
            <v>0</v>
          </cell>
          <cell r="AD2629">
            <v>0</v>
          </cell>
          <cell r="AE2629">
            <v>0</v>
          </cell>
        </row>
        <row r="2630">
          <cell r="F2630" t="str">
            <v>(-) DESPESAS GESTÃO DE PROJETOSFrete Compra</v>
          </cell>
          <cell r="G2630" t="str">
            <v>Frete Compra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  <cell r="Y2630">
            <v>0</v>
          </cell>
          <cell r="Z2630">
            <v>0</v>
          </cell>
          <cell r="AA2630">
            <v>0</v>
          </cell>
          <cell r="AB2630">
            <v>0</v>
          </cell>
          <cell r="AC2630">
            <v>0</v>
          </cell>
          <cell r="AD2630">
            <v>0</v>
          </cell>
          <cell r="AE2630">
            <v>0</v>
          </cell>
        </row>
        <row r="2631">
          <cell r="F2631" t="str">
            <v>(-) DESPESAS GESTÃO DE PROJETOSMão-de-Obra Terceirizada</v>
          </cell>
          <cell r="G2631" t="str">
            <v>Mão-de-Obra Terceirizada</v>
          </cell>
          <cell r="H2631">
            <v>0</v>
          </cell>
          <cell r="I2631">
            <v>0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  <cell r="Y2631">
            <v>0</v>
          </cell>
          <cell r="Z2631">
            <v>0</v>
          </cell>
          <cell r="AA2631">
            <v>0</v>
          </cell>
          <cell r="AB2631">
            <v>0</v>
          </cell>
          <cell r="AC2631">
            <v>0</v>
          </cell>
          <cell r="AD2631">
            <v>0</v>
          </cell>
          <cell r="AE2631">
            <v>0</v>
          </cell>
        </row>
        <row r="2632">
          <cell r="F2632" t="str">
            <v>(-) DESPESAS GESTÃO DE PROJETOSServiço de Correios</v>
          </cell>
          <cell r="G2632" t="str">
            <v>Serviço de Correios</v>
          </cell>
          <cell r="H2632">
            <v>100</v>
          </cell>
          <cell r="I2632">
            <v>58.22</v>
          </cell>
          <cell r="J2632">
            <v>100</v>
          </cell>
          <cell r="K2632">
            <v>52.48</v>
          </cell>
          <cell r="L2632">
            <v>100</v>
          </cell>
          <cell r="M2632">
            <v>5.65</v>
          </cell>
          <cell r="N2632">
            <v>100</v>
          </cell>
          <cell r="O2632">
            <v>2.15</v>
          </cell>
          <cell r="P2632">
            <v>100</v>
          </cell>
          <cell r="Q2632">
            <v>40.39</v>
          </cell>
          <cell r="R2632">
            <v>100</v>
          </cell>
          <cell r="S2632">
            <v>0</v>
          </cell>
          <cell r="T2632">
            <v>100</v>
          </cell>
          <cell r="U2632">
            <v>106.05</v>
          </cell>
          <cell r="V2632">
            <v>100</v>
          </cell>
          <cell r="W2632">
            <v>0</v>
          </cell>
          <cell r="X2632">
            <v>100</v>
          </cell>
          <cell r="Y2632">
            <v>0</v>
          </cell>
          <cell r="Z2632">
            <v>100</v>
          </cell>
          <cell r="AA2632">
            <v>0</v>
          </cell>
          <cell r="AB2632">
            <v>100</v>
          </cell>
          <cell r="AC2632">
            <v>0</v>
          </cell>
          <cell r="AD2632">
            <v>100</v>
          </cell>
          <cell r="AE2632">
            <v>0</v>
          </cell>
        </row>
        <row r="2633">
          <cell r="F2633" t="str">
            <v>(-) DESPESAS GESTÃO DE PROJETOSÁgua</v>
          </cell>
          <cell r="G2633" t="str">
            <v>Água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0</v>
          </cell>
          <cell r="Y2633">
            <v>0</v>
          </cell>
          <cell r="Z2633">
            <v>0</v>
          </cell>
          <cell r="AA2633">
            <v>0</v>
          </cell>
          <cell r="AB2633">
            <v>0</v>
          </cell>
          <cell r="AC2633">
            <v>0</v>
          </cell>
          <cell r="AD2633">
            <v>0</v>
          </cell>
          <cell r="AE2633">
            <v>0</v>
          </cell>
        </row>
        <row r="2634">
          <cell r="F2634" t="str">
            <v>(-) DESPESAS GESTÃO DE PROJETOSDespesas com Amortização de Software</v>
          </cell>
          <cell r="G2634" t="str">
            <v>Despesas com Amortização de Software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0</v>
          </cell>
          <cell r="Y2634">
            <v>0</v>
          </cell>
          <cell r="Z2634">
            <v>0</v>
          </cell>
          <cell r="AA2634">
            <v>0</v>
          </cell>
          <cell r="AB2634">
            <v>0</v>
          </cell>
          <cell r="AC2634">
            <v>0</v>
          </cell>
          <cell r="AD2634">
            <v>0</v>
          </cell>
          <cell r="AE2634">
            <v>0</v>
          </cell>
        </row>
        <row r="2635">
          <cell r="F2635" t="str">
            <v>(-) DESPESAS GESTÃO DE PROJETOSTaxas Operacionais</v>
          </cell>
          <cell r="G2635" t="str">
            <v>Taxas Operacionais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  <cell r="Y2635">
            <v>0</v>
          </cell>
          <cell r="Z2635">
            <v>0</v>
          </cell>
          <cell r="AA2635">
            <v>0</v>
          </cell>
          <cell r="AB2635">
            <v>0</v>
          </cell>
          <cell r="AC2635">
            <v>0</v>
          </cell>
          <cell r="AD2635">
            <v>0</v>
          </cell>
          <cell r="AE2635">
            <v>0</v>
          </cell>
        </row>
        <row r="2636">
          <cell r="F2636" t="str">
            <v>(-) DESPESAS GESTÃO DE PROJETOSAluguel de Imóveis</v>
          </cell>
          <cell r="G2636" t="str">
            <v>Aluguel de Imóveis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  <cell r="Y2636">
            <v>0</v>
          </cell>
          <cell r="Z2636">
            <v>0</v>
          </cell>
          <cell r="AA2636">
            <v>0</v>
          </cell>
          <cell r="AB2636">
            <v>0</v>
          </cell>
          <cell r="AC2636">
            <v>0</v>
          </cell>
          <cell r="AD2636">
            <v>0</v>
          </cell>
          <cell r="AE2636">
            <v>0</v>
          </cell>
        </row>
        <row r="2637">
          <cell r="F2637" t="str">
            <v>(-) DESPESAS GESTÃO DE PROJETOSSeguro Frota Leve</v>
          </cell>
          <cell r="G2637" t="str">
            <v>Seguro Frota Leve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</v>
          </cell>
          <cell r="Y2637">
            <v>0</v>
          </cell>
          <cell r="Z2637">
            <v>0</v>
          </cell>
          <cell r="AA2637">
            <v>0</v>
          </cell>
          <cell r="AB2637">
            <v>0</v>
          </cell>
          <cell r="AC2637">
            <v>0</v>
          </cell>
          <cell r="AD2637">
            <v>0</v>
          </cell>
          <cell r="AE2637">
            <v>0</v>
          </cell>
        </row>
        <row r="2638">
          <cell r="F2638" t="str">
            <v>(-) DESPESAS GESTÃO DE PROJETOSPerdas de Estoque</v>
          </cell>
          <cell r="G2638" t="str">
            <v>Perdas de Estoque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0</v>
          </cell>
          <cell r="Y2638">
            <v>0</v>
          </cell>
          <cell r="Z2638">
            <v>0</v>
          </cell>
          <cell r="AA2638">
            <v>0</v>
          </cell>
          <cell r="AB2638">
            <v>0</v>
          </cell>
          <cell r="AC2638">
            <v>0</v>
          </cell>
          <cell r="AD2638">
            <v>0</v>
          </cell>
          <cell r="AE2638">
            <v>0</v>
          </cell>
        </row>
        <row r="2639">
          <cell r="F2639" t="str">
            <v>(-) DESPESAS GESTÃO DE PROJETOSAluguel de Máquinas e Equipamentos</v>
          </cell>
          <cell r="G2639" t="str">
            <v>Aluguel de Máquinas e Equipamentos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  <cell r="V2639">
            <v>0</v>
          </cell>
          <cell r="W2639">
            <v>0</v>
          </cell>
          <cell r="X2639">
            <v>0</v>
          </cell>
          <cell r="Y2639">
            <v>0</v>
          </cell>
          <cell r="Z2639">
            <v>0</v>
          </cell>
          <cell r="AA2639">
            <v>0</v>
          </cell>
          <cell r="AB2639">
            <v>0</v>
          </cell>
          <cell r="AC2639">
            <v>0</v>
          </cell>
          <cell r="AD2639">
            <v>0</v>
          </cell>
          <cell r="AE2639">
            <v>0</v>
          </cell>
        </row>
        <row r="2640">
          <cell r="F2640" t="str">
            <v>(-) DESPESAS GESTÃO DE PROJETOSOutras Despesas Gerais</v>
          </cell>
          <cell r="G2640" t="str">
            <v>Outras Despesas Gerais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>
            <v>7.83</v>
          </cell>
          <cell r="V2640">
            <v>0</v>
          </cell>
          <cell r="W2640">
            <v>0</v>
          </cell>
          <cell r="X2640">
            <v>0</v>
          </cell>
          <cell r="Y2640">
            <v>0</v>
          </cell>
          <cell r="Z2640">
            <v>0</v>
          </cell>
          <cell r="AA2640">
            <v>0</v>
          </cell>
          <cell r="AB2640">
            <v>0</v>
          </cell>
          <cell r="AC2640">
            <v>0</v>
          </cell>
          <cell r="AD2640">
            <v>0</v>
          </cell>
          <cell r="AE2640">
            <v>0</v>
          </cell>
        </row>
        <row r="2641">
          <cell r="F2641" t="str">
            <v>(-) DESPESAS PLANEJAMENTO FINANCEIRO(-) DESPESAS PLANEJAMENTO FINANCEIRO</v>
          </cell>
          <cell r="G2641" t="str">
            <v>(-) DESPESAS PLANEJAMENTO FINANCEIRO</v>
          </cell>
          <cell r="H2641">
            <v>16818.947812406146</v>
          </cell>
          <cell r="I2641">
            <v>16616.38</v>
          </cell>
          <cell r="J2641">
            <v>16945.459098074301</v>
          </cell>
          <cell r="K2641">
            <v>12702.370000000003</v>
          </cell>
          <cell r="L2641">
            <v>18045.459098074301</v>
          </cell>
          <cell r="M2641">
            <v>14853.709999999997</v>
          </cell>
          <cell r="N2641">
            <v>17857.038907368405</v>
          </cell>
          <cell r="O2641">
            <v>19109.439999999999</v>
          </cell>
          <cell r="P2641">
            <v>17953.038907368402</v>
          </cell>
          <cell r="Q2641">
            <v>19524.72</v>
          </cell>
          <cell r="R2641">
            <v>18753.038907368402</v>
          </cell>
          <cell r="S2641">
            <v>19902.780000000002</v>
          </cell>
          <cell r="T2641">
            <v>17953.038907368402</v>
          </cell>
          <cell r="U2641">
            <v>20918.709999999995</v>
          </cell>
          <cell r="V2641">
            <v>17953.038907368402</v>
          </cell>
          <cell r="W2641">
            <v>0</v>
          </cell>
          <cell r="X2641">
            <v>19053.038907368402</v>
          </cell>
          <cell r="Y2641">
            <v>0</v>
          </cell>
          <cell r="Z2641">
            <v>17953.038907368402</v>
          </cell>
          <cell r="AA2641">
            <v>0</v>
          </cell>
          <cell r="AB2641">
            <v>17953.038907368402</v>
          </cell>
          <cell r="AC2641">
            <v>0</v>
          </cell>
          <cell r="AD2641">
            <v>17953.038907368402</v>
          </cell>
          <cell r="AE2641">
            <v>0</v>
          </cell>
        </row>
        <row r="2642">
          <cell r="F2642" t="str">
            <v>(-) DESPESAS PLANEJAMENTO FINANCEIRODespesas com Pessoal</v>
          </cell>
          <cell r="G2642" t="str">
            <v>Despesas com Pessoal</v>
          </cell>
          <cell r="H2642">
            <v>16473.066062234</v>
          </cell>
          <cell r="I2642">
            <v>16543.98</v>
          </cell>
          <cell r="J2642">
            <v>16599.577347902155</v>
          </cell>
          <cell r="K2642">
            <v>12598.920000000002</v>
          </cell>
          <cell r="L2642">
            <v>16599.577347902155</v>
          </cell>
          <cell r="M2642">
            <v>14642.569999999998</v>
          </cell>
          <cell r="N2642">
            <v>17511.15715719626</v>
          </cell>
          <cell r="O2642">
            <v>18883.71</v>
          </cell>
          <cell r="P2642">
            <v>17607.157157196256</v>
          </cell>
          <cell r="Q2642">
            <v>19374.36</v>
          </cell>
          <cell r="R2642">
            <v>17607.157157196256</v>
          </cell>
          <cell r="S2642">
            <v>19349.920000000002</v>
          </cell>
          <cell r="T2642">
            <v>17607.157157196256</v>
          </cell>
          <cell r="U2642">
            <v>20701.859999999997</v>
          </cell>
          <cell r="V2642">
            <v>17607.157157196256</v>
          </cell>
          <cell r="W2642">
            <v>0</v>
          </cell>
          <cell r="X2642">
            <v>17607.157157196256</v>
          </cell>
          <cell r="Y2642">
            <v>0</v>
          </cell>
          <cell r="Z2642">
            <v>17607.157157196256</v>
          </cell>
          <cell r="AA2642">
            <v>0</v>
          </cell>
          <cell r="AB2642">
            <v>17607.157157196256</v>
          </cell>
          <cell r="AC2642">
            <v>0</v>
          </cell>
          <cell r="AD2642">
            <v>17607.157157196256</v>
          </cell>
          <cell r="AE2642">
            <v>0</v>
          </cell>
        </row>
        <row r="2643">
          <cell r="F2643" t="str">
            <v>(-) DESPESAS PLANEJAMENTO FINANCEIROSalários e Adicionais</v>
          </cell>
          <cell r="G2643" t="str">
            <v>Salários e Adicionais</v>
          </cell>
          <cell r="H2643">
            <v>9380</v>
          </cell>
          <cell r="I2643">
            <v>9040</v>
          </cell>
          <cell r="J2643">
            <v>9472.0185000000001</v>
          </cell>
          <cell r="K2643">
            <v>5168.67</v>
          </cell>
          <cell r="L2643">
            <v>9472.0185000000001</v>
          </cell>
          <cell r="M2643">
            <v>7025</v>
          </cell>
          <cell r="N2643">
            <v>10135.059794999999</v>
          </cell>
          <cell r="O2643">
            <v>10253.485199999999</v>
          </cell>
          <cell r="P2643">
            <v>10135.059794999999</v>
          </cell>
          <cell r="Q2643">
            <v>10253.4884</v>
          </cell>
          <cell r="R2643">
            <v>10135.059794999999</v>
          </cell>
          <cell r="S2643">
            <v>9787.4264000000003</v>
          </cell>
          <cell r="T2643">
            <v>10135.059794999999</v>
          </cell>
          <cell r="U2643">
            <v>10615</v>
          </cell>
          <cell r="V2643">
            <v>10135.059794999999</v>
          </cell>
          <cell r="W2643">
            <v>0</v>
          </cell>
          <cell r="X2643">
            <v>10135.059794999999</v>
          </cell>
          <cell r="Y2643">
            <v>0</v>
          </cell>
          <cell r="Z2643">
            <v>10135.059794999999</v>
          </cell>
          <cell r="AA2643">
            <v>0</v>
          </cell>
          <cell r="AB2643">
            <v>10135.059794999999</v>
          </cell>
          <cell r="AC2643">
            <v>0</v>
          </cell>
          <cell r="AD2643">
            <v>10135.059794999999</v>
          </cell>
          <cell r="AE2643">
            <v>0</v>
          </cell>
        </row>
        <row r="2644">
          <cell r="F2644" t="str">
            <v>(-) DESPESAS PLANEJAMENTO FINANCEIROHoras Extras</v>
          </cell>
          <cell r="G2644" t="str">
            <v>Horas Extras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A2644">
            <v>0</v>
          </cell>
          <cell r="AB2644">
            <v>0</v>
          </cell>
          <cell r="AC2644">
            <v>0</v>
          </cell>
          <cell r="AD2644">
            <v>0</v>
          </cell>
          <cell r="AE2644">
            <v>0</v>
          </cell>
        </row>
        <row r="2645">
          <cell r="F2645" t="str">
            <v>(-) DESPESAS PLANEJAMENTO FINANCEIROEncargos Sociais</v>
          </cell>
          <cell r="G2645" t="str">
            <v>Encargos Sociais</v>
          </cell>
          <cell r="H2645">
            <v>2734.7034185333332</v>
          </cell>
          <cell r="I2645">
            <v>3530.7200000000003</v>
          </cell>
          <cell r="J2645">
            <v>2761.5310631514894</v>
          </cell>
          <cell r="K2645">
            <v>2885.48</v>
          </cell>
          <cell r="L2645">
            <v>2761.5310631514894</v>
          </cell>
          <cell r="M2645">
            <v>3296.81</v>
          </cell>
          <cell r="N2645">
            <v>2954.8382375720935</v>
          </cell>
          <cell r="O2645">
            <v>4278.8748000000005</v>
          </cell>
          <cell r="P2645">
            <v>2954.8382375720935</v>
          </cell>
          <cell r="Q2645">
            <v>4063.5216</v>
          </cell>
          <cell r="R2645">
            <v>2954.8382375720935</v>
          </cell>
          <cell r="S2645">
            <v>4913.3135999999995</v>
          </cell>
          <cell r="T2645">
            <v>2954.8382375720935</v>
          </cell>
          <cell r="U2645">
            <v>5568.17</v>
          </cell>
          <cell r="V2645">
            <v>2954.8382375720935</v>
          </cell>
          <cell r="W2645">
            <v>0</v>
          </cell>
          <cell r="X2645">
            <v>2954.8382375720935</v>
          </cell>
          <cell r="Y2645">
            <v>0</v>
          </cell>
          <cell r="Z2645">
            <v>2954.8382375720935</v>
          </cell>
          <cell r="AA2645">
            <v>0</v>
          </cell>
          <cell r="AB2645">
            <v>2954.8382375720935</v>
          </cell>
          <cell r="AC2645">
            <v>0</v>
          </cell>
          <cell r="AD2645">
            <v>2954.8382375720935</v>
          </cell>
          <cell r="AE2645">
            <v>0</v>
          </cell>
        </row>
        <row r="2646">
          <cell r="F2646" t="str">
            <v>(-) DESPESAS PLANEJAMENTO FINANCEIROINSS</v>
          </cell>
          <cell r="G2646" t="str">
            <v>INSS</v>
          </cell>
          <cell r="H2646">
            <v>941.87275186666659</v>
          </cell>
          <cell r="I2646">
            <v>883.63</v>
          </cell>
          <cell r="J2646">
            <v>951.11259385148992</v>
          </cell>
          <cell r="K2646">
            <v>517.47</v>
          </cell>
          <cell r="L2646">
            <v>951.11259385148992</v>
          </cell>
          <cell r="M2646">
            <v>792.11</v>
          </cell>
          <cell r="N2646">
            <v>1017.6904754210942</v>
          </cell>
          <cell r="O2646">
            <v>453.62200000000018</v>
          </cell>
          <cell r="P2646">
            <v>1017.6904754210942</v>
          </cell>
          <cell r="Q2646">
            <v>1096.8912</v>
          </cell>
          <cell r="R2646">
            <v>1017.6904754210942</v>
          </cell>
          <cell r="S2646">
            <v>1640.0667999999998</v>
          </cell>
          <cell r="T2646">
            <v>1017.6904754210942</v>
          </cell>
          <cell r="U2646">
            <v>1236.22</v>
          </cell>
          <cell r="V2646">
            <v>1017.6904754210942</v>
          </cell>
          <cell r="W2646">
            <v>0</v>
          </cell>
          <cell r="X2646">
            <v>1017.6904754210942</v>
          </cell>
          <cell r="Y2646">
            <v>0</v>
          </cell>
          <cell r="Z2646">
            <v>1017.6904754210942</v>
          </cell>
          <cell r="AA2646">
            <v>0</v>
          </cell>
          <cell r="AB2646">
            <v>1017.6904754210942</v>
          </cell>
          <cell r="AC2646">
            <v>0</v>
          </cell>
          <cell r="AD2646">
            <v>1017.6904754210942</v>
          </cell>
          <cell r="AE2646">
            <v>0</v>
          </cell>
        </row>
        <row r="2647">
          <cell r="F2647" t="str">
            <v>(-) DESPESAS PLANEJAMENTO FINANCEIROFGTS</v>
          </cell>
          <cell r="G2647" t="str">
            <v>FGTS</v>
          </cell>
          <cell r="H2647">
            <v>750.4</v>
          </cell>
          <cell r="I2647">
            <v>865.7</v>
          </cell>
          <cell r="J2647">
            <v>757.76148000000001</v>
          </cell>
          <cell r="K2647">
            <v>356.59</v>
          </cell>
          <cell r="L2647">
            <v>757.76148000000001</v>
          </cell>
          <cell r="M2647">
            <v>705.9</v>
          </cell>
          <cell r="N2647">
            <v>810.80478359999995</v>
          </cell>
          <cell r="O2647">
            <v>1697.5448000000001</v>
          </cell>
          <cell r="P2647">
            <v>810.80478359999995</v>
          </cell>
          <cell r="Q2647">
            <v>977.49719999999991</v>
          </cell>
          <cell r="R2647">
            <v>810.80478359999995</v>
          </cell>
          <cell r="S2647">
            <v>-25.952000000000112</v>
          </cell>
          <cell r="T2647">
            <v>810.80478359999995</v>
          </cell>
          <cell r="U2647">
            <v>1175.92</v>
          </cell>
          <cell r="V2647">
            <v>810.80478359999995</v>
          </cell>
          <cell r="W2647">
            <v>0</v>
          </cell>
          <cell r="X2647">
            <v>810.80478359999995</v>
          </cell>
          <cell r="Y2647">
            <v>0</v>
          </cell>
          <cell r="Z2647">
            <v>810.80478359999995</v>
          </cell>
          <cell r="AA2647">
            <v>0</v>
          </cell>
          <cell r="AB2647">
            <v>810.80478359999995</v>
          </cell>
          <cell r="AC2647">
            <v>0</v>
          </cell>
          <cell r="AD2647">
            <v>810.80478359999995</v>
          </cell>
          <cell r="AE2647">
            <v>0</v>
          </cell>
        </row>
        <row r="2648">
          <cell r="F2648" t="str">
            <v>(-) DESPESAS PLANEJAMENTO FINANCEIROProvisão 13º Salário</v>
          </cell>
          <cell r="G2648" t="str">
            <v>Provisão 13º Salário</v>
          </cell>
          <cell r="H2648">
            <v>781.6666666666664</v>
          </cell>
          <cell r="I2648">
            <v>763.34</v>
          </cell>
          <cell r="J2648">
            <v>789.33487499999967</v>
          </cell>
          <cell r="K2648">
            <v>778.67</v>
          </cell>
          <cell r="L2648">
            <v>789.33487499999967</v>
          </cell>
          <cell r="M2648">
            <v>771.18</v>
          </cell>
          <cell r="N2648">
            <v>844.58831624999959</v>
          </cell>
          <cell r="O2648">
            <v>911.8764000000001</v>
          </cell>
          <cell r="P2648">
            <v>844.58831624999959</v>
          </cell>
          <cell r="Q2648">
            <v>852.48720000000003</v>
          </cell>
          <cell r="R2648">
            <v>844.58831624999959</v>
          </cell>
          <cell r="S2648">
            <v>1690.0563999999999</v>
          </cell>
          <cell r="T2648">
            <v>844.58831624999959</v>
          </cell>
          <cell r="U2648">
            <v>1352.59</v>
          </cell>
          <cell r="V2648">
            <v>844.58831624999959</v>
          </cell>
          <cell r="W2648">
            <v>0</v>
          </cell>
          <cell r="X2648">
            <v>844.58831624999959</v>
          </cell>
          <cell r="Y2648">
            <v>0</v>
          </cell>
          <cell r="Z2648">
            <v>844.58831624999959</v>
          </cell>
          <cell r="AA2648">
            <v>0</v>
          </cell>
          <cell r="AB2648">
            <v>844.58831624999959</v>
          </cell>
          <cell r="AC2648">
            <v>0</v>
          </cell>
          <cell r="AD2648">
            <v>844.58831624999959</v>
          </cell>
          <cell r="AE2648">
            <v>0</v>
          </cell>
        </row>
        <row r="2649">
          <cell r="F2649" t="str">
            <v>(-) DESPESAS PLANEJAMENTO FINANCEIROProvisão de Férias</v>
          </cell>
          <cell r="G2649" t="str">
            <v>Provisão de Férias</v>
          </cell>
          <cell r="H2649">
            <v>260.76400000000001</v>
          </cell>
          <cell r="I2649">
            <v>1018.05</v>
          </cell>
          <cell r="J2649">
            <v>263.32211430000001</v>
          </cell>
          <cell r="K2649">
            <v>1232.75</v>
          </cell>
          <cell r="L2649">
            <v>263.32211430000001</v>
          </cell>
          <cell r="M2649">
            <v>1027.6199999999999</v>
          </cell>
          <cell r="N2649">
            <v>281.75466230099994</v>
          </cell>
          <cell r="O2649">
            <v>1215.8316</v>
          </cell>
          <cell r="P2649">
            <v>281.75466230099994</v>
          </cell>
          <cell r="Q2649">
            <v>1136.646</v>
          </cell>
          <cell r="R2649">
            <v>281.75466230099994</v>
          </cell>
          <cell r="S2649">
            <v>1609.1424</v>
          </cell>
          <cell r="T2649">
            <v>281.75466230099994</v>
          </cell>
          <cell r="U2649">
            <v>1803.44</v>
          </cell>
          <cell r="V2649">
            <v>281.75466230099994</v>
          </cell>
          <cell r="W2649">
            <v>0</v>
          </cell>
          <cell r="X2649">
            <v>281.75466230099994</v>
          </cell>
          <cell r="Y2649">
            <v>0</v>
          </cell>
          <cell r="Z2649">
            <v>281.75466230099994</v>
          </cell>
          <cell r="AA2649">
            <v>0</v>
          </cell>
          <cell r="AB2649">
            <v>281.75466230099994</v>
          </cell>
          <cell r="AC2649">
            <v>0</v>
          </cell>
          <cell r="AD2649">
            <v>281.75466230099994</v>
          </cell>
          <cell r="AE2649">
            <v>0</v>
          </cell>
        </row>
        <row r="2650">
          <cell r="F2650" t="str">
            <v>(-) DESPESAS PLANEJAMENTO FINANCEIROProvisão PPR Global</v>
          </cell>
          <cell r="G2650" t="str">
            <v>Provisão PPR Global</v>
          </cell>
          <cell r="H2650">
            <v>781.35400000000004</v>
          </cell>
          <cell r="I2650">
            <v>763.34</v>
          </cell>
          <cell r="J2650">
            <v>789.01914105000003</v>
          </cell>
          <cell r="K2650">
            <v>771</v>
          </cell>
          <cell r="L2650">
            <v>789.01914105000003</v>
          </cell>
          <cell r="M2650">
            <v>771.06</v>
          </cell>
          <cell r="N2650">
            <v>844.25048092349994</v>
          </cell>
          <cell r="O2650">
            <v>789.38</v>
          </cell>
          <cell r="P2650">
            <v>844.25048092349994</v>
          </cell>
          <cell r="Q2650">
            <v>789.37</v>
          </cell>
          <cell r="R2650">
            <v>844.25048092349994</v>
          </cell>
          <cell r="S2650">
            <v>884.59</v>
          </cell>
          <cell r="T2650">
            <v>844.25048092349994</v>
          </cell>
          <cell r="U2650">
            <v>884.59</v>
          </cell>
          <cell r="V2650">
            <v>844.25048092349994</v>
          </cell>
          <cell r="W2650">
            <v>0</v>
          </cell>
          <cell r="X2650">
            <v>844.25048092349994</v>
          </cell>
          <cell r="Y2650">
            <v>0</v>
          </cell>
          <cell r="Z2650">
            <v>844.25048092349994</v>
          </cell>
          <cell r="AA2650">
            <v>0</v>
          </cell>
          <cell r="AB2650">
            <v>844.25048092349994</v>
          </cell>
          <cell r="AC2650">
            <v>0</v>
          </cell>
          <cell r="AD2650">
            <v>844.25048092349994</v>
          </cell>
          <cell r="AE2650">
            <v>0</v>
          </cell>
        </row>
        <row r="2651">
          <cell r="F2651" t="str">
            <v>(-) DESPESAS PLANEJAMENTO FINANCEIROProvisão PPR Gestores</v>
          </cell>
          <cell r="G2651" t="str">
            <v>Provisão PPR Gestores</v>
          </cell>
          <cell r="H2651">
            <v>2489.6174829166666</v>
          </cell>
          <cell r="I2651">
            <v>2489.62</v>
          </cell>
          <cell r="J2651">
            <v>2489.6174829166666</v>
          </cell>
          <cell r="K2651">
            <v>2489.62</v>
          </cell>
          <cell r="L2651">
            <v>2489.6174829166666</v>
          </cell>
          <cell r="M2651">
            <v>2489.62</v>
          </cell>
          <cell r="N2651">
            <v>2489.6174829166666</v>
          </cell>
          <cell r="O2651">
            <v>2489.62</v>
          </cell>
          <cell r="P2651">
            <v>2489.6174829166666</v>
          </cell>
          <cell r="Q2651">
            <v>2489.62</v>
          </cell>
          <cell r="R2651">
            <v>2489.6174829166666</v>
          </cell>
          <cell r="S2651">
            <v>2489.62</v>
          </cell>
          <cell r="T2651">
            <v>2489.6174829166666</v>
          </cell>
          <cell r="U2651">
            <v>2489.62</v>
          </cell>
          <cell r="V2651">
            <v>2489.6174829166666</v>
          </cell>
          <cell r="W2651">
            <v>0</v>
          </cell>
          <cell r="X2651">
            <v>2489.6174829166666</v>
          </cell>
          <cell r="Y2651">
            <v>0</v>
          </cell>
          <cell r="Z2651">
            <v>2489.6174829166666</v>
          </cell>
          <cell r="AA2651">
            <v>0</v>
          </cell>
          <cell r="AB2651">
            <v>2489.6174829166666</v>
          </cell>
          <cell r="AC2651">
            <v>0</v>
          </cell>
          <cell r="AD2651">
            <v>2489.6174829166666</v>
          </cell>
          <cell r="AE2651">
            <v>0</v>
          </cell>
        </row>
        <row r="2652">
          <cell r="F2652" t="str">
            <v>(-) DESPESAS PLANEJAMENTO FINANCEIRODesenvolvimento RH e Outras</v>
          </cell>
          <cell r="G2652" t="str">
            <v>Desenvolvimento RH e Outras</v>
          </cell>
          <cell r="H2652">
            <v>73.465000000000003</v>
          </cell>
          <cell r="I2652">
            <v>0</v>
          </cell>
          <cell r="J2652">
            <v>73.465000000000003</v>
          </cell>
          <cell r="K2652">
            <v>296.62</v>
          </cell>
          <cell r="L2652">
            <v>73.465000000000003</v>
          </cell>
          <cell r="M2652">
            <v>0</v>
          </cell>
          <cell r="N2652">
            <v>73.465000000000003</v>
          </cell>
          <cell r="O2652">
            <v>0</v>
          </cell>
          <cell r="P2652">
            <v>73.465000000000003</v>
          </cell>
          <cell r="Q2652">
            <v>186.4</v>
          </cell>
          <cell r="R2652">
            <v>73.465000000000003</v>
          </cell>
          <cell r="S2652">
            <v>14</v>
          </cell>
          <cell r="T2652">
            <v>73.465000000000003</v>
          </cell>
          <cell r="U2652">
            <v>31</v>
          </cell>
          <cell r="V2652">
            <v>73.465000000000003</v>
          </cell>
          <cell r="W2652">
            <v>0</v>
          </cell>
          <cell r="X2652">
            <v>73.465000000000003</v>
          </cell>
          <cell r="Y2652">
            <v>0</v>
          </cell>
          <cell r="Z2652">
            <v>73.465000000000003</v>
          </cell>
          <cell r="AA2652">
            <v>0</v>
          </cell>
          <cell r="AB2652">
            <v>73.465000000000003</v>
          </cell>
          <cell r="AC2652">
            <v>0</v>
          </cell>
          <cell r="AD2652">
            <v>73.465000000000003</v>
          </cell>
          <cell r="AE2652">
            <v>0</v>
          </cell>
        </row>
        <row r="2653">
          <cell r="F2653" t="str">
            <v>(-) DESPESAS PLANEJAMENTO FINANCEIROEducação Continuada</v>
          </cell>
          <cell r="G2653" t="str">
            <v>Educação Continuada</v>
          </cell>
          <cell r="H2653">
            <v>0</v>
          </cell>
          <cell r="I2653">
            <v>0</v>
          </cell>
          <cell r="J2653">
            <v>0</v>
          </cell>
          <cell r="K2653">
            <v>296.62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B2653">
            <v>0</v>
          </cell>
          <cell r="AC2653">
            <v>0</v>
          </cell>
          <cell r="AD2653">
            <v>0</v>
          </cell>
          <cell r="AE2653">
            <v>0</v>
          </cell>
        </row>
        <row r="2654">
          <cell r="F2654" t="str">
            <v>(-) DESPESAS PLANEJAMENTO FINANCEIROIdiomas</v>
          </cell>
          <cell r="G2654" t="str">
            <v>Idiomas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B2654">
            <v>0</v>
          </cell>
          <cell r="AC2654">
            <v>0</v>
          </cell>
          <cell r="AD2654">
            <v>0</v>
          </cell>
          <cell r="AE2654">
            <v>0</v>
          </cell>
        </row>
        <row r="2655">
          <cell r="F2655" t="str">
            <v>(-) DESPESAS PLANEJAMENTO FINANCEIROGinástica Laboral</v>
          </cell>
          <cell r="G2655" t="str">
            <v>Ginástica Laboral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</row>
        <row r="2656">
          <cell r="F2656" t="str">
            <v>(-) DESPESAS PLANEJAMENTO FINANCEIROEducação e Treinamento (Capacitação)</v>
          </cell>
          <cell r="G2656" t="str">
            <v>Educação e Treinamento (Capacitação)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B2656">
            <v>0</v>
          </cell>
          <cell r="AC2656">
            <v>0</v>
          </cell>
          <cell r="AD2656">
            <v>0</v>
          </cell>
          <cell r="AE2656">
            <v>0</v>
          </cell>
        </row>
        <row r="2657">
          <cell r="F2657" t="str">
            <v>(-) DESPESAS PLANEJAMENTO FINANCEIROAtividades Motivacionais</v>
          </cell>
          <cell r="G2657" t="str">
            <v>Atividades Motivacionais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0</v>
          </cell>
          <cell r="AA2657">
            <v>0</v>
          </cell>
          <cell r="AB2657">
            <v>0</v>
          </cell>
          <cell r="AC2657">
            <v>0</v>
          </cell>
          <cell r="AD2657">
            <v>0</v>
          </cell>
          <cell r="AE2657">
            <v>0</v>
          </cell>
        </row>
        <row r="2658">
          <cell r="F2658" t="str">
            <v>(-) DESPESAS PLANEJAMENTO FINANCEIROExames Médicos</v>
          </cell>
          <cell r="G2658" t="str">
            <v>Exames Médicos</v>
          </cell>
          <cell r="H2658">
            <v>5.34</v>
          </cell>
          <cell r="I2658">
            <v>0</v>
          </cell>
          <cell r="J2658">
            <v>5.34</v>
          </cell>
          <cell r="K2658">
            <v>0</v>
          </cell>
          <cell r="L2658">
            <v>5.34</v>
          </cell>
          <cell r="M2658">
            <v>0</v>
          </cell>
          <cell r="N2658">
            <v>5.34</v>
          </cell>
          <cell r="O2658">
            <v>0</v>
          </cell>
          <cell r="P2658">
            <v>5.34</v>
          </cell>
          <cell r="Q2658">
            <v>0</v>
          </cell>
          <cell r="R2658">
            <v>5.34</v>
          </cell>
          <cell r="S2658">
            <v>0</v>
          </cell>
          <cell r="T2658">
            <v>5.34</v>
          </cell>
          <cell r="U2658">
            <v>0</v>
          </cell>
          <cell r="V2658">
            <v>5.34</v>
          </cell>
          <cell r="W2658">
            <v>0</v>
          </cell>
          <cell r="X2658">
            <v>5.34</v>
          </cell>
          <cell r="Y2658">
            <v>0</v>
          </cell>
          <cell r="Z2658">
            <v>5.34</v>
          </cell>
          <cell r="AA2658">
            <v>0</v>
          </cell>
          <cell r="AB2658">
            <v>5.34</v>
          </cell>
          <cell r="AC2658">
            <v>0</v>
          </cell>
          <cell r="AD2658">
            <v>5.34</v>
          </cell>
          <cell r="AE2658">
            <v>0</v>
          </cell>
        </row>
        <row r="2659">
          <cell r="F2659" t="str">
            <v>(-) DESPESAS PLANEJAMENTO FINANCEIROAlimentação Interna Funcionários</v>
          </cell>
          <cell r="G2659" t="str">
            <v>Alimentação Interna Funcionários</v>
          </cell>
          <cell r="H2659">
            <v>50</v>
          </cell>
          <cell r="I2659">
            <v>0</v>
          </cell>
          <cell r="J2659">
            <v>50</v>
          </cell>
          <cell r="K2659">
            <v>0</v>
          </cell>
          <cell r="L2659">
            <v>50</v>
          </cell>
          <cell r="M2659">
            <v>0</v>
          </cell>
          <cell r="N2659">
            <v>50</v>
          </cell>
          <cell r="O2659">
            <v>0</v>
          </cell>
          <cell r="P2659">
            <v>50</v>
          </cell>
          <cell r="Q2659">
            <v>7</v>
          </cell>
          <cell r="R2659">
            <v>50</v>
          </cell>
          <cell r="S2659">
            <v>14</v>
          </cell>
          <cell r="T2659">
            <v>50</v>
          </cell>
          <cell r="U2659">
            <v>31</v>
          </cell>
          <cell r="V2659">
            <v>50</v>
          </cell>
          <cell r="W2659">
            <v>0</v>
          </cell>
          <cell r="X2659">
            <v>50</v>
          </cell>
          <cell r="Y2659">
            <v>0</v>
          </cell>
          <cell r="Z2659">
            <v>50</v>
          </cell>
          <cell r="AA2659">
            <v>0</v>
          </cell>
          <cell r="AB2659">
            <v>50</v>
          </cell>
          <cell r="AC2659">
            <v>0</v>
          </cell>
          <cell r="AD2659">
            <v>50</v>
          </cell>
          <cell r="AE2659">
            <v>0</v>
          </cell>
        </row>
        <row r="2660">
          <cell r="F2660" t="str">
            <v>(-) DESPESAS PLANEJAMENTO FINANCEIROMulta Termino Contratual</v>
          </cell>
          <cell r="G2660" t="str">
            <v>Multa Termino Contratual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0</v>
          </cell>
          <cell r="AC2660">
            <v>0</v>
          </cell>
          <cell r="AD2660">
            <v>0</v>
          </cell>
          <cell r="AE2660">
            <v>0</v>
          </cell>
        </row>
        <row r="2661">
          <cell r="F2661" t="str">
            <v>(-) DESPESAS PLANEJAMENTO FINANCEIROMultas Trabalhistas</v>
          </cell>
          <cell r="G2661" t="str">
            <v>Multas Trabalhistas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B2661">
            <v>0</v>
          </cell>
          <cell r="AC2661">
            <v>0</v>
          </cell>
          <cell r="AD2661">
            <v>0</v>
          </cell>
          <cell r="AE2661">
            <v>0</v>
          </cell>
        </row>
        <row r="2662">
          <cell r="F2662" t="str">
            <v xml:space="preserve">(-) DESPESAS PLANEJAMENTO FINANCEIROFardamento </v>
          </cell>
          <cell r="G2662" t="str">
            <v xml:space="preserve">Fardamento </v>
          </cell>
          <cell r="H2662">
            <v>18.125</v>
          </cell>
          <cell r="I2662">
            <v>0</v>
          </cell>
          <cell r="J2662">
            <v>18.125</v>
          </cell>
          <cell r="K2662">
            <v>0</v>
          </cell>
          <cell r="L2662">
            <v>18.125</v>
          </cell>
          <cell r="M2662">
            <v>0</v>
          </cell>
          <cell r="N2662">
            <v>18.125</v>
          </cell>
          <cell r="O2662">
            <v>0</v>
          </cell>
          <cell r="P2662">
            <v>18.125</v>
          </cell>
          <cell r="Q2662">
            <v>179.4</v>
          </cell>
          <cell r="R2662">
            <v>18.125</v>
          </cell>
          <cell r="S2662">
            <v>0</v>
          </cell>
          <cell r="T2662">
            <v>18.125</v>
          </cell>
          <cell r="U2662">
            <v>0</v>
          </cell>
          <cell r="V2662">
            <v>18.125</v>
          </cell>
          <cell r="W2662">
            <v>0</v>
          </cell>
          <cell r="X2662">
            <v>18.125</v>
          </cell>
          <cell r="Y2662">
            <v>0</v>
          </cell>
          <cell r="Z2662">
            <v>18.125</v>
          </cell>
          <cell r="AA2662">
            <v>0</v>
          </cell>
          <cell r="AB2662">
            <v>18.125</v>
          </cell>
          <cell r="AC2662">
            <v>0</v>
          </cell>
          <cell r="AD2662">
            <v>18.125</v>
          </cell>
          <cell r="AE2662">
            <v>0</v>
          </cell>
        </row>
        <row r="2663">
          <cell r="F2663" t="str">
            <v>(-) DESPESAS PLANEJAMENTO FINANCEIROBenefícios</v>
          </cell>
          <cell r="G2663" t="str">
            <v>Benefícios</v>
          </cell>
          <cell r="H2663">
            <v>1013.926160784</v>
          </cell>
          <cell r="I2663">
            <v>720.3</v>
          </cell>
          <cell r="J2663">
            <v>1013.926160784</v>
          </cell>
          <cell r="K2663">
            <v>987.53</v>
          </cell>
          <cell r="L2663">
            <v>1013.926160784</v>
          </cell>
          <cell r="M2663">
            <v>1060.08</v>
          </cell>
          <cell r="N2663">
            <v>1013.926160784</v>
          </cell>
          <cell r="O2663">
            <v>1072.3499999999999</v>
          </cell>
          <cell r="P2663">
            <v>1109.9261607839999</v>
          </cell>
          <cell r="Q2663">
            <v>1591.96</v>
          </cell>
          <cell r="R2663">
            <v>1109.9261607839999</v>
          </cell>
          <cell r="S2663">
            <v>1260.97</v>
          </cell>
          <cell r="T2663">
            <v>1109.9261607839999</v>
          </cell>
          <cell r="U2663">
            <v>1113.48</v>
          </cell>
          <cell r="V2663">
            <v>1109.9261607839999</v>
          </cell>
          <cell r="W2663">
            <v>0</v>
          </cell>
          <cell r="X2663">
            <v>1109.9261607839999</v>
          </cell>
          <cell r="Y2663">
            <v>0</v>
          </cell>
          <cell r="Z2663">
            <v>1109.9261607839999</v>
          </cell>
          <cell r="AA2663">
            <v>0</v>
          </cell>
          <cell r="AB2663">
            <v>1109.9261607839999</v>
          </cell>
          <cell r="AC2663">
            <v>0</v>
          </cell>
          <cell r="AD2663">
            <v>1109.9261607839999</v>
          </cell>
          <cell r="AE2663">
            <v>0</v>
          </cell>
        </row>
        <row r="2664">
          <cell r="F2664" t="str">
            <v>(-) DESPESAS PLANEJAMENTO FINANCEIROAjuda de Custo Alimentação</v>
          </cell>
          <cell r="G2664" t="str">
            <v>Ajuda de Custo Alimentação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B2664">
            <v>0</v>
          </cell>
          <cell r="AC2664">
            <v>0</v>
          </cell>
          <cell r="AD2664">
            <v>0</v>
          </cell>
          <cell r="AE2664">
            <v>0</v>
          </cell>
        </row>
        <row r="2665">
          <cell r="F2665" t="str">
            <v>(-) DESPESAS PLANEJAMENTO FINANCEIROAjuda de Custo Combustível</v>
          </cell>
          <cell r="G2665" t="str">
            <v>Ajuda de Custo Combustível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A2665">
            <v>0</v>
          </cell>
          <cell r="AB2665">
            <v>0</v>
          </cell>
          <cell r="AC2665">
            <v>0</v>
          </cell>
          <cell r="AD2665">
            <v>0</v>
          </cell>
          <cell r="AE2665">
            <v>0</v>
          </cell>
        </row>
        <row r="2666">
          <cell r="F2666" t="str">
            <v>(-) DESPESAS PLANEJAMENTO FINANCEIROAjuda de Custo Moradia/Aluguel</v>
          </cell>
          <cell r="G2666" t="str">
            <v>Ajuda de Custo Moradia/Aluguel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A2666">
            <v>0</v>
          </cell>
          <cell r="AB2666">
            <v>0</v>
          </cell>
          <cell r="AC2666">
            <v>0</v>
          </cell>
          <cell r="AD2666">
            <v>0</v>
          </cell>
          <cell r="AE2666">
            <v>0</v>
          </cell>
        </row>
        <row r="2667">
          <cell r="F2667" t="str">
            <v>(-) DESPESAS PLANEJAMENTO FINANCEIROPlano de Saúde</v>
          </cell>
          <cell r="G2667" t="str">
            <v>Plano de Saúde</v>
          </cell>
          <cell r="H2667">
            <v>444</v>
          </cell>
          <cell r="I2667">
            <v>330.3</v>
          </cell>
          <cell r="J2667">
            <v>444</v>
          </cell>
          <cell r="K2667">
            <v>471.53</v>
          </cell>
          <cell r="L2667">
            <v>444</v>
          </cell>
          <cell r="M2667">
            <v>520.08000000000004</v>
          </cell>
          <cell r="N2667">
            <v>444</v>
          </cell>
          <cell r="O2667">
            <v>520.08000000000004</v>
          </cell>
          <cell r="P2667">
            <v>495</v>
          </cell>
          <cell r="Q2667">
            <v>1040.1600000000001</v>
          </cell>
          <cell r="R2667">
            <v>495</v>
          </cell>
          <cell r="S2667">
            <v>693.44</v>
          </cell>
          <cell r="T2667">
            <v>495</v>
          </cell>
          <cell r="U2667">
            <v>520.08000000000004</v>
          </cell>
          <cell r="V2667">
            <v>495</v>
          </cell>
          <cell r="W2667">
            <v>0</v>
          </cell>
          <cell r="X2667">
            <v>495</v>
          </cell>
          <cell r="Y2667">
            <v>0</v>
          </cell>
          <cell r="Z2667">
            <v>495</v>
          </cell>
          <cell r="AA2667">
            <v>0</v>
          </cell>
          <cell r="AB2667">
            <v>495</v>
          </cell>
          <cell r="AC2667">
            <v>0</v>
          </cell>
          <cell r="AD2667">
            <v>495</v>
          </cell>
          <cell r="AE2667">
            <v>0</v>
          </cell>
        </row>
        <row r="2668">
          <cell r="F2668" t="str">
            <v>(-) DESPESAS PLANEJAMENTO FINANCEIROSeguro de Vida em Grupo</v>
          </cell>
          <cell r="G2668" t="str">
            <v>Seguro de Vida em Grupo</v>
          </cell>
          <cell r="H2668">
            <v>29.926160783999997</v>
          </cell>
          <cell r="I2668">
            <v>0</v>
          </cell>
          <cell r="J2668">
            <v>29.926160783999997</v>
          </cell>
          <cell r="K2668">
            <v>0</v>
          </cell>
          <cell r="L2668">
            <v>29.926160783999997</v>
          </cell>
          <cell r="M2668">
            <v>0</v>
          </cell>
          <cell r="N2668">
            <v>29.926160783999997</v>
          </cell>
          <cell r="O2668">
            <v>12.27</v>
          </cell>
          <cell r="P2668">
            <v>29.926160783999997</v>
          </cell>
          <cell r="Q2668">
            <v>11.8</v>
          </cell>
          <cell r="R2668">
            <v>29.926160783999997</v>
          </cell>
          <cell r="S2668">
            <v>27.53</v>
          </cell>
          <cell r="T2668">
            <v>29.926160783999997</v>
          </cell>
          <cell r="U2668">
            <v>23.4</v>
          </cell>
          <cell r="V2668">
            <v>29.926160783999997</v>
          </cell>
          <cell r="W2668">
            <v>0</v>
          </cell>
          <cell r="X2668">
            <v>29.926160783999997</v>
          </cell>
          <cell r="Y2668">
            <v>0</v>
          </cell>
          <cell r="Z2668">
            <v>29.926160783999997</v>
          </cell>
          <cell r="AA2668">
            <v>0</v>
          </cell>
          <cell r="AB2668">
            <v>29.926160783999997</v>
          </cell>
          <cell r="AC2668">
            <v>0</v>
          </cell>
          <cell r="AD2668">
            <v>29.926160783999997</v>
          </cell>
          <cell r="AE2668">
            <v>0</v>
          </cell>
        </row>
        <row r="2669">
          <cell r="F2669" t="str">
            <v>(-) DESPESAS PLANEJAMENTO FINANCEIROPlano Odontológico</v>
          </cell>
          <cell r="G2669" t="str">
            <v>Plano Odontológico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B2669">
            <v>0</v>
          </cell>
          <cell r="AC2669">
            <v>0</v>
          </cell>
          <cell r="AD2669">
            <v>0</v>
          </cell>
          <cell r="AE2669">
            <v>0</v>
          </cell>
        </row>
        <row r="2670">
          <cell r="F2670" t="str">
            <v>(-) DESPESAS PLANEJAMENTO FINANCEIROFarmácia</v>
          </cell>
          <cell r="G2670" t="str">
            <v>Farmácia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A2670">
            <v>0</v>
          </cell>
          <cell r="AB2670">
            <v>0</v>
          </cell>
          <cell r="AC2670">
            <v>0</v>
          </cell>
          <cell r="AD2670">
            <v>0</v>
          </cell>
          <cell r="AE2670">
            <v>0</v>
          </cell>
        </row>
        <row r="2671">
          <cell r="F2671" t="str">
            <v>(-) DESPESAS PLANEJAMENTO FINANCEIROAlimentação Funcionários</v>
          </cell>
          <cell r="G2671" t="str">
            <v>Alimentação Funcionários</v>
          </cell>
          <cell r="H2671">
            <v>540</v>
          </cell>
          <cell r="I2671">
            <v>390</v>
          </cell>
          <cell r="J2671">
            <v>540</v>
          </cell>
          <cell r="K2671">
            <v>516</v>
          </cell>
          <cell r="L2671">
            <v>540</v>
          </cell>
          <cell r="M2671">
            <v>540</v>
          </cell>
          <cell r="N2671">
            <v>540</v>
          </cell>
          <cell r="O2671">
            <v>540</v>
          </cell>
          <cell r="P2671">
            <v>585</v>
          </cell>
          <cell r="Q2671">
            <v>540</v>
          </cell>
          <cell r="R2671">
            <v>585</v>
          </cell>
          <cell r="S2671">
            <v>540</v>
          </cell>
          <cell r="T2671">
            <v>585</v>
          </cell>
          <cell r="U2671">
            <v>570</v>
          </cell>
          <cell r="V2671">
            <v>585</v>
          </cell>
          <cell r="W2671">
            <v>0</v>
          </cell>
          <cell r="X2671">
            <v>585</v>
          </cell>
          <cell r="Y2671">
            <v>0</v>
          </cell>
          <cell r="Z2671">
            <v>585</v>
          </cell>
          <cell r="AA2671">
            <v>0</v>
          </cell>
          <cell r="AB2671">
            <v>585</v>
          </cell>
          <cell r="AC2671">
            <v>0</v>
          </cell>
          <cell r="AD2671">
            <v>585</v>
          </cell>
          <cell r="AE2671">
            <v>0</v>
          </cell>
        </row>
        <row r="2672">
          <cell r="F2672" t="str">
            <v>(-) DESPESAS PLANEJAMENTO FINANCEIROBenefícios Assistenciais</v>
          </cell>
          <cell r="G2672" t="str">
            <v>Benefícios Assistenciais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B2672">
            <v>0</v>
          </cell>
          <cell r="AC2672">
            <v>0</v>
          </cell>
          <cell r="AD2672">
            <v>0</v>
          </cell>
          <cell r="AE2672">
            <v>0</v>
          </cell>
        </row>
        <row r="2673">
          <cell r="F2673" t="str">
            <v>(-) DESPESAS PLANEJAMENTO FINANCEIROAuxílio Creche</v>
          </cell>
          <cell r="G2673" t="str">
            <v>Auxílio Creche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B2673">
            <v>0</v>
          </cell>
          <cell r="AC2673">
            <v>0</v>
          </cell>
          <cell r="AD2673">
            <v>0</v>
          </cell>
          <cell r="AE2673">
            <v>0</v>
          </cell>
        </row>
        <row r="2674">
          <cell r="F2674" t="str">
            <v>(-) DESPESAS PLANEJAMENTO FINANCEIROVale Transporte</v>
          </cell>
          <cell r="G2674" t="str">
            <v>Vale Transporte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B2674">
            <v>0</v>
          </cell>
          <cell r="AC2674">
            <v>0</v>
          </cell>
          <cell r="AD2674">
            <v>0</v>
          </cell>
          <cell r="AE2674">
            <v>0</v>
          </cell>
        </row>
        <row r="2675">
          <cell r="F2675" t="str">
            <v>(-) DESPESAS PLANEJAMENTO FINANCEIRO(-) Despesas Especificas</v>
          </cell>
          <cell r="G2675" t="str">
            <v>(-) Despesas Especificas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  <cell r="V2675">
            <v>0</v>
          </cell>
          <cell r="W2675">
            <v>0</v>
          </cell>
          <cell r="X2675">
            <v>0</v>
          </cell>
          <cell r="Y2675">
            <v>0</v>
          </cell>
          <cell r="Z2675">
            <v>0</v>
          </cell>
          <cell r="AA2675">
            <v>0</v>
          </cell>
          <cell r="AB2675">
            <v>0</v>
          </cell>
          <cell r="AC2675">
            <v>0</v>
          </cell>
          <cell r="AD2675">
            <v>0</v>
          </cell>
          <cell r="AE2675">
            <v>0</v>
          </cell>
        </row>
        <row r="2676">
          <cell r="F2676" t="str">
            <v>(-) DESPESAS PLANEJAMENTO FINANCEIROEnergia Eletrica</v>
          </cell>
          <cell r="G2676" t="str">
            <v>Energia Eletrica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  <cell r="V2676">
            <v>0</v>
          </cell>
          <cell r="W2676">
            <v>0</v>
          </cell>
          <cell r="X2676">
            <v>0</v>
          </cell>
          <cell r="Y2676">
            <v>0</v>
          </cell>
          <cell r="Z2676">
            <v>0</v>
          </cell>
          <cell r="AA2676">
            <v>0</v>
          </cell>
          <cell r="AB2676">
            <v>0</v>
          </cell>
          <cell r="AC2676">
            <v>0</v>
          </cell>
          <cell r="AD2676">
            <v>0</v>
          </cell>
          <cell r="AE2676">
            <v>0</v>
          </cell>
        </row>
        <row r="2677">
          <cell r="F2677" t="str">
            <v>(-) DESPESAS PLANEJAMENTO FINANCEIROCustas Cartoriais</v>
          </cell>
          <cell r="G2677" t="str">
            <v>Custas Cartoriais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0</v>
          </cell>
          <cell r="AD2677">
            <v>0</v>
          </cell>
          <cell r="AE2677">
            <v>0</v>
          </cell>
        </row>
        <row r="2678">
          <cell r="F2678" t="str">
            <v>(-) DESPESAS PLANEJAMENTO FINANCEIROAluguel de Máquinas e Equipamentos</v>
          </cell>
          <cell r="G2678" t="str">
            <v>Aluguel de Máquinas e Equipamentos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  <cell r="V2678">
            <v>0</v>
          </cell>
          <cell r="W2678">
            <v>0</v>
          </cell>
          <cell r="X2678">
            <v>0</v>
          </cell>
          <cell r="Y2678">
            <v>0</v>
          </cell>
          <cell r="Z2678">
            <v>0</v>
          </cell>
          <cell r="AA2678">
            <v>0</v>
          </cell>
          <cell r="AB2678">
            <v>0</v>
          </cell>
          <cell r="AC2678">
            <v>0</v>
          </cell>
          <cell r="AD2678">
            <v>0</v>
          </cell>
          <cell r="AE2678">
            <v>0</v>
          </cell>
        </row>
        <row r="2679">
          <cell r="F2679" t="str">
            <v>(-) DESPESAS PLANEJAMENTO FINANCEIROCombustível Frota Leve</v>
          </cell>
          <cell r="G2679" t="str">
            <v>Combustível Frota Leve</v>
          </cell>
          <cell r="H2679">
            <v>0</v>
          </cell>
          <cell r="I2679">
            <v>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  <cell r="Y2679">
            <v>0</v>
          </cell>
          <cell r="Z2679">
            <v>0</v>
          </cell>
          <cell r="AA2679">
            <v>0</v>
          </cell>
          <cell r="AB2679">
            <v>0</v>
          </cell>
          <cell r="AC2679">
            <v>0</v>
          </cell>
          <cell r="AD2679">
            <v>0</v>
          </cell>
          <cell r="AE2679">
            <v>0</v>
          </cell>
        </row>
        <row r="2680">
          <cell r="F2680" t="str">
            <v>(-) DESPESAS PLANEJAMENTO FINANCEIROLubrificantes Frota Leve</v>
          </cell>
          <cell r="G2680" t="str">
            <v>Lubrificantes Frota Leve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  <cell r="Y2680">
            <v>0</v>
          </cell>
          <cell r="Z2680">
            <v>0</v>
          </cell>
          <cell r="AA2680">
            <v>0</v>
          </cell>
          <cell r="AB2680">
            <v>0</v>
          </cell>
          <cell r="AC2680">
            <v>0</v>
          </cell>
          <cell r="AD2680">
            <v>0</v>
          </cell>
          <cell r="AE2680">
            <v>0</v>
          </cell>
        </row>
        <row r="2681">
          <cell r="F2681" t="str">
            <v>(-) DESPESAS PLANEJAMENTO FINANCEIROManutenção Frota Leve</v>
          </cell>
          <cell r="G2681" t="str">
            <v>Manutenção Frota Leve</v>
          </cell>
          <cell r="H2681">
            <v>0</v>
          </cell>
          <cell r="I2681">
            <v>0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  <cell r="V2681">
            <v>0</v>
          </cell>
          <cell r="W2681">
            <v>0</v>
          </cell>
          <cell r="X2681">
            <v>0</v>
          </cell>
          <cell r="Y2681">
            <v>0</v>
          </cell>
          <cell r="Z2681">
            <v>0</v>
          </cell>
          <cell r="AA2681">
            <v>0</v>
          </cell>
          <cell r="AB2681">
            <v>0</v>
          </cell>
          <cell r="AC2681">
            <v>0</v>
          </cell>
          <cell r="AD2681">
            <v>0</v>
          </cell>
          <cell r="AE2681">
            <v>0</v>
          </cell>
        </row>
        <row r="2682">
          <cell r="F2682" t="str">
            <v>(-) DESPESAS PLANEJAMENTO FINANCEIROSeguro Frota Leve</v>
          </cell>
          <cell r="G2682" t="str">
            <v>Seguro Frota Leve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  <cell r="U2682">
            <v>0</v>
          </cell>
          <cell r="V2682">
            <v>0</v>
          </cell>
          <cell r="W2682">
            <v>0</v>
          </cell>
          <cell r="X2682">
            <v>0</v>
          </cell>
          <cell r="Y2682">
            <v>0</v>
          </cell>
          <cell r="Z2682">
            <v>0</v>
          </cell>
          <cell r="AA2682">
            <v>0</v>
          </cell>
          <cell r="AB2682">
            <v>0</v>
          </cell>
          <cell r="AC2682">
            <v>0</v>
          </cell>
          <cell r="AD2682">
            <v>0</v>
          </cell>
          <cell r="AE2682">
            <v>0</v>
          </cell>
        </row>
        <row r="2683">
          <cell r="F2683" t="str">
            <v>(-) DESPESAS PLANEJAMENTO FINANCEIROSeguro Instalações</v>
          </cell>
          <cell r="G2683" t="str">
            <v>Seguro Instalações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  <cell r="Y2683">
            <v>0</v>
          </cell>
          <cell r="Z2683">
            <v>0</v>
          </cell>
          <cell r="AA2683">
            <v>0</v>
          </cell>
          <cell r="AB2683">
            <v>0</v>
          </cell>
          <cell r="AC2683">
            <v>0</v>
          </cell>
          <cell r="AD2683">
            <v>0</v>
          </cell>
          <cell r="AE2683">
            <v>0</v>
          </cell>
        </row>
        <row r="2684">
          <cell r="F2684" t="str">
            <v>(-) DESPESAS PLANEJAMENTO FINANCEIROSeguro Responsabilidade Civil</v>
          </cell>
          <cell r="G2684" t="str">
            <v>Seguro Responsabilidade Civil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  <cell r="Y2684">
            <v>0</v>
          </cell>
          <cell r="Z2684">
            <v>0</v>
          </cell>
          <cell r="AA2684">
            <v>0</v>
          </cell>
          <cell r="AB2684">
            <v>0</v>
          </cell>
          <cell r="AC2684">
            <v>0</v>
          </cell>
          <cell r="AD2684">
            <v>0</v>
          </cell>
          <cell r="AE2684">
            <v>0</v>
          </cell>
        </row>
        <row r="2685">
          <cell r="F2685" t="str">
            <v>(-) DESPESAS PLANEJAMENTO FINANCEIROAluguel de Imóveis</v>
          </cell>
          <cell r="G2685" t="str">
            <v>Aluguel de Imóveis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  <cell r="Y2685">
            <v>0</v>
          </cell>
          <cell r="Z2685">
            <v>0</v>
          </cell>
          <cell r="AA2685">
            <v>0</v>
          </cell>
          <cell r="AB2685">
            <v>0</v>
          </cell>
          <cell r="AC2685">
            <v>0</v>
          </cell>
          <cell r="AD2685">
            <v>0</v>
          </cell>
          <cell r="AE2685">
            <v>0</v>
          </cell>
        </row>
        <row r="2686">
          <cell r="F2686" t="str">
            <v>(-) DESPESAS PLANEJAMENTO FINANCEIROTaxas Operacionais</v>
          </cell>
          <cell r="G2686" t="str">
            <v>Taxas Operacionais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  <cell r="Y2686">
            <v>0</v>
          </cell>
          <cell r="Z2686">
            <v>0</v>
          </cell>
          <cell r="AA2686">
            <v>0</v>
          </cell>
          <cell r="AB2686">
            <v>0</v>
          </cell>
          <cell r="AC2686">
            <v>0</v>
          </cell>
          <cell r="AD2686">
            <v>0</v>
          </cell>
          <cell r="AE2686">
            <v>0</v>
          </cell>
        </row>
        <row r="2687">
          <cell r="F2687" t="str">
            <v>(-) DESPESAS PLANEJAMENTO FINANCEIRODoações</v>
          </cell>
          <cell r="G2687" t="str">
            <v>Doações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  <cell r="Y2687">
            <v>0</v>
          </cell>
          <cell r="Z2687">
            <v>0</v>
          </cell>
          <cell r="AA2687">
            <v>0</v>
          </cell>
          <cell r="AB2687">
            <v>0</v>
          </cell>
          <cell r="AC2687">
            <v>0</v>
          </cell>
          <cell r="AD2687">
            <v>0</v>
          </cell>
          <cell r="AE2687">
            <v>0</v>
          </cell>
        </row>
        <row r="2688">
          <cell r="F2688" t="str">
            <v>(-) DESPESAS PLANEJAMENTO FINANCEIROPremio por Concursos</v>
          </cell>
          <cell r="G2688" t="str">
            <v>Premio por Concursos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  <cell r="Y2688">
            <v>0</v>
          </cell>
          <cell r="Z2688">
            <v>0</v>
          </cell>
          <cell r="AA2688">
            <v>0</v>
          </cell>
          <cell r="AB2688">
            <v>0</v>
          </cell>
          <cell r="AC2688">
            <v>0</v>
          </cell>
          <cell r="AD2688">
            <v>0</v>
          </cell>
          <cell r="AE2688">
            <v>0</v>
          </cell>
        </row>
        <row r="2689">
          <cell r="F2689" t="str">
            <v>(-) DESPESAS PLANEJAMENTO FINANCEIROPublicações Legais</v>
          </cell>
          <cell r="G2689" t="str">
            <v>Publicações Legais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  <cell r="Y2689">
            <v>0</v>
          </cell>
          <cell r="Z2689">
            <v>0</v>
          </cell>
          <cell r="AA2689">
            <v>0</v>
          </cell>
          <cell r="AB2689">
            <v>0</v>
          </cell>
          <cell r="AC2689">
            <v>0</v>
          </cell>
          <cell r="AD2689">
            <v>0</v>
          </cell>
          <cell r="AE2689">
            <v>0</v>
          </cell>
        </row>
        <row r="2690">
          <cell r="F2690" t="str">
            <v>(-) DESPESAS PLANEJAMENTO FINANCEIROServiço Copa</v>
          </cell>
          <cell r="G2690" t="str">
            <v>Serviço Copa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0</v>
          </cell>
          <cell r="Z2690">
            <v>0</v>
          </cell>
          <cell r="AA2690">
            <v>0</v>
          </cell>
          <cell r="AB2690">
            <v>0</v>
          </cell>
          <cell r="AC2690">
            <v>0</v>
          </cell>
          <cell r="AD2690">
            <v>0</v>
          </cell>
          <cell r="AE2690">
            <v>0</v>
          </cell>
        </row>
        <row r="2691">
          <cell r="F2691" t="str">
            <v>(-) DESPESAS PLANEJAMENTO FINANCEIROContribuição Sindicatos e Associações</v>
          </cell>
          <cell r="G2691" t="str">
            <v>Contribuição Sindicatos e Associações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  <cell r="Y2691">
            <v>0</v>
          </cell>
          <cell r="Z2691">
            <v>0</v>
          </cell>
          <cell r="AA2691">
            <v>0</v>
          </cell>
          <cell r="AB2691">
            <v>0</v>
          </cell>
          <cell r="AC2691">
            <v>0</v>
          </cell>
          <cell r="AD2691">
            <v>0</v>
          </cell>
          <cell r="AE2691">
            <v>0</v>
          </cell>
        </row>
        <row r="2692">
          <cell r="F2692" t="str">
            <v>(-) DESPESAS PLANEJAMENTO FINANCEIRODespesas com Certificação Digital</v>
          </cell>
          <cell r="G2692" t="str">
            <v>Despesas com Certificação Digital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W2692">
            <v>0</v>
          </cell>
          <cell r="X2692">
            <v>0</v>
          </cell>
          <cell r="Y2692">
            <v>0</v>
          </cell>
          <cell r="Z2692">
            <v>0</v>
          </cell>
          <cell r="AA2692">
            <v>0</v>
          </cell>
          <cell r="AB2692">
            <v>0</v>
          </cell>
          <cell r="AC2692">
            <v>0</v>
          </cell>
          <cell r="AD2692">
            <v>0</v>
          </cell>
          <cell r="AE2692">
            <v>0</v>
          </cell>
        </row>
        <row r="2693">
          <cell r="F2693" t="str">
            <v>(-) DESPESAS PLANEJAMENTO FINANCEIROCustas e Emolumentos</v>
          </cell>
          <cell r="G2693" t="str">
            <v>Custas e Emolumentos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  <cell r="Y2693">
            <v>0</v>
          </cell>
          <cell r="Z2693">
            <v>0</v>
          </cell>
          <cell r="AA2693">
            <v>0</v>
          </cell>
          <cell r="AB2693">
            <v>0</v>
          </cell>
          <cell r="AC2693">
            <v>0</v>
          </cell>
          <cell r="AD2693">
            <v>0</v>
          </cell>
          <cell r="AE2693">
            <v>0</v>
          </cell>
        </row>
        <row r="2694">
          <cell r="F2694" t="str">
            <v>(-) DESPESAS PLANEJAMENTO FINANCEIRO(-) Despesas Gerais</v>
          </cell>
          <cell r="G2694" t="str">
            <v>(-) Despesas Gerais</v>
          </cell>
          <cell r="H2694">
            <v>345.88175017214616</v>
          </cell>
          <cell r="I2694">
            <v>72.400000000000006</v>
          </cell>
          <cell r="J2694">
            <v>345.88175017214616</v>
          </cell>
          <cell r="K2694">
            <v>103.45</v>
          </cell>
          <cell r="L2694">
            <v>1445.8817501721462</v>
          </cell>
          <cell r="M2694">
            <v>211.14000000000001</v>
          </cell>
          <cell r="N2694">
            <v>345.88175017214616</v>
          </cell>
          <cell r="O2694">
            <v>225.73</v>
          </cell>
          <cell r="P2694">
            <v>345.88175017214616</v>
          </cell>
          <cell r="Q2694">
            <v>150.36000000000001</v>
          </cell>
          <cell r="R2694">
            <v>1145.8817501721462</v>
          </cell>
          <cell r="S2694">
            <v>552.86</v>
          </cell>
          <cell r="T2694">
            <v>345.88175017214616</v>
          </cell>
          <cell r="U2694">
            <v>216.85</v>
          </cell>
          <cell r="V2694">
            <v>345.88175017214616</v>
          </cell>
          <cell r="W2694">
            <v>0</v>
          </cell>
          <cell r="X2694">
            <v>1445.8817501721462</v>
          </cell>
          <cell r="Y2694">
            <v>0</v>
          </cell>
          <cell r="Z2694">
            <v>345.88175017214616</v>
          </cell>
          <cell r="AA2694">
            <v>0</v>
          </cell>
          <cell r="AB2694">
            <v>345.88175017214616</v>
          </cell>
          <cell r="AC2694">
            <v>0</v>
          </cell>
          <cell r="AD2694">
            <v>345.88175017214616</v>
          </cell>
          <cell r="AE2694">
            <v>0</v>
          </cell>
        </row>
        <row r="2695">
          <cell r="F2695" t="str">
            <v>(-) DESPESAS PLANEJAMENTO FINANCEIRO(-) Deslocamentos e Viagens</v>
          </cell>
          <cell r="G2695" t="str">
            <v>(-) Deslocamentos e Viagens</v>
          </cell>
          <cell r="H2695">
            <v>24</v>
          </cell>
          <cell r="I2695">
            <v>0</v>
          </cell>
          <cell r="J2695">
            <v>24</v>
          </cell>
          <cell r="K2695">
            <v>16</v>
          </cell>
          <cell r="L2695">
            <v>24</v>
          </cell>
          <cell r="M2695">
            <v>12</v>
          </cell>
          <cell r="N2695">
            <v>24</v>
          </cell>
          <cell r="O2695">
            <v>12</v>
          </cell>
          <cell r="P2695">
            <v>24</v>
          </cell>
          <cell r="Q2695">
            <v>12</v>
          </cell>
          <cell r="R2695">
            <v>24</v>
          </cell>
          <cell r="S2695">
            <v>12</v>
          </cell>
          <cell r="T2695">
            <v>24</v>
          </cell>
          <cell r="U2695">
            <v>12</v>
          </cell>
          <cell r="V2695">
            <v>24</v>
          </cell>
          <cell r="W2695">
            <v>0</v>
          </cell>
          <cell r="X2695">
            <v>24</v>
          </cell>
          <cell r="Y2695">
            <v>0</v>
          </cell>
          <cell r="Z2695">
            <v>24</v>
          </cell>
          <cell r="AA2695">
            <v>0</v>
          </cell>
          <cell r="AB2695">
            <v>24</v>
          </cell>
          <cell r="AC2695">
            <v>0</v>
          </cell>
          <cell r="AD2695">
            <v>24</v>
          </cell>
          <cell r="AE2695">
            <v>0</v>
          </cell>
        </row>
        <row r="2696">
          <cell r="F2696" t="str">
            <v xml:space="preserve">(-) DESPESAS PLANEJAMENTO FINANCEIROHospedagem </v>
          </cell>
          <cell r="G2696" t="str">
            <v xml:space="preserve">Hospedagem 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  <cell r="V2696">
            <v>0</v>
          </cell>
          <cell r="W2696">
            <v>0</v>
          </cell>
          <cell r="X2696">
            <v>0</v>
          </cell>
          <cell r="Y2696">
            <v>0</v>
          </cell>
          <cell r="Z2696">
            <v>0</v>
          </cell>
          <cell r="AA2696">
            <v>0</v>
          </cell>
          <cell r="AB2696">
            <v>0</v>
          </cell>
          <cell r="AC2696">
            <v>0</v>
          </cell>
          <cell r="AD2696">
            <v>0</v>
          </cell>
          <cell r="AE2696">
            <v>0</v>
          </cell>
        </row>
        <row r="2697">
          <cell r="F2697" t="str">
            <v xml:space="preserve">(-) DESPESAS PLANEJAMENTO FINANCEIROPassagens Aéreas </v>
          </cell>
          <cell r="G2697" t="str">
            <v xml:space="preserve">Passagens Aéreas 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>
            <v>0</v>
          </cell>
          <cell r="V2697">
            <v>0</v>
          </cell>
          <cell r="W2697">
            <v>0</v>
          </cell>
          <cell r="X2697">
            <v>0</v>
          </cell>
          <cell r="Y2697">
            <v>0</v>
          </cell>
          <cell r="Z2697">
            <v>0</v>
          </cell>
          <cell r="AA2697">
            <v>0</v>
          </cell>
          <cell r="AB2697">
            <v>0</v>
          </cell>
          <cell r="AC2697">
            <v>0</v>
          </cell>
          <cell r="AD2697">
            <v>0</v>
          </cell>
          <cell r="AE2697">
            <v>0</v>
          </cell>
        </row>
        <row r="2698">
          <cell r="F2698" t="str">
            <v xml:space="preserve">(-) DESPESAS PLANEJAMENTO FINANCEIROPassagens Rodoviárias </v>
          </cell>
          <cell r="G2698" t="str">
            <v xml:space="preserve">Passagens Rodoviárias 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  <cell r="Y2698">
            <v>0</v>
          </cell>
          <cell r="Z2698">
            <v>0</v>
          </cell>
          <cell r="AA2698">
            <v>0</v>
          </cell>
          <cell r="AB2698">
            <v>0</v>
          </cell>
          <cell r="AC2698">
            <v>0</v>
          </cell>
          <cell r="AD2698">
            <v>0</v>
          </cell>
          <cell r="AE2698">
            <v>0</v>
          </cell>
        </row>
        <row r="2699">
          <cell r="F2699" t="str">
            <v>(-) DESPESAS PLANEJAMENTO FINANCEIROPassagens Marítimas</v>
          </cell>
          <cell r="G2699" t="str">
            <v>Passagens Marítimas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  <cell r="Y2699">
            <v>0</v>
          </cell>
          <cell r="Z2699">
            <v>0</v>
          </cell>
          <cell r="AA2699">
            <v>0</v>
          </cell>
          <cell r="AB2699">
            <v>0</v>
          </cell>
          <cell r="AC2699">
            <v>0</v>
          </cell>
          <cell r="AD2699">
            <v>0</v>
          </cell>
          <cell r="AE2699">
            <v>0</v>
          </cell>
        </row>
        <row r="2700">
          <cell r="F2700" t="str">
            <v>(-) DESPESAS PLANEJAMENTO FINANCEIRODespesas com Táxi</v>
          </cell>
          <cell r="G2700" t="str">
            <v>Despesas com Táxi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  <cell r="Y2700">
            <v>0</v>
          </cell>
          <cell r="Z2700">
            <v>0</v>
          </cell>
          <cell r="AA2700">
            <v>0</v>
          </cell>
          <cell r="AB2700">
            <v>0</v>
          </cell>
          <cell r="AC2700">
            <v>0</v>
          </cell>
          <cell r="AD2700">
            <v>0</v>
          </cell>
          <cell r="AE2700">
            <v>0</v>
          </cell>
        </row>
        <row r="2701">
          <cell r="F2701" t="str">
            <v>(-) DESPESAS PLANEJAMENTO FINANCEIRODespesas com Moto Taxi</v>
          </cell>
          <cell r="G2701" t="str">
            <v>Despesas com Moto Taxi</v>
          </cell>
          <cell r="H2701">
            <v>24</v>
          </cell>
          <cell r="I2701">
            <v>0</v>
          </cell>
          <cell r="J2701">
            <v>24</v>
          </cell>
          <cell r="K2701">
            <v>16</v>
          </cell>
          <cell r="L2701">
            <v>24</v>
          </cell>
          <cell r="M2701">
            <v>12</v>
          </cell>
          <cell r="N2701">
            <v>24</v>
          </cell>
          <cell r="O2701">
            <v>12</v>
          </cell>
          <cell r="P2701">
            <v>24</v>
          </cell>
          <cell r="Q2701">
            <v>12</v>
          </cell>
          <cell r="R2701">
            <v>24</v>
          </cell>
          <cell r="S2701">
            <v>12</v>
          </cell>
          <cell r="T2701">
            <v>24</v>
          </cell>
          <cell r="U2701">
            <v>12</v>
          </cell>
          <cell r="V2701">
            <v>24</v>
          </cell>
          <cell r="W2701">
            <v>0</v>
          </cell>
          <cell r="X2701">
            <v>24</v>
          </cell>
          <cell r="Y2701">
            <v>0</v>
          </cell>
          <cell r="Z2701">
            <v>24</v>
          </cell>
          <cell r="AA2701">
            <v>0</v>
          </cell>
          <cell r="AB2701">
            <v>24</v>
          </cell>
          <cell r="AC2701">
            <v>0</v>
          </cell>
          <cell r="AD2701">
            <v>24</v>
          </cell>
          <cell r="AE2701">
            <v>0</v>
          </cell>
        </row>
        <row r="2702">
          <cell r="F2702" t="str">
            <v>(-) DESPESAS PLANEJAMENTO FINANCEIROAlimentação Viagens</v>
          </cell>
          <cell r="G2702" t="str">
            <v>Alimentação Viagens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</v>
          </cell>
          <cell r="Y2702">
            <v>0</v>
          </cell>
          <cell r="Z2702">
            <v>0</v>
          </cell>
          <cell r="AA2702">
            <v>0</v>
          </cell>
          <cell r="AB2702">
            <v>0</v>
          </cell>
          <cell r="AC2702">
            <v>0</v>
          </cell>
          <cell r="AD2702">
            <v>0</v>
          </cell>
          <cell r="AE2702">
            <v>0</v>
          </cell>
        </row>
        <row r="2703">
          <cell r="F2703" t="str">
            <v>(-) DESPESAS PLANEJAMENTO FINANCEIRODiárias Viagens</v>
          </cell>
          <cell r="G2703" t="str">
            <v>Diárias Viagens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  <cell r="Y2703">
            <v>0</v>
          </cell>
          <cell r="Z2703">
            <v>0</v>
          </cell>
          <cell r="AA2703">
            <v>0</v>
          </cell>
          <cell r="AB2703">
            <v>0</v>
          </cell>
          <cell r="AC2703">
            <v>0</v>
          </cell>
          <cell r="AD2703">
            <v>0</v>
          </cell>
          <cell r="AE2703">
            <v>0</v>
          </cell>
        </row>
        <row r="2704">
          <cell r="F2704" t="str">
            <v>(-) DESPESAS PLANEJAMENTO FINANCEIROCombustível em Viagens</v>
          </cell>
          <cell r="G2704" t="str">
            <v>Combustível em Viagens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>
            <v>0</v>
          </cell>
          <cell r="X2704">
            <v>0</v>
          </cell>
          <cell r="Y2704">
            <v>0</v>
          </cell>
          <cell r="Z2704">
            <v>0</v>
          </cell>
          <cell r="AA2704">
            <v>0</v>
          </cell>
          <cell r="AB2704">
            <v>0</v>
          </cell>
          <cell r="AC2704">
            <v>0</v>
          </cell>
          <cell r="AD2704">
            <v>0</v>
          </cell>
          <cell r="AE2704">
            <v>0</v>
          </cell>
        </row>
        <row r="2705">
          <cell r="F2705" t="str">
            <v>(-) DESPESAS PLANEJAMENTO FINANCEIROEstacionamento</v>
          </cell>
          <cell r="G2705" t="str">
            <v>Estacionamento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  <cell r="V2705">
            <v>0</v>
          </cell>
          <cell r="W2705">
            <v>0</v>
          </cell>
          <cell r="X2705">
            <v>0</v>
          </cell>
          <cell r="Y2705">
            <v>0</v>
          </cell>
          <cell r="Z2705">
            <v>0</v>
          </cell>
          <cell r="AA2705">
            <v>0</v>
          </cell>
          <cell r="AB2705">
            <v>0</v>
          </cell>
          <cell r="AC2705">
            <v>0</v>
          </cell>
          <cell r="AD2705">
            <v>0</v>
          </cell>
          <cell r="AE2705">
            <v>0</v>
          </cell>
        </row>
        <row r="2706">
          <cell r="F2706" t="str">
            <v>(-) DESPESAS PLANEJAMENTO FINANCEIROPedágio</v>
          </cell>
          <cell r="G2706" t="str">
            <v>Pedágio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  <cell r="V2706">
            <v>0</v>
          </cell>
          <cell r="W2706">
            <v>0</v>
          </cell>
          <cell r="X2706">
            <v>0</v>
          </cell>
          <cell r="Y2706">
            <v>0</v>
          </cell>
          <cell r="Z2706">
            <v>0</v>
          </cell>
          <cell r="AA2706">
            <v>0</v>
          </cell>
          <cell r="AB2706">
            <v>0</v>
          </cell>
          <cell r="AC2706">
            <v>0</v>
          </cell>
          <cell r="AD2706">
            <v>0</v>
          </cell>
          <cell r="AE2706">
            <v>0</v>
          </cell>
        </row>
        <row r="2707">
          <cell r="F2707" t="str">
            <v>(-) DESPESAS PLANEJAMENTO FINANCEIRO(-) Telefonia e Telecomunicações</v>
          </cell>
          <cell r="G2707" t="str">
            <v>(-) Telefonia e Telecomunicações</v>
          </cell>
          <cell r="H2707">
            <v>81.881750172146141</v>
          </cell>
          <cell r="I2707">
            <v>22.43</v>
          </cell>
          <cell r="J2707">
            <v>81.881750172146141</v>
          </cell>
          <cell r="K2707">
            <v>7.79</v>
          </cell>
          <cell r="L2707">
            <v>81.881750172146141</v>
          </cell>
          <cell r="M2707">
            <v>7.79</v>
          </cell>
          <cell r="N2707">
            <v>81.881750172146141</v>
          </cell>
          <cell r="O2707">
            <v>12.82</v>
          </cell>
          <cell r="P2707">
            <v>81.881750172146141</v>
          </cell>
          <cell r="Q2707">
            <v>30</v>
          </cell>
          <cell r="R2707">
            <v>81.881750172146141</v>
          </cell>
          <cell r="S2707">
            <v>36.5</v>
          </cell>
          <cell r="T2707">
            <v>81.881750172146141</v>
          </cell>
          <cell r="U2707">
            <v>0</v>
          </cell>
          <cell r="V2707">
            <v>81.881750172146141</v>
          </cell>
          <cell r="W2707">
            <v>0</v>
          </cell>
          <cell r="X2707">
            <v>81.881750172146141</v>
          </cell>
          <cell r="Y2707">
            <v>0</v>
          </cell>
          <cell r="Z2707">
            <v>81.881750172146141</v>
          </cell>
          <cell r="AA2707">
            <v>0</v>
          </cell>
          <cell r="AB2707">
            <v>81.881750172146141</v>
          </cell>
          <cell r="AC2707">
            <v>0</v>
          </cell>
          <cell r="AD2707">
            <v>81.881750172146141</v>
          </cell>
          <cell r="AE2707">
            <v>0</v>
          </cell>
        </row>
        <row r="2708">
          <cell r="F2708" t="str">
            <v>(-) DESPESAS PLANEJAMENTO FINANCEIROTelefonia Fixa</v>
          </cell>
          <cell r="G2708" t="str">
            <v>Telefonia Fixa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  <cell r="Z2708">
            <v>0</v>
          </cell>
          <cell r="AA2708">
            <v>0</v>
          </cell>
          <cell r="AB2708">
            <v>0</v>
          </cell>
          <cell r="AC2708">
            <v>0</v>
          </cell>
          <cell r="AD2708">
            <v>0</v>
          </cell>
          <cell r="AE2708">
            <v>0</v>
          </cell>
        </row>
        <row r="2709">
          <cell r="F2709" t="str">
            <v>(-) DESPESAS PLANEJAMENTO FINANCEIROTelefonia Móvel</v>
          </cell>
          <cell r="G2709" t="str">
            <v>Telefonia Móvel</v>
          </cell>
          <cell r="H2709">
            <v>81.881750172146141</v>
          </cell>
          <cell r="I2709">
            <v>22.43</v>
          </cell>
          <cell r="J2709">
            <v>81.881750172146141</v>
          </cell>
          <cell r="K2709">
            <v>7.79</v>
          </cell>
          <cell r="L2709">
            <v>81.881750172146141</v>
          </cell>
          <cell r="M2709">
            <v>7.79</v>
          </cell>
          <cell r="N2709">
            <v>81.881750172146141</v>
          </cell>
          <cell r="O2709">
            <v>12.82</v>
          </cell>
          <cell r="P2709">
            <v>81.881750172146141</v>
          </cell>
          <cell r="Q2709">
            <v>30</v>
          </cell>
          <cell r="R2709">
            <v>81.881750172146141</v>
          </cell>
          <cell r="S2709">
            <v>36.5</v>
          </cell>
          <cell r="T2709">
            <v>81.881750172146141</v>
          </cell>
          <cell r="U2709">
            <v>0</v>
          </cell>
          <cell r="V2709">
            <v>81.881750172146141</v>
          </cell>
          <cell r="W2709">
            <v>0</v>
          </cell>
          <cell r="X2709">
            <v>81.881750172146141</v>
          </cell>
          <cell r="Y2709">
            <v>0</v>
          </cell>
          <cell r="Z2709">
            <v>81.881750172146141</v>
          </cell>
          <cell r="AA2709">
            <v>0</v>
          </cell>
          <cell r="AB2709">
            <v>81.881750172146141</v>
          </cell>
          <cell r="AC2709">
            <v>0</v>
          </cell>
          <cell r="AD2709">
            <v>81.881750172146141</v>
          </cell>
          <cell r="AE2709">
            <v>0</v>
          </cell>
        </row>
        <row r="2710">
          <cell r="F2710" t="str">
            <v>(-) DESPESAS PLANEJAMENTO FINANCEIROInternet</v>
          </cell>
          <cell r="G2710" t="str">
            <v>Internet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  <cell r="Z2710">
            <v>0</v>
          </cell>
          <cell r="AA2710">
            <v>0</v>
          </cell>
          <cell r="AB2710">
            <v>0</v>
          </cell>
          <cell r="AC2710">
            <v>0</v>
          </cell>
          <cell r="AD2710">
            <v>0</v>
          </cell>
          <cell r="AE2710">
            <v>0</v>
          </cell>
        </row>
        <row r="2711">
          <cell r="F2711" t="str">
            <v>(-) DESPESAS PLANEJAMENTO FINANCEIROServiço de Trasmissão em Audio e Video</v>
          </cell>
          <cell r="G2711" t="str">
            <v>Serviço de Trasmissão em Audio e Video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0</v>
          </cell>
          <cell r="Z2711">
            <v>0</v>
          </cell>
          <cell r="AA2711">
            <v>0</v>
          </cell>
          <cell r="AB2711">
            <v>0</v>
          </cell>
          <cell r="AC2711">
            <v>0</v>
          </cell>
          <cell r="AD2711">
            <v>0</v>
          </cell>
          <cell r="AE2711">
            <v>0</v>
          </cell>
        </row>
        <row r="2712">
          <cell r="F2712" t="str">
            <v>(-) DESPESAS PLANEJAMENTO FINANCEIROVoip</v>
          </cell>
          <cell r="G2712" t="str">
            <v>Voip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0</v>
          </cell>
          <cell r="AA2712">
            <v>0</v>
          </cell>
          <cell r="AB2712">
            <v>0</v>
          </cell>
          <cell r="AC2712">
            <v>0</v>
          </cell>
          <cell r="AD2712">
            <v>0</v>
          </cell>
          <cell r="AE2712">
            <v>0</v>
          </cell>
        </row>
        <row r="2713">
          <cell r="F2713" t="str">
            <v>(-) DESPESAS PLANEJAMENTO FINANCEIRO(-)Materias de Consumo</v>
          </cell>
          <cell r="G2713" t="str">
            <v>(-)Materias de Consumo</v>
          </cell>
          <cell r="H2713">
            <v>155</v>
          </cell>
          <cell r="I2713">
            <v>43.47</v>
          </cell>
          <cell r="J2713">
            <v>155</v>
          </cell>
          <cell r="K2713">
            <v>66.489999999999995</v>
          </cell>
          <cell r="L2713">
            <v>1105</v>
          </cell>
          <cell r="M2713">
            <v>153.86000000000001</v>
          </cell>
          <cell r="N2713">
            <v>155</v>
          </cell>
          <cell r="O2713">
            <v>186.06</v>
          </cell>
          <cell r="P2713">
            <v>155</v>
          </cell>
          <cell r="Q2713">
            <v>39.72</v>
          </cell>
          <cell r="R2713">
            <v>955</v>
          </cell>
          <cell r="S2713">
            <v>504.36</v>
          </cell>
          <cell r="T2713">
            <v>155</v>
          </cell>
          <cell r="U2713">
            <v>19.48</v>
          </cell>
          <cell r="V2713">
            <v>155</v>
          </cell>
          <cell r="W2713">
            <v>0</v>
          </cell>
          <cell r="X2713">
            <v>1105</v>
          </cell>
          <cell r="Y2713">
            <v>0</v>
          </cell>
          <cell r="Z2713">
            <v>155</v>
          </cell>
          <cell r="AA2713">
            <v>0</v>
          </cell>
          <cell r="AB2713">
            <v>155</v>
          </cell>
          <cell r="AC2713">
            <v>0</v>
          </cell>
          <cell r="AD2713">
            <v>155</v>
          </cell>
          <cell r="AE2713">
            <v>0</v>
          </cell>
        </row>
        <row r="2714">
          <cell r="F2714" t="str">
            <v>(-) DESPESAS PLANEJAMENTO FINANCEIROMaterial de Consumo Informática</v>
          </cell>
          <cell r="G2714" t="str">
            <v>Material de Consumo Informática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0</v>
          </cell>
          <cell r="AA2714">
            <v>0</v>
          </cell>
          <cell r="AB2714">
            <v>0</v>
          </cell>
          <cell r="AC2714">
            <v>0</v>
          </cell>
          <cell r="AD2714">
            <v>0</v>
          </cell>
          <cell r="AE2714">
            <v>0</v>
          </cell>
        </row>
        <row r="2715">
          <cell r="F2715" t="str">
            <v>(-) DESPESAS PLANEJAMENTO FINANCEIROAluguel Máquina Reprográfica</v>
          </cell>
          <cell r="G2715" t="str">
            <v>Aluguel Máquina Reprográfica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0</v>
          </cell>
          <cell r="AA2715">
            <v>0</v>
          </cell>
          <cell r="AB2715">
            <v>0</v>
          </cell>
          <cell r="AC2715">
            <v>0</v>
          </cell>
          <cell r="AD2715">
            <v>0</v>
          </cell>
          <cell r="AE2715">
            <v>0</v>
          </cell>
        </row>
        <row r="2716">
          <cell r="F2716" t="str">
            <v>(-) DESPESAS PLANEJAMENTO FINANCEIROMaterial de Consumo Máquina Reprografia</v>
          </cell>
          <cell r="G2716" t="str">
            <v>Material de Consumo Máquina Reprografia</v>
          </cell>
          <cell r="H2716">
            <v>45</v>
          </cell>
          <cell r="I2716">
            <v>32.99</v>
          </cell>
          <cell r="J2716">
            <v>45</v>
          </cell>
          <cell r="K2716">
            <v>0</v>
          </cell>
          <cell r="L2716">
            <v>195</v>
          </cell>
          <cell r="M2716">
            <v>27.72</v>
          </cell>
          <cell r="N2716">
            <v>45</v>
          </cell>
          <cell r="O2716">
            <v>164.2</v>
          </cell>
          <cell r="P2716">
            <v>45</v>
          </cell>
          <cell r="Q2716">
            <v>11.22</v>
          </cell>
          <cell r="R2716">
            <v>45</v>
          </cell>
          <cell r="S2716">
            <v>44.83</v>
          </cell>
          <cell r="T2716">
            <v>45</v>
          </cell>
          <cell r="U2716">
            <v>0</v>
          </cell>
          <cell r="V2716">
            <v>45</v>
          </cell>
          <cell r="W2716">
            <v>0</v>
          </cell>
          <cell r="X2716">
            <v>195</v>
          </cell>
          <cell r="Y2716">
            <v>0</v>
          </cell>
          <cell r="Z2716">
            <v>45</v>
          </cell>
          <cell r="AA2716">
            <v>0</v>
          </cell>
          <cell r="AB2716">
            <v>45</v>
          </cell>
          <cell r="AC2716">
            <v>0</v>
          </cell>
          <cell r="AD2716">
            <v>45</v>
          </cell>
          <cell r="AE2716">
            <v>0</v>
          </cell>
        </row>
        <row r="2717">
          <cell r="F2717" t="str">
            <v>(-) DESPESAS PLANEJAMENTO FINANCEIROMaterial de Expediente</v>
          </cell>
          <cell r="G2717" t="str">
            <v>Material de Expediente</v>
          </cell>
          <cell r="H2717">
            <v>20</v>
          </cell>
          <cell r="I2717">
            <v>10.48</v>
          </cell>
          <cell r="J2717">
            <v>20</v>
          </cell>
          <cell r="K2717">
            <v>0</v>
          </cell>
          <cell r="L2717">
            <v>20</v>
          </cell>
          <cell r="M2717">
            <v>24.8</v>
          </cell>
          <cell r="N2717">
            <v>20</v>
          </cell>
          <cell r="O2717">
            <v>8.86</v>
          </cell>
          <cell r="P2717">
            <v>20</v>
          </cell>
          <cell r="Q2717">
            <v>4.76</v>
          </cell>
          <cell r="R2717">
            <v>20</v>
          </cell>
          <cell r="S2717">
            <v>5.55</v>
          </cell>
          <cell r="T2717">
            <v>20</v>
          </cell>
          <cell r="U2717">
            <v>4.76</v>
          </cell>
          <cell r="V2717">
            <v>20</v>
          </cell>
          <cell r="W2717">
            <v>0</v>
          </cell>
          <cell r="X2717">
            <v>20</v>
          </cell>
          <cell r="Y2717">
            <v>0</v>
          </cell>
          <cell r="Z2717">
            <v>20</v>
          </cell>
          <cell r="AA2717">
            <v>0</v>
          </cell>
          <cell r="AB2717">
            <v>20</v>
          </cell>
          <cell r="AC2717">
            <v>0</v>
          </cell>
          <cell r="AD2717">
            <v>20</v>
          </cell>
          <cell r="AE2717">
            <v>0</v>
          </cell>
        </row>
        <row r="2718">
          <cell r="F2718" t="str">
            <v>(-) DESPESAS PLANEJAMENTO FINANCEIROMaterial de Limpeza</v>
          </cell>
          <cell r="G2718" t="str">
            <v>Material de Limpeza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0</v>
          </cell>
          <cell r="AA2718">
            <v>0</v>
          </cell>
          <cell r="AB2718">
            <v>0</v>
          </cell>
          <cell r="AC2718">
            <v>0</v>
          </cell>
          <cell r="AD2718">
            <v>0</v>
          </cell>
          <cell r="AE2718">
            <v>0</v>
          </cell>
        </row>
        <row r="2719">
          <cell r="F2719" t="str">
            <v>(-) DESPESAS PLANEJAMENTO FINANCEIROMaterial Gráfico e Repreográfico</v>
          </cell>
          <cell r="G2719" t="str">
            <v>Material Gráfico e Repreográfico</v>
          </cell>
          <cell r="H2719">
            <v>40</v>
          </cell>
          <cell r="I2719">
            <v>0</v>
          </cell>
          <cell r="J2719">
            <v>40</v>
          </cell>
          <cell r="K2719">
            <v>0</v>
          </cell>
          <cell r="L2719">
            <v>840</v>
          </cell>
          <cell r="M2719">
            <v>68</v>
          </cell>
          <cell r="N2719">
            <v>40</v>
          </cell>
          <cell r="O2719">
            <v>0</v>
          </cell>
          <cell r="P2719">
            <v>40</v>
          </cell>
          <cell r="Q2719">
            <v>0</v>
          </cell>
          <cell r="R2719">
            <v>840</v>
          </cell>
          <cell r="S2719">
            <v>417.75</v>
          </cell>
          <cell r="T2719">
            <v>40</v>
          </cell>
          <cell r="U2719">
            <v>0</v>
          </cell>
          <cell r="V2719">
            <v>40</v>
          </cell>
          <cell r="W2719">
            <v>0</v>
          </cell>
          <cell r="X2719">
            <v>840</v>
          </cell>
          <cell r="Y2719">
            <v>0</v>
          </cell>
          <cell r="Z2719">
            <v>40</v>
          </cell>
          <cell r="AA2719">
            <v>0</v>
          </cell>
          <cell r="AB2719">
            <v>40</v>
          </cell>
          <cell r="AC2719">
            <v>0</v>
          </cell>
          <cell r="AD2719">
            <v>40</v>
          </cell>
          <cell r="AE2719">
            <v>0</v>
          </cell>
        </row>
        <row r="2720">
          <cell r="F2720" t="str">
            <v>(-) DESPESAS PLANEJAMENTO FINANCEIROMateriais de Natureza Permanente</v>
          </cell>
          <cell r="G2720" t="str">
            <v>Materiais de Natureza Permanente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0</v>
          </cell>
          <cell r="AA2720">
            <v>0</v>
          </cell>
          <cell r="AB2720">
            <v>0</v>
          </cell>
          <cell r="AC2720">
            <v>0</v>
          </cell>
          <cell r="AD2720">
            <v>0</v>
          </cell>
          <cell r="AE2720">
            <v>0</v>
          </cell>
        </row>
        <row r="2721">
          <cell r="F2721" t="str">
            <v>(-) DESPESAS PLANEJAMENTO FINANCEIROCoffee Break</v>
          </cell>
          <cell r="G2721" t="str">
            <v>Coffee Break</v>
          </cell>
          <cell r="H2721">
            <v>50</v>
          </cell>
          <cell r="I2721">
            <v>0</v>
          </cell>
          <cell r="J2721">
            <v>50</v>
          </cell>
          <cell r="K2721">
            <v>66.489999999999995</v>
          </cell>
          <cell r="L2721">
            <v>50</v>
          </cell>
          <cell r="M2721">
            <v>33.340000000000003</v>
          </cell>
          <cell r="N2721">
            <v>50</v>
          </cell>
          <cell r="O2721">
            <v>13</v>
          </cell>
          <cell r="P2721">
            <v>50</v>
          </cell>
          <cell r="Q2721">
            <v>23.74</v>
          </cell>
          <cell r="R2721">
            <v>50</v>
          </cell>
          <cell r="S2721">
            <v>36.229999999999997</v>
          </cell>
          <cell r="T2721">
            <v>50</v>
          </cell>
          <cell r="U2721">
            <v>14.72</v>
          </cell>
          <cell r="V2721">
            <v>50</v>
          </cell>
          <cell r="W2721">
            <v>0</v>
          </cell>
          <cell r="X2721">
            <v>50</v>
          </cell>
          <cell r="Y2721">
            <v>0</v>
          </cell>
          <cell r="Z2721">
            <v>50</v>
          </cell>
          <cell r="AA2721">
            <v>0</v>
          </cell>
          <cell r="AB2721">
            <v>50</v>
          </cell>
          <cell r="AC2721">
            <v>0</v>
          </cell>
          <cell r="AD2721">
            <v>50</v>
          </cell>
          <cell r="AE2721">
            <v>0</v>
          </cell>
        </row>
        <row r="2722">
          <cell r="F2722" t="str">
            <v>(-) DESPESAS PLANEJAMENTO FINANCEIROMaterial EPI</v>
          </cell>
          <cell r="G2722" t="str">
            <v>Material EPI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0</v>
          </cell>
          <cell r="AE2722">
            <v>0</v>
          </cell>
        </row>
        <row r="2723">
          <cell r="F2723" t="str">
            <v>(-) DESPESAS PLANEJAMENTO FINANCEIRO(-) Serviços Técnicos Especializados</v>
          </cell>
          <cell r="G2723" t="str">
            <v>(-) Serviços Técnicos Especializados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  <cell r="R2723">
            <v>0</v>
          </cell>
          <cell r="S2723">
            <v>0</v>
          </cell>
          <cell r="T2723">
            <v>0</v>
          </cell>
          <cell r="U2723">
            <v>0</v>
          </cell>
          <cell r="V2723">
            <v>0</v>
          </cell>
          <cell r="W2723">
            <v>0</v>
          </cell>
          <cell r="X2723">
            <v>0</v>
          </cell>
          <cell r="Y2723">
            <v>0</v>
          </cell>
          <cell r="Z2723">
            <v>0</v>
          </cell>
          <cell r="AA2723">
            <v>0</v>
          </cell>
          <cell r="AB2723">
            <v>0</v>
          </cell>
          <cell r="AC2723">
            <v>0</v>
          </cell>
          <cell r="AD2723">
            <v>0</v>
          </cell>
          <cell r="AE2723">
            <v>0</v>
          </cell>
        </row>
        <row r="2724">
          <cell r="F2724" t="str">
            <v>(-) DESPESAS PLANEJAMENTO FINANCEIROComissões sobre Vendas</v>
          </cell>
          <cell r="G2724" t="str">
            <v>Comissões sobre Vendas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0</v>
          </cell>
          <cell r="AA2724">
            <v>0</v>
          </cell>
          <cell r="AB2724">
            <v>0</v>
          </cell>
          <cell r="AC2724">
            <v>0</v>
          </cell>
          <cell r="AD2724">
            <v>0</v>
          </cell>
          <cell r="AE2724">
            <v>0</v>
          </cell>
        </row>
        <row r="2725">
          <cell r="F2725" t="str">
            <v>(-) DESPESAS PLANEJAMENTO FINANCEIROServiços de Segurança</v>
          </cell>
          <cell r="G2725" t="str">
            <v>Serviços de Segurança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0</v>
          </cell>
          <cell r="AA2725">
            <v>0</v>
          </cell>
          <cell r="AB2725">
            <v>0</v>
          </cell>
          <cell r="AC2725">
            <v>0</v>
          </cell>
          <cell r="AD2725">
            <v>0</v>
          </cell>
          <cell r="AE2725">
            <v>0</v>
          </cell>
        </row>
        <row r="2726">
          <cell r="F2726" t="str">
            <v>(-) DESPESAS PLANEJAMENTO FINANCEIROServiços de Contabilidade</v>
          </cell>
          <cell r="G2726" t="str">
            <v>Serviços de Contabilidade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0</v>
          </cell>
          <cell r="AA2726">
            <v>0</v>
          </cell>
          <cell r="AB2726">
            <v>0</v>
          </cell>
          <cell r="AC2726">
            <v>0</v>
          </cell>
          <cell r="AD2726">
            <v>0</v>
          </cell>
          <cell r="AE2726">
            <v>0</v>
          </cell>
        </row>
        <row r="2727">
          <cell r="F2727" t="str">
            <v>(-) DESPESAS PLANEJAMENTO FINANCEIROAssessoria Tributária</v>
          </cell>
          <cell r="G2727" t="str">
            <v>Assessoria Tributária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</v>
          </cell>
          <cell r="Y2727">
            <v>0</v>
          </cell>
          <cell r="Z2727">
            <v>0</v>
          </cell>
          <cell r="AA2727">
            <v>0</v>
          </cell>
          <cell r="AB2727">
            <v>0</v>
          </cell>
          <cell r="AC2727">
            <v>0</v>
          </cell>
          <cell r="AD2727">
            <v>0</v>
          </cell>
          <cell r="AE2727">
            <v>0</v>
          </cell>
        </row>
        <row r="2728">
          <cell r="F2728" t="str">
            <v>(-) DESPESAS PLANEJAMENTO FINANCEIROAuditoria Independente</v>
          </cell>
          <cell r="G2728" t="str">
            <v>Auditoria Independente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0</v>
          </cell>
          <cell r="AA2728">
            <v>0</v>
          </cell>
          <cell r="AB2728">
            <v>0</v>
          </cell>
          <cell r="AC2728">
            <v>0</v>
          </cell>
          <cell r="AD2728">
            <v>0</v>
          </cell>
          <cell r="AE2728">
            <v>0</v>
          </cell>
        </row>
        <row r="2729">
          <cell r="F2729" t="str">
            <v>(-) DESPESAS PLANEJAMENTO FINANCEIROAdvocacia</v>
          </cell>
          <cell r="G2729" t="str">
            <v>Advocacia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0</v>
          </cell>
          <cell r="AA2729">
            <v>0</v>
          </cell>
          <cell r="AB2729">
            <v>0</v>
          </cell>
          <cell r="AC2729">
            <v>0</v>
          </cell>
          <cell r="AD2729">
            <v>0</v>
          </cell>
          <cell r="AE2729">
            <v>0</v>
          </cell>
        </row>
        <row r="2730">
          <cell r="F2730" t="str">
            <v>(-) DESPESAS PLANEJAMENTO FINANCEIROAssessoria de Imprensa</v>
          </cell>
          <cell r="G2730" t="str">
            <v>Assessoria de Imprensa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  <cell r="V2730">
            <v>0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</row>
        <row r="2731">
          <cell r="F2731" t="str">
            <v>(-) DESPESAS PLANEJAMENTO FINANCEIROAssessoria de Comunicação</v>
          </cell>
          <cell r="G2731" t="str">
            <v>Assessoria de Comunicação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  <cell r="V2731">
            <v>0</v>
          </cell>
          <cell r="W2731">
            <v>0</v>
          </cell>
          <cell r="X2731">
            <v>0</v>
          </cell>
          <cell r="Y2731">
            <v>0</v>
          </cell>
          <cell r="Z2731">
            <v>0</v>
          </cell>
          <cell r="AA2731">
            <v>0</v>
          </cell>
          <cell r="AB2731">
            <v>0</v>
          </cell>
          <cell r="AC2731">
            <v>0</v>
          </cell>
          <cell r="AD2731">
            <v>0</v>
          </cell>
          <cell r="AE2731">
            <v>0</v>
          </cell>
        </row>
        <row r="2732">
          <cell r="F2732" t="str">
            <v>(-) DESPESAS PLANEJAMENTO FINANCEIROAssessoria Criação e Publicidade</v>
          </cell>
          <cell r="G2732" t="str">
            <v>Assessoria Criação e Publicidade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  <cell r="Y2732">
            <v>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</row>
        <row r="2733">
          <cell r="F2733" t="str">
            <v>(-) DESPESAS PLANEJAMENTO FINANCEIRORecrutamento e Seleção</v>
          </cell>
          <cell r="G2733" t="str">
            <v>Recrutamento e Seleção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0</v>
          </cell>
          <cell r="AA2733">
            <v>0</v>
          </cell>
          <cell r="AB2733">
            <v>0</v>
          </cell>
          <cell r="AC2733">
            <v>0</v>
          </cell>
          <cell r="AD2733">
            <v>0</v>
          </cell>
          <cell r="AE2733">
            <v>0</v>
          </cell>
        </row>
        <row r="2734">
          <cell r="F2734" t="str">
            <v>(-) DESPESAS PLANEJAMENTO FINANCEIROFerramentas de Pesquisa</v>
          </cell>
          <cell r="G2734" t="str">
            <v>Ferramentas de Pesquisa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0</v>
          </cell>
          <cell r="AA2734">
            <v>0</v>
          </cell>
          <cell r="AB2734">
            <v>0</v>
          </cell>
          <cell r="AC2734">
            <v>0</v>
          </cell>
          <cell r="AD2734">
            <v>0</v>
          </cell>
          <cell r="AE2734">
            <v>0</v>
          </cell>
        </row>
        <row r="2735">
          <cell r="F2735" t="str">
            <v>(-) DESPESAS PLANEJAMENTO FINANCEIROAssessoria Empresarial</v>
          </cell>
          <cell r="G2735" t="str">
            <v>Assessoria Empresarial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0</v>
          </cell>
          <cell r="AA2735">
            <v>0</v>
          </cell>
          <cell r="AB2735">
            <v>0</v>
          </cell>
          <cell r="AC2735">
            <v>0</v>
          </cell>
          <cell r="AD2735">
            <v>0</v>
          </cell>
          <cell r="AE2735">
            <v>0</v>
          </cell>
        </row>
        <row r="2736">
          <cell r="F2736" t="str">
            <v>(-) DESPESAS PLANEJAMENTO FINANCEIROServiço de Desembaraço Aduaneiro</v>
          </cell>
          <cell r="G2736" t="str">
            <v>Serviço de Desembaraço Aduaneiro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0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</row>
        <row r="2737">
          <cell r="F2737" t="str">
            <v>(-) DESPESAS PLANEJAMENTO FINANCEIROParticipação em Associações</v>
          </cell>
          <cell r="G2737" t="str">
            <v>Participação em Associações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0</v>
          </cell>
          <cell r="AA2737">
            <v>0</v>
          </cell>
          <cell r="AB2737">
            <v>0</v>
          </cell>
          <cell r="AC2737">
            <v>0</v>
          </cell>
          <cell r="AD2737">
            <v>0</v>
          </cell>
          <cell r="AE2737">
            <v>0</v>
          </cell>
        </row>
        <row r="2738">
          <cell r="F2738" t="str">
            <v>(-) DESPESAS PLANEJAMENTO FINANCEIROComissão Empresa de Cobrança</v>
          </cell>
          <cell r="G2738" t="str">
            <v>Comissão Empresa de Cobrança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0</v>
          </cell>
          <cell r="AA2738">
            <v>0</v>
          </cell>
          <cell r="AB2738">
            <v>0</v>
          </cell>
          <cell r="AC2738">
            <v>0</v>
          </cell>
          <cell r="AD2738">
            <v>0</v>
          </cell>
          <cell r="AE2738">
            <v>0</v>
          </cell>
        </row>
        <row r="2739">
          <cell r="F2739" t="str">
            <v>(-) DESPESAS PLANEJAMENTO FINANCEIROServiço Análise de Crédito</v>
          </cell>
          <cell r="G2739" t="str">
            <v>Serviço Análise de Crédito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0</v>
          </cell>
          <cell r="AA2739">
            <v>0</v>
          </cell>
          <cell r="AB2739">
            <v>0</v>
          </cell>
          <cell r="AC2739">
            <v>0</v>
          </cell>
          <cell r="AD2739">
            <v>0</v>
          </cell>
          <cell r="AE2739">
            <v>0</v>
          </cell>
        </row>
        <row r="2740">
          <cell r="F2740" t="str">
            <v>(-) DESPESAS PLANEJAMENTO FINANCEIRODesenvolvimento e Manutenção de Software</v>
          </cell>
          <cell r="G2740" t="str">
            <v>Desenvolvimento e Manutenção de Software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T2740">
            <v>0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0</v>
          </cell>
          <cell r="AA2740">
            <v>0</v>
          </cell>
          <cell r="AB2740">
            <v>0</v>
          </cell>
          <cell r="AC2740">
            <v>0</v>
          </cell>
          <cell r="AD2740">
            <v>0</v>
          </cell>
          <cell r="AE2740">
            <v>0</v>
          </cell>
        </row>
        <row r="2741">
          <cell r="F2741" t="str">
            <v>(-) DESPESAS PLANEJAMENTO FINANCEIROSuporte Técnico Software</v>
          </cell>
          <cell r="G2741" t="str">
            <v>Suporte Técnico Software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T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</v>
          </cell>
          <cell r="Y2741">
            <v>0</v>
          </cell>
          <cell r="Z2741">
            <v>0</v>
          </cell>
          <cell r="AA2741">
            <v>0</v>
          </cell>
          <cell r="AB2741">
            <v>0</v>
          </cell>
          <cell r="AC2741">
            <v>0</v>
          </cell>
          <cell r="AD2741">
            <v>0</v>
          </cell>
          <cell r="AE2741">
            <v>0</v>
          </cell>
        </row>
        <row r="2742">
          <cell r="F2742" t="str">
            <v>(-) DESPESAS PLANEJAMENTO FINANCEIROLicença para Uso de Software (Aluguel)</v>
          </cell>
          <cell r="G2742" t="str">
            <v>Licença para Uso de Software (Aluguel)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  <cell r="Y2742">
            <v>0</v>
          </cell>
          <cell r="Z2742">
            <v>0</v>
          </cell>
          <cell r="AA2742">
            <v>0</v>
          </cell>
          <cell r="AB2742">
            <v>0</v>
          </cell>
          <cell r="AC2742">
            <v>0</v>
          </cell>
          <cell r="AD2742">
            <v>0</v>
          </cell>
          <cell r="AE2742">
            <v>0</v>
          </cell>
        </row>
        <row r="2743">
          <cell r="F2743" t="str">
            <v>(-) DESPESAS PLANEJAMENTO FINANCEIROAssessoria em TI</v>
          </cell>
          <cell r="G2743" t="str">
            <v>Assessoria em TI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  <cell r="Y2743">
            <v>0</v>
          </cell>
          <cell r="Z2743">
            <v>0</v>
          </cell>
          <cell r="AA2743">
            <v>0</v>
          </cell>
          <cell r="AB2743">
            <v>0</v>
          </cell>
          <cell r="AC2743">
            <v>0</v>
          </cell>
          <cell r="AD2743">
            <v>0</v>
          </cell>
          <cell r="AE2743">
            <v>0</v>
          </cell>
        </row>
        <row r="2744">
          <cell r="F2744" t="str">
            <v>(-) DESPESAS PLANEJAMENTO FINANCEIROManutenção Suporte Técnico Software</v>
          </cell>
          <cell r="G2744" t="str">
            <v>Manutenção Suporte Técnico Software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0</v>
          </cell>
          <cell r="W2744">
            <v>0</v>
          </cell>
          <cell r="X2744">
            <v>0</v>
          </cell>
          <cell r="Y2744">
            <v>0</v>
          </cell>
          <cell r="Z2744">
            <v>0</v>
          </cell>
          <cell r="AA2744">
            <v>0</v>
          </cell>
          <cell r="AB2744">
            <v>0</v>
          </cell>
          <cell r="AC2744">
            <v>0</v>
          </cell>
          <cell r="AD2744">
            <v>0</v>
          </cell>
          <cell r="AE2744">
            <v>0</v>
          </cell>
        </row>
        <row r="2745">
          <cell r="F2745" t="str">
            <v>(-) DESPESAS PLANEJAMENTO FINANCEIRO(-)Manutenção</v>
          </cell>
          <cell r="G2745" t="str">
            <v>(-)Manutenção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150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>
            <v>0</v>
          </cell>
          <cell r="X2745">
            <v>150</v>
          </cell>
          <cell r="Y2745">
            <v>0</v>
          </cell>
          <cell r="Z2745">
            <v>0</v>
          </cell>
          <cell r="AA2745">
            <v>0</v>
          </cell>
          <cell r="AB2745">
            <v>0</v>
          </cell>
          <cell r="AC2745">
            <v>0</v>
          </cell>
          <cell r="AD2745">
            <v>0</v>
          </cell>
          <cell r="AE2745">
            <v>0</v>
          </cell>
        </row>
        <row r="2746">
          <cell r="F2746" t="str">
            <v>(-) DESPESAS PLANEJAMENTO FINANCEIROMateriais de Manutenção e Reparos</v>
          </cell>
          <cell r="G2746" t="str">
            <v>Materiais de Manutenção e Reparos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0</v>
          </cell>
          <cell r="Y2746">
            <v>0</v>
          </cell>
          <cell r="Z2746">
            <v>0</v>
          </cell>
          <cell r="AA2746">
            <v>0</v>
          </cell>
          <cell r="AB2746">
            <v>0</v>
          </cell>
          <cell r="AC2746">
            <v>0</v>
          </cell>
          <cell r="AD2746">
            <v>0</v>
          </cell>
          <cell r="AE2746">
            <v>0</v>
          </cell>
        </row>
        <row r="2747">
          <cell r="F2747" t="str">
            <v>(-) DESPESAS PLANEJAMENTO FINANCEIROManutenção Conservação Móveis e Utensílios</v>
          </cell>
          <cell r="G2747" t="str">
            <v>Manutenção Conservação Móveis e Utensílios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0</v>
          </cell>
          <cell r="W2747">
            <v>0</v>
          </cell>
          <cell r="X2747">
            <v>0</v>
          </cell>
          <cell r="Y2747">
            <v>0</v>
          </cell>
          <cell r="Z2747">
            <v>0</v>
          </cell>
          <cell r="AA2747">
            <v>0</v>
          </cell>
          <cell r="AB2747">
            <v>0</v>
          </cell>
          <cell r="AC2747">
            <v>0</v>
          </cell>
          <cell r="AD2747">
            <v>0</v>
          </cell>
          <cell r="AE2747">
            <v>0</v>
          </cell>
        </row>
        <row r="2748">
          <cell r="F2748" t="str">
            <v>(-) DESPESAS PLANEJAMENTO FINANCEIROManutenção Conservação Máq. e Equipamentos</v>
          </cell>
          <cell r="G2748" t="str">
            <v>Manutenção Conservação Máq. e Equipamentos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</v>
          </cell>
          <cell r="Y2748">
            <v>0</v>
          </cell>
          <cell r="Z2748">
            <v>0</v>
          </cell>
          <cell r="AA2748">
            <v>0</v>
          </cell>
          <cell r="AB2748">
            <v>0</v>
          </cell>
          <cell r="AC2748">
            <v>0</v>
          </cell>
          <cell r="AD2748">
            <v>0</v>
          </cell>
          <cell r="AE2748">
            <v>0</v>
          </cell>
        </row>
        <row r="2749">
          <cell r="F2749" t="str">
            <v>(-) DESPESAS PLANEJAMENTO FINANCEIROManutenção de Equipamentos de Informática</v>
          </cell>
          <cell r="G2749" t="str">
            <v>Manutenção de Equipamentos de Informática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B2749">
            <v>0</v>
          </cell>
          <cell r="AC2749">
            <v>0</v>
          </cell>
          <cell r="AD2749">
            <v>0</v>
          </cell>
          <cell r="AE2749">
            <v>0</v>
          </cell>
        </row>
        <row r="2750">
          <cell r="F2750" t="str">
            <v>(-) DESPESAS PLANEJAMENTO FINANCEIROManutenção e Conservação Instalações</v>
          </cell>
          <cell r="G2750" t="str">
            <v>Manutenção e Conservação Instalações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>
            <v>150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150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</row>
        <row r="2751">
          <cell r="F2751" t="str">
            <v>(-) DESPESAS PLANEJAMENTO FINANCEIROManutenção e Conservação Predial</v>
          </cell>
          <cell r="G2751" t="str">
            <v>Manutenção e Conservação Predial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B2751">
            <v>0</v>
          </cell>
          <cell r="AC2751">
            <v>0</v>
          </cell>
          <cell r="AD2751">
            <v>0</v>
          </cell>
          <cell r="AE2751">
            <v>0</v>
          </cell>
        </row>
        <row r="2752">
          <cell r="F2752" t="str">
            <v>(-) DESPESAS PLANEJAMENTO FINANCEIRO(-)Outras Despesas Gerais</v>
          </cell>
          <cell r="G2752" t="str">
            <v>(-)Outras Despesas Gerais</v>
          </cell>
          <cell r="H2752">
            <v>85</v>
          </cell>
          <cell r="I2752">
            <v>6.5</v>
          </cell>
          <cell r="J2752">
            <v>85</v>
          </cell>
          <cell r="K2752">
            <v>13.17</v>
          </cell>
          <cell r="L2752">
            <v>85</v>
          </cell>
          <cell r="M2752">
            <v>37.49</v>
          </cell>
          <cell r="N2752">
            <v>85</v>
          </cell>
          <cell r="O2752">
            <v>14.85</v>
          </cell>
          <cell r="P2752">
            <v>85</v>
          </cell>
          <cell r="Q2752">
            <v>68.64</v>
          </cell>
          <cell r="R2752">
            <v>85</v>
          </cell>
          <cell r="S2752">
            <v>0</v>
          </cell>
          <cell r="T2752">
            <v>85</v>
          </cell>
          <cell r="U2752">
            <v>185.37</v>
          </cell>
          <cell r="V2752">
            <v>85</v>
          </cell>
          <cell r="W2752">
            <v>0</v>
          </cell>
          <cell r="X2752">
            <v>85</v>
          </cell>
          <cell r="Y2752">
            <v>0</v>
          </cell>
          <cell r="Z2752">
            <v>85</v>
          </cell>
          <cell r="AA2752">
            <v>0</v>
          </cell>
          <cell r="AB2752">
            <v>85</v>
          </cell>
          <cell r="AC2752">
            <v>0</v>
          </cell>
          <cell r="AD2752">
            <v>85</v>
          </cell>
          <cell r="AE2752">
            <v>0</v>
          </cell>
        </row>
        <row r="2753">
          <cell r="F2753" t="str">
            <v>(-) DESPESAS PLANEJAMENTO FINANCEIROAluguel de Veículos</v>
          </cell>
          <cell r="G2753" t="str">
            <v>Aluguel de Veículos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B2753">
            <v>0</v>
          </cell>
          <cell r="AC2753">
            <v>0</v>
          </cell>
          <cell r="AD2753">
            <v>0</v>
          </cell>
          <cell r="AE2753">
            <v>0</v>
          </cell>
        </row>
        <row r="2754">
          <cell r="F2754" t="str">
            <v>(-) DESPESAS PLANEJAMENTO FINANCEIROAssinatura Jornais, Revistas e Periódicos</v>
          </cell>
          <cell r="G2754" t="str">
            <v>Assinatura Jornais, Revistas e Periódicos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B2754">
            <v>0</v>
          </cell>
          <cell r="AC2754">
            <v>0</v>
          </cell>
          <cell r="AD2754">
            <v>0</v>
          </cell>
          <cell r="AE2754">
            <v>0</v>
          </cell>
        </row>
        <row r="2755">
          <cell r="F2755" t="str">
            <v>(-) DESPESAS PLANEJAMENTO FINANCEIROCombustível</v>
          </cell>
          <cell r="G2755" t="str">
            <v>Combustível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A2755">
            <v>0</v>
          </cell>
          <cell r="AB2755">
            <v>0</v>
          </cell>
          <cell r="AC2755">
            <v>0</v>
          </cell>
          <cell r="AD2755">
            <v>0</v>
          </cell>
          <cell r="AE2755">
            <v>0</v>
          </cell>
        </row>
        <row r="2756">
          <cell r="F2756" t="str">
            <v>(-) DESPESAS PLANEJAMENTO FINANCEIRODespesa com Documentos</v>
          </cell>
          <cell r="G2756" t="str">
            <v>Despesa com Documentos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B2756">
            <v>0</v>
          </cell>
          <cell r="AC2756">
            <v>0</v>
          </cell>
          <cell r="AD2756">
            <v>0</v>
          </cell>
          <cell r="AE2756">
            <v>0</v>
          </cell>
        </row>
        <row r="2757">
          <cell r="F2757" t="str">
            <v>(-) DESPESAS PLANEJAMENTO FINANCEIRODespesa com Processos Judiciais</v>
          </cell>
          <cell r="G2757" t="str">
            <v>Despesa com Processos Judiciais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A2757">
            <v>0</v>
          </cell>
          <cell r="AB2757">
            <v>0</v>
          </cell>
          <cell r="AC2757">
            <v>0</v>
          </cell>
          <cell r="AD2757">
            <v>0</v>
          </cell>
          <cell r="AE2757">
            <v>0</v>
          </cell>
        </row>
        <row r="2758">
          <cell r="F2758" t="str">
            <v>(-) DESPESAS PLANEJAMENTO FINANCEIROFrete Compra</v>
          </cell>
          <cell r="G2758" t="str">
            <v>Frete Compra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  <cell r="Y2758">
            <v>0</v>
          </cell>
          <cell r="Z2758">
            <v>0</v>
          </cell>
          <cell r="AA2758">
            <v>0</v>
          </cell>
          <cell r="AB2758">
            <v>0</v>
          </cell>
          <cell r="AC2758">
            <v>0</v>
          </cell>
          <cell r="AD2758">
            <v>0</v>
          </cell>
          <cell r="AE2758">
            <v>0</v>
          </cell>
        </row>
        <row r="2759">
          <cell r="F2759" t="str">
            <v>(-) DESPESAS PLANEJAMENTO FINANCEIROMão-de-Obra Terceirizada</v>
          </cell>
          <cell r="G2759" t="str">
            <v>Mão-de-Obra Terceirizada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</row>
        <row r="2760">
          <cell r="F2760" t="str">
            <v>(-) DESPESAS PLANEJAMENTO FINANCEIROServiço de Correios</v>
          </cell>
          <cell r="G2760" t="str">
            <v>Serviço de Correios</v>
          </cell>
          <cell r="H2760">
            <v>60</v>
          </cell>
          <cell r="I2760">
            <v>0</v>
          </cell>
          <cell r="J2760">
            <v>60</v>
          </cell>
          <cell r="K2760">
            <v>0</v>
          </cell>
          <cell r="L2760">
            <v>60</v>
          </cell>
          <cell r="M2760">
            <v>0</v>
          </cell>
          <cell r="N2760">
            <v>60</v>
          </cell>
          <cell r="O2760">
            <v>2.68</v>
          </cell>
          <cell r="P2760">
            <v>60</v>
          </cell>
          <cell r="Q2760">
            <v>56.43</v>
          </cell>
          <cell r="R2760">
            <v>60</v>
          </cell>
          <cell r="S2760">
            <v>0</v>
          </cell>
          <cell r="T2760">
            <v>60</v>
          </cell>
          <cell r="U2760">
            <v>158.59</v>
          </cell>
          <cell r="V2760">
            <v>60</v>
          </cell>
          <cell r="W2760">
            <v>0</v>
          </cell>
          <cell r="X2760">
            <v>60</v>
          </cell>
          <cell r="Y2760">
            <v>0</v>
          </cell>
          <cell r="Z2760">
            <v>60</v>
          </cell>
          <cell r="AA2760">
            <v>0</v>
          </cell>
          <cell r="AB2760">
            <v>60</v>
          </cell>
          <cell r="AC2760">
            <v>0</v>
          </cell>
          <cell r="AD2760">
            <v>60</v>
          </cell>
          <cell r="AE2760">
            <v>0</v>
          </cell>
        </row>
        <row r="2761">
          <cell r="F2761" t="str">
            <v>(-) DESPESAS PLANEJAMENTO FINANCEIROÁgua</v>
          </cell>
          <cell r="G2761" t="str">
            <v>Água</v>
          </cell>
          <cell r="H2761">
            <v>25</v>
          </cell>
          <cell r="I2761">
            <v>6.5</v>
          </cell>
          <cell r="J2761">
            <v>25</v>
          </cell>
          <cell r="K2761">
            <v>13.17</v>
          </cell>
          <cell r="L2761">
            <v>25</v>
          </cell>
          <cell r="M2761">
            <v>37.49</v>
          </cell>
          <cell r="N2761">
            <v>25</v>
          </cell>
          <cell r="O2761">
            <v>12.17</v>
          </cell>
          <cell r="P2761">
            <v>25</v>
          </cell>
          <cell r="Q2761">
            <v>12.21</v>
          </cell>
          <cell r="R2761">
            <v>25</v>
          </cell>
          <cell r="S2761">
            <v>0</v>
          </cell>
          <cell r="T2761">
            <v>25</v>
          </cell>
          <cell r="U2761">
            <v>26.78</v>
          </cell>
          <cell r="V2761">
            <v>25</v>
          </cell>
          <cell r="W2761">
            <v>0</v>
          </cell>
          <cell r="X2761">
            <v>25</v>
          </cell>
          <cell r="Y2761">
            <v>0</v>
          </cell>
          <cell r="Z2761">
            <v>25</v>
          </cell>
          <cell r="AA2761">
            <v>0</v>
          </cell>
          <cell r="AB2761">
            <v>25</v>
          </cell>
          <cell r="AC2761">
            <v>0</v>
          </cell>
          <cell r="AD2761">
            <v>25</v>
          </cell>
          <cell r="AE2761">
            <v>0</v>
          </cell>
        </row>
        <row r="2762">
          <cell r="F2762" t="str">
            <v>(-) DESPESAS PLANEJAMENTO FINANCEIRODespesas com Amortização de Software</v>
          </cell>
          <cell r="G2762" t="str">
            <v>Despesas com Amortização de Software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</row>
        <row r="2763">
          <cell r="F2763" t="str">
            <v>(-) DESPESAS PLANEJAMENTO FINANCEIROTaxas Operacionais</v>
          </cell>
          <cell r="G2763" t="str">
            <v>Taxas Operacionais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  <cell r="Y2763">
            <v>0</v>
          </cell>
          <cell r="Z2763">
            <v>0</v>
          </cell>
          <cell r="AA2763">
            <v>0</v>
          </cell>
          <cell r="AB2763">
            <v>0</v>
          </cell>
          <cell r="AC2763">
            <v>0</v>
          </cell>
          <cell r="AD2763">
            <v>0</v>
          </cell>
          <cell r="AE2763">
            <v>0</v>
          </cell>
        </row>
        <row r="2764">
          <cell r="F2764" t="str">
            <v>(-) DESPESAS PLANEJAMENTO FINANCEIROAluguel de Imóveis</v>
          </cell>
          <cell r="G2764" t="str">
            <v>Aluguel de Imóveis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  <cell r="Y2764">
            <v>0</v>
          </cell>
          <cell r="Z2764">
            <v>0</v>
          </cell>
          <cell r="AA2764">
            <v>0</v>
          </cell>
          <cell r="AB2764">
            <v>0</v>
          </cell>
          <cell r="AC2764">
            <v>0</v>
          </cell>
          <cell r="AD2764">
            <v>0</v>
          </cell>
          <cell r="AE2764">
            <v>0</v>
          </cell>
        </row>
        <row r="2765">
          <cell r="F2765" t="str">
            <v>(-) DESPESAS PLANEJAMENTO FINANCEIROSeguro Frota Leve</v>
          </cell>
          <cell r="G2765" t="str">
            <v>Seguro Frota Leve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  <cell r="Y2765">
            <v>0</v>
          </cell>
          <cell r="Z2765">
            <v>0</v>
          </cell>
          <cell r="AA2765">
            <v>0</v>
          </cell>
          <cell r="AB2765">
            <v>0</v>
          </cell>
          <cell r="AC2765">
            <v>0</v>
          </cell>
          <cell r="AD2765">
            <v>0</v>
          </cell>
          <cell r="AE2765">
            <v>0</v>
          </cell>
        </row>
        <row r="2766">
          <cell r="F2766" t="str">
            <v>(-) DESPESAS PLANEJAMENTO FINANCEIROPerdas de Estoque</v>
          </cell>
          <cell r="G2766" t="str">
            <v>Perdas de Estoque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  <cell r="Y2766">
            <v>0</v>
          </cell>
          <cell r="Z2766">
            <v>0</v>
          </cell>
          <cell r="AA2766">
            <v>0</v>
          </cell>
          <cell r="AB2766">
            <v>0</v>
          </cell>
          <cell r="AC2766">
            <v>0</v>
          </cell>
          <cell r="AD2766">
            <v>0</v>
          </cell>
          <cell r="AE2766">
            <v>0</v>
          </cell>
        </row>
        <row r="2767">
          <cell r="F2767" t="str">
            <v>(-) DESPESAS PLANEJAMENTO FINANCEIROAluguel de Máquinas e Equipamentos</v>
          </cell>
          <cell r="G2767" t="str">
            <v>Aluguel de Máquinas e Equipamentos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  <cell r="Y2767">
            <v>0</v>
          </cell>
          <cell r="Z2767">
            <v>0</v>
          </cell>
          <cell r="AA2767">
            <v>0</v>
          </cell>
          <cell r="AB2767">
            <v>0</v>
          </cell>
          <cell r="AC2767">
            <v>0</v>
          </cell>
          <cell r="AD2767">
            <v>0</v>
          </cell>
          <cell r="AE2767">
            <v>0</v>
          </cell>
        </row>
        <row r="2768">
          <cell r="F2768" t="str">
            <v>(-) DESPESAS PLANEJAMENTO FINANCEIROOutras Despesas Gerais</v>
          </cell>
          <cell r="G2768" t="str">
            <v>Outras Despesas Gerais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  <cell r="Y2768">
            <v>0</v>
          </cell>
          <cell r="Z2768">
            <v>0</v>
          </cell>
          <cell r="AA2768">
            <v>0</v>
          </cell>
          <cell r="AB2768">
            <v>0</v>
          </cell>
          <cell r="AC2768">
            <v>0</v>
          </cell>
          <cell r="AD2768">
            <v>0</v>
          </cell>
          <cell r="AE2768">
            <v>0</v>
          </cell>
        </row>
        <row r="2769">
          <cell r="F2769" t="str">
            <v>(-) DESPESAS DIREÇÃO(-) DESPESAS DIREÇÃO</v>
          </cell>
          <cell r="G2769" t="str">
            <v>(-) DESPESAS DIREÇÃO</v>
          </cell>
          <cell r="H2769">
            <v>499376.92082394718</v>
          </cell>
          <cell r="I2769">
            <v>486426.75000000006</v>
          </cell>
          <cell r="J2769">
            <v>499376.92082394718</v>
          </cell>
          <cell r="K2769">
            <v>467468.52999999997</v>
          </cell>
          <cell r="L2769">
            <v>499376.92082394718</v>
          </cell>
          <cell r="M2769">
            <v>502010.08</v>
          </cell>
          <cell r="N2769">
            <v>514155.46082394721</v>
          </cell>
          <cell r="O2769">
            <v>582645.07000000007</v>
          </cell>
          <cell r="P2769">
            <v>514730.46082394721</v>
          </cell>
          <cell r="Q2769">
            <v>559999.2300000001</v>
          </cell>
          <cell r="R2769">
            <v>514730.46082394721</v>
          </cell>
          <cell r="S2769">
            <v>564994.92999999993</v>
          </cell>
          <cell r="T2769">
            <v>515059.62545963924</v>
          </cell>
          <cell r="U2769">
            <v>577009.32000000007</v>
          </cell>
          <cell r="V2769">
            <v>515059.62545963924</v>
          </cell>
          <cell r="W2769">
            <v>0</v>
          </cell>
          <cell r="X2769">
            <v>515059.62545963924</v>
          </cell>
          <cell r="Y2769">
            <v>0</v>
          </cell>
          <cell r="Z2769">
            <v>515059.62545963924</v>
          </cell>
          <cell r="AA2769">
            <v>0</v>
          </cell>
          <cell r="AB2769">
            <v>515059.62545963924</v>
          </cell>
          <cell r="AC2769">
            <v>0</v>
          </cell>
          <cell r="AD2769">
            <v>515059.62545963924</v>
          </cell>
          <cell r="AE2769">
            <v>0</v>
          </cell>
        </row>
        <row r="2770">
          <cell r="F2770" t="str">
            <v>(-) DESPESAS DIREÇÃODespesas com Pessoal</v>
          </cell>
          <cell r="G2770" t="str">
            <v>Despesas com Pessoal</v>
          </cell>
          <cell r="H2770">
            <v>458635.84356241336</v>
          </cell>
          <cell r="I2770">
            <v>400506.19999999995</v>
          </cell>
          <cell r="J2770">
            <v>458635.84356241336</v>
          </cell>
          <cell r="K2770">
            <v>382907.74</v>
          </cell>
          <cell r="L2770">
            <v>458635.84356241336</v>
          </cell>
          <cell r="M2770">
            <v>383043.73</v>
          </cell>
          <cell r="N2770">
            <v>473414.38356241339</v>
          </cell>
          <cell r="O2770">
            <v>511701.45000000013</v>
          </cell>
          <cell r="P2770">
            <v>473989.38356241339</v>
          </cell>
          <cell r="Q2770">
            <v>519311.50000000006</v>
          </cell>
          <cell r="R2770">
            <v>473989.38356241339</v>
          </cell>
          <cell r="S2770">
            <v>454436.39</v>
          </cell>
          <cell r="T2770">
            <v>473989.38356241339</v>
          </cell>
          <cell r="U2770">
            <v>498966.38</v>
          </cell>
          <cell r="V2770">
            <v>473989.38356241339</v>
          </cell>
          <cell r="W2770">
            <v>0</v>
          </cell>
          <cell r="X2770">
            <v>473989.38356241339</v>
          </cell>
          <cell r="Y2770">
            <v>0</v>
          </cell>
          <cell r="Z2770">
            <v>473989.38356241339</v>
          </cell>
          <cell r="AA2770">
            <v>0</v>
          </cell>
          <cell r="AB2770">
            <v>473989.38356241339</v>
          </cell>
          <cell r="AC2770">
            <v>0</v>
          </cell>
          <cell r="AD2770">
            <v>473989.38356241339</v>
          </cell>
          <cell r="AE2770">
            <v>0</v>
          </cell>
        </row>
        <row r="2771">
          <cell r="F2771" t="str">
            <v>(-) DESPESAS DIREÇÃOSalários e Adicionais</v>
          </cell>
          <cell r="G2771" t="str">
            <v>Salários e Adicionais</v>
          </cell>
          <cell r="H2771">
            <v>211122</v>
          </cell>
          <cell r="I2771">
            <v>178000</v>
          </cell>
          <cell r="J2771">
            <v>211122</v>
          </cell>
          <cell r="K2771">
            <v>178000</v>
          </cell>
          <cell r="L2771">
            <v>211122</v>
          </cell>
          <cell r="M2771">
            <v>178000</v>
          </cell>
          <cell r="N2771">
            <v>225900.54</v>
          </cell>
          <cell r="O2771">
            <v>282253.58603200008</v>
          </cell>
          <cell r="P2771">
            <v>225900.54</v>
          </cell>
          <cell r="Q2771">
            <v>232930.38920000001</v>
          </cell>
          <cell r="R2771">
            <v>225900.54</v>
          </cell>
          <cell r="S2771">
            <v>180963.244768</v>
          </cell>
          <cell r="T2771">
            <v>225900.54</v>
          </cell>
          <cell r="U2771">
            <v>219044</v>
          </cell>
          <cell r="V2771">
            <v>225900.54</v>
          </cell>
          <cell r="W2771">
            <v>0</v>
          </cell>
          <cell r="X2771">
            <v>225900.54</v>
          </cell>
          <cell r="Y2771">
            <v>0</v>
          </cell>
          <cell r="Z2771">
            <v>225900.54</v>
          </cell>
          <cell r="AA2771">
            <v>0</v>
          </cell>
          <cell r="AB2771">
            <v>225900.54</v>
          </cell>
          <cell r="AC2771">
            <v>0</v>
          </cell>
          <cell r="AD2771">
            <v>225900.54</v>
          </cell>
          <cell r="AE2771">
            <v>0</v>
          </cell>
        </row>
        <row r="2772">
          <cell r="F2772" t="str">
            <v>(-) DESPESAS DIREÇÃOHoras Extras</v>
          </cell>
          <cell r="G2772" t="str">
            <v>Horas Extras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49.52</v>
          </cell>
          <cell r="R2772">
            <v>0</v>
          </cell>
          <cell r="S2772">
            <v>129.61000000000001</v>
          </cell>
          <cell r="T2772">
            <v>0</v>
          </cell>
          <cell r="U2772">
            <v>789.21</v>
          </cell>
          <cell r="V2772">
            <v>0</v>
          </cell>
          <cell r="W2772">
            <v>0</v>
          </cell>
          <cell r="X2772">
            <v>0</v>
          </cell>
          <cell r="Y2772">
            <v>0</v>
          </cell>
          <cell r="Z2772">
            <v>0</v>
          </cell>
          <cell r="AA2772">
            <v>0</v>
          </cell>
          <cell r="AB2772">
            <v>0</v>
          </cell>
          <cell r="AC2772">
            <v>0</v>
          </cell>
          <cell r="AD2772">
            <v>0</v>
          </cell>
          <cell r="AE2772">
            <v>0</v>
          </cell>
        </row>
        <row r="2773">
          <cell r="F2773" t="str">
            <v>(-) DESPESAS DIREÇÃOEncargos Sociais</v>
          </cell>
          <cell r="G2773" t="str">
            <v>Encargos Sociais</v>
          </cell>
          <cell r="H2773">
            <v>21318.441723879998</v>
          </cell>
          <cell r="I2773">
            <v>15501.29</v>
          </cell>
          <cell r="J2773">
            <v>21318.441723879998</v>
          </cell>
          <cell r="K2773">
            <v>16132.46</v>
          </cell>
          <cell r="L2773">
            <v>21318.441723879998</v>
          </cell>
          <cell r="M2773">
            <v>15889.02</v>
          </cell>
          <cell r="N2773">
            <v>21318.441723879998</v>
          </cell>
          <cell r="O2773">
            <v>33324.793968000005</v>
          </cell>
          <cell r="P2773">
            <v>21318.441723879998</v>
          </cell>
          <cell r="Q2773">
            <v>33763.980800000005</v>
          </cell>
          <cell r="R2773">
            <v>21318.441723879998</v>
          </cell>
          <cell r="S2773">
            <v>27897.325231999999</v>
          </cell>
          <cell r="T2773">
            <v>21318.441723879998</v>
          </cell>
          <cell r="U2773">
            <v>32217.43</v>
          </cell>
          <cell r="V2773">
            <v>21318.441723879998</v>
          </cell>
          <cell r="W2773">
            <v>0</v>
          </cell>
          <cell r="X2773">
            <v>21318.441723879998</v>
          </cell>
          <cell r="Y2773">
            <v>0</v>
          </cell>
          <cell r="Z2773">
            <v>21318.441723879998</v>
          </cell>
          <cell r="AA2773">
            <v>0</v>
          </cell>
          <cell r="AB2773">
            <v>21318.441723879998</v>
          </cell>
          <cell r="AC2773">
            <v>0</v>
          </cell>
          <cell r="AD2773">
            <v>21318.441723879998</v>
          </cell>
          <cell r="AE2773">
            <v>0</v>
          </cell>
        </row>
        <row r="2774">
          <cell r="F2774" t="str">
            <v>(-) DESPESAS DIREÇÃOINSS</v>
          </cell>
          <cell r="G2774" t="str">
            <v>INSS</v>
          </cell>
          <cell r="H2774">
            <v>7342.3901238799999</v>
          </cell>
          <cell r="I2774">
            <v>3901.2899999999995</v>
          </cell>
          <cell r="J2774">
            <v>7342.3901238799999</v>
          </cell>
          <cell r="K2774">
            <v>4532.46</v>
          </cell>
          <cell r="L2774">
            <v>7342.3901238799999</v>
          </cell>
          <cell r="M2774">
            <v>4289.01</v>
          </cell>
          <cell r="N2774">
            <v>7342.3901238799999</v>
          </cell>
          <cell r="O2774">
            <v>12767.803600000001</v>
          </cell>
          <cell r="P2774">
            <v>7342.3901238799999</v>
          </cell>
          <cell r="Q2774">
            <v>8971.2188000000006</v>
          </cell>
          <cell r="R2774">
            <v>7342.3901238799999</v>
          </cell>
          <cell r="S2774">
            <v>7049.3775999999989</v>
          </cell>
          <cell r="T2774">
            <v>7342.3901238799999</v>
          </cell>
          <cell r="U2774">
            <v>8696.7199999999993</v>
          </cell>
          <cell r="V2774">
            <v>7342.3901238799999</v>
          </cell>
          <cell r="W2774">
            <v>0</v>
          </cell>
          <cell r="X2774">
            <v>7342.3901238799999</v>
          </cell>
          <cell r="Y2774">
            <v>0</v>
          </cell>
          <cell r="Z2774">
            <v>7342.3901238799999</v>
          </cell>
          <cell r="AA2774">
            <v>0</v>
          </cell>
          <cell r="AB2774">
            <v>7342.3901238799999</v>
          </cell>
          <cell r="AC2774">
            <v>0</v>
          </cell>
          <cell r="AD2774">
            <v>7342.3901238799999</v>
          </cell>
          <cell r="AE2774">
            <v>0</v>
          </cell>
        </row>
        <row r="2775">
          <cell r="F2775" t="str">
            <v>(-) DESPESAS DIREÇÃOFGTS</v>
          </cell>
          <cell r="G2775" t="str">
            <v>FGTS</v>
          </cell>
          <cell r="H2775">
            <v>5849.76</v>
          </cell>
          <cell r="I2775">
            <v>3822.22</v>
          </cell>
          <cell r="J2775">
            <v>5849.76</v>
          </cell>
          <cell r="K2775">
            <v>3822.2200000000003</v>
          </cell>
          <cell r="L2775">
            <v>5849.76</v>
          </cell>
          <cell r="M2775">
            <v>3822.23</v>
          </cell>
          <cell r="N2775">
            <v>5849.76</v>
          </cell>
          <cell r="O2775">
            <v>11287.598768</v>
          </cell>
          <cell r="P2775">
            <v>5849.76</v>
          </cell>
          <cell r="Q2775">
            <v>7994.7983999999997</v>
          </cell>
          <cell r="R2775">
            <v>5849.76</v>
          </cell>
          <cell r="S2775">
            <v>6372.7928319999992</v>
          </cell>
          <cell r="T2775">
            <v>5849.76</v>
          </cell>
          <cell r="U2775">
            <v>7750.2</v>
          </cell>
          <cell r="V2775">
            <v>5849.76</v>
          </cell>
          <cell r="W2775">
            <v>0</v>
          </cell>
          <cell r="X2775">
            <v>5849.76</v>
          </cell>
          <cell r="Y2775">
            <v>0</v>
          </cell>
          <cell r="Z2775">
            <v>5849.76</v>
          </cell>
          <cell r="AA2775">
            <v>0</v>
          </cell>
          <cell r="AB2775">
            <v>5849.76</v>
          </cell>
          <cell r="AC2775">
            <v>0</v>
          </cell>
          <cell r="AD2775">
            <v>5849.76</v>
          </cell>
          <cell r="AE2775">
            <v>0</v>
          </cell>
        </row>
        <row r="2776">
          <cell r="F2776" t="str">
            <v>(-) DESPESAS DIREÇÃOProvisão 13º Salário</v>
          </cell>
          <cell r="G2776" t="str">
            <v>Provisão 13º Salário</v>
          </cell>
          <cell r="H2776">
            <v>6093.4999999999973</v>
          </cell>
          <cell r="I2776">
            <v>3333.33</v>
          </cell>
          <cell r="J2776">
            <v>6093.4999999999973</v>
          </cell>
          <cell r="K2776">
            <v>3333.34</v>
          </cell>
          <cell r="L2776">
            <v>6093.4999999999973</v>
          </cell>
          <cell r="M2776">
            <v>3333.33</v>
          </cell>
          <cell r="N2776">
            <v>6093.4999999999973</v>
          </cell>
          <cell r="O2776">
            <v>3972.5964000000004</v>
          </cell>
          <cell r="P2776">
            <v>6093.4999999999973</v>
          </cell>
          <cell r="Q2776">
            <v>7199.0532000000003</v>
          </cell>
          <cell r="R2776">
            <v>6093.4999999999973</v>
          </cell>
          <cell r="S2776">
            <v>5991.9203999999991</v>
          </cell>
          <cell r="T2776">
            <v>6093.4999999999973</v>
          </cell>
          <cell r="U2776">
            <v>6758.91</v>
          </cell>
          <cell r="V2776">
            <v>6093.4999999999973</v>
          </cell>
          <cell r="W2776">
            <v>0</v>
          </cell>
          <cell r="X2776">
            <v>6093.4999999999973</v>
          </cell>
          <cell r="Y2776">
            <v>0</v>
          </cell>
          <cell r="Z2776">
            <v>6093.4999999999973</v>
          </cell>
          <cell r="AA2776">
            <v>0</v>
          </cell>
          <cell r="AB2776">
            <v>6093.4999999999973</v>
          </cell>
          <cell r="AC2776">
            <v>0</v>
          </cell>
          <cell r="AD2776">
            <v>6093.4999999999973</v>
          </cell>
          <cell r="AE2776">
            <v>0</v>
          </cell>
        </row>
        <row r="2777">
          <cell r="F2777" t="str">
            <v>(-) DESPESAS DIREÇÃOProvisão de Férias</v>
          </cell>
          <cell r="G2777" t="str">
            <v>Provisão de Férias</v>
          </cell>
          <cell r="H2777">
            <v>2032.7915999999998</v>
          </cell>
          <cell r="I2777">
            <v>4444.45</v>
          </cell>
          <cell r="J2777">
            <v>2032.7915999999998</v>
          </cell>
          <cell r="K2777">
            <v>4444.4399999999996</v>
          </cell>
          <cell r="L2777">
            <v>2032.7915999999998</v>
          </cell>
          <cell r="M2777">
            <v>4444.45</v>
          </cell>
          <cell r="N2777">
            <v>2032.7915999999998</v>
          </cell>
          <cell r="O2777">
            <v>5296.7952000000005</v>
          </cell>
          <cell r="P2777">
            <v>2032.7915999999998</v>
          </cell>
          <cell r="Q2777">
            <v>9598.9103999999988</v>
          </cell>
          <cell r="R2777">
            <v>2032.7915999999998</v>
          </cell>
          <cell r="S2777">
            <v>8483.2344000000012</v>
          </cell>
          <cell r="T2777">
            <v>2032.7915999999998</v>
          </cell>
          <cell r="U2777">
            <v>9011.6</v>
          </cell>
          <cell r="V2777">
            <v>2032.7915999999998</v>
          </cell>
          <cell r="W2777">
            <v>0</v>
          </cell>
          <cell r="X2777">
            <v>2032.7915999999998</v>
          </cell>
          <cell r="Y2777">
            <v>0</v>
          </cell>
          <cell r="Z2777">
            <v>2032.7915999999998</v>
          </cell>
          <cell r="AA2777">
            <v>0</v>
          </cell>
          <cell r="AB2777">
            <v>2032.7915999999998</v>
          </cell>
          <cell r="AC2777">
            <v>0</v>
          </cell>
          <cell r="AD2777">
            <v>2032.7915999999998</v>
          </cell>
          <cell r="AE2777">
            <v>0</v>
          </cell>
        </row>
        <row r="2778">
          <cell r="F2778" t="str">
            <v>(-) DESPESAS DIREÇÃOProvisão PPR Global</v>
          </cell>
          <cell r="G2778" t="str">
            <v>Provisão PPR Global</v>
          </cell>
          <cell r="H2778">
            <v>0</v>
          </cell>
          <cell r="I2778">
            <v>3333.33</v>
          </cell>
          <cell r="J2778">
            <v>0</v>
          </cell>
          <cell r="K2778">
            <v>3333.33</v>
          </cell>
          <cell r="L2778">
            <v>0</v>
          </cell>
          <cell r="M2778">
            <v>3333.33</v>
          </cell>
          <cell r="N2778">
            <v>0</v>
          </cell>
          <cell r="O2778">
            <v>3678.33</v>
          </cell>
          <cell r="P2778">
            <v>0</v>
          </cell>
          <cell r="Q2778">
            <v>6664.07</v>
          </cell>
          <cell r="R2778">
            <v>0</v>
          </cell>
          <cell r="S2778">
            <v>6699.13</v>
          </cell>
          <cell r="T2778">
            <v>0</v>
          </cell>
          <cell r="U2778">
            <v>6716.32</v>
          </cell>
          <cell r="V2778">
            <v>0</v>
          </cell>
          <cell r="W2778">
            <v>0</v>
          </cell>
          <cell r="X2778">
            <v>0</v>
          </cell>
          <cell r="Y2778">
            <v>0</v>
          </cell>
          <cell r="Z2778">
            <v>0</v>
          </cell>
          <cell r="AA2778">
            <v>0</v>
          </cell>
          <cell r="AB2778">
            <v>0</v>
          </cell>
          <cell r="AC2778">
            <v>0</v>
          </cell>
          <cell r="AD2778">
            <v>0</v>
          </cell>
          <cell r="AE2778">
            <v>0</v>
          </cell>
        </row>
        <row r="2779">
          <cell r="F2779" t="str">
            <v>(-) DESPESAS DIREÇÃOProvisão PPR Gestores</v>
          </cell>
          <cell r="G2779" t="str">
            <v>Provisão PPR Gestores</v>
          </cell>
          <cell r="H2779">
            <v>218511.27000000002</v>
          </cell>
          <cell r="I2779">
            <v>184230</v>
          </cell>
          <cell r="J2779">
            <v>218511.27000000002</v>
          </cell>
          <cell r="K2779">
            <v>184230</v>
          </cell>
          <cell r="L2779">
            <v>218511.27000000002</v>
          </cell>
          <cell r="M2779">
            <v>184230</v>
          </cell>
          <cell r="N2779">
            <v>218511.27000000002</v>
          </cell>
          <cell r="O2779">
            <v>184230</v>
          </cell>
          <cell r="P2779">
            <v>218511.27000000002</v>
          </cell>
          <cell r="Q2779">
            <v>219230</v>
          </cell>
          <cell r="R2779">
            <v>218511.27000000002</v>
          </cell>
          <cell r="S2779">
            <v>219230</v>
          </cell>
          <cell r="T2779">
            <v>218511.27000000002</v>
          </cell>
          <cell r="U2779">
            <v>219230</v>
          </cell>
          <cell r="V2779">
            <v>218511.27000000002</v>
          </cell>
          <cell r="W2779">
            <v>0</v>
          </cell>
          <cell r="X2779">
            <v>218511.27000000002</v>
          </cell>
          <cell r="Y2779">
            <v>0</v>
          </cell>
          <cell r="Z2779">
            <v>218511.27000000002</v>
          </cell>
          <cell r="AA2779">
            <v>0</v>
          </cell>
          <cell r="AB2779">
            <v>218511.27000000002</v>
          </cell>
          <cell r="AC2779">
            <v>0</v>
          </cell>
          <cell r="AD2779">
            <v>218511.27000000002</v>
          </cell>
          <cell r="AE2779">
            <v>0</v>
          </cell>
        </row>
        <row r="2780">
          <cell r="F2780" t="str">
            <v>(-) DESPESAS DIREÇÃODesenvolvimento RH e Outras</v>
          </cell>
          <cell r="G2780" t="str">
            <v>Desenvolvimento RH e Outras</v>
          </cell>
          <cell r="H2780">
            <v>1039.1083333333333</v>
          </cell>
          <cell r="I2780">
            <v>913.36</v>
          </cell>
          <cell r="J2780">
            <v>1039.1083333333333</v>
          </cell>
          <cell r="K2780">
            <v>523</v>
          </cell>
          <cell r="L2780">
            <v>1039.1083333333333</v>
          </cell>
          <cell r="M2780">
            <v>651.98</v>
          </cell>
          <cell r="N2780">
            <v>1039.1083333333333</v>
          </cell>
          <cell r="O2780">
            <v>881.03</v>
          </cell>
          <cell r="P2780">
            <v>1039.1083333333333</v>
          </cell>
          <cell r="Q2780">
            <v>884.52</v>
          </cell>
          <cell r="R2780">
            <v>1039.1083333333333</v>
          </cell>
          <cell r="S2780">
            <v>314.32</v>
          </cell>
          <cell r="T2780">
            <v>1039.1083333333333</v>
          </cell>
          <cell r="U2780">
            <v>269.2</v>
          </cell>
          <cell r="V2780">
            <v>1039.1083333333333</v>
          </cell>
          <cell r="W2780">
            <v>0</v>
          </cell>
          <cell r="X2780">
            <v>1039.1083333333333</v>
          </cell>
          <cell r="Y2780">
            <v>0</v>
          </cell>
          <cell r="Z2780">
            <v>1039.1083333333333</v>
          </cell>
          <cell r="AA2780">
            <v>0</v>
          </cell>
          <cell r="AB2780">
            <v>1039.1083333333333</v>
          </cell>
          <cell r="AC2780">
            <v>0</v>
          </cell>
          <cell r="AD2780">
            <v>1039.1083333333333</v>
          </cell>
          <cell r="AE2780">
            <v>0</v>
          </cell>
        </row>
        <row r="2781">
          <cell r="F2781" t="str">
            <v>(-) DESPESAS DIREÇÃOEducação Continuada</v>
          </cell>
          <cell r="G2781" t="str">
            <v>Educação Continuada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  <cell r="Y2781">
            <v>0</v>
          </cell>
          <cell r="Z2781">
            <v>0</v>
          </cell>
          <cell r="AA2781">
            <v>0</v>
          </cell>
          <cell r="AB2781">
            <v>0</v>
          </cell>
          <cell r="AC2781">
            <v>0</v>
          </cell>
          <cell r="AD2781">
            <v>0</v>
          </cell>
          <cell r="AE2781">
            <v>0</v>
          </cell>
        </row>
        <row r="2782">
          <cell r="F2782" t="str">
            <v>(-) DESPESAS DIREÇÃOIdiomas</v>
          </cell>
          <cell r="G2782" t="str">
            <v>Idiomas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  <cell r="Z2782">
            <v>0</v>
          </cell>
          <cell r="AA2782">
            <v>0</v>
          </cell>
          <cell r="AB2782">
            <v>0</v>
          </cell>
          <cell r="AC2782">
            <v>0</v>
          </cell>
          <cell r="AD2782">
            <v>0</v>
          </cell>
          <cell r="AE2782">
            <v>0</v>
          </cell>
        </row>
        <row r="2783">
          <cell r="F2783" t="str">
            <v>(-) DESPESAS DIREÇÃOGinástica Laboral</v>
          </cell>
          <cell r="G2783" t="str">
            <v>Ginástica Laboral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  <cell r="V2783">
            <v>0</v>
          </cell>
          <cell r="W2783">
            <v>0</v>
          </cell>
          <cell r="X2783">
            <v>0</v>
          </cell>
          <cell r="Y2783">
            <v>0</v>
          </cell>
          <cell r="Z2783">
            <v>0</v>
          </cell>
          <cell r="AA2783">
            <v>0</v>
          </cell>
          <cell r="AB2783">
            <v>0</v>
          </cell>
          <cell r="AC2783">
            <v>0</v>
          </cell>
          <cell r="AD2783">
            <v>0</v>
          </cell>
          <cell r="AE2783">
            <v>0</v>
          </cell>
        </row>
        <row r="2784">
          <cell r="F2784" t="str">
            <v>(-) DESPESAS DIREÇÃOEducação e Treinamento (Capacitação)</v>
          </cell>
          <cell r="G2784" t="str">
            <v>Educação e Treinamento (Capacitação)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  <cell r="V2784">
            <v>0</v>
          </cell>
          <cell r="W2784">
            <v>0</v>
          </cell>
          <cell r="X2784">
            <v>0</v>
          </cell>
          <cell r="Y2784">
            <v>0</v>
          </cell>
          <cell r="Z2784">
            <v>0</v>
          </cell>
          <cell r="AA2784">
            <v>0</v>
          </cell>
          <cell r="AB2784">
            <v>0</v>
          </cell>
          <cell r="AC2784">
            <v>0</v>
          </cell>
          <cell r="AD2784">
            <v>0</v>
          </cell>
          <cell r="AE2784">
            <v>0</v>
          </cell>
        </row>
        <row r="2785">
          <cell r="F2785" t="str">
            <v>(-) DESPESAS DIREÇÃOAtividades Motivacionais</v>
          </cell>
          <cell r="G2785" t="str">
            <v>Atividades Motivacionais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400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>
            <v>0</v>
          </cell>
          <cell r="X2785">
            <v>0</v>
          </cell>
          <cell r="Y2785">
            <v>0</v>
          </cell>
          <cell r="Z2785">
            <v>0</v>
          </cell>
          <cell r="AA2785">
            <v>0</v>
          </cell>
          <cell r="AB2785">
            <v>0</v>
          </cell>
          <cell r="AC2785">
            <v>0</v>
          </cell>
          <cell r="AD2785">
            <v>0</v>
          </cell>
          <cell r="AE2785">
            <v>0</v>
          </cell>
        </row>
        <row r="2786">
          <cell r="F2786" t="str">
            <v>(-) DESPESAS DIREÇÃOExames Médicos</v>
          </cell>
          <cell r="G2786" t="str">
            <v>Exames Médicos</v>
          </cell>
          <cell r="H2786">
            <v>8.9</v>
          </cell>
          <cell r="I2786">
            <v>0</v>
          </cell>
          <cell r="J2786">
            <v>8.9</v>
          </cell>
          <cell r="K2786">
            <v>0</v>
          </cell>
          <cell r="L2786">
            <v>8.9</v>
          </cell>
          <cell r="M2786">
            <v>4</v>
          </cell>
          <cell r="N2786">
            <v>8.9</v>
          </cell>
          <cell r="O2786">
            <v>0</v>
          </cell>
          <cell r="P2786">
            <v>8.9</v>
          </cell>
          <cell r="Q2786">
            <v>0</v>
          </cell>
          <cell r="R2786">
            <v>8.9</v>
          </cell>
          <cell r="S2786">
            <v>0</v>
          </cell>
          <cell r="T2786">
            <v>8.9</v>
          </cell>
          <cell r="U2786">
            <v>0</v>
          </cell>
          <cell r="V2786">
            <v>8.9</v>
          </cell>
          <cell r="W2786">
            <v>0</v>
          </cell>
          <cell r="X2786">
            <v>8.9</v>
          </cell>
          <cell r="Y2786">
            <v>0</v>
          </cell>
          <cell r="Z2786">
            <v>8.9</v>
          </cell>
          <cell r="AA2786">
            <v>0</v>
          </cell>
          <cell r="AB2786">
            <v>8.9</v>
          </cell>
          <cell r="AC2786">
            <v>0</v>
          </cell>
          <cell r="AD2786">
            <v>8.9</v>
          </cell>
          <cell r="AE2786">
            <v>0</v>
          </cell>
        </row>
        <row r="2787">
          <cell r="F2787" t="str">
            <v>(-) DESPESAS DIREÇÃOAlimentação Interna Funcionários</v>
          </cell>
          <cell r="G2787" t="str">
            <v>Alimentação Interna Funcionários</v>
          </cell>
          <cell r="H2787">
            <v>1000</v>
          </cell>
          <cell r="I2787">
            <v>913.36</v>
          </cell>
          <cell r="J2787">
            <v>1000</v>
          </cell>
          <cell r="K2787">
            <v>523</v>
          </cell>
          <cell r="L2787">
            <v>1000</v>
          </cell>
          <cell r="M2787">
            <v>647.98</v>
          </cell>
          <cell r="N2787">
            <v>1000</v>
          </cell>
          <cell r="O2787">
            <v>881.03</v>
          </cell>
          <cell r="P2787">
            <v>1000</v>
          </cell>
          <cell r="Q2787">
            <v>484.52</v>
          </cell>
          <cell r="R2787">
            <v>1000</v>
          </cell>
          <cell r="S2787">
            <v>314.32</v>
          </cell>
          <cell r="T2787">
            <v>1000</v>
          </cell>
          <cell r="U2787">
            <v>30</v>
          </cell>
          <cell r="V2787">
            <v>1000</v>
          </cell>
          <cell r="W2787">
            <v>0</v>
          </cell>
          <cell r="X2787">
            <v>1000</v>
          </cell>
          <cell r="Y2787">
            <v>0</v>
          </cell>
          <cell r="Z2787">
            <v>1000</v>
          </cell>
          <cell r="AA2787">
            <v>0</v>
          </cell>
          <cell r="AB2787">
            <v>1000</v>
          </cell>
          <cell r="AC2787">
            <v>0</v>
          </cell>
          <cell r="AD2787">
            <v>1000</v>
          </cell>
          <cell r="AE2787">
            <v>0</v>
          </cell>
        </row>
        <row r="2788">
          <cell r="F2788" t="str">
            <v>(-) DESPESAS DIREÇÃOMulta Termino Contratual</v>
          </cell>
          <cell r="G2788" t="str">
            <v>Multa Termino Contratual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0</v>
          </cell>
          <cell r="AA2788">
            <v>0</v>
          </cell>
          <cell r="AB2788">
            <v>0</v>
          </cell>
          <cell r="AC2788">
            <v>0</v>
          </cell>
          <cell r="AD2788">
            <v>0</v>
          </cell>
          <cell r="AE2788">
            <v>0</v>
          </cell>
        </row>
        <row r="2789">
          <cell r="F2789" t="str">
            <v>(-) DESPESAS DIREÇÃOMultas Trabalhistas</v>
          </cell>
          <cell r="G2789" t="str">
            <v>Multas Trabalhistas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0</v>
          </cell>
          <cell r="AA2789">
            <v>0</v>
          </cell>
          <cell r="AB2789">
            <v>0</v>
          </cell>
          <cell r="AC2789">
            <v>0</v>
          </cell>
          <cell r="AD2789">
            <v>0</v>
          </cell>
          <cell r="AE2789">
            <v>0</v>
          </cell>
        </row>
        <row r="2790">
          <cell r="F2790" t="str">
            <v xml:space="preserve">(-) DESPESAS DIREÇÃOFardamento </v>
          </cell>
          <cell r="G2790" t="str">
            <v xml:space="preserve">Fardamento </v>
          </cell>
          <cell r="H2790">
            <v>30.208333333333332</v>
          </cell>
          <cell r="I2790">
            <v>0</v>
          </cell>
          <cell r="J2790">
            <v>30.208333333333332</v>
          </cell>
          <cell r="K2790">
            <v>0</v>
          </cell>
          <cell r="L2790">
            <v>30.208333333333332</v>
          </cell>
          <cell r="M2790">
            <v>0</v>
          </cell>
          <cell r="N2790">
            <v>30.208333333333332</v>
          </cell>
          <cell r="O2790">
            <v>0</v>
          </cell>
          <cell r="P2790">
            <v>30.208333333333332</v>
          </cell>
          <cell r="Q2790">
            <v>0</v>
          </cell>
          <cell r="R2790">
            <v>30.208333333333332</v>
          </cell>
          <cell r="S2790">
            <v>0</v>
          </cell>
          <cell r="T2790">
            <v>30.208333333333332</v>
          </cell>
          <cell r="U2790">
            <v>239.2</v>
          </cell>
          <cell r="V2790">
            <v>30.208333333333332</v>
          </cell>
          <cell r="W2790">
            <v>0</v>
          </cell>
          <cell r="X2790">
            <v>30.208333333333332</v>
          </cell>
          <cell r="Y2790">
            <v>0</v>
          </cell>
          <cell r="Z2790">
            <v>30.208333333333332</v>
          </cell>
          <cell r="AA2790">
            <v>0</v>
          </cell>
          <cell r="AB2790">
            <v>30.208333333333332</v>
          </cell>
          <cell r="AC2790">
            <v>0</v>
          </cell>
          <cell r="AD2790">
            <v>30.208333333333332</v>
          </cell>
          <cell r="AE2790">
            <v>0</v>
          </cell>
        </row>
        <row r="2791">
          <cell r="F2791" t="str">
            <v>(-) DESPESAS DIREÇÃOBenefícios</v>
          </cell>
          <cell r="G2791" t="str">
            <v>Benefícios</v>
          </cell>
          <cell r="H2791">
            <v>6645.0235051999998</v>
          </cell>
          <cell r="I2791">
            <v>18528.22</v>
          </cell>
          <cell r="J2791">
            <v>6645.0235051999998</v>
          </cell>
          <cell r="K2791">
            <v>688.95</v>
          </cell>
          <cell r="L2791">
            <v>6645.0235051999998</v>
          </cell>
          <cell r="M2791">
            <v>939.4</v>
          </cell>
          <cell r="N2791">
            <v>6645.0235051999998</v>
          </cell>
          <cell r="O2791">
            <v>7333.71</v>
          </cell>
          <cell r="P2791">
            <v>7220.0235051999998</v>
          </cell>
          <cell r="Q2791">
            <v>25789.02</v>
          </cell>
          <cell r="R2791">
            <v>7220.0235051999998</v>
          </cell>
          <cell r="S2791">
            <v>19202.760000000002</v>
          </cell>
          <cell r="T2791">
            <v>7220.0235051999998</v>
          </cell>
          <cell r="U2791">
            <v>20700.22</v>
          </cell>
          <cell r="V2791">
            <v>7220.0235051999998</v>
          </cell>
          <cell r="W2791">
            <v>0</v>
          </cell>
          <cell r="X2791">
            <v>7220.0235051999998</v>
          </cell>
          <cell r="Y2791">
            <v>0</v>
          </cell>
          <cell r="Z2791">
            <v>7220.0235051999998</v>
          </cell>
          <cell r="AA2791">
            <v>0</v>
          </cell>
          <cell r="AB2791">
            <v>7220.0235051999998</v>
          </cell>
          <cell r="AC2791">
            <v>0</v>
          </cell>
          <cell r="AD2791">
            <v>7220.0235051999998</v>
          </cell>
          <cell r="AE2791">
            <v>0</v>
          </cell>
        </row>
        <row r="2792">
          <cell r="F2792" t="str">
            <v>(-) DESPESAS DIREÇÃOAjuda de Custo Alimentação</v>
          </cell>
          <cell r="G2792" t="str">
            <v>Ajuda de Custo Alimentação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0</v>
          </cell>
          <cell r="AA2792">
            <v>0</v>
          </cell>
          <cell r="AB2792">
            <v>0</v>
          </cell>
          <cell r="AC2792">
            <v>0</v>
          </cell>
          <cell r="AD2792">
            <v>0</v>
          </cell>
          <cell r="AE2792">
            <v>0</v>
          </cell>
        </row>
        <row r="2793">
          <cell r="F2793" t="str">
            <v>(-) DESPESAS DIREÇÃOAjuda de Custo Combustível</v>
          </cell>
          <cell r="G2793" t="str">
            <v>Ajuda de Custo Combustível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0</v>
          </cell>
          <cell r="AA2793">
            <v>0</v>
          </cell>
          <cell r="AB2793">
            <v>0</v>
          </cell>
          <cell r="AC2793">
            <v>0</v>
          </cell>
          <cell r="AD2793">
            <v>0</v>
          </cell>
          <cell r="AE2793">
            <v>0</v>
          </cell>
        </row>
        <row r="2794">
          <cell r="F2794" t="str">
            <v>(-) DESPESAS DIREÇÃOAjuda de Custo Moradia/Aluguel</v>
          </cell>
          <cell r="G2794" t="str">
            <v>Ajuda de Custo Moradia/Aluguel</v>
          </cell>
          <cell r="H2794">
            <v>0</v>
          </cell>
          <cell r="I2794">
            <v>6143.59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B2794">
            <v>0</v>
          </cell>
          <cell r="AC2794">
            <v>0</v>
          </cell>
          <cell r="AD2794">
            <v>0</v>
          </cell>
          <cell r="AE2794">
            <v>0</v>
          </cell>
        </row>
        <row r="2795">
          <cell r="F2795" t="str">
            <v>(-) DESPESAS DIREÇÃOPlano de Saúde</v>
          </cell>
          <cell r="G2795" t="str">
            <v>Plano de Saúde</v>
          </cell>
          <cell r="H2795">
            <v>4250</v>
          </cell>
          <cell r="I2795">
            <v>11304.63</v>
          </cell>
          <cell r="J2795">
            <v>4250</v>
          </cell>
          <cell r="K2795">
            <v>148.94999999999999</v>
          </cell>
          <cell r="L2795">
            <v>4250</v>
          </cell>
          <cell r="M2795">
            <v>399.4</v>
          </cell>
          <cell r="N2795">
            <v>4250</v>
          </cell>
          <cell r="O2795">
            <v>6777.35</v>
          </cell>
          <cell r="P2795">
            <v>4750</v>
          </cell>
          <cell r="Q2795">
            <v>24835.61</v>
          </cell>
          <cell r="R2795">
            <v>4750</v>
          </cell>
          <cell r="S2795">
            <v>15771.3</v>
          </cell>
          <cell r="T2795">
            <v>4750</v>
          </cell>
          <cell r="U2795">
            <v>18522.400000000001</v>
          </cell>
          <cell r="V2795">
            <v>4750</v>
          </cell>
          <cell r="W2795">
            <v>0</v>
          </cell>
          <cell r="X2795">
            <v>4750</v>
          </cell>
          <cell r="Y2795">
            <v>0</v>
          </cell>
          <cell r="Z2795">
            <v>4750</v>
          </cell>
          <cell r="AA2795">
            <v>0</v>
          </cell>
          <cell r="AB2795">
            <v>4750</v>
          </cell>
          <cell r="AC2795">
            <v>0</v>
          </cell>
          <cell r="AD2795">
            <v>4750</v>
          </cell>
          <cell r="AE2795">
            <v>0</v>
          </cell>
        </row>
        <row r="2796">
          <cell r="F2796" t="str">
            <v>(-) DESPESAS DIREÇÃOSeguro de Vida em Grupo</v>
          </cell>
          <cell r="G2796" t="str">
            <v>Seguro de Vida em Grupo</v>
          </cell>
          <cell r="H2796">
            <v>1495.0235051999998</v>
          </cell>
          <cell r="I2796">
            <v>0</v>
          </cell>
          <cell r="J2796">
            <v>1495.0235051999998</v>
          </cell>
          <cell r="K2796">
            <v>0</v>
          </cell>
          <cell r="L2796">
            <v>1495.0235051999998</v>
          </cell>
          <cell r="M2796">
            <v>0</v>
          </cell>
          <cell r="N2796">
            <v>1495.0235051999998</v>
          </cell>
          <cell r="O2796">
            <v>16.36</v>
          </cell>
          <cell r="P2796">
            <v>1495.0235051999998</v>
          </cell>
          <cell r="Q2796">
            <v>35.409999999999997</v>
          </cell>
          <cell r="R2796">
            <v>1495.0235051999998</v>
          </cell>
          <cell r="S2796">
            <v>885.7</v>
          </cell>
          <cell r="T2796">
            <v>1495.0235051999998</v>
          </cell>
          <cell r="U2796">
            <v>860.92</v>
          </cell>
          <cell r="V2796">
            <v>1495.0235051999998</v>
          </cell>
          <cell r="W2796">
            <v>0</v>
          </cell>
          <cell r="X2796">
            <v>1495.0235051999998</v>
          </cell>
          <cell r="Y2796">
            <v>0</v>
          </cell>
          <cell r="Z2796">
            <v>1495.0235051999998</v>
          </cell>
          <cell r="AA2796">
            <v>0</v>
          </cell>
          <cell r="AB2796">
            <v>1495.0235051999998</v>
          </cell>
          <cell r="AC2796">
            <v>0</v>
          </cell>
          <cell r="AD2796">
            <v>1495.0235051999998</v>
          </cell>
          <cell r="AE2796">
            <v>0</v>
          </cell>
        </row>
        <row r="2797">
          <cell r="F2797" t="str">
            <v>(-) DESPESAS DIREÇÃOPlano Odontológico</v>
          </cell>
          <cell r="G2797" t="str">
            <v>Plano Odontológico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B2797">
            <v>0</v>
          </cell>
          <cell r="AC2797">
            <v>0</v>
          </cell>
          <cell r="AD2797">
            <v>0</v>
          </cell>
          <cell r="AE2797">
            <v>0</v>
          </cell>
        </row>
        <row r="2798">
          <cell r="F2798" t="str">
            <v>(-) DESPESAS DIREÇÃOFarmácia</v>
          </cell>
          <cell r="G2798" t="str">
            <v>Farmácia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B2798">
            <v>0</v>
          </cell>
          <cell r="AC2798">
            <v>0</v>
          </cell>
          <cell r="AD2798">
            <v>0</v>
          </cell>
          <cell r="AE2798">
            <v>0</v>
          </cell>
        </row>
        <row r="2799">
          <cell r="F2799" t="str">
            <v>(-) DESPESAS DIREÇÃOAlimentação Funcionários</v>
          </cell>
          <cell r="G2799" t="str">
            <v>Alimentação Funcionários</v>
          </cell>
          <cell r="H2799">
            <v>900</v>
          </cell>
          <cell r="I2799">
            <v>1080</v>
          </cell>
          <cell r="J2799">
            <v>900</v>
          </cell>
          <cell r="K2799">
            <v>540</v>
          </cell>
          <cell r="L2799">
            <v>900</v>
          </cell>
          <cell r="M2799">
            <v>540</v>
          </cell>
          <cell r="N2799">
            <v>900</v>
          </cell>
          <cell r="O2799">
            <v>540</v>
          </cell>
          <cell r="P2799">
            <v>975</v>
          </cell>
          <cell r="Q2799">
            <v>918</v>
          </cell>
          <cell r="R2799">
            <v>975</v>
          </cell>
          <cell r="S2799">
            <v>2545.7600000000002</v>
          </cell>
          <cell r="T2799">
            <v>975</v>
          </cell>
          <cell r="U2799">
            <v>1316.9</v>
          </cell>
          <cell r="V2799">
            <v>975</v>
          </cell>
          <cell r="W2799">
            <v>0</v>
          </cell>
          <cell r="X2799">
            <v>975</v>
          </cell>
          <cell r="Y2799">
            <v>0</v>
          </cell>
          <cell r="Z2799">
            <v>975</v>
          </cell>
          <cell r="AA2799">
            <v>0</v>
          </cell>
          <cell r="AB2799">
            <v>975</v>
          </cell>
          <cell r="AC2799">
            <v>0</v>
          </cell>
          <cell r="AD2799">
            <v>975</v>
          </cell>
          <cell r="AE2799">
            <v>0</v>
          </cell>
        </row>
        <row r="2800">
          <cell r="F2800" t="str">
            <v>(-) DESPESAS DIREÇÃOBenefícios Assistenciais</v>
          </cell>
          <cell r="G2800" t="str">
            <v>Benefícios Assistenciais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B2800">
            <v>0</v>
          </cell>
          <cell r="AC2800">
            <v>0</v>
          </cell>
          <cell r="AD2800">
            <v>0</v>
          </cell>
          <cell r="AE2800">
            <v>0</v>
          </cell>
        </row>
        <row r="2801">
          <cell r="F2801" t="str">
            <v>(-) DESPESAS DIREÇÃOAuxílio Creche</v>
          </cell>
          <cell r="G2801" t="str">
            <v>Auxílio Creche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  <cell r="V2801">
            <v>0</v>
          </cell>
          <cell r="W2801">
            <v>0</v>
          </cell>
          <cell r="X2801">
            <v>0</v>
          </cell>
          <cell r="Y2801">
            <v>0</v>
          </cell>
          <cell r="Z2801">
            <v>0</v>
          </cell>
          <cell r="AA2801">
            <v>0</v>
          </cell>
          <cell r="AB2801">
            <v>0</v>
          </cell>
          <cell r="AC2801">
            <v>0</v>
          </cell>
          <cell r="AD2801">
            <v>0</v>
          </cell>
          <cell r="AE2801">
            <v>0</v>
          </cell>
        </row>
        <row r="2802">
          <cell r="F2802" t="str">
            <v>(-) DESPESAS DIREÇÃOVale Transporte</v>
          </cell>
          <cell r="G2802" t="str">
            <v>Vale Transporte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0</v>
          </cell>
          <cell r="W2802">
            <v>0</v>
          </cell>
          <cell r="X2802">
            <v>0</v>
          </cell>
          <cell r="Y2802">
            <v>0</v>
          </cell>
          <cell r="Z2802">
            <v>0</v>
          </cell>
          <cell r="AA2802">
            <v>0</v>
          </cell>
          <cell r="AB2802">
            <v>0</v>
          </cell>
          <cell r="AC2802">
            <v>0</v>
          </cell>
          <cell r="AD2802">
            <v>0</v>
          </cell>
          <cell r="AE2802">
            <v>0</v>
          </cell>
        </row>
        <row r="2803">
          <cell r="F2803" t="str">
            <v>(-) DESPESAS DIREÇÃO(-) Despesas Gerais</v>
          </cell>
          <cell r="G2803" t="str">
            <v>(-) Despesas Gerais</v>
          </cell>
          <cell r="H2803">
            <v>40741.077261533792</v>
          </cell>
          <cell r="I2803">
            <v>85920.550000000119</v>
          </cell>
          <cell r="J2803">
            <v>40741.077261533792</v>
          </cell>
          <cell r="K2803">
            <v>84560.79</v>
          </cell>
          <cell r="L2803">
            <v>40741.077261533792</v>
          </cell>
          <cell r="M2803">
            <v>118966.35000000002</v>
          </cell>
          <cell r="N2803">
            <v>40741.077261533792</v>
          </cell>
          <cell r="O2803">
            <v>70943.62</v>
          </cell>
          <cell r="P2803">
            <v>40741.077261533792</v>
          </cell>
          <cell r="Q2803">
            <v>40687.729999999996</v>
          </cell>
          <cell r="R2803">
            <v>40741.077261533792</v>
          </cell>
          <cell r="S2803">
            <v>110558.53999999989</v>
          </cell>
          <cell r="T2803">
            <v>41070.241897225817</v>
          </cell>
          <cell r="U2803">
            <v>78042.94</v>
          </cell>
          <cell r="V2803">
            <v>41070.241897225817</v>
          </cell>
          <cell r="W2803">
            <v>0</v>
          </cell>
          <cell r="X2803">
            <v>41070.241897225817</v>
          </cell>
          <cell r="Y2803">
            <v>0</v>
          </cell>
          <cell r="Z2803">
            <v>41070.241897225817</v>
          </cell>
          <cell r="AA2803">
            <v>0</v>
          </cell>
          <cell r="AB2803">
            <v>41070.241897225817</v>
          </cell>
          <cell r="AC2803">
            <v>0</v>
          </cell>
          <cell r="AD2803">
            <v>41070.241897225817</v>
          </cell>
          <cell r="AE2803">
            <v>0</v>
          </cell>
        </row>
        <row r="2804">
          <cell r="F2804" t="str">
            <v>(-) DESPESAS DIREÇÃO(-) Deslocamentos e Viagens</v>
          </cell>
          <cell r="G2804" t="str">
            <v>(-) Deslocamentos e Viagens</v>
          </cell>
          <cell r="H2804">
            <v>27890</v>
          </cell>
          <cell r="I2804">
            <v>58281.060000000005</v>
          </cell>
          <cell r="J2804">
            <v>27890</v>
          </cell>
          <cell r="K2804">
            <v>49386.06</v>
          </cell>
          <cell r="L2804">
            <v>27890</v>
          </cell>
          <cell r="M2804">
            <v>40917.170000000006</v>
          </cell>
          <cell r="N2804">
            <v>27890</v>
          </cell>
          <cell r="O2804">
            <v>43438.960000000006</v>
          </cell>
          <cell r="P2804">
            <v>27890</v>
          </cell>
          <cell r="Q2804">
            <v>46068.640000000007</v>
          </cell>
          <cell r="R2804">
            <v>27890</v>
          </cell>
          <cell r="S2804">
            <v>57167.61</v>
          </cell>
          <cell r="T2804">
            <v>27890</v>
          </cell>
          <cell r="U2804">
            <v>49131.439999999995</v>
          </cell>
          <cell r="V2804">
            <v>27890</v>
          </cell>
          <cell r="W2804">
            <v>0</v>
          </cell>
          <cell r="X2804">
            <v>27890</v>
          </cell>
          <cell r="Y2804">
            <v>0</v>
          </cell>
          <cell r="Z2804">
            <v>27890</v>
          </cell>
          <cell r="AA2804">
            <v>0</v>
          </cell>
          <cell r="AB2804">
            <v>27890</v>
          </cell>
          <cell r="AC2804">
            <v>0</v>
          </cell>
          <cell r="AD2804">
            <v>27890</v>
          </cell>
          <cell r="AE2804">
            <v>0</v>
          </cell>
        </row>
        <row r="2805">
          <cell r="F2805" t="str">
            <v xml:space="preserve">(-) DESPESAS DIREÇÃOHospedagem </v>
          </cell>
          <cell r="G2805" t="str">
            <v xml:space="preserve">Hospedagem </v>
          </cell>
          <cell r="H2805">
            <v>7000</v>
          </cell>
          <cell r="I2805">
            <v>6913.7</v>
          </cell>
          <cell r="J2805">
            <v>7000</v>
          </cell>
          <cell r="K2805">
            <v>3811.57</v>
          </cell>
          <cell r="L2805">
            <v>7000</v>
          </cell>
          <cell r="M2805">
            <v>6844.33</v>
          </cell>
          <cell r="N2805">
            <v>7000</v>
          </cell>
          <cell r="O2805">
            <v>15023.99</v>
          </cell>
          <cell r="P2805">
            <v>7000</v>
          </cell>
          <cell r="Q2805">
            <v>3564.8</v>
          </cell>
          <cell r="R2805">
            <v>7000</v>
          </cell>
          <cell r="S2805">
            <v>13875.6</v>
          </cell>
          <cell r="T2805">
            <v>7000</v>
          </cell>
          <cell r="U2805">
            <v>12905.98</v>
          </cell>
          <cell r="V2805">
            <v>7000</v>
          </cell>
          <cell r="W2805">
            <v>0</v>
          </cell>
          <cell r="X2805">
            <v>7000</v>
          </cell>
          <cell r="Y2805">
            <v>0</v>
          </cell>
          <cell r="Z2805">
            <v>7000</v>
          </cell>
          <cell r="AA2805">
            <v>0</v>
          </cell>
          <cell r="AB2805">
            <v>7000</v>
          </cell>
          <cell r="AC2805">
            <v>0</v>
          </cell>
          <cell r="AD2805">
            <v>7000</v>
          </cell>
          <cell r="AE2805">
            <v>0</v>
          </cell>
        </row>
        <row r="2806">
          <cell r="F2806" t="str">
            <v xml:space="preserve">(-) DESPESAS DIREÇÃOPassagens Aéreas </v>
          </cell>
          <cell r="G2806" t="str">
            <v xml:space="preserve">Passagens Aéreas </v>
          </cell>
          <cell r="H2806">
            <v>8500</v>
          </cell>
          <cell r="I2806">
            <v>18476.64</v>
          </cell>
          <cell r="J2806">
            <v>8500</v>
          </cell>
          <cell r="K2806">
            <v>27899.15</v>
          </cell>
          <cell r="L2806">
            <v>8500</v>
          </cell>
          <cell r="M2806">
            <v>16678.79</v>
          </cell>
          <cell r="N2806">
            <v>8500</v>
          </cell>
          <cell r="O2806">
            <v>9137.090000000002</v>
          </cell>
          <cell r="P2806">
            <v>8500</v>
          </cell>
          <cell r="Q2806">
            <v>28180.1</v>
          </cell>
          <cell r="R2806">
            <v>8500</v>
          </cell>
          <cell r="S2806">
            <v>23747.09</v>
          </cell>
          <cell r="T2806">
            <v>8500</v>
          </cell>
          <cell r="U2806">
            <v>15082.57</v>
          </cell>
          <cell r="V2806">
            <v>8500</v>
          </cell>
          <cell r="W2806">
            <v>0</v>
          </cell>
          <cell r="X2806">
            <v>8500</v>
          </cell>
          <cell r="Y2806">
            <v>0</v>
          </cell>
          <cell r="Z2806">
            <v>8500</v>
          </cell>
          <cell r="AA2806">
            <v>0</v>
          </cell>
          <cell r="AB2806">
            <v>8500</v>
          </cell>
          <cell r="AC2806">
            <v>0</v>
          </cell>
          <cell r="AD2806">
            <v>8500</v>
          </cell>
          <cell r="AE2806">
            <v>0</v>
          </cell>
        </row>
        <row r="2807">
          <cell r="F2807" t="str">
            <v xml:space="preserve">(-) DESPESAS DIREÇÃOPassagens Rodoviárias </v>
          </cell>
          <cell r="G2807" t="str">
            <v xml:space="preserve">Passagens Rodoviárias </v>
          </cell>
          <cell r="H2807">
            <v>30</v>
          </cell>
          <cell r="I2807">
            <v>0</v>
          </cell>
          <cell r="J2807">
            <v>30</v>
          </cell>
          <cell r="K2807">
            <v>0</v>
          </cell>
          <cell r="L2807">
            <v>30</v>
          </cell>
          <cell r="M2807">
            <v>0</v>
          </cell>
          <cell r="N2807">
            <v>30</v>
          </cell>
          <cell r="O2807">
            <v>0</v>
          </cell>
          <cell r="P2807">
            <v>30</v>
          </cell>
          <cell r="Q2807">
            <v>0</v>
          </cell>
          <cell r="R2807">
            <v>30</v>
          </cell>
          <cell r="S2807">
            <v>0</v>
          </cell>
          <cell r="T2807">
            <v>30</v>
          </cell>
          <cell r="U2807">
            <v>0</v>
          </cell>
          <cell r="V2807">
            <v>30</v>
          </cell>
          <cell r="W2807">
            <v>0</v>
          </cell>
          <cell r="X2807">
            <v>30</v>
          </cell>
          <cell r="Y2807">
            <v>0</v>
          </cell>
          <cell r="Z2807">
            <v>30</v>
          </cell>
          <cell r="AA2807">
            <v>0</v>
          </cell>
          <cell r="AB2807">
            <v>30</v>
          </cell>
          <cell r="AC2807">
            <v>0</v>
          </cell>
          <cell r="AD2807">
            <v>30</v>
          </cell>
          <cell r="AE2807">
            <v>0</v>
          </cell>
        </row>
        <row r="2808">
          <cell r="F2808" t="str">
            <v>(-) DESPESAS DIREÇÃOPassagens Marítimas</v>
          </cell>
          <cell r="G2808" t="str">
            <v>Passagens Marítimas</v>
          </cell>
          <cell r="H2808">
            <v>120</v>
          </cell>
          <cell r="I2808">
            <v>401.9</v>
          </cell>
          <cell r="J2808">
            <v>120</v>
          </cell>
          <cell r="K2808">
            <v>0</v>
          </cell>
          <cell r="L2808">
            <v>120</v>
          </cell>
          <cell r="M2808">
            <v>0</v>
          </cell>
          <cell r="N2808">
            <v>120</v>
          </cell>
          <cell r="O2808">
            <v>751.7</v>
          </cell>
          <cell r="P2808">
            <v>120</v>
          </cell>
          <cell r="Q2808">
            <v>355.15</v>
          </cell>
          <cell r="R2808">
            <v>120</v>
          </cell>
          <cell r="S2808">
            <v>76.2</v>
          </cell>
          <cell r="T2808">
            <v>120</v>
          </cell>
          <cell r="U2808">
            <v>92</v>
          </cell>
          <cell r="V2808">
            <v>120</v>
          </cell>
          <cell r="W2808">
            <v>0</v>
          </cell>
          <cell r="X2808">
            <v>120</v>
          </cell>
          <cell r="Y2808">
            <v>0</v>
          </cell>
          <cell r="Z2808">
            <v>120</v>
          </cell>
          <cell r="AA2808">
            <v>0</v>
          </cell>
          <cell r="AB2808">
            <v>120</v>
          </cell>
          <cell r="AC2808">
            <v>0</v>
          </cell>
          <cell r="AD2808">
            <v>120</v>
          </cell>
          <cell r="AE2808">
            <v>0</v>
          </cell>
        </row>
        <row r="2809">
          <cell r="F2809" t="str">
            <v>(-) DESPESAS DIREÇÃODespesas com Táxi</v>
          </cell>
          <cell r="G2809" t="str">
            <v>Despesas com Táxi</v>
          </cell>
          <cell r="H2809">
            <v>2300</v>
          </cell>
          <cell r="I2809">
            <v>4471.3500000000004</v>
          </cell>
          <cell r="J2809">
            <v>2300</v>
          </cell>
          <cell r="K2809">
            <v>4304.8599999999997</v>
          </cell>
          <cell r="L2809">
            <v>2300</v>
          </cell>
          <cell r="M2809">
            <v>1437.34</v>
          </cell>
          <cell r="N2809">
            <v>2300</v>
          </cell>
          <cell r="O2809">
            <v>5716.02</v>
          </cell>
          <cell r="P2809">
            <v>2300</v>
          </cell>
          <cell r="Q2809">
            <v>3892.85</v>
          </cell>
          <cell r="R2809">
            <v>2300</v>
          </cell>
          <cell r="S2809">
            <v>5219.88</v>
          </cell>
          <cell r="T2809">
            <v>2300</v>
          </cell>
          <cell r="U2809">
            <v>6430.12</v>
          </cell>
          <cell r="V2809">
            <v>2300</v>
          </cell>
          <cell r="W2809">
            <v>0</v>
          </cell>
          <cell r="X2809">
            <v>2300</v>
          </cell>
          <cell r="Y2809">
            <v>0</v>
          </cell>
          <cell r="Z2809">
            <v>2300</v>
          </cell>
          <cell r="AA2809">
            <v>0</v>
          </cell>
          <cell r="AB2809">
            <v>2300</v>
          </cell>
          <cell r="AC2809">
            <v>0</v>
          </cell>
          <cell r="AD2809">
            <v>2300</v>
          </cell>
          <cell r="AE2809">
            <v>0</v>
          </cell>
        </row>
        <row r="2810">
          <cell r="F2810" t="str">
            <v>(-) DESPESAS DIREÇÃODespesas com Moto Taxi</v>
          </cell>
          <cell r="G2810" t="str">
            <v>Despesas com Moto Taxi</v>
          </cell>
          <cell r="H2810">
            <v>400</v>
          </cell>
          <cell r="I2810">
            <v>660</v>
          </cell>
          <cell r="J2810">
            <v>400</v>
          </cell>
          <cell r="K2810">
            <v>778</v>
          </cell>
          <cell r="L2810">
            <v>400</v>
          </cell>
          <cell r="M2810">
            <v>436</v>
          </cell>
          <cell r="N2810">
            <v>400</v>
          </cell>
          <cell r="O2810">
            <v>563</v>
          </cell>
          <cell r="P2810">
            <v>400</v>
          </cell>
          <cell r="Q2810">
            <v>672</v>
          </cell>
          <cell r="R2810">
            <v>400</v>
          </cell>
          <cell r="S2810">
            <v>741.98</v>
          </cell>
          <cell r="T2810">
            <v>400</v>
          </cell>
          <cell r="U2810">
            <v>482.1</v>
          </cell>
          <cell r="V2810">
            <v>400</v>
          </cell>
          <cell r="W2810">
            <v>0</v>
          </cell>
          <cell r="X2810">
            <v>400</v>
          </cell>
          <cell r="Y2810">
            <v>0</v>
          </cell>
          <cell r="Z2810">
            <v>400</v>
          </cell>
          <cell r="AA2810">
            <v>0</v>
          </cell>
          <cell r="AB2810">
            <v>400</v>
          </cell>
          <cell r="AC2810">
            <v>0</v>
          </cell>
          <cell r="AD2810">
            <v>400</v>
          </cell>
          <cell r="AE2810">
            <v>0</v>
          </cell>
        </row>
        <row r="2811">
          <cell r="F2811" t="str">
            <v>(-) DESPESAS DIREÇÃOAlimentação Viagens</v>
          </cell>
          <cell r="G2811" t="str">
            <v>Alimentação Viagens</v>
          </cell>
          <cell r="H2811">
            <v>8000</v>
          </cell>
          <cell r="I2811">
            <v>21006.14</v>
          </cell>
          <cell r="J2811">
            <v>8000</v>
          </cell>
          <cell r="K2811">
            <v>11572.98</v>
          </cell>
          <cell r="L2811">
            <v>8000</v>
          </cell>
          <cell r="M2811">
            <v>9124.74</v>
          </cell>
          <cell r="N2811">
            <v>8000</v>
          </cell>
          <cell r="O2811">
            <v>9852.7199999999993</v>
          </cell>
          <cell r="P2811">
            <v>8000</v>
          </cell>
          <cell r="Q2811">
            <v>8457.94</v>
          </cell>
          <cell r="R2811">
            <v>8000</v>
          </cell>
          <cell r="S2811">
            <v>10601.06</v>
          </cell>
          <cell r="T2811">
            <v>8000</v>
          </cell>
          <cell r="U2811">
            <v>11590.25</v>
          </cell>
          <cell r="V2811">
            <v>8000</v>
          </cell>
          <cell r="W2811">
            <v>0</v>
          </cell>
          <cell r="X2811">
            <v>8000</v>
          </cell>
          <cell r="Y2811">
            <v>0</v>
          </cell>
          <cell r="Z2811">
            <v>8000</v>
          </cell>
          <cell r="AA2811">
            <v>0</v>
          </cell>
          <cell r="AB2811">
            <v>8000</v>
          </cell>
          <cell r="AC2811">
            <v>0</v>
          </cell>
          <cell r="AD2811">
            <v>8000</v>
          </cell>
          <cell r="AE2811">
            <v>0</v>
          </cell>
        </row>
        <row r="2812">
          <cell r="F2812" t="str">
            <v>(-) DESPESAS DIREÇÃODiárias Viagens</v>
          </cell>
          <cell r="G2812" t="str">
            <v>Diárias Viagens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>
            <v>0</v>
          </cell>
          <cell r="M2812">
            <v>4436.25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  <cell r="V2812">
            <v>0</v>
          </cell>
          <cell r="W2812">
            <v>0</v>
          </cell>
          <cell r="X2812">
            <v>0</v>
          </cell>
          <cell r="Y2812">
            <v>0</v>
          </cell>
          <cell r="Z2812">
            <v>0</v>
          </cell>
          <cell r="AA2812">
            <v>0</v>
          </cell>
          <cell r="AB2812">
            <v>0</v>
          </cell>
          <cell r="AC2812">
            <v>0</v>
          </cell>
          <cell r="AD2812">
            <v>0</v>
          </cell>
          <cell r="AE2812">
            <v>0</v>
          </cell>
        </row>
        <row r="2813">
          <cell r="F2813" t="str">
            <v>(-) DESPESAS DIREÇÃOCombustível em Viagens</v>
          </cell>
          <cell r="G2813" t="str">
            <v>Combustível em Viagens</v>
          </cell>
          <cell r="H2813">
            <v>1200</v>
          </cell>
          <cell r="I2813">
            <v>4957.7700000000004</v>
          </cell>
          <cell r="J2813">
            <v>1200</v>
          </cell>
          <cell r="K2813">
            <v>0</v>
          </cell>
          <cell r="L2813">
            <v>1200</v>
          </cell>
          <cell r="M2813">
            <v>633.72</v>
          </cell>
          <cell r="N2813">
            <v>1200</v>
          </cell>
          <cell r="O2813">
            <v>928.62</v>
          </cell>
          <cell r="P2813">
            <v>1200</v>
          </cell>
          <cell r="Q2813">
            <v>0</v>
          </cell>
          <cell r="R2813">
            <v>1200</v>
          </cell>
          <cell r="S2813">
            <v>1648.8</v>
          </cell>
          <cell r="T2813">
            <v>1200</v>
          </cell>
          <cell r="U2813">
            <v>1392.72</v>
          </cell>
          <cell r="V2813">
            <v>1200</v>
          </cell>
          <cell r="W2813">
            <v>0</v>
          </cell>
          <cell r="X2813">
            <v>1200</v>
          </cell>
          <cell r="Y2813">
            <v>0</v>
          </cell>
          <cell r="Z2813">
            <v>1200</v>
          </cell>
          <cell r="AA2813">
            <v>0</v>
          </cell>
          <cell r="AB2813">
            <v>1200</v>
          </cell>
          <cell r="AC2813">
            <v>0</v>
          </cell>
          <cell r="AD2813">
            <v>1200</v>
          </cell>
          <cell r="AE2813">
            <v>0</v>
          </cell>
        </row>
        <row r="2814">
          <cell r="F2814" t="str">
            <v>(-) DESPESAS DIREÇÃOEstacionamento</v>
          </cell>
          <cell r="G2814" t="str">
            <v>Estacionamento</v>
          </cell>
          <cell r="H2814">
            <v>100</v>
          </cell>
          <cell r="I2814">
            <v>797.8</v>
          </cell>
          <cell r="J2814">
            <v>100</v>
          </cell>
          <cell r="K2814">
            <v>1019.5</v>
          </cell>
          <cell r="L2814">
            <v>100</v>
          </cell>
          <cell r="M2814">
            <v>1326</v>
          </cell>
          <cell r="N2814">
            <v>100</v>
          </cell>
          <cell r="O2814">
            <v>1465.82</v>
          </cell>
          <cell r="P2814">
            <v>100</v>
          </cell>
          <cell r="Q2814">
            <v>921</v>
          </cell>
          <cell r="R2814">
            <v>100</v>
          </cell>
          <cell r="S2814">
            <v>1257</v>
          </cell>
          <cell r="T2814">
            <v>100</v>
          </cell>
          <cell r="U2814">
            <v>1155.7</v>
          </cell>
          <cell r="V2814">
            <v>100</v>
          </cell>
          <cell r="W2814">
            <v>0</v>
          </cell>
          <cell r="X2814">
            <v>100</v>
          </cell>
          <cell r="Y2814">
            <v>0</v>
          </cell>
          <cell r="Z2814">
            <v>100</v>
          </cell>
          <cell r="AA2814">
            <v>0</v>
          </cell>
          <cell r="AB2814">
            <v>100</v>
          </cell>
          <cell r="AC2814">
            <v>0</v>
          </cell>
          <cell r="AD2814">
            <v>100</v>
          </cell>
          <cell r="AE2814">
            <v>0</v>
          </cell>
        </row>
        <row r="2815">
          <cell r="F2815" t="str">
            <v>(-) DESPESAS DIREÇÃOPedágio</v>
          </cell>
          <cell r="G2815" t="str">
            <v>Pedágio</v>
          </cell>
          <cell r="H2815">
            <v>240</v>
          </cell>
          <cell r="I2815">
            <v>595.76</v>
          </cell>
          <cell r="J2815">
            <v>240</v>
          </cell>
          <cell r="K2815">
            <v>0</v>
          </cell>
          <cell r="L2815">
            <v>240</v>
          </cell>
          <cell r="M2815">
            <v>0</v>
          </cell>
          <cell r="N2815">
            <v>240</v>
          </cell>
          <cell r="O2815">
            <v>0</v>
          </cell>
          <cell r="P2815">
            <v>240</v>
          </cell>
          <cell r="Q2815">
            <v>24.8</v>
          </cell>
          <cell r="R2815">
            <v>240</v>
          </cell>
          <cell r="S2815">
            <v>0</v>
          </cell>
          <cell r="T2815">
            <v>240</v>
          </cell>
          <cell r="U2815">
            <v>0</v>
          </cell>
          <cell r="V2815">
            <v>240</v>
          </cell>
          <cell r="W2815">
            <v>0</v>
          </cell>
          <cell r="X2815">
            <v>240</v>
          </cell>
          <cell r="Y2815">
            <v>0</v>
          </cell>
          <cell r="Z2815">
            <v>240</v>
          </cell>
          <cell r="AA2815">
            <v>0</v>
          </cell>
          <cell r="AB2815">
            <v>240</v>
          </cell>
          <cell r="AC2815">
            <v>0</v>
          </cell>
          <cell r="AD2815">
            <v>240</v>
          </cell>
          <cell r="AE2815">
            <v>0</v>
          </cell>
        </row>
        <row r="2816">
          <cell r="F2816" t="str">
            <v>(-) DESPESAS DIREÇÃO(-) Telefonia e Telecomunicações</v>
          </cell>
          <cell r="G2816" t="str">
            <v>(-) Telefonia e Telecomunicações</v>
          </cell>
          <cell r="H2816">
            <v>5486.077261533791</v>
          </cell>
          <cell r="I2816">
            <v>4877.95</v>
          </cell>
          <cell r="J2816">
            <v>5486.077261533791</v>
          </cell>
          <cell r="K2816">
            <v>7155.25</v>
          </cell>
          <cell r="L2816">
            <v>5486.077261533791</v>
          </cell>
          <cell r="M2816">
            <v>5225.4399999999996</v>
          </cell>
          <cell r="N2816">
            <v>5486.077261533791</v>
          </cell>
          <cell r="O2816">
            <v>5435.56</v>
          </cell>
          <cell r="P2816">
            <v>5486.077261533791</v>
          </cell>
          <cell r="Q2816">
            <v>5820.07</v>
          </cell>
          <cell r="R2816">
            <v>5486.077261533791</v>
          </cell>
          <cell r="S2816">
            <v>5966.21</v>
          </cell>
          <cell r="T2816">
            <v>5815.2418972258192</v>
          </cell>
          <cell r="U2816">
            <v>468.11</v>
          </cell>
          <cell r="V2816">
            <v>5815.2418972258192</v>
          </cell>
          <cell r="W2816">
            <v>0</v>
          </cell>
          <cell r="X2816">
            <v>5815.2418972258192</v>
          </cell>
          <cell r="Y2816">
            <v>0</v>
          </cell>
          <cell r="Z2816">
            <v>5815.2418972258192</v>
          </cell>
          <cell r="AA2816">
            <v>0</v>
          </cell>
          <cell r="AB2816">
            <v>5815.2418972258192</v>
          </cell>
          <cell r="AC2816">
            <v>0</v>
          </cell>
          <cell r="AD2816">
            <v>5815.2418972258192</v>
          </cell>
          <cell r="AE2816">
            <v>0</v>
          </cell>
        </row>
        <row r="2817">
          <cell r="F2817" t="str">
            <v>(-) DESPESAS DIREÇÃOTelefonia Fixa</v>
          </cell>
          <cell r="G2817" t="str">
            <v>Telefonia Fixa</v>
          </cell>
          <cell r="H2817">
            <v>0</v>
          </cell>
          <cell r="I2817">
            <v>2.57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B2817">
            <v>0</v>
          </cell>
          <cell r="AC2817">
            <v>0</v>
          </cell>
          <cell r="AD2817">
            <v>0</v>
          </cell>
          <cell r="AE2817">
            <v>0</v>
          </cell>
        </row>
        <row r="2818">
          <cell r="F2818" t="str">
            <v>(-) DESPESAS DIREÇÃOTelefonia Móvel</v>
          </cell>
          <cell r="G2818" t="str">
            <v>Telefonia Móvel</v>
          </cell>
          <cell r="H2818">
            <v>5486.077261533791</v>
          </cell>
          <cell r="I2818">
            <v>4875.38</v>
          </cell>
          <cell r="J2818">
            <v>5486.077261533791</v>
          </cell>
          <cell r="K2818">
            <v>7155.25</v>
          </cell>
          <cell r="L2818">
            <v>5486.077261533791</v>
          </cell>
          <cell r="M2818">
            <v>4847.32</v>
          </cell>
          <cell r="N2818">
            <v>5486.077261533791</v>
          </cell>
          <cell r="O2818">
            <v>5435.56</v>
          </cell>
          <cell r="P2818">
            <v>5486.077261533791</v>
          </cell>
          <cell r="Q2818">
            <v>5820.07</v>
          </cell>
          <cell r="R2818">
            <v>5486.077261533791</v>
          </cell>
          <cell r="S2818">
            <v>5814.61</v>
          </cell>
          <cell r="T2818">
            <v>5815.2418972258192</v>
          </cell>
          <cell r="U2818">
            <v>468.11</v>
          </cell>
          <cell r="V2818">
            <v>5815.2418972258192</v>
          </cell>
          <cell r="W2818">
            <v>0</v>
          </cell>
          <cell r="X2818">
            <v>5815.2418972258192</v>
          </cell>
          <cell r="Y2818">
            <v>0</v>
          </cell>
          <cell r="Z2818">
            <v>5815.2418972258192</v>
          </cell>
          <cell r="AA2818">
            <v>0</v>
          </cell>
          <cell r="AB2818">
            <v>5815.2418972258192</v>
          </cell>
          <cell r="AC2818">
            <v>0</v>
          </cell>
          <cell r="AD2818">
            <v>5815.2418972258192</v>
          </cell>
          <cell r="AE2818">
            <v>0</v>
          </cell>
        </row>
        <row r="2819">
          <cell r="F2819" t="str">
            <v>(-) DESPESAS DIREÇÃOInternet</v>
          </cell>
          <cell r="G2819" t="str">
            <v>Internet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B2819">
            <v>0</v>
          </cell>
          <cell r="AC2819">
            <v>0</v>
          </cell>
          <cell r="AD2819">
            <v>0</v>
          </cell>
          <cell r="AE2819">
            <v>0</v>
          </cell>
        </row>
        <row r="2820">
          <cell r="F2820" t="str">
            <v>(-) DESPESAS DIREÇÃOServiço de Trasmissão em Audio e Video</v>
          </cell>
          <cell r="G2820" t="str">
            <v>Serviço de Trasmissão em Audio e Video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378.12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151.6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A2820">
            <v>0</v>
          </cell>
          <cell r="AB2820">
            <v>0</v>
          </cell>
          <cell r="AC2820">
            <v>0</v>
          </cell>
          <cell r="AD2820">
            <v>0</v>
          </cell>
          <cell r="AE2820">
            <v>0</v>
          </cell>
        </row>
        <row r="2821">
          <cell r="F2821" t="str">
            <v>(-) DESPESAS DIREÇÃOVoip</v>
          </cell>
          <cell r="G2821" t="str">
            <v>Voip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B2821">
            <v>0</v>
          </cell>
          <cell r="AC2821">
            <v>0</v>
          </cell>
          <cell r="AD2821">
            <v>0</v>
          </cell>
          <cell r="AE2821">
            <v>0</v>
          </cell>
        </row>
        <row r="2822">
          <cell r="F2822" t="str">
            <v>(-) DESPESAS DIREÇÃO(-)Materias de Consumo</v>
          </cell>
          <cell r="G2822" t="str">
            <v>(-)Materias de Consumo</v>
          </cell>
          <cell r="H2822">
            <v>965</v>
          </cell>
          <cell r="I2822">
            <v>2376.31</v>
          </cell>
          <cell r="J2822">
            <v>965</v>
          </cell>
          <cell r="K2822">
            <v>4352.03</v>
          </cell>
          <cell r="L2822">
            <v>965</v>
          </cell>
          <cell r="M2822">
            <v>1168.1100000000001</v>
          </cell>
          <cell r="N2822">
            <v>965</v>
          </cell>
          <cell r="O2822">
            <v>1172.5900000000001</v>
          </cell>
          <cell r="P2822">
            <v>965</v>
          </cell>
          <cell r="Q2822">
            <v>3425.39</v>
          </cell>
          <cell r="R2822">
            <v>965</v>
          </cell>
          <cell r="S2822">
            <v>1855.9</v>
          </cell>
          <cell r="T2822">
            <v>965</v>
          </cell>
          <cell r="U2822">
            <v>3323.95</v>
          </cell>
          <cell r="V2822">
            <v>965</v>
          </cell>
          <cell r="W2822">
            <v>0</v>
          </cell>
          <cell r="X2822">
            <v>965</v>
          </cell>
          <cell r="Y2822">
            <v>0</v>
          </cell>
          <cell r="Z2822">
            <v>965</v>
          </cell>
          <cell r="AA2822">
            <v>0</v>
          </cell>
          <cell r="AB2822">
            <v>965</v>
          </cell>
          <cell r="AC2822">
            <v>0</v>
          </cell>
          <cell r="AD2822">
            <v>965</v>
          </cell>
          <cell r="AE2822">
            <v>0</v>
          </cell>
        </row>
        <row r="2823">
          <cell r="F2823" t="str">
            <v>(-) DESPESAS DIREÇÃOMaterial de Consumo Informática</v>
          </cell>
          <cell r="G2823" t="str">
            <v>Material de Consumo Informática</v>
          </cell>
          <cell r="H2823">
            <v>45</v>
          </cell>
          <cell r="I2823">
            <v>229.9</v>
          </cell>
          <cell r="J2823">
            <v>45</v>
          </cell>
          <cell r="K2823">
            <v>0</v>
          </cell>
          <cell r="L2823">
            <v>45</v>
          </cell>
          <cell r="M2823">
            <v>0</v>
          </cell>
          <cell r="N2823">
            <v>45</v>
          </cell>
          <cell r="O2823">
            <v>0</v>
          </cell>
          <cell r="P2823">
            <v>45</v>
          </cell>
          <cell r="Q2823">
            <v>0</v>
          </cell>
          <cell r="R2823">
            <v>45</v>
          </cell>
          <cell r="S2823">
            <v>0</v>
          </cell>
          <cell r="T2823">
            <v>45</v>
          </cell>
          <cell r="U2823">
            <v>0</v>
          </cell>
          <cell r="V2823">
            <v>45</v>
          </cell>
          <cell r="W2823">
            <v>0</v>
          </cell>
          <cell r="X2823">
            <v>45</v>
          </cell>
          <cell r="Y2823">
            <v>0</v>
          </cell>
          <cell r="Z2823">
            <v>45</v>
          </cell>
          <cell r="AA2823">
            <v>0</v>
          </cell>
          <cell r="AB2823">
            <v>45</v>
          </cell>
          <cell r="AC2823">
            <v>0</v>
          </cell>
          <cell r="AD2823">
            <v>45</v>
          </cell>
          <cell r="AE2823">
            <v>0</v>
          </cell>
        </row>
        <row r="2824">
          <cell r="F2824" t="str">
            <v>(-) DESPESAS DIREÇÃOAluguel Máquina Reprográfica</v>
          </cell>
          <cell r="G2824" t="str">
            <v>Aluguel Máquina Reprográfica</v>
          </cell>
          <cell r="H2824">
            <v>80</v>
          </cell>
          <cell r="I2824">
            <v>0</v>
          </cell>
          <cell r="J2824">
            <v>80</v>
          </cell>
          <cell r="K2824">
            <v>0</v>
          </cell>
          <cell r="L2824">
            <v>80</v>
          </cell>
          <cell r="M2824">
            <v>0</v>
          </cell>
          <cell r="N2824">
            <v>80</v>
          </cell>
          <cell r="O2824">
            <v>0</v>
          </cell>
          <cell r="P2824">
            <v>80</v>
          </cell>
          <cell r="Q2824">
            <v>0</v>
          </cell>
          <cell r="R2824">
            <v>80</v>
          </cell>
          <cell r="S2824">
            <v>0</v>
          </cell>
          <cell r="T2824">
            <v>80</v>
          </cell>
          <cell r="U2824">
            <v>0</v>
          </cell>
          <cell r="V2824">
            <v>80</v>
          </cell>
          <cell r="W2824">
            <v>0</v>
          </cell>
          <cell r="X2824">
            <v>80</v>
          </cell>
          <cell r="Y2824">
            <v>0</v>
          </cell>
          <cell r="Z2824">
            <v>80</v>
          </cell>
          <cell r="AA2824">
            <v>0</v>
          </cell>
          <cell r="AB2824">
            <v>80</v>
          </cell>
          <cell r="AC2824">
            <v>0</v>
          </cell>
          <cell r="AD2824">
            <v>80</v>
          </cell>
          <cell r="AE2824">
            <v>0</v>
          </cell>
        </row>
        <row r="2825">
          <cell r="F2825" t="str">
            <v>(-) DESPESAS DIREÇÃOMaterial de Consumo Máquina Reprografia</v>
          </cell>
          <cell r="G2825" t="str">
            <v>Material de Consumo Máquina Reprografia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259.49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252.79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B2825">
            <v>0</v>
          </cell>
          <cell r="AC2825">
            <v>0</v>
          </cell>
          <cell r="AD2825">
            <v>0</v>
          </cell>
          <cell r="AE2825">
            <v>0</v>
          </cell>
        </row>
        <row r="2826">
          <cell r="F2826" t="str">
            <v>(-) DESPESAS DIREÇÃOMaterial de Expediente</v>
          </cell>
          <cell r="G2826" t="str">
            <v>Material de Expediente</v>
          </cell>
          <cell r="H2826">
            <v>250</v>
          </cell>
          <cell r="I2826">
            <v>39.5</v>
          </cell>
          <cell r="J2826">
            <v>250</v>
          </cell>
          <cell r="K2826">
            <v>0</v>
          </cell>
          <cell r="L2826">
            <v>250</v>
          </cell>
          <cell r="M2826">
            <v>0</v>
          </cell>
          <cell r="N2826">
            <v>250</v>
          </cell>
          <cell r="O2826">
            <v>173.9</v>
          </cell>
          <cell r="P2826">
            <v>250</v>
          </cell>
          <cell r="Q2826">
            <v>123.49</v>
          </cell>
          <cell r="R2826">
            <v>250</v>
          </cell>
          <cell r="S2826">
            <v>150.36000000000001</v>
          </cell>
          <cell r="T2826">
            <v>250</v>
          </cell>
          <cell r="U2826">
            <v>151</v>
          </cell>
          <cell r="V2826">
            <v>250</v>
          </cell>
          <cell r="W2826">
            <v>0</v>
          </cell>
          <cell r="X2826">
            <v>250</v>
          </cell>
          <cell r="Y2826">
            <v>0</v>
          </cell>
          <cell r="Z2826">
            <v>250</v>
          </cell>
          <cell r="AA2826">
            <v>0</v>
          </cell>
          <cell r="AB2826">
            <v>250</v>
          </cell>
          <cell r="AC2826">
            <v>0</v>
          </cell>
          <cell r="AD2826">
            <v>250</v>
          </cell>
          <cell r="AE2826">
            <v>0</v>
          </cell>
        </row>
        <row r="2827">
          <cell r="F2827" t="str">
            <v>(-) DESPESAS DIREÇÃOMaterial de Limpeza</v>
          </cell>
          <cell r="G2827" t="str">
            <v>Material de Limpeza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B2827">
            <v>0</v>
          </cell>
          <cell r="AC2827">
            <v>0</v>
          </cell>
          <cell r="AD2827">
            <v>0</v>
          </cell>
          <cell r="AE2827">
            <v>0</v>
          </cell>
        </row>
        <row r="2828">
          <cell r="F2828" t="str">
            <v>(-) DESPESAS DIREÇÃOMaterial Gráfico e Repreográfico</v>
          </cell>
          <cell r="G2828" t="str">
            <v>Material Gráfico e Repreográfico</v>
          </cell>
          <cell r="H2828">
            <v>65</v>
          </cell>
          <cell r="I2828">
            <v>286</v>
          </cell>
          <cell r="J2828">
            <v>65</v>
          </cell>
          <cell r="K2828">
            <v>0</v>
          </cell>
          <cell r="L2828">
            <v>65</v>
          </cell>
          <cell r="M2828">
            <v>0</v>
          </cell>
          <cell r="N2828">
            <v>65</v>
          </cell>
          <cell r="O2828">
            <v>0</v>
          </cell>
          <cell r="P2828">
            <v>65</v>
          </cell>
          <cell r="Q2828">
            <v>0</v>
          </cell>
          <cell r="R2828">
            <v>65</v>
          </cell>
          <cell r="S2828">
            <v>0</v>
          </cell>
          <cell r="T2828">
            <v>65</v>
          </cell>
          <cell r="U2828">
            <v>0</v>
          </cell>
          <cell r="V2828">
            <v>65</v>
          </cell>
          <cell r="W2828">
            <v>0</v>
          </cell>
          <cell r="X2828">
            <v>65</v>
          </cell>
          <cell r="Y2828">
            <v>0</v>
          </cell>
          <cell r="Z2828">
            <v>65</v>
          </cell>
          <cell r="AA2828">
            <v>0</v>
          </cell>
          <cell r="AB2828">
            <v>65</v>
          </cell>
          <cell r="AC2828">
            <v>0</v>
          </cell>
          <cell r="AD2828">
            <v>65</v>
          </cell>
          <cell r="AE2828">
            <v>0</v>
          </cell>
        </row>
        <row r="2829">
          <cell r="F2829" t="str">
            <v>(-) DESPESAS DIREÇÃOMateriais de Natureza Permanente</v>
          </cell>
          <cell r="G2829" t="str">
            <v>Materiais de Natureza Permanente</v>
          </cell>
          <cell r="H2829">
            <v>75</v>
          </cell>
          <cell r="I2829">
            <v>1820.91</v>
          </cell>
          <cell r="J2829">
            <v>75</v>
          </cell>
          <cell r="K2829">
            <v>4270.7</v>
          </cell>
          <cell r="L2829">
            <v>75</v>
          </cell>
          <cell r="M2829">
            <v>1129.9000000000001</v>
          </cell>
          <cell r="N2829">
            <v>75</v>
          </cell>
          <cell r="O2829">
            <v>713.2</v>
          </cell>
          <cell r="P2829">
            <v>75</v>
          </cell>
          <cell r="Q2829">
            <v>85.9</v>
          </cell>
          <cell r="R2829">
            <v>75</v>
          </cell>
          <cell r="S2829">
            <v>0</v>
          </cell>
          <cell r="T2829">
            <v>75</v>
          </cell>
          <cell r="U2829">
            <v>380.7</v>
          </cell>
          <cell r="V2829">
            <v>75</v>
          </cell>
          <cell r="W2829">
            <v>0</v>
          </cell>
          <cell r="X2829">
            <v>75</v>
          </cell>
          <cell r="Y2829">
            <v>0</v>
          </cell>
          <cell r="Z2829">
            <v>75</v>
          </cell>
          <cell r="AA2829">
            <v>0</v>
          </cell>
          <cell r="AB2829">
            <v>75</v>
          </cell>
          <cell r="AC2829">
            <v>0</v>
          </cell>
          <cell r="AD2829">
            <v>75</v>
          </cell>
          <cell r="AE2829">
            <v>0</v>
          </cell>
        </row>
        <row r="2830">
          <cell r="F2830" t="str">
            <v>(-) DESPESAS DIREÇÃOCoffee Break</v>
          </cell>
          <cell r="G2830" t="str">
            <v>Coffee Break</v>
          </cell>
          <cell r="H2830">
            <v>450</v>
          </cell>
          <cell r="I2830">
            <v>0</v>
          </cell>
          <cell r="J2830">
            <v>450</v>
          </cell>
          <cell r="K2830">
            <v>81.33</v>
          </cell>
          <cell r="L2830">
            <v>450</v>
          </cell>
          <cell r="M2830">
            <v>38.21</v>
          </cell>
          <cell r="N2830">
            <v>450</v>
          </cell>
          <cell r="O2830">
            <v>26</v>
          </cell>
          <cell r="P2830">
            <v>450</v>
          </cell>
          <cell r="Q2830">
            <v>3216</v>
          </cell>
          <cell r="R2830">
            <v>450</v>
          </cell>
          <cell r="S2830">
            <v>1705.54</v>
          </cell>
          <cell r="T2830">
            <v>450</v>
          </cell>
          <cell r="U2830">
            <v>2539.46</v>
          </cell>
          <cell r="V2830">
            <v>450</v>
          </cell>
          <cell r="W2830">
            <v>0</v>
          </cell>
          <cell r="X2830">
            <v>450</v>
          </cell>
          <cell r="Y2830">
            <v>0</v>
          </cell>
          <cell r="Z2830">
            <v>450</v>
          </cell>
          <cell r="AA2830">
            <v>0</v>
          </cell>
          <cell r="AB2830">
            <v>450</v>
          </cell>
          <cell r="AC2830">
            <v>0</v>
          </cell>
          <cell r="AD2830">
            <v>450</v>
          </cell>
          <cell r="AE2830">
            <v>0</v>
          </cell>
        </row>
        <row r="2831">
          <cell r="F2831" t="str">
            <v>(-) DESPESAS DIREÇÃOMaterial EPI</v>
          </cell>
          <cell r="G2831" t="str">
            <v>Material EPI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B2831">
            <v>0</v>
          </cell>
          <cell r="AC2831">
            <v>0</v>
          </cell>
          <cell r="AD2831">
            <v>0</v>
          </cell>
          <cell r="AE2831">
            <v>0</v>
          </cell>
        </row>
        <row r="2832">
          <cell r="F2832" t="str">
            <v>(-) DESPESAS DIREÇÃO(-) Serviços Técnicos Especializados</v>
          </cell>
          <cell r="G2832" t="str">
            <v>(-) Serviços Técnicos Especializados</v>
          </cell>
          <cell r="H2832">
            <v>0</v>
          </cell>
          <cell r="I2832">
            <v>0</v>
          </cell>
          <cell r="J2832">
            <v>0</v>
          </cell>
          <cell r="K2832">
            <v>15000</v>
          </cell>
          <cell r="L2832">
            <v>0</v>
          </cell>
          <cell r="M2832">
            <v>62954.14</v>
          </cell>
          <cell r="N2832">
            <v>0</v>
          </cell>
          <cell r="O2832">
            <v>15000</v>
          </cell>
          <cell r="P2832">
            <v>0</v>
          </cell>
          <cell r="Q2832">
            <v>-22832.420000000006</v>
          </cell>
          <cell r="R2832">
            <v>0</v>
          </cell>
          <cell r="S2832">
            <v>35152.19</v>
          </cell>
          <cell r="T2832">
            <v>0</v>
          </cell>
          <cell r="U2832">
            <v>15000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0</v>
          </cell>
          <cell r="AD2832">
            <v>0</v>
          </cell>
          <cell r="AE2832">
            <v>0</v>
          </cell>
        </row>
        <row r="2833">
          <cell r="F2833" t="str">
            <v>(-) DESPESAS DIREÇÃOComissões sobre Vendas</v>
          </cell>
          <cell r="G2833" t="str">
            <v>Comissões sobre Vendas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0</v>
          </cell>
          <cell r="AD2833">
            <v>0</v>
          </cell>
          <cell r="AE2833">
            <v>0</v>
          </cell>
        </row>
        <row r="2834">
          <cell r="F2834" t="str">
            <v>(-) DESPESAS DIREÇÃOServiços de Segurança</v>
          </cell>
          <cell r="G2834" t="str">
            <v>Serviços de Segurança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B2834">
            <v>0</v>
          </cell>
          <cell r="AC2834">
            <v>0</v>
          </cell>
          <cell r="AD2834">
            <v>0</v>
          </cell>
          <cell r="AE2834">
            <v>0</v>
          </cell>
        </row>
        <row r="2835">
          <cell r="F2835" t="str">
            <v>(-) DESPESAS DIREÇÃOServiços de Contabilidade</v>
          </cell>
          <cell r="G2835" t="str">
            <v>Serviços de Contabilidade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B2835">
            <v>0</v>
          </cell>
          <cell r="AC2835">
            <v>0</v>
          </cell>
          <cell r="AD2835">
            <v>0</v>
          </cell>
          <cell r="AE2835">
            <v>0</v>
          </cell>
        </row>
        <row r="2836">
          <cell r="F2836" t="str">
            <v>(-) DESPESAS DIREÇÃOAssessoria Tributária</v>
          </cell>
          <cell r="G2836" t="str">
            <v>Assessoria Tributária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B2836">
            <v>0</v>
          </cell>
          <cell r="AC2836">
            <v>0</v>
          </cell>
          <cell r="AD2836">
            <v>0</v>
          </cell>
          <cell r="AE2836">
            <v>0</v>
          </cell>
        </row>
        <row r="2837">
          <cell r="F2837" t="str">
            <v>(-) DESPESAS DIREÇÃOAuditoria Independente</v>
          </cell>
          <cell r="G2837" t="str">
            <v>Auditoria Independente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B2837">
            <v>0</v>
          </cell>
          <cell r="AC2837">
            <v>0</v>
          </cell>
          <cell r="AD2837">
            <v>0</v>
          </cell>
          <cell r="AE2837">
            <v>0</v>
          </cell>
        </row>
        <row r="2838">
          <cell r="F2838" t="str">
            <v>(-) DESPESAS DIREÇÃOAdvocacia</v>
          </cell>
          <cell r="G2838" t="str">
            <v>Advocacia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31589.46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B2838">
            <v>0</v>
          </cell>
          <cell r="AC2838">
            <v>0</v>
          </cell>
          <cell r="AD2838">
            <v>0</v>
          </cell>
          <cell r="AE2838">
            <v>0</v>
          </cell>
        </row>
        <row r="2839">
          <cell r="F2839" t="str">
            <v>(-) DESPESAS DIREÇÃOAssessoria de Imprensa</v>
          </cell>
          <cell r="G2839" t="str">
            <v>Assessoria de Imprensa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B2839">
            <v>0</v>
          </cell>
          <cell r="AC2839">
            <v>0</v>
          </cell>
          <cell r="AD2839">
            <v>0</v>
          </cell>
          <cell r="AE2839">
            <v>0</v>
          </cell>
        </row>
        <row r="2840">
          <cell r="F2840" t="str">
            <v>(-) DESPESAS DIREÇÃOAssessoria de Comunicação</v>
          </cell>
          <cell r="G2840" t="str">
            <v>Assessoria de Comunicação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</row>
        <row r="2841">
          <cell r="F2841" t="str">
            <v>(-) DESPESAS DIREÇÃOAssessoria Criação e Publicidade</v>
          </cell>
          <cell r="G2841" t="str">
            <v>Assessoria Criação e Publicidade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B2841">
            <v>0</v>
          </cell>
          <cell r="AC2841">
            <v>0</v>
          </cell>
          <cell r="AD2841">
            <v>0</v>
          </cell>
          <cell r="AE2841">
            <v>0</v>
          </cell>
        </row>
        <row r="2842">
          <cell r="F2842" t="str">
            <v>(-) DESPESAS DIREÇÃORecrutamento e Seleção</v>
          </cell>
          <cell r="G2842" t="str">
            <v>Recrutamento e Seleção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B2842">
            <v>0</v>
          </cell>
          <cell r="AC2842">
            <v>0</v>
          </cell>
          <cell r="AD2842">
            <v>0</v>
          </cell>
          <cell r="AE2842">
            <v>0</v>
          </cell>
        </row>
        <row r="2843">
          <cell r="F2843" t="str">
            <v>(-) DESPESAS DIREÇÃOFerramentas de Pesquisa</v>
          </cell>
          <cell r="G2843" t="str">
            <v>Ferramentas de Pesquisa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B2843">
            <v>0</v>
          </cell>
          <cell r="AC2843">
            <v>0</v>
          </cell>
          <cell r="AD2843">
            <v>0</v>
          </cell>
          <cell r="AE2843">
            <v>0</v>
          </cell>
        </row>
        <row r="2844">
          <cell r="F2844" t="str">
            <v>(-) DESPESAS DIREÇÃOAssessoria Empresarial</v>
          </cell>
          <cell r="G2844" t="str">
            <v>Assessoria Empresarial</v>
          </cell>
          <cell r="H2844">
            <v>0</v>
          </cell>
          <cell r="I2844">
            <v>0</v>
          </cell>
          <cell r="J2844">
            <v>0</v>
          </cell>
          <cell r="K2844">
            <v>15000</v>
          </cell>
          <cell r="L2844">
            <v>0</v>
          </cell>
          <cell r="M2844">
            <v>62954.14</v>
          </cell>
          <cell r="N2844">
            <v>0</v>
          </cell>
          <cell r="O2844">
            <v>15000</v>
          </cell>
          <cell r="P2844">
            <v>0</v>
          </cell>
          <cell r="Q2844">
            <v>-54421.880000000005</v>
          </cell>
          <cell r="R2844">
            <v>0</v>
          </cell>
          <cell r="S2844">
            <v>35152.19</v>
          </cell>
          <cell r="T2844">
            <v>0</v>
          </cell>
          <cell r="U2844">
            <v>15000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B2844">
            <v>0</v>
          </cell>
          <cell r="AC2844">
            <v>0</v>
          </cell>
          <cell r="AD2844">
            <v>0</v>
          </cell>
          <cell r="AE2844">
            <v>0</v>
          </cell>
        </row>
        <row r="2845">
          <cell r="F2845" t="str">
            <v>(-) DESPESAS DIREÇÃOServiço de Desembaraço Aduaneiro</v>
          </cell>
          <cell r="G2845" t="str">
            <v>Serviço de Desembaraço Aduaneiro</v>
          </cell>
          <cell r="H2845">
            <v>0</v>
          </cell>
          <cell r="I2845">
            <v>0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B2845">
            <v>0</v>
          </cell>
          <cell r="AC2845">
            <v>0</v>
          </cell>
          <cell r="AD2845">
            <v>0</v>
          </cell>
          <cell r="AE2845">
            <v>0</v>
          </cell>
        </row>
        <row r="2846">
          <cell r="F2846" t="str">
            <v>(-) DESPESAS DIREÇÃOParticipação em Associações</v>
          </cell>
          <cell r="G2846" t="str">
            <v>Participação em Associações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B2846">
            <v>0</v>
          </cell>
          <cell r="AC2846">
            <v>0</v>
          </cell>
          <cell r="AD2846">
            <v>0</v>
          </cell>
          <cell r="AE2846">
            <v>0</v>
          </cell>
        </row>
        <row r="2847">
          <cell r="F2847" t="str">
            <v>(-) DESPESAS DIREÇÃOComissão Empresa de Cobrança</v>
          </cell>
          <cell r="G2847" t="str">
            <v>Comissão Empresa de Cobrança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B2847">
            <v>0</v>
          </cell>
          <cell r="AC2847">
            <v>0</v>
          </cell>
          <cell r="AD2847">
            <v>0</v>
          </cell>
          <cell r="AE2847">
            <v>0</v>
          </cell>
        </row>
        <row r="2848">
          <cell r="F2848" t="str">
            <v>(-) DESPESAS DIREÇÃOServiço Análise de Crédito</v>
          </cell>
          <cell r="G2848" t="str">
            <v>Serviço Análise de Crédito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>
            <v>0</v>
          </cell>
          <cell r="AB2848">
            <v>0</v>
          </cell>
          <cell r="AC2848">
            <v>0</v>
          </cell>
          <cell r="AD2848">
            <v>0</v>
          </cell>
          <cell r="AE2848">
            <v>0</v>
          </cell>
        </row>
        <row r="2849">
          <cell r="F2849" t="str">
            <v>(-) DESPESAS DIREÇÃODesenvolvimento e Manutenção de Software</v>
          </cell>
          <cell r="G2849" t="str">
            <v>Desenvolvimento e Manutenção de Software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</row>
        <row r="2850">
          <cell r="F2850" t="str">
            <v>(-) DESPESAS DIREÇÃOSuporte Técnico Software</v>
          </cell>
          <cell r="G2850" t="str">
            <v>Suporte Técnico Software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B2850">
            <v>0</v>
          </cell>
          <cell r="AC2850">
            <v>0</v>
          </cell>
          <cell r="AD2850">
            <v>0</v>
          </cell>
          <cell r="AE2850">
            <v>0</v>
          </cell>
        </row>
        <row r="2851">
          <cell r="F2851" t="str">
            <v>(-) DESPESAS DIREÇÃOLicença para Uso de Software (Aluguel)</v>
          </cell>
          <cell r="G2851" t="str">
            <v>Licença para Uso de Software (Aluguel)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B2851">
            <v>0</v>
          </cell>
          <cell r="AC2851">
            <v>0</v>
          </cell>
          <cell r="AD2851">
            <v>0</v>
          </cell>
          <cell r="AE2851">
            <v>0</v>
          </cell>
        </row>
        <row r="2852">
          <cell r="F2852" t="str">
            <v>(-) DESPESAS DIREÇÃOAssessoria em TI</v>
          </cell>
          <cell r="G2852" t="str">
            <v>Assessoria em TI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B2852">
            <v>0</v>
          </cell>
          <cell r="AC2852">
            <v>0</v>
          </cell>
          <cell r="AD2852">
            <v>0</v>
          </cell>
          <cell r="AE2852">
            <v>0</v>
          </cell>
        </row>
        <row r="2853">
          <cell r="F2853" t="str">
            <v>(-) DESPESAS DIREÇÃOManutenção Suporte Técnico Software</v>
          </cell>
          <cell r="G2853" t="str">
            <v>Manutenção Suporte Técnico Software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B2853">
            <v>0</v>
          </cell>
          <cell r="AC2853">
            <v>0</v>
          </cell>
          <cell r="AD2853">
            <v>0</v>
          </cell>
          <cell r="AE2853">
            <v>0</v>
          </cell>
        </row>
        <row r="2854">
          <cell r="F2854" t="str">
            <v>(-) DESPESAS DIREÇÃO(-)Manutenção</v>
          </cell>
          <cell r="G2854" t="str">
            <v>(-)Manutenção</v>
          </cell>
          <cell r="H2854">
            <v>0</v>
          </cell>
          <cell r="I2854">
            <v>0</v>
          </cell>
          <cell r="J2854">
            <v>0</v>
          </cell>
          <cell r="K2854">
            <v>20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5100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A2854">
            <v>0</v>
          </cell>
          <cell r="AB2854">
            <v>0</v>
          </cell>
          <cell r="AC2854">
            <v>0</v>
          </cell>
          <cell r="AD2854">
            <v>0</v>
          </cell>
          <cell r="AE2854">
            <v>0</v>
          </cell>
        </row>
        <row r="2855">
          <cell r="F2855" t="str">
            <v>(-) DESPESAS DIREÇÃOMateriais de Manutenção e Reparos</v>
          </cell>
          <cell r="G2855" t="str">
            <v>Materiais de Manutenção e Reparos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B2855">
            <v>0</v>
          </cell>
          <cell r="AC2855">
            <v>0</v>
          </cell>
          <cell r="AD2855">
            <v>0</v>
          </cell>
          <cell r="AE2855">
            <v>0</v>
          </cell>
        </row>
        <row r="2856">
          <cell r="F2856" t="str">
            <v>(-) DESPESAS DIREÇÃOManutenção Conservação Móveis e Utensílios</v>
          </cell>
          <cell r="G2856" t="str">
            <v>Manutenção Conservação Móveis e Utensílios</v>
          </cell>
          <cell r="H2856">
            <v>0</v>
          </cell>
          <cell r="I2856">
            <v>0</v>
          </cell>
          <cell r="J2856">
            <v>0</v>
          </cell>
          <cell r="K2856">
            <v>20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B2856">
            <v>0</v>
          </cell>
          <cell r="AC2856">
            <v>0</v>
          </cell>
          <cell r="AD2856">
            <v>0</v>
          </cell>
          <cell r="AE2856">
            <v>0</v>
          </cell>
        </row>
        <row r="2857">
          <cell r="F2857" t="str">
            <v>(-) DESPESAS DIREÇÃOManutenção Conservação Máq. e Equipamentos</v>
          </cell>
          <cell r="G2857" t="str">
            <v>Manutenção Conservação Máq. e Equipamentos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B2857">
            <v>0</v>
          </cell>
          <cell r="AC2857">
            <v>0</v>
          </cell>
          <cell r="AD2857">
            <v>0</v>
          </cell>
          <cell r="AE2857">
            <v>0</v>
          </cell>
        </row>
        <row r="2858">
          <cell r="F2858" t="str">
            <v>(-) DESPESAS DIREÇÃOManutenção de Equipamentos de Informática</v>
          </cell>
          <cell r="G2858" t="str">
            <v>Manutenção de Equipamentos de Informática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B2858">
            <v>0</v>
          </cell>
          <cell r="AC2858">
            <v>0</v>
          </cell>
          <cell r="AD2858">
            <v>0</v>
          </cell>
          <cell r="AE2858">
            <v>0</v>
          </cell>
        </row>
        <row r="2859">
          <cell r="F2859" t="str">
            <v>(-) DESPESAS DIREÇÃOManutenção e Conservação Instalações</v>
          </cell>
          <cell r="G2859" t="str">
            <v>Manutenção e Conservação Instalações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5100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A2859">
            <v>0</v>
          </cell>
          <cell r="AB2859">
            <v>0</v>
          </cell>
          <cell r="AC2859">
            <v>0</v>
          </cell>
          <cell r="AD2859">
            <v>0</v>
          </cell>
          <cell r="AE2859">
            <v>0</v>
          </cell>
        </row>
        <row r="2860">
          <cell r="F2860" t="str">
            <v>(-) DESPESAS DIREÇÃOManutenção e Conservação Predial</v>
          </cell>
          <cell r="G2860" t="str">
            <v>Manutenção e Conservação Predial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0</v>
          </cell>
          <cell r="AD2860">
            <v>0</v>
          </cell>
          <cell r="AE2860">
            <v>0</v>
          </cell>
        </row>
        <row r="2861">
          <cell r="F2861" t="str">
            <v>(-) DESPESAS DIREÇÃO(-)Outras Despesas Gerais</v>
          </cell>
          <cell r="G2861" t="str">
            <v>(-)Outras Despesas Gerais</v>
          </cell>
          <cell r="H2861">
            <v>6400</v>
          </cell>
          <cell r="I2861">
            <v>20385.230000000116</v>
          </cell>
          <cell r="J2861">
            <v>6400</v>
          </cell>
          <cell r="K2861">
            <v>8647.4500000000007</v>
          </cell>
          <cell r="L2861">
            <v>6400</v>
          </cell>
          <cell r="M2861">
            <v>8701.49</v>
          </cell>
          <cell r="N2861">
            <v>6400</v>
          </cell>
          <cell r="O2861">
            <v>5896.5099999999993</v>
          </cell>
          <cell r="P2861">
            <v>6400</v>
          </cell>
          <cell r="Q2861">
            <v>8206.0499999999993</v>
          </cell>
          <cell r="R2861">
            <v>6400</v>
          </cell>
          <cell r="S2861">
            <v>5316.6299999998828</v>
          </cell>
          <cell r="T2861">
            <v>6400</v>
          </cell>
          <cell r="U2861">
            <v>10119.44</v>
          </cell>
          <cell r="V2861">
            <v>6400</v>
          </cell>
          <cell r="W2861">
            <v>0</v>
          </cell>
          <cell r="X2861">
            <v>6400</v>
          </cell>
          <cell r="Y2861">
            <v>0</v>
          </cell>
          <cell r="Z2861">
            <v>6400</v>
          </cell>
          <cell r="AA2861">
            <v>0</v>
          </cell>
          <cell r="AB2861">
            <v>6400</v>
          </cell>
          <cell r="AC2861">
            <v>0</v>
          </cell>
          <cell r="AD2861">
            <v>6400</v>
          </cell>
          <cell r="AE2861">
            <v>0</v>
          </cell>
        </row>
        <row r="2862">
          <cell r="F2862" t="str">
            <v>(-) DESPESAS DIREÇÃOAluguel de Veículos</v>
          </cell>
          <cell r="G2862" t="str">
            <v>Aluguel de Veículos</v>
          </cell>
          <cell r="H2862">
            <v>20</v>
          </cell>
          <cell r="I2862">
            <v>0</v>
          </cell>
          <cell r="J2862">
            <v>20</v>
          </cell>
          <cell r="K2862">
            <v>0</v>
          </cell>
          <cell r="L2862">
            <v>20</v>
          </cell>
          <cell r="M2862">
            <v>0</v>
          </cell>
          <cell r="N2862">
            <v>20</v>
          </cell>
          <cell r="O2862">
            <v>0</v>
          </cell>
          <cell r="P2862">
            <v>20</v>
          </cell>
          <cell r="Q2862">
            <v>0</v>
          </cell>
          <cell r="R2862">
            <v>20</v>
          </cell>
          <cell r="S2862">
            <v>0</v>
          </cell>
          <cell r="T2862">
            <v>20</v>
          </cell>
          <cell r="U2862">
            <v>0</v>
          </cell>
          <cell r="V2862">
            <v>20</v>
          </cell>
          <cell r="W2862">
            <v>0</v>
          </cell>
          <cell r="X2862">
            <v>20</v>
          </cell>
          <cell r="Y2862">
            <v>0</v>
          </cell>
          <cell r="Z2862">
            <v>20</v>
          </cell>
          <cell r="AA2862">
            <v>0</v>
          </cell>
          <cell r="AB2862">
            <v>20</v>
          </cell>
          <cell r="AC2862">
            <v>0</v>
          </cell>
          <cell r="AD2862">
            <v>20</v>
          </cell>
          <cell r="AE2862">
            <v>0</v>
          </cell>
        </row>
        <row r="2863">
          <cell r="F2863" t="str">
            <v>(-) DESPESAS DIREÇÃOAssinatura Jornais, Revistas e Periódicos</v>
          </cell>
          <cell r="G2863" t="str">
            <v>Assinatura Jornais, Revistas e Periódicos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1719.6</v>
          </cell>
          <cell r="R2863">
            <v>0</v>
          </cell>
          <cell r="S2863">
            <v>-859.8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B2863">
            <v>0</v>
          </cell>
          <cell r="AC2863">
            <v>0</v>
          </cell>
          <cell r="AD2863">
            <v>0</v>
          </cell>
          <cell r="AE2863">
            <v>0</v>
          </cell>
        </row>
        <row r="2864">
          <cell r="F2864" t="str">
            <v>(-) DESPESAS DIREÇÃOCombustível</v>
          </cell>
          <cell r="G2864" t="str">
            <v>Combustível</v>
          </cell>
          <cell r="H2864">
            <v>3500</v>
          </cell>
          <cell r="I2864">
            <v>1477.76</v>
          </cell>
          <cell r="J2864">
            <v>3500</v>
          </cell>
          <cell r="K2864">
            <v>4683.41</v>
          </cell>
          <cell r="L2864">
            <v>3500</v>
          </cell>
          <cell r="M2864">
            <v>1371.48</v>
          </cell>
          <cell r="N2864">
            <v>3500</v>
          </cell>
          <cell r="O2864">
            <v>965.3</v>
          </cell>
          <cell r="P2864">
            <v>3500</v>
          </cell>
          <cell r="Q2864">
            <v>2103.58</v>
          </cell>
          <cell r="R2864">
            <v>3500</v>
          </cell>
          <cell r="S2864">
            <v>1950.62</v>
          </cell>
          <cell r="T2864">
            <v>3500</v>
          </cell>
          <cell r="U2864">
            <v>3198.84</v>
          </cell>
          <cell r="V2864">
            <v>3500</v>
          </cell>
          <cell r="W2864">
            <v>0</v>
          </cell>
          <cell r="X2864">
            <v>3500</v>
          </cell>
          <cell r="Y2864">
            <v>0</v>
          </cell>
          <cell r="Z2864">
            <v>3500</v>
          </cell>
          <cell r="AA2864">
            <v>0</v>
          </cell>
          <cell r="AB2864">
            <v>3500</v>
          </cell>
          <cell r="AC2864">
            <v>0</v>
          </cell>
          <cell r="AD2864">
            <v>3500</v>
          </cell>
          <cell r="AE2864">
            <v>0</v>
          </cell>
        </row>
        <row r="2865">
          <cell r="F2865" t="str">
            <v>(-) DESPESAS DIREÇÃODespesa com Documentos</v>
          </cell>
          <cell r="G2865" t="str">
            <v>Despesa com Documentos</v>
          </cell>
          <cell r="H2865">
            <v>550</v>
          </cell>
          <cell r="I2865">
            <v>186.1</v>
          </cell>
          <cell r="J2865">
            <v>550</v>
          </cell>
          <cell r="K2865">
            <v>156.19999999999999</v>
          </cell>
          <cell r="L2865">
            <v>550</v>
          </cell>
          <cell r="M2865">
            <v>1134</v>
          </cell>
          <cell r="N2865">
            <v>550</v>
          </cell>
          <cell r="O2865">
            <v>573.9</v>
          </cell>
          <cell r="P2865">
            <v>550</v>
          </cell>
          <cell r="Q2865">
            <v>311.5</v>
          </cell>
          <cell r="R2865">
            <v>550</v>
          </cell>
          <cell r="S2865">
            <v>46.1</v>
          </cell>
          <cell r="T2865">
            <v>550</v>
          </cell>
          <cell r="U2865">
            <v>682.5</v>
          </cell>
          <cell r="V2865">
            <v>550</v>
          </cell>
          <cell r="W2865">
            <v>0</v>
          </cell>
          <cell r="X2865">
            <v>550</v>
          </cell>
          <cell r="Y2865">
            <v>0</v>
          </cell>
          <cell r="Z2865">
            <v>550</v>
          </cell>
          <cell r="AA2865">
            <v>0</v>
          </cell>
          <cell r="AB2865">
            <v>550</v>
          </cell>
          <cell r="AC2865">
            <v>0</v>
          </cell>
          <cell r="AD2865">
            <v>550</v>
          </cell>
          <cell r="AE2865">
            <v>0</v>
          </cell>
        </row>
        <row r="2866">
          <cell r="F2866" t="str">
            <v>(-) DESPESAS DIREÇÃODespesa com Processos Judiciais</v>
          </cell>
          <cell r="G2866" t="str">
            <v>Despesa com Processos Judiciais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B2866">
            <v>0</v>
          </cell>
          <cell r="AC2866">
            <v>0</v>
          </cell>
          <cell r="AD2866">
            <v>0</v>
          </cell>
          <cell r="AE2866">
            <v>0</v>
          </cell>
        </row>
        <row r="2867">
          <cell r="F2867" t="str">
            <v>(-) DESPESAS DIREÇÃOFrete Compra</v>
          </cell>
          <cell r="G2867" t="str">
            <v>Frete Compra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B2867">
            <v>0</v>
          </cell>
          <cell r="AC2867">
            <v>0</v>
          </cell>
          <cell r="AD2867">
            <v>0</v>
          </cell>
          <cell r="AE2867">
            <v>0</v>
          </cell>
        </row>
        <row r="2868">
          <cell r="F2868" t="str">
            <v>(-) DESPESAS DIREÇÃOMão-de-Obra Terceirizada</v>
          </cell>
          <cell r="G2868" t="str">
            <v>Mão-de-Obra Terceirizada</v>
          </cell>
          <cell r="H2868">
            <v>1500</v>
          </cell>
          <cell r="I2868">
            <v>84</v>
          </cell>
          <cell r="J2868">
            <v>1500</v>
          </cell>
          <cell r="K2868">
            <v>952.5</v>
          </cell>
          <cell r="L2868">
            <v>1500</v>
          </cell>
          <cell r="M2868">
            <v>1080</v>
          </cell>
          <cell r="N2868">
            <v>1500</v>
          </cell>
          <cell r="O2868">
            <v>0</v>
          </cell>
          <cell r="P2868">
            <v>1500</v>
          </cell>
          <cell r="Q2868">
            <v>0</v>
          </cell>
          <cell r="R2868">
            <v>1500</v>
          </cell>
          <cell r="S2868">
            <v>0</v>
          </cell>
          <cell r="T2868">
            <v>1500</v>
          </cell>
          <cell r="U2868">
            <v>0</v>
          </cell>
          <cell r="V2868">
            <v>1500</v>
          </cell>
          <cell r="W2868">
            <v>0</v>
          </cell>
          <cell r="X2868">
            <v>1500</v>
          </cell>
          <cell r="Y2868">
            <v>0</v>
          </cell>
          <cell r="Z2868">
            <v>1500</v>
          </cell>
          <cell r="AA2868">
            <v>0</v>
          </cell>
          <cell r="AB2868">
            <v>1500</v>
          </cell>
          <cell r="AC2868">
            <v>0</v>
          </cell>
          <cell r="AD2868">
            <v>1500</v>
          </cell>
          <cell r="AE2868">
            <v>0</v>
          </cell>
        </row>
        <row r="2869">
          <cell r="F2869" t="str">
            <v>(-) DESPESAS DIREÇÃOServiço de Correios</v>
          </cell>
          <cell r="G2869" t="str">
            <v>Serviço de Correios</v>
          </cell>
          <cell r="H2869">
            <v>130</v>
          </cell>
          <cell r="I2869">
            <v>388.87</v>
          </cell>
          <cell r="J2869">
            <v>130</v>
          </cell>
          <cell r="K2869">
            <v>56.52</v>
          </cell>
          <cell r="L2869">
            <v>130</v>
          </cell>
          <cell r="M2869">
            <v>0</v>
          </cell>
          <cell r="N2869">
            <v>130</v>
          </cell>
          <cell r="O2869">
            <v>184.1</v>
          </cell>
          <cell r="P2869">
            <v>130</v>
          </cell>
          <cell r="Q2869">
            <v>94.19</v>
          </cell>
          <cell r="R2869">
            <v>130</v>
          </cell>
          <cell r="S2869">
            <v>80.34</v>
          </cell>
          <cell r="T2869">
            <v>130</v>
          </cell>
          <cell r="U2869">
            <v>398.15</v>
          </cell>
          <cell r="V2869">
            <v>130</v>
          </cell>
          <cell r="W2869">
            <v>0</v>
          </cell>
          <cell r="X2869">
            <v>130</v>
          </cell>
          <cell r="Y2869">
            <v>0</v>
          </cell>
          <cell r="Z2869">
            <v>130</v>
          </cell>
          <cell r="AA2869">
            <v>0</v>
          </cell>
          <cell r="AB2869">
            <v>130</v>
          </cell>
          <cell r="AC2869">
            <v>0</v>
          </cell>
          <cell r="AD2869">
            <v>130</v>
          </cell>
          <cell r="AE2869">
            <v>0</v>
          </cell>
        </row>
        <row r="2870">
          <cell r="F2870" t="str">
            <v>(-) DESPESAS DIREÇÃOÁgua</v>
          </cell>
          <cell r="G2870" t="str">
            <v>Água</v>
          </cell>
          <cell r="H2870">
            <v>100</v>
          </cell>
          <cell r="I2870">
            <v>770.5</v>
          </cell>
          <cell r="J2870">
            <v>100</v>
          </cell>
          <cell r="K2870">
            <v>384.82</v>
          </cell>
          <cell r="L2870">
            <v>100</v>
          </cell>
          <cell r="M2870">
            <v>344.27</v>
          </cell>
          <cell r="N2870">
            <v>100</v>
          </cell>
          <cell r="O2870">
            <v>330.54</v>
          </cell>
          <cell r="P2870">
            <v>100</v>
          </cell>
          <cell r="Q2870">
            <v>379.46</v>
          </cell>
          <cell r="R2870">
            <v>100</v>
          </cell>
          <cell r="S2870">
            <v>0</v>
          </cell>
          <cell r="T2870">
            <v>100</v>
          </cell>
          <cell r="U2870">
            <v>1003.97</v>
          </cell>
          <cell r="V2870">
            <v>100</v>
          </cell>
          <cell r="W2870">
            <v>0</v>
          </cell>
          <cell r="X2870">
            <v>100</v>
          </cell>
          <cell r="Y2870">
            <v>0</v>
          </cell>
          <cell r="Z2870">
            <v>100</v>
          </cell>
          <cell r="AA2870">
            <v>0</v>
          </cell>
          <cell r="AB2870">
            <v>100</v>
          </cell>
          <cell r="AC2870">
            <v>0</v>
          </cell>
          <cell r="AD2870">
            <v>100</v>
          </cell>
          <cell r="AE2870">
            <v>0</v>
          </cell>
        </row>
        <row r="2871">
          <cell r="F2871" t="str">
            <v>(-) DESPESAS DIREÇÃODespesas com Amortização de Software</v>
          </cell>
          <cell r="G2871" t="str">
            <v>Despesas com Amortização de Software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B2871">
            <v>0</v>
          </cell>
          <cell r="AC2871">
            <v>0</v>
          </cell>
          <cell r="AD2871">
            <v>0</v>
          </cell>
          <cell r="AE2871">
            <v>0</v>
          </cell>
        </row>
        <row r="2872">
          <cell r="F2872" t="str">
            <v>(-) DESPESAS DIREÇÃOTaxas Operacionais</v>
          </cell>
          <cell r="G2872" t="str">
            <v>Taxas Operacionais</v>
          </cell>
          <cell r="H2872">
            <v>600</v>
          </cell>
          <cell r="I2872">
            <v>128</v>
          </cell>
          <cell r="J2872">
            <v>600</v>
          </cell>
          <cell r="K2872">
            <v>64</v>
          </cell>
          <cell r="L2872">
            <v>600</v>
          </cell>
          <cell r="M2872">
            <v>379.03</v>
          </cell>
          <cell r="N2872">
            <v>600</v>
          </cell>
          <cell r="O2872">
            <v>478.43</v>
          </cell>
          <cell r="P2872">
            <v>600</v>
          </cell>
          <cell r="Q2872">
            <v>233.48</v>
          </cell>
          <cell r="R2872">
            <v>600</v>
          </cell>
          <cell r="S2872">
            <v>126.13</v>
          </cell>
          <cell r="T2872">
            <v>600</v>
          </cell>
          <cell r="U2872">
            <v>1041.71</v>
          </cell>
          <cell r="V2872">
            <v>600</v>
          </cell>
          <cell r="W2872">
            <v>0</v>
          </cell>
          <cell r="X2872">
            <v>600</v>
          </cell>
          <cell r="Y2872">
            <v>0</v>
          </cell>
          <cell r="Z2872">
            <v>600</v>
          </cell>
          <cell r="AA2872">
            <v>0</v>
          </cell>
          <cell r="AB2872">
            <v>600</v>
          </cell>
          <cell r="AC2872">
            <v>0</v>
          </cell>
          <cell r="AD2872">
            <v>600</v>
          </cell>
          <cell r="AE2872">
            <v>0</v>
          </cell>
        </row>
        <row r="2873">
          <cell r="F2873" t="str">
            <v>(-) DESPESAS DIREÇÃOAluguel de Imóveis</v>
          </cell>
          <cell r="G2873" t="str">
            <v>Aluguel de Imóveis</v>
          </cell>
          <cell r="H2873">
            <v>0</v>
          </cell>
          <cell r="I2873">
            <v>2350</v>
          </cell>
          <cell r="J2873">
            <v>0</v>
          </cell>
          <cell r="K2873">
            <v>2350</v>
          </cell>
          <cell r="L2873">
            <v>0</v>
          </cell>
          <cell r="M2873">
            <v>4392.71</v>
          </cell>
          <cell r="N2873">
            <v>0</v>
          </cell>
          <cell r="O2873">
            <v>3364.24</v>
          </cell>
          <cell r="P2873">
            <v>0</v>
          </cell>
          <cell r="Q2873">
            <v>3364.24</v>
          </cell>
          <cell r="R2873">
            <v>0</v>
          </cell>
          <cell r="S2873">
            <v>3364.24</v>
          </cell>
          <cell r="T2873">
            <v>0</v>
          </cell>
          <cell r="U2873">
            <v>3364.27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B2873">
            <v>0</v>
          </cell>
          <cell r="AC2873">
            <v>0</v>
          </cell>
          <cell r="AD2873">
            <v>0</v>
          </cell>
          <cell r="AE2873">
            <v>0</v>
          </cell>
        </row>
        <row r="2874">
          <cell r="F2874" t="str">
            <v>(-) DESPESAS DIREÇÃOSeguro Frota Leve</v>
          </cell>
          <cell r="G2874" t="str">
            <v>Seguro Frota Leve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B2874">
            <v>0</v>
          </cell>
          <cell r="AC2874">
            <v>0</v>
          </cell>
          <cell r="AD2874">
            <v>0</v>
          </cell>
          <cell r="AE2874">
            <v>0</v>
          </cell>
        </row>
        <row r="2875">
          <cell r="F2875" t="str">
            <v>(-) DESPESAS DIREÇÃOPerdas de Estoque</v>
          </cell>
          <cell r="G2875" t="str">
            <v>Perdas de Estoque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B2875">
            <v>0</v>
          </cell>
          <cell r="AC2875">
            <v>0</v>
          </cell>
          <cell r="AD2875">
            <v>0</v>
          </cell>
          <cell r="AE2875">
            <v>0</v>
          </cell>
        </row>
        <row r="2876">
          <cell r="F2876" t="str">
            <v>(-) DESPESAS DIREÇÃOAluguel de Máquinas e Equipamentos</v>
          </cell>
          <cell r="G2876" t="str">
            <v>Aluguel de Máquinas e Equipamentos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B2876">
            <v>0</v>
          </cell>
          <cell r="AC2876">
            <v>0</v>
          </cell>
          <cell r="AD2876">
            <v>0</v>
          </cell>
          <cell r="AE2876">
            <v>0</v>
          </cell>
        </row>
        <row r="2877">
          <cell r="F2877" t="str">
            <v>(-) DESPESAS DIREÇÃOOutras Despesas Gerais</v>
          </cell>
          <cell r="G2877" t="str">
            <v>Outras Despesas Gerais</v>
          </cell>
          <cell r="H2877">
            <v>0</v>
          </cell>
          <cell r="I2877">
            <v>15000.000000000116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608.99999999988358</v>
          </cell>
          <cell r="T2877">
            <v>0</v>
          </cell>
          <cell r="U2877">
            <v>430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B2877">
            <v>0</v>
          </cell>
          <cell r="AC2877">
            <v>0</v>
          </cell>
          <cell r="AD2877">
            <v>0</v>
          </cell>
          <cell r="AE2877">
            <v>0</v>
          </cell>
        </row>
        <row r="2878">
          <cell r="F2878" t="str">
            <v>(-) DESPESAS CONSELHO DE ADMINISTRAÇÃO(-) DESPESAS CONSELHO DE ADMINISTRAÇÃO</v>
          </cell>
          <cell r="G2878" t="str">
            <v>(-) DESPESAS CONSELHO DE ADMINISTRAÇÃO</v>
          </cell>
          <cell r="H2878">
            <v>28825.645250516438</v>
          </cell>
          <cell r="I2878">
            <v>11514.86</v>
          </cell>
          <cell r="J2878">
            <v>28825.645250516438</v>
          </cell>
          <cell r="K2878">
            <v>38287.660000000003</v>
          </cell>
          <cell r="L2878">
            <v>28825.645250516438</v>
          </cell>
          <cell r="M2878">
            <v>8813.74</v>
          </cell>
          <cell r="N2878">
            <v>28825.645250516438</v>
          </cell>
          <cell r="O2878">
            <v>34949.14</v>
          </cell>
          <cell r="P2878">
            <v>28825.645250516438</v>
          </cell>
          <cell r="Q2878">
            <v>44428.75</v>
          </cell>
          <cell r="R2878">
            <v>28825.645250516438</v>
          </cell>
          <cell r="S2878">
            <v>32077.15</v>
          </cell>
          <cell r="T2878">
            <v>28840.383965547422</v>
          </cell>
          <cell r="U2878">
            <v>19441.71</v>
          </cell>
          <cell r="V2878">
            <v>28840.383965547422</v>
          </cell>
          <cell r="W2878">
            <v>0</v>
          </cell>
          <cell r="X2878">
            <v>28840.383965547422</v>
          </cell>
          <cell r="Y2878">
            <v>0</v>
          </cell>
          <cell r="Z2878">
            <v>28840.383965547422</v>
          </cell>
          <cell r="AA2878">
            <v>0</v>
          </cell>
          <cell r="AB2878">
            <v>28840.383965547422</v>
          </cell>
          <cell r="AC2878">
            <v>0</v>
          </cell>
          <cell r="AD2878">
            <v>28840.383965547422</v>
          </cell>
          <cell r="AE2878">
            <v>0</v>
          </cell>
        </row>
        <row r="2879">
          <cell r="F2879" t="str">
            <v>(-) DESPESAS CONSELHO DE ADMINISTRAÇÃODespesas com Pessoal</v>
          </cell>
          <cell r="G2879" t="str">
            <v>Despesas com Pessoal</v>
          </cell>
          <cell r="H2879">
            <v>18000</v>
          </cell>
          <cell r="I2879">
            <v>0</v>
          </cell>
          <cell r="J2879">
            <v>18000</v>
          </cell>
          <cell r="K2879">
            <v>34329.22</v>
          </cell>
          <cell r="L2879">
            <v>18000</v>
          </cell>
          <cell r="M2879">
            <v>0</v>
          </cell>
          <cell r="N2879">
            <v>18000</v>
          </cell>
          <cell r="O2879">
            <v>32612.09</v>
          </cell>
          <cell r="P2879">
            <v>18000</v>
          </cell>
          <cell r="Q2879">
            <v>17900</v>
          </cell>
          <cell r="R2879">
            <v>18000</v>
          </cell>
          <cell r="S2879">
            <v>17900</v>
          </cell>
          <cell r="T2879">
            <v>18000</v>
          </cell>
          <cell r="U2879">
            <v>17900</v>
          </cell>
          <cell r="V2879">
            <v>18000</v>
          </cell>
          <cell r="W2879">
            <v>0</v>
          </cell>
          <cell r="X2879">
            <v>18000</v>
          </cell>
          <cell r="Y2879">
            <v>0</v>
          </cell>
          <cell r="Z2879">
            <v>18000</v>
          </cell>
          <cell r="AA2879">
            <v>0</v>
          </cell>
          <cell r="AB2879">
            <v>18000</v>
          </cell>
          <cell r="AC2879">
            <v>0</v>
          </cell>
          <cell r="AD2879">
            <v>18000</v>
          </cell>
          <cell r="AE2879">
            <v>0</v>
          </cell>
        </row>
        <row r="2880">
          <cell r="F2880" t="str">
            <v>(-) DESPESAS CONSELHO DE ADMINISTRAÇÃOHonorários</v>
          </cell>
          <cell r="G2880" t="str">
            <v>Honorários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B2880">
            <v>0</v>
          </cell>
          <cell r="AC2880">
            <v>0</v>
          </cell>
          <cell r="AD2880">
            <v>0</v>
          </cell>
          <cell r="AE2880">
            <v>0</v>
          </cell>
        </row>
        <row r="2881">
          <cell r="F2881" t="str">
            <v>(-) DESPESAS CONSELHO DE ADMINISTRAÇÃOHoras Extras</v>
          </cell>
          <cell r="G2881" t="str">
            <v>Horas Extras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B2881">
            <v>0</v>
          </cell>
          <cell r="AC2881">
            <v>0</v>
          </cell>
          <cell r="AD2881">
            <v>0</v>
          </cell>
          <cell r="AE2881">
            <v>0</v>
          </cell>
        </row>
        <row r="2882">
          <cell r="F2882" t="str">
            <v>(-) DESPESAS CONSELHO DE ADMINISTRAÇÃOSalários e Adicionais</v>
          </cell>
          <cell r="G2882" t="str">
            <v>Salários e Adicionais</v>
          </cell>
          <cell r="H2882">
            <v>18000</v>
          </cell>
          <cell r="I2882">
            <v>0</v>
          </cell>
          <cell r="J2882">
            <v>18000</v>
          </cell>
          <cell r="K2882">
            <v>34329.22</v>
          </cell>
          <cell r="L2882">
            <v>18000</v>
          </cell>
          <cell r="M2882">
            <v>0</v>
          </cell>
          <cell r="N2882">
            <v>18000</v>
          </cell>
          <cell r="O2882">
            <v>32612.09</v>
          </cell>
          <cell r="P2882">
            <v>18000</v>
          </cell>
          <cell r="Q2882">
            <v>17900</v>
          </cell>
          <cell r="R2882">
            <v>18000</v>
          </cell>
          <cell r="S2882">
            <v>17900</v>
          </cell>
          <cell r="T2882">
            <v>18000</v>
          </cell>
          <cell r="U2882">
            <v>17900</v>
          </cell>
          <cell r="V2882">
            <v>18000</v>
          </cell>
          <cell r="W2882">
            <v>0</v>
          </cell>
          <cell r="X2882">
            <v>18000</v>
          </cell>
          <cell r="Y2882">
            <v>0</v>
          </cell>
          <cell r="Z2882">
            <v>18000</v>
          </cell>
          <cell r="AA2882">
            <v>0</v>
          </cell>
          <cell r="AB2882">
            <v>18000</v>
          </cell>
          <cell r="AC2882">
            <v>0</v>
          </cell>
          <cell r="AD2882">
            <v>18000</v>
          </cell>
          <cell r="AE2882">
            <v>0</v>
          </cell>
        </row>
        <row r="2883">
          <cell r="F2883" t="str">
            <v>(-) DESPESAS CONSELHO DE ADMINISTRAÇÃOEncargos Sociais</v>
          </cell>
          <cell r="G2883" t="str">
            <v>Encargos Sociais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B2883">
            <v>0</v>
          </cell>
          <cell r="AC2883">
            <v>0</v>
          </cell>
          <cell r="AD2883">
            <v>0</v>
          </cell>
          <cell r="AE2883">
            <v>0</v>
          </cell>
        </row>
        <row r="2884">
          <cell r="F2884" t="str">
            <v>(-) DESPESAS CONSELHO DE ADMINISTRAÇÃOINSS</v>
          </cell>
          <cell r="G2884" t="str">
            <v>INSS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B2884">
            <v>0</v>
          </cell>
          <cell r="AC2884">
            <v>0</v>
          </cell>
          <cell r="AD2884">
            <v>0</v>
          </cell>
          <cell r="AE2884">
            <v>0</v>
          </cell>
        </row>
        <row r="2885">
          <cell r="F2885" t="str">
            <v>(-) DESPESAS CONSELHO DE ADMINISTRAÇÃOFGTS</v>
          </cell>
          <cell r="G2885" t="str">
            <v>FGTS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B2885">
            <v>0</v>
          </cell>
          <cell r="AC2885">
            <v>0</v>
          </cell>
          <cell r="AD2885">
            <v>0</v>
          </cell>
          <cell r="AE2885">
            <v>0</v>
          </cell>
        </row>
        <row r="2886">
          <cell r="F2886" t="str">
            <v>(-) DESPESAS CONSELHO DE ADMINISTRAÇÃOProvisão 13º Salário</v>
          </cell>
          <cell r="G2886" t="str">
            <v>Provisão 13º Salário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B2886">
            <v>0</v>
          </cell>
          <cell r="AC2886">
            <v>0</v>
          </cell>
          <cell r="AD2886">
            <v>0</v>
          </cell>
          <cell r="AE2886">
            <v>0</v>
          </cell>
        </row>
        <row r="2887">
          <cell r="F2887" t="str">
            <v>(-) DESPESAS CONSELHO DE ADMINISTRAÇÃOProvisão de Férias</v>
          </cell>
          <cell r="G2887" t="str">
            <v>Provisão de Férias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B2887">
            <v>0</v>
          </cell>
          <cell r="AC2887">
            <v>0</v>
          </cell>
          <cell r="AD2887">
            <v>0</v>
          </cell>
          <cell r="AE2887">
            <v>0</v>
          </cell>
        </row>
        <row r="2888">
          <cell r="F2888" t="str">
            <v>(-) DESPESAS CONSELHO DE ADMINISTRAÇÃOProvisão PPR Global</v>
          </cell>
          <cell r="G2888" t="str">
            <v>Provisão PPR Global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B2888">
            <v>0</v>
          </cell>
          <cell r="AC2888">
            <v>0</v>
          </cell>
          <cell r="AD2888">
            <v>0</v>
          </cell>
          <cell r="AE2888">
            <v>0</v>
          </cell>
        </row>
        <row r="2889">
          <cell r="F2889" t="str">
            <v>(-) DESPESAS CONSELHO DE ADMINISTRAÇÃOProvisão PPR Gestores</v>
          </cell>
          <cell r="G2889" t="str">
            <v>Provisão PPR Gestores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B2889">
            <v>0</v>
          </cell>
          <cell r="AC2889">
            <v>0</v>
          </cell>
          <cell r="AD2889">
            <v>0</v>
          </cell>
          <cell r="AE2889">
            <v>0</v>
          </cell>
        </row>
        <row r="2890">
          <cell r="F2890" t="str">
            <v>(-) DESPESAS CONSELHO DE ADMINISTRAÇÃODesenvolvimento RH e Outras</v>
          </cell>
          <cell r="G2890" t="str">
            <v>Desenvolvimento RH e Outras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B2890">
            <v>0</v>
          </cell>
          <cell r="AC2890">
            <v>0</v>
          </cell>
          <cell r="AD2890">
            <v>0</v>
          </cell>
          <cell r="AE2890">
            <v>0</v>
          </cell>
        </row>
        <row r="2891">
          <cell r="F2891" t="str">
            <v>(-) DESPESAS CONSELHO DE ADMINISTRAÇÃOEducação Continuada</v>
          </cell>
          <cell r="G2891" t="str">
            <v>Educação Continuada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B2891">
            <v>0</v>
          </cell>
          <cell r="AC2891">
            <v>0</v>
          </cell>
          <cell r="AD2891">
            <v>0</v>
          </cell>
          <cell r="AE2891">
            <v>0</v>
          </cell>
        </row>
        <row r="2892">
          <cell r="F2892" t="str">
            <v>(-) DESPESAS CONSELHO DE ADMINISTRAÇÃOIdiomas</v>
          </cell>
          <cell r="G2892" t="str">
            <v>Idiomas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B2892">
            <v>0</v>
          </cell>
          <cell r="AC2892">
            <v>0</v>
          </cell>
          <cell r="AD2892">
            <v>0</v>
          </cell>
          <cell r="AE2892">
            <v>0</v>
          </cell>
        </row>
        <row r="2893">
          <cell r="F2893" t="str">
            <v>(-) DESPESAS CONSELHO DE ADMINISTRAÇÃOGinástica Laboral</v>
          </cell>
          <cell r="G2893" t="str">
            <v>Ginástica Laboral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B2893">
            <v>0</v>
          </cell>
          <cell r="AC2893">
            <v>0</v>
          </cell>
          <cell r="AD2893">
            <v>0</v>
          </cell>
          <cell r="AE2893">
            <v>0</v>
          </cell>
        </row>
        <row r="2894">
          <cell r="F2894" t="str">
            <v>(-) DESPESAS CONSELHO DE ADMINISTRAÇÃOEducação e Treinamento (Capacitação)</v>
          </cell>
          <cell r="G2894" t="str">
            <v>Educação e Treinamento (Capacitação)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B2894">
            <v>0</v>
          </cell>
          <cell r="AC2894">
            <v>0</v>
          </cell>
          <cell r="AD2894">
            <v>0</v>
          </cell>
          <cell r="AE2894">
            <v>0</v>
          </cell>
        </row>
        <row r="2895">
          <cell r="F2895" t="str">
            <v>(-) DESPESAS CONSELHO DE ADMINISTRAÇÃOAtividades Motivacionais</v>
          </cell>
          <cell r="G2895" t="str">
            <v>Atividades Motivacionais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B2895">
            <v>0</v>
          </cell>
          <cell r="AC2895">
            <v>0</v>
          </cell>
          <cell r="AD2895">
            <v>0</v>
          </cell>
          <cell r="AE2895">
            <v>0</v>
          </cell>
        </row>
        <row r="2896">
          <cell r="F2896" t="str">
            <v>(-) DESPESAS CONSELHO DE ADMINISTRAÇÃOExames Médicos</v>
          </cell>
          <cell r="G2896" t="str">
            <v>Exames Médicos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B2896">
            <v>0</v>
          </cell>
          <cell r="AC2896">
            <v>0</v>
          </cell>
          <cell r="AD2896">
            <v>0</v>
          </cell>
          <cell r="AE2896">
            <v>0</v>
          </cell>
        </row>
        <row r="2897">
          <cell r="F2897" t="str">
            <v>(-) DESPESAS CONSELHO DE ADMINISTRAÇÃOAlimentação Interna Funcionários</v>
          </cell>
          <cell r="G2897" t="str">
            <v>Alimentação Interna Funcionários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B2897">
            <v>0</v>
          </cell>
          <cell r="AC2897">
            <v>0</v>
          </cell>
          <cell r="AD2897">
            <v>0</v>
          </cell>
          <cell r="AE2897">
            <v>0</v>
          </cell>
        </row>
        <row r="2898">
          <cell r="F2898" t="str">
            <v>(-) DESPESAS CONSELHO DE ADMINISTRAÇÃOMulta Termino Contratual</v>
          </cell>
          <cell r="G2898" t="str">
            <v>Multa Termino Contratual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B2898">
            <v>0</v>
          </cell>
          <cell r="AC2898">
            <v>0</v>
          </cell>
          <cell r="AD2898">
            <v>0</v>
          </cell>
          <cell r="AE2898">
            <v>0</v>
          </cell>
        </row>
        <row r="2899">
          <cell r="F2899" t="str">
            <v>(-) DESPESAS CONSELHO DE ADMINISTRAÇÃOMultas Trabalhistas</v>
          </cell>
          <cell r="G2899" t="str">
            <v>Multas Trabalhistas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B2899">
            <v>0</v>
          </cell>
          <cell r="AC2899">
            <v>0</v>
          </cell>
          <cell r="AD2899">
            <v>0</v>
          </cell>
          <cell r="AE2899">
            <v>0</v>
          </cell>
        </row>
        <row r="2900">
          <cell r="F2900" t="str">
            <v xml:space="preserve">(-) DESPESAS CONSELHO DE ADMINISTRAÇÃOFardamento </v>
          </cell>
          <cell r="G2900" t="str">
            <v xml:space="preserve">Fardamento 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B2900">
            <v>0</v>
          </cell>
          <cell r="AC2900">
            <v>0</v>
          </cell>
          <cell r="AD2900">
            <v>0</v>
          </cell>
          <cell r="AE2900">
            <v>0</v>
          </cell>
        </row>
        <row r="2901">
          <cell r="F2901" t="str">
            <v>(-) DESPESAS CONSELHO DE ADMINISTRAÇÃOBenefícios</v>
          </cell>
          <cell r="G2901" t="str">
            <v>Benefícios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B2901">
            <v>0</v>
          </cell>
          <cell r="AC2901">
            <v>0</v>
          </cell>
          <cell r="AD2901">
            <v>0</v>
          </cell>
          <cell r="AE2901">
            <v>0</v>
          </cell>
        </row>
        <row r="2902">
          <cell r="F2902" t="str">
            <v>(-) DESPESAS CONSELHO DE ADMINISTRAÇÃOAjuda de Custo Alimentação</v>
          </cell>
          <cell r="G2902" t="str">
            <v>Ajuda de Custo Alimentação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B2902">
            <v>0</v>
          </cell>
          <cell r="AC2902">
            <v>0</v>
          </cell>
          <cell r="AD2902">
            <v>0</v>
          </cell>
          <cell r="AE2902">
            <v>0</v>
          </cell>
        </row>
        <row r="2903">
          <cell r="F2903" t="str">
            <v>(-) DESPESAS CONSELHO DE ADMINISTRAÇÃOAjuda de Custo Combustível</v>
          </cell>
          <cell r="G2903" t="str">
            <v>Ajuda de Custo Combustível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B2903">
            <v>0</v>
          </cell>
          <cell r="AC2903">
            <v>0</v>
          </cell>
          <cell r="AD2903">
            <v>0</v>
          </cell>
          <cell r="AE2903">
            <v>0</v>
          </cell>
        </row>
        <row r="2904">
          <cell r="F2904" t="str">
            <v>(-) DESPESAS CONSELHO DE ADMINISTRAÇÃOAjuda de Custo Moradia/Aluguel</v>
          </cell>
          <cell r="G2904" t="str">
            <v>Ajuda de Custo Moradia/Aluguel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A2904">
            <v>0</v>
          </cell>
          <cell r="AB2904">
            <v>0</v>
          </cell>
          <cell r="AC2904">
            <v>0</v>
          </cell>
          <cell r="AD2904">
            <v>0</v>
          </cell>
          <cell r="AE2904">
            <v>0</v>
          </cell>
        </row>
        <row r="2905">
          <cell r="F2905" t="str">
            <v>(-) DESPESAS CONSELHO DE ADMINISTRAÇÃOPlano de Saúde</v>
          </cell>
          <cell r="G2905" t="str">
            <v>Plano de Saúde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B2905">
            <v>0</v>
          </cell>
          <cell r="AC2905">
            <v>0</v>
          </cell>
          <cell r="AD2905">
            <v>0</v>
          </cell>
          <cell r="AE2905">
            <v>0</v>
          </cell>
        </row>
        <row r="2906">
          <cell r="F2906" t="str">
            <v>(-) DESPESAS CONSELHO DE ADMINISTRAÇÃOSeguro de Vida em Grupo</v>
          </cell>
          <cell r="G2906" t="str">
            <v>Seguro de Vida em Grupo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A2906">
            <v>0</v>
          </cell>
          <cell r="AB2906">
            <v>0</v>
          </cell>
          <cell r="AC2906">
            <v>0</v>
          </cell>
          <cell r="AD2906">
            <v>0</v>
          </cell>
          <cell r="AE2906">
            <v>0</v>
          </cell>
        </row>
        <row r="2907">
          <cell r="F2907" t="str">
            <v>(-) DESPESAS CONSELHO DE ADMINISTRAÇÃOPlano Odontológico</v>
          </cell>
          <cell r="G2907" t="str">
            <v>Plano Odontológico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B2907">
            <v>0</v>
          </cell>
          <cell r="AC2907">
            <v>0</v>
          </cell>
          <cell r="AD2907">
            <v>0</v>
          </cell>
          <cell r="AE2907">
            <v>0</v>
          </cell>
        </row>
        <row r="2908">
          <cell r="F2908" t="str">
            <v>(-) DESPESAS CONSELHO DE ADMINISTRAÇÃOFarmácia</v>
          </cell>
          <cell r="G2908" t="str">
            <v>Farmácia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B2908">
            <v>0</v>
          </cell>
          <cell r="AC2908">
            <v>0</v>
          </cell>
          <cell r="AD2908">
            <v>0</v>
          </cell>
          <cell r="AE2908">
            <v>0</v>
          </cell>
        </row>
        <row r="2909">
          <cell r="F2909" t="str">
            <v>(-) DESPESAS CONSELHO DE ADMINISTRAÇÃOAlimentação Funcionários</v>
          </cell>
          <cell r="G2909" t="str">
            <v>Alimentação Funcionários</v>
          </cell>
          <cell r="H2909">
            <v>0</v>
          </cell>
          <cell r="I2909">
            <v>0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A2909">
            <v>0</v>
          </cell>
          <cell r="AB2909">
            <v>0</v>
          </cell>
          <cell r="AC2909">
            <v>0</v>
          </cell>
          <cell r="AD2909">
            <v>0</v>
          </cell>
          <cell r="AE2909">
            <v>0</v>
          </cell>
        </row>
        <row r="2910">
          <cell r="F2910" t="str">
            <v>(-) DESPESAS CONSELHO DE ADMINISTRAÇÃOBenefícios Assistenciais</v>
          </cell>
          <cell r="G2910" t="str">
            <v>Benefícios Assistenciais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A2910">
            <v>0</v>
          </cell>
          <cell r="AB2910">
            <v>0</v>
          </cell>
          <cell r="AC2910">
            <v>0</v>
          </cell>
          <cell r="AD2910">
            <v>0</v>
          </cell>
          <cell r="AE2910">
            <v>0</v>
          </cell>
        </row>
        <row r="2911">
          <cell r="F2911" t="str">
            <v>(-) DESPESAS CONSELHO DE ADMINISTRAÇÃOAuxílio Creche</v>
          </cell>
          <cell r="G2911" t="str">
            <v>Auxílio Creche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A2911">
            <v>0</v>
          </cell>
          <cell r="AB2911">
            <v>0</v>
          </cell>
          <cell r="AC2911">
            <v>0</v>
          </cell>
          <cell r="AD2911">
            <v>0</v>
          </cell>
          <cell r="AE2911">
            <v>0</v>
          </cell>
        </row>
        <row r="2912">
          <cell r="F2912" t="str">
            <v>(-) DESPESAS CONSELHO DE ADMINISTRAÇÃOVale Transporte</v>
          </cell>
          <cell r="G2912" t="str">
            <v>Vale Transporte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B2912">
            <v>0</v>
          </cell>
          <cell r="AC2912">
            <v>0</v>
          </cell>
          <cell r="AD2912">
            <v>0</v>
          </cell>
          <cell r="AE2912">
            <v>0</v>
          </cell>
        </row>
        <row r="2913">
          <cell r="F2913" t="str">
            <v>(-) DESPESAS CONSELHO DE ADMINISTRAÇÃO(-) Despesas Gerais</v>
          </cell>
          <cell r="G2913" t="str">
            <v>(-) Despesas Gerais</v>
          </cell>
          <cell r="H2913">
            <v>10825.645250516438</v>
          </cell>
          <cell r="I2913">
            <v>11514.86</v>
          </cell>
          <cell r="J2913">
            <v>10825.645250516438</v>
          </cell>
          <cell r="K2913">
            <v>3958.44</v>
          </cell>
          <cell r="L2913">
            <v>10825.645250516438</v>
          </cell>
          <cell r="M2913">
            <v>8813.74</v>
          </cell>
          <cell r="N2913">
            <v>10825.645250516438</v>
          </cell>
          <cell r="O2913">
            <v>2337.0500000000011</v>
          </cell>
          <cell r="P2913">
            <v>10825.645250516438</v>
          </cell>
          <cell r="Q2913">
            <v>26528.75</v>
          </cell>
          <cell r="R2913">
            <v>10825.645250516438</v>
          </cell>
          <cell r="S2913">
            <v>14177.15</v>
          </cell>
          <cell r="T2913">
            <v>10840.383965547424</v>
          </cell>
          <cell r="U2913">
            <v>1541.71</v>
          </cell>
          <cell r="V2913">
            <v>10840.383965547424</v>
          </cell>
          <cell r="W2913">
            <v>0</v>
          </cell>
          <cell r="X2913">
            <v>10840.383965547424</v>
          </cell>
          <cell r="Y2913">
            <v>0</v>
          </cell>
          <cell r="Z2913">
            <v>10840.383965547424</v>
          </cell>
          <cell r="AA2913">
            <v>0</v>
          </cell>
          <cell r="AB2913">
            <v>10840.383965547424</v>
          </cell>
          <cell r="AC2913">
            <v>0</v>
          </cell>
          <cell r="AD2913">
            <v>10840.383965547424</v>
          </cell>
          <cell r="AE2913">
            <v>0</v>
          </cell>
        </row>
        <row r="2914">
          <cell r="F2914" t="str">
            <v>(-) DESPESAS CONSELHO DE ADMINISTRAÇÃO(-) Deslocamentos e Viagens</v>
          </cell>
          <cell r="G2914" t="str">
            <v>(-) Deslocamentos e Viagens</v>
          </cell>
          <cell r="H2914">
            <v>10480</v>
          </cell>
          <cell r="I2914">
            <v>5219.6899999999996</v>
          </cell>
          <cell r="J2914">
            <v>10480</v>
          </cell>
          <cell r="K2914">
            <v>7378</v>
          </cell>
          <cell r="L2914">
            <v>10480</v>
          </cell>
          <cell r="M2914">
            <v>8813.74</v>
          </cell>
          <cell r="N2914">
            <v>10480</v>
          </cell>
          <cell r="O2914">
            <v>6620.3700000000008</v>
          </cell>
          <cell r="P2914">
            <v>10480</v>
          </cell>
          <cell r="Q2914">
            <v>30227.129999999997</v>
          </cell>
          <cell r="R2914">
            <v>10480</v>
          </cell>
          <cell r="S2914">
            <v>18764.07</v>
          </cell>
          <cell r="T2914">
            <v>10480</v>
          </cell>
          <cell r="U2914">
            <v>1457.71</v>
          </cell>
          <cell r="V2914">
            <v>10480</v>
          </cell>
          <cell r="W2914">
            <v>0</v>
          </cell>
          <cell r="X2914">
            <v>10480</v>
          </cell>
          <cell r="Y2914">
            <v>0</v>
          </cell>
          <cell r="Z2914">
            <v>10480</v>
          </cell>
          <cell r="AA2914">
            <v>0</v>
          </cell>
          <cell r="AB2914">
            <v>10480</v>
          </cell>
          <cell r="AC2914">
            <v>0</v>
          </cell>
          <cell r="AD2914">
            <v>10480</v>
          </cell>
          <cell r="AE2914">
            <v>0</v>
          </cell>
        </row>
        <row r="2915">
          <cell r="F2915" t="str">
            <v xml:space="preserve">(-) DESPESAS CONSELHO DE ADMINISTRAÇÃOHospedagem </v>
          </cell>
          <cell r="G2915" t="str">
            <v xml:space="preserve">Hospedagem </v>
          </cell>
          <cell r="H2915">
            <v>3000</v>
          </cell>
          <cell r="I2915">
            <v>4039.1</v>
          </cell>
          <cell r="J2915">
            <v>3000</v>
          </cell>
          <cell r="K2915">
            <v>6095.08</v>
          </cell>
          <cell r="L2915">
            <v>3000</v>
          </cell>
          <cell r="M2915">
            <v>0</v>
          </cell>
          <cell r="N2915">
            <v>3000</v>
          </cell>
          <cell r="O2915">
            <v>4520.88</v>
          </cell>
          <cell r="P2915">
            <v>3000</v>
          </cell>
          <cell r="Q2915">
            <v>7017.4</v>
          </cell>
          <cell r="R2915">
            <v>3000</v>
          </cell>
          <cell r="S2915">
            <v>2871.75</v>
          </cell>
          <cell r="T2915">
            <v>3000</v>
          </cell>
          <cell r="U2915">
            <v>362.25</v>
          </cell>
          <cell r="V2915">
            <v>3000</v>
          </cell>
          <cell r="W2915">
            <v>0</v>
          </cell>
          <cell r="X2915">
            <v>3000</v>
          </cell>
          <cell r="Y2915">
            <v>0</v>
          </cell>
          <cell r="Z2915">
            <v>3000</v>
          </cell>
          <cell r="AA2915">
            <v>0</v>
          </cell>
          <cell r="AB2915">
            <v>3000</v>
          </cell>
          <cell r="AC2915">
            <v>0</v>
          </cell>
          <cell r="AD2915">
            <v>3000</v>
          </cell>
          <cell r="AE2915">
            <v>0</v>
          </cell>
        </row>
        <row r="2916">
          <cell r="F2916" t="str">
            <v xml:space="preserve">(-) DESPESAS CONSELHO DE ADMINISTRAÇÃOPassagens Aéreas </v>
          </cell>
          <cell r="G2916" t="str">
            <v xml:space="preserve">Passagens Aéreas </v>
          </cell>
          <cell r="H2916">
            <v>7000</v>
          </cell>
          <cell r="I2916">
            <v>930.59</v>
          </cell>
          <cell r="J2916">
            <v>7000</v>
          </cell>
          <cell r="K2916">
            <v>1282.92</v>
          </cell>
          <cell r="L2916">
            <v>7000</v>
          </cell>
          <cell r="M2916">
            <v>8813.74</v>
          </cell>
          <cell r="N2916">
            <v>7000</v>
          </cell>
          <cell r="O2916">
            <v>1023.18</v>
          </cell>
          <cell r="P2916">
            <v>7000</v>
          </cell>
          <cell r="Q2916">
            <v>23171.73</v>
          </cell>
          <cell r="R2916">
            <v>7000</v>
          </cell>
          <cell r="S2916">
            <v>15458.39</v>
          </cell>
          <cell r="T2916">
            <v>7000</v>
          </cell>
          <cell r="U2916">
            <v>1095.46</v>
          </cell>
          <cell r="V2916">
            <v>7000</v>
          </cell>
          <cell r="W2916">
            <v>0</v>
          </cell>
          <cell r="X2916">
            <v>7000</v>
          </cell>
          <cell r="Y2916">
            <v>0</v>
          </cell>
          <cell r="Z2916">
            <v>7000</v>
          </cell>
          <cell r="AA2916">
            <v>0</v>
          </cell>
          <cell r="AB2916">
            <v>7000</v>
          </cell>
          <cell r="AC2916">
            <v>0</v>
          </cell>
          <cell r="AD2916">
            <v>7000</v>
          </cell>
          <cell r="AE2916">
            <v>0</v>
          </cell>
        </row>
        <row r="2917">
          <cell r="F2917" t="str">
            <v xml:space="preserve">(-) DESPESAS CONSELHO DE ADMINISTRAÇÃOPassagens Rodoviárias </v>
          </cell>
          <cell r="G2917" t="str">
            <v xml:space="preserve">Passagens Rodoviárias 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>
            <v>0</v>
          </cell>
          <cell r="AB2917">
            <v>0</v>
          </cell>
          <cell r="AC2917">
            <v>0</v>
          </cell>
          <cell r="AD2917">
            <v>0</v>
          </cell>
          <cell r="AE2917">
            <v>0</v>
          </cell>
        </row>
        <row r="2918">
          <cell r="F2918" t="str">
            <v>(-) DESPESAS CONSELHO DE ADMINISTRAÇÃOPassagens Marítimas</v>
          </cell>
          <cell r="G2918" t="str">
            <v>Passagens Marítimas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  <cell r="AA2918">
            <v>0</v>
          </cell>
          <cell r="AB2918">
            <v>0</v>
          </cell>
          <cell r="AC2918">
            <v>0</v>
          </cell>
          <cell r="AD2918">
            <v>0</v>
          </cell>
          <cell r="AE2918">
            <v>0</v>
          </cell>
        </row>
        <row r="2919">
          <cell r="F2919" t="str">
            <v>(-) DESPESAS CONSELHO DE ADMINISTRAÇÃODespesas com Táxi</v>
          </cell>
          <cell r="G2919" t="str">
            <v>Despesas com Táxi</v>
          </cell>
          <cell r="H2919">
            <v>250</v>
          </cell>
          <cell r="I2919">
            <v>250</v>
          </cell>
          <cell r="J2919">
            <v>250</v>
          </cell>
          <cell r="K2919">
            <v>0</v>
          </cell>
          <cell r="L2919">
            <v>250</v>
          </cell>
          <cell r="M2919">
            <v>0</v>
          </cell>
          <cell r="N2919">
            <v>250</v>
          </cell>
          <cell r="O2919">
            <v>270</v>
          </cell>
          <cell r="P2919">
            <v>250</v>
          </cell>
          <cell r="Q2919">
            <v>38</v>
          </cell>
          <cell r="R2919">
            <v>250</v>
          </cell>
          <cell r="S2919">
            <v>334.93</v>
          </cell>
          <cell r="T2919">
            <v>250</v>
          </cell>
          <cell r="U2919">
            <v>0</v>
          </cell>
          <cell r="V2919">
            <v>250</v>
          </cell>
          <cell r="W2919">
            <v>0</v>
          </cell>
          <cell r="X2919">
            <v>250</v>
          </cell>
          <cell r="Y2919">
            <v>0</v>
          </cell>
          <cell r="Z2919">
            <v>250</v>
          </cell>
          <cell r="AA2919">
            <v>0</v>
          </cell>
          <cell r="AB2919">
            <v>250</v>
          </cell>
          <cell r="AC2919">
            <v>0</v>
          </cell>
          <cell r="AD2919">
            <v>250</v>
          </cell>
          <cell r="AE2919">
            <v>0</v>
          </cell>
        </row>
        <row r="2920">
          <cell r="F2920" t="str">
            <v>(-) DESPESAS CONSELHO DE ADMINISTRAÇÃODespesas com Moto Taxi</v>
          </cell>
          <cell r="G2920" t="str">
            <v>Despesas com Moto Taxi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>
            <v>0</v>
          </cell>
          <cell r="AB2920">
            <v>0</v>
          </cell>
          <cell r="AC2920">
            <v>0</v>
          </cell>
          <cell r="AD2920">
            <v>0</v>
          </cell>
          <cell r="AE2920">
            <v>0</v>
          </cell>
        </row>
        <row r="2921">
          <cell r="F2921" t="str">
            <v>(-) DESPESAS CONSELHO DE ADMINISTRAÇÃOAlimentação Viagens</v>
          </cell>
          <cell r="G2921" t="str">
            <v>Alimentação Viagens</v>
          </cell>
          <cell r="H2921">
            <v>200</v>
          </cell>
          <cell r="I2921">
            <v>0</v>
          </cell>
          <cell r="J2921">
            <v>200</v>
          </cell>
          <cell r="K2921">
            <v>0</v>
          </cell>
          <cell r="L2921">
            <v>200</v>
          </cell>
          <cell r="M2921">
            <v>0</v>
          </cell>
          <cell r="N2921">
            <v>200</v>
          </cell>
          <cell r="O2921">
            <v>530.30999999999995</v>
          </cell>
          <cell r="P2921">
            <v>200</v>
          </cell>
          <cell r="Q2921">
            <v>0</v>
          </cell>
          <cell r="R2921">
            <v>200</v>
          </cell>
          <cell r="S2921">
            <v>53</v>
          </cell>
          <cell r="T2921">
            <v>200</v>
          </cell>
          <cell r="U2921">
            <v>0</v>
          </cell>
          <cell r="V2921">
            <v>200</v>
          </cell>
          <cell r="W2921">
            <v>0</v>
          </cell>
          <cell r="X2921">
            <v>200</v>
          </cell>
          <cell r="Y2921">
            <v>0</v>
          </cell>
          <cell r="Z2921">
            <v>200</v>
          </cell>
          <cell r="AA2921">
            <v>0</v>
          </cell>
          <cell r="AB2921">
            <v>200</v>
          </cell>
          <cell r="AC2921">
            <v>0</v>
          </cell>
          <cell r="AD2921">
            <v>200</v>
          </cell>
          <cell r="AE2921">
            <v>0</v>
          </cell>
        </row>
        <row r="2922">
          <cell r="F2922" t="str">
            <v>(-) DESPESAS CONSELHO DE ADMINISTRAÇÃODiárias Viagens</v>
          </cell>
          <cell r="G2922" t="str">
            <v>Diárias Viagens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A2922">
            <v>0</v>
          </cell>
          <cell r="AB2922">
            <v>0</v>
          </cell>
          <cell r="AC2922">
            <v>0</v>
          </cell>
          <cell r="AD2922">
            <v>0</v>
          </cell>
          <cell r="AE2922">
            <v>0</v>
          </cell>
        </row>
        <row r="2923">
          <cell r="F2923" t="str">
            <v>(-) DESPESAS CONSELHO DE ADMINISTRAÇÃOCombustível em Viagens</v>
          </cell>
          <cell r="G2923" t="str">
            <v>Combustível em Viagens</v>
          </cell>
          <cell r="H2923">
            <v>10</v>
          </cell>
          <cell r="I2923">
            <v>0</v>
          </cell>
          <cell r="J2923">
            <v>10</v>
          </cell>
          <cell r="K2923">
            <v>0</v>
          </cell>
          <cell r="L2923">
            <v>10</v>
          </cell>
          <cell r="M2923">
            <v>0</v>
          </cell>
          <cell r="N2923">
            <v>10</v>
          </cell>
          <cell r="O2923">
            <v>0</v>
          </cell>
          <cell r="P2923">
            <v>10</v>
          </cell>
          <cell r="Q2923">
            <v>0</v>
          </cell>
          <cell r="R2923">
            <v>10</v>
          </cell>
          <cell r="S2923">
            <v>0</v>
          </cell>
          <cell r="T2923">
            <v>10</v>
          </cell>
          <cell r="U2923">
            <v>0</v>
          </cell>
          <cell r="V2923">
            <v>10</v>
          </cell>
          <cell r="W2923">
            <v>0</v>
          </cell>
          <cell r="X2923">
            <v>10</v>
          </cell>
          <cell r="Y2923">
            <v>0</v>
          </cell>
          <cell r="Z2923">
            <v>10</v>
          </cell>
          <cell r="AA2923">
            <v>0</v>
          </cell>
          <cell r="AB2923">
            <v>10</v>
          </cell>
          <cell r="AC2923">
            <v>0</v>
          </cell>
          <cell r="AD2923">
            <v>10</v>
          </cell>
          <cell r="AE2923">
            <v>0</v>
          </cell>
        </row>
        <row r="2924">
          <cell r="F2924" t="str">
            <v>(-) DESPESAS CONSELHO DE ADMINISTRAÇÃOEstacionamento</v>
          </cell>
          <cell r="G2924" t="str">
            <v>Estacionamento</v>
          </cell>
          <cell r="H2924">
            <v>20</v>
          </cell>
          <cell r="I2924">
            <v>0</v>
          </cell>
          <cell r="J2924">
            <v>20</v>
          </cell>
          <cell r="K2924">
            <v>0</v>
          </cell>
          <cell r="L2924">
            <v>20</v>
          </cell>
          <cell r="M2924">
            <v>0</v>
          </cell>
          <cell r="N2924">
            <v>20</v>
          </cell>
          <cell r="O2924">
            <v>276</v>
          </cell>
          <cell r="P2924">
            <v>20</v>
          </cell>
          <cell r="Q2924">
            <v>0</v>
          </cell>
          <cell r="R2924">
            <v>20</v>
          </cell>
          <cell r="S2924">
            <v>46</v>
          </cell>
          <cell r="T2924">
            <v>20</v>
          </cell>
          <cell r="U2924">
            <v>0</v>
          </cell>
          <cell r="V2924">
            <v>20</v>
          </cell>
          <cell r="W2924">
            <v>0</v>
          </cell>
          <cell r="X2924">
            <v>20</v>
          </cell>
          <cell r="Y2924">
            <v>0</v>
          </cell>
          <cell r="Z2924">
            <v>20</v>
          </cell>
          <cell r="AA2924">
            <v>0</v>
          </cell>
          <cell r="AB2924">
            <v>20</v>
          </cell>
          <cell r="AC2924">
            <v>0</v>
          </cell>
          <cell r="AD2924">
            <v>20</v>
          </cell>
          <cell r="AE2924">
            <v>0</v>
          </cell>
        </row>
        <row r="2925">
          <cell r="F2925" t="str">
            <v>(-) DESPESAS CONSELHO DE ADMINISTRAÇÃOPedágio</v>
          </cell>
          <cell r="G2925" t="str">
            <v>Pedágio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A2925">
            <v>0</v>
          </cell>
          <cell r="AB2925">
            <v>0</v>
          </cell>
          <cell r="AC2925">
            <v>0</v>
          </cell>
          <cell r="AD2925">
            <v>0</v>
          </cell>
          <cell r="AE2925">
            <v>0</v>
          </cell>
        </row>
        <row r="2926">
          <cell r="F2926" t="str">
            <v>(-) DESPESAS CONSELHO DE ADMINISTRAÇÃO(-) Telefonia e Telecomunicações</v>
          </cell>
          <cell r="G2926" t="str">
            <v>(-) Telefonia e Telecomunicações</v>
          </cell>
          <cell r="H2926">
            <v>245.64525051643841</v>
          </cell>
          <cell r="I2926">
            <v>887.82</v>
          </cell>
          <cell r="J2926">
            <v>245.64525051643841</v>
          </cell>
          <cell r="K2926">
            <v>-3459.56</v>
          </cell>
          <cell r="L2926">
            <v>245.64525051643841</v>
          </cell>
          <cell r="M2926">
            <v>0</v>
          </cell>
          <cell r="N2926">
            <v>245.64525051643841</v>
          </cell>
          <cell r="O2926">
            <v>-4283.32</v>
          </cell>
          <cell r="P2926">
            <v>245.64525051643841</v>
          </cell>
          <cell r="Q2926">
            <v>-3766.7599999999998</v>
          </cell>
          <cell r="R2926">
            <v>245.64525051643841</v>
          </cell>
          <cell r="S2926">
            <v>-4586.92</v>
          </cell>
          <cell r="T2926">
            <v>260.38396554742474</v>
          </cell>
          <cell r="U2926">
            <v>0</v>
          </cell>
          <cell r="V2926">
            <v>260.38396554742474</v>
          </cell>
          <cell r="W2926">
            <v>0</v>
          </cell>
          <cell r="X2926">
            <v>260.38396554742474</v>
          </cell>
          <cell r="Y2926">
            <v>0</v>
          </cell>
          <cell r="Z2926">
            <v>260.38396554742474</v>
          </cell>
          <cell r="AA2926">
            <v>0</v>
          </cell>
          <cell r="AB2926">
            <v>260.38396554742474</v>
          </cell>
          <cell r="AC2926">
            <v>0</v>
          </cell>
          <cell r="AD2926">
            <v>260.38396554742474</v>
          </cell>
          <cell r="AE2926">
            <v>0</v>
          </cell>
        </row>
        <row r="2927">
          <cell r="F2927" t="str">
            <v>(-) DESPESAS CONSELHO DE ADMINISTRAÇÃOTelefonia Fixa</v>
          </cell>
          <cell r="G2927" t="str">
            <v>Telefonia Fixa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B2927">
            <v>0</v>
          </cell>
          <cell r="AC2927">
            <v>0</v>
          </cell>
          <cell r="AD2927">
            <v>0</v>
          </cell>
          <cell r="AE2927">
            <v>0</v>
          </cell>
        </row>
        <row r="2928">
          <cell r="F2928" t="str">
            <v>(-) DESPESAS CONSELHO DE ADMINISTRAÇÃOTelefonia Móvel</v>
          </cell>
          <cell r="G2928" t="str">
            <v>Telefonia Móvel</v>
          </cell>
          <cell r="H2928">
            <v>245.64525051643841</v>
          </cell>
          <cell r="I2928">
            <v>887.82</v>
          </cell>
          <cell r="J2928">
            <v>245.64525051643841</v>
          </cell>
          <cell r="K2928">
            <v>-3459.56</v>
          </cell>
          <cell r="L2928">
            <v>245.64525051643841</v>
          </cell>
          <cell r="M2928">
            <v>0</v>
          </cell>
          <cell r="N2928">
            <v>245.64525051643841</v>
          </cell>
          <cell r="O2928">
            <v>-4283.32</v>
          </cell>
          <cell r="P2928">
            <v>245.64525051643841</v>
          </cell>
          <cell r="Q2928">
            <v>-3766.7599999999998</v>
          </cell>
          <cell r="R2928">
            <v>245.64525051643841</v>
          </cell>
          <cell r="S2928">
            <v>-4586.92</v>
          </cell>
          <cell r="T2928">
            <v>260.38396554742474</v>
          </cell>
          <cell r="U2928">
            <v>0</v>
          </cell>
          <cell r="V2928">
            <v>260.38396554742474</v>
          </cell>
          <cell r="W2928">
            <v>0</v>
          </cell>
          <cell r="X2928">
            <v>260.38396554742474</v>
          </cell>
          <cell r="Y2928">
            <v>0</v>
          </cell>
          <cell r="Z2928">
            <v>260.38396554742474</v>
          </cell>
          <cell r="AA2928">
            <v>0</v>
          </cell>
          <cell r="AB2928">
            <v>260.38396554742474</v>
          </cell>
          <cell r="AC2928">
            <v>0</v>
          </cell>
          <cell r="AD2928">
            <v>260.38396554742474</v>
          </cell>
          <cell r="AE2928">
            <v>0</v>
          </cell>
        </row>
        <row r="2929">
          <cell r="F2929" t="str">
            <v>(-) DESPESAS CONSELHO DE ADMINISTRAÇÃOInternet</v>
          </cell>
          <cell r="G2929" t="str">
            <v>Internet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A2929">
            <v>0</v>
          </cell>
          <cell r="AB2929">
            <v>0</v>
          </cell>
          <cell r="AC2929">
            <v>0</v>
          </cell>
          <cell r="AD2929">
            <v>0</v>
          </cell>
          <cell r="AE2929">
            <v>0</v>
          </cell>
        </row>
        <row r="2930">
          <cell r="F2930" t="str">
            <v>(-) DESPESAS CONSELHO DE ADMINISTRAÇÃOServiço de Trasmissão em Audio e Video</v>
          </cell>
          <cell r="G2930" t="str">
            <v>Serviço de Trasmissão em Audio e Video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B2930">
            <v>0</v>
          </cell>
          <cell r="AC2930">
            <v>0</v>
          </cell>
          <cell r="AD2930">
            <v>0</v>
          </cell>
          <cell r="AE2930">
            <v>0</v>
          </cell>
        </row>
        <row r="2931">
          <cell r="F2931" t="str">
            <v>(-) DESPESAS CONSELHO DE ADMINISTRAÇÃOVoip</v>
          </cell>
          <cell r="G2931" t="str">
            <v>Voip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B2931">
            <v>0</v>
          </cell>
          <cell r="AC2931">
            <v>0</v>
          </cell>
          <cell r="AD2931">
            <v>0</v>
          </cell>
          <cell r="AE2931">
            <v>0</v>
          </cell>
        </row>
        <row r="2932">
          <cell r="F2932" t="str">
            <v>(-) DESPESAS CONSELHO DE ADMINISTRAÇÃO(-)Materias de Consumo</v>
          </cell>
          <cell r="G2932" t="str">
            <v>(-)Materias de Consumo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A2932">
            <v>0</v>
          </cell>
          <cell r="AB2932">
            <v>0</v>
          </cell>
          <cell r="AC2932">
            <v>0</v>
          </cell>
          <cell r="AD2932">
            <v>0</v>
          </cell>
          <cell r="AE2932">
            <v>0</v>
          </cell>
        </row>
        <row r="2933">
          <cell r="F2933" t="str">
            <v>(-) DESPESAS CONSELHO DE ADMINISTRAÇÃOMaterial de Consumo Informática</v>
          </cell>
          <cell r="G2933" t="str">
            <v>Material de Consumo Informática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A2933">
            <v>0</v>
          </cell>
          <cell r="AB2933">
            <v>0</v>
          </cell>
          <cell r="AC2933">
            <v>0</v>
          </cell>
          <cell r="AD2933">
            <v>0</v>
          </cell>
          <cell r="AE2933">
            <v>0</v>
          </cell>
        </row>
        <row r="2934">
          <cell r="F2934" t="str">
            <v>(-) DESPESAS CONSELHO DE ADMINISTRAÇÃOAluguel Máquina Reprográfica</v>
          </cell>
          <cell r="G2934" t="str">
            <v>Aluguel Máquina Reprográfica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0</v>
          </cell>
          <cell r="R2934">
            <v>0</v>
          </cell>
          <cell r="S2934">
            <v>0</v>
          </cell>
          <cell r="T2934">
            <v>0</v>
          </cell>
          <cell r="U2934">
            <v>0</v>
          </cell>
          <cell r="V2934">
            <v>0</v>
          </cell>
          <cell r="W2934">
            <v>0</v>
          </cell>
          <cell r="X2934">
            <v>0</v>
          </cell>
          <cell r="Y2934">
            <v>0</v>
          </cell>
          <cell r="Z2934">
            <v>0</v>
          </cell>
          <cell r="AA2934">
            <v>0</v>
          </cell>
          <cell r="AB2934">
            <v>0</v>
          </cell>
          <cell r="AC2934">
            <v>0</v>
          </cell>
          <cell r="AD2934">
            <v>0</v>
          </cell>
          <cell r="AE2934">
            <v>0</v>
          </cell>
        </row>
        <row r="2935">
          <cell r="F2935" t="str">
            <v>(-) DESPESAS CONSELHO DE ADMINISTRAÇÃOMaterial de Consumo Máquina Reprografia</v>
          </cell>
          <cell r="G2935" t="str">
            <v>Material de Consumo Máquina Reprografia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  <cell r="AA2935">
            <v>0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</row>
        <row r="2936">
          <cell r="F2936" t="str">
            <v>(-) DESPESAS CONSELHO DE ADMINISTRAÇÃOMaterial de Expediente</v>
          </cell>
          <cell r="G2936" t="str">
            <v>Material de Expediente</v>
          </cell>
          <cell r="H2936">
            <v>0</v>
          </cell>
          <cell r="I2936">
            <v>0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  <cell r="AA2936">
            <v>0</v>
          </cell>
          <cell r="AB2936">
            <v>0</v>
          </cell>
          <cell r="AC2936">
            <v>0</v>
          </cell>
          <cell r="AD2936">
            <v>0</v>
          </cell>
          <cell r="AE2936">
            <v>0</v>
          </cell>
        </row>
        <row r="2937">
          <cell r="F2937" t="str">
            <v>(-) DESPESAS CONSELHO DE ADMINISTRAÇÃOMaterial de Limpeza</v>
          </cell>
          <cell r="G2937" t="str">
            <v>Material de Limpeza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A2937">
            <v>0</v>
          </cell>
          <cell r="AB2937">
            <v>0</v>
          </cell>
          <cell r="AC2937">
            <v>0</v>
          </cell>
          <cell r="AD2937">
            <v>0</v>
          </cell>
          <cell r="AE2937">
            <v>0</v>
          </cell>
        </row>
        <row r="2938">
          <cell r="F2938" t="str">
            <v>(-) DESPESAS CONSELHO DE ADMINISTRAÇÃOMaterial Gráfico e Repreográfico</v>
          </cell>
          <cell r="G2938" t="str">
            <v>Material Gráfico e Repreográfico</v>
          </cell>
          <cell r="H2938">
            <v>0</v>
          </cell>
          <cell r="I2938">
            <v>0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  <cell r="AA2938">
            <v>0</v>
          </cell>
          <cell r="AB2938">
            <v>0</v>
          </cell>
          <cell r="AC2938">
            <v>0</v>
          </cell>
          <cell r="AD2938">
            <v>0</v>
          </cell>
          <cell r="AE2938">
            <v>0</v>
          </cell>
        </row>
        <row r="2939">
          <cell r="F2939" t="str">
            <v>(-) DESPESAS CONSELHO DE ADMINISTRAÇÃOMateriais de Natureza Permanente</v>
          </cell>
          <cell r="G2939" t="str">
            <v>Materiais de Natureza Permanente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  <cell r="AA2939">
            <v>0</v>
          </cell>
          <cell r="AB2939">
            <v>0</v>
          </cell>
          <cell r="AC2939">
            <v>0</v>
          </cell>
          <cell r="AD2939">
            <v>0</v>
          </cell>
          <cell r="AE2939">
            <v>0</v>
          </cell>
        </row>
        <row r="2940">
          <cell r="F2940" t="str">
            <v>(-) DESPESAS CONSELHO DE ADMINISTRAÇÃOCoffee Break</v>
          </cell>
          <cell r="G2940" t="str">
            <v>Coffee Break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B2940">
            <v>0</v>
          </cell>
          <cell r="AC2940">
            <v>0</v>
          </cell>
          <cell r="AD2940">
            <v>0</v>
          </cell>
          <cell r="AE2940">
            <v>0</v>
          </cell>
        </row>
        <row r="2941">
          <cell r="F2941" t="str">
            <v>(-) DESPESAS CONSELHO DE ADMINISTRAÇÃOMaterial EPI</v>
          </cell>
          <cell r="G2941" t="str">
            <v>Material EPI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B2941">
            <v>0</v>
          </cell>
          <cell r="AC2941">
            <v>0</v>
          </cell>
          <cell r="AD2941">
            <v>0</v>
          </cell>
          <cell r="AE2941">
            <v>0</v>
          </cell>
        </row>
        <row r="2942">
          <cell r="F2942" t="str">
            <v>(-) DESPESAS CONSELHO DE ADMINISTRAÇÃO(-) Serviços Técnicos Especializados</v>
          </cell>
          <cell r="G2942" t="str">
            <v>(-) Serviços Técnicos Especializados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  <cell r="Z2942">
            <v>0</v>
          </cell>
          <cell r="AA2942">
            <v>0</v>
          </cell>
          <cell r="AB2942">
            <v>0</v>
          </cell>
          <cell r="AC2942">
            <v>0</v>
          </cell>
          <cell r="AD2942">
            <v>0</v>
          </cell>
          <cell r="AE2942">
            <v>0</v>
          </cell>
        </row>
        <row r="2943">
          <cell r="F2943" t="str">
            <v>(-) DESPESAS CONSELHO DE ADMINISTRAÇÃOComissões sobre Vendas</v>
          </cell>
          <cell r="G2943" t="str">
            <v>Comissões sobre Vendas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B2943">
            <v>0</v>
          </cell>
          <cell r="AC2943">
            <v>0</v>
          </cell>
          <cell r="AD2943">
            <v>0</v>
          </cell>
          <cell r="AE2943">
            <v>0</v>
          </cell>
        </row>
        <row r="2944">
          <cell r="F2944" t="str">
            <v>(-) DESPESAS CONSELHO DE ADMINISTRAÇÃOServiços de Segurança</v>
          </cell>
          <cell r="G2944" t="str">
            <v>Serviços de Segurança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A2944">
            <v>0</v>
          </cell>
          <cell r="AB2944">
            <v>0</v>
          </cell>
          <cell r="AC2944">
            <v>0</v>
          </cell>
          <cell r="AD2944">
            <v>0</v>
          </cell>
          <cell r="AE2944">
            <v>0</v>
          </cell>
        </row>
        <row r="2945">
          <cell r="F2945" t="str">
            <v>(-) DESPESAS CONSELHO DE ADMINISTRAÇÃOServiços de Contabilidade</v>
          </cell>
          <cell r="G2945" t="str">
            <v>Serviços de Contabilidade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A2945">
            <v>0</v>
          </cell>
          <cell r="AB2945">
            <v>0</v>
          </cell>
          <cell r="AC2945">
            <v>0</v>
          </cell>
          <cell r="AD2945">
            <v>0</v>
          </cell>
          <cell r="AE2945">
            <v>0</v>
          </cell>
        </row>
        <row r="2946">
          <cell r="F2946" t="str">
            <v>(-) DESPESAS CONSELHO DE ADMINISTRAÇÃOAssessoria Tributária</v>
          </cell>
          <cell r="G2946" t="str">
            <v>Assessoria Tributária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B2946">
            <v>0</v>
          </cell>
          <cell r="AC2946">
            <v>0</v>
          </cell>
          <cell r="AD2946">
            <v>0</v>
          </cell>
          <cell r="AE2946">
            <v>0</v>
          </cell>
        </row>
        <row r="2947">
          <cell r="F2947" t="str">
            <v>(-) DESPESAS CONSELHO DE ADMINISTRAÇÃOAuditoria Independente</v>
          </cell>
          <cell r="G2947" t="str">
            <v>Auditoria Independente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A2947">
            <v>0</v>
          </cell>
          <cell r="AB2947">
            <v>0</v>
          </cell>
          <cell r="AC2947">
            <v>0</v>
          </cell>
          <cell r="AD2947">
            <v>0</v>
          </cell>
          <cell r="AE2947">
            <v>0</v>
          </cell>
        </row>
        <row r="2948">
          <cell r="F2948" t="str">
            <v>(-) DESPESAS CONSELHO DE ADMINISTRAÇÃOAdvocacia</v>
          </cell>
          <cell r="G2948" t="str">
            <v>Advocacia</v>
          </cell>
          <cell r="H2948">
            <v>0</v>
          </cell>
          <cell r="I2948">
            <v>0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</row>
        <row r="2949">
          <cell r="F2949" t="str">
            <v>(-) DESPESAS CONSELHO DE ADMINISTRAÇÃOAssessoria de Imprensa</v>
          </cell>
          <cell r="G2949" t="str">
            <v>Assessoria de Imprensa</v>
          </cell>
          <cell r="H2949">
            <v>0</v>
          </cell>
          <cell r="I2949">
            <v>0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B2949">
            <v>0</v>
          </cell>
          <cell r="AC2949">
            <v>0</v>
          </cell>
          <cell r="AD2949">
            <v>0</v>
          </cell>
          <cell r="AE2949">
            <v>0</v>
          </cell>
        </row>
        <row r="2950">
          <cell r="F2950" t="str">
            <v>(-) DESPESAS CONSELHO DE ADMINISTRAÇÃOAssessoria de Comunicação</v>
          </cell>
          <cell r="G2950" t="str">
            <v>Assessoria de Comunicação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  <cell r="Y2950">
            <v>0</v>
          </cell>
          <cell r="Z2950">
            <v>0</v>
          </cell>
          <cell r="AA2950">
            <v>0</v>
          </cell>
          <cell r="AB2950">
            <v>0</v>
          </cell>
          <cell r="AC2950">
            <v>0</v>
          </cell>
          <cell r="AD2950">
            <v>0</v>
          </cell>
          <cell r="AE2950">
            <v>0</v>
          </cell>
        </row>
        <row r="2951">
          <cell r="F2951" t="str">
            <v>(-) DESPESAS CONSELHO DE ADMINISTRAÇÃOAssessoria Criação e Publicidade</v>
          </cell>
          <cell r="G2951" t="str">
            <v>Assessoria Criação e Publicidade</v>
          </cell>
          <cell r="H2951">
            <v>0</v>
          </cell>
          <cell r="I2951">
            <v>0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B2951">
            <v>0</v>
          </cell>
          <cell r="AC2951">
            <v>0</v>
          </cell>
          <cell r="AD2951">
            <v>0</v>
          </cell>
          <cell r="AE2951">
            <v>0</v>
          </cell>
        </row>
        <row r="2952">
          <cell r="F2952" t="str">
            <v>(-) DESPESAS CONSELHO DE ADMINISTRAÇÃORecrutamento e Seleção</v>
          </cell>
          <cell r="G2952" t="str">
            <v>Recrutamento e Seleção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B2952">
            <v>0</v>
          </cell>
          <cell r="AC2952">
            <v>0</v>
          </cell>
          <cell r="AD2952">
            <v>0</v>
          </cell>
          <cell r="AE2952">
            <v>0</v>
          </cell>
        </row>
        <row r="2953">
          <cell r="F2953" t="str">
            <v>(-) DESPESAS CONSELHO DE ADMINISTRAÇÃOFerramentas de Pesquisa</v>
          </cell>
          <cell r="G2953" t="str">
            <v>Ferramentas de Pesquisa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B2953">
            <v>0</v>
          </cell>
          <cell r="AC2953">
            <v>0</v>
          </cell>
          <cell r="AD2953">
            <v>0</v>
          </cell>
          <cell r="AE2953">
            <v>0</v>
          </cell>
        </row>
        <row r="2954">
          <cell r="F2954" t="str">
            <v>(-) DESPESAS CONSELHO DE ADMINISTRAÇÃOAssessoria Empresarial</v>
          </cell>
          <cell r="G2954" t="str">
            <v>Assessoria Empresarial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B2954">
            <v>0</v>
          </cell>
          <cell r="AC2954">
            <v>0</v>
          </cell>
          <cell r="AD2954">
            <v>0</v>
          </cell>
          <cell r="AE2954">
            <v>0</v>
          </cell>
        </row>
        <row r="2955">
          <cell r="F2955" t="str">
            <v>(-) DESPESAS CONSELHO DE ADMINISTRAÇÃOServiço de Desembaraço Aduaneiro</v>
          </cell>
          <cell r="G2955" t="str">
            <v>Serviço de Desembaraço Aduaneiro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B2955">
            <v>0</v>
          </cell>
          <cell r="AC2955">
            <v>0</v>
          </cell>
          <cell r="AD2955">
            <v>0</v>
          </cell>
          <cell r="AE2955">
            <v>0</v>
          </cell>
        </row>
        <row r="2956">
          <cell r="F2956" t="str">
            <v>(-) DESPESAS CONSELHO DE ADMINISTRAÇÃOParticipação em Associações</v>
          </cell>
          <cell r="G2956" t="str">
            <v>Participação em Associações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A2956">
            <v>0</v>
          </cell>
          <cell r="AB2956">
            <v>0</v>
          </cell>
          <cell r="AC2956">
            <v>0</v>
          </cell>
          <cell r="AD2956">
            <v>0</v>
          </cell>
          <cell r="AE2956">
            <v>0</v>
          </cell>
        </row>
        <row r="2957">
          <cell r="F2957" t="str">
            <v>(-) DESPESAS CONSELHO DE ADMINISTRAÇÃOComissão Empresa de Cobrança</v>
          </cell>
          <cell r="G2957" t="str">
            <v>Comissão Empresa de Cobrança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0</v>
          </cell>
          <cell r="AD2957">
            <v>0</v>
          </cell>
          <cell r="AE2957">
            <v>0</v>
          </cell>
        </row>
        <row r="2958">
          <cell r="F2958" t="str">
            <v>(-) DESPESAS CONSELHO DE ADMINISTRAÇÃOServiço Análise de Crédito</v>
          </cell>
          <cell r="G2958" t="str">
            <v>Serviço Análise de Crédito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>
            <v>0</v>
          </cell>
          <cell r="AB2958">
            <v>0</v>
          </cell>
          <cell r="AC2958">
            <v>0</v>
          </cell>
          <cell r="AD2958">
            <v>0</v>
          </cell>
          <cell r="AE2958">
            <v>0</v>
          </cell>
        </row>
        <row r="2959">
          <cell r="F2959" t="str">
            <v>(-) DESPESAS CONSELHO DE ADMINISTRAÇÃODesenvolvimento e Manutenção de Software</v>
          </cell>
          <cell r="G2959" t="str">
            <v>Desenvolvimento e Manutenção de Software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A2959">
            <v>0</v>
          </cell>
          <cell r="AB2959">
            <v>0</v>
          </cell>
          <cell r="AC2959">
            <v>0</v>
          </cell>
          <cell r="AD2959">
            <v>0</v>
          </cell>
          <cell r="AE2959">
            <v>0</v>
          </cell>
        </row>
        <row r="2960">
          <cell r="F2960" t="str">
            <v>(-) DESPESAS CONSELHO DE ADMINISTRAÇÃOSuporte Técnico Software</v>
          </cell>
          <cell r="G2960" t="str">
            <v>Suporte Técnico Software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B2960">
            <v>0</v>
          </cell>
          <cell r="AC2960">
            <v>0</v>
          </cell>
          <cell r="AD2960">
            <v>0</v>
          </cell>
          <cell r="AE2960">
            <v>0</v>
          </cell>
        </row>
        <row r="2961">
          <cell r="F2961" t="str">
            <v>(-) DESPESAS CONSELHO DE ADMINISTRAÇÃOLicença para Uso de Software (Aluguel)</v>
          </cell>
          <cell r="G2961" t="str">
            <v>Licença para Uso de Software (Aluguel)</v>
          </cell>
          <cell r="H2961">
            <v>0</v>
          </cell>
          <cell r="I2961">
            <v>0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0</v>
          </cell>
          <cell r="AD2961">
            <v>0</v>
          </cell>
          <cell r="AE2961">
            <v>0</v>
          </cell>
        </row>
        <row r="2962">
          <cell r="F2962" t="str">
            <v>(-) DESPESAS CONSELHO DE ADMINISTRAÇÃOAssessoria em TI</v>
          </cell>
          <cell r="G2962" t="str">
            <v>Assessoria em TI</v>
          </cell>
          <cell r="H2962">
            <v>0</v>
          </cell>
          <cell r="I2962">
            <v>0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B2962">
            <v>0</v>
          </cell>
          <cell r="AC2962">
            <v>0</v>
          </cell>
          <cell r="AD2962">
            <v>0</v>
          </cell>
          <cell r="AE2962">
            <v>0</v>
          </cell>
        </row>
        <row r="2963">
          <cell r="F2963" t="str">
            <v>(-) DESPESAS CONSELHO DE ADMINISTRAÇÃOManutenção Suporte Técnico Software</v>
          </cell>
          <cell r="G2963" t="str">
            <v>Manutenção Suporte Técnico Software</v>
          </cell>
          <cell r="H2963">
            <v>0</v>
          </cell>
          <cell r="I2963">
            <v>0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0</v>
          </cell>
          <cell r="AD2963">
            <v>0</v>
          </cell>
          <cell r="AE2963">
            <v>0</v>
          </cell>
        </row>
        <row r="2964">
          <cell r="F2964" t="str">
            <v>(-) DESPESAS CONSELHO DE ADMINISTRAÇÃO(-)Manutenção</v>
          </cell>
          <cell r="G2964" t="str">
            <v>(-)Manutenção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>
            <v>0</v>
          </cell>
          <cell r="V2964">
            <v>0</v>
          </cell>
          <cell r="W2964">
            <v>0</v>
          </cell>
          <cell r="X2964">
            <v>0</v>
          </cell>
          <cell r="Y2964">
            <v>0</v>
          </cell>
          <cell r="Z2964">
            <v>0</v>
          </cell>
          <cell r="AA2964">
            <v>0</v>
          </cell>
          <cell r="AB2964">
            <v>0</v>
          </cell>
          <cell r="AC2964">
            <v>0</v>
          </cell>
          <cell r="AD2964">
            <v>0</v>
          </cell>
          <cell r="AE2964">
            <v>0</v>
          </cell>
        </row>
        <row r="2965">
          <cell r="F2965" t="str">
            <v>(-) DESPESAS CONSELHO DE ADMINISTRAÇÃOMateriais de Manutenção e Reparos</v>
          </cell>
          <cell r="G2965" t="str">
            <v>Materiais de Manutenção e Reparos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0</v>
          </cell>
          <cell r="Z2965">
            <v>0</v>
          </cell>
          <cell r="AA2965">
            <v>0</v>
          </cell>
          <cell r="AB2965">
            <v>0</v>
          </cell>
          <cell r="AC2965">
            <v>0</v>
          </cell>
          <cell r="AD2965">
            <v>0</v>
          </cell>
          <cell r="AE2965">
            <v>0</v>
          </cell>
        </row>
        <row r="2966">
          <cell r="F2966" t="str">
            <v>(-) DESPESAS CONSELHO DE ADMINISTRAÇÃOManutenção Conservação Móveis e Utensílios</v>
          </cell>
          <cell r="G2966" t="str">
            <v>Manutenção Conservação Móveis e Utensílios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  <cell r="U2966">
            <v>0</v>
          </cell>
          <cell r="V2966">
            <v>0</v>
          </cell>
          <cell r="W2966">
            <v>0</v>
          </cell>
          <cell r="X2966">
            <v>0</v>
          </cell>
          <cell r="Y2966">
            <v>0</v>
          </cell>
          <cell r="Z2966">
            <v>0</v>
          </cell>
          <cell r="AA2966">
            <v>0</v>
          </cell>
          <cell r="AB2966">
            <v>0</v>
          </cell>
          <cell r="AC2966">
            <v>0</v>
          </cell>
          <cell r="AD2966">
            <v>0</v>
          </cell>
          <cell r="AE2966">
            <v>0</v>
          </cell>
        </row>
        <row r="2967">
          <cell r="F2967" t="str">
            <v>(-) DESPESAS CONSELHO DE ADMINISTRAÇÃOManutenção Conservação Máq. e Equipamentos</v>
          </cell>
          <cell r="G2967" t="str">
            <v>Manutenção Conservação Máq. e Equipamentos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  <cell r="T2967">
            <v>0</v>
          </cell>
          <cell r="U2967">
            <v>0</v>
          </cell>
          <cell r="V2967">
            <v>0</v>
          </cell>
          <cell r="W2967">
            <v>0</v>
          </cell>
          <cell r="X2967">
            <v>0</v>
          </cell>
          <cell r="Y2967">
            <v>0</v>
          </cell>
          <cell r="Z2967">
            <v>0</v>
          </cell>
          <cell r="AA2967">
            <v>0</v>
          </cell>
          <cell r="AB2967">
            <v>0</v>
          </cell>
          <cell r="AC2967">
            <v>0</v>
          </cell>
          <cell r="AD2967">
            <v>0</v>
          </cell>
          <cell r="AE2967">
            <v>0</v>
          </cell>
        </row>
        <row r="2968">
          <cell r="F2968" t="str">
            <v>(-) DESPESAS CONSELHO DE ADMINISTRAÇÃOManutenção de Equipamentos de Informática</v>
          </cell>
          <cell r="G2968" t="str">
            <v>Manutenção de Equipamentos de Informática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  <cell r="T2968">
            <v>0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  <cell r="Y2968">
            <v>0</v>
          </cell>
          <cell r="Z2968">
            <v>0</v>
          </cell>
          <cell r="AA2968">
            <v>0</v>
          </cell>
          <cell r="AB2968">
            <v>0</v>
          </cell>
          <cell r="AC2968">
            <v>0</v>
          </cell>
          <cell r="AD2968">
            <v>0</v>
          </cell>
          <cell r="AE2968">
            <v>0</v>
          </cell>
        </row>
        <row r="2969">
          <cell r="F2969" t="str">
            <v>(-) DESPESAS CONSELHO DE ADMINISTRAÇÃOManutenção e Conservação Instalações</v>
          </cell>
          <cell r="G2969" t="str">
            <v>Manutenção e Conservação Instalações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  <cell r="U2969">
            <v>0</v>
          </cell>
          <cell r="V2969">
            <v>0</v>
          </cell>
          <cell r="W2969">
            <v>0</v>
          </cell>
          <cell r="X2969">
            <v>0</v>
          </cell>
          <cell r="Y2969">
            <v>0</v>
          </cell>
          <cell r="Z2969">
            <v>0</v>
          </cell>
          <cell r="AA2969">
            <v>0</v>
          </cell>
          <cell r="AB2969">
            <v>0</v>
          </cell>
          <cell r="AC2969">
            <v>0</v>
          </cell>
          <cell r="AD2969">
            <v>0</v>
          </cell>
          <cell r="AE2969">
            <v>0</v>
          </cell>
        </row>
        <row r="2970">
          <cell r="F2970" t="str">
            <v>(-) DESPESAS CONSELHO DE ADMINISTRAÇÃOManutenção e Conservação Predial</v>
          </cell>
          <cell r="G2970" t="str">
            <v>Manutenção e Conservação Predial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0</v>
          </cell>
          <cell r="AD2970">
            <v>0</v>
          </cell>
          <cell r="AE2970">
            <v>0</v>
          </cell>
        </row>
        <row r="2971">
          <cell r="F2971" t="str">
            <v>(-) DESPESAS CONSELHO DE ADMINISTRAÇÃO(-)Outras Despesas Gerais</v>
          </cell>
          <cell r="G2971" t="str">
            <v>(-)Outras Despesas Gerais</v>
          </cell>
          <cell r="H2971">
            <v>100</v>
          </cell>
          <cell r="I2971">
            <v>5407.35</v>
          </cell>
          <cell r="J2971">
            <v>100</v>
          </cell>
          <cell r="K2971">
            <v>40</v>
          </cell>
          <cell r="L2971">
            <v>100</v>
          </cell>
          <cell r="M2971">
            <v>0</v>
          </cell>
          <cell r="N2971">
            <v>100</v>
          </cell>
          <cell r="O2971">
            <v>0</v>
          </cell>
          <cell r="P2971">
            <v>100</v>
          </cell>
          <cell r="Q2971">
            <v>68.38</v>
          </cell>
          <cell r="R2971">
            <v>100</v>
          </cell>
          <cell r="S2971">
            <v>0</v>
          </cell>
          <cell r="T2971">
            <v>100</v>
          </cell>
          <cell r="U2971">
            <v>84</v>
          </cell>
          <cell r="V2971">
            <v>100</v>
          </cell>
          <cell r="W2971">
            <v>0</v>
          </cell>
          <cell r="X2971">
            <v>100</v>
          </cell>
          <cell r="Y2971">
            <v>0</v>
          </cell>
          <cell r="Z2971">
            <v>100</v>
          </cell>
          <cell r="AA2971">
            <v>0</v>
          </cell>
          <cell r="AB2971">
            <v>100</v>
          </cell>
          <cell r="AC2971">
            <v>0</v>
          </cell>
          <cell r="AD2971">
            <v>100</v>
          </cell>
          <cell r="AE2971">
            <v>0</v>
          </cell>
        </row>
        <row r="2972">
          <cell r="F2972" t="str">
            <v>(-) DESPESAS CONSELHO DE ADMINISTRAÇÃOAluguel de Veículos</v>
          </cell>
          <cell r="G2972" t="str">
            <v>Aluguel de Veículos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0</v>
          </cell>
          <cell r="S2972">
            <v>0</v>
          </cell>
          <cell r="T2972">
            <v>0</v>
          </cell>
          <cell r="U2972">
            <v>0</v>
          </cell>
          <cell r="V2972">
            <v>0</v>
          </cell>
          <cell r="W2972">
            <v>0</v>
          </cell>
          <cell r="X2972">
            <v>0</v>
          </cell>
          <cell r="Y2972">
            <v>0</v>
          </cell>
          <cell r="Z2972">
            <v>0</v>
          </cell>
          <cell r="AA2972">
            <v>0</v>
          </cell>
          <cell r="AB2972">
            <v>0</v>
          </cell>
          <cell r="AC2972">
            <v>0</v>
          </cell>
          <cell r="AD2972">
            <v>0</v>
          </cell>
          <cell r="AE2972">
            <v>0</v>
          </cell>
        </row>
        <row r="2973">
          <cell r="F2973" t="str">
            <v>(-) DESPESAS CONSELHO DE ADMINISTRAÇÃOAssinatura Jornais, Revistas e Periódicos</v>
          </cell>
          <cell r="G2973" t="str">
            <v>Assinatura Jornais, Revistas e Periódicos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  <cell r="V2973">
            <v>0</v>
          </cell>
          <cell r="W2973">
            <v>0</v>
          </cell>
          <cell r="X2973">
            <v>0</v>
          </cell>
          <cell r="Y2973">
            <v>0</v>
          </cell>
          <cell r="Z2973">
            <v>0</v>
          </cell>
          <cell r="AA2973">
            <v>0</v>
          </cell>
          <cell r="AB2973">
            <v>0</v>
          </cell>
          <cell r="AC2973">
            <v>0</v>
          </cell>
          <cell r="AD2973">
            <v>0</v>
          </cell>
          <cell r="AE2973">
            <v>0</v>
          </cell>
        </row>
        <row r="2974">
          <cell r="F2974" t="str">
            <v>(-) DESPESAS CONSELHO DE ADMINISTRAÇÃOCombustível</v>
          </cell>
          <cell r="G2974" t="str">
            <v>Combustível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  <cell r="U2974">
            <v>0</v>
          </cell>
          <cell r="V2974">
            <v>0</v>
          </cell>
          <cell r="W2974">
            <v>0</v>
          </cell>
          <cell r="X2974">
            <v>0</v>
          </cell>
          <cell r="Y2974">
            <v>0</v>
          </cell>
          <cell r="Z2974">
            <v>0</v>
          </cell>
          <cell r="AA2974">
            <v>0</v>
          </cell>
          <cell r="AB2974">
            <v>0</v>
          </cell>
          <cell r="AC2974">
            <v>0</v>
          </cell>
          <cell r="AD2974">
            <v>0</v>
          </cell>
          <cell r="AE2974">
            <v>0</v>
          </cell>
        </row>
        <row r="2975">
          <cell r="F2975" t="str">
            <v>(-) DESPESAS CONSELHO DE ADMINISTRAÇÃODespesa com Documentos</v>
          </cell>
          <cell r="G2975" t="str">
            <v>Despesa com Documentos</v>
          </cell>
          <cell r="H2975">
            <v>100</v>
          </cell>
          <cell r="I2975">
            <v>5407.35</v>
          </cell>
          <cell r="J2975">
            <v>100</v>
          </cell>
          <cell r="K2975">
            <v>0</v>
          </cell>
          <cell r="L2975">
            <v>100</v>
          </cell>
          <cell r="M2975">
            <v>0</v>
          </cell>
          <cell r="N2975">
            <v>100</v>
          </cell>
          <cell r="O2975">
            <v>0</v>
          </cell>
          <cell r="P2975">
            <v>100</v>
          </cell>
          <cell r="Q2975">
            <v>0</v>
          </cell>
          <cell r="R2975">
            <v>100</v>
          </cell>
          <cell r="S2975">
            <v>0</v>
          </cell>
          <cell r="T2975">
            <v>100</v>
          </cell>
          <cell r="U2975">
            <v>0</v>
          </cell>
          <cell r="V2975">
            <v>100</v>
          </cell>
          <cell r="W2975">
            <v>0</v>
          </cell>
          <cell r="X2975">
            <v>100</v>
          </cell>
          <cell r="Y2975">
            <v>0</v>
          </cell>
          <cell r="Z2975">
            <v>100</v>
          </cell>
          <cell r="AA2975">
            <v>0</v>
          </cell>
          <cell r="AB2975">
            <v>100</v>
          </cell>
          <cell r="AC2975">
            <v>0</v>
          </cell>
          <cell r="AD2975">
            <v>100</v>
          </cell>
          <cell r="AE2975">
            <v>0</v>
          </cell>
        </row>
        <row r="2976">
          <cell r="F2976" t="str">
            <v>(-) DESPESAS CONSELHO DE ADMINISTRAÇÃODespesa com Processos Judiciais</v>
          </cell>
          <cell r="G2976" t="str">
            <v>Despesa com Processos Judiciais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  <cell r="V2976">
            <v>0</v>
          </cell>
          <cell r="W2976">
            <v>0</v>
          </cell>
          <cell r="X2976">
            <v>0</v>
          </cell>
          <cell r="Y2976">
            <v>0</v>
          </cell>
          <cell r="Z2976">
            <v>0</v>
          </cell>
          <cell r="AA2976">
            <v>0</v>
          </cell>
          <cell r="AB2976">
            <v>0</v>
          </cell>
          <cell r="AC2976">
            <v>0</v>
          </cell>
          <cell r="AD2976">
            <v>0</v>
          </cell>
          <cell r="AE2976">
            <v>0</v>
          </cell>
        </row>
        <row r="2977">
          <cell r="F2977" t="str">
            <v>(-) DESPESAS CONSELHO DE ADMINISTRAÇÃOFrete Compra</v>
          </cell>
          <cell r="G2977" t="str">
            <v>Frete Compra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  <cell r="V2977">
            <v>0</v>
          </cell>
          <cell r="W2977">
            <v>0</v>
          </cell>
          <cell r="X2977">
            <v>0</v>
          </cell>
          <cell r="Y2977">
            <v>0</v>
          </cell>
          <cell r="Z2977">
            <v>0</v>
          </cell>
          <cell r="AA2977">
            <v>0</v>
          </cell>
          <cell r="AB2977">
            <v>0</v>
          </cell>
          <cell r="AC2977">
            <v>0</v>
          </cell>
          <cell r="AD2977">
            <v>0</v>
          </cell>
          <cell r="AE2977">
            <v>0</v>
          </cell>
        </row>
        <row r="2978">
          <cell r="F2978" t="str">
            <v>(-) DESPESAS CONSELHO DE ADMINISTRAÇÃOMão-de-Obra Terceirizada</v>
          </cell>
          <cell r="G2978" t="str">
            <v>Mão-de-Obra Terceirizada</v>
          </cell>
          <cell r="H2978">
            <v>0</v>
          </cell>
          <cell r="I2978">
            <v>0</v>
          </cell>
          <cell r="J2978">
            <v>0</v>
          </cell>
          <cell r="K2978">
            <v>40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  <cell r="V2978">
            <v>0</v>
          </cell>
          <cell r="W2978">
            <v>0</v>
          </cell>
          <cell r="X2978">
            <v>0</v>
          </cell>
          <cell r="Y2978">
            <v>0</v>
          </cell>
          <cell r="Z2978">
            <v>0</v>
          </cell>
          <cell r="AA2978">
            <v>0</v>
          </cell>
          <cell r="AB2978">
            <v>0</v>
          </cell>
          <cell r="AC2978">
            <v>0</v>
          </cell>
          <cell r="AD2978">
            <v>0</v>
          </cell>
          <cell r="AE2978">
            <v>0</v>
          </cell>
        </row>
        <row r="2979">
          <cell r="F2979" t="str">
            <v>(-) DESPESAS CONSELHO DE ADMINISTRAÇÃOServiço de Correios</v>
          </cell>
          <cell r="G2979" t="str">
            <v>Serviço de Correios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>
            <v>84</v>
          </cell>
          <cell r="V2979">
            <v>0</v>
          </cell>
          <cell r="W2979">
            <v>0</v>
          </cell>
          <cell r="X2979">
            <v>0</v>
          </cell>
          <cell r="Y2979">
            <v>0</v>
          </cell>
          <cell r="Z2979">
            <v>0</v>
          </cell>
          <cell r="AA2979">
            <v>0</v>
          </cell>
          <cell r="AB2979">
            <v>0</v>
          </cell>
          <cell r="AC2979">
            <v>0</v>
          </cell>
          <cell r="AD2979">
            <v>0</v>
          </cell>
          <cell r="AE2979">
            <v>0</v>
          </cell>
        </row>
        <row r="2980">
          <cell r="F2980" t="str">
            <v>(-) DESPESAS CONSELHO DE ADMINISTRAÇÃOÁgua</v>
          </cell>
          <cell r="G2980" t="str">
            <v>Água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0</v>
          </cell>
          <cell r="AD2980">
            <v>0</v>
          </cell>
          <cell r="AE2980">
            <v>0</v>
          </cell>
        </row>
        <row r="2981">
          <cell r="F2981" t="str">
            <v>(-) DESPESAS CONSELHO DE ADMINISTRAÇÃODespesas com Amortização de Software</v>
          </cell>
          <cell r="G2981" t="str">
            <v>Despesas com Amortização de Software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  <cell r="Y2981">
            <v>0</v>
          </cell>
          <cell r="Z2981">
            <v>0</v>
          </cell>
          <cell r="AA2981">
            <v>0</v>
          </cell>
          <cell r="AB2981">
            <v>0</v>
          </cell>
          <cell r="AC2981">
            <v>0</v>
          </cell>
          <cell r="AD2981">
            <v>0</v>
          </cell>
          <cell r="AE2981">
            <v>0</v>
          </cell>
        </row>
        <row r="2982">
          <cell r="F2982" t="str">
            <v>(-) DESPESAS CONSELHO DE ADMINISTRAÇÃOTaxas Operacionais</v>
          </cell>
          <cell r="G2982" t="str">
            <v>Taxas Operacionais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68.38</v>
          </cell>
          <cell r="R2982">
            <v>0</v>
          </cell>
          <cell r="S2982">
            <v>0</v>
          </cell>
          <cell r="T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  <cell r="Y2982">
            <v>0</v>
          </cell>
          <cell r="Z2982">
            <v>0</v>
          </cell>
          <cell r="AA2982">
            <v>0</v>
          </cell>
          <cell r="AB2982">
            <v>0</v>
          </cell>
          <cell r="AC2982">
            <v>0</v>
          </cell>
          <cell r="AD2982">
            <v>0</v>
          </cell>
          <cell r="AE2982">
            <v>0</v>
          </cell>
        </row>
        <row r="2983">
          <cell r="F2983" t="str">
            <v>(-) DESPESAS CONSELHO DE ADMINISTRAÇÃOAluguel de Imóveis</v>
          </cell>
          <cell r="G2983" t="str">
            <v>Aluguel de Imóveis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T2983">
            <v>0</v>
          </cell>
          <cell r="U2983">
            <v>0</v>
          </cell>
          <cell r="V2983">
            <v>0</v>
          </cell>
          <cell r="W2983">
            <v>0</v>
          </cell>
          <cell r="X2983">
            <v>0</v>
          </cell>
          <cell r="Y2983">
            <v>0</v>
          </cell>
          <cell r="Z2983">
            <v>0</v>
          </cell>
          <cell r="AA2983">
            <v>0</v>
          </cell>
          <cell r="AB2983">
            <v>0</v>
          </cell>
          <cell r="AC2983">
            <v>0</v>
          </cell>
          <cell r="AD2983">
            <v>0</v>
          </cell>
          <cell r="AE2983">
            <v>0</v>
          </cell>
        </row>
        <row r="2984">
          <cell r="F2984" t="str">
            <v>(-) DESPESAS CONSELHO DE ADMINISTRAÇÃOSeguro Frota Leve</v>
          </cell>
          <cell r="G2984" t="str">
            <v>Seguro Frota Leve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B2984">
            <v>0</v>
          </cell>
          <cell r="AC2984">
            <v>0</v>
          </cell>
          <cell r="AD2984">
            <v>0</v>
          </cell>
          <cell r="AE2984">
            <v>0</v>
          </cell>
        </row>
        <row r="2985">
          <cell r="F2985" t="str">
            <v>(-) DESPESAS CONSELHO DE ADMINISTRAÇÃOPerdas de Estoque</v>
          </cell>
          <cell r="G2985" t="str">
            <v>Perdas de Estoque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A2985">
            <v>0</v>
          </cell>
          <cell r="AB2985">
            <v>0</v>
          </cell>
          <cell r="AC2985">
            <v>0</v>
          </cell>
          <cell r="AD2985">
            <v>0</v>
          </cell>
          <cell r="AE2985">
            <v>0</v>
          </cell>
        </row>
        <row r="2986">
          <cell r="F2986" t="str">
            <v>(-) DESPESAS CONSELHO DE ADMINISTRAÇÃOAluguel de Máquinas e Equipamentos</v>
          </cell>
          <cell r="G2986" t="str">
            <v>Aluguel de Máquinas e Equipamentos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  <cell r="Y2986">
            <v>0</v>
          </cell>
          <cell r="Z2986">
            <v>0</v>
          </cell>
          <cell r="AA2986">
            <v>0</v>
          </cell>
          <cell r="AB2986">
            <v>0</v>
          </cell>
          <cell r="AC2986">
            <v>0</v>
          </cell>
          <cell r="AD2986">
            <v>0</v>
          </cell>
          <cell r="AE2986">
            <v>0</v>
          </cell>
        </row>
        <row r="2987">
          <cell r="F2987" t="str">
            <v>(-) DESPESAS CONSELHO DE ADMINISTRAÇÃOOutras Despesas Gerais</v>
          </cell>
          <cell r="G2987" t="str">
            <v>Outras Despesas Gerais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B2987">
            <v>0</v>
          </cell>
          <cell r="AC2987">
            <v>0</v>
          </cell>
          <cell r="AD2987">
            <v>0</v>
          </cell>
          <cell r="AE2987">
            <v>0</v>
          </cell>
        </row>
        <row r="2988">
          <cell r="F2988" t="str">
            <v>(-) DESPESAS MANUTENÇÃO DE INSTALAÇÕES(-) DESPESAS MANUTENÇÃO DE INSTALAÇÕES</v>
          </cell>
          <cell r="G2988" t="str">
            <v>(-) DESPESAS MANUTENÇÃO DE INSTALAÇÕES</v>
          </cell>
          <cell r="H2988">
            <v>53123.988570123001</v>
          </cell>
          <cell r="I2988">
            <v>49860.17</v>
          </cell>
          <cell r="J2988">
            <v>49183.988570123001</v>
          </cell>
          <cell r="K2988">
            <v>61492.490000000005</v>
          </cell>
          <cell r="L2988">
            <v>48933.988570123001</v>
          </cell>
          <cell r="M2988">
            <v>53985.61</v>
          </cell>
          <cell r="N2988">
            <v>55956.417196393406</v>
          </cell>
          <cell r="O2988">
            <v>43591.45</v>
          </cell>
          <cell r="P2988">
            <v>53868.417196393406</v>
          </cell>
          <cell r="Q2988">
            <v>46198.100000000006</v>
          </cell>
          <cell r="R2988">
            <v>53118.417196393406</v>
          </cell>
          <cell r="S2988">
            <v>49404.22</v>
          </cell>
          <cell r="T2988">
            <v>56838.877207457444</v>
          </cell>
          <cell r="U2988">
            <v>43041.1</v>
          </cell>
          <cell r="V2988">
            <v>53398.877207457444</v>
          </cell>
          <cell r="W2988">
            <v>0</v>
          </cell>
          <cell r="X2988">
            <v>53648.877207457444</v>
          </cell>
          <cell r="Y2988">
            <v>0</v>
          </cell>
          <cell r="Z2988">
            <v>56338.877207457444</v>
          </cell>
          <cell r="AA2988">
            <v>0</v>
          </cell>
          <cell r="AB2988">
            <v>53398.877207457444</v>
          </cell>
          <cell r="AC2988">
            <v>0</v>
          </cell>
          <cell r="AD2988">
            <v>53648.877207457444</v>
          </cell>
          <cell r="AE2988">
            <v>0</v>
          </cell>
        </row>
        <row r="2989">
          <cell r="F2989" t="str">
            <v>(-) DESPESAS MANUTENÇÃO DE INSTALAÇÕESDespesas com Pessoal</v>
          </cell>
          <cell r="G2989" t="str">
            <v>Despesas com Pessoal</v>
          </cell>
          <cell r="H2989">
            <v>25566.321719055697</v>
          </cell>
          <cell r="I2989">
            <v>28143.309999999998</v>
          </cell>
          <cell r="J2989">
            <v>25566.321719055697</v>
          </cell>
          <cell r="K2989">
            <v>31062.9</v>
          </cell>
          <cell r="L2989">
            <v>25566.321719055697</v>
          </cell>
          <cell r="M2989">
            <v>31191.370000000003</v>
          </cell>
          <cell r="N2989">
            <v>29398.750345326102</v>
          </cell>
          <cell r="O2989">
            <v>29086.760000000002</v>
          </cell>
          <cell r="P2989">
            <v>29750.750345326102</v>
          </cell>
          <cell r="Q2989">
            <v>29584.390000000003</v>
          </cell>
          <cell r="R2989">
            <v>29750.750345326102</v>
          </cell>
          <cell r="S2989">
            <v>29905.919999999998</v>
          </cell>
          <cell r="T2989">
            <v>29750.750345326102</v>
          </cell>
          <cell r="U2989">
            <v>29096.249999999996</v>
          </cell>
          <cell r="V2989">
            <v>29750.750345326102</v>
          </cell>
          <cell r="W2989">
            <v>0</v>
          </cell>
          <cell r="X2989">
            <v>29750.750345326102</v>
          </cell>
          <cell r="Y2989">
            <v>0</v>
          </cell>
          <cell r="Z2989">
            <v>29750.750345326102</v>
          </cell>
          <cell r="AA2989">
            <v>0</v>
          </cell>
          <cell r="AB2989">
            <v>29750.750345326102</v>
          </cell>
          <cell r="AC2989">
            <v>0</v>
          </cell>
          <cell r="AD2989">
            <v>29750.750345326102</v>
          </cell>
          <cell r="AE2989">
            <v>0</v>
          </cell>
        </row>
        <row r="2990">
          <cell r="F2990" t="str">
            <v>(-) DESPESAS MANUTENÇÃO DE INSTALAÇÕESSalários e Adicionais</v>
          </cell>
          <cell r="G2990" t="str">
            <v>Salários e Adicionais</v>
          </cell>
          <cell r="H2990">
            <v>14512.1</v>
          </cell>
          <cell r="I2990">
            <v>13986.67</v>
          </cell>
          <cell r="J2990">
            <v>14512.1</v>
          </cell>
          <cell r="K2990">
            <v>14721.7</v>
          </cell>
          <cell r="L2990">
            <v>14512.1</v>
          </cell>
          <cell r="M2990">
            <v>17974.099999999999</v>
          </cell>
          <cell r="N2990">
            <v>16942.447</v>
          </cell>
          <cell r="O2990">
            <v>14555.690399999999</v>
          </cell>
          <cell r="P2990">
            <v>16942.447</v>
          </cell>
          <cell r="Q2990">
            <v>14581.9776</v>
          </cell>
          <cell r="R2990">
            <v>16942.447</v>
          </cell>
          <cell r="S2990">
            <v>10707.732</v>
          </cell>
          <cell r="T2990">
            <v>16942.447</v>
          </cell>
          <cell r="U2990">
            <v>14722.320000000002</v>
          </cell>
          <cell r="V2990">
            <v>16942.447</v>
          </cell>
          <cell r="W2990">
            <v>0</v>
          </cell>
          <cell r="X2990">
            <v>16942.447</v>
          </cell>
          <cell r="Y2990">
            <v>0</v>
          </cell>
          <cell r="Z2990">
            <v>16942.447</v>
          </cell>
          <cell r="AA2990">
            <v>0</v>
          </cell>
          <cell r="AB2990">
            <v>16942.447</v>
          </cell>
          <cell r="AC2990">
            <v>0</v>
          </cell>
          <cell r="AD2990">
            <v>16942.447</v>
          </cell>
          <cell r="AE2990">
            <v>0</v>
          </cell>
        </row>
        <row r="2991">
          <cell r="F2991" t="str">
            <v>(-) DESPESAS MANUTENÇÃO DE INSTALAÇÕESHoras Extras</v>
          </cell>
          <cell r="G2991" t="str">
            <v>Horas Extras</v>
          </cell>
          <cell r="H2991">
            <v>725.60500000000002</v>
          </cell>
          <cell r="I2991">
            <v>2443.2399999999998</v>
          </cell>
          <cell r="J2991">
            <v>725.60500000000002</v>
          </cell>
          <cell r="K2991">
            <v>3553.97</v>
          </cell>
          <cell r="L2991">
            <v>725.60500000000002</v>
          </cell>
          <cell r="M2991">
            <v>1381.33</v>
          </cell>
          <cell r="N2991">
            <v>847.1223500000001</v>
          </cell>
          <cell r="O2991">
            <v>2529.1999999999998</v>
          </cell>
          <cell r="P2991">
            <v>847.1223500000001</v>
          </cell>
          <cell r="Q2991">
            <v>2819.35</v>
          </cell>
          <cell r="R2991">
            <v>847.1223500000001</v>
          </cell>
          <cell r="S2991">
            <v>4878.09</v>
          </cell>
          <cell r="T2991">
            <v>847.1223500000001</v>
          </cell>
          <cell r="U2991">
            <v>1302.31</v>
          </cell>
          <cell r="V2991">
            <v>847.1223500000001</v>
          </cell>
          <cell r="W2991">
            <v>0</v>
          </cell>
          <cell r="X2991">
            <v>847.1223500000001</v>
          </cell>
          <cell r="Y2991">
            <v>0</v>
          </cell>
          <cell r="Z2991">
            <v>847.1223500000001</v>
          </cell>
          <cell r="AA2991">
            <v>0</v>
          </cell>
          <cell r="AB2991">
            <v>847.1223500000001</v>
          </cell>
          <cell r="AC2991">
            <v>0</v>
          </cell>
          <cell r="AD2991">
            <v>847.1223500000001</v>
          </cell>
          <cell r="AE2991">
            <v>0</v>
          </cell>
        </row>
        <row r="2992">
          <cell r="F2992" t="str">
            <v>(-) DESPESAS MANUTENÇÃO DE INSTALAÇÕESEncargos Sociais</v>
          </cell>
          <cell r="G2992" t="str">
            <v>Encargos Sociais</v>
          </cell>
          <cell r="H2992">
            <v>4442.4950910557</v>
          </cell>
          <cell r="I2992">
            <v>6439.89</v>
          </cell>
          <cell r="J2992">
            <v>4442.4950910557</v>
          </cell>
          <cell r="K2992">
            <v>7661.33</v>
          </cell>
          <cell r="L2992">
            <v>4442.4950910557</v>
          </cell>
          <cell r="M2992">
            <v>6002.51</v>
          </cell>
          <cell r="N2992">
            <v>5186.4814622260992</v>
          </cell>
          <cell r="O2992">
            <v>6715.0296000000008</v>
          </cell>
          <cell r="P2992">
            <v>5186.4814622260992</v>
          </cell>
          <cell r="Q2992">
            <v>6834.0023999999994</v>
          </cell>
          <cell r="R2992">
            <v>5186.4814622260992</v>
          </cell>
          <cell r="S2992">
            <v>8895.1879999999983</v>
          </cell>
          <cell r="T2992">
            <v>5186.4814622260992</v>
          </cell>
          <cell r="U2992">
            <v>7083.9</v>
          </cell>
          <cell r="V2992">
            <v>5186.4814622260992</v>
          </cell>
          <cell r="W2992">
            <v>0</v>
          </cell>
          <cell r="X2992">
            <v>5186.4814622260992</v>
          </cell>
          <cell r="Y2992">
            <v>0</v>
          </cell>
          <cell r="Z2992">
            <v>5186.4814622260992</v>
          </cell>
          <cell r="AA2992">
            <v>0</v>
          </cell>
          <cell r="AB2992">
            <v>5186.4814622260992</v>
          </cell>
          <cell r="AC2992">
            <v>0</v>
          </cell>
          <cell r="AD2992">
            <v>5186.4814622260992</v>
          </cell>
          <cell r="AE2992">
            <v>0</v>
          </cell>
        </row>
        <row r="2993">
          <cell r="F2993" t="str">
            <v>(-) DESPESAS MANUTENÇÃO DE INSTALAÇÕESINSS</v>
          </cell>
          <cell r="G2993" t="str">
            <v>INSS</v>
          </cell>
          <cell r="H2993">
            <v>1530.0617420557001</v>
          </cell>
          <cell r="I2993">
            <v>1609.48</v>
          </cell>
          <cell r="J2993">
            <v>1530.0617420557001</v>
          </cell>
          <cell r="K2993">
            <v>2173.64</v>
          </cell>
          <cell r="L2993">
            <v>1530.0617420557001</v>
          </cell>
          <cell r="M2993">
            <v>1334.47</v>
          </cell>
          <cell r="N2993">
            <v>1786.3017737960993</v>
          </cell>
          <cell r="O2993">
            <v>1855.048</v>
          </cell>
          <cell r="P2993">
            <v>1786.3017737960993</v>
          </cell>
          <cell r="Q2993">
            <v>1863.8748000000001</v>
          </cell>
          <cell r="R2993">
            <v>1786.3017737960993</v>
          </cell>
          <cell r="S2993">
            <v>1735.6671999999996</v>
          </cell>
          <cell r="T2993">
            <v>1786.3017737960993</v>
          </cell>
          <cell r="U2993">
            <v>1755.88</v>
          </cell>
          <cell r="V2993">
            <v>1786.3017737960993</v>
          </cell>
          <cell r="W2993">
            <v>0</v>
          </cell>
          <cell r="X2993">
            <v>1786.3017737960993</v>
          </cell>
          <cell r="Y2993">
            <v>0</v>
          </cell>
          <cell r="Z2993">
            <v>1786.3017737960993</v>
          </cell>
          <cell r="AA2993">
            <v>0</v>
          </cell>
          <cell r="AB2993">
            <v>1786.3017737960993</v>
          </cell>
          <cell r="AC2993">
            <v>0</v>
          </cell>
          <cell r="AD2993">
            <v>1786.3017737960993</v>
          </cell>
          <cell r="AE2993">
            <v>0</v>
          </cell>
        </row>
        <row r="2994">
          <cell r="F2994" t="str">
            <v>(-) DESPESAS MANUTENÇÃO DE INSTALAÇÕESFGTS</v>
          </cell>
          <cell r="G2994" t="str">
            <v>FGTS</v>
          </cell>
          <cell r="H2994">
            <v>1219.0164</v>
          </cell>
          <cell r="I2994">
            <v>1541.91</v>
          </cell>
          <cell r="J2994">
            <v>1219.0164</v>
          </cell>
          <cell r="K2994">
            <v>1701.91</v>
          </cell>
          <cell r="L2994">
            <v>1219.0164</v>
          </cell>
          <cell r="M2994">
            <v>941.43000000000006</v>
          </cell>
          <cell r="N2994">
            <v>1423.1655480000002</v>
          </cell>
          <cell r="O2994">
            <v>1539.9859999999999</v>
          </cell>
          <cell r="P2994">
            <v>1423.1655480000002</v>
          </cell>
          <cell r="Q2994">
            <v>1592.9675999999997</v>
          </cell>
          <cell r="R2994">
            <v>1423.1655480000002</v>
          </cell>
          <cell r="S2994">
            <v>1517.9664</v>
          </cell>
          <cell r="T2994">
            <v>1423.1655480000002</v>
          </cell>
          <cell r="U2994">
            <v>1496.61</v>
          </cell>
          <cell r="V2994">
            <v>1423.1655480000002</v>
          </cell>
          <cell r="W2994">
            <v>0</v>
          </cell>
          <cell r="X2994">
            <v>1423.1655480000002</v>
          </cell>
          <cell r="Y2994">
            <v>0</v>
          </cell>
          <cell r="Z2994">
            <v>1423.1655480000002</v>
          </cell>
          <cell r="AA2994">
            <v>0</v>
          </cell>
          <cell r="AB2994">
            <v>1423.1655480000002</v>
          </cell>
          <cell r="AC2994">
            <v>0</v>
          </cell>
          <cell r="AD2994">
            <v>1423.1655480000002</v>
          </cell>
          <cell r="AE2994">
            <v>0</v>
          </cell>
        </row>
        <row r="2995">
          <cell r="F2995" t="str">
            <v>(-) DESPESAS MANUTENÇÃO DE INSTALAÇÕESProvisão 13º Salário</v>
          </cell>
          <cell r="G2995" t="str">
            <v>Provisão 13º Salário</v>
          </cell>
          <cell r="H2995">
            <v>1269.8087499999995</v>
          </cell>
          <cell r="I2995">
            <v>1418.26</v>
          </cell>
          <cell r="J2995">
            <v>1269.8087499999995</v>
          </cell>
          <cell r="K2995">
            <v>1591.7</v>
          </cell>
          <cell r="L2995">
            <v>1269.8087499999995</v>
          </cell>
          <cell r="M2995">
            <v>1359.97</v>
          </cell>
          <cell r="N2995">
            <v>1482.4641124999996</v>
          </cell>
          <cell r="O2995">
            <v>1420.2540000000004</v>
          </cell>
          <cell r="P2995">
            <v>1482.4641124999996</v>
          </cell>
          <cell r="Q2995">
            <v>1446.4331999999999</v>
          </cell>
          <cell r="R2995">
            <v>1482.4641124999996</v>
          </cell>
          <cell r="S2995">
            <v>1992.3727999999996</v>
          </cell>
          <cell r="T2995">
            <v>1482.4641124999996</v>
          </cell>
          <cell r="U2995">
            <v>1707.92</v>
          </cell>
          <cell r="V2995">
            <v>1482.4641124999996</v>
          </cell>
          <cell r="W2995">
            <v>0</v>
          </cell>
          <cell r="X2995">
            <v>1482.4641124999996</v>
          </cell>
          <cell r="Y2995">
            <v>0</v>
          </cell>
          <cell r="Z2995">
            <v>1482.4641124999996</v>
          </cell>
          <cell r="AA2995">
            <v>0</v>
          </cell>
          <cell r="AB2995">
            <v>1482.4641124999996</v>
          </cell>
          <cell r="AC2995">
            <v>0</v>
          </cell>
          <cell r="AD2995">
            <v>1482.4641124999996</v>
          </cell>
          <cell r="AE2995">
            <v>0</v>
          </cell>
        </row>
        <row r="2996">
          <cell r="F2996" t="str">
            <v>(-) DESPESAS MANUTENÇÃO DE INSTALAÇÕESProvisão de Férias</v>
          </cell>
          <cell r="G2996" t="str">
            <v>Provisão de Férias</v>
          </cell>
          <cell r="H2996">
            <v>423.60819899999996</v>
          </cell>
          <cell r="I2996">
            <v>1870.24</v>
          </cell>
          <cell r="J2996">
            <v>423.60819899999996</v>
          </cell>
          <cell r="K2996">
            <v>2194.08</v>
          </cell>
          <cell r="L2996">
            <v>423.60819899999996</v>
          </cell>
          <cell r="M2996">
            <v>2366.64</v>
          </cell>
          <cell r="N2996">
            <v>494.55002793</v>
          </cell>
          <cell r="O2996">
            <v>1899.7416000000001</v>
          </cell>
          <cell r="P2996">
            <v>494.55002793</v>
          </cell>
          <cell r="Q2996">
            <v>1930.7268000000001</v>
          </cell>
          <cell r="R2996">
            <v>494.55002793</v>
          </cell>
          <cell r="S2996">
            <v>3649.1815999999999</v>
          </cell>
          <cell r="T2996">
            <v>494.55002793</v>
          </cell>
          <cell r="U2996">
            <v>2123.4899999999998</v>
          </cell>
          <cell r="V2996">
            <v>494.55002793</v>
          </cell>
          <cell r="W2996">
            <v>0</v>
          </cell>
          <cell r="X2996">
            <v>494.55002793</v>
          </cell>
          <cell r="Y2996">
            <v>0</v>
          </cell>
          <cell r="Z2996">
            <v>494.55002793</v>
          </cell>
          <cell r="AA2996">
            <v>0</v>
          </cell>
          <cell r="AB2996">
            <v>494.55002793</v>
          </cell>
          <cell r="AC2996">
            <v>0</v>
          </cell>
          <cell r="AD2996">
            <v>494.55002793</v>
          </cell>
          <cell r="AE2996">
            <v>0</v>
          </cell>
        </row>
        <row r="2997">
          <cell r="F2997" t="str">
            <v>(-) DESPESAS MANUTENÇÃO DE INSTALAÇÕESProvisão PPR Global</v>
          </cell>
          <cell r="G2997" t="str">
            <v>Provisão PPR Global</v>
          </cell>
          <cell r="H2997">
            <v>1208.9079300000001</v>
          </cell>
          <cell r="I2997">
            <v>1418.26</v>
          </cell>
          <cell r="J2997">
            <v>1208.9079300000001</v>
          </cell>
          <cell r="K2997">
            <v>1521.65</v>
          </cell>
          <cell r="L2997">
            <v>1208.9079300000001</v>
          </cell>
          <cell r="M2997">
            <v>1317.84</v>
          </cell>
          <cell r="N2997">
            <v>1411.3558350999999</v>
          </cell>
          <cell r="O2997">
            <v>1317.15</v>
          </cell>
          <cell r="P2997">
            <v>1411.3558350999999</v>
          </cell>
          <cell r="Q2997">
            <v>1321.57</v>
          </cell>
          <cell r="R2997">
            <v>1411.3558350999999</v>
          </cell>
          <cell r="S2997">
            <v>1560.93</v>
          </cell>
          <cell r="T2997">
            <v>1411.3558350999999</v>
          </cell>
          <cell r="U2997">
            <v>1548.71</v>
          </cell>
          <cell r="V2997">
            <v>1411.3558350999999</v>
          </cell>
          <cell r="W2997">
            <v>0</v>
          </cell>
          <cell r="X2997">
            <v>1411.3558350999999</v>
          </cell>
          <cell r="Y2997">
            <v>0</v>
          </cell>
          <cell r="Z2997">
            <v>1411.3558350999999</v>
          </cell>
          <cell r="AA2997">
            <v>0</v>
          </cell>
          <cell r="AB2997">
            <v>1411.3558350999999</v>
          </cell>
          <cell r="AC2997">
            <v>0</v>
          </cell>
          <cell r="AD2997">
            <v>1411.3558350999999</v>
          </cell>
          <cell r="AE2997">
            <v>0</v>
          </cell>
        </row>
        <row r="2998">
          <cell r="F2998" t="str">
            <v>(-) DESPESAS MANUTENÇÃO DE INSTALAÇÕESProvisão PPR Gestores</v>
          </cell>
          <cell r="G2998" t="str">
            <v>Provisão PPR Gestores</v>
          </cell>
          <cell r="H2998">
            <v>896.56875000000002</v>
          </cell>
          <cell r="I2998">
            <v>896.57</v>
          </cell>
          <cell r="J2998">
            <v>896.56875000000002</v>
          </cell>
          <cell r="K2998">
            <v>896.57</v>
          </cell>
          <cell r="L2998">
            <v>896.56875000000002</v>
          </cell>
          <cell r="M2998">
            <v>896.57</v>
          </cell>
          <cell r="N2998">
            <v>896.56875000000002</v>
          </cell>
          <cell r="O2998">
            <v>896.57</v>
          </cell>
          <cell r="P2998">
            <v>896.56875000000002</v>
          </cell>
          <cell r="Q2998">
            <v>896.57</v>
          </cell>
          <cell r="R2998">
            <v>896.56875000000002</v>
          </cell>
          <cell r="S2998">
            <v>896.57</v>
          </cell>
          <cell r="T2998">
            <v>896.56875000000002</v>
          </cell>
          <cell r="U2998">
            <v>896.57</v>
          </cell>
          <cell r="V2998">
            <v>896.56875000000002</v>
          </cell>
          <cell r="W2998">
            <v>0</v>
          </cell>
          <cell r="X2998">
            <v>896.56875000000002</v>
          </cell>
          <cell r="Y2998">
            <v>0</v>
          </cell>
          <cell r="Z2998">
            <v>896.56875000000002</v>
          </cell>
          <cell r="AA2998">
            <v>0</v>
          </cell>
          <cell r="AB2998">
            <v>896.56875000000002</v>
          </cell>
          <cell r="AC2998">
            <v>0</v>
          </cell>
          <cell r="AD2998">
            <v>896.56875000000002</v>
          </cell>
          <cell r="AE2998">
            <v>0</v>
          </cell>
        </row>
        <row r="2999">
          <cell r="F2999" t="str">
            <v>(-) DESPESAS MANUTENÇÃO DE INSTALAÇÕESDesenvolvimento RH e Outras</v>
          </cell>
          <cell r="G2999" t="str">
            <v>Desenvolvimento RH e Outras</v>
          </cell>
          <cell r="H2999">
            <v>448.3</v>
          </cell>
          <cell r="I2999">
            <v>221</v>
          </cell>
          <cell r="J2999">
            <v>448.3</v>
          </cell>
          <cell r="K2999">
            <v>0</v>
          </cell>
          <cell r="L2999">
            <v>448.3</v>
          </cell>
          <cell r="M2999">
            <v>788.5</v>
          </cell>
          <cell r="N2999">
            <v>450.08000000000004</v>
          </cell>
          <cell r="O2999">
            <v>58.79</v>
          </cell>
          <cell r="P2999">
            <v>450.08000000000004</v>
          </cell>
          <cell r="Q2999">
            <v>477.4</v>
          </cell>
          <cell r="R2999">
            <v>450.08000000000004</v>
          </cell>
          <cell r="S2999">
            <v>95</v>
          </cell>
          <cell r="T2999">
            <v>450.08000000000004</v>
          </cell>
          <cell r="U2999">
            <v>493.96</v>
          </cell>
          <cell r="V2999">
            <v>450.08000000000004</v>
          </cell>
          <cell r="W2999">
            <v>0</v>
          </cell>
          <cell r="X2999">
            <v>450.08000000000004</v>
          </cell>
          <cell r="Y2999">
            <v>0</v>
          </cell>
          <cell r="Z2999">
            <v>450.08000000000004</v>
          </cell>
          <cell r="AA2999">
            <v>0</v>
          </cell>
          <cell r="AB2999">
            <v>450.08000000000004</v>
          </cell>
          <cell r="AC2999">
            <v>0</v>
          </cell>
          <cell r="AD2999">
            <v>450.08000000000004</v>
          </cell>
          <cell r="AE2999">
            <v>0</v>
          </cell>
        </row>
        <row r="3000">
          <cell r="F3000" t="str">
            <v>(-) DESPESAS MANUTENÇÃO DE INSTALAÇÕESEducação Continuada</v>
          </cell>
          <cell r="G3000" t="str">
            <v>Educação Continuada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0</v>
          </cell>
          <cell r="AC3000">
            <v>0</v>
          </cell>
          <cell r="AD3000">
            <v>0</v>
          </cell>
          <cell r="AE3000">
            <v>0</v>
          </cell>
        </row>
        <row r="3001">
          <cell r="F3001" t="str">
            <v>(-) DESPESAS MANUTENÇÃO DE INSTALAÇÕESIdiomas</v>
          </cell>
          <cell r="G3001" t="str">
            <v>Idiomas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0</v>
          </cell>
          <cell r="AC3001">
            <v>0</v>
          </cell>
          <cell r="AD3001">
            <v>0</v>
          </cell>
          <cell r="AE3001">
            <v>0</v>
          </cell>
        </row>
        <row r="3002">
          <cell r="F3002" t="str">
            <v>(-) DESPESAS MANUTENÇÃO DE INSTALAÇÕESGinástica Laboral</v>
          </cell>
          <cell r="G3002" t="str">
            <v>Ginástica Laboral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0</v>
          </cell>
          <cell r="AD3002">
            <v>0</v>
          </cell>
          <cell r="AE3002">
            <v>0</v>
          </cell>
        </row>
        <row r="3003">
          <cell r="F3003" t="str">
            <v>(-) DESPESAS MANUTENÇÃO DE INSTALAÇÕESEducação e Treinamento (Capacitação)</v>
          </cell>
          <cell r="G3003" t="str">
            <v>Educação e Treinamento (Capacitação)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0</v>
          </cell>
          <cell r="AC3003">
            <v>0</v>
          </cell>
          <cell r="AD3003">
            <v>0</v>
          </cell>
          <cell r="AE3003">
            <v>0</v>
          </cell>
        </row>
        <row r="3004">
          <cell r="F3004" t="str">
            <v>(-) DESPESAS MANUTENÇÃO DE INSTALAÇÕESAtividades Motivacionais</v>
          </cell>
          <cell r="G3004" t="str">
            <v>Atividades Motivacionais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0</v>
          </cell>
          <cell r="AC3004">
            <v>0</v>
          </cell>
          <cell r="AD3004">
            <v>0</v>
          </cell>
          <cell r="AE3004">
            <v>0</v>
          </cell>
        </row>
        <row r="3005">
          <cell r="F3005" t="str">
            <v>(-) DESPESAS MANUTENÇÃO DE INSTALAÇÕESExames Médicos</v>
          </cell>
          <cell r="G3005" t="str">
            <v>Exames Médicos</v>
          </cell>
          <cell r="H3005">
            <v>17.8</v>
          </cell>
          <cell r="I3005">
            <v>45</v>
          </cell>
          <cell r="J3005">
            <v>17.8</v>
          </cell>
          <cell r="K3005">
            <v>0</v>
          </cell>
          <cell r="L3005">
            <v>17.8</v>
          </cell>
          <cell r="M3005">
            <v>7</v>
          </cell>
          <cell r="N3005">
            <v>19.580000000000002</v>
          </cell>
          <cell r="O3005">
            <v>27.79</v>
          </cell>
          <cell r="P3005">
            <v>19.580000000000002</v>
          </cell>
          <cell r="Q3005">
            <v>0</v>
          </cell>
          <cell r="R3005">
            <v>19.580000000000002</v>
          </cell>
          <cell r="S3005">
            <v>0</v>
          </cell>
          <cell r="T3005">
            <v>19.580000000000002</v>
          </cell>
          <cell r="U3005">
            <v>43</v>
          </cell>
          <cell r="V3005">
            <v>19.580000000000002</v>
          </cell>
          <cell r="W3005">
            <v>0</v>
          </cell>
          <cell r="X3005">
            <v>19.580000000000002</v>
          </cell>
          <cell r="Y3005">
            <v>0</v>
          </cell>
          <cell r="Z3005">
            <v>19.580000000000002</v>
          </cell>
          <cell r="AA3005">
            <v>0</v>
          </cell>
          <cell r="AB3005">
            <v>19.580000000000002</v>
          </cell>
          <cell r="AC3005">
            <v>0</v>
          </cell>
          <cell r="AD3005">
            <v>19.580000000000002</v>
          </cell>
          <cell r="AE3005">
            <v>0</v>
          </cell>
        </row>
        <row r="3006">
          <cell r="F3006" t="str">
            <v>(-) DESPESAS MANUTENÇÃO DE INSTALAÇÕESAlimentação Interna Funcionários</v>
          </cell>
          <cell r="G3006" t="str">
            <v>Alimentação Interna Funcionários</v>
          </cell>
          <cell r="H3006">
            <v>150</v>
          </cell>
          <cell r="I3006">
            <v>176</v>
          </cell>
          <cell r="J3006">
            <v>150</v>
          </cell>
          <cell r="K3006">
            <v>0</v>
          </cell>
          <cell r="L3006">
            <v>150</v>
          </cell>
          <cell r="M3006">
            <v>781.5</v>
          </cell>
          <cell r="N3006">
            <v>150</v>
          </cell>
          <cell r="O3006">
            <v>31</v>
          </cell>
          <cell r="P3006">
            <v>150</v>
          </cell>
          <cell r="Q3006">
            <v>298</v>
          </cell>
          <cell r="R3006">
            <v>150</v>
          </cell>
          <cell r="S3006">
            <v>95</v>
          </cell>
          <cell r="T3006">
            <v>150</v>
          </cell>
          <cell r="U3006">
            <v>450.96</v>
          </cell>
          <cell r="V3006">
            <v>150</v>
          </cell>
          <cell r="W3006">
            <v>0</v>
          </cell>
          <cell r="X3006">
            <v>150</v>
          </cell>
          <cell r="Y3006">
            <v>0</v>
          </cell>
          <cell r="Z3006">
            <v>150</v>
          </cell>
          <cell r="AA3006">
            <v>0</v>
          </cell>
          <cell r="AB3006">
            <v>150</v>
          </cell>
          <cell r="AC3006">
            <v>0</v>
          </cell>
          <cell r="AD3006">
            <v>150</v>
          </cell>
          <cell r="AE3006">
            <v>0</v>
          </cell>
        </row>
        <row r="3007">
          <cell r="F3007" t="str">
            <v>(-) DESPESAS MANUTENÇÃO DE INSTALAÇÕESMulta Termino Contratual</v>
          </cell>
          <cell r="G3007" t="str">
            <v>Multa Termino Contratual</v>
          </cell>
          <cell r="H3007">
            <v>0</v>
          </cell>
          <cell r="I3007">
            <v>0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0</v>
          </cell>
          <cell r="AC3007">
            <v>0</v>
          </cell>
          <cell r="AD3007">
            <v>0</v>
          </cell>
          <cell r="AE3007">
            <v>0</v>
          </cell>
        </row>
        <row r="3008">
          <cell r="F3008" t="str">
            <v>(-) DESPESAS MANUTENÇÃO DE INSTALAÇÕESMultas Trabalhistas</v>
          </cell>
          <cell r="G3008" t="str">
            <v>Multas Trabalhistas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0</v>
          </cell>
          <cell r="AC3008">
            <v>0</v>
          </cell>
          <cell r="AD3008">
            <v>0</v>
          </cell>
          <cell r="AE3008">
            <v>0</v>
          </cell>
        </row>
        <row r="3009">
          <cell r="F3009" t="str">
            <v xml:space="preserve">(-) DESPESAS MANUTENÇÃO DE INSTALAÇÕESFardamento </v>
          </cell>
          <cell r="G3009" t="str">
            <v xml:space="preserve">Fardamento </v>
          </cell>
          <cell r="H3009">
            <v>280.5</v>
          </cell>
          <cell r="I3009">
            <v>0</v>
          </cell>
          <cell r="J3009">
            <v>280.5</v>
          </cell>
          <cell r="K3009">
            <v>0</v>
          </cell>
          <cell r="L3009">
            <v>280.5</v>
          </cell>
          <cell r="M3009">
            <v>0</v>
          </cell>
          <cell r="N3009">
            <v>280.5</v>
          </cell>
          <cell r="O3009">
            <v>0</v>
          </cell>
          <cell r="P3009">
            <v>280.5</v>
          </cell>
          <cell r="Q3009">
            <v>179.4</v>
          </cell>
          <cell r="R3009">
            <v>280.5</v>
          </cell>
          <cell r="S3009">
            <v>0</v>
          </cell>
          <cell r="T3009">
            <v>280.5</v>
          </cell>
          <cell r="U3009">
            <v>0</v>
          </cell>
          <cell r="V3009">
            <v>280.5</v>
          </cell>
          <cell r="W3009">
            <v>0</v>
          </cell>
          <cell r="X3009">
            <v>280.5</v>
          </cell>
          <cell r="Y3009">
            <v>0</v>
          </cell>
          <cell r="Z3009">
            <v>280.5</v>
          </cell>
          <cell r="AA3009">
            <v>0</v>
          </cell>
          <cell r="AB3009">
            <v>280.5</v>
          </cell>
          <cell r="AC3009">
            <v>0</v>
          </cell>
          <cell r="AD3009">
            <v>280.5</v>
          </cell>
          <cell r="AE3009">
            <v>0</v>
          </cell>
        </row>
        <row r="3010">
          <cell r="F3010" t="str">
            <v>(-) DESPESAS MANUTENÇÃO DE INSTALAÇÕESBenefícios</v>
          </cell>
          <cell r="G3010" t="str">
            <v>Benefícios</v>
          </cell>
          <cell r="H3010">
            <v>3332.3449479999999</v>
          </cell>
          <cell r="I3010">
            <v>2737.6800000000003</v>
          </cell>
          <cell r="J3010">
            <v>3332.3449479999999</v>
          </cell>
          <cell r="K3010">
            <v>2707.6800000000003</v>
          </cell>
          <cell r="L3010">
            <v>3332.3449479999999</v>
          </cell>
          <cell r="M3010">
            <v>2830.52</v>
          </cell>
          <cell r="N3010">
            <v>3664.6949480000003</v>
          </cell>
          <cell r="O3010">
            <v>3014.33</v>
          </cell>
          <cell r="P3010">
            <v>4016.6949480000003</v>
          </cell>
          <cell r="Q3010">
            <v>2653.52</v>
          </cell>
          <cell r="R3010">
            <v>4016.6949480000003</v>
          </cell>
          <cell r="S3010">
            <v>2872.41</v>
          </cell>
          <cell r="T3010">
            <v>4016.6949480000003</v>
          </cell>
          <cell r="U3010">
            <v>3048.48</v>
          </cell>
          <cell r="V3010">
            <v>4016.6949480000003</v>
          </cell>
          <cell r="W3010">
            <v>0</v>
          </cell>
          <cell r="X3010">
            <v>4016.6949480000003</v>
          </cell>
          <cell r="Y3010">
            <v>0</v>
          </cell>
          <cell r="Z3010">
            <v>4016.6949480000003</v>
          </cell>
          <cell r="AA3010">
            <v>0</v>
          </cell>
          <cell r="AB3010">
            <v>4016.6949480000003</v>
          </cell>
          <cell r="AC3010">
            <v>0</v>
          </cell>
          <cell r="AD3010">
            <v>4016.6949480000003</v>
          </cell>
          <cell r="AE3010">
            <v>0</v>
          </cell>
        </row>
        <row r="3011">
          <cell r="F3011" t="str">
            <v>(-) DESPESAS MANUTENÇÃO DE INSTALAÇÕESAjuda de Custo Alimentação</v>
          </cell>
          <cell r="G3011" t="str">
            <v>Ajuda de Custo Alimentação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</row>
        <row r="3012">
          <cell r="F3012" t="str">
            <v>(-) DESPESAS MANUTENÇÃO DE INSTALAÇÕESAjuda de Custo Combustível</v>
          </cell>
          <cell r="G3012" t="str">
            <v>Ajuda de Custo Combustível</v>
          </cell>
          <cell r="H3012">
            <v>0</v>
          </cell>
          <cell r="I3012">
            <v>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0</v>
          </cell>
          <cell r="AC3012">
            <v>0</v>
          </cell>
          <cell r="AD3012">
            <v>0</v>
          </cell>
          <cell r="AE3012">
            <v>0</v>
          </cell>
        </row>
        <row r="3013">
          <cell r="F3013" t="str">
            <v>(-) DESPESAS MANUTENÇÃO DE INSTALAÇÕESAjuda de Custo Moradia/Aluguel</v>
          </cell>
          <cell r="G3013" t="str">
            <v>Ajuda de Custo Moradia/Aluguel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0</v>
          </cell>
          <cell r="AC3013">
            <v>0</v>
          </cell>
          <cell r="AD3013">
            <v>0</v>
          </cell>
          <cell r="AE3013">
            <v>0</v>
          </cell>
        </row>
        <row r="3014">
          <cell r="F3014" t="str">
            <v>(-) DESPESAS MANUTENÇÃO DE INSTALAÇÕESPlano de Saúde</v>
          </cell>
          <cell r="G3014" t="str">
            <v>Plano de Saúde</v>
          </cell>
          <cell r="H3014">
            <v>1480</v>
          </cell>
          <cell r="I3014">
            <v>1177.68</v>
          </cell>
          <cell r="J3014">
            <v>1480</v>
          </cell>
          <cell r="K3014">
            <v>1177.68</v>
          </cell>
          <cell r="L3014">
            <v>1480</v>
          </cell>
          <cell r="M3014">
            <v>1213.52</v>
          </cell>
          <cell r="N3014">
            <v>1628</v>
          </cell>
          <cell r="O3014">
            <v>1213.52</v>
          </cell>
          <cell r="P3014">
            <v>1815</v>
          </cell>
          <cell r="Q3014">
            <v>1213.52</v>
          </cell>
          <cell r="R3014">
            <v>1815</v>
          </cell>
          <cell r="S3014">
            <v>1386.68</v>
          </cell>
          <cell r="T3014">
            <v>1815</v>
          </cell>
          <cell r="U3014">
            <v>1386.88</v>
          </cell>
          <cell r="V3014">
            <v>1815</v>
          </cell>
          <cell r="W3014">
            <v>0</v>
          </cell>
          <cell r="X3014">
            <v>1815</v>
          </cell>
          <cell r="Y3014">
            <v>0</v>
          </cell>
          <cell r="Z3014">
            <v>1815</v>
          </cell>
          <cell r="AA3014">
            <v>0</v>
          </cell>
          <cell r="AB3014">
            <v>1815</v>
          </cell>
          <cell r="AC3014">
            <v>0</v>
          </cell>
          <cell r="AD3014">
            <v>1815</v>
          </cell>
          <cell r="AE3014">
            <v>0</v>
          </cell>
        </row>
        <row r="3015">
          <cell r="F3015" t="str">
            <v>(-) DESPESAS MANUTENÇÃO DE INSTALAÇÕESSeguro de Vida em Grupo</v>
          </cell>
          <cell r="G3015" t="str">
            <v>Seguro de Vida em Grupo</v>
          </cell>
          <cell r="H3015">
            <v>52.344948000000002</v>
          </cell>
          <cell r="I3015">
            <v>0</v>
          </cell>
          <cell r="J3015">
            <v>52.344948000000002</v>
          </cell>
          <cell r="K3015">
            <v>0</v>
          </cell>
          <cell r="L3015">
            <v>52.344948000000002</v>
          </cell>
          <cell r="M3015">
            <v>0</v>
          </cell>
          <cell r="N3015">
            <v>56.694947999999997</v>
          </cell>
          <cell r="O3015">
            <v>36.81</v>
          </cell>
          <cell r="P3015">
            <v>56.694947999999997</v>
          </cell>
          <cell r="Q3015">
            <v>0</v>
          </cell>
          <cell r="R3015">
            <v>56.694947999999997</v>
          </cell>
          <cell r="S3015">
            <v>45.73</v>
          </cell>
          <cell r="T3015">
            <v>56.694947999999997</v>
          </cell>
          <cell r="U3015">
            <v>41.6</v>
          </cell>
          <cell r="V3015">
            <v>56.694947999999997</v>
          </cell>
          <cell r="W3015">
            <v>0</v>
          </cell>
          <cell r="X3015">
            <v>56.694947999999997</v>
          </cell>
          <cell r="Y3015">
            <v>0</v>
          </cell>
          <cell r="Z3015">
            <v>56.694947999999997</v>
          </cell>
          <cell r="AA3015">
            <v>0</v>
          </cell>
          <cell r="AB3015">
            <v>56.694947999999997</v>
          </cell>
          <cell r="AC3015">
            <v>0</v>
          </cell>
          <cell r="AD3015">
            <v>56.694947999999997</v>
          </cell>
          <cell r="AE3015">
            <v>0</v>
          </cell>
        </row>
        <row r="3016">
          <cell r="F3016" t="str">
            <v>(-) DESPESAS MANUTENÇÃO DE INSTALAÇÕESPlano Odontológico</v>
          </cell>
          <cell r="G3016" t="str">
            <v>Plano Odontológico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0</v>
          </cell>
          <cell r="AC3016">
            <v>0</v>
          </cell>
          <cell r="AD3016">
            <v>0</v>
          </cell>
          <cell r="AE3016">
            <v>0</v>
          </cell>
        </row>
        <row r="3017">
          <cell r="F3017" t="str">
            <v>(-) DESPESAS MANUTENÇÃO DE INSTALAÇÕESFarmácia</v>
          </cell>
          <cell r="G3017" t="str">
            <v>Farmácia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0</v>
          </cell>
          <cell r="AC3017">
            <v>0</v>
          </cell>
          <cell r="AD3017">
            <v>0</v>
          </cell>
          <cell r="AE3017">
            <v>0</v>
          </cell>
        </row>
        <row r="3018">
          <cell r="F3018" t="str">
            <v>(-) DESPESAS MANUTENÇÃO DE INSTALAÇÕESAlimentação Funcionários</v>
          </cell>
          <cell r="G3018" t="str">
            <v>Alimentação Funcionários</v>
          </cell>
          <cell r="H3018">
            <v>1800</v>
          </cell>
          <cell r="I3018">
            <v>1560</v>
          </cell>
          <cell r="J3018">
            <v>1800</v>
          </cell>
          <cell r="K3018">
            <v>1530</v>
          </cell>
          <cell r="L3018">
            <v>1800</v>
          </cell>
          <cell r="M3018">
            <v>1617</v>
          </cell>
          <cell r="N3018">
            <v>1980</v>
          </cell>
          <cell r="O3018">
            <v>1764</v>
          </cell>
          <cell r="P3018">
            <v>2145</v>
          </cell>
          <cell r="Q3018">
            <v>1440</v>
          </cell>
          <cell r="R3018">
            <v>2145</v>
          </cell>
          <cell r="S3018">
            <v>1440</v>
          </cell>
          <cell r="T3018">
            <v>2145</v>
          </cell>
          <cell r="U3018">
            <v>1620</v>
          </cell>
          <cell r="V3018">
            <v>2145</v>
          </cell>
          <cell r="W3018">
            <v>0</v>
          </cell>
          <cell r="X3018">
            <v>2145</v>
          </cell>
          <cell r="Y3018">
            <v>0</v>
          </cell>
          <cell r="Z3018">
            <v>2145</v>
          </cell>
          <cell r="AA3018">
            <v>0</v>
          </cell>
          <cell r="AB3018">
            <v>2145</v>
          </cell>
          <cell r="AC3018">
            <v>0</v>
          </cell>
          <cell r="AD3018">
            <v>2145</v>
          </cell>
          <cell r="AE3018">
            <v>0</v>
          </cell>
        </row>
        <row r="3019">
          <cell r="F3019" t="str">
            <v>(-) DESPESAS MANUTENÇÃO DE INSTALAÇÕESBenefícios Assistenciais</v>
          </cell>
          <cell r="G3019" t="str">
            <v>Benefícios Assistenciais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0</v>
          </cell>
          <cell r="AC3019">
            <v>0</v>
          </cell>
          <cell r="AD3019">
            <v>0</v>
          </cell>
          <cell r="AE3019">
            <v>0</v>
          </cell>
        </row>
        <row r="3020">
          <cell r="F3020" t="str">
            <v>(-) DESPESAS MANUTENÇÃO DE INSTALAÇÕESAuxílio Creche</v>
          </cell>
          <cell r="G3020" t="str">
            <v>Auxílio Creche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0</v>
          </cell>
          <cell r="AC3020">
            <v>0</v>
          </cell>
          <cell r="AD3020">
            <v>0</v>
          </cell>
          <cell r="AE3020">
            <v>0</v>
          </cell>
        </row>
        <row r="3021">
          <cell r="F3021" t="str">
            <v>(-) DESPESAS MANUTENÇÃO DE INSTALAÇÕESVale Transporte</v>
          </cell>
          <cell r="G3021" t="str">
            <v>Vale Transporte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0</v>
          </cell>
          <cell r="AC3021">
            <v>0</v>
          </cell>
          <cell r="AD3021">
            <v>0</v>
          </cell>
          <cell r="AE3021">
            <v>0</v>
          </cell>
        </row>
        <row r="3022">
          <cell r="F3022" t="str">
            <v>(-) DESPESAS MANUTENÇÃO DE INSTALAÇÕES(-) Despesas Especificas</v>
          </cell>
          <cell r="G3022" t="str">
            <v>(-) Despesas Especificas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191.92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412.27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0</v>
          </cell>
          <cell r="AC3022">
            <v>0</v>
          </cell>
          <cell r="AD3022">
            <v>0</v>
          </cell>
          <cell r="AE3022">
            <v>0</v>
          </cell>
        </row>
        <row r="3023">
          <cell r="F3023" t="str">
            <v>(-) DESPESAS MANUTENÇÃO DE INSTALAÇÕESEnergia Eletrica</v>
          </cell>
          <cell r="G3023" t="str">
            <v>Energia Eletrica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0</v>
          </cell>
          <cell r="AC3023">
            <v>0</v>
          </cell>
          <cell r="AD3023">
            <v>0</v>
          </cell>
          <cell r="AE3023">
            <v>0</v>
          </cell>
        </row>
        <row r="3024">
          <cell r="F3024" t="str">
            <v>(-) DESPESAS MANUTENÇÃO DE INSTALAÇÕESCustas Cartoriais</v>
          </cell>
          <cell r="G3024" t="str">
            <v>Custas Cartoriais</v>
          </cell>
          <cell r="H3024">
            <v>0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0</v>
          </cell>
          <cell r="AC3024">
            <v>0</v>
          </cell>
          <cell r="AD3024">
            <v>0</v>
          </cell>
          <cell r="AE3024">
            <v>0</v>
          </cell>
        </row>
        <row r="3025">
          <cell r="F3025" t="str">
            <v>(-) DESPESAS MANUTENÇÃO DE INSTALAÇÕESAluguel de Máquinas e Equipamentos</v>
          </cell>
          <cell r="G3025" t="str">
            <v>Aluguel de Máquinas e Equipamentos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0</v>
          </cell>
          <cell r="AC3025">
            <v>0</v>
          </cell>
          <cell r="AD3025">
            <v>0</v>
          </cell>
          <cell r="AE3025">
            <v>0</v>
          </cell>
        </row>
        <row r="3026">
          <cell r="F3026" t="str">
            <v>(-) DESPESAS MANUTENÇÃO DE INSTALAÇÕESCombustível Frota Leve</v>
          </cell>
          <cell r="G3026" t="str">
            <v>Combustível Frota Leve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191.92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412.27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0</v>
          </cell>
          <cell r="AC3026">
            <v>0</v>
          </cell>
          <cell r="AD3026">
            <v>0</v>
          </cell>
          <cell r="AE3026">
            <v>0</v>
          </cell>
        </row>
        <row r="3027">
          <cell r="F3027" t="str">
            <v>(-) DESPESAS MANUTENÇÃO DE INSTALAÇÕESLubrificantes Frota Leve</v>
          </cell>
          <cell r="G3027" t="str">
            <v>Lubrificantes Frota Leve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B3027">
            <v>0</v>
          </cell>
          <cell r="AC3027">
            <v>0</v>
          </cell>
          <cell r="AD3027">
            <v>0</v>
          </cell>
          <cell r="AE3027">
            <v>0</v>
          </cell>
        </row>
        <row r="3028">
          <cell r="F3028" t="str">
            <v>(-) DESPESAS MANUTENÇÃO DE INSTALAÇÕESManutenção Frota Leve</v>
          </cell>
          <cell r="G3028" t="str">
            <v>Manutenção Frota Leve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0</v>
          </cell>
          <cell r="AC3028">
            <v>0</v>
          </cell>
          <cell r="AD3028">
            <v>0</v>
          </cell>
          <cell r="AE3028">
            <v>0</v>
          </cell>
        </row>
        <row r="3029">
          <cell r="F3029" t="str">
            <v>(-) DESPESAS MANUTENÇÃO DE INSTALAÇÕESSeguro Frota Leve</v>
          </cell>
          <cell r="G3029" t="str">
            <v>Seguro Frota Leve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>
            <v>0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0</v>
          </cell>
          <cell r="AC3029">
            <v>0</v>
          </cell>
          <cell r="AD3029">
            <v>0</v>
          </cell>
          <cell r="AE3029">
            <v>0</v>
          </cell>
        </row>
        <row r="3030">
          <cell r="F3030" t="str">
            <v>(-) DESPESAS MANUTENÇÃO DE INSTALAÇÕESSeguro Instalações</v>
          </cell>
          <cell r="G3030" t="str">
            <v>Seguro Instalações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0</v>
          </cell>
          <cell r="AC3030">
            <v>0</v>
          </cell>
          <cell r="AD3030">
            <v>0</v>
          </cell>
          <cell r="AE3030">
            <v>0</v>
          </cell>
        </row>
        <row r="3031">
          <cell r="F3031" t="str">
            <v>(-) DESPESAS MANUTENÇÃO DE INSTALAÇÕESSeguro Responsabilidade Civil</v>
          </cell>
          <cell r="G3031" t="str">
            <v>Seguro Responsabilidade Civil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>
            <v>0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0</v>
          </cell>
          <cell r="AC3031">
            <v>0</v>
          </cell>
          <cell r="AD3031">
            <v>0</v>
          </cell>
          <cell r="AE3031">
            <v>0</v>
          </cell>
        </row>
        <row r="3032">
          <cell r="F3032" t="str">
            <v>(-) DESPESAS MANUTENÇÃO DE INSTALAÇÕESAluguel de Imóveis</v>
          </cell>
          <cell r="G3032" t="str">
            <v>Aluguel de Imóveis</v>
          </cell>
          <cell r="H3032">
            <v>0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0</v>
          </cell>
          <cell r="AC3032">
            <v>0</v>
          </cell>
          <cell r="AD3032">
            <v>0</v>
          </cell>
          <cell r="AE3032">
            <v>0</v>
          </cell>
        </row>
        <row r="3033">
          <cell r="F3033" t="str">
            <v>(-) DESPESAS MANUTENÇÃO DE INSTALAÇÕESTaxas Operacionais</v>
          </cell>
          <cell r="G3033" t="str">
            <v>Taxas Operacionais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0</v>
          </cell>
          <cell r="AC3033">
            <v>0</v>
          </cell>
          <cell r="AD3033">
            <v>0</v>
          </cell>
          <cell r="AE3033">
            <v>0</v>
          </cell>
        </row>
        <row r="3034">
          <cell r="F3034" t="str">
            <v>(-) DESPESAS MANUTENÇÃO DE INSTALAÇÕESDoações</v>
          </cell>
          <cell r="G3034" t="str">
            <v>Doações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>
            <v>0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0</v>
          </cell>
          <cell r="AC3034">
            <v>0</v>
          </cell>
          <cell r="AD3034">
            <v>0</v>
          </cell>
          <cell r="AE3034">
            <v>0</v>
          </cell>
        </row>
        <row r="3035">
          <cell r="F3035" t="str">
            <v>(-) DESPESAS MANUTENÇÃO DE INSTALAÇÕESPremio por Concursos</v>
          </cell>
          <cell r="G3035" t="str">
            <v>Premio por Concursos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>
            <v>0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0</v>
          </cell>
          <cell r="AC3035">
            <v>0</v>
          </cell>
          <cell r="AD3035">
            <v>0</v>
          </cell>
          <cell r="AE3035">
            <v>0</v>
          </cell>
        </row>
        <row r="3036">
          <cell r="F3036" t="str">
            <v>(-) DESPESAS MANUTENÇÃO DE INSTALAÇÕESPublicações Legais</v>
          </cell>
          <cell r="G3036" t="str">
            <v>Publicações Legais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>
            <v>0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0</v>
          </cell>
          <cell r="AC3036">
            <v>0</v>
          </cell>
          <cell r="AD3036">
            <v>0</v>
          </cell>
          <cell r="AE3036">
            <v>0</v>
          </cell>
        </row>
        <row r="3037">
          <cell r="F3037" t="str">
            <v>(-) DESPESAS MANUTENÇÃO DE INSTALAÇÕESServiço Copa</v>
          </cell>
          <cell r="G3037" t="str">
            <v>Serviço Copa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0</v>
          </cell>
          <cell r="V3037">
            <v>0</v>
          </cell>
          <cell r="W3037">
            <v>0</v>
          </cell>
          <cell r="X3037">
            <v>0</v>
          </cell>
          <cell r="Y3037">
            <v>0</v>
          </cell>
          <cell r="Z3037">
            <v>0</v>
          </cell>
          <cell r="AA3037">
            <v>0</v>
          </cell>
          <cell r="AB3037">
            <v>0</v>
          </cell>
          <cell r="AC3037">
            <v>0</v>
          </cell>
          <cell r="AD3037">
            <v>0</v>
          </cell>
          <cell r="AE3037">
            <v>0</v>
          </cell>
        </row>
        <row r="3038">
          <cell r="F3038" t="str">
            <v>(-) DESPESAS MANUTENÇÃO DE INSTALAÇÕESContribuição Sindicatos e Associações</v>
          </cell>
          <cell r="G3038" t="str">
            <v>Contribuição Sindicatos e Associações</v>
          </cell>
          <cell r="H3038">
            <v>0</v>
          </cell>
          <cell r="I3038">
            <v>0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0</v>
          </cell>
          <cell r="V3038">
            <v>0</v>
          </cell>
          <cell r="W3038">
            <v>0</v>
          </cell>
          <cell r="X3038">
            <v>0</v>
          </cell>
          <cell r="Y3038">
            <v>0</v>
          </cell>
          <cell r="Z3038">
            <v>0</v>
          </cell>
          <cell r="AA3038">
            <v>0</v>
          </cell>
          <cell r="AB3038">
            <v>0</v>
          </cell>
          <cell r="AC3038">
            <v>0</v>
          </cell>
          <cell r="AD3038">
            <v>0</v>
          </cell>
          <cell r="AE3038">
            <v>0</v>
          </cell>
        </row>
        <row r="3039">
          <cell r="F3039" t="str">
            <v>(-) DESPESAS MANUTENÇÃO DE INSTALAÇÕESDespesas com Certificação Digital</v>
          </cell>
          <cell r="G3039" t="str">
            <v>Despesas com Certificação Digital</v>
          </cell>
          <cell r="H3039">
            <v>0</v>
          </cell>
          <cell r="I3039">
            <v>0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  <cell r="V3039">
            <v>0</v>
          </cell>
          <cell r="W3039">
            <v>0</v>
          </cell>
          <cell r="X3039">
            <v>0</v>
          </cell>
          <cell r="Y3039">
            <v>0</v>
          </cell>
          <cell r="Z3039">
            <v>0</v>
          </cell>
          <cell r="AA3039">
            <v>0</v>
          </cell>
          <cell r="AB3039">
            <v>0</v>
          </cell>
          <cell r="AC3039">
            <v>0</v>
          </cell>
          <cell r="AD3039">
            <v>0</v>
          </cell>
          <cell r="AE3039">
            <v>0</v>
          </cell>
        </row>
        <row r="3040">
          <cell r="F3040" t="str">
            <v>(-) DESPESAS MANUTENÇÃO DE INSTALAÇÕESCustas e Emolumentos</v>
          </cell>
          <cell r="G3040" t="str">
            <v>Custas e Emolumentos</v>
          </cell>
          <cell r="H3040">
            <v>0</v>
          </cell>
          <cell r="I3040">
            <v>0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0</v>
          </cell>
          <cell r="X3040">
            <v>0</v>
          </cell>
          <cell r="Y3040">
            <v>0</v>
          </cell>
          <cell r="Z3040">
            <v>0</v>
          </cell>
          <cell r="AA3040">
            <v>0</v>
          </cell>
          <cell r="AB3040">
            <v>0</v>
          </cell>
          <cell r="AC3040">
            <v>0</v>
          </cell>
          <cell r="AD3040">
            <v>0</v>
          </cell>
          <cell r="AE3040">
            <v>0</v>
          </cell>
        </row>
        <row r="3041">
          <cell r="F3041" t="str">
            <v>(-) DESPESAS MANUTENÇÃO DE INSTALAÇÕES(-) Despesas Gerais</v>
          </cell>
          <cell r="G3041" t="str">
            <v>(-) Despesas Gerais</v>
          </cell>
          <cell r="H3041">
            <v>27557.666851067304</v>
          </cell>
          <cell r="I3041">
            <v>21716.86</v>
          </cell>
          <cell r="J3041">
            <v>23617.666851067304</v>
          </cell>
          <cell r="K3041">
            <v>30429.59</v>
          </cell>
          <cell r="L3041">
            <v>23367.666851067304</v>
          </cell>
          <cell r="M3041">
            <v>22794.239999999998</v>
          </cell>
          <cell r="N3041">
            <v>26557.666851067304</v>
          </cell>
          <cell r="O3041">
            <v>14312.77</v>
          </cell>
          <cell r="P3041">
            <v>24117.666851067304</v>
          </cell>
          <cell r="Q3041">
            <v>16613.71</v>
          </cell>
          <cell r="R3041">
            <v>23367.666851067304</v>
          </cell>
          <cell r="S3041">
            <v>19498.300000000003</v>
          </cell>
          <cell r="T3041">
            <v>27088.126862131343</v>
          </cell>
          <cell r="U3041">
            <v>13532.58</v>
          </cell>
          <cell r="V3041">
            <v>23648.126862131343</v>
          </cell>
          <cell r="W3041">
            <v>0</v>
          </cell>
          <cell r="X3041">
            <v>23898.126862131343</v>
          </cell>
          <cell r="Y3041">
            <v>0</v>
          </cell>
          <cell r="Z3041">
            <v>26588.126862131343</v>
          </cell>
          <cell r="AA3041">
            <v>0</v>
          </cell>
          <cell r="AB3041">
            <v>23648.126862131343</v>
          </cell>
          <cell r="AC3041">
            <v>0</v>
          </cell>
          <cell r="AD3041">
            <v>23898.126862131343</v>
          </cell>
          <cell r="AE3041">
            <v>0</v>
          </cell>
        </row>
        <row r="3042">
          <cell r="F3042" t="str">
            <v>(-) DESPESAS MANUTENÇÃO DE INSTALAÇÕES(-) Deslocamentos e Viagens</v>
          </cell>
          <cell r="G3042" t="str">
            <v>(-) Deslocamentos e Viagens</v>
          </cell>
          <cell r="H3042">
            <v>3210</v>
          </cell>
          <cell r="I3042">
            <v>20</v>
          </cell>
          <cell r="J3042">
            <v>20</v>
          </cell>
          <cell r="K3042">
            <v>8</v>
          </cell>
          <cell r="L3042">
            <v>20</v>
          </cell>
          <cell r="M3042">
            <v>4</v>
          </cell>
          <cell r="N3042">
            <v>3210</v>
          </cell>
          <cell r="O3042">
            <v>4</v>
          </cell>
          <cell r="P3042">
            <v>20</v>
          </cell>
          <cell r="Q3042">
            <v>12</v>
          </cell>
          <cell r="R3042">
            <v>20</v>
          </cell>
          <cell r="S3042">
            <v>11</v>
          </cell>
          <cell r="T3042">
            <v>3210</v>
          </cell>
          <cell r="U3042">
            <v>12</v>
          </cell>
          <cell r="V3042">
            <v>20</v>
          </cell>
          <cell r="W3042">
            <v>0</v>
          </cell>
          <cell r="X3042">
            <v>20</v>
          </cell>
          <cell r="Y3042">
            <v>0</v>
          </cell>
          <cell r="Z3042">
            <v>3210</v>
          </cell>
          <cell r="AA3042">
            <v>0</v>
          </cell>
          <cell r="AB3042">
            <v>20</v>
          </cell>
          <cell r="AC3042">
            <v>0</v>
          </cell>
          <cell r="AD3042">
            <v>20</v>
          </cell>
          <cell r="AE3042">
            <v>0</v>
          </cell>
        </row>
        <row r="3043">
          <cell r="F3043" t="str">
            <v xml:space="preserve">(-) DESPESAS MANUTENÇÃO DE INSTALAÇÕESHospedagem </v>
          </cell>
          <cell r="G3043" t="str">
            <v xml:space="preserve">Hospedagem </v>
          </cell>
          <cell r="H3043">
            <v>700</v>
          </cell>
          <cell r="I3043">
            <v>0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N3043">
            <v>700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T3043">
            <v>700</v>
          </cell>
          <cell r="U3043">
            <v>0</v>
          </cell>
          <cell r="V3043">
            <v>0</v>
          </cell>
          <cell r="W3043">
            <v>0</v>
          </cell>
          <cell r="X3043">
            <v>0</v>
          </cell>
          <cell r="Y3043">
            <v>0</v>
          </cell>
          <cell r="Z3043">
            <v>700</v>
          </cell>
          <cell r="AA3043">
            <v>0</v>
          </cell>
          <cell r="AB3043">
            <v>0</v>
          </cell>
          <cell r="AC3043">
            <v>0</v>
          </cell>
          <cell r="AD3043">
            <v>0</v>
          </cell>
          <cell r="AE3043">
            <v>0</v>
          </cell>
        </row>
        <row r="3044">
          <cell r="F3044" t="str">
            <v xml:space="preserve">(-) DESPESAS MANUTENÇÃO DE INSTALAÇÕESPassagens Aéreas </v>
          </cell>
          <cell r="G3044" t="str">
            <v xml:space="preserve">Passagens Aéreas </v>
          </cell>
          <cell r="H3044">
            <v>2000</v>
          </cell>
          <cell r="I3044">
            <v>0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2000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  <cell r="T3044">
            <v>2000</v>
          </cell>
          <cell r="U3044">
            <v>0</v>
          </cell>
          <cell r="V3044">
            <v>0</v>
          </cell>
          <cell r="W3044">
            <v>0</v>
          </cell>
          <cell r="X3044">
            <v>0</v>
          </cell>
          <cell r="Y3044">
            <v>0</v>
          </cell>
          <cell r="Z3044">
            <v>2000</v>
          </cell>
          <cell r="AA3044">
            <v>0</v>
          </cell>
          <cell r="AB3044">
            <v>0</v>
          </cell>
          <cell r="AC3044">
            <v>0</v>
          </cell>
          <cell r="AD3044">
            <v>0</v>
          </cell>
          <cell r="AE3044">
            <v>0</v>
          </cell>
        </row>
        <row r="3045">
          <cell r="F3045" t="str">
            <v xml:space="preserve">(-) DESPESAS MANUTENÇÃO DE INSTALAÇÕESPassagens Rodoviárias </v>
          </cell>
          <cell r="G3045" t="str">
            <v xml:space="preserve">Passagens Rodoviárias 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0</v>
          </cell>
          <cell r="U3045">
            <v>0</v>
          </cell>
          <cell r="V3045">
            <v>0</v>
          </cell>
          <cell r="W3045">
            <v>0</v>
          </cell>
          <cell r="X3045">
            <v>0</v>
          </cell>
          <cell r="Y3045">
            <v>0</v>
          </cell>
          <cell r="Z3045">
            <v>0</v>
          </cell>
          <cell r="AA3045">
            <v>0</v>
          </cell>
          <cell r="AB3045">
            <v>0</v>
          </cell>
          <cell r="AC3045">
            <v>0</v>
          </cell>
          <cell r="AD3045">
            <v>0</v>
          </cell>
          <cell r="AE3045">
            <v>0</v>
          </cell>
        </row>
        <row r="3046">
          <cell r="F3046" t="str">
            <v>(-) DESPESAS MANUTENÇÃO DE INSTALAÇÕESPassagens Marítimas</v>
          </cell>
          <cell r="G3046" t="str">
            <v>Passagens Marítimas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  <cell r="T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</v>
          </cell>
          <cell r="Y3046">
            <v>0</v>
          </cell>
          <cell r="Z3046">
            <v>0</v>
          </cell>
          <cell r="AA3046">
            <v>0</v>
          </cell>
          <cell r="AB3046">
            <v>0</v>
          </cell>
          <cell r="AC3046">
            <v>0</v>
          </cell>
          <cell r="AD3046">
            <v>0</v>
          </cell>
          <cell r="AE3046">
            <v>0</v>
          </cell>
        </row>
        <row r="3047">
          <cell r="F3047" t="str">
            <v>(-) DESPESAS MANUTENÇÃO DE INSTALAÇÕESDespesas com Táxi</v>
          </cell>
          <cell r="G3047" t="str">
            <v>Despesas com Táxi</v>
          </cell>
          <cell r="H3047">
            <v>200</v>
          </cell>
          <cell r="I3047">
            <v>0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200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200</v>
          </cell>
          <cell r="U3047">
            <v>0</v>
          </cell>
          <cell r="V3047">
            <v>0</v>
          </cell>
          <cell r="W3047">
            <v>0</v>
          </cell>
          <cell r="X3047">
            <v>0</v>
          </cell>
          <cell r="Y3047">
            <v>0</v>
          </cell>
          <cell r="Z3047">
            <v>200</v>
          </cell>
          <cell r="AA3047">
            <v>0</v>
          </cell>
          <cell r="AB3047">
            <v>0</v>
          </cell>
          <cell r="AC3047">
            <v>0</v>
          </cell>
          <cell r="AD3047">
            <v>0</v>
          </cell>
          <cell r="AE3047">
            <v>0</v>
          </cell>
        </row>
        <row r="3048">
          <cell r="F3048" t="str">
            <v>(-) DESPESAS MANUTENÇÃO DE INSTALAÇÕESDespesas com Moto Taxi</v>
          </cell>
          <cell r="G3048" t="str">
            <v>Despesas com Moto Taxi</v>
          </cell>
          <cell r="H3048">
            <v>20</v>
          </cell>
          <cell r="I3048">
            <v>20</v>
          </cell>
          <cell r="J3048">
            <v>20</v>
          </cell>
          <cell r="K3048">
            <v>8</v>
          </cell>
          <cell r="L3048">
            <v>20</v>
          </cell>
          <cell r="M3048">
            <v>4</v>
          </cell>
          <cell r="N3048">
            <v>20</v>
          </cell>
          <cell r="O3048">
            <v>4</v>
          </cell>
          <cell r="P3048">
            <v>20</v>
          </cell>
          <cell r="Q3048">
            <v>12</v>
          </cell>
          <cell r="R3048">
            <v>20</v>
          </cell>
          <cell r="S3048">
            <v>11</v>
          </cell>
          <cell r="T3048">
            <v>20</v>
          </cell>
          <cell r="U3048">
            <v>12</v>
          </cell>
          <cell r="V3048">
            <v>20</v>
          </cell>
          <cell r="W3048">
            <v>0</v>
          </cell>
          <cell r="X3048">
            <v>20</v>
          </cell>
          <cell r="Y3048">
            <v>0</v>
          </cell>
          <cell r="Z3048">
            <v>20</v>
          </cell>
          <cell r="AA3048">
            <v>0</v>
          </cell>
          <cell r="AB3048">
            <v>20</v>
          </cell>
          <cell r="AC3048">
            <v>0</v>
          </cell>
          <cell r="AD3048">
            <v>20</v>
          </cell>
          <cell r="AE3048">
            <v>0</v>
          </cell>
        </row>
        <row r="3049">
          <cell r="F3049" t="str">
            <v>(-) DESPESAS MANUTENÇÃO DE INSTALAÇÕESAlimentação Viagens</v>
          </cell>
          <cell r="G3049" t="str">
            <v>Alimentação Viagens</v>
          </cell>
          <cell r="H3049">
            <v>250</v>
          </cell>
          <cell r="I3049">
            <v>0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250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  <cell r="T3049">
            <v>250</v>
          </cell>
          <cell r="U3049">
            <v>0</v>
          </cell>
          <cell r="V3049">
            <v>0</v>
          </cell>
          <cell r="W3049">
            <v>0</v>
          </cell>
          <cell r="X3049">
            <v>0</v>
          </cell>
          <cell r="Y3049">
            <v>0</v>
          </cell>
          <cell r="Z3049">
            <v>250</v>
          </cell>
          <cell r="AA3049">
            <v>0</v>
          </cell>
          <cell r="AB3049">
            <v>0</v>
          </cell>
          <cell r="AC3049">
            <v>0</v>
          </cell>
          <cell r="AD3049">
            <v>0</v>
          </cell>
          <cell r="AE3049">
            <v>0</v>
          </cell>
        </row>
        <row r="3050">
          <cell r="F3050" t="str">
            <v>(-) DESPESAS MANUTENÇÃO DE INSTALAÇÕESDiárias Viagens</v>
          </cell>
          <cell r="G3050" t="str">
            <v>Diárias Viagens</v>
          </cell>
          <cell r="H3050">
            <v>0</v>
          </cell>
          <cell r="I3050">
            <v>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>
            <v>0</v>
          </cell>
          <cell r="Y3050">
            <v>0</v>
          </cell>
          <cell r="Z3050">
            <v>0</v>
          </cell>
          <cell r="AA3050">
            <v>0</v>
          </cell>
          <cell r="AB3050">
            <v>0</v>
          </cell>
          <cell r="AC3050">
            <v>0</v>
          </cell>
          <cell r="AD3050">
            <v>0</v>
          </cell>
          <cell r="AE3050">
            <v>0</v>
          </cell>
        </row>
        <row r="3051">
          <cell r="F3051" t="str">
            <v>(-) DESPESAS MANUTENÇÃO DE INSTALAÇÕESCombustível em Viagens</v>
          </cell>
          <cell r="G3051" t="str">
            <v>Combustível em Viagens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0</v>
          </cell>
          <cell r="V3051">
            <v>0</v>
          </cell>
          <cell r="W3051">
            <v>0</v>
          </cell>
          <cell r="X3051">
            <v>0</v>
          </cell>
          <cell r="Y3051">
            <v>0</v>
          </cell>
          <cell r="Z3051">
            <v>0</v>
          </cell>
          <cell r="AA3051">
            <v>0</v>
          </cell>
          <cell r="AB3051">
            <v>0</v>
          </cell>
          <cell r="AC3051">
            <v>0</v>
          </cell>
          <cell r="AD3051">
            <v>0</v>
          </cell>
          <cell r="AE3051">
            <v>0</v>
          </cell>
        </row>
        <row r="3052">
          <cell r="F3052" t="str">
            <v>(-) DESPESAS MANUTENÇÃO DE INSTALAÇÕESEstacionamento</v>
          </cell>
          <cell r="G3052" t="str">
            <v>Estacionamento</v>
          </cell>
          <cell r="H3052">
            <v>20</v>
          </cell>
          <cell r="I3052">
            <v>0</v>
          </cell>
          <cell r="J3052">
            <v>0</v>
          </cell>
          <cell r="K3052">
            <v>0</v>
          </cell>
          <cell r="L3052">
            <v>0</v>
          </cell>
          <cell r="M3052">
            <v>0</v>
          </cell>
          <cell r="N3052">
            <v>20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  <cell r="T3052">
            <v>20</v>
          </cell>
          <cell r="U3052">
            <v>0</v>
          </cell>
          <cell r="V3052">
            <v>0</v>
          </cell>
          <cell r="W3052">
            <v>0</v>
          </cell>
          <cell r="X3052">
            <v>0</v>
          </cell>
          <cell r="Y3052">
            <v>0</v>
          </cell>
          <cell r="Z3052">
            <v>20</v>
          </cell>
          <cell r="AA3052">
            <v>0</v>
          </cell>
          <cell r="AB3052">
            <v>0</v>
          </cell>
          <cell r="AC3052">
            <v>0</v>
          </cell>
          <cell r="AD3052">
            <v>0</v>
          </cell>
          <cell r="AE3052">
            <v>0</v>
          </cell>
        </row>
        <row r="3053">
          <cell r="F3053" t="str">
            <v>(-) DESPESAS MANUTENÇÃO DE INSTALAÇÕESPedágio</v>
          </cell>
          <cell r="G3053" t="str">
            <v>Pedágio</v>
          </cell>
          <cell r="H3053">
            <v>20</v>
          </cell>
          <cell r="I3053">
            <v>0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20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  <cell r="T3053">
            <v>20</v>
          </cell>
          <cell r="U3053">
            <v>0</v>
          </cell>
          <cell r="V3053">
            <v>0</v>
          </cell>
          <cell r="W3053">
            <v>0</v>
          </cell>
          <cell r="X3053">
            <v>0</v>
          </cell>
          <cell r="Y3053">
            <v>0</v>
          </cell>
          <cell r="Z3053">
            <v>20</v>
          </cell>
          <cell r="AA3053">
            <v>0</v>
          </cell>
          <cell r="AB3053">
            <v>0</v>
          </cell>
          <cell r="AC3053">
            <v>0</v>
          </cell>
          <cell r="AD3053">
            <v>0</v>
          </cell>
          <cell r="AE3053">
            <v>0</v>
          </cell>
        </row>
        <row r="3054">
          <cell r="F3054" t="str">
            <v>(-) DESPESAS MANUTENÇÃO DE INSTALAÇÕES(-) Telefonia e Telecomunicações</v>
          </cell>
          <cell r="G3054" t="str">
            <v>(-) Telefonia e Telecomunicações</v>
          </cell>
          <cell r="H3054">
            <v>507.66685106730608</v>
          </cell>
          <cell r="I3054">
            <v>97.48</v>
          </cell>
          <cell r="J3054">
            <v>507.66685106730608</v>
          </cell>
          <cell r="K3054">
            <v>80.09</v>
          </cell>
          <cell r="L3054">
            <v>507.66685106730608</v>
          </cell>
          <cell r="M3054">
            <v>80.09</v>
          </cell>
          <cell r="N3054">
            <v>507.66685106730608</v>
          </cell>
          <cell r="O3054">
            <v>96.02</v>
          </cell>
          <cell r="P3054">
            <v>507.66685106730608</v>
          </cell>
          <cell r="Q3054">
            <v>195.04</v>
          </cell>
          <cell r="R3054">
            <v>507.66685106730608</v>
          </cell>
          <cell r="S3054">
            <v>226.25</v>
          </cell>
          <cell r="T3054">
            <v>538.12686213134441</v>
          </cell>
          <cell r="U3054">
            <v>0</v>
          </cell>
          <cell r="V3054">
            <v>538.12686213134441</v>
          </cell>
          <cell r="W3054">
            <v>0</v>
          </cell>
          <cell r="X3054">
            <v>538.12686213134441</v>
          </cell>
          <cell r="Y3054">
            <v>0</v>
          </cell>
          <cell r="Z3054">
            <v>538.12686213134441</v>
          </cell>
          <cell r="AA3054">
            <v>0</v>
          </cell>
          <cell r="AB3054">
            <v>538.12686213134441</v>
          </cell>
          <cell r="AC3054">
            <v>0</v>
          </cell>
          <cell r="AD3054">
            <v>538.12686213134441</v>
          </cell>
          <cell r="AE3054">
            <v>0</v>
          </cell>
        </row>
        <row r="3055">
          <cell r="F3055" t="str">
            <v>(-) DESPESAS MANUTENÇÃO DE INSTALAÇÕESTelefonia Fixa</v>
          </cell>
          <cell r="G3055" t="str">
            <v>Telefonia Fixa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>
            <v>0</v>
          </cell>
          <cell r="V3055">
            <v>0</v>
          </cell>
          <cell r="W3055">
            <v>0</v>
          </cell>
          <cell r="X3055">
            <v>0</v>
          </cell>
          <cell r="Y3055">
            <v>0</v>
          </cell>
          <cell r="Z3055">
            <v>0</v>
          </cell>
          <cell r="AA3055">
            <v>0</v>
          </cell>
          <cell r="AB3055">
            <v>0</v>
          </cell>
          <cell r="AC3055">
            <v>0</v>
          </cell>
          <cell r="AD3055">
            <v>0</v>
          </cell>
          <cell r="AE3055">
            <v>0</v>
          </cell>
        </row>
        <row r="3056">
          <cell r="F3056" t="str">
            <v>(-) DESPESAS MANUTENÇÃO DE INSTALAÇÕESTelefonia Móvel</v>
          </cell>
          <cell r="G3056" t="str">
            <v>Telefonia Móvel</v>
          </cell>
          <cell r="H3056">
            <v>507.66685106730608</v>
          </cell>
          <cell r="I3056">
            <v>97.48</v>
          </cell>
          <cell r="J3056">
            <v>507.66685106730608</v>
          </cell>
          <cell r="K3056">
            <v>80.09</v>
          </cell>
          <cell r="L3056">
            <v>507.66685106730608</v>
          </cell>
          <cell r="M3056">
            <v>80.09</v>
          </cell>
          <cell r="N3056">
            <v>507.66685106730608</v>
          </cell>
          <cell r="O3056">
            <v>96.02</v>
          </cell>
          <cell r="P3056">
            <v>507.66685106730608</v>
          </cell>
          <cell r="Q3056">
            <v>195.04</v>
          </cell>
          <cell r="R3056">
            <v>507.66685106730608</v>
          </cell>
          <cell r="S3056">
            <v>226.25</v>
          </cell>
          <cell r="T3056">
            <v>538.12686213134441</v>
          </cell>
          <cell r="U3056">
            <v>0</v>
          </cell>
          <cell r="V3056">
            <v>538.12686213134441</v>
          </cell>
          <cell r="W3056">
            <v>0</v>
          </cell>
          <cell r="X3056">
            <v>538.12686213134441</v>
          </cell>
          <cell r="Y3056">
            <v>0</v>
          </cell>
          <cell r="Z3056">
            <v>538.12686213134441</v>
          </cell>
          <cell r="AA3056">
            <v>0</v>
          </cell>
          <cell r="AB3056">
            <v>538.12686213134441</v>
          </cell>
          <cell r="AC3056">
            <v>0</v>
          </cell>
          <cell r="AD3056">
            <v>538.12686213134441</v>
          </cell>
          <cell r="AE3056">
            <v>0</v>
          </cell>
        </row>
        <row r="3057">
          <cell r="F3057" t="str">
            <v>(-) DESPESAS MANUTENÇÃO DE INSTALAÇÕESInternet</v>
          </cell>
          <cell r="G3057" t="str">
            <v>Internet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0</v>
          </cell>
          <cell r="V3057">
            <v>0</v>
          </cell>
          <cell r="W3057">
            <v>0</v>
          </cell>
          <cell r="X3057">
            <v>0</v>
          </cell>
          <cell r="Y3057">
            <v>0</v>
          </cell>
          <cell r="Z3057">
            <v>0</v>
          </cell>
          <cell r="AA3057">
            <v>0</v>
          </cell>
          <cell r="AB3057">
            <v>0</v>
          </cell>
          <cell r="AC3057">
            <v>0</v>
          </cell>
          <cell r="AD3057">
            <v>0</v>
          </cell>
          <cell r="AE3057">
            <v>0</v>
          </cell>
        </row>
        <row r="3058">
          <cell r="F3058" t="str">
            <v>(-) DESPESAS MANUTENÇÃO DE INSTALAÇÕESServiço de Trasmissão em Audio e Video</v>
          </cell>
          <cell r="G3058" t="str">
            <v>Serviço de Trasmissão em Audio e Video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T3058">
            <v>0</v>
          </cell>
          <cell r="U3058">
            <v>0</v>
          </cell>
          <cell r="V3058">
            <v>0</v>
          </cell>
          <cell r="W3058">
            <v>0</v>
          </cell>
          <cell r="X3058">
            <v>0</v>
          </cell>
          <cell r="Y3058">
            <v>0</v>
          </cell>
          <cell r="Z3058">
            <v>0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</row>
        <row r="3059">
          <cell r="F3059" t="str">
            <v>(-) DESPESAS MANUTENÇÃO DE INSTALAÇÕESVoip</v>
          </cell>
          <cell r="G3059" t="str">
            <v>Voip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T3059">
            <v>0</v>
          </cell>
          <cell r="U3059">
            <v>0</v>
          </cell>
          <cell r="V3059">
            <v>0</v>
          </cell>
          <cell r="W3059">
            <v>0</v>
          </cell>
          <cell r="X3059">
            <v>0</v>
          </cell>
          <cell r="Y3059">
            <v>0</v>
          </cell>
          <cell r="Z3059">
            <v>0</v>
          </cell>
          <cell r="AA3059">
            <v>0</v>
          </cell>
          <cell r="AB3059">
            <v>0</v>
          </cell>
          <cell r="AC3059">
            <v>0</v>
          </cell>
          <cell r="AD3059">
            <v>0</v>
          </cell>
          <cell r="AE3059">
            <v>0</v>
          </cell>
        </row>
        <row r="3060">
          <cell r="F3060" t="str">
            <v>(-) DESPESAS MANUTENÇÃO DE INSTALAÇÕES(-)Materias de Consumo</v>
          </cell>
          <cell r="G3060" t="str">
            <v>(-)Materias de Consumo</v>
          </cell>
          <cell r="H3060">
            <v>670</v>
          </cell>
          <cell r="I3060">
            <v>17.829999999999998</v>
          </cell>
          <cell r="J3060">
            <v>420</v>
          </cell>
          <cell r="K3060">
            <v>2108.08</v>
          </cell>
          <cell r="L3060">
            <v>170</v>
          </cell>
          <cell r="M3060">
            <v>44.75</v>
          </cell>
          <cell r="N3060">
            <v>170</v>
          </cell>
          <cell r="O3060">
            <v>384.22</v>
          </cell>
          <cell r="P3060">
            <v>920</v>
          </cell>
          <cell r="Q3060">
            <v>1371.5600000000002</v>
          </cell>
          <cell r="R3060">
            <v>170</v>
          </cell>
          <cell r="S3060">
            <v>435.88</v>
          </cell>
          <cell r="T3060">
            <v>170</v>
          </cell>
          <cell r="U3060">
            <v>46.17</v>
          </cell>
          <cell r="V3060">
            <v>420</v>
          </cell>
          <cell r="W3060">
            <v>0</v>
          </cell>
          <cell r="X3060">
            <v>670</v>
          </cell>
          <cell r="Y3060">
            <v>0</v>
          </cell>
          <cell r="Z3060">
            <v>170</v>
          </cell>
          <cell r="AA3060">
            <v>0</v>
          </cell>
          <cell r="AB3060">
            <v>420</v>
          </cell>
          <cell r="AC3060">
            <v>0</v>
          </cell>
          <cell r="AD3060">
            <v>170</v>
          </cell>
          <cell r="AE3060">
            <v>0</v>
          </cell>
        </row>
        <row r="3061">
          <cell r="F3061" t="str">
            <v>(-) DESPESAS MANUTENÇÃO DE INSTALAÇÕESMaterial de Consumo Informática</v>
          </cell>
          <cell r="G3061" t="str">
            <v>Material de Consumo Informática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0</v>
          </cell>
          <cell r="V3061">
            <v>0</v>
          </cell>
          <cell r="W3061">
            <v>0</v>
          </cell>
          <cell r="X3061">
            <v>0</v>
          </cell>
          <cell r="Y3061">
            <v>0</v>
          </cell>
          <cell r="Z3061">
            <v>0</v>
          </cell>
          <cell r="AA3061">
            <v>0</v>
          </cell>
          <cell r="AB3061">
            <v>0</v>
          </cell>
          <cell r="AC3061">
            <v>0</v>
          </cell>
          <cell r="AD3061">
            <v>0</v>
          </cell>
          <cell r="AE3061">
            <v>0</v>
          </cell>
        </row>
        <row r="3062">
          <cell r="F3062" t="str">
            <v>(-) DESPESAS MANUTENÇÃO DE INSTALAÇÕESAluguel Máquina Reprográfica</v>
          </cell>
          <cell r="G3062" t="str">
            <v>Aluguel Máquina Reprográfica</v>
          </cell>
          <cell r="H3062">
            <v>30</v>
          </cell>
          <cell r="I3062">
            <v>0</v>
          </cell>
          <cell r="J3062">
            <v>30</v>
          </cell>
          <cell r="K3062">
            <v>0</v>
          </cell>
          <cell r="L3062">
            <v>30</v>
          </cell>
          <cell r="M3062">
            <v>0</v>
          </cell>
          <cell r="N3062">
            <v>30</v>
          </cell>
          <cell r="O3062">
            <v>0</v>
          </cell>
          <cell r="P3062">
            <v>30</v>
          </cell>
          <cell r="Q3062">
            <v>0</v>
          </cell>
          <cell r="R3062">
            <v>30</v>
          </cell>
          <cell r="S3062">
            <v>0</v>
          </cell>
          <cell r="T3062">
            <v>30</v>
          </cell>
          <cell r="U3062">
            <v>0</v>
          </cell>
          <cell r="V3062">
            <v>30</v>
          </cell>
          <cell r="W3062">
            <v>0</v>
          </cell>
          <cell r="X3062">
            <v>30</v>
          </cell>
          <cell r="Y3062">
            <v>0</v>
          </cell>
          <cell r="Z3062">
            <v>30</v>
          </cell>
          <cell r="AA3062">
            <v>0</v>
          </cell>
          <cell r="AB3062">
            <v>30</v>
          </cell>
          <cell r="AC3062">
            <v>0</v>
          </cell>
          <cell r="AD3062">
            <v>30</v>
          </cell>
          <cell r="AE3062">
            <v>0</v>
          </cell>
        </row>
        <row r="3063">
          <cell r="F3063" t="str">
            <v>(-) DESPESAS MANUTENÇÃO DE INSTALAÇÕESMaterial de Consumo Máquina Reprografia</v>
          </cell>
          <cell r="G3063" t="str">
            <v>Material de Consumo Máquina Reprografia</v>
          </cell>
          <cell r="H3063">
            <v>25</v>
          </cell>
          <cell r="I3063">
            <v>0</v>
          </cell>
          <cell r="J3063">
            <v>25</v>
          </cell>
          <cell r="K3063">
            <v>0</v>
          </cell>
          <cell r="L3063">
            <v>25</v>
          </cell>
          <cell r="M3063">
            <v>0</v>
          </cell>
          <cell r="N3063">
            <v>25</v>
          </cell>
          <cell r="O3063">
            <v>13.86</v>
          </cell>
          <cell r="P3063">
            <v>25</v>
          </cell>
          <cell r="Q3063">
            <v>0</v>
          </cell>
          <cell r="R3063">
            <v>25</v>
          </cell>
          <cell r="S3063">
            <v>0</v>
          </cell>
          <cell r="T3063">
            <v>25</v>
          </cell>
          <cell r="U3063">
            <v>0</v>
          </cell>
          <cell r="V3063">
            <v>25</v>
          </cell>
          <cell r="W3063">
            <v>0</v>
          </cell>
          <cell r="X3063">
            <v>25</v>
          </cell>
          <cell r="Y3063">
            <v>0</v>
          </cell>
          <cell r="Z3063">
            <v>25</v>
          </cell>
          <cell r="AA3063">
            <v>0</v>
          </cell>
          <cell r="AB3063">
            <v>25</v>
          </cell>
          <cell r="AC3063">
            <v>0</v>
          </cell>
          <cell r="AD3063">
            <v>25</v>
          </cell>
          <cell r="AE3063">
            <v>0</v>
          </cell>
        </row>
        <row r="3064">
          <cell r="F3064" t="str">
            <v>(-) DESPESAS MANUTENÇÃO DE INSTALAÇÕESMaterial de Expediente</v>
          </cell>
          <cell r="G3064" t="str">
            <v>Material de Expediente</v>
          </cell>
          <cell r="H3064">
            <v>75</v>
          </cell>
          <cell r="I3064">
            <v>17.829999999999998</v>
          </cell>
          <cell r="J3064">
            <v>75</v>
          </cell>
          <cell r="K3064">
            <v>62.2</v>
          </cell>
          <cell r="L3064">
            <v>75</v>
          </cell>
          <cell r="M3064">
            <v>0</v>
          </cell>
          <cell r="N3064">
            <v>75</v>
          </cell>
          <cell r="O3064">
            <v>32.86</v>
          </cell>
          <cell r="P3064">
            <v>75</v>
          </cell>
          <cell r="Q3064">
            <v>5.39</v>
          </cell>
          <cell r="R3064">
            <v>75</v>
          </cell>
          <cell r="S3064">
            <v>81.61</v>
          </cell>
          <cell r="T3064">
            <v>75</v>
          </cell>
          <cell r="U3064">
            <v>46.17</v>
          </cell>
          <cell r="V3064">
            <v>75</v>
          </cell>
          <cell r="W3064">
            <v>0</v>
          </cell>
          <cell r="X3064">
            <v>75</v>
          </cell>
          <cell r="Y3064">
            <v>0</v>
          </cell>
          <cell r="Z3064">
            <v>75</v>
          </cell>
          <cell r="AA3064">
            <v>0</v>
          </cell>
          <cell r="AB3064">
            <v>75</v>
          </cell>
          <cell r="AC3064">
            <v>0</v>
          </cell>
          <cell r="AD3064">
            <v>75</v>
          </cell>
          <cell r="AE3064">
            <v>0</v>
          </cell>
        </row>
        <row r="3065">
          <cell r="F3065" t="str">
            <v>(-) DESPESAS MANUTENÇÃO DE INSTALAÇÕESMaterial de Limpeza</v>
          </cell>
          <cell r="G3065" t="str">
            <v>Material de Limpeza</v>
          </cell>
          <cell r="H3065">
            <v>0</v>
          </cell>
          <cell r="I3065">
            <v>0</v>
          </cell>
          <cell r="J3065">
            <v>0</v>
          </cell>
          <cell r="K3065">
            <v>523.47</v>
          </cell>
          <cell r="L3065">
            <v>0</v>
          </cell>
          <cell r="M3065">
            <v>31.75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157.22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</row>
        <row r="3066">
          <cell r="F3066" t="str">
            <v>(-) DESPESAS MANUTENÇÃO DE INSTALAÇÕESMaterial Gráfico e Repreográfico</v>
          </cell>
          <cell r="G3066" t="str">
            <v>Material Gráfico e Repreográfico</v>
          </cell>
          <cell r="H3066">
            <v>20</v>
          </cell>
          <cell r="I3066">
            <v>0</v>
          </cell>
          <cell r="J3066">
            <v>20</v>
          </cell>
          <cell r="K3066">
            <v>0</v>
          </cell>
          <cell r="L3066">
            <v>20</v>
          </cell>
          <cell r="M3066">
            <v>0</v>
          </cell>
          <cell r="N3066">
            <v>20</v>
          </cell>
          <cell r="O3066">
            <v>0</v>
          </cell>
          <cell r="P3066">
            <v>20</v>
          </cell>
          <cell r="Q3066">
            <v>0</v>
          </cell>
          <cell r="R3066">
            <v>20</v>
          </cell>
          <cell r="S3066">
            <v>0</v>
          </cell>
          <cell r="T3066">
            <v>20</v>
          </cell>
          <cell r="U3066">
            <v>0</v>
          </cell>
          <cell r="V3066">
            <v>20</v>
          </cell>
          <cell r="W3066">
            <v>0</v>
          </cell>
          <cell r="X3066">
            <v>20</v>
          </cell>
          <cell r="Y3066">
            <v>0</v>
          </cell>
          <cell r="Z3066">
            <v>20</v>
          </cell>
          <cell r="AA3066">
            <v>0</v>
          </cell>
          <cell r="AB3066">
            <v>20</v>
          </cell>
          <cell r="AC3066">
            <v>0</v>
          </cell>
          <cell r="AD3066">
            <v>20</v>
          </cell>
          <cell r="AE3066">
            <v>0</v>
          </cell>
        </row>
        <row r="3067">
          <cell r="F3067" t="str">
            <v>(-) DESPESAS MANUTENÇÃO DE INSTALAÇÕESMateriais de Natureza Permanente</v>
          </cell>
          <cell r="G3067" t="str">
            <v>Materiais de Natureza Permanente</v>
          </cell>
          <cell r="H3067">
            <v>20</v>
          </cell>
          <cell r="I3067">
            <v>0</v>
          </cell>
          <cell r="J3067">
            <v>20</v>
          </cell>
          <cell r="K3067">
            <v>0</v>
          </cell>
          <cell r="L3067">
            <v>20</v>
          </cell>
          <cell r="M3067">
            <v>0</v>
          </cell>
          <cell r="N3067">
            <v>20</v>
          </cell>
          <cell r="O3067">
            <v>0</v>
          </cell>
          <cell r="P3067">
            <v>20</v>
          </cell>
          <cell r="Q3067">
            <v>0</v>
          </cell>
          <cell r="R3067">
            <v>20</v>
          </cell>
          <cell r="S3067">
            <v>0</v>
          </cell>
          <cell r="T3067">
            <v>20</v>
          </cell>
          <cell r="U3067">
            <v>0</v>
          </cell>
          <cell r="V3067">
            <v>20</v>
          </cell>
          <cell r="W3067">
            <v>0</v>
          </cell>
          <cell r="X3067">
            <v>20</v>
          </cell>
          <cell r="Y3067">
            <v>0</v>
          </cell>
          <cell r="Z3067">
            <v>20</v>
          </cell>
          <cell r="AA3067">
            <v>0</v>
          </cell>
          <cell r="AB3067">
            <v>20</v>
          </cell>
          <cell r="AC3067">
            <v>0</v>
          </cell>
          <cell r="AD3067">
            <v>20</v>
          </cell>
          <cell r="AE3067">
            <v>0</v>
          </cell>
        </row>
        <row r="3068">
          <cell r="F3068" t="str">
            <v>(-) DESPESAS MANUTENÇÃO DE INSTALAÇÕESCoffee Break</v>
          </cell>
          <cell r="G3068" t="str">
            <v>Coffee Break</v>
          </cell>
          <cell r="H3068">
            <v>0</v>
          </cell>
          <cell r="I3068">
            <v>0</v>
          </cell>
          <cell r="J3068">
            <v>250</v>
          </cell>
          <cell r="K3068">
            <v>0</v>
          </cell>
          <cell r="L3068">
            <v>0</v>
          </cell>
          <cell r="M3068">
            <v>13</v>
          </cell>
          <cell r="N3068">
            <v>0</v>
          </cell>
          <cell r="O3068">
            <v>0</v>
          </cell>
          <cell r="P3068">
            <v>250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250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B3068">
            <v>250</v>
          </cell>
          <cell r="AC3068">
            <v>0</v>
          </cell>
          <cell r="AD3068">
            <v>0</v>
          </cell>
          <cell r="AE3068">
            <v>0</v>
          </cell>
        </row>
        <row r="3069">
          <cell r="F3069" t="str">
            <v>(-) DESPESAS MANUTENÇÃO DE INSTALAÇÕESMaterial EPI</v>
          </cell>
          <cell r="G3069" t="str">
            <v>Material EPI</v>
          </cell>
          <cell r="H3069">
            <v>500</v>
          </cell>
          <cell r="I3069">
            <v>0</v>
          </cell>
          <cell r="J3069">
            <v>0</v>
          </cell>
          <cell r="K3069">
            <v>1522.41</v>
          </cell>
          <cell r="L3069">
            <v>0</v>
          </cell>
          <cell r="M3069">
            <v>0</v>
          </cell>
          <cell r="N3069">
            <v>0</v>
          </cell>
          <cell r="O3069">
            <v>337.5</v>
          </cell>
          <cell r="P3069">
            <v>500</v>
          </cell>
          <cell r="Q3069">
            <v>1366.17</v>
          </cell>
          <cell r="R3069">
            <v>0</v>
          </cell>
          <cell r="S3069">
            <v>197.05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500</v>
          </cell>
          <cell r="Y3069">
            <v>0</v>
          </cell>
          <cell r="Z3069">
            <v>0</v>
          </cell>
          <cell r="AA3069">
            <v>0</v>
          </cell>
          <cell r="AB3069">
            <v>0</v>
          </cell>
          <cell r="AC3069">
            <v>0</v>
          </cell>
          <cell r="AD3069">
            <v>0</v>
          </cell>
          <cell r="AE3069">
            <v>0</v>
          </cell>
        </row>
        <row r="3070">
          <cell r="F3070" t="str">
            <v>(-) DESPESAS MANUTENÇÃO DE INSTALAÇÕES(-) Serviços Técnicos Especializados</v>
          </cell>
          <cell r="G3070" t="str">
            <v>(-) Serviços Técnicos Especializados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B3070">
            <v>0</v>
          </cell>
          <cell r="AC3070">
            <v>0</v>
          </cell>
          <cell r="AD3070">
            <v>0</v>
          </cell>
          <cell r="AE3070">
            <v>0</v>
          </cell>
        </row>
        <row r="3071">
          <cell r="F3071" t="str">
            <v>(-) DESPESAS MANUTENÇÃO DE INSTALAÇÕESComissões sobre Vendas</v>
          </cell>
          <cell r="G3071" t="str">
            <v>Comissões sobre Vendas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B3071">
            <v>0</v>
          </cell>
          <cell r="AC3071">
            <v>0</v>
          </cell>
          <cell r="AD3071">
            <v>0</v>
          </cell>
          <cell r="AE3071">
            <v>0</v>
          </cell>
        </row>
        <row r="3072">
          <cell r="F3072" t="str">
            <v>(-) DESPESAS MANUTENÇÃO DE INSTALAÇÕESServiços de Segurança</v>
          </cell>
          <cell r="G3072" t="str">
            <v>Serviços de Segurança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B3072">
            <v>0</v>
          </cell>
          <cell r="AC3072">
            <v>0</v>
          </cell>
          <cell r="AD3072">
            <v>0</v>
          </cell>
          <cell r="AE3072">
            <v>0</v>
          </cell>
        </row>
        <row r="3073">
          <cell r="F3073" t="str">
            <v>(-) DESPESAS MANUTENÇÃO DE INSTALAÇÕESServiços de Contabilidade</v>
          </cell>
          <cell r="G3073" t="str">
            <v>Serviços de Contabilidade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B3073">
            <v>0</v>
          </cell>
          <cell r="AC3073">
            <v>0</v>
          </cell>
          <cell r="AD3073">
            <v>0</v>
          </cell>
          <cell r="AE3073">
            <v>0</v>
          </cell>
        </row>
        <row r="3074">
          <cell r="F3074" t="str">
            <v>(-) DESPESAS MANUTENÇÃO DE INSTALAÇÕESAssessoria Tributária</v>
          </cell>
          <cell r="G3074" t="str">
            <v>Assessoria Tributária</v>
          </cell>
          <cell r="H3074">
            <v>0</v>
          </cell>
          <cell r="I3074">
            <v>0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B3074">
            <v>0</v>
          </cell>
          <cell r="AC3074">
            <v>0</v>
          </cell>
          <cell r="AD3074">
            <v>0</v>
          </cell>
          <cell r="AE3074">
            <v>0</v>
          </cell>
        </row>
        <row r="3075">
          <cell r="F3075" t="str">
            <v>(-) DESPESAS MANUTENÇÃO DE INSTALAÇÕESAuditoria Independente</v>
          </cell>
          <cell r="G3075" t="str">
            <v>Auditoria Independente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B3075">
            <v>0</v>
          </cell>
          <cell r="AC3075">
            <v>0</v>
          </cell>
          <cell r="AD3075">
            <v>0</v>
          </cell>
          <cell r="AE3075">
            <v>0</v>
          </cell>
        </row>
        <row r="3076">
          <cell r="F3076" t="str">
            <v>(-) DESPESAS MANUTENÇÃO DE INSTALAÇÕESAdvocacia</v>
          </cell>
          <cell r="G3076" t="str">
            <v>Advocacia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B3076">
            <v>0</v>
          </cell>
          <cell r="AC3076">
            <v>0</v>
          </cell>
          <cell r="AD3076">
            <v>0</v>
          </cell>
          <cell r="AE3076">
            <v>0</v>
          </cell>
        </row>
        <row r="3077">
          <cell r="F3077" t="str">
            <v>(-) DESPESAS MANUTENÇÃO DE INSTALAÇÕESAssessoria de Imprensa</v>
          </cell>
          <cell r="G3077" t="str">
            <v>Assessoria de Imprensa</v>
          </cell>
          <cell r="H3077">
            <v>0</v>
          </cell>
          <cell r="I3077">
            <v>0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B3077">
            <v>0</v>
          </cell>
          <cell r="AC3077">
            <v>0</v>
          </cell>
          <cell r="AD3077">
            <v>0</v>
          </cell>
          <cell r="AE3077">
            <v>0</v>
          </cell>
        </row>
        <row r="3078">
          <cell r="F3078" t="str">
            <v>(-) DESPESAS MANUTENÇÃO DE INSTALAÇÕESAssessoria de Comunicação</v>
          </cell>
          <cell r="G3078" t="str">
            <v>Assessoria de Comunicação</v>
          </cell>
          <cell r="H3078">
            <v>0</v>
          </cell>
          <cell r="I3078">
            <v>0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B3078">
            <v>0</v>
          </cell>
          <cell r="AC3078">
            <v>0</v>
          </cell>
          <cell r="AD3078">
            <v>0</v>
          </cell>
          <cell r="AE3078">
            <v>0</v>
          </cell>
        </row>
        <row r="3079">
          <cell r="F3079" t="str">
            <v>(-) DESPESAS MANUTENÇÃO DE INSTALAÇÕESAssessoria Criação e Publicidade</v>
          </cell>
          <cell r="G3079" t="str">
            <v>Assessoria Criação e Publicidade</v>
          </cell>
          <cell r="H3079">
            <v>0</v>
          </cell>
          <cell r="I3079">
            <v>0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0</v>
          </cell>
          <cell r="AD3079">
            <v>0</v>
          </cell>
          <cell r="AE3079">
            <v>0</v>
          </cell>
        </row>
        <row r="3080">
          <cell r="F3080" t="str">
            <v>(-) DESPESAS MANUTENÇÃO DE INSTALAÇÕESRecrutamento e Seleção</v>
          </cell>
          <cell r="G3080" t="str">
            <v>Recrutamento e Seleção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0</v>
          </cell>
          <cell r="AD3080">
            <v>0</v>
          </cell>
          <cell r="AE3080">
            <v>0</v>
          </cell>
        </row>
        <row r="3081">
          <cell r="F3081" t="str">
            <v>(-) DESPESAS MANUTENÇÃO DE INSTALAÇÕESFerramentas de Pesquisa</v>
          </cell>
          <cell r="G3081" t="str">
            <v>Ferramentas de Pesquisa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B3081">
            <v>0</v>
          </cell>
          <cell r="AC3081">
            <v>0</v>
          </cell>
          <cell r="AD3081">
            <v>0</v>
          </cell>
          <cell r="AE3081">
            <v>0</v>
          </cell>
        </row>
        <row r="3082">
          <cell r="F3082" t="str">
            <v>(-) DESPESAS MANUTENÇÃO DE INSTALAÇÕESAssessoria Empresarial</v>
          </cell>
          <cell r="G3082" t="str">
            <v>Assessoria Empresarial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B3082">
            <v>0</v>
          </cell>
          <cell r="AC3082">
            <v>0</v>
          </cell>
          <cell r="AD3082">
            <v>0</v>
          </cell>
          <cell r="AE3082">
            <v>0</v>
          </cell>
        </row>
        <row r="3083">
          <cell r="F3083" t="str">
            <v>(-) DESPESAS MANUTENÇÃO DE INSTALAÇÕESServiço de Desembaraço Aduaneiro</v>
          </cell>
          <cell r="G3083" t="str">
            <v>Serviço de Desembaraço Aduaneiro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0</v>
          </cell>
          <cell r="AD3083">
            <v>0</v>
          </cell>
          <cell r="AE3083">
            <v>0</v>
          </cell>
        </row>
        <row r="3084">
          <cell r="F3084" t="str">
            <v>(-) DESPESAS MANUTENÇÃO DE INSTALAÇÕESParticipação em Associações</v>
          </cell>
          <cell r="G3084" t="str">
            <v>Participação em Associações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B3084">
            <v>0</v>
          </cell>
          <cell r="AC3084">
            <v>0</v>
          </cell>
          <cell r="AD3084">
            <v>0</v>
          </cell>
          <cell r="AE3084">
            <v>0</v>
          </cell>
        </row>
        <row r="3085">
          <cell r="F3085" t="str">
            <v>(-) DESPESAS MANUTENÇÃO DE INSTALAÇÕESComissão Empresa de Cobrança</v>
          </cell>
          <cell r="G3085" t="str">
            <v>Comissão Empresa de Cobrança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B3085">
            <v>0</v>
          </cell>
          <cell r="AC3085">
            <v>0</v>
          </cell>
          <cell r="AD3085">
            <v>0</v>
          </cell>
          <cell r="AE3085">
            <v>0</v>
          </cell>
        </row>
        <row r="3086">
          <cell r="F3086" t="str">
            <v>(-) DESPESAS MANUTENÇÃO DE INSTALAÇÕESServiço Análise de Crédito</v>
          </cell>
          <cell r="G3086" t="str">
            <v>Serviço Análise de Crédito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B3086">
            <v>0</v>
          </cell>
          <cell r="AC3086">
            <v>0</v>
          </cell>
          <cell r="AD3086">
            <v>0</v>
          </cell>
          <cell r="AE3086">
            <v>0</v>
          </cell>
        </row>
        <row r="3087">
          <cell r="F3087" t="str">
            <v>(-) DESPESAS MANUTENÇÃO DE INSTALAÇÕESDesenvolvimento e Manutenção de Software</v>
          </cell>
          <cell r="G3087" t="str">
            <v>Desenvolvimento e Manutenção de Software</v>
          </cell>
          <cell r="H3087">
            <v>0</v>
          </cell>
          <cell r="I3087">
            <v>0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B3087">
            <v>0</v>
          </cell>
          <cell r="AC3087">
            <v>0</v>
          </cell>
          <cell r="AD3087">
            <v>0</v>
          </cell>
          <cell r="AE3087">
            <v>0</v>
          </cell>
        </row>
        <row r="3088">
          <cell r="F3088" t="str">
            <v>(-) DESPESAS MANUTENÇÃO DE INSTALAÇÕESSuporte Técnico Software</v>
          </cell>
          <cell r="G3088" t="str">
            <v>Suporte Técnico Software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B3088">
            <v>0</v>
          </cell>
          <cell r="AC3088">
            <v>0</v>
          </cell>
          <cell r="AD3088">
            <v>0</v>
          </cell>
          <cell r="AE3088">
            <v>0</v>
          </cell>
        </row>
        <row r="3089">
          <cell r="F3089" t="str">
            <v>(-) DESPESAS MANUTENÇÃO DE INSTALAÇÕESLicença para Uso de Software (Aluguel)</v>
          </cell>
          <cell r="G3089" t="str">
            <v>Licença para Uso de Software (Aluguel)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B3089">
            <v>0</v>
          </cell>
          <cell r="AC3089">
            <v>0</v>
          </cell>
          <cell r="AD3089">
            <v>0</v>
          </cell>
          <cell r="AE3089">
            <v>0</v>
          </cell>
        </row>
        <row r="3090">
          <cell r="F3090" t="str">
            <v>(-) DESPESAS MANUTENÇÃO DE INSTALAÇÕESAssessoria em TI</v>
          </cell>
          <cell r="G3090" t="str">
            <v>Assessoria em TI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  <cell r="AA3090">
            <v>0</v>
          </cell>
          <cell r="AB3090">
            <v>0</v>
          </cell>
          <cell r="AC3090">
            <v>0</v>
          </cell>
          <cell r="AD3090">
            <v>0</v>
          </cell>
          <cell r="AE3090">
            <v>0</v>
          </cell>
        </row>
        <row r="3091">
          <cell r="F3091" t="str">
            <v>(-) DESPESAS MANUTENÇÃO DE INSTALAÇÕESManutenção Suporte Técnico Software</v>
          </cell>
          <cell r="G3091" t="str">
            <v>Manutenção Suporte Técnico Software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  <cell r="AA3091">
            <v>0</v>
          </cell>
          <cell r="AB3091">
            <v>0</v>
          </cell>
          <cell r="AC3091">
            <v>0</v>
          </cell>
          <cell r="AD3091">
            <v>0</v>
          </cell>
          <cell r="AE3091">
            <v>0</v>
          </cell>
        </row>
        <row r="3092">
          <cell r="F3092" t="str">
            <v>(-) DESPESAS MANUTENÇÃO DE INSTALAÇÕES(-)Manutenção</v>
          </cell>
          <cell r="G3092" t="str">
            <v>(-)Manutenção</v>
          </cell>
          <cell r="H3092">
            <v>23100</v>
          </cell>
          <cell r="I3092">
            <v>21581.55</v>
          </cell>
          <cell r="J3092">
            <v>22600</v>
          </cell>
          <cell r="K3092">
            <v>28006.73</v>
          </cell>
          <cell r="L3092">
            <v>22600</v>
          </cell>
          <cell r="M3092">
            <v>22481.279999999999</v>
          </cell>
          <cell r="N3092">
            <v>22600</v>
          </cell>
          <cell r="O3092">
            <v>13587.67</v>
          </cell>
          <cell r="P3092">
            <v>22600</v>
          </cell>
          <cell r="Q3092">
            <v>14766.9</v>
          </cell>
          <cell r="R3092">
            <v>22600</v>
          </cell>
          <cell r="S3092">
            <v>18775.080000000002</v>
          </cell>
          <cell r="T3092">
            <v>23100</v>
          </cell>
          <cell r="U3092">
            <v>13397.45</v>
          </cell>
          <cell r="V3092">
            <v>22600</v>
          </cell>
          <cell r="W3092">
            <v>0</v>
          </cell>
          <cell r="X3092">
            <v>22600</v>
          </cell>
          <cell r="Y3092">
            <v>0</v>
          </cell>
          <cell r="Z3092">
            <v>22600</v>
          </cell>
          <cell r="AA3092">
            <v>0</v>
          </cell>
          <cell r="AB3092">
            <v>22600</v>
          </cell>
          <cell r="AC3092">
            <v>0</v>
          </cell>
          <cell r="AD3092">
            <v>23100</v>
          </cell>
          <cell r="AE3092">
            <v>0</v>
          </cell>
        </row>
        <row r="3093">
          <cell r="F3093" t="str">
            <v>(-) DESPESAS MANUTENÇÃO DE INSTALAÇÕESMateriais de Manutenção e Reparos</v>
          </cell>
          <cell r="G3093" t="str">
            <v>Materiais de Manutenção e Reparos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0</v>
          </cell>
          <cell r="R3093">
            <v>0</v>
          </cell>
          <cell r="S3093">
            <v>0</v>
          </cell>
          <cell r="T3093">
            <v>0</v>
          </cell>
          <cell r="U3093">
            <v>0</v>
          </cell>
          <cell r="V3093">
            <v>0</v>
          </cell>
          <cell r="W3093">
            <v>0</v>
          </cell>
          <cell r="X3093">
            <v>0</v>
          </cell>
          <cell r="Y3093">
            <v>0</v>
          </cell>
          <cell r="Z3093">
            <v>0</v>
          </cell>
          <cell r="AA3093">
            <v>0</v>
          </cell>
          <cell r="AB3093">
            <v>0</v>
          </cell>
          <cell r="AC3093">
            <v>0</v>
          </cell>
          <cell r="AD3093">
            <v>0</v>
          </cell>
          <cell r="AE3093">
            <v>0</v>
          </cell>
        </row>
        <row r="3094">
          <cell r="F3094" t="str">
            <v>(-) DESPESAS MANUTENÇÃO DE INSTALAÇÕESManutenção Conservação Móveis e Utensílios</v>
          </cell>
          <cell r="G3094" t="str">
            <v>Manutenção Conservação Móveis e Utensílios</v>
          </cell>
          <cell r="H3094">
            <v>100</v>
          </cell>
          <cell r="I3094">
            <v>0</v>
          </cell>
          <cell r="J3094">
            <v>100</v>
          </cell>
          <cell r="K3094">
            <v>0</v>
          </cell>
          <cell r="L3094">
            <v>100</v>
          </cell>
          <cell r="M3094">
            <v>0</v>
          </cell>
          <cell r="N3094">
            <v>100</v>
          </cell>
          <cell r="O3094">
            <v>0</v>
          </cell>
          <cell r="P3094">
            <v>100</v>
          </cell>
          <cell r="Q3094">
            <v>0</v>
          </cell>
          <cell r="R3094">
            <v>100</v>
          </cell>
          <cell r="S3094">
            <v>0</v>
          </cell>
          <cell r="T3094">
            <v>100</v>
          </cell>
          <cell r="U3094">
            <v>0</v>
          </cell>
          <cell r="V3094">
            <v>100</v>
          </cell>
          <cell r="W3094">
            <v>0</v>
          </cell>
          <cell r="X3094">
            <v>100</v>
          </cell>
          <cell r="Y3094">
            <v>0</v>
          </cell>
          <cell r="Z3094">
            <v>100</v>
          </cell>
          <cell r="AA3094">
            <v>0</v>
          </cell>
          <cell r="AB3094">
            <v>100</v>
          </cell>
          <cell r="AC3094">
            <v>0</v>
          </cell>
          <cell r="AD3094">
            <v>100</v>
          </cell>
          <cell r="AE3094">
            <v>0</v>
          </cell>
        </row>
        <row r="3095">
          <cell r="F3095" t="str">
            <v>(-) DESPESAS MANUTENÇÃO DE INSTALAÇÕESManutenção Conservação Máq. e Equipamentos</v>
          </cell>
          <cell r="G3095" t="str">
            <v>Manutenção Conservação Máq. e Equipamentos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  <cell r="T3095">
            <v>0</v>
          </cell>
          <cell r="U3095">
            <v>0</v>
          </cell>
          <cell r="V3095">
            <v>0</v>
          </cell>
          <cell r="W3095">
            <v>0</v>
          </cell>
          <cell r="X3095">
            <v>0</v>
          </cell>
          <cell r="Y3095">
            <v>0</v>
          </cell>
          <cell r="Z3095">
            <v>0</v>
          </cell>
          <cell r="AA3095">
            <v>0</v>
          </cell>
          <cell r="AB3095">
            <v>0</v>
          </cell>
          <cell r="AC3095">
            <v>0</v>
          </cell>
          <cell r="AD3095">
            <v>0</v>
          </cell>
          <cell r="AE3095">
            <v>0</v>
          </cell>
        </row>
        <row r="3096">
          <cell r="F3096" t="str">
            <v>(-) DESPESAS MANUTENÇÃO DE INSTALAÇÕESManutenção de Equipamentos de Informática</v>
          </cell>
          <cell r="G3096" t="str">
            <v>Manutenção de Equipamentos de Informática</v>
          </cell>
          <cell r="H3096">
            <v>500</v>
          </cell>
          <cell r="I3096">
            <v>0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  <cell r="R3096">
            <v>0</v>
          </cell>
          <cell r="S3096">
            <v>0</v>
          </cell>
          <cell r="T3096">
            <v>500</v>
          </cell>
          <cell r="U3096">
            <v>0</v>
          </cell>
          <cell r="V3096">
            <v>0</v>
          </cell>
          <cell r="W3096">
            <v>0</v>
          </cell>
          <cell r="X3096">
            <v>0</v>
          </cell>
          <cell r="Y3096">
            <v>0</v>
          </cell>
          <cell r="Z3096">
            <v>0</v>
          </cell>
          <cell r="AA3096">
            <v>0</v>
          </cell>
          <cell r="AB3096">
            <v>0</v>
          </cell>
          <cell r="AC3096">
            <v>0</v>
          </cell>
          <cell r="AD3096">
            <v>500</v>
          </cell>
          <cell r="AE3096">
            <v>0</v>
          </cell>
        </row>
        <row r="3097">
          <cell r="F3097" t="str">
            <v>(-) DESPESAS MANUTENÇÃO DE INSTALAÇÕESManutenção e Conservação Instalações</v>
          </cell>
          <cell r="G3097" t="str">
            <v>Manutenção e Conservação Instalações</v>
          </cell>
          <cell r="H3097">
            <v>22500</v>
          </cell>
          <cell r="I3097">
            <v>21581.55</v>
          </cell>
          <cell r="J3097">
            <v>22500</v>
          </cell>
          <cell r="K3097">
            <v>28006.73</v>
          </cell>
          <cell r="L3097">
            <v>22500</v>
          </cell>
          <cell r="M3097">
            <v>22481.279999999999</v>
          </cell>
          <cell r="N3097">
            <v>22500</v>
          </cell>
          <cell r="O3097">
            <v>13587.67</v>
          </cell>
          <cell r="P3097">
            <v>22500</v>
          </cell>
          <cell r="Q3097">
            <v>14766.9</v>
          </cell>
          <cell r="R3097">
            <v>22500</v>
          </cell>
          <cell r="S3097">
            <v>18775.080000000002</v>
          </cell>
          <cell r="T3097">
            <v>22500</v>
          </cell>
          <cell r="U3097">
            <v>13397.45</v>
          </cell>
          <cell r="V3097">
            <v>22500</v>
          </cell>
          <cell r="W3097">
            <v>0</v>
          </cell>
          <cell r="X3097">
            <v>22500</v>
          </cell>
          <cell r="Y3097">
            <v>0</v>
          </cell>
          <cell r="Z3097">
            <v>22500</v>
          </cell>
          <cell r="AA3097">
            <v>0</v>
          </cell>
          <cell r="AB3097">
            <v>22500</v>
          </cell>
          <cell r="AC3097">
            <v>0</v>
          </cell>
          <cell r="AD3097">
            <v>22500</v>
          </cell>
          <cell r="AE3097">
            <v>0</v>
          </cell>
        </row>
        <row r="3098">
          <cell r="F3098" t="str">
            <v>(-) DESPESAS MANUTENÇÃO DE INSTALAÇÕESManutenção e Conservação Predial</v>
          </cell>
          <cell r="G3098" t="str">
            <v>Manutenção e Conservação Predial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T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  <cell r="Y3098">
            <v>0</v>
          </cell>
          <cell r="Z3098">
            <v>0</v>
          </cell>
          <cell r="AA3098">
            <v>0</v>
          </cell>
          <cell r="AB3098">
            <v>0</v>
          </cell>
          <cell r="AC3098">
            <v>0</v>
          </cell>
          <cell r="AD3098">
            <v>0</v>
          </cell>
          <cell r="AE3098">
            <v>0</v>
          </cell>
        </row>
        <row r="3099">
          <cell r="F3099" t="str">
            <v>(-) DESPESAS MANUTENÇÃO DE INSTALAÇÕES(-)Outras Despesas Gerais</v>
          </cell>
          <cell r="G3099" t="str">
            <v>(-)Outras Despesas Gerais</v>
          </cell>
          <cell r="H3099">
            <v>70</v>
          </cell>
          <cell r="I3099">
            <v>0</v>
          </cell>
          <cell r="J3099">
            <v>70</v>
          </cell>
          <cell r="K3099">
            <v>226.69</v>
          </cell>
          <cell r="L3099">
            <v>70</v>
          </cell>
          <cell r="M3099">
            <v>184.12</v>
          </cell>
          <cell r="N3099">
            <v>70</v>
          </cell>
          <cell r="O3099">
            <v>240.85999999999999</v>
          </cell>
          <cell r="P3099">
            <v>70</v>
          </cell>
          <cell r="Q3099">
            <v>268.20999999999998</v>
          </cell>
          <cell r="R3099">
            <v>70</v>
          </cell>
          <cell r="S3099">
            <v>50.09</v>
          </cell>
          <cell r="T3099">
            <v>70</v>
          </cell>
          <cell r="U3099">
            <v>76.960000000000008</v>
          </cell>
          <cell r="V3099">
            <v>70</v>
          </cell>
          <cell r="W3099">
            <v>0</v>
          </cell>
          <cell r="X3099">
            <v>70</v>
          </cell>
          <cell r="Y3099">
            <v>0</v>
          </cell>
          <cell r="Z3099">
            <v>70</v>
          </cell>
          <cell r="AA3099">
            <v>0</v>
          </cell>
          <cell r="AB3099">
            <v>70</v>
          </cell>
          <cell r="AC3099">
            <v>0</v>
          </cell>
          <cell r="AD3099">
            <v>70</v>
          </cell>
          <cell r="AE3099">
            <v>0</v>
          </cell>
        </row>
        <row r="3100">
          <cell r="F3100" t="str">
            <v>(-) DESPESAS MANUTENÇÃO DE INSTALAÇÕESAluguel de Veículos</v>
          </cell>
          <cell r="G3100" t="str">
            <v>Aluguel de Veículos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  <cell r="T3100">
            <v>0</v>
          </cell>
          <cell r="U3100">
            <v>0</v>
          </cell>
          <cell r="V3100">
            <v>0</v>
          </cell>
          <cell r="W3100">
            <v>0</v>
          </cell>
          <cell r="X3100">
            <v>0</v>
          </cell>
          <cell r="Y3100">
            <v>0</v>
          </cell>
          <cell r="Z3100">
            <v>0</v>
          </cell>
          <cell r="AA3100">
            <v>0</v>
          </cell>
          <cell r="AB3100">
            <v>0</v>
          </cell>
          <cell r="AC3100">
            <v>0</v>
          </cell>
          <cell r="AD3100">
            <v>0</v>
          </cell>
          <cell r="AE3100">
            <v>0</v>
          </cell>
        </row>
        <row r="3101">
          <cell r="F3101" t="str">
            <v>(-) DESPESAS MANUTENÇÃO DE INSTALAÇÕESAssinatura Jornais, Revistas e Periódicos</v>
          </cell>
          <cell r="G3101" t="str">
            <v>Assinatura Jornais, Revistas e Periódicos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  <cell r="T3101">
            <v>0</v>
          </cell>
          <cell r="U3101">
            <v>0</v>
          </cell>
          <cell r="V3101">
            <v>0</v>
          </cell>
          <cell r="W3101">
            <v>0</v>
          </cell>
          <cell r="X3101">
            <v>0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0</v>
          </cell>
          <cell r="AD3101">
            <v>0</v>
          </cell>
          <cell r="AE3101">
            <v>0</v>
          </cell>
        </row>
        <row r="3102">
          <cell r="F3102" t="str">
            <v>(-) DESPESAS MANUTENÇÃO DE INSTALAÇÕESCombustível</v>
          </cell>
          <cell r="G3102" t="str">
            <v>Combustível</v>
          </cell>
          <cell r="H3102">
            <v>70</v>
          </cell>
          <cell r="I3102">
            <v>0</v>
          </cell>
          <cell r="J3102">
            <v>70</v>
          </cell>
          <cell r="K3102">
            <v>71.86</v>
          </cell>
          <cell r="L3102">
            <v>70</v>
          </cell>
          <cell r="M3102">
            <v>0</v>
          </cell>
          <cell r="N3102">
            <v>70</v>
          </cell>
          <cell r="O3102">
            <v>0</v>
          </cell>
          <cell r="P3102">
            <v>70</v>
          </cell>
          <cell r="Q3102">
            <v>268.20999999999998</v>
          </cell>
          <cell r="R3102">
            <v>70</v>
          </cell>
          <cell r="S3102">
            <v>0</v>
          </cell>
          <cell r="T3102">
            <v>70</v>
          </cell>
          <cell r="U3102">
            <v>0</v>
          </cell>
          <cell r="V3102">
            <v>70</v>
          </cell>
          <cell r="W3102">
            <v>0</v>
          </cell>
          <cell r="X3102">
            <v>70</v>
          </cell>
          <cell r="Y3102">
            <v>0</v>
          </cell>
          <cell r="Z3102">
            <v>70</v>
          </cell>
          <cell r="AA3102">
            <v>0</v>
          </cell>
          <cell r="AB3102">
            <v>70</v>
          </cell>
          <cell r="AC3102">
            <v>0</v>
          </cell>
          <cell r="AD3102">
            <v>70</v>
          </cell>
          <cell r="AE3102">
            <v>0</v>
          </cell>
        </row>
        <row r="3103">
          <cell r="F3103" t="str">
            <v>(-) DESPESAS MANUTENÇÃO DE INSTALAÇÕESDespesa com Documentos</v>
          </cell>
          <cell r="G3103" t="str">
            <v>Despesa com Documentos</v>
          </cell>
          <cell r="H3103">
            <v>0</v>
          </cell>
          <cell r="I3103">
            <v>0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  <cell r="Q3103">
            <v>0</v>
          </cell>
          <cell r="R3103">
            <v>0</v>
          </cell>
          <cell r="S3103">
            <v>0</v>
          </cell>
          <cell r="T3103">
            <v>0</v>
          </cell>
          <cell r="U3103">
            <v>0</v>
          </cell>
          <cell r="V3103">
            <v>0</v>
          </cell>
          <cell r="W3103">
            <v>0</v>
          </cell>
          <cell r="X3103">
            <v>0</v>
          </cell>
          <cell r="Y3103">
            <v>0</v>
          </cell>
          <cell r="Z3103">
            <v>0</v>
          </cell>
          <cell r="AA3103">
            <v>0</v>
          </cell>
          <cell r="AB3103">
            <v>0</v>
          </cell>
          <cell r="AC3103">
            <v>0</v>
          </cell>
          <cell r="AD3103">
            <v>0</v>
          </cell>
          <cell r="AE3103">
            <v>0</v>
          </cell>
        </row>
        <row r="3104">
          <cell r="F3104" t="str">
            <v>(-) DESPESAS MANUTENÇÃO DE INSTALAÇÕESDespesa com Processos Judiciais</v>
          </cell>
          <cell r="G3104" t="str">
            <v>Despesa com Processos Judiciais</v>
          </cell>
          <cell r="H3104">
            <v>0</v>
          </cell>
          <cell r="I3104">
            <v>0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  <cell r="T3104">
            <v>0</v>
          </cell>
          <cell r="U3104">
            <v>0</v>
          </cell>
          <cell r="V3104">
            <v>0</v>
          </cell>
          <cell r="W3104">
            <v>0</v>
          </cell>
          <cell r="X3104">
            <v>0</v>
          </cell>
          <cell r="Y3104">
            <v>0</v>
          </cell>
          <cell r="Z3104">
            <v>0</v>
          </cell>
          <cell r="AA3104">
            <v>0</v>
          </cell>
          <cell r="AB3104">
            <v>0</v>
          </cell>
          <cell r="AC3104">
            <v>0</v>
          </cell>
          <cell r="AD3104">
            <v>0</v>
          </cell>
          <cell r="AE3104">
            <v>0</v>
          </cell>
        </row>
        <row r="3105">
          <cell r="F3105" t="str">
            <v>(-) DESPESAS MANUTENÇÃO DE INSTALAÇÕESFrete Compra</v>
          </cell>
          <cell r="G3105" t="str">
            <v>Frete Compra</v>
          </cell>
          <cell r="H3105">
            <v>0</v>
          </cell>
          <cell r="I3105">
            <v>0</v>
          </cell>
          <cell r="J3105">
            <v>0</v>
          </cell>
          <cell r="K3105">
            <v>154.83000000000001</v>
          </cell>
          <cell r="L3105">
            <v>0</v>
          </cell>
          <cell r="M3105">
            <v>184.12</v>
          </cell>
          <cell r="N3105">
            <v>0</v>
          </cell>
          <cell r="O3105">
            <v>240.85999999999999</v>
          </cell>
          <cell r="P3105">
            <v>0</v>
          </cell>
          <cell r="Q3105">
            <v>0</v>
          </cell>
          <cell r="R3105">
            <v>0</v>
          </cell>
          <cell r="S3105">
            <v>50.09</v>
          </cell>
          <cell r="T3105">
            <v>0</v>
          </cell>
          <cell r="U3105">
            <v>51.31</v>
          </cell>
          <cell r="V3105">
            <v>0</v>
          </cell>
          <cell r="W3105">
            <v>0</v>
          </cell>
          <cell r="X3105">
            <v>0</v>
          </cell>
          <cell r="Y3105">
            <v>0</v>
          </cell>
          <cell r="Z3105">
            <v>0</v>
          </cell>
          <cell r="AA3105">
            <v>0</v>
          </cell>
          <cell r="AB3105">
            <v>0</v>
          </cell>
          <cell r="AC3105">
            <v>0</v>
          </cell>
          <cell r="AD3105">
            <v>0</v>
          </cell>
          <cell r="AE3105">
            <v>0</v>
          </cell>
        </row>
        <row r="3106">
          <cell r="F3106" t="str">
            <v>(-) DESPESAS MANUTENÇÃO DE INSTALAÇÕESMão-de-Obra Terceirizada</v>
          </cell>
          <cell r="G3106" t="str">
            <v>Mão-de-Obra Terceirizada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0</v>
          </cell>
          <cell r="V3106">
            <v>0</v>
          </cell>
          <cell r="W3106">
            <v>0</v>
          </cell>
          <cell r="X3106">
            <v>0</v>
          </cell>
          <cell r="Y3106">
            <v>0</v>
          </cell>
          <cell r="Z3106">
            <v>0</v>
          </cell>
          <cell r="AA3106">
            <v>0</v>
          </cell>
          <cell r="AB3106">
            <v>0</v>
          </cell>
          <cell r="AC3106">
            <v>0</v>
          </cell>
          <cell r="AD3106">
            <v>0</v>
          </cell>
          <cell r="AE3106">
            <v>0</v>
          </cell>
        </row>
        <row r="3107">
          <cell r="F3107" t="str">
            <v>(-) DESPESAS MANUTENÇÃO DE INSTALAÇÕESServiço de Correios</v>
          </cell>
          <cell r="G3107" t="str">
            <v>Serviço de Correios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  <cell r="T3107">
            <v>0</v>
          </cell>
          <cell r="U3107">
            <v>25.650000000000002</v>
          </cell>
          <cell r="V3107">
            <v>0</v>
          </cell>
          <cell r="W3107">
            <v>0</v>
          </cell>
          <cell r="X3107">
            <v>0</v>
          </cell>
          <cell r="Y3107">
            <v>0</v>
          </cell>
          <cell r="Z3107">
            <v>0</v>
          </cell>
          <cell r="AA3107">
            <v>0</v>
          </cell>
          <cell r="AB3107">
            <v>0</v>
          </cell>
          <cell r="AC3107">
            <v>0</v>
          </cell>
          <cell r="AD3107">
            <v>0</v>
          </cell>
          <cell r="AE3107">
            <v>0</v>
          </cell>
        </row>
        <row r="3108">
          <cell r="F3108" t="str">
            <v>(-) DESPESAS MANUTENÇÃO DE INSTALAÇÕESÁgua</v>
          </cell>
          <cell r="G3108" t="str">
            <v>Água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  <cell r="R3108">
            <v>0</v>
          </cell>
          <cell r="S3108">
            <v>0</v>
          </cell>
          <cell r="T3108">
            <v>0</v>
          </cell>
          <cell r="U3108">
            <v>0</v>
          </cell>
          <cell r="V3108">
            <v>0</v>
          </cell>
          <cell r="W3108">
            <v>0</v>
          </cell>
          <cell r="X3108">
            <v>0</v>
          </cell>
          <cell r="Y3108">
            <v>0</v>
          </cell>
          <cell r="Z3108">
            <v>0</v>
          </cell>
          <cell r="AA3108">
            <v>0</v>
          </cell>
          <cell r="AB3108">
            <v>0</v>
          </cell>
          <cell r="AC3108">
            <v>0</v>
          </cell>
          <cell r="AD3108">
            <v>0</v>
          </cell>
          <cell r="AE3108">
            <v>0</v>
          </cell>
        </row>
        <row r="3109">
          <cell r="F3109" t="str">
            <v>(-) DESPESAS MANUTENÇÃO DE INSTALAÇÕESDespesas com Amortização de Software</v>
          </cell>
          <cell r="G3109" t="str">
            <v>Despesas com Amortização de Software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0</v>
          </cell>
          <cell r="AD3109">
            <v>0</v>
          </cell>
          <cell r="AE3109">
            <v>0</v>
          </cell>
        </row>
        <row r="3110">
          <cell r="F3110" t="str">
            <v>(-) DESPESAS MANUTENÇÃO DE INSTALAÇÕESTaxas Operacionais</v>
          </cell>
          <cell r="G3110" t="str">
            <v>Taxas Operacionais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  <cell r="T3110">
            <v>0</v>
          </cell>
          <cell r="U3110">
            <v>0</v>
          </cell>
          <cell r="V3110">
            <v>0</v>
          </cell>
          <cell r="W3110">
            <v>0</v>
          </cell>
          <cell r="X3110">
            <v>0</v>
          </cell>
          <cell r="Y3110">
            <v>0</v>
          </cell>
          <cell r="Z3110">
            <v>0</v>
          </cell>
          <cell r="AA3110">
            <v>0</v>
          </cell>
          <cell r="AB3110">
            <v>0</v>
          </cell>
          <cell r="AC3110">
            <v>0</v>
          </cell>
          <cell r="AD3110">
            <v>0</v>
          </cell>
          <cell r="AE3110">
            <v>0</v>
          </cell>
        </row>
        <row r="3111">
          <cell r="F3111" t="str">
            <v>(-) DESPESAS MANUTENÇÃO DE INSTALAÇÕESAluguel de Imóveis</v>
          </cell>
          <cell r="G3111" t="str">
            <v>Aluguel de Imóveis</v>
          </cell>
          <cell r="H3111">
            <v>0</v>
          </cell>
          <cell r="I3111">
            <v>0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T3111">
            <v>0</v>
          </cell>
          <cell r="U3111">
            <v>0</v>
          </cell>
          <cell r="V3111">
            <v>0</v>
          </cell>
          <cell r="W3111">
            <v>0</v>
          </cell>
          <cell r="X3111">
            <v>0</v>
          </cell>
          <cell r="Y3111">
            <v>0</v>
          </cell>
          <cell r="Z3111">
            <v>0</v>
          </cell>
          <cell r="AA3111">
            <v>0</v>
          </cell>
          <cell r="AB3111">
            <v>0</v>
          </cell>
          <cell r="AC3111">
            <v>0</v>
          </cell>
          <cell r="AD3111">
            <v>0</v>
          </cell>
          <cell r="AE3111">
            <v>0</v>
          </cell>
        </row>
        <row r="3112">
          <cell r="F3112" t="str">
            <v>(-) DESPESAS MANUTENÇÃO DE INSTALAÇÕESSeguro Frota Leve</v>
          </cell>
          <cell r="G3112" t="str">
            <v>Seguro Frota Leve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0</v>
          </cell>
          <cell r="AD3112">
            <v>0</v>
          </cell>
          <cell r="AE3112">
            <v>0</v>
          </cell>
        </row>
        <row r="3113">
          <cell r="F3113" t="str">
            <v>(-) DESPESAS MANUTENÇÃO DE INSTALAÇÕESPerdas de Estoque</v>
          </cell>
          <cell r="G3113" t="str">
            <v>Perdas de Estoque</v>
          </cell>
          <cell r="H3113">
            <v>0</v>
          </cell>
          <cell r="I3113">
            <v>0</v>
          </cell>
          <cell r="J3113">
            <v>0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0</v>
          </cell>
          <cell r="Q3113">
            <v>0</v>
          </cell>
          <cell r="R3113">
            <v>0</v>
          </cell>
          <cell r="S3113">
            <v>0</v>
          </cell>
          <cell r="T3113">
            <v>0</v>
          </cell>
          <cell r="U3113">
            <v>0</v>
          </cell>
          <cell r="V3113">
            <v>0</v>
          </cell>
          <cell r="W3113">
            <v>0</v>
          </cell>
          <cell r="X3113">
            <v>0</v>
          </cell>
          <cell r="Y3113">
            <v>0</v>
          </cell>
          <cell r="Z3113">
            <v>0</v>
          </cell>
          <cell r="AA3113">
            <v>0</v>
          </cell>
          <cell r="AB3113">
            <v>0</v>
          </cell>
          <cell r="AC3113">
            <v>0</v>
          </cell>
          <cell r="AD3113">
            <v>0</v>
          </cell>
          <cell r="AE3113">
            <v>0</v>
          </cell>
        </row>
        <row r="3114">
          <cell r="F3114" t="str">
            <v>(-) DESPESAS MANUTENÇÃO DE INSTALAÇÕESAluguel de Máquinas e Equipamentos</v>
          </cell>
          <cell r="G3114" t="str">
            <v>Aluguel de Máquinas e Equipamentos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T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  <cell r="Y3114">
            <v>0</v>
          </cell>
          <cell r="Z3114">
            <v>0</v>
          </cell>
          <cell r="AA3114">
            <v>0</v>
          </cell>
          <cell r="AB3114">
            <v>0</v>
          </cell>
          <cell r="AC3114">
            <v>0</v>
          </cell>
          <cell r="AD3114">
            <v>0</v>
          </cell>
          <cell r="AE3114">
            <v>0</v>
          </cell>
        </row>
        <row r="3115">
          <cell r="F3115" t="str">
            <v>(-) DESPESAS MANUTENÇÃO DE INSTALAÇÕESOutras Despesas Gerais</v>
          </cell>
          <cell r="G3115" t="str">
            <v>Outras Despesas Gerais</v>
          </cell>
          <cell r="H3115">
            <v>0</v>
          </cell>
          <cell r="I3115">
            <v>0</v>
          </cell>
          <cell r="J3115">
            <v>0</v>
          </cell>
          <cell r="K3115">
            <v>0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0</v>
          </cell>
          <cell r="AD3115">
            <v>0</v>
          </cell>
          <cell r="AE3115">
            <v>0</v>
          </cell>
        </row>
        <row r="3116">
          <cell r="F3116" t="str">
            <v>(-) DESPESAS MANUTENÇÃO DE INSTALAÇÕES(-) DESPESAS OPERACIONAIS COMERCIAIS</v>
          </cell>
          <cell r="G3116" t="str">
            <v>(-) DESPESAS OPERACIONAIS COMERCIAIS</v>
          </cell>
          <cell r="H3116">
            <v>1169888.7233939231</v>
          </cell>
          <cell r="I3116">
            <v>1227993.6599999999</v>
          </cell>
          <cell r="J3116">
            <v>1255924.9626528583</v>
          </cell>
          <cell r="K3116">
            <v>1254269.3000000003</v>
          </cell>
          <cell r="L3116">
            <v>1265006.3813055006</v>
          </cell>
          <cell r="M3116">
            <v>1952292.03</v>
          </cell>
          <cell r="N3116">
            <v>1404170.9378950268</v>
          </cell>
          <cell r="O3116">
            <v>1469659.31</v>
          </cell>
          <cell r="P3116">
            <v>1365248.7126717367</v>
          </cell>
          <cell r="Q3116">
            <v>1714154.52</v>
          </cell>
          <cell r="R3116">
            <v>1330138.0683283019</v>
          </cell>
          <cell r="S3116">
            <v>1032481.56</v>
          </cell>
          <cell r="T3116">
            <v>1488625.8716605399</v>
          </cell>
          <cell r="U3116">
            <v>1921586.7499999998</v>
          </cell>
          <cell r="V3116">
            <v>1437426.3546493624</v>
          </cell>
          <cell r="W3116">
            <v>0</v>
          </cell>
          <cell r="X3116">
            <v>1379473.2101811245</v>
          </cell>
          <cell r="Y3116">
            <v>0</v>
          </cell>
          <cell r="Z3116">
            <v>1406051.6142999218</v>
          </cell>
          <cell r="AA3116">
            <v>0</v>
          </cell>
          <cell r="AB3116">
            <v>1455183.7260688462</v>
          </cell>
          <cell r="AC3116">
            <v>0</v>
          </cell>
          <cell r="AD3116">
            <v>1808449.7767216789</v>
          </cell>
          <cell r="AE3116">
            <v>0</v>
          </cell>
        </row>
        <row r="3117">
          <cell r="F3117" t="str">
            <v>(-) DESPESAS COMERCIAL FARMA(-) DESPESAS COMERCIAL FARMA</v>
          </cell>
          <cell r="G3117" t="str">
            <v>(-) DESPESAS COMERCIAL FARMA</v>
          </cell>
          <cell r="H3117">
            <v>705996.01389719511</v>
          </cell>
          <cell r="I3117">
            <v>935634.78</v>
          </cell>
          <cell r="J3117">
            <v>774190.73428830574</v>
          </cell>
          <cell r="K3117">
            <v>805846.12</v>
          </cell>
          <cell r="L3117">
            <v>791932.00288866449</v>
          </cell>
          <cell r="M3117">
            <v>1605841.1499999997</v>
          </cell>
          <cell r="N3117">
            <v>899926.4393160817</v>
          </cell>
          <cell r="O3117">
            <v>980126.37</v>
          </cell>
          <cell r="P3117">
            <v>848705.75643334701</v>
          </cell>
          <cell r="Q3117">
            <v>1334210.6200000001</v>
          </cell>
          <cell r="R3117">
            <v>807575.39380467962</v>
          </cell>
          <cell r="S3117">
            <v>616801.61</v>
          </cell>
          <cell r="T3117">
            <v>949779.52232009312</v>
          </cell>
          <cell r="U3117">
            <v>1462430.7599999998</v>
          </cell>
          <cell r="V3117">
            <v>922571.72788210167</v>
          </cell>
          <cell r="W3117">
            <v>0</v>
          </cell>
          <cell r="X3117">
            <v>878421.00297661894</v>
          </cell>
          <cell r="Y3117">
            <v>0</v>
          </cell>
          <cell r="Z3117">
            <v>900274.97379982763</v>
          </cell>
          <cell r="AA3117">
            <v>0</v>
          </cell>
          <cell r="AB3117">
            <v>952869.71267813956</v>
          </cell>
          <cell r="AC3117">
            <v>0</v>
          </cell>
          <cell r="AD3117">
            <v>1226518.5192998759</v>
          </cell>
          <cell r="AE3117">
            <v>0</v>
          </cell>
        </row>
        <row r="3118">
          <cell r="F3118" t="str">
            <v>(-) DESPESAS COMERCIAL FARMADespesas com Pessoal</v>
          </cell>
          <cell r="G3118" t="str">
            <v>Despesas com Pessoal</v>
          </cell>
          <cell r="H3118">
            <v>53503.106120159464</v>
          </cell>
          <cell r="I3118">
            <v>56352.480000000003</v>
          </cell>
          <cell r="J3118">
            <v>54519.248214760388</v>
          </cell>
          <cell r="K3118">
            <v>58625.41</v>
          </cell>
          <cell r="L3118">
            <v>54519.248214760388</v>
          </cell>
          <cell r="M3118">
            <v>60760.659999999996</v>
          </cell>
          <cell r="N3118">
            <v>60939.061610149176</v>
          </cell>
          <cell r="O3118">
            <v>75971.289999999994</v>
          </cell>
          <cell r="P3118">
            <v>61451.061610149176</v>
          </cell>
          <cell r="Q3118">
            <v>77802.539999999994</v>
          </cell>
          <cell r="R3118">
            <v>61451.061610149176</v>
          </cell>
          <cell r="S3118">
            <v>52623.670000000006</v>
          </cell>
          <cell r="T3118">
            <v>61451.061610149176</v>
          </cell>
          <cell r="U3118">
            <v>71542.649999999994</v>
          </cell>
          <cell r="V3118">
            <v>61532.832578611124</v>
          </cell>
          <cell r="W3118">
            <v>0</v>
          </cell>
          <cell r="X3118">
            <v>61532.832578611124</v>
          </cell>
          <cell r="Y3118">
            <v>0</v>
          </cell>
          <cell r="Z3118">
            <v>61532.832578611124</v>
          </cell>
          <cell r="AA3118">
            <v>0</v>
          </cell>
          <cell r="AB3118">
            <v>61532.832578611124</v>
          </cell>
          <cell r="AC3118">
            <v>0</v>
          </cell>
          <cell r="AD3118">
            <v>61532.832578611124</v>
          </cell>
          <cell r="AE3118">
            <v>0</v>
          </cell>
        </row>
        <row r="3119">
          <cell r="F3119" t="str">
            <v>(-) DESPESAS COMERCIAL FARMASalários e Adicionais</v>
          </cell>
          <cell r="G3119" t="str">
            <v>Salários e Adicionais</v>
          </cell>
          <cell r="H3119">
            <v>31003</v>
          </cell>
          <cell r="I3119">
            <v>28413.55</v>
          </cell>
          <cell r="J3119">
            <v>31742.095100000002</v>
          </cell>
          <cell r="K3119">
            <v>27661.82</v>
          </cell>
          <cell r="L3119">
            <v>31742.095100000002</v>
          </cell>
          <cell r="M3119">
            <v>31345.07</v>
          </cell>
          <cell r="N3119">
            <v>36168.541756999999</v>
          </cell>
          <cell r="O3119">
            <v>43801.021999999997</v>
          </cell>
          <cell r="P3119">
            <v>36168.541756999999</v>
          </cell>
          <cell r="Q3119">
            <v>43236.697200000002</v>
          </cell>
          <cell r="R3119">
            <v>36168.541756999999</v>
          </cell>
          <cell r="S3119">
            <v>21571.860800000002</v>
          </cell>
          <cell r="T3119">
            <v>36168.541756999999</v>
          </cell>
          <cell r="U3119">
            <v>38729.33</v>
          </cell>
          <cell r="V3119">
            <v>36228.0182046677</v>
          </cell>
          <cell r="W3119">
            <v>0</v>
          </cell>
          <cell r="X3119">
            <v>36228.0182046677</v>
          </cell>
          <cell r="Y3119">
            <v>0</v>
          </cell>
          <cell r="Z3119">
            <v>36228.0182046677</v>
          </cell>
          <cell r="AA3119">
            <v>0</v>
          </cell>
          <cell r="AB3119">
            <v>36228.0182046677</v>
          </cell>
          <cell r="AC3119">
            <v>0</v>
          </cell>
          <cell r="AD3119">
            <v>36228.0182046677</v>
          </cell>
          <cell r="AE3119">
            <v>0</v>
          </cell>
        </row>
        <row r="3120">
          <cell r="F3120" t="str">
            <v>(-) DESPESAS COMERCIAL FARMAHoras Extras</v>
          </cell>
          <cell r="G3120" t="str">
            <v>Horas Extras</v>
          </cell>
          <cell r="H3120">
            <v>0</v>
          </cell>
          <cell r="I3120">
            <v>197.18</v>
          </cell>
          <cell r="J3120">
            <v>0</v>
          </cell>
          <cell r="K3120">
            <v>155.02000000000001</v>
          </cell>
          <cell r="L3120">
            <v>0</v>
          </cell>
          <cell r="M3120">
            <v>343.98</v>
          </cell>
          <cell r="N3120">
            <v>0</v>
          </cell>
          <cell r="O3120">
            <v>75.790000000000006</v>
          </cell>
          <cell r="P3120">
            <v>0</v>
          </cell>
          <cell r="Q3120">
            <v>76.3</v>
          </cell>
          <cell r="R3120">
            <v>0</v>
          </cell>
          <cell r="S3120">
            <v>157.69</v>
          </cell>
          <cell r="T3120">
            <v>0</v>
          </cell>
          <cell r="U3120">
            <v>112.57</v>
          </cell>
          <cell r="V3120">
            <v>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</row>
        <row r="3121">
          <cell r="F3121" t="str">
            <v>(-) DESPESAS COMERCIAL FARMAEncargos Sociais</v>
          </cell>
          <cell r="G3121" t="str">
            <v>Encargos Sociais</v>
          </cell>
          <cell r="H3121">
            <v>9038.8070452866668</v>
          </cell>
          <cell r="I3121">
            <v>13445.43</v>
          </cell>
          <cell r="J3121">
            <v>9254.2874180575855</v>
          </cell>
          <cell r="K3121">
            <v>16575.349999999999</v>
          </cell>
          <cell r="L3121">
            <v>9254.2874180575855</v>
          </cell>
          <cell r="M3121">
            <v>14088.45</v>
          </cell>
          <cell r="N3121">
            <v>10544.801149918283</v>
          </cell>
          <cell r="O3121">
            <v>17287.308000000005</v>
          </cell>
          <cell r="P3121">
            <v>10544.801149918283</v>
          </cell>
          <cell r="Q3121">
            <v>14780.772799999999</v>
          </cell>
          <cell r="R3121">
            <v>10544.801149918283</v>
          </cell>
          <cell r="S3121">
            <v>15642.779200000001</v>
          </cell>
          <cell r="T3121">
            <v>10544.801149918283</v>
          </cell>
          <cell r="U3121">
            <v>17418.129999999997</v>
          </cell>
          <cell r="V3121">
            <v>10562.141282621809</v>
          </cell>
          <cell r="W3121">
            <v>0</v>
          </cell>
          <cell r="X3121">
            <v>10562.141282621809</v>
          </cell>
          <cell r="Y3121">
            <v>0</v>
          </cell>
          <cell r="Z3121">
            <v>10562.141282621809</v>
          </cell>
          <cell r="AA3121">
            <v>0</v>
          </cell>
          <cell r="AB3121">
            <v>10562.141282621809</v>
          </cell>
          <cell r="AC3121">
            <v>0</v>
          </cell>
          <cell r="AD3121">
            <v>10562.141282621809</v>
          </cell>
          <cell r="AE3121">
            <v>0</v>
          </cell>
        </row>
        <row r="3122">
          <cell r="F3122" t="str">
            <v>(-) DESPESAS COMERCIAL FARMAINSS</v>
          </cell>
          <cell r="G3122" t="str">
            <v>INSS</v>
          </cell>
          <cell r="H3122">
            <v>3113.1003119533334</v>
          </cell>
          <cell r="I3122">
            <v>2664.86</v>
          </cell>
          <cell r="J3122">
            <v>3187.3149746109207</v>
          </cell>
          <cell r="K3122">
            <v>4024.2000000000003</v>
          </cell>
          <cell r="L3122">
            <v>3187.3149746109207</v>
          </cell>
          <cell r="M3122">
            <v>3690.4</v>
          </cell>
          <cell r="N3122">
            <v>3631.7872020970181</v>
          </cell>
          <cell r="O3122">
            <v>4493.3468000000012</v>
          </cell>
          <cell r="P3122">
            <v>3631.7872020970181</v>
          </cell>
          <cell r="Q3122">
            <v>3829.4612000000002</v>
          </cell>
          <cell r="R3122">
            <v>3631.7872020970181</v>
          </cell>
          <cell r="S3122">
            <v>3492.402</v>
          </cell>
          <cell r="T3122">
            <v>3631.7872020970181</v>
          </cell>
          <cell r="U3122">
            <v>4337.99</v>
          </cell>
          <cell r="V3122">
            <v>3637.7594031029921</v>
          </cell>
          <cell r="W3122">
            <v>0</v>
          </cell>
          <cell r="X3122">
            <v>3637.7594031029921</v>
          </cell>
          <cell r="Y3122">
            <v>0</v>
          </cell>
          <cell r="Z3122">
            <v>3637.7594031029921</v>
          </cell>
          <cell r="AA3122">
            <v>0</v>
          </cell>
          <cell r="AB3122">
            <v>3637.7594031029921</v>
          </cell>
          <cell r="AC3122">
            <v>0</v>
          </cell>
          <cell r="AD3122">
            <v>3637.7594031029921</v>
          </cell>
          <cell r="AE3122">
            <v>0</v>
          </cell>
        </row>
        <row r="3123">
          <cell r="F3123" t="str">
            <v>(-) DESPESAS COMERCIAL FARMAFGTS</v>
          </cell>
          <cell r="G3123" t="str">
            <v>FGTS</v>
          </cell>
          <cell r="H3123">
            <v>2480.2400000000002</v>
          </cell>
          <cell r="I3123">
            <v>3252.75</v>
          </cell>
          <cell r="J3123">
            <v>2539.367608</v>
          </cell>
          <cell r="K3123">
            <v>4002.8599999999997</v>
          </cell>
          <cell r="L3123">
            <v>2539.367608</v>
          </cell>
          <cell r="M3123">
            <v>3260.12</v>
          </cell>
          <cell r="N3123">
            <v>2893.4833405599998</v>
          </cell>
          <cell r="O3123">
            <v>3820.1572000000006</v>
          </cell>
          <cell r="P3123">
            <v>2893.4833405599998</v>
          </cell>
          <cell r="Q3123">
            <v>3423.7763999999997</v>
          </cell>
          <cell r="R3123">
            <v>2893.4833405599998</v>
          </cell>
          <cell r="S3123">
            <v>3310.7464</v>
          </cell>
          <cell r="T3123">
            <v>2893.4833405599998</v>
          </cell>
          <cell r="U3123">
            <v>3834.56</v>
          </cell>
          <cell r="V3123">
            <v>2898.241456373416</v>
          </cell>
          <cell r="W3123">
            <v>0</v>
          </cell>
          <cell r="X3123">
            <v>2898.241456373416</v>
          </cell>
          <cell r="Y3123">
            <v>0</v>
          </cell>
          <cell r="Z3123">
            <v>2898.241456373416</v>
          </cell>
          <cell r="AA3123">
            <v>0</v>
          </cell>
          <cell r="AB3123">
            <v>2898.241456373416</v>
          </cell>
          <cell r="AC3123">
            <v>0</v>
          </cell>
          <cell r="AD3123">
            <v>2898.241456373416</v>
          </cell>
          <cell r="AE3123">
            <v>0</v>
          </cell>
        </row>
        <row r="3124">
          <cell r="F3124" t="str">
            <v>(-) DESPESAS COMERCIAL FARMAProvisão 13º Salário</v>
          </cell>
          <cell r="G3124" t="str">
            <v>Provisão 13º Salário</v>
          </cell>
          <cell r="H3124">
            <v>2583.5833333333321</v>
          </cell>
          <cell r="I3124">
            <v>2550.7600000000002</v>
          </cell>
          <cell r="J3124">
            <v>2645.1745916666659</v>
          </cell>
          <cell r="K3124">
            <v>2746.17</v>
          </cell>
          <cell r="L3124">
            <v>2645.1745916666659</v>
          </cell>
          <cell r="M3124">
            <v>2950.13</v>
          </cell>
          <cell r="N3124">
            <v>3014.0451464166654</v>
          </cell>
          <cell r="O3124">
            <v>3944.3152</v>
          </cell>
          <cell r="P3124">
            <v>3014.0451464166654</v>
          </cell>
          <cell r="Q3124">
            <v>3225.8519999999999</v>
          </cell>
          <cell r="R3124">
            <v>3014.0451464166654</v>
          </cell>
          <cell r="S3124">
            <v>2434.0428000000002</v>
          </cell>
          <cell r="T3124">
            <v>3014.0451464166654</v>
          </cell>
          <cell r="U3124">
            <v>3975.25</v>
          </cell>
          <cell r="V3124">
            <v>3019.0015170556403</v>
          </cell>
          <cell r="W3124">
            <v>0</v>
          </cell>
          <cell r="X3124">
            <v>3019.0015170556403</v>
          </cell>
          <cell r="Y3124">
            <v>0</v>
          </cell>
          <cell r="Z3124">
            <v>3019.0015170556403</v>
          </cell>
          <cell r="AA3124">
            <v>0</v>
          </cell>
          <cell r="AB3124">
            <v>3019.0015170556403</v>
          </cell>
          <cell r="AC3124">
            <v>0</v>
          </cell>
          <cell r="AD3124">
            <v>3019.0015170556403</v>
          </cell>
          <cell r="AE3124">
            <v>0</v>
          </cell>
        </row>
        <row r="3125">
          <cell r="F3125" t="str">
            <v>(-) DESPESAS COMERCIAL FARMAProvisão de Férias</v>
          </cell>
          <cell r="G3125" t="str">
            <v>Provisão de Férias</v>
          </cell>
          <cell r="H3125">
            <v>861.88339999999994</v>
          </cell>
          <cell r="I3125">
            <v>4977.0599999999995</v>
          </cell>
          <cell r="J3125">
            <v>882.43024377999996</v>
          </cell>
          <cell r="K3125">
            <v>5802.12</v>
          </cell>
          <cell r="L3125">
            <v>882.43024377999996</v>
          </cell>
          <cell r="M3125">
            <v>4187.8</v>
          </cell>
          <cell r="N3125">
            <v>1005.4854608445999</v>
          </cell>
          <cell r="O3125">
            <v>5029.488800000001</v>
          </cell>
          <cell r="P3125">
            <v>1005.4854608445999</v>
          </cell>
          <cell r="Q3125">
            <v>4301.6831999999995</v>
          </cell>
          <cell r="R3125">
            <v>1005.4854608445999</v>
          </cell>
          <cell r="S3125">
            <v>6405.5879999999988</v>
          </cell>
          <cell r="T3125">
            <v>1005.4854608445999</v>
          </cell>
          <cell r="U3125">
            <v>5270.33</v>
          </cell>
          <cell r="V3125">
            <v>1007.138906089762</v>
          </cell>
          <cell r="W3125">
            <v>0</v>
          </cell>
          <cell r="X3125">
            <v>1007.138906089762</v>
          </cell>
          <cell r="Y3125">
            <v>0</v>
          </cell>
          <cell r="Z3125">
            <v>1007.138906089762</v>
          </cell>
          <cell r="AA3125">
            <v>0</v>
          </cell>
          <cell r="AB3125">
            <v>1007.138906089762</v>
          </cell>
          <cell r="AC3125">
            <v>0</v>
          </cell>
          <cell r="AD3125">
            <v>1007.138906089762</v>
          </cell>
          <cell r="AE3125">
            <v>0</v>
          </cell>
        </row>
        <row r="3126">
          <cell r="F3126" t="str">
            <v>(-) DESPESAS COMERCIAL FARMAProvisão PPR Global</v>
          </cell>
          <cell r="G3126" t="str">
            <v>Provisão PPR Global</v>
          </cell>
          <cell r="H3126">
            <v>2582.5499</v>
          </cell>
          <cell r="I3126">
            <v>2550.7600000000002</v>
          </cell>
          <cell r="J3126">
            <v>2644.1165218300002</v>
          </cell>
          <cell r="K3126">
            <v>2703.89</v>
          </cell>
          <cell r="L3126">
            <v>2644.1165218300002</v>
          </cell>
          <cell r="M3126">
            <v>2944.34</v>
          </cell>
          <cell r="N3126">
            <v>3012.8395283580999</v>
          </cell>
          <cell r="O3126">
            <v>3130.47</v>
          </cell>
          <cell r="P3126">
            <v>3012.8395283580999</v>
          </cell>
          <cell r="Q3126">
            <v>2996.37</v>
          </cell>
          <cell r="R3126">
            <v>3012.8395283580999</v>
          </cell>
          <cell r="S3126">
            <v>3295.47</v>
          </cell>
          <cell r="T3126">
            <v>3012.8395283580999</v>
          </cell>
          <cell r="U3126">
            <v>3420.18</v>
          </cell>
          <cell r="V3126">
            <v>3017.7939164488193</v>
          </cell>
          <cell r="W3126">
            <v>0</v>
          </cell>
          <cell r="X3126">
            <v>3017.7939164488193</v>
          </cell>
          <cell r="Y3126">
            <v>0</v>
          </cell>
          <cell r="Z3126">
            <v>3017.7939164488193</v>
          </cell>
          <cell r="AA3126">
            <v>0</v>
          </cell>
          <cell r="AB3126">
            <v>3017.7939164488193</v>
          </cell>
          <cell r="AC3126">
            <v>0</v>
          </cell>
          <cell r="AD3126">
            <v>3017.7939164488193</v>
          </cell>
          <cell r="AE3126">
            <v>0</v>
          </cell>
        </row>
        <row r="3127">
          <cell r="F3127" t="str">
            <v>(-) DESPESAS COMERCIAL FARMAProvisão PPR Gestores</v>
          </cell>
          <cell r="G3127" t="str">
            <v>Provisão PPR Gestores</v>
          </cell>
          <cell r="H3127">
            <v>5434.8553400834617</v>
          </cell>
          <cell r="I3127">
            <v>5434.86</v>
          </cell>
          <cell r="J3127">
            <v>5434.8553400834617</v>
          </cell>
          <cell r="K3127">
            <v>5434.86</v>
          </cell>
          <cell r="L3127">
            <v>5434.8553400834617</v>
          </cell>
          <cell r="M3127">
            <v>5434.86</v>
          </cell>
          <cell r="N3127">
            <v>5434.8553400834617</v>
          </cell>
          <cell r="O3127">
            <v>5434.86</v>
          </cell>
          <cell r="P3127">
            <v>5434.8553400834617</v>
          </cell>
          <cell r="Q3127">
            <v>5434.86</v>
          </cell>
          <cell r="R3127">
            <v>5434.8553400834617</v>
          </cell>
          <cell r="S3127">
            <v>5434.86</v>
          </cell>
          <cell r="T3127">
            <v>5434.8553400834617</v>
          </cell>
          <cell r="U3127">
            <v>5434.86</v>
          </cell>
          <cell r="V3127">
            <v>5434.8553400834617</v>
          </cell>
          <cell r="W3127">
            <v>0</v>
          </cell>
          <cell r="X3127">
            <v>5434.8553400834617</v>
          </cell>
          <cell r="Y3127">
            <v>0</v>
          </cell>
          <cell r="Z3127">
            <v>5434.8553400834617</v>
          </cell>
          <cell r="AA3127">
            <v>0</v>
          </cell>
          <cell r="AB3127">
            <v>5434.8553400834617</v>
          </cell>
          <cell r="AC3127">
            <v>0</v>
          </cell>
          <cell r="AD3127">
            <v>5434.8553400834617</v>
          </cell>
          <cell r="AE3127">
            <v>0</v>
          </cell>
        </row>
        <row r="3128">
          <cell r="F3128" t="str">
            <v>(-) DESPESAS COMERCIAL FARMADesenvolvimento RH e Outras</v>
          </cell>
          <cell r="G3128" t="str">
            <v>Desenvolvimento RH e Outras</v>
          </cell>
          <cell r="H3128">
            <v>429.4083333333333</v>
          </cell>
          <cell r="I3128">
            <v>393.5</v>
          </cell>
          <cell r="J3128">
            <v>429.4083333333333</v>
          </cell>
          <cell r="K3128">
            <v>546.5</v>
          </cell>
          <cell r="L3128">
            <v>429.4083333333333</v>
          </cell>
          <cell r="M3128">
            <v>504.55999999999995</v>
          </cell>
          <cell r="N3128">
            <v>431.18833333333333</v>
          </cell>
          <cell r="O3128">
            <v>62</v>
          </cell>
          <cell r="P3128">
            <v>431.18833333333333</v>
          </cell>
          <cell r="Q3128">
            <v>2121.5</v>
          </cell>
          <cell r="R3128">
            <v>431.18833333333333</v>
          </cell>
          <cell r="S3128">
            <v>589.4</v>
          </cell>
          <cell r="T3128">
            <v>431.18833333333333</v>
          </cell>
          <cell r="U3128">
            <v>334.6</v>
          </cell>
          <cell r="V3128">
            <v>431.18833333333333</v>
          </cell>
          <cell r="W3128">
            <v>0</v>
          </cell>
          <cell r="X3128">
            <v>431.18833333333333</v>
          </cell>
          <cell r="Y3128">
            <v>0</v>
          </cell>
          <cell r="Z3128">
            <v>431.18833333333333</v>
          </cell>
          <cell r="AA3128">
            <v>0</v>
          </cell>
          <cell r="AB3128">
            <v>431.18833333333333</v>
          </cell>
          <cell r="AC3128">
            <v>0</v>
          </cell>
          <cell r="AD3128">
            <v>431.18833333333333</v>
          </cell>
          <cell r="AE3128">
            <v>0</v>
          </cell>
        </row>
        <row r="3129">
          <cell r="F3129" t="str">
            <v>(-) DESPESAS COMERCIAL FARMAEducação Continuada</v>
          </cell>
          <cell r="G3129" t="str">
            <v>Educação Continuada</v>
          </cell>
          <cell r="H3129">
            <v>0</v>
          </cell>
          <cell r="I3129">
            <v>315</v>
          </cell>
          <cell r="J3129">
            <v>0</v>
          </cell>
          <cell r="K3129">
            <v>315</v>
          </cell>
          <cell r="L3129">
            <v>0</v>
          </cell>
          <cell r="M3129">
            <v>315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T3129">
            <v>0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0</v>
          </cell>
          <cell r="AA3129">
            <v>0</v>
          </cell>
          <cell r="AB3129">
            <v>0</v>
          </cell>
          <cell r="AC3129">
            <v>0</v>
          </cell>
          <cell r="AD3129">
            <v>0</v>
          </cell>
          <cell r="AE3129">
            <v>0</v>
          </cell>
        </row>
        <row r="3130">
          <cell r="F3130" t="str">
            <v>(-) DESPESAS COMERCIAL FARMAIdiomas</v>
          </cell>
          <cell r="G3130" t="str">
            <v>Idiomas</v>
          </cell>
          <cell r="H3130">
            <v>0</v>
          </cell>
          <cell r="I3130">
            <v>0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  <cell r="T3130">
            <v>0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>
            <v>0</v>
          </cell>
          <cell r="Z3130">
            <v>0</v>
          </cell>
          <cell r="AA3130">
            <v>0</v>
          </cell>
          <cell r="AB3130">
            <v>0</v>
          </cell>
          <cell r="AC3130">
            <v>0</v>
          </cell>
          <cell r="AD3130">
            <v>0</v>
          </cell>
          <cell r="AE3130">
            <v>0</v>
          </cell>
        </row>
        <row r="3131">
          <cell r="F3131" t="str">
            <v>(-) DESPESAS COMERCIAL FARMAGinástica Laboral</v>
          </cell>
          <cell r="G3131" t="str">
            <v>Ginástica Laboral</v>
          </cell>
          <cell r="H3131">
            <v>0</v>
          </cell>
          <cell r="I3131">
            <v>0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0</v>
          </cell>
          <cell r="S3131">
            <v>0</v>
          </cell>
          <cell r="T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0</v>
          </cell>
          <cell r="AA3131">
            <v>0</v>
          </cell>
          <cell r="AB3131">
            <v>0</v>
          </cell>
          <cell r="AC3131">
            <v>0</v>
          </cell>
          <cell r="AD3131">
            <v>0</v>
          </cell>
          <cell r="AE3131">
            <v>0</v>
          </cell>
        </row>
        <row r="3132">
          <cell r="F3132" t="str">
            <v>(-) DESPESAS COMERCIAL FARMAEducação e Treinamento (Capacitação)</v>
          </cell>
          <cell r="G3132" t="str">
            <v>Educação e Treinamento (Capacitação)</v>
          </cell>
          <cell r="H3132">
            <v>0</v>
          </cell>
          <cell r="I3132">
            <v>0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T3132">
            <v>0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0</v>
          </cell>
          <cell r="AA3132">
            <v>0</v>
          </cell>
          <cell r="AB3132">
            <v>0</v>
          </cell>
          <cell r="AC3132">
            <v>0</v>
          </cell>
          <cell r="AD3132">
            <v>0</v>
          </cell>
          <cell r="AE3132">
            <v>0</v>
          </cell>
        </row>
        <row r="3133">
          <cell r="F3133" t="str">
            <v>(-) DESPESAS COMERCIAL FARMAAtividades Motivacionais</v>
          </cell>
          <cell r="G3133" t="str">
            <v>Atividades Motivacionais</v>
          </cell>
          <cell r="H3133">
            <v>0</v>
          </cell>
          <cell r="I3133">
            <v>0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0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0</v>
          </cell>
          <cell r="AA3133">
            <v>0</v>
          </cell>
          <cell r="AB3133">
            <v>0</v>
          </cell>
          <cell r="AC3133">
            <v>0</v>
          </cell>
          <cell r="AD3133">
            <v>0</v>
          </cell>
          <cell r="AE3133">
            <v>0</v>
          </cell>
        </row>
        <row r="3134">
          <cell r="F3134" t="str">
            <v>(-) DESPESAS COMERCIAL FARMAExames Médicos</v>
          </cell>
          <cell r="G3134" t="str">
            <v>Exames Médicos</v>
          </cell>
          <cell r="H3134">
            <v>26.7</v>
          </cell>
          <cell r="I3134">
            <v>0</v>
          </cell>
          <cell r="J3134">
            <v>26.7</v>
          </cell>
          <cell r="K3134">
            <v>0</v>
          </cell>
          <cell r="L3134">
            <v>26.7</v>
          </cell>
          <cell r="M3134">
            <v>28</v>
          </cell>
          <cell r="N3134">
            <v>28.48</v>
          </cell>
          <cell r="O3134">
            <v>0</v>
          </cell>
          <cell r="P3134">
            <v>28.48</v>
          </cell>
          <cell r="Q3134">
            <v>0</v>
          </cell>
          <cell r="R3134">
            <v>28.48</v>
          </cell>
          <cell r="S3134">
            <v>0</v>
          </cell>
          <cell r="T3134">
            <v>28.48</v>
          </cell>
          <cell r="U3134">
            <v>30</v>
          </cell>
          <cell r="V3134">
            <v>28.48</v>
          </cell>
          <cell r="W3134">
            <v>0</v>
          </cell>
          <cell r="X3134">
            <v>28.48</v>
          </cell>
          <cell r="Y3134">
            <v>0</v>
          </cell>
          <cell r="Z3134">
            <v>28.48</v>
          </cell>
          <cell r="AA3134">
            <v>0</v>
          </cell>
          <cell r="AB3134">
            <v>28.48</v>
          </cell>
          <cell r="AC3134">
            <v>0</v>
          </cell>
          <cell r="AD3134">
            <v>28.48</v>
          </cell>
          <cell r="AE3134">
            <v>0</v>
          </cell>
        </row>
        <row r="3135">
          <cell r="F3135" t="str">
            <v>(-) DESPESAS COMERCIAL FARMAAlimentação Interna Funcionários</v>
          </cell>
          <cell r="G3135" t="str">
            <v>Alimentação Interna Funcionários</v>
          </cell>
          <cell r="H3135">
            <v>300</v>
          </cell>
          <cell r="I3135">
            <v>78.5</v>
          </cell>
          <cell r="J3135">
            <v>300</v>
          </cell>
          <cell r="K3135">
            <v>231.5</v>
          </cell>
          <cell r="L3135">
            <v>300</v>
          </cell>
          <cell r="M3135">
            <v>131.66</v>
          </cell>
          <cell r="N3135">
            <v>300</v>
          </cell>
          <cell r="O3135">
            <v>62</v>
          </cell>
          <cell r="P3135">
            <v>300</v>
          </cell>
          <cell r="Q3135">
            <v>1374</v>
          </cell>
          <cell r="R3135">
            <v>300</v>
          </cell>
          <cell r="S3135">
            <v>309.39999999999998</v>
          </cell>
          <cell r="T3135">
            <v>300</v>
          </cell>
          <cell r="U3135">
            <v>199.6</v>
          </cell>
          <cell r="V3135">
            <v>300</v>
          </cell>
          <cell r="W3135">
            <v>0</v>
          </cell>
          <cell r="X3135">
            <v>300</v>
          </cell>
          <cell r="Y3135">
            <v>0</v>
          </cell>
          <cell r="Z3135">
            <v>300</v>
          </cell>
          <cell r="AA3135">
            <v>0</v>
          </cell>
          <cell r="AB3135">
            <v>300</v>
          </cell>
          <cell r="AC3135">
            <v>0</v>
          </cell>
          <cell r="AD3135">
            <v>300</v>
          </cell>
          <cell r="AE3135">
            <v>0</v>
          </cell>
        </row>
        <row r="3136">
          <cell r="F3136" t="str">
            <v>(-) DESPESAS COMERCIAL FARMAMulta Termino Contratual</v>
          </cell>
          <cell r="G3136" t="str">
            <v>Multa Termino Contratual</v>
          </cell>
          <cell r="H3136">
            <v>0</v>
          </cell>
          <cell r="I3136">
            <v>0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0</v>
          </cell>
          <cell r="AA3136">
            <v>0</v>
          </cell>
          <cell r="AB3136">
            <v>0</v>
          </cell>
          <cell r="AC3136">
            <v>0</v>
          </cell>
          <cell r="AD3136">
            <v>0</v>
          </cell>
          <cell r="AE3136">
            <v>0</v>
          </cell>
        </row>
        <row r="3137">
          <cell r="F3137" t="str">
            <v>(-) DESPESAS COMERCIAL FARMAMultas Trabalhistas</v>
          </cell>
          <cell r="G3137" t="str">
            <v>Multas Trabalhistas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T3137">
            <v>0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0</v>
          </cell>
          <cell r="AA3137">
            <v>0</v>
          </cell>
          <cell r="AB3137">
            <v>0</v>
          </cell>
          <cell r="AC3137">
            <v>0</v>
          </cell>
          <cell r="AD3137">
            <v>0</v>
          </cell>
          <cell r="AE3137">
            <v>0</v>
          </cell>
        </row>
        <row r="3138">
          <cell r="F3138" t="str">
            <v xml:space="preserve">(-) DESPESAS COMERCIAL FARMAFardamento </v>
          </cell>
          <cell r="G3138" t="str">
            <v xml:space="preserve">Fardamento </v>
          </cell>
          <cell r="H3138">
            <v>102.70833333333333</v>
          </cell>
          <cell r="I3138">
            <v>0</v>
          </cell>
          <cell r="J3138">
            <v>102.70833333333333</v>
          </cell>
          <cell r="K3138">
            <v>0</v>
          </cell>
          <cell r="L3138">
            <v>102.70833333333333</v>
          </cell>
          <cell r="M3138">
            <v>29.9</v>
          </cell>
          <cell r="N3138">
            <v>102.70833333333333</v>
          </cell>
          <cell r="O3138">
            <v>0</v>
          </cell>
          <cell r="P3138">
            <v>102.70833333333333</v>
          </cell>
          <cell r="Q3138">
            <v>747.5</v>
          </cell>
          <cell r="R3138">
            <v>102.70833333333333</v>
          </cell>
          <cell r="S3138">
            <v>280</v>
          </cell>
          <cell r="T3138">
            <v>102.70833333333333</v>
          </cell>
          <cell r="U3138">
            <v>105</v>
          </cell>
          <cell r="V3138">
            <v>102.70833333333333</v>
          </cell>
          <cell r="W3138">
            <v>0</v>
          </cell>
          <cell r="X3138">
            <v>102.70833333333333</v>
          </cell>
          <cell r="Y3138">
            <v>0</v>
          </cell>
          <cell r="Z3138">
            <v>102.70833333333333</v>
          </cell>
          <cell r="AA3138">
            <v>0</v>
          </cell>
          <cell r="AB3138">
            <v>102.70833333333333</v>
          </cell>
          <cell r="AC3138">
            <v>0</v>
          </cell>
          <cell r="AD3138">
            <v>102.70833333333333</v>
          </cell>
          <cell r="AE3138">
            <v>0</v>
          </cell>
        </row>
        <row r="3139">
          <cell r="F3139" t="str">
            <v>(-) DESPESAS COMERCIAL FARMABenefícios</v>
          </cell>
          <cell r="G3139" t="str">
            <v>Benefícios</v>
          </cell>
          <cell r="H3139">
            <v>5014.4855014559998</v>
          </cell>
          <cell r="I3139">
            <v>5917.2</v>
          </cell>
          <cell r="J3139">
            <v>5014.4855014559998</v>
          </cell>
          <cell r="K3139">
            <v>5547.9699999999993</v>
          </cell>
          <cell r="L3139">
            <v>5014.4855014559998</v>
          </cell>
          <cell r="M3139">
            <v>6099.4</v>
          </cell>
          <cell r="N3139">
            <v>5346.8355014560002</v>
          </cell>
          <cell r="O3139">
            <v>6179.84</v>
          </cell>
          <cell r="P3139">
            <v>5858.8355014560002</v>
          </cell>
          <cell r="Q3139">
            <v>9156.0399999999991</v>
          </cell>
          <cell r="R3139">
            <v>5858.8355014560002</v>
          </cell>
          <cell r="S3139">
            <v>5931.6100000000006</v>
          </cell>
          <cell r="T3139">
            <v>5858.8355014560002</v>
          </cell>
          <cell r="U3139">
            <v>6092.98</v>
          </cell>
          <cell r="V3139">
            <v>5858.8355014560002</v>
          </cell>
          <cell r="W3139">
            <v>0</v>
          </cell>
          <cell r="X3139">
            <v>5858.8355014560002</v>
          </cell>
          <cell r="Y3139">
            <v>0</v>
          </cell>
          <cell r="Z3139">
            <v>5858.8355014560002</v>
          </cell>
          <cell r="AA3139">
            <v>0</v>
          </cell>
          <cell r="AB3139">
            <v>5858.8355014560002</v>
          </cell>
          <cell r="AC3139">
            <v>0</v>
          </cell>
          <cell r="AD3139">
            <v>5858.8355014560002</v>
          </cell>
          <cell r="AE3139">
            <v>0</v>
          </cell>
        </row>
        <row r="3140">
          <cell r="F3140" t="str">
            <v>(-) DESPESAS COMERCIAL FARMAAjuda de Custo Alimentação</v>
          </cell>
          <cell r="G3140" t="str">
            <v>Ajuda de Custo Alimentação</v>
          </cell>
          <cell r="H3140">
            <v>0</v>
          </cell>
          <cell r="I3140">
            <v>0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T3140">
            <v>0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0</v>
          </cell>
          <cell r="AA3140">
            <v>0</v>
          </cell>
          <cell r="AB3140">
            <v>0</v>
          </cell>
          <cell r="AC3140">
            <v>0</v>
          </cell>
          <cell r="AD3140">
            <v>0</v>
          </cell>
          <cell r="AE3140">
            <v>0</v>
          </cell>
        </row>
        <row r="3141">
          <cell r="F3141" t="str">
            <v>(-) DESPESAS COMERCIAL FARMAAjuda de Custo Combustível</v>
          </cell>
          <cell r="G3141" t="str">
            <v>Ajuda de Custo Combustível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0</v>
          </cell>
          <cell r="AA3141">
            <v>0</v>
          </cell>
          <cell r="AB3141">
            <v>0</v>
          </cell>
          <cell r="AC3141">
            <v>0</v>
          </cell>
          <cell r="AD3141">
            <v>0</v>
          </cell>
          <cell r="AE3141">
            <v>0</v>
          </cell>
        </row>
        <row r="3142">
          <cell r="F3142" t="str">
            <v>(-) DESPESAS COMERCIAL FARMAAjuda de Custo Moradia/Aluguel</v>
          </cell>
          <cell r="G3142" t="str">
            <v>Ajuda de Custo Moradia/Aluguel</v>
          </cell>
          <cell r="H3142">
            <v>0</v>
          </cell>
          <cell r="I3142">
            <v>724</v>
          </cell>
          <cell r="J3142">
            <v>0</v>
          </cell>
          <cell r="K3142">
            <v>724</v>
          </cell>
          <cell r="L3142">
            <v>0</v>
          </cell>
          <cell r="M3142">
            <v>724</v>
          </cell>
          <cell r="N3142">
            <v>0</v>
          </cell>
          <cell r="O3142">
            <v>724</v>
          </cell>
          <cell r="P3142">
            <v>0</v>
          </cell>
          <cell r="Q3142">
            <v>1275.6599999999999</v>
          </cell>
          <cell r="R3142">
            <v>0</v>
          </cell>
          <cell r="S3142">
            <v>788</v>
          </cell>
          <cell r="T3142">
            <v>0</v>
          </cell>
          <cell r="U3142">
            <v>788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0</v>
          </cell>
          <cell r="AA3142">
            <v>0</v>
          </cell>
          <cell r="AB3142">
            <v>0</v>
          </cell>
          <cell r="AC3142">
            <v>0</v>
          </cell>
          <cell r="AD3142">
            <v>0</v>
          </cell>
          <cell r="AE3142">
            <v>0</v>
          </cell>
        </row>
        <row r="3143">
          <cell r="F3143" t="str">
            <v>(-) DESPESAS COMERCIAL FARMAPlano de Saúde</v>
          </cell>
          <cell r="G3143" t="str">
            <v>Plano de Saúde</v>
          </cell>
          <cell r="H3143">
            <v>2220</v>
          </cell>
          <cell r="I3143">
            <v>2403.1999999999998</v>
          </cell>
          <cell r="J3143">
            <v>2220</v>
          </cell>
          <cell r="K3143">
            <v>2261.9699999999998</v>
          </cell>
          <cell r="L3143">
            <v>2220</v>
          </cell>
          <cell r="M3143">
            <v>2600.4</v>
          </cell>
          <cell r="N3143">
            <v>2368</v>
          </cell>
          <cell r="O3143">
            <v>2600.4</v>
          </cell>
          <cell r="P3143">
            <v>2640</v>
          </cell>
          <cell r="Q3143">
            <v>5027.4399999999996</v>
          </cell>
          <cell r="R3143">
            <v>2640</v>
          </cell>
          <cell r="S3143">
            <v>2427.04</v>
          </cell>
          <cell r="T3143">
            <v>2640</v>
          </cell>
          <cell r="U3143">
            <v>2600.8000000000002</v>
          </cell>
          <cell r="V3143">
            <v>2640</v>
          </cell>
          <cell r="W3143">
            <v>0</v>
          </cell>
          <cell r="X3143">
            <v>2640</v>
          </cell>
          <cell r="Y3143">
            <v>0</v>
          </cell>
          <cell r="Z3143">
            <v>2640</v>
          </cell>
          <cell r="AA3143">
            <v>0</v>
          </cell>
          <cell r="AB3143">
            <v>2640</v>
          </cell>
          <cell r="AC3143">
            <v>0</v>
          </cell>
          <cell r="AD3143">
            <v>2640</v>
          </cell>
          <cell r="AE3143">
            <v>0</v>
          </cell>
        </row>
        <row r="3144">
          <cell r="F3144" t="str">
            <v>(-) DESPESAS COMERCIAL FARMASeguro de Vida em Grupo</v>
          </cell>
          <cell r="G3144" t="str">
            <v>Seguro de Vida em Grupo</v>
          </cell>
          <cell r="H3144">
            <v>94.485501455999994</v>
          </cell>
          <cell r="I3144">
            <v>0</v>
          </cell>
          <cell r="J3144">
            <v>94.485501455999994</v>
          </cell>
          <cell r="K3144">
            <v>0</v>
          </cell>
          <cell r="L3144">
            <v>94.485501455999994</v>
          </cell>
          <cell r="M3144">
            <v>0</v>
          </cell>
          <cell r="N3144">
            <v>98.835501455999989</v>
          </cell>
          <cell r="O3144">
            <v>65.44</v>
          </cell>
          <cell r="P3144">
            <v>98.835501455999989</v>
          </cell>
          <cell r="Q3144">
            <v>62.94</v>
          </cell>
          <cell r="R3144">
            <v>98.835501455999989</v>
          </cell>
          <cell r="S3144">
            <v>106.57</v>
          </cell>
          <cell r="T3144">
            <v>98.835501455999989</v>
          </cell>
          <cell r="U3144">
            <v>94.18</v>
          </cell>
          <cell r="V3144">
            <v>98.835501455999989</v>
          </cell>
          <cell r="W3144">
            <v>0</v>
          </cell>
          <cell r="X3144">
            <v>98.835501455999989</v>
          </cell>
          <cell r="Y3144">
            <v>0</v>
          </cell>
          <cell r="Z3144">
            <v>98.835501455999989</v>
          </cell>
          <cell r="AA3144">
            <v>0</v>
          </cell>
          <cell r="AB3144">
            <v>98.835501455999989</v>
          </cell>
          <cell r="AC3144">
            <v>0</v>
          </cell>
          <cell r="AD3144">
            <v>98.835501455999989</v>
          </cell>
          <cell r="AE3144">
            <v>0</v>
          </cell>
        </row>
        <row r="3145">
          <cell r="F3145" t="str">
            <v>(-) DESPESAS COMERCIAL FARMAPlano Odontológico</v>
          </cell>
          <cell r="G3145" t="str">
            <v>Plano Odontológico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>
            <v>0</v>
          </cell>
          <cell r="V3145">
            <v>0</v>
          </cell>
          <cell r="W3145">
            <v>0</v>
          </cell>
          <cell r="X3145">
            <v>0</v>
          </cell>
          <cell r="Y3145">
            <v>0</v>
          </cell>
          <cell r="Z3145">
            <v>0</v>
          </cell>
          <cell r="AA3145">
            <v>0</v>
          </cell>
          <cell r="AB3145">
            <v>0</v>
          </cell>
          <cell r="AC3145">
            <v>0</v>
          </cell>
          <cell r="AD3145">
            <v>0</v>
          </cell>
          <cell r="AE3145">
            <v>0</v>
          </cell>
        </row>
        <row r="3146">
          <cell r="F3146" t="str">
            <v>(-) DESPESAS COMERCIAL FARMAFarmácia</v>
          </cell>
          <cell r="G3146" t="str">
            <v>Farmácia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T3146">
            <v>0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0</v>
          </cell>
          <cell r="AA3146">
            <v>0</v>
          </cell>
          <cell r="AB3146">
            <v>0</v>
          </cell>
          <cell r="AC3146">
            <v>0</v>
          </cell>
          <cell r="AD3146">
            <v>0</v>
          </cell>
          <cell r="AE3146">
            <v>0</v>
          </cell>
        </row>
        <row r="3147">
          <cell r="F3147" t="str">
            <v>(-) DESPESAS COMERCIAL FARMAAlimentação Funcionários</v>
          </cell>
          <cell r="G3147" t="str">
            <v>Alimentação Funcionários</v>
          </cell>
          <cell r="H3147">
            <v>2700</v>
          </cell>
          <cell r="I3147">
            <v>2790</v>
          </cell>
          <cell r="J3147">
            <v>2700</v>
          </cell>
          <cell r="K3147">
            <v>2562</v>
          </cell>
          <cell r="L3147">
            <v>2700</v>
          </cell>
          <cell r="M3147">
            <v>2775</v>
          </cell>
          <cell r="N3147">
            <v>2880</v>
          </cell>
          <cell r="O3147">
            <v>2790</v>
          </cell>
          <cell r="P3147">
            <v>3120</v>
          </cell>
          <cell r="Q3147">
            <v>2790</v>
          </cell>
          <cell r="R3147">
            <v>3120</v>
          </cell>
          <cell r="S3147">
            <v>2610</v>
          </cell>
          <cell r="T3147">
            <v>3120</v>
          </cell>
          <cell r="U3147">
            <v>2610</v>
          </cell>
          <cell r="V3147">
            <v>3120</v>
          </cell>
          <cell r="W3147">
            <v>0</v>
          </cell>
          <cell r="X3147">
            <v>3120</v>
          </cell>
          <cell r="Y3147">
            <v>0</v>
          </cell>
          <cell r="Z3147">
            <v>3120</v>
          </cell>
          <cell r="AA3147">
            <v>0</v>
          </cell>
          <cell r="AB3147">
            <v>3120</v>
          </cell>
          <cell r="AC3147">
            <v>0</v>
          </cell>
          <cell r="AD3147">
            <v>3120</v>
          </cell>
          <cell r="AE3147">
            <v>0</v>
          </cell>
        </row>
        <row r="3148">
          <cell r="F3148" t="str">
            <v>(-) DESPESAS COMERCIAL FARMABenefícios Assistenciais</v>
          </cell>
          <cell r="G3148" t="str">
            <v>Benefícios Assistenciais</v>
          </cell>
          <cell r="H3148">
            <v>0</v>
          </cell>
          <cell r="I3148">
            <v>0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  <cell r="T3148">
            <v>0</v>
          </cell>
          <cell r="U3148">
            <v>0</v>
          </cell>
          <cell r="V3148">
            <v>0</v>
          </cell>
          <cell r="W3148">
            <v>0</v>
          </cell>
          <cell r="X3148">
            <v>0</v>
          </cell>
          <cell r="Y3148">
            <v>0</v>
          </cell>
          <cell r="Z3148">
            <v>0</v>
          </cell>
          <cell r="AA3148">
            <v>0</v>
          </cell>
          <cell r="AB3148">
            <v>0</v>
          </cell>
          <cell r="AC3148">
            <v>0</v>
          </cell>
          <cell r="AD3148">
            <v>0</v>
          </cell>
          <cell r="AE3148">
            <v>0</v>
          </cell>
        </row>
        <row r="3149">
          <cell r="F3149" t="str">
            <v>(-) DESPESAS COMERCIAL FARMAAuxílio Creche</v>
          </cell>
          <cell r="G3149" t="str">
            <v>Auxílio Creche</v>
          </cell>
          <cell r="H3149">
            <v>0</v>
          </cell>
          <cell r="I3149">
            <v>0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  <cell r="R3149">
            <v>0</v>
          </cell>
          <cell r="S3149">
            <v>0</v>
          </cell>
          <cell r="T3149">
            <v>0</v>
          </cell>
          <cell r="U3149">
            <v>0</v>
          </cell>
          <cell r="V3149">
            <v>0</v>
          </cell>
          <cell r="W3149">
            <v>0</v>
          </cell>
          <cell r="X3149">
            <v>0</v>
          </cell>
          <cell r="Y3149">
            <v>0</v>
          </cell>
          <cell r="Z3149">
            <v>0</v>
          </cell>
          <cell r="AA3149">
            <v>0</v>
          </cell>
          <cell r="AB3149">
            <v>0</v>
          </cell>
          <cell r="AC3149">
            <v>0</v>
          </cell>
          <cell r="AD3149">
            <v>0</v>
          </cell>
          <cell r="AE3149">
            <v>0</v>
          </cell>
        </row>
        <row r="3150">
          <cell r="F3150" t="str">
            <v>(-) DESPESAS COMERCIAL FARMAVale Transporte</v>
          </cell>
          <cell r="G3150" t="str">
            <v>Vale Transporte</v>
          </cell>
          <cell r="H3150">
            <v>0</v>
          </cell>
          <cell r="I3150">
            <v>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>
            <v>0</v>
          </cell>
          <cell r="S3150">
            <v>0</v>
          </cell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0</v>
          </cell>
          <cell r="Y3150">
            <v>0</v>
          </cell>
          <cell r="Z3150">
            <v>0</v>
          </cell>
          <cell r="AA3150">
            <v>0</v>
          </cell>
          <cell r="AB3150">
            <v>0</v>
          </cell>
          <cell r="AC3150">
            <v>0</v>
          </cell>
          <cell r="AD3150">
            <v>0</v>
          </cell>
          <cell r="AE3150">
            <v>0</v>
          </cell>
        </row>
        <row r="3151">
          <cell r="F3151" t="str">
            <v>(-) DESPESAS COMERCIAL FARMA(-) Despesas Especificas</v>
          </cell>
          <cell r="G3151" t="str">
            <v>(-) Despesas Especificas</v>
          </cell>
          <cell r="H3151">
            <v>625408.95467394136</v>
          </cell>
          <cell r="I3151">
            <v>840258.49</v>
          </cell>
          <cell r="J3151">
            <v>688933.60592592799</v>
          </cell>
          <cell r="K3151">
            <v>712629.41999999993</v>
          </cell>
          <cell r="L3151">
            <v>710026.36644627573</v>
          </cell>
          <cell r="M3151">
            <v>1506431.3099999998</v>
          </cell>
          <cell r="N3151">
            <v>806802.04976711888</v>
          </cell>
          <cell r="O3151">
            <v>892989.45</v>
          </cell>
          <cell r="P3151">
            <v>755483.05951813771</v>
          </cell>
          <cell r="Q3151">
            <v>1228427.71</v>
          </cell>
          <cell r="R3151">
            <v>710998.17305904848</v>
          </cell>
          <cell r="S3151">
            <v>546899.3899999999</v>
          </cell>
          <cell r="T3151">
            <v>861539.0590039345</v>
          </cell>
          <cell r="U3151">
            <v>1382426.8199999998</v>
          </cell>
          <cell r="V3151">
            <v>830431.54271007422</v>
          </cell>
          <cell r="W3151">
            <v>0</v>
          </cell>
          <cell r="X3151">
            <v>787595.9362324829</v>
          </cell>
          <cell r="Y3151">
            <v>0</v>
          </cell>
          <cell r="Z3151">
            <v>806350.71736143529</v>
          </cell>
          <cell r="AA3151">
            <v>0</v>
          </cell>
          <cell r="AB3151">
            <v>859276.38675143453</v>
          </cell>
          <cell r="AC3151">
            <v>0</v>
          </cell>
          <cell r="AD3151">
            <v>1132651.8035341403</v>
          </cell>
          <cell r="AE3151">
            <v>0</v>
          </cell>
        </row>
        <row r="3152">
          <cell r="F3152" t="str">
            <v>(-) DESPESAS COMERCIAL FARMAMaterial Gráfico Divulgação de Produtos</v>
          </cell>
          <cell r="G3152" t="str">
            <v>Material Gráfico Divulgação de Produtos</v>
          </cell>
          <cell r="H3152">
            <v>9200</v>
          </cell>
          <cell r="I3152">
            <v>4170</v>
          </cell>
          <cell r="J3152">
            <v>0</v>
          </cell>
          <cell r="K3152">
            <v>8670</v>
          </cell>
          <cell r="L3152">
            <v>12484</v>
          </cell>
          <cell r="M3152">
            <v>0</v>
          </cell>
          <cell r="N3152">
            <v>19500</v>
          </cell>
          <cell r="O3152">
            <v>0</v>
          </cell>
          <cell r="P3152">
            <v>15378.25</v>
          </cell>
          <cell r="Q3152">
            <v>203</v>
          </cell>
          <cell r="R3152">
            <v>0</v>
          </cell>
          <cell r="S3152">
            <v>0</v>
          </cell>
          <cell r="T3152">
            <v>14960</v>
          </cell>
          <cell r="U3152">
            <v>6595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19750.158750000002</v>
          </cell>
          <cell r="AA3152">
            <v>0</v>
          </cell>
          <cell r="AB3152">
            <v>25393.061249999999</v>
          </cell>
          <cell r="AC3152">
            <v>0</v>
          </cell>
          <cell r="AD3152">
            <v>19750.158750000002</v>
          </cell>
          <cell r="AE3152">
            <v>0</v>
          </cell>
        </row>
        <row r="3153">
          <cell r="F3153" t="str">
            <v>(-) DESPESAS COMERCIAL FARMAPremiação Campanha de Representantes</v>
          </cell>
          <cell r="G3153" t="str">
            <v>Premiação Campanha de Representantes</v>
          </cell>
          <cell r="H3153">
            <v>0</v>
          </cell>
          <cell r="I3153">
            <v>49309.570000000007</v>
          </cell>
          <cell r="J3153">
            <v>0</v>
          </cell>
          <cell r="K3153">
            <v>-82899.839999999997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0</v>
          </cell>
          <cell r="AA3153">
            <v>0</v>
          </cell>
          <cell r="AB3153">
            <v>0</v>
          </cell>
          <cell r="AC3153">
            <v>0</v>
          </cell>
          <cell r="AD3153">
            <v>230000</v>
          </cell>
          <cell r="AE3153">
            <v>0</v>
          </cell>
        </row>
        <row r="3154">
          <cell r="F3154" t="str">
            <v>(-) DESPESAS COMERCIAL FARMAPremiação Campanha de Clientes</v>
          </cell>
          <cell r="G3154" t="str">
            <v>Premiação Campanha de Clientes</v>
          </cell>
          <cell r="H3154">
            <v>2964.8421484527798</v>
          </cell>
          <cell r="I3154">
            <v>0</v>
          </cell>
          <cell r="J3154">
            <v>3429.704892048162</v>
          </cell>
          <cell r="K3154">
            <v>9485.9600000000028</v>
          </cell>
          <cell r="L3154">
            <v>3003.3187846957794</v>
          </cell>
          <cell r="M3154">
            <v>26662</v>
          </cell>
          <cell r="N3154">
            <v>3613.8532188285662</v>
          </cell>
          <cell r="O3154">
            <v>4878.74</v>
          </cell>
          <cell r="P3154">
            <v>3561.2220933603767</v>
          </cell>
          <cell r="Q3154">
            <v>0</v>
          </cell>
          <cell r="R3154">
            <v>3987.9939287760376</v>
          </cell>
          <cell r="S3154">
            <v>4781.7700000000004</v>
          </cell>
          <cell r="T3154">
            <v>2922.1807245526943</v>
          </cell>
          <cell r="U3154">
            <v>1608.7</v>
          </cell>
          <cell r="V3154">
            <v>3407.9110368458041</v>
          </cell>
          <cell r="W3154">
            <v>0</v>
          </cell>
          <cell r="X3154">
            <v>3240.5980190725522</v>
          </cell>
          <cell r="Y3154">
            <v>0</v>
          </cell>
          <cell r="Z3154">
            <v>3634.8855367595943</v>
          </cell>
          <cell r="AA3154">
            <v>0</v>
          </cell>
          <cell r="AB3154">
            <v>3592.7836382466025</v>
          </cell>
          <cell r="AC3154">
            <v>0</v>
          </cell>
          <cell r="AD3154">
            <v>3627.5650526246936</v>
          </cell>
          <cell r="AE3154">
            <v>0</v>
          </cell>
        </row>
        <row r="3155">
          <cell r="F3155" t="str">
            <v>(-) DESPESAS COMERCIAL FARMABrindes Comerciais</v>
          </cell>
          <cell r="G3155" t="str">
            <v>Brindes Comerciais</v>
          </cell>
          <cell r="H3155">
            <v>27328.924214282029</v>
          </cell>
          <cell r="I3155">
            <v>3811.33</v>
          </cell>
          <cell r="J3155">
            <v>31940.680175442125</v>
          </cell>
          <cell r="K3155">
            <v>0</v>
          </cell>
          <cell r="L3155">
            <v>31940.680175442125</v>
          </cell>
          <cell r="M3155">
            <v>815.65</v>
          </cell>
          <cell r="N3155">
            <v>27328.924214282029</v>
          </cell>
          <cell r="O3155">
            <v>57.3</v>
          </cell>
          <cell r="P3155">
            <v>27328.924214282029</v>
          </cell>
          <cell r="Q3155">
            <v>19878</v>
          </cell>
          <cell r="R3155">
            <v>31940.680175442125</v>
          </cell>
          <cell r="S3155">
            <v>14548.900000000001</v>
          </cell>
          <cell r="T3155">
            <v>31940.680175442125</v>
          </cell>
          <cell r="U3155">
            <v>1656.51</v>
          </cell>
          <cell r="V3155">
            <v>27328.924214282029</v>
          </cell>
          <cell r="W3155">
            <v>0</v>
          </cell>
          <cell r="X3155">
            <v>27328.924214282029</v>
          </cell>
          <cell r="Y3155">
            <v>0</v>
          </cell>
          <cell r="Z3155">
            <v>27328.924214282029</v>
          </cell>
          <cell r="AA3155">
            <v>0</v>
          </cell>
          <cell r="AB3155">
            <v>27328.924214282029</v>
          </cell>
          <cell r="AC3155">
            <v>0</v>
          </cell>
          <cell r="AD3155">
            <v>27328.924214282029</v>
          </cell>
          <cell r="AE3155">
            <v>0</v>
          </cell>
        </row>
        <row r="3156">
          <cell r="F3156" t="str">
            <v>(-) DESPESAS COMERCIAL FARMAPropaganda e Merchandise</v>
          </cell>
          <cell r="G3156" t="str">
            <v>Propaganda e Merchandise</v>
          </cell>
          <cell r="H3156">
            <v>0</v>
          </cell>
          <cell r="I3156">
            <v>31847.200000000001</v>
          </cell>
          <cell r="J3156">
            <v>0</v>
          </cell>
          <cell r="K3156">
            <v>23931.16</v>
          </cell>
          <cell r="L3156">
            <v>0</v>
          </cell>
          <cell r="M3156">
            <v>153395.57999999999</v>
          </cell>
          <cell r="N3156">
            <v>0</v>
          </cell>
          <cell r="O3156">
            <v>19839.240000000002</v>
          </cell>
          <cell r="P3156">
            <v>0</v>
          </cell>
          <cell r="Q3156">
            <v>292775.77999999997</v>
          </cell>
          <cell r="R3156">
            <v>0</v>
          </cell>
          <cell r="S3156">
            <v>82969.87</v>
          </cell>
          <cell r="T3156">
            <v>0</v>
          </cell>
          <cell r="U3156">
            <v>25231.02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0</v>
          </cell>
          <cell r="AA3156">
            <v>0</v>
          </cell>
          <cell r="AB3156">
            <v>0</v>
          </cell>
          <cell r="AC3156">
            <v>0</v>
          </cell>
          <cell r="AD3156">
            <v>0</v>
          </cell>
          <cell r="AE3156">
            <v>0</v>
          </cell>
        </row>
        <row r="3157">
          <cell r="F3157" t="str">
            <v>(-) DESPESAS COMERCIAL FARMATreinamento de PDV</v>
          </cell>
          <cell r="G3157" t="str">
            <v>Treinamento de PDV</v>
          </cell>
          <cell r="H3157">
            <v>0</v>
          </cell>
          <cell r="I3157">
            <v>0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0</v>
          </cell>
          <cell r="AA3157">
            <v>0</v>
          </cell>
          <cell r="AB3157">
            <v>0</v>
          </cell>
          <cell r="AC3157">
            <v>0</v>
          </cell>
          <cell r="AD3157">
            <v>0</v>
          </cell>
          <cell r="AE3157">
            <v>0</v>
          </cell>
        </row>
        <row r="3158">
          <cell r="F3158" t="str">
            <v>(-) DESPESAS COMERCIAL FARMAAluguel Espaço Feira de Negócios</v>
          </cell>
          <cell r="G3158" t="str">
            <v>Aluguel Espaço Feira de Negócios</v>
          </cell>
          <cell r="H3158">
            <v>0</v>
          </cell>
          <cell r="I3158">
            <v>0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  <cell r="T3158">
            <v>0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0</v>
          </cell>
          <cell r="AA3158">
            <v>0</v>
          </cell>
          <cell r="AB3158">
            <v>0</v>
          </cell>
          <cell r="AC3158">
            <v>0</v>
          </cell>
          <cell r="AD3158">
            <v>0</v>
          </cell>
          <cell r="AE3158">
            <v>0</v>
          </cell>
        </row>
        <row r="3159">
          <cell r="F3159" t="str">
            <v>(-) DESPESAS COMERCIAL FARMADespesas Relacionamento Cliente/Fornecedor</v>
          </cell>
          <cell r="G3159" t="str">
            <v>Despesas Relacionamento Cliente/Fornecedor</v>
          </cell>
          <cell r="H3159">
            <v>4083.3333333333335</v>
          </cell>
          <cell r="I3159">
            <v>1667.87</v>
          </cell>
          <cell r="J3159">
            <v>4083.3333333333335</v>
          </cell>
          <cell r="K3159">
            <v>83.46</v>
          </cell>
          <cell r="L3159">
            <v>4083.3333333333335</v>
          </cell>
          <cell r="M3159">
            <v>1710.7</v>
          </cell>
          <cell r="N3159">
            <v>4083.3333333333335</v>
          </cell>
          <cell r="O3159">
            <v>14130.02</v>
          </cell>
          <cell r="P3159">
            <v>4083.3333333333335</v>
          </cell>
          <cell r="Q3159">
            <v>11005.5</v>
          </cell>
          <cell r="R3159">
            <v>4083.3333333333335</v>
          </cell>
          <cell r="S3159">
            <v>2173.92</v>
          </cell>
          <cell r="T3159">
            <v>4083.3333333333335</v>
          </cell>
          <cell r="U3159">
            <v>11123.86</v>
          </cell>
          <cell r="V3159">
            <v>4083.3333333333335</v>
          </cell>
          <cell r="W3159">
            <v>0</v>
          </cell>
          <cell r="X3159">
            <v>4083.3333333333335</v>
          </cell>
          <cell r="Y3159">
            <v>0</v>
          </cell>
          <cell r="Z3159">
            <v>4083.3333333333335</v>
          </cell>
          <cell r="AA3159">
            <v>0</v>
          </cell>
          <cell r="AB3159">
            <v>4083.3333333333335</v>
          </cell>
          <cell r="AC3159">
            <v>0</v>
          </cell>
          <cell r="AD3159">
            <v>4083.3333333333335</v>
          </cell>
          <cell r="AE3159">
            <v>0</v>
          </cell>
        </row>
        <row r="3160">
          <cell r="F3160" t="str">
            <v>(-) DESPESAS COMERCIAL FARMAPromotores de Vendas</v>
          </cell>
          <cell r="G3160" t="str">
            <v>Promotores de Vendas</v>
          </cell>
          <cell r="H3160">
            <v>0</v>
          </cell>
          <cell r="I3160">
            <v>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0</v>
          </cell>
          <cell r="Y3160">
            <v>0</v>
          </cell>
          <cell r="Z3160">
            <v>0</v>
          </cell>
          <cell r="AA3160">
            <v>0</v>
          </cell>
          <cell r="AB3160">
            <v>0</v>
          </cell>
          <cell r="AC3160">
            <v>0</v>
          </cell>
          <cell r="AD3160">
            <v>0</v>
          </cell>
          <cell r="AE3160">
            <v>0</v>
          </cell>
        </row>
        <row r="3161">
          <cell r="F3161" t="str">
            <v>(-) DESPESAS COMERCIAL FARMABonificações</v>
          </cell>
          <cell r="G3161" t="str">
            <v>Bonificações</v>
          </cell>
          <cell r="H3161">
            <v>35759.65</v>
          </cell>
          <cell r="I3161">
            <v>44358.320000000007</v>
          </cell>
          <cell r="J3161">
            <v>87547.8</v>
          </cell>
          <cell r="K3161">
            <v>54299.59</v>
          </cell>
          <cell r="L3161">
            <v>36905.99</v>
          </cell>
          <cell r="M3161">
            <v>50997.749999999985</v>
          </cell>
          <cell r="N3161">
            <v>83683.69</v>
          </cell>
          <cell r="O3161">
            <v>62885.770000000019</v>
          </cell>
          <cell r="P3161">
            <v>22401</v>
          </cell>
          <cell r="Q3161">
            <v>48321.53</v>
          </cell>
          <cell r="R3161">
            <v>30138.53</v>
          </cell>
          <cell r="S3161">
            <v>57716.790000000008</v>
          </cell>
          <cell r="T3161">
            <v>76122.81</v>
          </cell>
          <cell r="U3161">
            <v>44355.880000000005</v>
          </cell>
          <cell r="V3161">
            <v>53344.05</v>
          </cell>
          <cell r="W3161">
            <v>0</v>
          </cell>
          <cell r="X3161">
            <v>72224.95</v>
          </cell>
          <cell r="Y3161">
            <v>0</v>
          </cell>
          <cell r="Z3161">
            <v>58451.165824571784</v>
          </cell>
          <cell r="AA3161">
            <v>0</v>
          </cell>
          <cell r="AB3161">
            <v>60945.51562347696</v>
          </cell>
          <cell r="AC3161">
            <v>0</v>
          </cell>
          <cell r="AD3161">
            <v>62769.10747009785</v>
          </cell>
          <cell r="AE3161">
            <v>0</v>
          </cell>
        </row>
        <row r="3162">
          <cell r="F3162" t="str">
            <v>(-) DESPESAS COMERCIAL FARMAMulta Licitações</v>
          </cell>
          <cell r="G3162" t="str">
            <v>Multa Licitações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843.05</v>
          </cell>
          <cell r="R3162">
            <v>0</v>
          </cell>
          <cell r="S3162">
            <v>1747.88</v>
          </cell>
          <cell r="T3162">
            <v>0</v>
          </cell>
          <cell r="U3162">
            <v>6292.98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</row>
        <row r="3163">
          <cell r="F3163" t="str">
            <v>(-) DESPESAS COMERCIAL FARMAParticipação em Feira de Negócios</v>
          </cell>
          <cell r="G3163" t="str">
            <v>Participação em Feira de Negócios</v>
          </cell>
          <cell r="H3163">
            <v>0</v>
          </cell>
          <cell r="I3163">
            <v>0</v>
          </cell>
          <cell r="J3163">
            <v>0</v>
          </cell>
          <cell r="K3163">
            <v>10822</v>
          </cell>
          <cell r="L3163">
            <v>0</v>
          </cell>
          <cell r="M3163">
            <v>108578.86</v>
          </cell>
          <cell r="N3163">
            <v>0</v>
          </cell>
          <cell r="O3163">
            <v>75715.850000000006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T3163">
            <v>0</v>
          </cell>
          <cell r="U3163">
            <v>0</v>
          </cell>
          <cell r="V3163">
            <v>0</v>
          </cell>
          <cell r="W3163">
            <v>0</v>
          </cell>
          <cell r="X3163">
            <v>0</v>
          </cell>
          <cell r="Y3163">
            <v>0</v>
          </cell>
          <cell r="Z3163">
            <v>0</v>
          </cell>
          <cell r="AA3163">
            <v>0</v>
          </cell>
          <cell r="AB3163">
            <v>0</v>
          </cell>
          <cell r="AC3163">
            <v>0</v>
          </cell>
          <cell r="AD3163">
            <v>0</v>
          </cell>
          <cell r="AE3163">
            <v>0</v>
          </cell>
        </row>
        <row r="3164">
          <cell r="F3164" t="str">
            <v>(-) DESPESAS COMERCIAL FARMADespesas com PCLD</v>
          </cell>
          <cell r="G3164" t="str">
            <v>Despesas com PCLD</v>
          </cell>
          <cell r="H3164">
            <v>51050.040625813075</v>
          </cell>
          <cell r="I3164">
            <v>-39796.78</v>
          </cell>
          <cell r="J3164">
            <v>51050.040625813075</v>
          </cell>
          <cell r="K3164">
            <v>78887.77</v>
          </cell>
          <cell r="L3164">
            <v>51050.040625813075</v>
          </cell>
          <cell r="M3164">
            <v>430634.55</v>
          </cell>
          <cell r="N3164">
            <v>51050.040625813075</v>
          </cell>
          <cell r="O3164">
            <v>-41101.5</v>
          </cell>
          <cell r="P3164">
            <v>51050.040625813075</v>
          </cell>
          <cell r="Q3164">
            <v>69290.210000000006</v>
          </cell>
          <cell r="R3164">
            <v>51050.040625813075</v>
          </cell>
          <cell r="S3164">
            <v>-513899.65</v>
          </cell>
          <cell r="T3164">
            <v>51050.040625813075</v>
          </cell>
          <cell r="U3164">
            <v>69115.55</v>
          </cell>
          <cell r="V3164">
            <v>51050.040625813075</v>
          </cell>
          <cell r="W3164">
            <v>0</v>
          </cell>
          <cell r="X3164">
            <v>51050.040625813075</v>
          </cell>
          <cell r="Y3164">
            <v>0</v>
          </cell>
          <cell r="Z3164">
            <v>51050.040625813075</v>
          </cell>
          <cell r="AA3164">
            <v>0</v>
          </cell>
          <cell r="AB3164">
            <v>51050.040625813075</v>
          </cell>
          <cell r="AC3164">
            <v>0</v>
          </cell>
          <cell r="AD3164">
            <v>51050.040625813075</v>
          </cell>
          <cell r="AE3164">
            <v>0</v>
          </cell>
        </row>
        <row r="3165">
          <cell r="F3165" t="str">
            <v>(-) DESPESAS COMERCIAL FARMAIndenização Consumidor</v>
          </cell>
          <cell r="G3165" t="str">
            <v>Indenização Consumidor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  <cell r="T3165">
            <v>0</v>
          </cell>
          <cell r="U3165">
            <v>0</v>
          </cell>
          <cell r="V3165">
            <v>0</v>
          </cell>
          <cell r="W3165">
            <v>0</v>
          </cell>
          <cell r="X3165">
            <v>0</v>
          </cell>
          <cell r="Y3165">
            <v>0</v>
          </cell>
          <cell r="Z3165">
            <v>0</v>
          </cell>
          <cell r="AA3165">
            <v>0</v>
          </cell>
          <cell r="AB3165">
            <v>0</v>
          </cell>
          <cell r="AC3165">
            <v>0</v>
          </cell>
          <cell r="AD3165">
            <v>0</v>
          </cell>
          <cell r="AE3165">
            <v>0</v>
          </cell>
        </row>
        <row r="3166">
          <cell r="F3166" t="str">
            <v>(-) DESPESAS COMERCIAL FARMARescisão Representante</v>
          </cell>
          <cell r="G3166" t="str">
            <v>Rescisão Representante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  <cell r="T3166">
            <v>0</v>
          </cell>
          <cell r="U3166">
            <v>0</v>
          </cell>
          <cell r="V3166">
            <v>0</v>
          </cell>
          <cell r="W3166">
            <v>0</v>
          </cell>
          <cell r="X3166">
            <v>0</v>
          </cell>
          <cell r="Y3166">
            <v>0</v>
          </cell>
          <cell r="Z3166">
            <v>0</v>
          </cell>
          <cell r="AA3166">
            <v>0</v>
          </cell>
          <cell r="AB3166">
            <v>0</v>
          </cell>
          <cell r="AC3166">
            <v>0</v>
          </cell>
          <cell r="AD3166">
            <v>0</v>
          </cell>
          <cell r="AE3166">
            <v>0</v>
          </cell>
        </row>
        <row r="3167">
          <cell r="F3167" t="str">
            <v>(-) DESPESAS COMERCIAL FARMAConvenção de Vendas</v>
          </cell>
          <cell r="G3167" t="str">
            <v>Convenção de Vendas</v>
          </cell>
          <cell r="H3167">
            <v>32084.880636604776</v>
          </cell>
          <cell r="I3167">
            <v>55039.85</v>
          </cell>
          <cell r="J3167">
            <v>32084.880636604776</v>
          </cell>
          <cell r="K3167">
            <v>10209.299999999999</v>
          </cell>
          <cell r="L3167">
            <v>0</v>
          </cell>
          <cell r="M3167">
            <v>110047.7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0</v>
          </cell>
          <cell r="T3167">
            <v>20053.050397877985</v>
          </cell>
          <cell r="U3167">
            <v>10916.1</v>
          </cell>
          <cell r="V3167">
            <v>20053.050397877985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  <cell r="AA3167">
            <v>0</v>
          </cell>
          <cell r="AB3167">
            <v>0</v>
          </cell>
          <cell r="AC3167">
            <v>0</v>
          </cell>
          <cell r="AD3167">
            <v>0</v>
          </cell>
          <cell r="AE3167">
            <v>0</v>
          </cell>
        </row>
        <row r="3168">
          <cell r="F3168" t="str">
            <v>(-) DESPESAS COMERCIAL FARMAComissões sobre vendas</v>
          </cell>
          <cell r="G3168" t="str">
            <v>Comissões sobre vendas</v>
          </cell>
          <cell r="H3168">
            <v>362937.28371545539</v>
          </cell>
          <cell r="I3168">
            <v>486511.6</v>
          </cell>
          <cell r="J3168">
            <v>378797.16626268649</v>
          </cell>
          <cell r="K3168">
            <v>460971.08</v>
          </cell>
          <cell r="L3168">
            <v>470559.00352699141</v>
          </cell>
          <cell r="M3168">
            <v>382255.53</v>
          </cell>
          <cell r="N3168">
            <v>517542.20837486186</v>
          </cell>
          <cell r="O3168">
            <v>402359.31</v>
          </cell>
          <cell r="P3168">
            <v>531680.28925134894</v>
          </cell>
          <cell r="Q3168">
            <v>500144.22</v>
          </cell>
          <cell r="R3168">
            <v>489797.59499568387</v>
          </cell>
          <cell r="S3168">
            <v>540956.71</v>
          </cell>
          <cell r="T3168">
            <v>560406.96374691522</v>
          </cell>
          <cell r="U3168">
            <v>544268</v>
          </cell>
          <cell r="V3168">
            <v>571164.23310192197</v>
          </cell>
          <cell r="W3168">
            <v>0</v>
          </cell>
          <cell r="X3168">
            <v>529668.09003998188</v>
          </cell>
          <cell r="Y3168">
            <v>0</v>
          </cell>
          <cell r="Z3168">
            <v>542052.20907667547</v>
          </cell>
          <cell r="AA3168">
            <v>0</v>
          </cell>
          <cell r="AB3168">
            <v>586882.72806628258</v>
          </cell>
          <cell r="AC3168">
            <v>0</v>
          </cell>
          <cell r="AD3168">
            <v>634042.67408798926</v>
          </cell>
          <cell r="AE3168">
            <v>0</v>
          </cell>
        </row>
        <row r="3169">
          <cell r="F3169" t="str">
            <v>(-) DESPESAS COMERCIAL FARMADespesa com Visita de Clientes</v>
          </cell>
          <cell r="G3169" t="str">
            <v>Despesa com Visita de Clientes</v>
          </cell>
          <cell r="H3169">
            <v>0</v>
          </cell>
          <cell r="I3169">
            <v>0</v>
          </cell>
          <cell r="J3169">
            <v>0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</row>
        <row r="3170">
          <cell r="F3170" t="str">
            <v>(-) DESPESAS COMERCIAL FARMACampanha Lançamento de Produtos</v>
          </cell>
          <cell r="G3170" t="str">
            <v>Campanha Lançamento de Produtos</v>
          </cell>
          <cell r="H3170">
            <v>0</v>
          </cell>
          <cell r="I3170">
            <v>0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A3170">
            <v>0</v>
          </cell>
          <cell r="AB3170">
            <v>0</v>
          </cell>
          <cell r="AC3170">
            <v>0</v>
          </cell>
          <cell r="AD3170">
            <v>0</v>
          </cell>
          <cell r="AE3170">
            <v>0</v>
          </cell>
        </row>
        <row r="3171">
          <cell r="F3171" t="str">
            <v>(-) DESPESAS COMERCIAL FARMARegistro/Manutenção de Domínio</v>
          </cell>
          <cell r="G3171" t="str">
            <v>Registro/Manutenção de Domínio</v>
          </cell>
          <cell r="H3171">
            <v>0</v>
          </cell>
          <cell r="I3171">
            <v>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  <cell r="AA3171">
            <v>0</v>
          </cell>
          <cell r="AB3171">
            <v>0</v>
          </cell>
          <cell r="AC3171">
            <v>0</v>
          </cell>
          <cell r="AD3171">
            <v>0</v>
          </cell>
          <cell r="AE3171">
            <v>0</v>
          </cell>
        </row>
        <row r="3172">
          <cell r="F3172" t="str">
            <v>(-) DESPESAS COMERCIAL FARMADoações</v>
          </cell>
          <cell r="G3172" t="str">
            <v>Doações</v>
          </cell>
          <cell r="H3172">
            <v>0</v>
          </cell>
          <cell r="I3172">
            <v>0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  <cell r="AA3172">
            <v>0</v>
          </cell>
          <cell r="AB3172">
            <v>0</v>
          </cell>
          <cell r="AC3172">
            <v>0</v>
          </cell>
          <cell r="AD3172">
            <v>0</v>
          </cell>
          <cell r="AE3172">
            <v>0</v>
          </cell>
        </row>
        <row r="3173">
          <cell r="F3173" t="str">
            <v>(-) DESPESAS COMERCIAL FARMAServiço Copa</v>
          </cell>
          <cell r="G3173" t="str">
            <v>Serviço Copa</v>
          </cell>
          <cell r="H3173">
            <v>0</v>
          </cell>
          <cell r="I3173">
            <v>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</row>
        <row r="3174">
          <cell r="F3174" t="str">
            <v>(-) DESPESAS COMERCIAL FARMAEnergia Elétrica</v>
          </cell>
          <cell r="G3174" t="str">
            <v>Energia Elétrica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B3174">
            <v>0</v>
          </cell>
          <cell r="AC3174">
            <v>0</v>
          </cell>
          <cell r="AD3174">
            <v>0</v>
          </cell>
          <cell r="AE3174">
            <v>0</v>
          </cell>
        </row>
        <row r="3175">
          <cell r="F3175" t="str">
            <v>(-) DESPESAS COMERCIAL FARMADescontos Concedidos Operacional</v>
          </cell>
          <cell r="G3175" t="str">
            <v>Descontos Concedidos Operacional</v>
          </cell>
          <cell r="H3175">
            <v>100000</v>
          </cell>
          <cell r="I3175">
            <v>203339.53</v>
          </cell>
          <cell r="J3175">
            <v>100000</v>
          </cell>
          <cell r="K3175">
            <v>138168.93999999997</v>
          </cell>
          <cell r="L3175">
            <v>100000</v>
          </cell>
          <cell r="M3175">
            <v>241332.99</v>
          </cell>
          <cell r="N3175">
            <v>100000</v>
          </cell>
          <cell r="O3175">
            <v>354224.72</v>
          </cell>
          <cell r="P3175">
            <v>100000</v>
          </cell>
          <cell r="Q3175">
            <v>285966.42</v>
          </cell>
          <cell r="R3175">
            <v>100000</v>
          </cell>
          <cell r="S3175">
            <v>355903.19999999995</v>
          </cell>
          <cell r="T3175">
            <v>100000</v>
          </cell>
          <cell r="U3175">
            <v>661263.22</v>
          </cell>
          <cell r="V3175">
            <v>100000</v>
          </cell>
          <cell r="W3175">
            <v>0</v>
          </cell>
          <cell r="X3175">
            <v>100000</v>
          </cell>
          <cell r="Y3175">
            <v>0</v>
          </cell>
          <cell r="Z3175">
            <v>100000</v>
          </cell>
          <cell r="AA3175">
            <v>0</v>
          </cell>
          <cell r="AB3175">
            <v>100000</v>
          </cell>
          <cell r="AC3175">
            <v>0</v>
          </cell>
          <cell r="AD3175">
            <v>100000</v>
          </cell>
          <cell r="AE3175">
            <v>0</v>
          </cell>
        </row>
        <row r="3176">
          <cell r="F3176" t="str">
            <v>(-) DESPESAS COMERCIAL FARMA(-) Despesas Gerais</v>
          </cell>
          <cell r="G3176" t="str">
            <v>(-) Despesas Gerais</v>
          </cell>
          <cell r="H3176">
            <v>27083.953103094293</v>
          </cell>
          <cell r="I3176">
            <v>39023.81</v>
          </cell>
          <cell r="J3176">
            <v>30737.880147617343</v>
          </cell>
          <cell r="K3176">
            <v>34591.289999999994</v>
          </cell>
          <cell r="L3176">
            <v>27386.388227628475</v>
          </cell>
          <cell r="M3176">
            <v>38649.18</v>
          </cell>
          <cell r="N3176">
            <v>32185.327938813643</v>
          </cell>
          <cell r="O3176">
            <v>11165.630000000001</v>
          </cell>
          <cell r="P3176">
            <v>31771.635305060034</v>
          </cell>
          <cell r="Q3176">
            <v>27980.370000000003</v>
          </cell>
          <cell r="R3176">
            <v>35126.159135481954</v>
          </cell>
          <cell r="S3176">
            <v>17278.55</v>
          </cell>
          <cell r="T3176">
            <v>26789.401706009372</v>
          </cell>
          <cell r="U3176">
            <v>8461.2900000000009</v>
          </cell>
          <cell r="V3176">
            <v>30607.352593416326</v>
          </cell>
          <cell r="W3176">
            <v>0</v>
          </cell>
          <cell r="X3176">
            <v>29292.234165524911</v>
          </cell>
          <cell r="Y3176">
            <v>0</v>
          </cell>
          <cell r="Z3176">
            <v>32391.423859781265</v>
          </cell>
          <cell r="AA3176">
            <v>0</v>
          </cell>
          <cell r="AB3176">
            <v>32060.493348093969</v>
          </cell>
          <cell r="AC3176">
            <v>0</v>
          </cell>
          <cell r="AD3176">
            <v>32333.883187124567</v>
          </cell>
          <cell r="AE3176">
            <v>0</v>
          </cell>
        </row>
        <row r="3177">
          <cell r="F3177" t="str">
            <v>(-) DESPESAS COMERCIAL FARMA(-) Deslocamentos e Viagens</v>
          </cell>
          <cell r="G3177" t="str">
            <v>(-) Deslocamentos e Viagens</v>
          </cell>
          <cell r="H3177">
            <v>18827.423897702662</v>
          </cell>
          <cell r="I3177">
            <v>13331.58</v>
          </cell>
          <cell r="J3177">
            <v>21779.408350732207</v>
          </cell>
          <cell r="K3177">
            <v>10666.56</v>
          </cell>
          <cell r="L3177">
            <v>19071.759314035939</v>
          </cell>
          <cell r="M3177">
            <v>31161.040000000001</v>
          </cell>
          <cell r="N3177">
            <v>22948.792228439368</v>
          </cell>
          <cell r="O3177">
            <v>2501.5</v>
          </cell>
          <cell r="P3177">
            <v>22614.572577008723</v>
          </cell>
          <cell r="Q3177">
            <v>22118.77</v>
          </cell>
          <cell r="R3177">
            <v>25324.671074888065</v>
          </cell>
          <cell r="S3177">
            <v>14229.02</v>
          </cell>
          <cell r="T3177">
            <v>18556.514125232767</v>
          </cell>
          <cell r="U3177">
            <v>1053.2</v>
          </cell>
          <cell r="V3177">
            <v>21641.012399206058</v>
          </cell>
          <cell r="W3177">
            <v>0</v>
          </cell>
          <cell r="X3177">
            <v>20578.536573683697</v>
          </cell>
          <cell r="Y3177">
            <v>0</v>
          </cell>
          <cell r="Z3177">
            <v>23082.352244592454</v>
          </cell>
          <cell r="AA3177">
            <v>0</v>
          </cell>
          <cell r="AB3177">
            <v>22814.995585953551</v>
          </cell>
          <cell r="AC3177">
            <v>0</v>
          </cell>
          <cell r="AD3177">
            <v>23035.865500596283</v>
          </cell>
          <cell r="AE3177">
            <v>0</v>
          </cell>
        </row>
        <row r="3178">
          <cell r="F3178" t="str">
            <v xml:space="preserve">(-) DESPESAS COMERCIAL FARMAHospedagem </v>
          </cell>
          <cell r="G3178" t="str">
            <v xml:space="preserve">Hospedagem </v>
          </cell>
          <cell r="H3178">
            <v>5424.3667354153667</v>
          </cell>
          <cell r="I3178">
            <v>10493.8</v>
          </cell>
          <cell r="J3178">
            <v>6274.862605560973</v>
          </cell>
          <cell r="K3178">
            <v>7505.61</v>
          </cell>
          <cell r="L3178">
            <v>5494.7621815392431</v>
          </cell>
          <cell r="M3178">
            <v>4136.2</v>
          </cell>
          <cell r="N3178">
            <v>6611.7736477529825</v>
          </cell>
          <cell r="O3178">
            <v>2332.5</v>
          </cell>
          <cell r="P3178">
            <v>6515.4816659400194</v>
          </cell>
          <cell r="Q3178">
            <v>2946.7</v>
          </cell>
          <cell r="R3178">
            <v>7296.2878039156794</v>
          </cell>
          <cell r="S3178">
            <v>3625.5</v>
          </cell>
          <cell r="T3178">
            <v>5346.3149548813371</v>
          </cell>
          <cell r="U3178">
            <v>299</v>
          </cell>
          <cell r="V3178">
            <v>6234.9893653421559</v>
          </cell>
          <cell r="W3178">
            <v>0</v>
          </cell>
          <cell r="X3178">
            <v>5928.8795886429798</v>
          </cell>
          <cell r="Y3178">
            <v>0</v>
          </cell>
          <cell r="Z3178">
            <v>6650.253607238611</v>
          </cell>
          <cell r="AA3178">
            <v>0</v>
          </cell>
          <cell r="AB3178">
            <v>6573.2255138843384</v>
          </cell>
          <cell r="AC3178">
            <v>0</v>
          </cell>
          <cell r="AD3178">
            <v>6636.8603172622079</v>
          </cell>
          <cell r="AE3178">
            <v>0</v>
          </cell>
        </row>
        <row r="3179">
          <cell r="F3179" t="str">
            <v xml:space="preserve">(-) DESPESAS COMERCIAL FARMAPassagens Aéreas </v>
          </cell>
          <cell r="G3179" t="str">
            <v xml:space="preserve">Passagens Aéreas </v>
          </cell>
          <cell r="H3179">
            <v>11477.145543285309</v>
          </cell>
          <cell r="I3179">
            <v>2632.78</v>
          </cell>
          <cell r="J3179">
            <v>13276.667102528987</v>
          </cell>
          <cell r="K3179">
            <v>3110.28</v>
          </cell>
          <cell r="L3179">
            <v>11626.091737404751</v>
          </cell>
          <cell r="M3179">
            <v>25903.74</v>
          </cell>
          <cell r="N3179">
            <v>13989.520280602601</v>
          </cell>
          <cell r="O3179">
            <v>147</v>
          </cell>
          <cell r="P3179">
            <v>13785.780905330781</v>
          </cell>
          <cell r="Q3179">
            <v>19125.07</v>
          </cell>
          <cell r="R3179">
            <v>15437.849455218558</v>
          </cell>
          <cell r="S3179">
            <v>10491.52</v>
          </cell>
          <cell r="T3179">
            <v>11311.999695152859</v>
          </cell>
          <cell r="U3179">
            <v>0</v>
          </cell>
          <cell r="V3179">
            <v>13192.301313194375</v>
          </cell>
          <cell r="W3179">
            <v>0</v>
          </cell>
          <cell r="X3179">
            <v>12544.618988092514</v>
          </cell>
          <cell r="Y3179">
            <v>0</v>
          </cell>
          <cell r="Z3179">
            <v>14070.938097106937</v>
          </cell>
          <cell r="AA3179">
            <v>0</v>
          </cell>
          <cell r="AB3179">
            <v>13907.958217340187</v>
          </cell>
          <cell r="AC3179">
            <v>0</v>
          </cell>
          <cell r="AD3179">
            <v>14042.599906519823</v>
          </cell>
          <cell r="AE3179">
            <v>0</v>
          </cell>
        </row>
        <row r="3180">
          <cell r="F3180" t="str">
            <v xml:space="preserve">(-) DESPESAS COMERCIAL FARMAPassagens Rodoviárias </v>
          </cell>
          <cell r="G3180" t="str">
            <v xml:space="preserve">Passagens Rodoviárias </v>
          </cell>
          <cell r="H3180">
            <v>24.469829715636472</v>
          </cell>
          <cell r="I3180">
            <v>0</v>
          </cell>
          <cell r="J3180">
            <v>28.306496764794133</v>
          </cell>
          <cell r="K3180">
            <v>0</v>
          </cell>
          <cell r="L3180">
            <v>24.787390209502231</v>
          </cell>
          <cell r="M3180">
            <v>0</v>
          </cell>
          <cell r="N3180">
            <v>29.826334237789915</v>
          </cell>
          <cell r="O3180">
            <v>0</v>
          </cell>
          <cell r="P3180">
            <v>29.391952030082503</v>
          </cell>
          <cell r="Q3180">
            <v>0</v>
          </cell>
          <cell r="R3180">
            <v>32.914242127550466</v>
          </cell>
          <cell r="S3180">
            <v>0</v>
          </cell>
          <cell r="T3180">
            <v>24.117730775459691</v>
          </cell>
          <cell r="U3180">
            <v>0</v>
          </cell>
          <cell r="V3180">
            <v>28.126624819190809</v>
          </cell>
          <cell r="W3180">
            <v>0</v>
          </cell>
          <cell r="X3180">
            <v>26.745734758565735</v>
          </cell>
          <cell r="Y3180">
            <v>0</v>
          </cell>
          <cell r="Z3180">
            <v>29.999920962656855</v>
          </cell>
          <cell r="AA3180">
            <v>0</v>
          </cell>
          <cell r="AB3180">
            <v>29.652439971854179</v>
          </cell>
          <cell r="AC3180">
            <v>0</v>
          </cell>
          <cell r="AD3180">
            <v>29.939502568945567</v>
          </cell>
          <cell r="AE3180">
            <v>0</v>
          </cell>
        </row>
        <row r="3181">
          <cell r="F3181" t="str">
            <v>(-) DESPESAS COMERCIAL FARMAPassagens Marítimas</v>
          </cell>
          <cell r="G3181" t="str">
            <v>Passagens Marítimas</v>
          </cell>
          <cell r="H3181">
            <v>61.174574289091176</v>
          </cell>
          <cell r="I3181">
            <v>0</v>
          </cell>
          <cell r="J3181">
            <v>70.766241911985333</v>
          </cell>
          <cell r="K3181">
            <v>0</v>
          </cell>
          <cell r="L3181">
            <v>61.968475523755579</v>
          </cell>
          <cell r="M3181">
            <v>0</v>
          </cell>
          <cell r="N3181">
            <v>74.565835594474791</v>
          </cell>
          <cell r="O3181">
            <v>0</v>
          </cell>
          <cell r="P3181">
            <v>73.479880075206268</v>
          </cell>
          <cell r="Q3181">
            <v>0</v>
          </cell>
          <cell r="R3181">
            <v>82.285605318876165</v>
          </cell>
          <cell r="S3181">
            <v>0</v>
          </cell>
          <cell r="T3181">
            <v>60.294326938649228</v>
          </cell>
          <cell r="U3181">
            <v>0</v>
          </cell>
          <cell r="V3181">
            <v>70.316562047977015</v>
          </cell>
          <cell r="W3181">
            <v>0</v>
          </cell>
          <cell r="X3181">
            <v>66.864336896414343</v>
          </cell>
          <cell r="Y3181">
            <v>0</v>
          </cell>
          <cell r="Z3181">
            <v>74.999802406642132</v>
          </cell>
          <cell r="AA3181">
            <v>0</v>
          </cell>
          <cell r="AB3181">
            <v>74.131099929635454</v>
          </cell>
          <cell r="AC3181">
            <v>0</v>
          </cell>
          <cell r="AD3181">
            <v>74.84875642236392</v>
          </cell>
          <cell r="AE3181">
            <v>0</v>
          </cell>
        </row>
        <row r="3182">
          <cell r="F3182" t="str">
            <v>(-) DESPESAS COMERCIAL FARMADespesas com Táxi</v>
          </cell>
          <cell r="G3182" t="str">
            <v>Despesas com Táxi</v>
          </cell>
          <cell r="H3182">
            <v>759.41134295815129</v>
          </cell>
          <cell r="I3182">
            <v>135</v>
          </cell>
          <cell r="J3182">
            <v>878.48076477853624</v>
          </cell>
          <cell r="K3182">
            <v>0</v>
          </cell>
          <cell r="L3182">
            <v>769.26670541549402</v>
          </cell>
          <cell r="M3182">
            <v>248</v>
          </cell>
          <cell r="N3182">
            <v>925.64831068541753</v>
          </cell>
          <cell r="O3182">
            <v>0</v>
          </cell>
          <cell r="P3182">
            <v>912.16743323160267</v>
          </cell>
          <cell r="Q3182">
            <v>15</v>
          </cell>
          <cell r="R3182">
            <v>1021.4802925481951</v>
          </cell>
          <cell r="S3182">
            <v>98</v>
          </cell>
          <cell r="T3182">
            <v>748.4840936833873</v>
          </cell>
          <cell r="U3182">
            <v>507.15</v>
          </cell>
          <cell r="V3182">
            <v>872.8985111479019</v>
          </cell>
          <cell r="W3182">
            <v>0</v>
          </cell>
          <cell r="X3182">
            <v>830.04314241001714</v>
          </cell>
          <cell r="Y3182">
            <v>0</v>
          </cell>
          <cell r="Z3182">
            <v>931.03550501340555</v>
          </cell>
          <cell r="AA3182">
            <v>0</v>
          </cell>
          <cell r="AB3182">
            <v>920.25157194380733</v>
          </cell>
          <cell r="AC3182">
            <v>0</v>
          </cell>
          <cell r="AD3182">
            <v>929.16044441670908</v>
          </cell>
          <cell r="AE3182">
            <v>0</v>
          </cell>
        </row>
        <row r="3183">
          <cell r="F3183" t="str">
            <v>(-) DESPESAS COMERCIAL FARMADespesas com Moto Taxi</v>
          </cell>
          <cell r="G3183" t="str">
            <v>Despesas com Moto Taxi</v>
          </cell>
          <cell r="H3183">
            <v>59.608505185671937</v>
          </cell>
          <cell r="I3183">
            <v>70</v>
          </cell>
          <cell r="J3183">
            <v>68.954626117166242</v>
          </cell>
          <cell r="K3183">
            <v>50.67</v>
          </cell>
          <cell r="L3183">
            <v>60.382082548707928</v>
          </cell>
          <cell r="M3183">
            <v>48</v>
          </cell>
          <cell r="N3183">
            <v>72.656950201283436</v>
          </cell>
          <cell r="O3183">
            <v>22</v>
          </cell>
          <cell r="P3183">
            <v>71.598795143336915</v>
          </cell>
          <cell r="Q3183">
            <v>32</v>
          </cell>
          <cell r="R3183">
            <v>80.179093820535897</v>
          </cell>
          <cell r="S3183">
            <v>14</v>
          </cell>
          <cell r="T3183">
            <v>58.750792167424592</v>
          </cell>
          <cell r="U3183">
            <v>36</v>
          </cell>
          <cell r="V3183">
            <v>68.516458057688439</v>
          </cell>
          <cell r="W3183">
            <v>0</v>
          </cell>
          <cell r="X3183">
            <v>65.152609870097095</v>
          </cell>
          <cell r="Y3183">
            <v>0</v>
          </cell>
          <cell r="Z3183">
            <v>73.079807463047814</v>
          </cell>
          <cell r="AA3183">
            <v>0</v>
          </cell>
          <cell r="AB3183">
            <v>72.233343769475482</v>
          </cell>
          <cell r="AC3183">
            <v>0</v>
          </cell>
          <cell r="AD3183">
            <v>72.932628255971125</v>
          </cell>
          <cell r="AE3183">
            <v>0</v>
          </cell>
        </row>
        <row r="3184">
          <cell r="F3184" t="str">
            <v>(-) DESPESAS COMERCIAL FARMAAlimentação Viagens</v>
          </cell>
          <cell r="G3184" t="str">
            <v>Alimentação Viagens</v>
          </cell>
          <cell r="H3184">
            <v>976.38601237476598</v>
          </cell>
          <cell r="I3184">
            <v>0</v>
          </cell>
          <cell r="J3184">
            <v>1129.4752690009752</v>
          </cell>
          <cell r="K3184">
            <v>0</v>
          </cell>
          <cell r="L3184">
            <v>989.05719267706377</v>
          </cell>
          <cell r="M3184">
            <v>825.1</v>
          </cell>
          <cell r="N3184">
            <v>1190.1192565955369</v>
          </cell>
          <cell r="O3184">
            <v>0</v>
          </cell>
          <cell r="P3184">
            <v>1172.7866998692034</v>
          </cell>
          <cell r="Q3184">
            <v>0</v>
          </cell>
          <cell r="R3184">
            <v>1313.3318047048222</v>
          </cell>
          <cell r="S3184">
            <v>0</v>
          </cell>
          <cell r="T3184">
            <v>962.33669187864075</v>
          </cell>
          <cell r="U3184">
            <v>211.05</v>
          </cell>
          <cell r="V3184">
            <v>1122.2980857615883</v>
          </cell>
          <cell r="W3184">
            <v>0</v>
          </cell>
          <cell r="X3184">
            <v>1067.1983259557364</v>
          </cell>
          <cell r="Y3184">
            <v>0</v>
          </cell>
          <cell r="Z3184">
            <v>1197.0456493029499</v>
          </cell>
          <cell r="AA3184">
            <v>0</v>
          </cell>
          <cell r="AB3184">
            <v>1183.1805924991809</v>
          </cell>
          <cell r="AC3184">
            <v>0</v>
          </cell>
          <cell r="AD3184">
            <v>1194.6348571071974</v>
          </cell>
          <cell r="AE3184">
            <v>0</v>
          </cell>
        </row>
        <row r="3185">
          <cell r="F3185" t="str">
            <v>(-) DESPESAS COMERCIAL FARMADiárias Viagens</v>
          </cell>
          <cell r="G3185" t="str">
            <v>Diárias Viagens</v>
          </cell>
          <cell r="H3185">
            <v>0</v>
          </cell>
          <cell r="I3185">
            <v>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  <cell r="R3185">
            <v>0</v>
          </cell>
          <cell r="S3185">
            <v>0</v>
          </cell>
          <cell r="T3185">
            <v>0</v>
          </cell>
          <cell r="U3185">
            <v>0</v>
          </cell>
          <cell r="V3185">
            <v>0</v>
          </cell>
          <cell r="W3185">
            <v>0</v>
          </cell>
          <cell r="X3185">
            <v>0</v>
          </cell>
          <cell r="Y3185">
            <v>0</v>
          </cell>
          <cell r="Z3185">
            <v>0</v>
          </cell>
          <cell r="AA3185">
            <v>0</v>
          </cell>
          <cell r="AB3185">
            <v>0</v>
          </cell>
          <cell r="AC3185">
            <v>0</v>
          </cell>
          <cell r="AD3185">
            <v>0</v>
          </cell>
          <cell r="AE3185">
            <v>0</v>
          </cell>
        </row>
        <row r="3186">
          <cell r="F3186" t="str">
            <v>(-) DESPESAS COMERCIAL FARMACombustível em Viagens</v>
          </cell>
          <cell r="G3186" t="str">
            <v>Combustível em Viagens</v>
          </cell>
          <cell r="H3186">
            <v>0</v>
          </cell>
          <cell r="I3186">
            <v>0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  <cell r="S3186">
            <v>0</v>
          </cell>
          <cell r="T3186">
            <v>0</v>
          </cell>
          <cell r="U3186">
            <v>0</v>
          </cell>
          <cell r="V3186">
            <v>0</v>
          </cell>
          <cell r="W3186">
            <v>0</v>
          </cell>
          <cell r="X3186">
            <v>0</v>
          </cell>
          <cell r="Y3186">
            <v>0</v>
          </cell>
          <cell r="Z3186">
            <v>0</v>
          </cell>
          <cell r="AA3186">
            <v>0</v>
          </cell>
          <cell r="AB3186">
            <v>0</v>
          </cell>
          <cell r="AC3186">
            <v>0</v>
          </cell>
          <cell r="AD3186">
            <v>0</v>
          </cell>
          <cell r="AE3186">
            <v>0</v>
          </cell>
        </row>
        <row r="3187">
          <cell r="F3187" t="str">
            <v>(-) DESPESAS COMERCIAL FARMAEstacionamento</v>
          </cell>
          <cell r="G3187" t="str">
            <v>Estacionamento</v>
          </cell>
          <cell r="H3187">
            <v>20.39152476303039</v>
          </cell>
          <cell r="I3187">
            <v>0</v>
          </cell>
          <cell r="J3187">
            <v>23.588747303995106</v>
          </cell>
          <cell r="K3187">
            <v>0</v>
          </cell>
          <cell r="L3187">
            <v>20.656158507918523</v>
          </cell>
          <cell r="M3187">
            <v>0</v>
          </cell>
          <cell r="N3187">
            <v>24.855278531491596</v>
          </cell>
          <cell r="O3187">
            <v>0</v>
          </cell>
          <cell r="P3187">
            <v>24.493293358402084</v>
          </cell>
          <cell r="Q3187">
            <v>0</v>
          </cell>
          <cell r="R3187">
            <v>27.428535106292049</v>
          </cell>
          <cell r="S3187">
            <v>0</v>
          </cell>
          <cell r="T3187">
            <v>20.098108979549739</v>
          </cell>
          <cell r="U3187">
            <v>0</v>
          </cell>
          <cell r="V3187">
            <v>23.438854015992337</v>
          </cell>
          <cell r="W3187">
            <v>0</v>
          </cell>
          <cell r="X3187">
            <v>22.288112298804776</v>
          </cell>
          <cell r="Y3187">
            <v>0</v>
          </cell>
          <cell r="Z3187">
            <v>24.999934135547377</v>
          </cell>
          <cell r="AA3187">
            <v>0</v>
          </cell>
          <cell r="AB3187">
            <v>24.710366643211813</v>
          </cell>
          <cell r="AC3187">
            <v>0</v>
          </cell>
          <cell r="AD3187">
            <v>24.949585474121303</v>
          </cell>
          <cell r="AE3187">
            <v>0</v>
          </cell>
        </row>
        <row r="3188">
          <cell r="F3188" t="str">
            <v>(-) DESPESAS COMERCIAL FARMAPedágio</v>
          </cell>
          <cell r="G3188" t="str">
            <v>Pedágio</v>
          </cell>
          <cell r="H3188">
            <v>24.469829715636472</v>
          </cell>
          <cell r="I3188">
            <v>0</v>
          </cell>
          <cell r="J3188">
            <v>28.306496764794133</v>
          </cell>
          <cell r="K3188">
            <v>0</v>
          </cell>
          <cell r="L3188">
            <v>24.787390209502231</v>
          </cell>
          <cell r="M3188">
            <v>0</v>
          </cell>
          <cell r="N3188">
            <v>29.826334237789915</v>
          </cell>
          <cell r="O3188">
            <v>0</v>
          </cell>
          <cell r="P3188">
            <v>29.391952030082503</v>
          </cell>
          <cell r="Q3188">
            <v>0</v>
          </cell>
          <cell r="R3188">
            <v>32.914242127550466</v>
          </cell>
          <cell r="S3188">
            <v>0</v>
          </cell>
          <cell r="T3188">
            <v>24.117730775459691</v>
          </cell>
          <cell r="U3188">
            <v>0</v>
          </cell>
          <cell r="V3188">
            <v>28.126624819190809</v>
          </cell>
          <cell r="W3188">
            <v>0</v>
          </cell>
          <cell r="X3188">
            <v>26.745734758565735</v>
          </cell>
          <cell r="Y3188">
            <v>0</v>
          </cell>
          <cell r="Z3188">
            <v>29.999920962656855</v>
          </cell>
          <cell r="AA3188">
            <v>0</v>
          </cell>
          <cell r="AB3188">
            <v>29.652439971854179</v>
          </cell>
          <cell r="AC3188">
            <v>0</v>
          </cell>
          <cell r="AD3188">
            <v>29.939502568945567</v>
          </cell>
          <cell r="AE3188">
            <v>0</v>
          </cell>
        </row>
        <row r="3189">
          <cell r="F3189" t="str">
            <v>(-) DESPESAS COMERCIAL FARMA(-) Telefonia e Telecomunicações</v>
          </cell>
          <cell r="G3189" t="str">
            <v>(-) Telefonia e Telecomunicações</v>
          </cell>
          <cell r="H3189">
            <v>679.61852642881297</v>
          </cell>
          <cell r="I3189">
            <v>929.6</v>
          </cell>
          <cell r="J3189">
            <v>679.61852642881297</v>
          </cell>
          <cell r="K3189">
            <v>531.45000000000005</v>
          </cell>
          <cell r="L3189">
            <v>679.61852642881297</v>
          </cell>
          <cell r="M3189">
            <v>762.53</v>
          </cell>
          <cell r="N3189">
            <v>679.61852642881297</v>
          </cell>
          <cell r="O3189">
            <v>590.54999999999995</v>
          </cell>
          <cell r="P3189">
            <v>679.61852642881297</v>
          </cell>
          <cell r="Q3189">
            <v>697.81</v>
          </cell>
          <cell r="R3189">
            <v>679.61852642881297</v>
          </cell>
          <cell r="S3189">
            <v>666.42</v>
          </cell>
          <cell r="T3189">
            <v>720.39563801454176</v>
          </cell>
          <cell r="U3189">
            <v>112.4</v>
          </cell>
          <cell r="V3189">
            <v>720.39563801454176</v>
          </cell>
          <cell r="W3189">
            <v>0</v>
          </cell>
          <cell r="X3189">
            <v>720.39563801454176</v>
          </cell>
          <cell r="Y3189">
            <v>0</v>
          </cell>
          <cell r="Z3189">
            <v>720.39563801454176</v>
          </cell>
          <cell r="AA3189">
            <v>0</v>
          </cell>
          <cell r="AB3189">
            <v>720.39563801454176</v>
          </cell>
          <cell r="AC3189">
            <v>0</v>
          </cell>
          <cell r="AD3189">
            <v>720.39563801454176</v>
          </cell>
          <cell r="AE3189">
            <v>0</v>
          </cell>
        </row>
        <row r="3190">
          <cell r="F3190" t="str">
            <v>(-) DESPESAS COMERCIAL FARMATelefonia Fixa</v>
          </cell>
          <cell r="G3190" t="str">
            <v>Telefonia Fixa</v>
          </cell>
          <cell r="H3190">
            <v>0</v>
          </cell>
          <cell r="I3190">
            <v>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</row>
        <row r="3191">
          <cell r="F3191" t="str">
            <v>(-) DESPESAS COMERCIAL FARMATelefonia Móvel</v>
          </cell>
          <cell r="G3191" t="str">
            <v>Telefonia Móvel</v>
          </cell>
          <cell r="H3191">
            <v>679.61852642881297</v>
          </cell>
          <cell r="I3191">
            <v>929.6</v>
          </cell>
          <cell r="J3191">
            <v>679.61852642881297</v>
          </cell>
          <cell r="K3191">
            <v>531.45000000000005</v>
          </cell>
          <cell r="L3191">
            <v>679.61852642881297</v>
          </cell>
          <cell r="M3191">
            <v>762.53</v>
          </cell>
          <cell r="N3191">
            <v>679.61852642881297</v>
          </cell>
          <cell r="O3191">
            <v>590.54999999999995</v>
          </cell>
          <cell r="P3191">
            <v>679.61852642881297</v>
          </cell>
          <cell r="Q3191">
            <v>697.81</v>
          </cell>
          <cell r="R3191">
            <v>679.61852642881297</v>
          </cell>
          <cell r="S3191">
            <v>666.42</v>
          </cell>
          <cell r="T3191">
            <v>720.39563801454176</v>
          </cell>
          <cell r="U3191">
            <v>112.4</v>
          </cell>
          <cell r="V3191">
            <v>720.39563801454176</v>
          </cell>
          <cell r="W3191">
            <v>0</v>
          </cell>
          <cell r="X3191">
            <v>720.39563801454176</v>
          </cell>
          <cell r="Y3191">
            <v>0</v>
          </cell>
          <cell r="Z3191">
            <v>720.39563801454176</v>
          </cell>
          <cell r="AA3191">
            <v>0</v>
          </cell>
          <cell r="AB3191">
            <v>720.39563801454176</v>
          </cell>
          <cell r="AC3191">
            <v>0</v>
          </cell>
          <cell r="AD3191">
            <v>720.39563801454176</v>
          </cell>
          <cell r="AE3191">
            <v>0</v>
          </cell>
        </row>
        <row r="3192">
          <cell r="F3192" t="str">
            <v>(-) DESPESAS COMERCIAL FARMAInternet</v>
          </cell>
          <cell r="G3192" t="str">
            <v>Internet</v>
          </cell>
          <cell r="H3192">
            <v>0</v>
          </cell>
          <cell r="I3192">
            <v>0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  <cell r="U3192">
            <v>0</v>
          </cell>
          <cell r="V3192">
            <v>0</v>
          </cell>
          <cell r="W3192">
            <v>0</v>
          </cell>
          <cell r="X3192">
            <v>0</v>
          </cell>
          <cell r="Y3192">
            <v>0</v>
          </cell>
          <cell r="Z3192">
            <v>0</v>
          </cell>
          <cell r="AA3192">
            <v>0</v>
          </cell>
          <cell r="AB3192">
            <v>0</v>
          </cell>
          <cell r="AC3192">
            <v>0</v>
          </cell>
          <cell r="AD3192">
            <v>0</v>
          </cell>
          <cell r="AE3192">
            <v>0</v>
          </cell>
        </row>
        <row r="3193">
          <cell r="F3193" t="str">
            <v>(-) DESPESAS COMERCIAL FARMAServiço de Trasmissão em Audio e Video</v>
          </cell>
          <cell r="G3193" t="str">
            <v>Serviço de Trasmissão em Audio e Video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</row>
        <row r="3194">
          <cell r="F3194" t="str">
            <v>(-) DESPESAS COMERCIAL FARMAVoip</v>
          </cell>
          <cell r="G3194" t="str">
            <v>Voip</v>
          </cell>
          <cell r="H3194">
            <v>0</v>
          </cell>
          <cell r="I3194">
            <v>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  <cell r="AA3194">
            <v>0</v>
          </cell>
          <cell r="AB3194">
            <v>0</v>
          </cell>
          <cell r="AC3194">
            <v>0</v>
          </cell>
          <cell r="AD3194">
            <v>0</v>
          </cell>
          <cell r="AE3194">
            <v>0</v>
          </cell>
        </row>
        <row r="3195">
          <cell r="F3195" t="str">
            <v>(-) DESPESAS COMERCIAL FARMA(-)Materias de Consumo</v>
          </cell>
          <cell r="G3195" t="str">
            <v>(-)Materias de Consumo</v>
          </cell>
          <cell r="H3195">
            <v>1193.3606817913808</v>
          </cell>
          <cell r="I3195">
            <v>574.89</v>
          </cell>
          <cell r="J3195">
            <v>1380.4697732234138</v>
          </cell>
          <cell r="K3195">
            <v>832.44000000000017</v>
          </cell>
          <cell r="L3195">
            <v>1208.8476799386335</v>
          </cell>
          <cell r="M3195">
            <v>1091.8699999999999</v>
          </cell>
          <cell r="N3195">
            <v>1454.5902025056562</v>
          </cell>
          <cell r="O3195">
            <v>1529.6</v>
          </cell>
          <cell r="P3195">
            <v>1433.4059665068041</v>
          </cell>
          <cell r="Q3195">
            <v>1955.9500000000003</v>
          </cell>
          <cell r="R3195">
            <v>1605.1833168614494</v>
          </cell>
          <cell r="S3195">
            <v>976.72</v>
          </cell>
          <cell r="T3195">
            <v>1176.1892900738942</v>
          </cell>
          <cell r="U3195">
            <v>1332.86</v>
          </cell>
          <cell r="V3195">
            <v>1371.6976603752744</v>
          </cell>
          <cell r="W3195">
            <v>0</v>
          </cell>
          <cell r="X3195">
            <v>1304.3535095014554</v>
          </cell>
          <cell r="Y3195">
            <v>0</v>
          </cell>
          <cell r="Z3195">
            <v>1463.0557935924946</v>
          </cell>
          <cell r="AA3195">
            <v>0</v>
          </cell>
          <cell r="AB3195">
            <v>1446.1096130545543</v>
          </cell>
          <cell r="AC3195">
            <v>0</v>
          </cell>
          <cell r="AD3195">
            <v>1460.1092697976856</v>
          </cell>
          <cell r="AE3195">
            <v>0</v>
          </cell>
        </row>
        <row r="3196">
          <cell r="F3196" t="str">
            <v>(-) DESPESAS COMERCIAL FARMAMaterial de Consumo Informática</v>
          </cell>
          <cell r="G3196" t="str">
            <v>Material de Consumo Informática</v>
          </cell>
          <cell r="H3196">
            <v>0</v>
          </cell>
          <cell r="I3196">
            <v>0</v>
          </cell>
          <cell r="J3196">
            <v>0</v>
          </cell>
          <cell r="K3196">
            <v>0</v>
          </cell>
          <cell r="L3196">
            <v>0</v>
          </cell>
          <cell r="M3196">
            <v>72</v>
          </cell>
          <cell r="N3196">
            <v>0</v>
          </cell>
          <cell r="O3196">
            <v>0</v>
          </cell>
          <cell r="P3196">
            <v>0</v>
          </cell>
          <cell r="Q3196">
            <v>0</v>
          </cell>
          <cell r="R3196">
            <v>0</v>
          </cell>
          <cell r="S3196">
            <v>0</v>
          </cell>
          <cell r="T3196">
            <v>0</v>
          </cell>
          <cell r="U3196">
            <v>0</v>
          </cell>
          <cell r="V3196">
            <v>0</v>
          </cell>
          <cell r="W3196">
            <v>0</v>
          </cell>
          <cell r="X3196">
            <v>0</v>
          </cell>
          <cell r="Y3196">
            <v>0</v>
          </cell>
          <cell r="Z3196">
            <v>0</v>
          </cell>
          <cell r="AA3196">
            <v>0</v>
          </cell>
          <cell r="AB3196">
            <v>0</v>
          </cell>
          <cell r="AC3196">
            <v>0</v>
          </cell>
          <cell r="AD3196">
            <v>0</v>
          </cell>
          <cell r="AE3196">
            <v>0</v>
          </cell>
        </row>
        <row r="3197">
          <cell r="F3197" t="str">
            <v>(-) DESPESAS COMERCIAL FARMAAluguel Máquina Reprográfica</v>
          </cell>
          <cell r="G3197" t="str">
            <v>Aluguel Máquina Reprográfica</v>
          </cell>
          <cell r="H3197">
            <v>361.62444902769113</v>
          </cell>
          <cell r="I3197">
            <v>324.83</v>
          </cell>
          <cell r="J3197">
            <v>418.32417370406489</v>
          </cell>
          <cell r="K3197">
            <v>345.47</v>
          </cell>
          <cell r="L3197">
            <v>366.31747876928284</v>
          </cell>
          <cell r="M3197">
            <v>355.96</v>
          </cell>
          <cell r="N3197">
            <v>440.78490985019886</v>
          </cell>
          <cell r="O3197">
            <v>495.86</v>
          </cell>
          <cell r="P3197">
            <v>434.36544439600129</v>
          </cell>
          <cell r="Q3197">
            <v>413.55</v>
          </cell>
          <cell r="R3197">
            <v>486.41918692771196</v>
          </cell>
          <cell r="S3197">
            <v>401.56</v>
          </cell>
          <cell r="T3197">
            <v>356.42099699208916</v>
          </cell>
          <cell r="U3197">
            <v>371.3</v>
          </cell>
          <cell r="V3197">
            <v>415.66595768947707</v>
          </cell>
          <cell r="W3197">
            <v>0</v>
          </cell>
          <cell r="X3197">
            <v>395.25863924286529</v>
          </cell>
          <cell r="Y3197">
            <v>0</v>
          </cell>
          <cell r="Z3197">
            <v>443.35024048257407</v>
          </cell>
          <cell r="AA3197">
            <v>0</v>
          </cell>
          <cell r="AB3197">
            <v>438.21503425895588</v>
          </cell>
          <cell r="AC3197">
            <v>0</v>
          </cell>
          <cell r="AD3197">
            <v>442.45735448414717</v>
          </cell>
          <cell r="AE3197">
            <v>0</v>
          </cell>
        </row>
        <row r="3198">
          <cell r="F3198" t="str">
            <v>(-) DESPESAS COMERCIAL FARMAMaterial de Consumo Máquina Reprografia</v>
          </cell>
          <cell r="G3198" t="str">
            <v>Material de Consumo Máquina Reprografia</v>
          </cell>
          <cell r="H3198">
            <v>130.18480164996879</v>
          </cell>
          <cell r="I3198">
            <v>156.79</v>
          </cell>
          <cell r="J3198">
            <v>150.59670253346334</v>
          </cell>
          <cell r="K3198">
            <v>173.44</v>
          </cell>
          <cell r="L3198">
            <v>131.87429235694182</v>
          </cell>
          <cell r="M3198">
            <v>337.37</v>
          </cell>
          <cell r="N3198">
            <v>158.68256754607157</v>
          </cell>
          <cell r="O3198">
            <v>170.43</v>
          </cell>
          <cell r="P3198">
            <v>156.37155998256046</v>
          </cell>
          <cell r="Q3198">
            <v>231.41</v>
          </cell>
          <cell r="R3198">
            <v>175.11090729397631</v>
          </cell>
          <cell r="S3198">
            <v>229.04</v>
          </cell>
          <cell r="T3198">
            <v>128.3115589171521</v>
          </cell>
          <cell r="U3198">
            <v>241.6</v>
          </cell>
          <cell r="V3198">
            <v>149.63974476821176</v>
          </cell>
          <cell r="W3198">
            <v>0</v>
          </cell>
          <cell r="X3198">
            <v>142.2931101274315</v>
          </cell>
          <cell r="Y3198">
            <v>0</v>
          </cell>
          <cell r="Z3198">
            <v>159.60608657372666</v>
          </cell>
          <cell r="AA3198">
            <v>0</v>
          </cell>
          <cell r="AB3198">
            <v>157.75741233322412</v>
          </cell>
          <cell r="AC3198">
            <v>0</v>
          </cell>
          <cell r="AD3198">
            <v>159.28464761429299</v>
          </cell>
          <cell r="AE3198">
            <v>0</v>
          </cell>
        </row>
        <row r="3199">
          <cell r="F3199" t="str">
            <v>(-) DESPESAS COMERCIAL FARMAMaterial de Expediente</v>
          </cell>
          <cell r="G3199" t="str">
            <v>Material de Expediente</v>
          </cell>
          <cell r="H3199">
            <v>231.43964737772231</v>
          </cell>
          <cell r="I3199">
            <v>63.03</v>
          </cell>
          <cell r="J3199">
            <v>267.72747117060152</v>
          </cell>
          <cell r="K3199">
            <v>69.61</v>
          </cell>
          <cell r="L3199">
            <v>234.44318641234102</v>
          </cell>
          <cell r="M3199">
            <v>144.27000000000001</v>
          </cell>
          <cell r="N3199">
            <v>282.10234230412726</v>
          </cell>
          <cell r="O3199">
            <v>246.68</v>
          </cell>
          <cell r="P3199">
            <v>277.99388441344081</v>
          </cell>
          <cell r="Q3199">
            <v>426.86</v>
          </cell>
          <cell r="R3199">
            <v>311.30827963373565</v>
          </cell>
          <cell r="S3199">
            <v>156.5</v>
          </cell>
          <cell r="T3199">
            <v>228.10943807493706</v>
          </cell>
          <cell r="U3199">
            <v>484.45</v>
          </cell>
          <cell r="V3199">
            <v>266.02621292126531</v>
          </cell>
          <cell r="W3199">
            <v>0</v>
          </cell>
          <cell r="X3199">
            <v>252.96552911543381</v>
          </cell>
          <cell r="Y3199">
            <v>0</v>
          </cell>
          <cell r="Z3199">
            <v>283.74415390884741</v>
          </cell>
          <cell r="AA3199">
            <v>0</v>
          </cell>
          <cell r="AB3199">
            <v>280.45762192573176</v>
          </cell>
          <cell r="AC3199">
            <v>0</v>
          </cell>
          <cell r="AD3199">
            <v>283.17270686985421</v>
          </cell>
          <cell r="AE3199">
            <v>0</v>
          </cell>
        </row>
        <row r="3200">
          <cell r="F3200" t="str">
            <v>(-) DESPESAS COMERCIAL FARMAMaterial de Limpeza</v>
          </cell>
          <cell r="G3200" t="str">
            <v>Material de Limpeza</v>
          </cell>
          <cell r="H3200">
            <v>0</v>
          </cell>
          <cell r="I3200">
            <v>0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</row>
        <row r="3201">
          <cell r="F3201" t="str">
            <v>(-) DESPESAS COMERCIAL FARMAMaterial Gráfico e Repreográfico</v>
          </cell>
          <cell r="G3201" t="str">
            <v>Material Gráfico e Repreográfico</v>
          </cell>
          <cell r="H3201">
            <v>86.78986776664587</v>
          </cell>
          <cell r="I3201">
            <v>0</v>
          </cell>
          <cell r="J3201">
            <v>100.39780168897556</v>
          </cell>
          <cell r="K3201">
            <v>0</v>
          </cell>
          <cell r="L3201">
            <v>87.916194904627886</v>
          </cell>
          <cell r="M3201">
            <v>62</v>
          </cell>
          <cell r="N3201">
            <v>105.78837836404772</v>
          </cell>
          <cell r="O3201">
            <v>0</v>
          </cell>
          <cell r="P3201">
            <v>104.2477066550403</v>
          </cell>
          <cell r="Q3201">
            <v>0</v>
          </cell>
          <cell r="R3201">
            <v>116.74060486265087</v>
          </cell>
          <cell r="S3201">
            <v>24.5</v>
          </cell>
          <cell r="T3201">
            <v>85.541039278101394</v>
          </cell>
          <cell r="U3201">
            <v>0</v>
          </cell>
          <cell r="V3201">
            <v>99.759829845474499</v>
          </cell>
          <cell r="W3201">
            <v>0</v>
          </cell>
          <cell r="X3201">
            <v>94.862073418287679</v>
          </cell>
          <cell r="Y3201">
            <v>0</v>
          </cell>
          <cell r="Z3201">
            <v>106.40405771581777</v>
          </cell>
          <cell r="AA3201">
            <v>0</v>
          </cell>
          <cell r="AB3201">
            <v>105.17160822214942</v>
          </cell>
          <cell r="AC3201">
            <v>0</v>
          </cell>
          <cell r="AD3201">
            <v>106.18976507619531</v>
          </cell>
          <cell r="AE3201">
            <v>0</v>
          </cell>
        </row>
        <row r="3202">
          <cell r="F3202" t="str">
            <v>(-) DESPESAS COMERCIAL FARMAMateriais de Natureza Permanente</v>
          </cell>
          <cell r="G3202" t="str">
            <v>Materiais de Natureza Permanente</v>
          </cell>
          <cell r="H3202">
            <v>130.18480164996879</v>
          </cell>
          <cell r="I3202">
            <v>30.24</v>
          </cell>
          <cell r="J3202">
            <v>150.59670253346334</v>
          </cell>
          <cell r="K3202">
            <v>30.44</v>
          </cell>
          <cell r="L3202">
            <v>131.87429235694182</v>
          </cell>
          <cell r="M3202">
            <v>50</v>
          </cell>
          <cell r="N3202">
            <v>158.68256754607157</v>
          </cell>
          <cell r="O3202">
            <v>42</v>
          </cell>
          <cell r="P3202">
            <v>156.37155998256046</v>
          </cell>
          <cell r="Q3202">
            <v>349.9</v>
          </cell>
          <cell r="R3202">
            <v>175.11090729397631</v>
          </cell>
          <cell r="S3202">
            <v>15</v>
          </cell>
          <cell r="T3202">
            <v>128.3115589171521</v>
          </cell>
          <cell r="U3202">
            <v>34.08</v>
          </cell>
          <cell r="V3202">
            <v>149.63974476821176</v>
          </cell>
          <cell r="W3202">
            <v>0</v>
          </cell>
          <cell r="X3202">
            <v>142.2931101274315</v>
          </cell>
          <cell r="Y3202">
            <v>0</v>
          </cell>
          <cell r="Z3202">
            <v>159.60608657372666</v>
          </cell>
          <cell r="AA3202">
            <v>0</v>
          </cell>
          <cell r="AB3202">
            <v>157.75741233322412</v>
          </cell>
          <cell r="AC3202">
            <v>0</v>
          </cell>
          <cell r="AD3202">
            <v>159.28464761429299</v>
          </cell>
          <cell r="AE3202">
            <v>0</v>
          </cell>
        </row>
        <row r="3203">
          <cell r="F3203" t="str">
            <v>(-) DESPESAS COMERCIAL FARMACoffee Break</v>
          </cell>
          <cell r="G3203" t="str">
            <v>Coffee Break</v>
          </cell>
          <cell r="H3203">
            <v>253.13711431938378</v>
          </cell>
          <cell r="I3203">
            <v>0</v>
          </cell>
          <cell r="J3203">
            <v>292.82692159284539</v>
          </cell>
          <cell r="K3203">
            <v>213.48</v>
          </cell>
          <cell r="L3203">
            <v>256.42223513849802</v>
          </cell>
          <cell r="M3203">
            <v>70.27</v>
          </cell>
          <cell r="N3203">
            <v>308.54943689513919</v>
          </cell>
          <cell r="O3203">
            <v>574.63</v>
          </cell>
          <cell r="P3203">
            <v>304.05581107720087</v>
          </cell>
          <cell r="Q3203">
            <v>534.23</v>
          </cell>
          <cell r="R3203">
            <v>340.49343084939835</v>
          </cell>
          <cell r="S3203">
            <v>150.12</v>
          </cell>
          <cell r="T3203">
            <v>249.4946978944624</v>
          </cell>
          <cell r="U3203">
            <v>201.43</v>
          </cell>
          <cell r="V3203">
            <v>290.96617038263395</v>
          </cell>
          <cell r="W3203">
            <v>0</v>
          </cell>
          <cell r="X3203">
            <v>276.68104747000569</v>
          </cell>
          <cell r="Y3203">
            <v>0</v>
          </cell>
          <cell r="Z3203">
            <v>310.34516833780185</v>
          </cell>
          <cell r="AA3203">
            <v>0</v>
          </cell>
          <cell r="AB3203">
            <v>306.75052398126911</v>
          </cell>
          <cell r="AC3203">
            <v>0</v>
          </cell>
          <cell r="AD3203">
            <v>309.72014813890303</v>
          </cell>
          <cell r="AE3203">
            <v>0</v>
          </cell>
        </row>
        <row r="3204">
          <cell r="F3204" t="str">
            <v>(-) DESPESAS COMERCIAL FARMAMaterial EPI</v>
          </cell>
          <cell r="G3204" t="str">
            <v>Material EPI</v>
          </cell>
          <cell r="H3204">
            <v>0</v>
          </cell>
          <cell r="I3204">
            <v>0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  <cell r="T3204">
            <v>0</v>
          </cell>
          <cell r="U3204">
            <v>0</v>
          </cell>
          <cell r="V3204">
            <v>0</v>
          </cell>
          <cell r="W3204">
            <v>0</v>
          </cell>
          <cell r="X3204">
            <v>0</v>
          </cell>
          <cell r="Y3204">
            <v>0</v>
          </cell>
          <cell r="Z3204">
            <v>0</v>
          </cell>
          <cell r="AA3204">
            <v>0</v>
          </cell>
          <cell r="AB3204">
            <v>0</v>
          </cell>
          <cell r="AC3204">
            <v>0</v>
          </cell>
          <cell r="AD3204">
            <v>0</v>
          </cell>
          <cell r="AE3204">
            <v>0</v>
          </cell>
        </row>
        <row r="3205">
          <cell r="F3205" t="str">
            <v>(-) DESPESAS COMERCIAL FARMA(-) Serviços Técnicos Especializados</v>
          </cell>
          <cell r="G3205" t="str">
            <v>(-) Serviços Técnicos Especializados</v>
          </cell>
          <cell r="H3205">
            <v>1300</v>
          </cell>
          <cell r="I3205">
            <v>21481.27</v>
          </cell>
          <cell r="J3205">
            <v>1300</v>
          </cell>
          <cell r="K3205">
            <v>21115.809999999998</v>
          </cell>
          <cell r="L3205">
            <v>1300</v>
          </cell>
          <cell r="M3205">
            <v>1205.8900000000001</v>
          </cell>
          <cell r="N3205">
            <v>1300</v>
          </cell>
          <cell r="O3205">
            <v>1205.8900000000001</v>
          </cell>
          <cell r="P3205">
            <v>1300</v>
          </cell>
          <cell r="Q3205">
            <v>1293.4100000000001</v>
          </cell>
          <cell r="R3205">
            <v>1300</v>
          </cell>
          <cell r="S3205">
            <v>1281.8900000000001</v>
          </cell>
          <cell r="T3205">
            <v>1300</v>
          </cell>
          <cell r="U3205">
            <v>1281.8900000000001</v>
          </cell>
          <cell r="V3205">
            <v>1300</v>
          </cell>
          <cell r="W3205">
            <v>0</v>
          </cell>
          <cell r="X3205">
            <v>1300</v>
          </cell>
          <cell r="Y3205">
            <v>0</v>
          </cell>
          <cell r="Z3205">
            <v>1300</v>
          </cell>
          <cell r="AA3205">
            <v>0</v>
          </cell>
          <cell r="AB3205">
            <v>1300</v>
          </cell>
          <cell r="AC3205">
            <v>0</v>
          </cell>
          <cell r="AD3205">
            <v>1300</v>
          </cell>
          <cell r="AE3205">
            <v>0</v>
          </cell>
        </row>
        <row r="3206">
          <cell r="F3206" t="str">
            <v>(-) DESPESAS COMERCIAL FARMAComissões sobre Vendas</v>
          </cell>
          <cell r="G3206" t="str">
            <v>Comissões sobre Vendas</v>
          </cell>
          <cell r="H3206">
            <v>0</v>
          </cell>
          <cell r="I3206">
            <v>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0</v>
          </cell>
          <cell r="AD3206">
            <v>0</v>
          </cell>
          <cell r="AE3206">
            <v>0</v>
          </cell>
        </row>
        <row r="3207">
          <cell r="F3207" t="str">
            <v>(-) DESPESAS COMERCIAL FARMAServiços de Segurança</v>
          </cell>
          <cell r="G3207" t="str">
            <v>Serviços de Segurança</v>
          </cell>
          <cell r="H3207">
            <v>0</v>
          </cell>
          <cell r="I3207">
            <v>0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0</v>
          </cell>
          <cell r="AA3207">
            <v>0</v>
          </cell>
          <cell r="AB3207">
            <v>0</v>
          </cell>
          <cell r="AC3207">
            <v>0</v>
          </cell>
          <cell r="AD3207">
            <v>0</v>
          </cell>
          <cell r="AE3207">
            <v>0</v>
          </cell>
        </row>
        <row r="3208">
          <cell r="F3208" t="str">
            <v>(-) DESPESAS COMERCIAL FARMAServiços de Contabilidade</v>
          </cell>
          <cell r="G3208" t="str">
            <v>Serviços de Contabilidade</v>
          </cell>
          <cell r="H3208">
            <v>0</v>
          </cell>
          <cell r="I3208">
            <v>0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  <cell r="Y3208">
            <v>0</v>
          </cell>
          <cell r="Z3208">
            <v>0</v>
          </cell>
          <cell r="AA3208">
            <v>0</v>
          </cell>
          <cell r="AB3208">
            <v>0</v>
          </cell>
          <cell r="AC3208">
            <v>0</v>
          </cell>
          <cell r="AD3208">
            <v>0</v>
          </cell>
          <cell r="AE3208">
            <v>0</v>
          </cell>
        </row>
        <row r="3209">
          <cell r="F3209" t="str">
            <v>(-) DESPESAS COMERCIAL FARMAAssessoria Tributária</v>
          </cell>
          <cell r="G3209" t="str">
            <v>Assessoria Tributária</v>
          </cell>
          <cell r="H3209">
            <v>0</v>
          </cell>
          <cell r="I3209">
            <v>0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  <cell r="Y3209">
            <v>0</v>
          </cell>
          <cell r="Z3209">
            <v>0</v>
          </cell>
          <cell r="AA3209">
            <v>0</v>
          </cell>
          <cell r="AB3209">
            <v>0</v>
          </cell>
          <cell r="AC3209">
            <v>0</v>
          </cell>
          <cell r="AD3209">
            <v>0</v>
          </cell>
          <cell r="AE3209">
            <v>0</v>
          </cell>
        </row>
        <row r="3210">
          <cell r="F3210" t="str">
            <v>(-) DESPESAS COMERCIAL FARMAAuditoria Independente</v>
          </cell>
          <cell r="G3210" t="str">
            <v>Auditoria Independente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>
            <v>0</v>
          </cell>
          <cell r="Z3210">
            <v>0</v>
          </cell>
          <cell r="AA3210">
            <v>0</v>
          </cell>
          <cell r="AB3210">
            <v>0</v>
          </cell>
          <cell r="AC3210">
            <v>0</v>
          </cell>
          <cell r="AD3210">
            <v>0</v>
          </cell>
          <cell r="AE3210">
            <v>0</v>
          </cell>
        </row>
        <row r="3211">
          <cell r="F3211" t="str">
            <v>(-) DESPESAS COMERCIAL FARMAAdvocacia</v>
          </cell>
          <cell r="G3211" t="str">
            <v>Advocacia</v>
          </cell>
          <cell r="H3211">
            <v>0</v>
          </cell>
          <cell r="I3211">
            <v>0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>
            <v>0</v>
          </cell>
          <cell r="Z3211">
            <v>0</v>
          </cell>
          <cell r="AA3211">
            <v>0</v>
          </cell>
          <cell r="AB3211">
            <v>0</v>
          </cell>
          <cell r="AC3211">
            <v>0</v>
          </cell>
          <cell r="AD3211">
            <v>0</v>
          </cell>
          <cell r="AE3211">
            <v>0</v>
          </cell>
        </row>
        <row r="3212">
          <cell r="F3212" t="str">
            <v>(-) DESPESAS COMERCIAL FARMAAssessoria de Imprensa</v>
          </cell>
          <cell r="G3212" t="str">
            <v>Assessoria de Imprensa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  <cell r="AA3212">
            <v>0</v>
          </cell>
          <cell r="AB3212">
            <v>0</v>
          </cell>
          <cell r="AC3212">
            <v>0</v>
          </cell>
          <cell r="AD3212">
            <v>0</v>
          </cell>
          <cell r="AE3212">
            <v>0</v>
          </cell>
        </row>
        <row r="3213">
          <cell r="F3213" t="str">
            <v>(-) DESPESAS COMERCIAL FARMAAssessoria de Comunicação</v>
          </cell>
          <cell r="G3213" t="str">
            <v>Assessoria de Comunicação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A3213">
            <v>0</v>
          </cell>
          <cell r="AB3213">
            <v>0</v>
          </cell>
          <cell r="AC3213">
            <v>0</v>
          </cell>
          <cell r="AD3213">
            <v>0</v>
          </cell>
          <cell r="AE3213">
            <v>0</v>
          </cell>
        </row>
        <row r="3214">
          <cell r="F3214" t="str">
            <v>(-) DESPESAS COMERCIAL FARMAAssessoria Criação e Publicidade</v>
          </cell>
          <cell r="G3214" t="str">
            <v>Assessoria Criação e Publicidade</v>
          </cell>
          <cell r="H3214">
            <v>0</v>
          </cell>
          <cell r="I3214">
            <v>0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  <cell r="AA3214">
            <v>0</v>
          </cell>
          <cell r="AB3214">
            <v>0</v>
          </cell>
          <cell r="AC3214">
            <v>0</v>
          </cell>
          <cell r="AD3214">
            <v>0</v>
          </cell>
          <cell r="AE3214">
            <v>0</v>
          </cell>
        </row>
        <row r="3215">
          <cell r="F3215" t="str">
            <v>(-) DESPESAS COMERCIAL FARMARecrutamento e Seleção</v>
          </cell>
          <cell r="G3215" t="str">
            <v>Recrutamento e Seleção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0</v>
          </cell>
          <cell r="AA3215">
            <v>0</v>
          </cell>
          <cell r="AB3215">
            <v>0</v>
          </cell>
          <cell r="AC3215">
            <v>0</v>
          </cell>
          <cell r="AD3215">
            <v>0</v>
          </cell>
          <cell r="AE3215">
            <v>0</v>
          </cell>
        </row>
        <row r="3216">
          <cell r="F3216" t="str">
            <v>(-) DESPESAS COMERCIAL FARMAFerramentas de Pesquisa</v>
          </cell>
          <cell r="G3216" t="str">
            <v>Ferramentas de Pesquisa</v>
          </cell>
          <cell r="H3216">
            <v>0</v>
          </cell>
          <cell r="I3216">
            <v>0</v>
          </cell>
          <cell r="J3216">
            <v>0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0</v>
          </cell>
          <cell r="AA3216">
            <v>0</v>
          </cell>
          <cell r="AB3216">
            <v>0</v>
          </cell>
          <cell r="AC3216">
            <v>0</v>
          </cell>
          <cell r="AD3216">
            <v>0</v>
          </cell>
          <cell r="AE3216">
            <v>0</v>
          </cell>
        </row>
        <row r="3217">
          <cell r="F3217" t="str">
            <v>(-) DESPESAS COMERCIAL FARMAAssessoria Empresarial</v>
          </cell>
          <cell r="G3217" t="str">
            <v>Assessoria Empresarial</v>
          </cell>
          <cell r="H3217">
            <v>0</v>
          </cell>
          <cell r="I3217">
            <v>0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0</v>
          </cell>
          <cell r="AD3217">
            <v>0</v>
          </cell>
          <cell r="AE3217">
            <v>0</v>
          </cell>
        </row>
        <row r="3218">
          <cell r="F3218" t="str">
            <v>(-) DESPESAS COMERCIAL FARMAServiço de Desembaraço Aduaneiro</v>
          </cell>
          <cell r="G3218" t="str">
            <v>Serviço de Desembaraço Aduaneiro</v>
          </cell>
          <cell r="H3218">
            <v>0</v>
          </cell>
          <cell r="I3218">
            <v>0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</row>
        <row r="3219">
          <cell r="F3219" t="str">
            <v>(-) DESPESAS COMERCIAL FARMAParticipação em Associações</v>
          </cell>
          <cell r="G3219" t="str">
            <v>Participação em Associações</v>
          </cell>
          <cell r="H3219">
            <v>1300</v>
          </cell>
          <cell r="I3219">
            <v>1205.8900000000001</v>
          </cell>
          <cell r="J3219">
            <v>1300</v>
          </cell>
          <cell r="K3219">
            <v>1205.8900000000001</v>
          </cell>
          <cell r="L3219">
            <v>1300</v>
          </cell>
          <cell r="M3219">
            <v>1205.8900000000001</v>
          </cell>
          <cell r="N3219">
            <v>1300</v>
          </cell>
          <cell r="O3219">
            <v>1205.8900000000001</v>
          </cell>
          <cell r="P3219">
            <v>1300</v>
          </cell>
          <cell r="Q3219">
            <v>1293.4100000000001</v>
          </cell>
          <cell r="R3219">
            <v>1300</v>
          </cell>
          <cell r="S3219">
            <v>1281.8900000000001</v>
          </cell>
          <cell r="T3219">
            <v>1300</v>
          </cell>
          <cell r="U3219">
            <v>1281.8900000000001</v>
          </cell>
          <cell r="V3219">
            <v>1300</v>
          </cell>
          <cell r="W3219">
            <v>0</v>
          </cell>
          <cell r="X3219">
            <v>1300</v>
          </cell>
          <cell r="Y3219">
            <v>0</v>
          </cell>
          <cell r="Z3219">
            <v>1300</v>
          </cell>
          <cell r="AA3219">
            <v>0</v>
          </cell>
          <cell r="AB3219">
            <v>1300</v>
          </cell>
          <cell r="AC3219">
            <v>0</v>
          </cell>
          <cell r="AD3219">
            <v>1300</v>
          </cell>
          <cell r="AE3219">
            <v>0</v>
          </cell>
        </row>
        <row r="3220">
          <cell r="F3220" t="str">
            <v>(-) DESPESAS COMERCIAL FARMAComissão Empresa de Cobrança</v>
          </cell>
          <cell r="G3220" t="str">
            <v>Comissão Empresa de Cobrança</v>
          </cell>
          <cell r="H3220">
            <v>0</v>
          </cell>
          <cell r="I3220">
            <v>0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0</v>
          </cell>
          <cell r="R3220">
            <v>0</v>
          </cell>
          <cell r="S3220">
            <v>0</v>
          </cell>
          <cell r="T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0</v>
          </cell>
          <cell r="Y3220">
            <v>0</v>
          </cell>
          <cell r="Z3220">
            <v>0</v>
          </cell>
          <cell r="AA3220">
            <v>0</v>
          </cell>
          <cell r="AB3220">
            <v>0</v>
          </cell>
          <cell r="AC3220">
            <v>0</v>
          </cell>
          <cell r="AD3220">
            <v>0</v>
          </cell>
          <cell r="AE3220">
            <v>0</v>
          </cell>
        </row>
        <row r="3221">
          <cell r="F3221" t="str">
            <v>(-) DESPESAS COMERCIAL FARMAServiço Análise de Crédito</v>
          </cell>
          <cell r="G3221" t="str">
            <v>Serviço Análise de Crédito</v>
          </cell>
          <cell r="H3221">
            <v>0</v>
          </cell>
          <cell r="I3221">
            <v>0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0</v>
          </cell>
          <cell r="R3221">
            <v>0</v>
          </cell>
          <cell r="S3221">
            <v>0</v>
          </cell>
          <cell r="T3221">
            <v>0</v>
          </cell>
          <cell r="U3221">
            <v>0</v>
          </cell>
          <cell r="V3221">
            <v>0</v>
          </cell>
          <cell r="W3221">
            <v>0</v>
          </cell>
          <cell r="X3221">
            <v>0</v>
          </cell>
          <cell r="Y3221">
            <v>0</v>
          </cell>
          <cell r="Z3221">
            <v>0</v>
          </cell>
          <cell r="AA3221">
            <v>0</v>
          </cell>
          <cell r="AB3221">
            <v>0</v>
          </cell>
          <cell r="AC3221">
            <v>0</v>
          </cell>
          <cell r="AD3221">
            <v>0</v>
          </cell>
          <cell r="AE3221">
            <v>0</v>
          </cell>
        </row>
        <row r="3222">
          <cell r="F3222" t="str">
            <v>(-) DESPESAS COMERCIAL FARMADesenvolvimento e Manutenção de Software</v>
          </cell>
          <cell r="G3222" t="str">
            <v>Desenvolvimento e Manutenção de Software</v>
          </cell>
          <cell r="H3222">
            <v>0</v>
          </cell>
          <cell r="I3222">
            <v>0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0</v>
          </cell>
          <cell r="R3222">
            <v>0</v>
          </cell>
          <cell r="S3222">
            <v>0</v>
          </cell>
          <cell r="T3222">
            <v>0</v>
          </cell>
          <cell r="U3222">
            <v>0</v>
          </cell>
          <cell r="V3222">
            <v>0</v>
          </cell>
          <cell r="W3222">
            <v>0</v>
          </cell>
          <cell r="X3222">
            <v>0</v>
          </cell>
          <cell r="Y3222">
            <v>0</v>
          </cell>
          <cell r="Z3222">
            <v>0</v>
          </cell>
          <cell r="AA3222">
            <v>0</v>
          </cell>
          <cell r="AB3222">
            <v>0</v>
          </cell>
          <cell r="AC3222">
            <v>0</v>
          </cell>
          <cell r="AD3222">
            <v>0</v>
          </cell>
          <cell r="AE3222">
            <v>0</v>
          </cell>
        </row>
        <row r="3223">
          <cell r="F3223" t="str">
            <v>(-) DESPESAS COMERCIAL FARMASuporte Técnico Software</v>
          </cell>
          <cell r="G3223" t="str">
            <v>Suporte Técnico Software</v>
          </cell>
          <cell r="H3223">
            <v>0</v>
          </cell>
          <cell r="I3223">
            <v>0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T3223">
            <v>0</v>
          </cell>
          <cell r="U3223">
            <v>0</v>
          </cell>
          <cell r="V3223">
            <v>0</v>
          </cell>
          <cell r="W3223">
            <v>0</v>
          </cell>
          <cell r="X3223">
            <v>0</v>
          </cell>
          <cell r="Y3223">
            <v>0</v>
          </cell>
          <cell r="Z3223">
            <v>0</v>
          </cell>
          <cell r="AA3223">
            <v>0</v>
          </cell>
          <cell r="AB3223">
            <v>0</v>
          </cell>
          <cell r="AC3223">
            <v>0</v>
          </cell>
          <cell r="AD3223">
            <v>0</v>
          </cell>
          <cell r="AE3223">
            <v>0</v>
          </cell>
        </row>
        <row r="3224">
          <cell r="F3224" t="str">
            <v>(-) DESPESAS COMERCIAL FARMALicença para Uso de Software (Aluguel)</v>
          </cell>
          <cell r="G3224" t="str">
            <v>Licença para Uso de Software (Aluguel)</v>
          </cell>
          <cell r="H3224">
            <v>0</v>
          </cell>
          <cell r="I3224">
            <v>20275.38</v>
          </cell>
          <cell r="J3224">
            <v>0</v>
          </cell>
          <cell r="K3224">
            <v>19909.919999999998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  <cell r="T3224">
            <v>0</v>
          </cell>
          <cell r="U3224">
            <v>0</v>
          </cell>
          <cell r="V3224">
            <v>0</v>
          </cell>
          <cell r="W3224">
            <v>0</v>
          </cell>
          <cell r="X3224">
            <v>0</v>
          </cell>
          <cell r="Y3224">
            <v>0</v>
          </cell>
          <cell r="Z3224">
            <v>0</v>
          </cell>
          <cell r="AA3224">
            <v>0</v>
          </cell>
          <cell r="AB3224">
            <v>0</v>
          </cell>
          <cell r="AC3224">
            <v>0</v>
          </cell>
          <cell r="AD3224">
            <v>0</v>
          </cell>
          <cell r="AE3224">
            <v>0</v>
          </cell>
        </row>
        <row r="3225">
          <cell r="F3225" t="str">
            <v>(-) DESPESAS COMERCIAL FARMAAssessoria em TI</v>
          </cell>
          <cell r="G3225" t="str">
            <v>Assessoria em TI</v>
          </cell>
          <cell r="H3225">
            <v>0</v>
          </cell>
          <cell r="I3225">
            <v>0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  <cell r="T3225">
            <v>0</v>
          </cell>
          <cell r="U3225">
            <v>0</v>
          </cell>
          <cell r="V3225">
            <v>0</v>
          </cell>
          <cell r="W3225">
            <v>0</v>
          </cell>
          <cell r="X3225">
            <v>0</v>
          </cell>
          <cell r="Y3225">
            <v>0</v>
          </cell>
          <cell r="Z3225">
            <v>0</v>
          </cell>
          <cell r="AA3225">
            <v>0</v>
          </cell>
          <cell r="AB3225">
            <v>0</v>
          </cell>
          <cell r="AC3225">
            <v>0</v>
          </cell>
          <cell r="AD3225">
            <v>0</v>
          </cell>
          <cell r="AE3225">
            <v>0</v>
          </cell>
        </row>
        <row r="3226">
          <cell r="F3226" t="str">
            <v>(-) DESPESAS COMERCIAL FARMAManutenção Suporte Técnico Software</v>
          </cell>
          <cell r="G3226" t="str">
            <v>Manutenção Suporte Técnico Software</v>
          </cell>
          <cell r="H3226">
            <v>0</v>
          </cell>
          <cell r="I3226">
            <v>0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0</v>
          </cell>
          <cell r="S3226">
            <v>0</v>
          </cell>
          <cell r="T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  <cell r="Y3226">
            <v>0</v>
          </cell>
          <cell r="Z3226">
            <v>0</v>
          </cell>
          <cell r="AA3226">
            <v>0</v>
          </cell>
          <cell r="AB3226">
            <v>0</v>
          </cell>
          <cell r="AC3226">
            <v>0</v>
          </cell>
          <cell r="AD3226">
            <v>0</v>
          </cell>
          <cell r="AE3226">
            <v>0</v>
          </cell>
        </row>
        <row r="3227">
          <cell r="F3227" t="str">
            <v>(-) DESPESAS COMERCIAL FARMA(-)Manutenção</v>
          </cell>
          <cell r="G3227" t="str">
            <v>(-)Manutenção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0</v>
          </cell>
          <cell r="R3227">
            <v>0</v>
          </cell>
          <cell r="S3227">
            <v>0</v>
          </cell>
          <cell r="T3227">
            <v>0</v>
          </cell>
          <cell r="U3227">
            <v>0</v>
          </cell>
          <cell r="V3227">
            <v>0</v>
          </cell>
          <cell r="W3227">
            <v>0</v>
          </cell>
          <cell r="X3227">
            <v>0</v>
          </cell>
          <cell r="Y3227">
            <v>0</v>
          </cell>
          <cell r="Z3227">
            <v>0</v>
          </cell>
          <cell r="AA3227">
            <v>0</v>
          </cell>
          <cell r="AB3227">
            <v>0</v>
          </cell>
          <cell r="AC3227">
            <v>0</v>
          </cell>
          <cell r="AD3227">
            <v>0</v>
          </cell>
          <cell r="AE3227">
            <v>0</v>
          </cell>
        </row>
        <row r="3228">
          <cell r="F3228" t="str">
            <v>(-) DESPESAS COMERCIAL FARMAMateriais de Manutenção e Reparos</v>
          </cell>
          <cell r="G3228" t="str">
            <v>Materiais de Manutenção e Reparos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0</v>
          </cell>
          <cell r="T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0</v>
          </cell>
          <cell r="Y3228">
            <v>0</v>
          </cell>
          <cell r="Z3228">
            <v>0</v>
          </cell>
          <cell r="AA3228">
            <v>0</v>
          </cell>
          <cell r="AB3228">
            <v>0</v>
          </cell>
          <cell r="AC3228">
            <v>0</v>
          </cell>
          <cell r="AD3228">
            <v>0</v>
          </cell>
          <cell r="AE3228">
            <v>0</v>
          </cell>
        </row>
        <row r="3229">
          <cell r="F3229" t="str">
            <v>(-) DESPESAS COMERCIAL FARMAManutenção Conservação Móveis e Utensílios</v>
          </cell>
          <cell r="G3229" t="str">
            <v>Manutenção Conservação Móveis e Utensílios</v>
          </cell>
          <cell r="H3229">
            <v>0</v>
          </cell>
          <cell r="I3229">
            <v>0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0</v>
          </cell>
          <cell r="R3229">
            <v>0</v>
          </cell>
          <cell r="S3229">
            <v>0</v>
          </cell>
          <cell r="T3229">
            <v>0</v>
          </cell>
          <cell r="U3229">
            <v>0</v>
          </cell>
          <cell r="V3229">
            <v>0</v>
          </cell>
          <cell r="W3229">
            <v>0</v>
          </cell>
          <cell r="X3229">
            <v>0</v>
          </cell>
          <cell r="Y3229">
            <v>0</v>
          </cell>
          <cell r="Z3229">
            <v>0</v>
          </cell>
          <cell r="AA3229">
            <v>0</v>
          </cell>
          <cell r="AB3229">
            <v>0</v>
          </cell>
          <cell r="AC3229">
            <v>0</v>
          </cell>
          <cell r="AD3229">
            <v>0</v>
          </cell>
          <cell r="AE3229">
            <v>0</v>
          </cell>
        </row>
        <row r="3230">
          <cell r="F3230" t="str">
            <v>(-) DESPESAS COMERCIAL FARMAManutenção Conservação Máq. e Equipamentos</v>
          </cell>
          <cell r="G3230" t="str">
            <v>Manutenção Conservação Máq. e Equipamentos</v>
          </cell>
          <cell r="H3230">
            <v>0</v>
          </cell>
          <cell r="I3230">
            <v>0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  <cell r="S3230">
            <v>0</v>
          </cell>
          <cell r="T3230">
            <v>0</v>
          </cell>
          <cell r="U3230">
            <v>0</v>
          </cell>
          <cell r="V3230">
            <v>0</v>
          </cell>
          <cell r="W3230">
            <v>0</v>
          </cell>
          <cell r="X3230">
            <v>0</v>
          </cell>
          <cell r="Y3230">
            <v>0</v>
          </cell>
          <cell r="Z3230">
            <v>0</v>
          </cell>
          <cell r="AA3230">
            <v>0</v>
          </cell>
          <cell r="AB3230">
            <v>0</v>
          </cell>
          <cell r="AC3230">
            <v>0</v>
          </cell>
          <cell r="AD3230">
            <v>0</v>
          </cell>
          <cell r="AE3230">
            <v>0</v>
          </cell>
        </row>
        <row r="3231">
          <cell r="F3231" t="str">
            <v>(-) DESPESAS COMERCIAL FARMAManutenção de Equipamentos de Informática</v>
          </cell>
          <cell r="G3231" t="str">
            <v>Manutenção de Equipamentos de Informática</v>
          </cell>
          <cell r="H3231">
            <v>0</v>
          </cell>
          <cell r="I3231">
            <v>0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0</v>
          </cell>
          <cell r="AD3231">
            <v>0</v>
          </cell>
          <cell r="AE3231">
            <v>0</v>
          </cell>
        </row>
        <row r="3232">
          <cell r="F3232" t="str">
            <v>(-) DESPESAS COMERCIAL FARMAManutenção e Conservação Instalações</v>
          </cell>
          <cell r="G3232" t="str">
            <v>Manutenção e Conservação Instalações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  <cell r="AA3232">
            <v>0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</row>
        <row r="3233">
          <cell r="F3233" t="str">
            <v>(-) DESPESAS COMERCIAL FARMAManutenção e Conservação Predial</v>
          </cell>
          <cell r="G3233" t="str">
            <v>Manutenção e Conservação Predial</v>
          </cell>
          <cell r="H3233">
            <v>0</v>
          </cell>
          <cell r="I3233">
            <v>0</v>
          </cell>
          <cell r="J3233">
            <v>0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A3233">
            <v>0</v>
          </cell>
          <cell r="AB3233">
            <v>0</v>
          </cell>
          <cell r="AC3233">
            <v>0</v>
          </cell>
          <cell r="AD3233">
            <v>0</v>
          </cell>
          <cell r="AE3233">
            <v>0</v>
          </cell>
        </row>
        <row r="3234">
          <cell r="F3234" t="str">
            <v>(-) DESPESAS COMERCIAL FARMA(-)Outras Despesas Gerais</v>
          </cell>
          <cell r="G3234" t="str">
            <v>(-)Outras Despesas Gerais</v>
          </cell>
          <cell r="H3234">
            <v>5083.5499971714344</v>
          </cell>
          <cell r="I3234">
            <v>2706.4700000000003</v>
          </cell>
          <cell r="J3234">
            <v>5598.3834972329087</v>
          </cell>
          <cell r="K3234">
            <v>1445.03</v>
          </cell>
          <cell r="L3234">
            <v>5126.1627072250894</v>
          </cell>
          <cell r="M3234">
            <v>4427.8500000000004</v>
          </cell>
          <cell r="N3234">
            <v>5802.3269814398063</v>
          </cell>
          <cell r="O3234">
            <v>5338.09</v>
          </cell>
          <cell r="P3234">
            <v>5744.0382351156923</v>
          </cell>
          <cell r="Q3234">
            <v>1914.43</v>
          </cell>
          <cell r="R3234">
            <v>6216.6862173036252</v>
          </cell>
          <cell r="S3234">
            <v>124.5</v>
          </cell>
          <cell r="T3234">
            <v>5036.3026526881704</v>
          </cell>
          <cell r="U3234">
            <v>4680.9400000000005</v>
          </cell>
          <cell r="V3234">
            <v>5574.2468958204518</v>
          </cell>
          <cell r="W3234">
            <v>0</v>
          </cell>
          <cell r="X3234">
            <v>5388.9484443252168</v>
          </cell>
          <cell r="Y3234">
            <v>0</v>
          </cell>
          <cell r="Z3234">
            <v>5825.6201835817719</v>
          </cell>
          <cell r="AA3234">
            <v>0</v>
          </cell>
          <cell r="AB3234">
            <v>5778.9925110713193</v>
          </cell>
          <cell r="AC3234">
            <v>0</v>
          </cell>
          <cell r="AD3234">
            <v>5817.5127787160563</v>
          </cell>
          <cell r="AE3234">
            <v>0</v>
          </cell>
        </row>
        <row r="3235">
          <cell r="F3235" t="str">
            <v>(-) DESPESAS COMERCIAL FARMAAluguel de Veículos</v>
          </cell>
          <cell r="G3235" t="str">
            <v>Aluguel de Veículos</v>
          </cell>
          <cell r="H3235">
            <v>1800</v>
          </cell>
          <cell r="I3235">
            <v>578.91</v>
          </cell>
          <cell r="J3235">
            <v>1800</v>
          </cell>
          <cell r="K3235">
            <v>1092.1100000000001</v>
          </cell>
          <cell r="L3235">
            <v>1800</v>
          </cell>
          <cell r="M3235">
            <v>2932.2</v>
          </cell>
          <cell r="N3235">
            <v>1800</v>
          </cell>
          <cell r="O3235">
            <v>5359.08</v>
          </cell>
          <cell r="P3235">
            <v>1800</v>
          </cell>
          <cell r="Q3235">
            <v>1269.5999999999999</v>
          </cell>
          <cell r="R3235">
            <v>1800</v>
          </cell>
          <cell r="S3235">
            <v>0</v>
          </cell>
          <cell r="T3235">
            <v>1800</v>
          </cell>
          <cell r="U3235">
            <v>1586.42</v>
          </cell>
          <cell r="V3235">
            <v>1800</v>
          </cell>
          <cell r="W3235">
            <v>0</v>
          </cell>
          <cell r="X3235">
            <v>1800</v>
          </cell>
          <cell r="Y3235">
            <v>0</v>
          </cell>
          <cell r="Z3235">
            <v>1800</v>
          </cell>
          <cell r="AA3235">
            <v>0</v>
          </cell>
          <cell r="AB3235">
            <v>1800</v>
          </cell>
          <cell r="AC3235">
            <v>0</v>
          </cell>
          <cell r="AD3235">
            <v>1800</v>
          </cell>
          <cell r="AE3235">
            <v>0</v>
          </cell>
        </row>
        <row r="3236">
          <cell r="F3236" t="str">
            <v>(-) DESPESAS COMERCIAL FARMAAssinatura Jornais, Revistas e Periódicos</v>
          </cell>
          <cell r="G3236" t="str">
            <v>Assinatura Jornais, Revistas e Periódicos</v>
          </cell>
          <cell r="H3236">
            <v>0</v>
          </cell>
          <cell r="I3236">
            <v>0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  <cell r="AA3236">
            <v>0</v>
          </cell>
          <cell r="AB3236">
            <v>0</v>
          </cell>
          <cell r="AC3236">
            <v>0</v>
          </cell>
          <cell r="AD3236">
            <v>0</v>
          </cell>
          <cell r="AE3236">
            <v>0</v>
          </cell>
        </row>
        <row r="3237">
          <cell r="F3237" t="str">
            <v>(-) DESPESAS COMERCIAL FARMACombustível</v>
          </cell>
          <cell r="G3237" t="str">
            <v>Combustível</v>
          </cell>
          <cell r="H3237">
            <v>159.11475757218409</v>
          </cell>
          <cell r="I3237">
            <v>0</v>
          </cell>
          <cell r="J3237">
            <v>184.06263642978854</v>
          </cell>
          <cell r="K3237">
            <v>0</v>
          </cell>
          <cell r="L3237">
            <v>161.17969065848445</v>
          </cell>
          <cell r="M3237">
            <v>0</v>
          </cell>
          <cell r="N3237">
            <v>193.9453603340875</v>
          </cell>
          <cell r="O3237">
            <v>0</v>
          </cell>
          <cell r="P3237">
            <v>191.12079553424056</v>
          </cell>
          <cell r="Q3237">
            <v>0</v>
          </cell>
          <cell r="R3237">
            <v>214.02444224819325</v>
          </cell>
          <cell r="S3237">
            <v>0</v>
          </cell>
          <cell r="T3237">
            <v>156.82523867651923</v>
          </cell>
          <cell r="U3237">
            <v>0</v>
          </cell>
          <cell r="V3237">
            <v>182.89302138336993</v>
          </cell>
          <cell r="W3237">
            <v>0</v>
          </cell>
          <cell r="X3237">
            <v>173.91380126686073</v>
          </cell>
          <cell r="Y3237">
            <v>0</v>
          </cell>
          <cell r="Z3237">
            <v>195.07410581233259</v>
          </cell>
          <cell r="AA3237">
            <v>0</v>
          </cell>
          <cell r="AB3237">
            <v>192.81461507394059</v>
          </cell>
          <cell r="AC3237">
            <v>0</v>
          </cell>
          <cell r="AD3237">
            <v>194.68123597302474</v>
          </cell>
          <cell r="AE3237">
            <v>0</v>
          </cell>
        </row>
        <row r="3238">
          <cell r="F3238" t="str">
            <v>(-) DESPESAS COMERCIAL FARMADespesa com Documentos</v>
          </cell>
          <cell r="G3238" t="str">
            <v>Despesa com Documentos</v>
          </cell>
          <cell r="H3238">
            <v>36.16244490276911</v>
          </cell>
          <cell r="I3238">
            <v>0</v>
          </cell>
          <cell r="J3238">
            <v>41.832417370406489</v>
          </cell>
          <cell r="K3238">
            <v>0</v>
          </cell>
          <cell r="L3238">
            <v>36.631747876928287</v>
          </cell>
          <cell r="M3238">
            <v>0</v>
          </cell>
          <cell r="N3238">
            <v>44.078490985019883</v>
          </cell>
          <cell r="O3238">
            <v>0</v>
          </cell>
          <cell r="P3238">
            <v>43.436544439600127</v>
          </cell>
          <cell r="Q3238">
            <v>197.5</v>
          </cell>
          <cell r="R3238">
            <v>48.641918692771192</v>
          </cell>
          <cell r="S3238">
            <v>0</v>
          </cell>
          <cell r="T3238">
            <v>35.642099699208913</v>
          </cell>
          <cell r="U3238">
            <v>0</v>
          </cell>
          <cell r="V3238">
            <v>41.566595768947707</v>
          </cell>
          <cell r="W3238">
            <v>0</v>
          </cell>
          <cell r="X3238">
            <v>39.525863924286533</v>
          </cell>
          <cell r="Y3238">
            <v>0</v>
          </cell>
          <cell r="Z3238">
            <v>44.335024048257402</v>
          </cell>
          <cell r="AA3238">
            <v>0</v>
          </cell>
          <cell r="AB3238">
            <v>43.821503425895585</v>
          </cell>
          <cell r="AC3238">
            <v>0</v>
          </cell>
          <cell r="AD3238">
            <v>44.245735448414713</v>
          </cell>
          <cell r="AE3238">
            <v>0</v>
          </cell>
        </row>
        <row r="3239">
          <cell r="F3239" t="str">
            <v>(-) DESPESAS COMERCIAL FARMADespesa com Processos Judiciais</v>
          </cell>
          <cell r="G3239" t="str">
            <v>Despesa com Processos Judiciais</v>
          </cell>
          <cell r="H3239">
            <v>0</v>
          </cell>
          <cell r="I3239">
            <v>0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0</v>
          </cell>
          <cell r="AE3239">
            <v>0</v>
          </cell>
        </row>
        <row r="3240">
          <cell r="F3240" t="str">
            <v>(-) DESPESAS COMERCIAL FARMAFrete Compra</v>
          </cell>
          <cell r="G3240" t="str">
            <v>Frete Compra</v>
          </cell>
          <cell r="H3240">
            <v>867.89867766645864</v>
          </cell>
          <cell r="I3240">
            <v>550</v>
          </cell>
          <cell r="J3240">
            <v>1003.9780168897557</v>
          </cell>
          <cell r="K3240">
            <v>0</v>
          </cell>
          <cell r="L3240">
            <v>879.16194904627889</v>
          </cell>
          <cell r="M3240">
            <v>0</v>
          </cell>
          <cell r="N3240">
            <v>1057.8837836404773</v>
          </cell>
          <cell r="O3240">
            <v>0</v>
          </cell>
          <cell r="P3240">
            <v>1042.4770665504032</v>
          </cell>
          <cell r="Q3240">
            <v>216.92</v>
          </cell>
          <cell r="R3240">
            <v>1167.4060486265087</v>
          </cell>
          <cell r="S3240">
            <v>0</v>
          </cell>
          <cell r="T3240">
            <v>855.41039278101402</v>
          </cell>
          <cell r="U3240">
            <v>184.27</v>
          </cell>
          <cell r="V3240">
            <v>997.59829845474496</v>
          </cell>
          <cell r="W3240">
            <v>0</v>
          </cell>
          <cell r="X3240">
            <v>948.62073418287673</v>
          </cell>
          <cell r="Y3240">
            <v>0</v>
          </cell>
          <cell r="Z3240">
            <v>1064.0405771581777</v>
          </cell>
          <cell r="AA3240">
            <v>0</v>
          </cell>
          <cell r="AB3240">
            <v>1051.7160822214942</v>
          </cell>
          <cell r="AC3240">
            <v>0</v>
          </cell>
          <cell r="AD3240">
            <v>1061.8976507619532</v>
          </cell>
          <cell r="AE3240">
            <v>0</v>
          </cell>
        </row>
        <row r="3241">
          <cell r="F3241" t="str">
            <v>(-) DESPESAS COMERCIAL FARMAMão-de-Obra Terceirizada</v>
          </cell>
          <cell r="G3241" t="str">
            <v>Mão-de-Obra Terceirizada</v>
          </cell>
          <cell r="H3241">
            <v>21.697466941661467</v>
          </cell>
          <cell r="I3241">
            <v>0</v>
          </cell>
          <cell r="J3241">
            <v>25.099450422243891</v>
          </cell>
          <cell r="K3241">
            <v>0</v>
          </cell>
          <cell r="L3241">
            <v>21.979048726156972</v>
          </cell>
          <cell r="M3241">
            <v>0</v>
          </cell>
          <cell r="N3241">
            <v>26.447094591011929</v>
          </cell>
          <cell r="O3241">
            <v>0</v>
          </cell>
          <cell r="P3241">
            <v>26.061926663760076</v>
          </cell>
          <cell r="Q3241">
            <v>0</v>
          </cell>
          <cell r="R3241">
            <v>29.185151215662717</v>
          </cell>
          <cell r="S3241">
            <v>0</v>
          </cell>
          <cell r="T3241">
            <v>21.385259819525348</v>
          </cell>
          <cell r="U3241">
            <v>0</v>
          </cell>
          <cell r="V3241">
            <v>24.939957461368625</v>
          </cell>
          <cell r="W3241">
            <v>0</v>
          </cell>
          <cell r="X3241">
            <v>23.71551835457192</v>
          </cell>
          <cell r="Y3241">
            <v>0</v>
          </cell>
          <cell r="Z3241">
            <v>26.601014428954443</v>
          </cell>
          <cell r="AA3241">
            <v>0</v>
          </cell>
          <cell r="AB3241">
            <v>26.292902055537354</v>
          </cell>
          <cell r="AC3241">
            <v>0</v>
          </cell>
          <cell r="AD3241">
            <v>26.547441269048829</v>
          </cell>
          <cell r="AE3241">
            <v>0</v>
          </cell>
        </row>
        <row r="3242">
          <cell r="F3242" t="str">
            <v>(-) DESPESAS COMERCIAL FARMAServiço de Correios</v>
          </cell>
          <cell r="G3242" t="str">
            <v>Serviço de Correios</v>
          </cell>
          <cell r="H3242">
            <v>2169.7466941661469</v>
          </cell>
          <cell r="I3242">
            <v>1519.55</v>
          </cell>
          <cell r="J3242">
            <v>2509.945042224389</v>
          </cell>
          <cell r="K3242">
            <v>407.03</v>
          </cell>
          <cell r="L3242">
            <v>2197.9048726156971</v>
          </cell>
          <cell r="M3242">
            <v>1616.66</v>
          </cell>
          <cell r="N3242">
            <v>2644.7094591011928</v>
          </cell>
          <cell r="O3242">
            <v>142.19999999999999</v>
          </cell>
          <cell r="P3242">
            <v>2606.1926663760078</v>
          </cell>
          <cell r="Q3242">
            <v>105.9</v>
          </cell>
          <cell r="R3242">
            <v>2918.5151215662718</v>
          </cell>
          <cell r="S3242">
            <v>0</v>
          </cell>
          <cell r="T3242">
            <v>2138.5259819525349</v>
          </cell>
          <cell r="U3242">
            <v>2726.92</v>
          </cell>
          <cell r="V3242">
            <v>2493.9957461368626</v>
          </cell>
          <cell r="W3242">
            <v>0</v>
          </cell>
          <cell r="X3242">
            <v>2371.5518354571918</v>
          </cell>
          <cell r="Y3242">
            <v>0</v>
          </cell>
          <cell r="Z3242">
            <v>2660.1014428954445</v>
          </cell>
          <cell r="AA3242">
            <v>0</v>
          </cell>
          <cell r="AB3242">
            <v>2629.2902055537352</v>
          </cell>
          <cell r="AC3242">
            <v>0</v>
          </cell>
          <cell r="AD3242">
            <v>2654.7441269048832</v>
          </cell>
          <cell r="AE3242">
            <v>0</v>
          </cell>
        </row>
        <row r="3243">
          <cell r="F3243" t="str">
            <v>(-) DESPESAS COMERCIAL FARMAÁgua</v>
          </cell>
          <cell r="G3243" t="str">
            <v>Água</v>
          </cell>
          <cell r="H3243">
            <v>14.464977961107644</v>
          </cell>
          <cell r="I3243">
            <v>211</v>
          </cell>
          <cell r="J3243">
            <v>16.732966948162595</v>
          </cell>
          <cell r="K3243">
            <v>109.08</v>
          </cell>
          <cell r="L3243">
            <v>14.652699150771314</v>
          </cell>
          <cell r="M3243">
            <v>42.18</v>
          </cell>
          <cell r="N3243">
            <v>17.631396394007954</v>
          </cell>
          <cell r="O3243">
            <v>0</v>
          </cell>
          <cell r="P3243">
            <v>17.374617775840051</v>
          </cell>
          <cell r="Q3243">
            <v>0</v>
          </cell>
          <cell r="R3243">
            <v>19.456767477108478</v>
          </cell>
          <cell r="S3243">
            <v>0</v>
          </cell>
          <cell r="T3243">
            <v>14.256839879683566</v>
          </cell>
          <cell r="U3243">
            <v>58.83</v>
          </cell>
          <cell r="V3243">
            <v>16.626638307579082</v>
          </cell>
          <cell r="W3243">
            <v>0</v>
          </cell>
          <cell r="X3243">
            <v>15.810345569714613</v>
          </cell>
          <cell r="Y3243">
            <v>0</v>
          </cell>
          <cell r="Z3243">
            <v>17.734009619302963</v>
          </cell>
          <cell r="AA3243">
            <v>0</v>
          </cell>
          <cell r="AB3243">
            <v>17.528601370358235</v>
          </cell>
          <cell r="AC3243">
            <v>0</v>
          </cell>
          <cell r="AD3243">
            <v>17.698294179365888</v>
          </cell>
          <cell r="AE3243">
            <v>0</v>
          </cell>
        </row>
        <row r="3244">
          <cell r="F3244" t="str">
            <v>(-) DESPESAS COMERCIAL FARMADespesas com Amortização de Software</v>
          </cell>
          <cell r="G3244" t="str">
            <v>Despesas com Amortização de Software</v>
          </cell>
          <cell r="H3244">
            <v>0</v>
          </cell>
          <cell r="I3244">
            <v>0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</row>
        <row r="3245">
          <cell r="F3245" t="str">
            <v>(-) DESPESAS COMERCIAL FARMATaxas Operacionais</v>
          </cell>
          <cell r="G3245" t="str">
            <v>Taxas Operacionais</v>
          </cell>
          <cell r="H3245">
            <v>14.464977961107644</v>
          </cell>
          <cell r="I3245">
            <v>0</v>
          </cell>
          <cell r="J3245">
            <v>16.732966948162595</v>
          </cell>
          <cell r="K3245">
            <v>0</v>
          </cell>
          <cell r="L3245">
            <v>14.652699150771314</v>
          </cell>
          <cell r="M3245">
            <v>0</v>
          </cell>
          <cell r="N3245">
            <v>17.631396394007954</v>
          </cell>
          <cell r="O3245">
            <v>0</v>
          </cell>
          <cell r="P3245">
            <v>17.374617775840051</v>
          </cell>
          <cell r="Q3245">
            <v>0</v>
          </cell>
          <cell r="R3245">
            <v>19.456767477108478</v>
          </cell>
          <cell r="S3245">
            <v>0</v>
          </cell>
          <cell r="T3245">
            <v>14.256839879683566</v>
          </cell>
          <cell r="U3245">
            <v>0</v>
          </cell>
          <cell r="V3245">
            <v>16.626638307579082</v>
          </cell>
          <cell r="W3245">
            <v>0</v>
          </cell>
          <cell r="X3245">
            <v>15.810345569714613</v>
          </cell>
          <cell r="Y3245">
            <v>0</v>
          </cell>
          <cell r="Z3245">
            <v>17.734009619302963</v>
          </cell>
          <cell r="AA3245">
            <v>0</v>
          </cell>
          <cell r="AB3245">
            <v>17.528601370358235</v>
          </cell>
          <cell r="AC3245">
            <v>0</v>
          </cell>
          <cell r="AD3245">
            <v>17.698294179365888</v>
          </cell>
          <cell r="AE3245">
            <v>0</v>
          </cell>
        </row>
        <row r="3246">
          <cell r="F3246" t="str">
            <v>(-) DESPESAS COMERCIAL FARMAAluguel de Imóveis</v>
          </cell>
          <cell r="G3246" t="str">
            <v>Aluguel de Imóveis</v>
          </cell>
          <cell r="H3246">
            <v>0</v>
          </cell>
          <cell r="I3246">
            <v>-277.5</v>
          </cell>
          <cell r="J3246">
            <v>0</v>
          </cell>
          <cell r="K3246">
            <v>-287.7</v>
          </cell>
          <cell r="L3246">
            <v>0</v>
          </cell>
          <cell r="M3246">
            <v>-287.7</v>
          </cell>
          <cell r="N3246">
            <v>0</v>
          </cell>
          <cell r="O3246">
            <v>-287.7</v>
          </cell>
          <cell r="P3246">
            <v>0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  <cell r="AA3246">
            <v>0</v>
          </cell>
          <cell r="AB3246">
            <v>0</v>
          </cell>
          <cell r="AC3246">
            <v>0</v>
          </cell>
          <cell r="AD3246">
            <v>0</v>
          </cell>
          <cell r="AE3246">
            <v>0</v>
          </cell>
        </row>
        <row r="3247">
          <cell r="F3247" t="str">
            <v>(-) DESPESAS COMERCIAL FARMASeguro Frota Leve</v>
          </cell>
          <cell r="G3247" t="str">
            <v>Seguro Frota Leve</v>
          </cell>
          <cell r="H3247">
            <v>0</v>
          </cell>
          <cell r="I3247">
            <v>124.51</v>
          </cell>
          <cell r="J3247">
            <v>0</v>
          </cell>
          <cell r="K3247">
            <v>124.51</v>
          </cell>
          <cell r="L3247">
            <v>0</v>
          </cell>
          <cell r="M3247">
            <v>124.51</v>
          </cell>
          <cell r="N3247">
            <v>0</v>
          </cell>
          <cell r="O3247">
            <v>124.51</v>
          </cell>
          <cell r="P3247">
            <v>0</v>
          </cell>
          <cell r="Q3247">
            <v>124.51</v>
          </cell>
          <cell r="R3247">
            <v>0</v>
          </cell>
          <cell r="S3247">
            <v>124.5</v>
          </cell>
          <cell r="T3247">
            <v>0</v>
          </cell>
          <cell r="U3247">
            <v>124.5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0</v>
          </cell>
        </row>
        <row r="3248">
          <cell r="F3248" t="str">
            <v>(-) DESPESAS COMERCIAL FARMAPerdas de Estoque</v>
          </cell>
          <cell r="G3248" t="str">
            <v>Perdas de Estoque</v>
          </cell>
          <cell r="H3248">
            <v>0</v>
          </cell>
          <cell r="I3248">
            <v>0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  <cell r="AA3248">
            <v>0</v>
          </cell>
          <cell r="AB3248">
            <v>0</v>
          </cell>
          <cell r="AC3248">
            <v>0</v>
          </cell>
          <cell r="AD3248">
            <v>0</v>
          </cell>
          <cell r="AE3248">
            <v>0</v>
          </cell>
        </row>
        <row r="3249">
          <cell r="F3249" t="str">
            <v>(-) DESPESAS COMERCIAL FARMAAluguel de Máquinas e Equipamentos</v>
          </cell>
          <cell r="G3249" t="str">
            <v>Aluguel de Máquinas e Equipamentos</v>
          </cell>
          <cell r="H3249">
            <v>0</v>
          </cell>
          <cell r="I3249">
            <v>0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0</v>
          </cell>
          <cell r="AA3249">
            <v>0</v>
          </cell>
          <cell r="AB3249">
            <v>0</v>
          </cell>
          <cell r="AC3249">
            <v>0</v>
          </cell>
          <cell r="AD3249">
            <v>0</v>
          </cell>
          <cell r="AE3249">
            <v>0</v>
          </cell>
        </row>
        <row r="3250">
          <cell r="F3250" t="str">
            <v>(-) DESPESAS COMERCIAL FARMAOutras Despesas Gerais</v>
          </cell>
          <cell r="G3250" t="str">
            <v>Outras Despesas Gerais</v>
          </cell>
          <cell r="H3250">
            <v>0</v>
          </cell>
          <cell r="I3250">
            <v>0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B3250">
            <v>0</v>
          </cell>
          <cell r="AC3250">
            <v>0</v>
          </cell>
          <cell r="AD3250">
            <v>0</v>
          </cell>
          <cell r="AE3250">
            <v>0</v>
          </cell>
        </row>
        <row r="3251">
          <cell r="F3251" t="str">
            <v>(-) DESPESAS COMERCIAL HOSPITALAR/LICITAÇÕES(-) DESPESAS COMERCIAL HOSPITALAR/LICITAÇÕES</v>
          </cell>
          <cell r="G3251" t="str">
            <v>(-) DESPESAS COMERCIAL HOSPITALAR/LICITAÇÕES</v>
          </cell>
          <cell r="H3251">
            <v>50365.670084910656</v>
          </cell>
          <cell r="I3251">
            <v>55988.85</v>
          </cell>
          <cell r="J3251">
            <v>62086.802560056633</v>
          </cell>
          <cell r="K3251">
            <v>63868.17</v>
          </cell>
          <cell r="L3251">
            <v>55760.114814854933</v>
          </cell>
          <cell r="M3251">
            <v>32823.58</v>
          </cell>
          <cell r="N3251">
            <v>61578.115057813811</v>
          </cell>
          <cell r="O3251">
            <v>50366.25</v>
          </cell>
          <cell r="P3251">
            <v>62512.065178137193</v>
          </cell>
          <cell r="Q3251">
            <v>42836.91</v>
          </cell>
          <cell r="R3251">
            <v>63337.906067530479</v>
          </cell>
          <cell r="S3251">
            <v>36698.199999999997</v>
          </cell>
          <cell r="T3251">
            <v>97243.868968834518</v>
          </cell>
          <cell r="U3251">
            <v>47843.130000000005</v>
          </cell>
          <cell r="V3251">
            <v>67748.868783135651</v>
          </cell>
          <cell r="W3251">
            <v>0</v>
          </cell>
          <cell r="X3251">
            <v>55992.556254417323</v>
          </cell>
          <cell r="Y3251">
            <v>0</v>
          </cell>
          <cell r="Z3251">
            <v>56789.345387526249</v>
          </cell>
          <cell r="AA3251">
            <v>0</v>
          </cell>
          <cell r="AB3251">
            <v>55905.531201390644</v>
          </cell>
          <cell r="AC3251">
            <v>0</v>
          </cell>
          <cell r="AD3251">
            <v>135265.74551416858</v>
          </cell>
          <cell r="AE3251">
            <v>0</v>
          </cell>
        </row>
        <row r="3252">
          <cell r="F3252" t="str">
            <v>(-) DESPESAS COMERCIAL HOSPITALAR/LICITAÇÕESDespesas com Pessoal</v>
          </cell>
          <cell r="G3252" t="str">
            <v>Despesas com Pessoal</v>
          </cell>
          <cell r="H3252">
            <v>16693.887105453334</v>
          </cell>
          <cell r="I3252">
            <v>17542.78</v>
          </cell>
          <cell r="J3252">
            <v>16878.328223462493</v>
          </cell>
          <cell r="K3252">
            <v>16720.98</v>
          </cell>
          <cell r="L3252">
            <v>16878.328223462493</v>
          </cell>
          <cell r="M3252">
            <v>9894.1799999999985</v>
          </cell>
          <cell r="N3252">
            <v>22575.803090359535</v>
          </cell>
          <cell r="O3252">
            <v>26416.649999999998</v>
          </cell>
          <cell r="P3252">
            <v>22703.803090359535</v>
          </cell>
          <cell r="Q3252">
            <v>27937.19</v>
          </cell>
          <cell r="R3252">
            <v>22703.803090359535</v>
          </cell>
          <cell r="S3252">
            <v>26612.170000000002</v>
          </cell>
          <cell r="T3252">
            <v>22703.803090359535</v>
          </cell>
          <cell r="U3252">
            <v>32782.82</v>
          </cell>
          <cell r="V3252">
            <v>22703.803090359535</v>
          </cell>
          <cell r="W3252">
            <v>0</v>
          </cell>
          <cell r="X3252">
            <v>22703.803090359535</v>
          </cell>
          <cell r="Y3252">
            <v>0</v>
          </cell>
          <cell r="Z3252">
            <v>22703.803090359535</v>
          </cell>
          <cell r="AA3252">
            <v>0</v>
          </cell>
          <cell r="AB3252">
            <v>22703.803090359535</v>
          </cell>
          <cell r="AC3252">
            <v>0</v>
          </cell>
          <cell r="AD3252">
            <v>22703.803090359535</v>
          </cell>
          <cell r="AE3252">
            <v>0</v>
          </cell>
        </row>
        <row r="3253">
          <cell r="F3253" t="str">
            <v>(-) DESPESAS COMERCIAL HOSPITALAR/LICITAÇÕESSalários e Adicionais</v>
          </cell>
          <cell r="G3253" t="str">
            <v>Salários e Adicionais</v>
          </cell>
          <cell r="H3253">
            <v>9738</v>
          </cell>
          <cell r="I3253">
            <v>9738</v>
          </cell>
          <cell r="J3253">
            <v>9872.1540000000005</v>
          </cell>
          <cell r="K3253">
            <v>9139.0300000000007</v>
          </cell>
          <cell r="L3253">
            <v>9872.1540000000005</v>
          </cell>
          <cell r="M3253">
            <v>3137.33</v>
          </cell>
          <cell r="N3253">
            <v>13773.20478</v>
          </cell>
          <cell r="O3253">
            <v>15588.383999999998</v>
          </cell>
          <cell r="P3253">
            <v>13773.20478</v>
          </cell>
          <cell r="Q3253">
            <v>15853.4108</v>
          </cell>
          <cell r="R3253">
            <v>13773.20478</v>
          </cell>
          <cell r="S3253">
            <v>14323.845199999998</v>
          </cell>
          <cell r="T3253">
            <v>13773.20478</v>
          </cell>
          <cell r="U3253">
            <v>17179.349999999999</v>
          </cell>
          <cell r="V3253">
            <v>13773.20478</v>
          </cell>
          <cell r="W3253">
            <v>0</v>
          </cell>
          <cell r="X3253">
            <v>13773.20478</v>
          </cell>
          <cell r="Y3253">
            <v>0</v>
          </cell>
          <cell r="Z3253">
            <v>13773.20478</v>
          </cell>
          <cell r="AA3253">
            <v>0</v>
          </cell>
          <cell r="AB3253">
            <v>13773.20478</v>
          </cell>
          <cell r="AC3253">
            <v>0</v>
          </cell>
          <cell r="AD3253">
            <v>13773.20478</v>
          </cell>
          <cell r="AE3253">
            <v>0</v>
          </cell>
        </row>
        <row r="3254">
          <cell r="F3254" t="str">
            <v>(-) DESPESAS COMERCIAL HOSPITALAR/LICITAÇÕESHoras Extras</v>
          </cell>
          <cell r="G3254" t="str">
            <v>Horas Extras</v>
          </cell>
          <cell r="H3254">
            <v>0</v>
          </cell>
          <cell r="I3254">
            <v>0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  <cell r="AA3254">
            <v>0</v>
          </cell>
          <cell r="AB3254">
            <v>0</v>
          </cell>
          <cell r="AC3254">
            <v>0</v>
          </cell>
          <cell r="AD3254">
            <v>0</v>
          </cell>
          <cell r="AE3254">
            <v>0</v>
          </cell>
        </row>
        <row r="3255">
          <cell r="F3255" t="str">
            <v>(-) DESPESAS COMERCIAL HOSPITALAR/LICITAÇÕESEncargos Sociais</v>
          </cell>
          <cell r="G3255" t="str">
            <v>Encargos Sociais</v>
          </cell>
          <cell r="H3255">
            <v>2839.0769605199994</v>
          </cell>
          <cell r="I3255">
            <v>3773.76</v>
          </cell>
          <cell r="J3255">
            <v>2878.1890503291597</v>
          </cell>
          <cell r="K3255">
            <v>3539.7599999999998</v>
          </cell>
          <cell r="L3255">
            <v>2878.1890503291597</v>
          </cell>
          <cell r="M3255">
            <v>2666.1099999999997</v>
          </cell>
          <cell r="N3255">
            <v>4015.5256072522006</v>
          </cell>
          <cell r="O3255">
            <v>6291.7560000000003</v>
          </cell>
          <cell r="P3255">
            <v>4015.5256072522006</v>
          </cell>
          <cell r="Q3255">
            <v>6291.7992000000004</v>
          </cell>
          <cell r="R3255">
            <v>4015.5256072522006</v>
          </cell>
          <cell r="S3255">
            <v>7113.4348000000009</v>
          </cell>
          <cell r="T3255">
            <v>4015.5256072522006</v>
          </cell>
          <cell r="U3255">
            <v>10486.509999999998</v>
          </cell>
          <cell r="V3255">
            <v>4015.5256072522006</v>
          </cell>
          <cell r="W3255">
            <v>0</v>
          </cell>
          <cell r="X3255">
            <v>4015.5256072522006</v>
          </cell>
          <cell r="Y3255">
            <v>0</v>
          </cell>
          <cell r="Z3255">
            <v>4015.5256072522006</v>
          </cell>
          <cell r="AA3255">
            <v>0</v>
          </cell>
          <cell r="AB3255">
            <v>4015.5256072522006</v>
          </cell>
          <cell r="AC3255">
            <v>0</v>
          </cell>
          <cell r="AD3255">
            <v>4015.5256072522006</v>
          </cell>
          <cell r="AE3255">
            <v>0</v>
          </cell>
        </row>
        <row r="3256">
          <cell r="F3256" t="str">
            <v>(-) DESPESAS COMERCIAL HOSPITALAR/LICITAÇÕESINSS</v>
          </cell>
          <cell r="G3256" t="str">
            <v>INSS</v>
          </cell>
          <cell r="H3256">
            <v>977.82056051999996</v>
          </cell>
          <cell r="I3256">
            <v>949.76</v>
          </cell>
          <cell r="J3256">
            <v>991.29134912916004</v>
          </cell>
          <cell r="K3256">
            <v>1083.98</v>
          </cell>
          <cell r="L3256">
            <v>991.29134912916004</v>
          </cell>
          <cell r="M3256">
            <v>394.2700000000001</v>
          </cell>
          <cell r="N3256">
            <v>1383.0070669682011</v>
          </cell>
          <cell r="O3256">
            <v>1714.2855999999999</v>
          </cell>
          <cell r="P3256">
            <v>1383.0070669682011</v>
          </cell>
          <cell r="Q3256">
            <v>1698.3971999999999</v>
          </cell>
          <cell r="R3256">
            <v>1383.0070669682011</v>
          </cell>
          <cell r="S3256">
            <v>1577.5272</v>
          </cell>
          <cell r="T3256">
            <v>1383.0070669682011</v>
          </cell>
          <cell r="U3256">
            <v>2123.12</v>
          </cell>
          <cell r="V3256">
            <v>1383.0070669682011</v>
          </cell>
          <cell r="W3256">
            <v>0</v>
          </cell>
          <cell r="X3256">
            <v>1383.0070669682011</v>
          </cell>
          <cell r="Y3256">
            <v>0</v>
          </cell>
          <cell r="Z3256">
            <v>1383.0070669682011</v>
          </cell>
          <cell r="AA3256">
            <v>0</v>
          </cell>
          <cell r="AB3256">
            <v>1383.0070669682011</v>
          </cell>
          <cell r="AC3256">
            <v>0</v>
          </cell>
          <cell r="AD3256">
            <v>1383.0070669682011</v>
          </cell>
          <cell r="AE3256">
            <v>0</v>
          </cell>
        </row>
        <row r="3257">
          <cell r="F3257" t="str">
            <v>(-) DESPESAS COMERCIAL HOSPITALAR/LICITAÇÕESFGTS</v>
          </cell>
          <cell r="G3257" t="str">
            <v>FGTS</v>
          </cell>
          <cell r="H3257">
            <v>779.04</v>
          </cell>
          <cell r="I3257">
            <v>930.50999999999988</v>
          </cell>
          <cell r="J3257">
            <v>789.77232000000004</v>
          </cell>
          <cell r="K3257">
            <v>288.80999999999995</v>
          </cell>
          <cell r="L3257">
            <v>789.77232000000004</v>
          </cell>
          <cell r="M3257">
            <v>351.36</v>
          </cell>
          <cell r="N3257">
            <v>1101.8563824</v>
          </cell>
          <cell r="O3257">
            <v>1497.6127999999999</v>
          </cell>
          <cell r="P3257">
            <v>1101.8563824</v>
          </cell>
          <cell r="Q3257">
            <v>1513.5336</v>
          </cell>
          <cell r="R3257">
            <v>1101.8563824</v>
          </cell>
          <cell r="S3257">
            <v>1435.9536000000001</v>
          </cell>
          <cell r="T3257">
            <v>1101.8563824</v>
          </cell>
          <cell r="U3257">
            <v>1892.03</v>
          </cell>
          <cell r="V3257">
            <v>1101.8563824</v>
          </cell>
          <cell r="W3257">
            <v>0</v>
          </cell>
          <cell r="X3257">
            <v>1101.8563824</v>
          </cell>
          <cell r="Y3257">
            <v>0</v>
          </cell>
          <cell r="Z3257">
            <v>1101.8563824</v>
          </cell>
          <cell r="AA3257">
            <v>0</v>
          </cell>
          <cell r="AB3257">
            <v>1101.8563824</v>
          </cell>
          <cell r="AC3257">
            <v>0</v>
          </cell>
          <cell r="AD3257">
            <v>1101.8563824</v>
          </cell>
          <cell r="AE3257">
            <v>0</v>
          </cell>
        </row>
        <row r="3258">
          <cell r="F3258" t="str">
            <v>(-) DESPESAS COMERCIAL HOSPITALAR/LICITAÇÕESProvisão 13º Salário</v>
          </cell>
          <cell r="G3258" t="str">
            <v>Provisão 13º Salário</v>
          </cell>
          <cell r="H3258">
            <v>811.49999999999966</v>
          </cell>
          <cell r="I3258">
            <v>811.49</v>
          </cell>
          <cell r="J3258">
            <v>822.67949999999973</v>
          </cell>
          <cell r="K3258">
            <v>833.85</v>
          </cell>
          <cell r="L3258">
            <v>822.67949999999973</v>
          </cell>
          <cell r="M3258">
            <v>822.66</v>
          </cell>
          <cell r="N3258">
            <v>1147.7670649999995</v>
          </cell>
          <cell r="O3258">
            <v>1319.9328000000003</v>
          </cell>
          <cell r="P3258">
            <v>1147.7670649999995</v>
          </cell>
          <cell r="Q3258">
            <v>1319.9544000000001</v>
          </cell>
          <cell r="R3258">
            <v>1147.7670649999995</v>
          </cell>
          <cell r="S3258">
            <v>1540.6127999999999</v>
          </cell>
          <cell r="T3258">
            <v>1147.7670649999995</v>
          </cell>
          <cell r="U3258">
            <v>2174.29</v>
          </cell>
          <cell r="V3258">
            <v>1147.7670649999995</v>
          </cell>
          <cell r="W3258">
            <v>0</v>
          </cell>
          <cell r="X3258">
            <v>1147.7670649999995</v>
          </cell>
          <cell r="Y3258">
            <v>0</v>
          </cell>
          <cell r="Z3258">
            <v>1147.7670649999995</v>
          </cell>
          <cell r="AA3258">
            <v>0</v>
          </cell>
          <cell r="AB3258">
            <v>1147.7670649999995</v>
          </cell>
          <cell r="AC3258">
            <v>0</v>
          </cell>
          <cell r="AD3258">
            <v>1147.7670649999995</v>
          </cell>
          <cell r="AE3258">
            <v>0</v>
          </cell>
        </row>
        <row r="3259">
          <cell r="F3259" t="str">
            <v>(-) DESPESAS COMERCIAL HOSPITALAR/LICITAÇÕESProvisão de Férias</v>
          </cell>
          <cell r="G3259" t="str">
            <v>Provisão de Férias</v>
          </cell>
          <cell r="H3259">
            <v>270.71639999999996</v>
          </cell>
          <cell r="I3259">
            <v>1082</v>
          </cell>
          <cell r="J3259">
            <v>274.44588119999997</v>
          </cell>
          <cell r="K3259">
            <v>1333.12</v>
          </cell>
          <cell r="L3259">
            <v>274.44588119999997</v>
          </cell>
          <cell r="M3259">
            <v>1097.82</v>
          </cell>
          <cell r="N3259">
            <v>382.89509288399995</v>
          </cell>
          <cell r="O3259">
            <v>1759.9248</v>
          </cell>
          <cell r="P3259">
            <v>382.89509288399995</v>
          </cell>
          <cell r="Q3259">
            <v>1759.914</v>
          </cell>
          <cell r="R3259">
            <v>382.89509288399995</v>
          </cell>
          <cell r="S3259">
            <v>2559.3412000000003</v>
          </cell>
          <cell r="T3259">
            <v>382.89509288399995</v>
          </cell>
          <cell r="U3259">
            <v>4297.07</v>
          </cell>
          <cell r="V3259">
            <v>382.89509288399995</v>
          </cell>
          <cell r="W3259">
            <v>0</v>
          </cell>
          <cell r="X3259">
            <v>382.89509288399995</v>
          </cell>
          <cell r="Y3259">
            <v>0</v>
          </cell>
          <cell r="Z3259">
            <v>382.89509288399995</v>
          </cell>
          <cell r="AA3259">
            <v>0</v>
          </cell>
          <cell r="AB3259">
            <v>382.89509288399995</v>
          </cell>
          <cell r="AC3259">
            <v>0</v>
          </cell>
          <cell r="AD3259">
            <v>382.89509288399995</v>
          </cell>
          <cell r="AE3259">
            <v>0</v>
          </cell>
        </row>
        <row r="3260">
          <cell r="F3260" t="str">
            <v>(-) DESPESAS COMERCIAL HOSPITALAR/LICITAÇÕESProvisão PPR Global</v>
          </cell>
          <cell r="G3260" t="str">
            <v>Provisão PPR Global</v>
          </cell>
          <cell r="H3260">
            <v>811.17539999999997</v>
          </cell>
          <cell r="I3260">
            <v>811.49</v>
          </cell>
          <cell r="J3260">
            <v>822.35042820000001</v>
          </cell>
          <cell r="K3260">
            <v>822.66</v>
          </cell>
          <cell r="L3260">
            <v>822.35042820000001</v>
          </cell>
          <cell r="M3260">
            <v>822.66</v>
          </cell>
          <cell r="N3260">
            <v>1147.3079581740001</v>
          </cell>
          <cell r="O3260">
            <v>1222.1600000000001</v>
          </cell>
          <cell r="P3260">
            <v>1147.3079581740001</v>
          </cell>
          <cell r="Q3260">
            <v>1222.1600000000001</v>
          </cell>
          <cell r="R3260">
            <v>1147.3079581740001</v>
          </cell>
          <cell r="S3260">
            <v>1431.58</v>
          </cell>
          <cell r="T3260">
            <v>1147.3079581740001</v>
          </cell>
          <cell r="U3260">
            <v>1431.61</v>
          </cell>
          <cell r="V3260">
            <v>1147.3079581740001</v>
          </cell>
          <cell r="W3260">
            <v>0</v>
          </cell>
          <cell r="X3260">
            <v>1147.3079581740001</v>
          </cell>
          <cell r="Y3260">
            <v>0</v>
          </cell>
          <cell r="Z3260">
            <v>1147.3079581740001</v>
          </cell>
          <cell r="AA3260">
            <v>0</v>
          </cell>
          <cell r="AB3260">
            <v>1147.3079581740001</v>
          </cell>
          <cell r="AC3260">
            <v>0</v>
          </cell>
          <cell r="AD3260">
            <v>1147.3079581740001</v>
          </cell>
          <cell r="AE3260">
            <v>0</v>
          </cell>
        </row>
        <row r="3261">
          <cell r="F3261" t="str">
            <v>(-) DESPESAS COMERCIAL HOSPITALAR/LICITAÇÕESProvisão PPR Gestores</v>
          </cell>
          <cell r="G3261" t="str">
            <v>Provisão PPR Gestores</v>
          </cell>
          <cell r="H3261">
            <v>2208</v>
          </cell>
          <cell r="I3261">
            <v>2208</v>
          </cell>
          <cell r="J3261">
            <v>2208</v>
          </cell>
          <cell r="K3261">
            <v>2208</v>
          </cell>
          <cell r="L3261">
            <v>2208</v>
          </cell>
          <cell r="M3261">
            <v>2208</v>
          </cell>
          <cell r="N3261">
            <v>2208</v>
          </cell>
          <cell r="O3261">
            <v>2208</v>
          </cell>
          <cell r="P3261">
            <v>2208</v>
          </cell>
          <cell r="Q3261">
            <v>2208</v>
          </cell>
          <cell r="R3261">
            <v>2208</v>
          </cell>
          <cell r="S3261">
            <v>2208</v>
          </cell>
          <cell r="T3261">
            <v>2208</v>
          </cell>
          <cell r="U3261">
            <v>2208</v>
          </cell>
          <cell r="V3261">
            <v>2208</v>
          </cell>
          <cell r="W3261">
            <v>0</v>
          </cell>
          <cell r="X3261">
            <v>2208</v>
          </cell>
          <cell r="Y3261">
            <v>0</v>
          </cell>
          <cell r="Z3261">
            <v>2208</v>
          </cell>
          <cell r="AA3261">
            <v>0</v>
          </cell>
          <cell r="AB3261">
            <v>2208</v>
          </cell>
          <cell r="AC3261">
            <v>0</v>
          </cell>
          <cell r="AD3261">
            <v>2208</v>
          </cell>
          <cell r="AE3261">
            <v>0</v>
          </cell>
        </row>
        <row r="3262">
          <cell r="F3262" t="str">
            <v>(-) DESPESAS COMERCIAL HOSPITALAR/LICITAÇÕESDesenvolvimento RH e Outras</v>
          </cell>
          <cell r="G3262" t="str">
            <v>Desenvolvimento RH e Outras</v>
          </cell>
          <cell r="H3262">
            <v>85.548333333333332</v>
          </cell>
          <cell r="I3262">
            <v>0</v>
          </cell>
          <cell r="J3262">
            <v>85.548333333333332</v>
          </cell>
          <cell r="K3262">
            <v>0</v>
          </cell>
          <cell r="L3262">
            <v>85.548333333333332</v>
          </cell>
          <cell r="M3262">
            <v>0</v>
          </cell>
          <cell r="N3262">
            <v>87.328333333333333</v>
          </cell>
          <cell r="O3262">
            <v>0</v>
          </cell>
          <cell r="P3262">
            <v>87.328333333333333</v>
          </cell>
          <cell r="Q3262">
            <v>239.2</v>
          </cell>
          <cell r="R3262">
            <v>87.328333333333333</v>
          </cell>
          <cell r="S3262">
            <v>0</v>
          </cell>
          <cell r="T3262">
            <v>87.328333333333333</v>
          </cell>
          <cell r="U3262">
            <v>10</v>
          </cell>
          <cell r="V3262">
            <v>87.328333333333333</v>
          </cell>
          <cell r="W3262">
            <v>0</v>
          </cell>
          <cell r="X3262">
            <v>87.328333333333333</v>
          </cell>
          <cell r="Y3262">
            <v>0</v>
          </cell>
          <cell r="Z3262">
            <v>87.328333333333333</v>
          </cell>
          <cell r="AA3262">
            <v>0</v>
          </cell>
          <cell r="AB3262">
            <v>87.328333333333333</v>
          </cell>
          <cell r="AC3262">
            <v>0</v>
          </cell>
          <cell r="AD3262">
            <v>87.328333333333333</v>
          </cell>
          <cell r="AE3262">
            <v>0</v>
          </cell>
        </row>
        <row r="3263">
          <cell r="F3263" t="str">
            <v>(-) DESPESAS COMERCIAL HOSPITALAR/LICITAÇÕESEducação Continuada</v>
          </cell>
          <cell r="G3263" t="str">
            <v>Educação Continuada</v>
          </cell>
          <cell r="H3263">
            <v>0</v>
          </cell>
          <cell r="I3263">
            <v>0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  <cell r="AA3263">
            <v>0</v>
          </cell>
          <cell r="AB3263">
            <v>0</v>
          </cell>
          <cell r="AC3263">
            <v>0</v>
          </cell>
          <cell r="AD3263">
            <v>0</v>
          </cell>
          <cell r="AE3263">
            <v>0</v>
          </cell>
        </row>
        <row r="3264">
          <cell r="F3264" t="str">
            <v>(-) DESPESAS COMERCIAL HOSPITALAR/LICITAÇÕESIdiomas</v>
          </cell>
          <cell r="G3264" t="str">
            <v>Idiomas</v>
          </cell>
          <cell r="H3264">
            <v>0</v>
          </cell>
          <cell r="I3264">
            <v>0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0</v>
          </cell>
          <cell r="AC3264">
            <v>0</v>
          </cell>
          <cell r="AD3264">
            <v>0</v>
          </cell>
          <cell r="AE3264">
            <v>0</v>
          </cell>
        </row>
        <row r="3265">
          <cell r="F3265" t="str">
            <v>(-) DESPESAS COMERCIAL HOSPITALAR/LICITAÇÕESGinástica Laboral</v>
          </cell>
          <cell r="G3265" t="str">
            <v>Ginástica Laboral</v>
          </cell>
          <cell r="H3265">
            <v>0</v>
          </cell>
          <cell r="I3265">
            <v>0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  <cell r="Z3265">
            <v>0</v>
          </cell>
          <cell r="AA3265">
            <v>0</v>
          </cell>
          <cell r="AB3265">
            <v>0</v>
          </cell>
          <cell r="AC3265">
            <v>0</v>
          </cell>
          <cell r="AD3265">
            <v>0</v>
          </cell>
          <cell r="AE3265">
            <v>0</v>
          </cell>
        </row>
        <row r="3266">
          <cell r="F3266" t="str">
            <v>(-) DESPESAS COMERCIAL HOSPITALAR/LICITAÇÕESEducação e Treinamento (Capacitação)</v>
          </cell>
          <cell r="G3266" t="str">
            <v>Educação e Treinamento (Capacitação)</v>
          </cell>
          <cell r="H3266">
            <v>0</v>
          </cell>
          <cell r="I3266">
            <v>0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0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  <cell r="AA3266">
            <v>0</v>
          </cell>
          <cell r="AB3266">
            <v>0</v>
          </cell>
          <cell r="AC3266">
            <v>0</v>
          </cell>
          <cell r="AD3266">
            <v>0</v>
          </cell>
          <cell r="AE3266">
            <v>0</v>
          </cell>
        </row>
        <row r="3267">
          <cell r="F3267" t="str">
            <v>(-) DESPESAS COMERCIAL HOSPITALAR/LICITAÇÕESAtividades Motivacionais</v>
          </cell>
          <cell r="G3267" t="str">
            <v>Atividades Motivacionais</v>
          </cell>
          <cell r="H3267">
            <v>0</v>
          </cell>
          <cell r="I3267">
            <v>0</v>
          </cell>
          <cell r="J3267">
            <v>0</v>
          </cell>
          <cell r="K3267">
            <v>0</v>
          </cell>
          <cell r="L3267">
            <v>0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  <cell r="Y3267">
            <v>0</v>
          </cell>
          <cell r="Z3267">
            <v>0</v>
          </cell>
          <cell r="AA3267">
            <v>0</v>
          </cell>
          <cell r="AB3267">
            <v>0</v>
          </cell>
          <cell r="AC3267">
            <v>0</v>
          </cell>
          <cell r="AD3267">
            <v>0</v>
          </cell>
          <cell r="AE3267">
            <v>0</v>
          </cell>
        </row>
        <row r="3268">
          <cell r="F3268" t="str">
            <v>(-) DESPESAS COMERCIAL HOSPITALAR/LICITAÇÕESExames Médicos</v>
          </cell>
          <cell r="G3268" t="str">
            <v>Exames Médicos</v>
          </cell>
          <cell r="H3268">
            <v>5.34</v>
          </cell>
          <cell r="I3268">
            <v>0</v>
          </cell>
          <cell r="J3268">
            <v>5.34</v>
          </cell>
          <cell r="K3268">
            <v>0</v>
          </cell>
          <cell r="L3268">
            <v>5.34</v>
          </cell>
          <cell r="M3268">
            <v>0</v>
          </cell>
          <cell r="N3268">
            <v>7.12</v>
          </cell>
          <cell r="O3268">
            <v>0</v>
          </cell>
          <cell r="P3268">
            <v>7.12</v>
          </cell>
          <cell r="Q3268">
            <v>0</v>
          </cell>
          <cell r="R3268">
            <v>7.12</v>
          </cell>
          <cell r="S3268">
            <v>0</v>
          </cell>
          <cell r="T3268">
            <v>7.12</v>
          </cell>
          <cell r="U3268">
            <v>10</v>
          </cell>
          <cell r="V3268">
            <v>7.12</v>
          </cell>
          <cell r="W3268">
            <v>0</v>
          </cell>
          <cell r="X3268">
            <v>7.12</v>
          </cell>
          <cell r="Y3268">
            <v>0</v>
          </cell>
          <cell r="Z3268">
            <v>7.12</v>
          </cell>
          <cell r="AA3268">
            <v>0</v>
          </cell>
          <cell r="AB3268">
            <v>7.12</v>
          </cell>
          <cell r="AC3268">
            <v>0</v>
          </cell>
          <cell r="AD3268">
            <v>7.12</v>
          </cell>
          <cell r="AE3268">
            <v>0</v>
          </cell>
        </row>
        <row r="3269">
          <cell r="F3269" t="str">
            <v>(-) DESPESAS COMERCIAL HOSPITALAR/LICITAÇÕESAlimentação Interna Funcionários</v>
          </cell>
          <cell r="G3269" t="str">
            <v>Alimentação Interna Funcionários</v>
          </cell>
          <cell r="H3269">
            <v>50</v>
          </cell>
          <cell r="I3269">
            <v>0</v>
          </cell>
          <cell r="J3269">
            <v>50</v>
          </cell>
          <cell r="K3269">
            <v>0</v>
          </cell>
          <cell r="L3269">
            <v>50</v>
          </cell>
          <cell r="M3269">
            <v>0</v>
          </cell>
          <cell r="N3269">
            <v>50</v>
          </cell>
          <cell r="O3269">
            <v>0</v>
          </cell>
          <cell r="P3269">
            <v>50</v>
          </cell>
          <cell r="Q3269">
            <v>0</v>
          </cell>
          <cell r="R3269">
            <v>50</v>
          </cell>
          <cell r="S3269">
            <v>0</v>
          </cell>
          <cell r="T3269">
            <v>50</v>
          </cell>
          <cell r="U3269">
            <v>0</v>
          </cell>
          <cell r="V3269">
            <v>50</v>
          </cell>
          <cell r="W3269">
            <v>0</v>
          </cell>
          <cell r="X3269">
            <v>50</v>
          </cell>
          <cell r="Y3269">
            <v>0</v>
          </cell>
          <cell r="Z3269">
            <v>50</v>
          </cell>
          <cell r="AA3269">
            <v>0</v>
          </cell>
          <cell r="AB3269">
            <v>50</v>
          </cell>
          <cell r="AC3269">
            <v>0</v>
          </cell>
          <cell r="AD3269">
            <v>50</v>
          </cell>
          <cell r="AE3269">
            <v>0</v>
          </cell>
        </row>
        <row r="3270">
          <cell r="F3270" t="str">
            <v>(-) DESPESAS COMERCIAL HOSPITALAR/LICITAÇÕESMulta Termino Contratual</v>
          </cell>
          <cell r="G3270" t="str">
            <v>Multa Termino Contratual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A3270">
            <v>0</v>
          </cell>
          <cell r="AB3270">
            <v>0</v>
          </cell>
          <cell r="AC3270">
            <v>0</v>
          </cell>
          <cell r="AD3270">
            <v>0</v>
          </cell>
          <cell r="AE3270">
            <v>0</v>
          </cell>
        </row>
        <row r="3271">
          <cell r="F3271" t="str">
            <v>(-) DESPESAS COMERCIAL HOSPITALAR/LICITAÇÕESMultas Trabalhistas</v>
          </cell>
          <cell r="G3271" t="str">
            <v>Multas Trabalhistas</v>
          </cell>
          <cell r="H3271">
            <v>0</v>
          </cell>
          <cell r="I3271">
            <v>0</v>
          </cell>
          <cell r="J3271">
            <v>0</v>
          </cell>
          <cell r="K3271">
            <v>0</v>
          </cell>
          <cell r="L3271">
            <v>0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  <cell r="Q3271">
            <v>0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A3271">
            <v>0</v>
          </cell>
          <cell r="AB3271">
            <v>0</v>
          </cell>
          <cell r="AC3271">
            <v>0</v>
          </cell>
          <cell r="AD3271">
            <v>0</v>
          </cell>
          <cell r="AE3271">
            <v>0</v>
          </cell>
        </row>
        <row r="3272">
          <cell r="F3272" t="str">
            <v xml:space="preserve">(-) DESPESAS COMERCIAL HOSPITALAR/LICITAÇÕESFardamento </v>
          </cell>
          <cell r="G3272" t="str">
            <v xml:space="preserve">Fardamento </v>
          </cell>
          <cell r="H3272">
            <v>30.208333333333332</v>
          </cell>
          <cell r="I3272">
            <v>0</v>
          </cell>
          <cell r="J3272">
            <v>30.208333333333332</v>
          </cell>
          <cell r="K3272">
            <v>0</v>
          </cell>
          <cell r="L3272">
            <v>30.208333333333332</v>
          </cell>
          <cell r="M3272">
            <v>0</v>
          </cell>
          <cell r="N3272">
            <v>30.208333333333332</v>
          </cell>
          <cell r="O3272">
            <v>0</v>
          </cell>
          <cell r="P3272">
            <v>30.208333333333332</v>
          </cell>
          <cell r="Q3272">
            <v>239.2</v>
          </cell>
          <cell r="R3272">
            <v>30.208333333333332</v>
          </cell>
          <cell r="S3272">
            <v>0</v>
          </cell>
          <cell r="T3272">
            <v>30.208333333333332</v>
          </cell>
          <cell r="U3272">
            <v>0</v>
          </cell>
          <cell r="V3272">
            <v>30.208333333333332</v>
          </cell>
          <cell r="W3272">
            <v>0</v>
          </cell>
          <cell r="X3272">
            <v>30.208333333333332</v>
          </cell>
          <cell r="Y3272">
            <v>0</v>
          </cell>
          <cell r="Z3272">
            <v>30.208333333333332</v>
          </cell>
          <cell r="AA3272">
            <v>0</v>
          </cell>
          <cell r="AB3272">
            <v>30.208333333333332</v>
          </cell>
          <cell r="AC3272">
            <v>0</v>
          </cell>
          <cell r="AD3272">
            <v>30.208333333333332</v>
          </cell>
          <cell r="AE3272">
            <v>0</v>
          </cell>
        </row>
        <row r="3273">
          <cell r="F3273" t="str">
            <v>(-) DESPESAS COMERCIAL HOSPITALAR/LICITAÇÕESBenefícios</v>
          </cell>
          <cell r="G3273" t="str">
            <v>Benefícios</v>
          </cell>
          <cell r="H3273">
            <v>1012.0864116</v>
          </cell>
          <cell r="I3273">
            <v>1011.53</v>
          </cell>
          <cell r="J3273">
            <v>1012.0864116</v>
          </cell>
          <cell r="K3273">
            <v>1011.53</v>
          </cell>
          <cell r="L3273">
            <v>1012.0864116</v>
          </cell>
          <cell r="M3273">
            <v>1060.08</v>
          </cell>
          <cell r="N3273">
            <v>1344.4364116000002</v>
          </cell>
          <cell r="O3273">
            <v>1106.3499999999999</v>
          </cell>
          <cell r="P3273">
            <v>1472.4364116000002</v>
          </cell>
          <cell r="Q3273">
            <v>2122.62</v>
          </cell>
          <cell r="R3273">
            <v>1472.4364116000002</v>
          </cell>
          <cell r="S3273">
            <v>1535.31</v>
          </cell>
          <cell r="T3273">
            <v>1472.4364116000002</v>
          </cell>
          <cell r="U3273">
            <v>1467.35</v>
          </cell>
          <cell r="V3273">
            <v>1472.4364116000002</v>
          </cell>
          <cell r="W3273">
            <v>0</v>
          </cell>
          <cell r="X3273">
            <v>1472.4364116000002</v>
          </cell>
          <cell r="Y3273">
            <v>0</v>
          </cell>
          <cell r="Z3273">
            <v>1472.4364116000002</v>
          </cell>
          <cell r="AA3273">
            <v>0</v>
          </cell>
          <cell r="AB3273">
            <v>1472.4364116000002</v>
          </cell>
          <cell r="AC3273">
            <v>0</v>
          </cell>
          <cell r="AD3273">
            <v>1472.4364116000002</v>
          </cell>
          <cell r="AE3273">
            <v>0</v>
          </cell>
        </row>
        <row r="3274">
          <cell r="F3274" t="str">
            <v>(-) DESPESAS COMERCIAL HOSPITALAR/LICITAÇÕESAjuda de Custo Alimentação</v>
          </cell>
          <cell r="G3274" t="str">
            <v>Ajuda de Custo Alimentação</v>
          </cell>
          <cell r="H3274">
            <v>0</v>
          </cell>
          <cell r="I3274">
            <v>0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A3274">
            <v>0</v>
          </cell>
          <cell r="AB3274">
            <v>0</v>
          </cell>
          <cell r="AC3274">
            <v>0</v>
          </cell>
          <cell r="AD3274">
            <v>0</v>
          </cell>
          <cell r="AE3274">
            <v>0</v>
          </cell>
        </row>
        <row r="3275">
          <cell r="F3275" t="str">
            <v>(-) DESPESAS COMERCIAL HOSPITALAR/LICITAÇÕESAjuda de Custo Combustível</v>
          </cell>
          <cell r="G3275" t="str">
            <v>Ajuda de Custo Combustível</v>
          </cell>
          <cell r="H3275">
            <v>0</v>
          </cell>
          <cell r="I3275">
            <v>0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0</v>
          </cell>
          <cell r="P3275">
            <v>0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0</v>
          </cell>
          <cell r="AA3275">
            <v>0</v>
          </cell>
          <cell r="AB3275">
            <v>0</v>
          </cell>
          <cell r="AC3275">
            <v>0</v>
          </cell>
          <cell r="AD3275">
            <v>0</v>
          </cell>
          <cell r="AE3275">
            <v>0</v>
          </cell>
        </row>
        <row r="3276">
          <cell r="F3276" t="str">
            <v>(-) DESPESAS COMERCIAL HOSPITALAR/LICITAÇÕESAjuda de Custo Moradia/Aluguel</v>
          </cell>
          <cell r="G3276" t="str">
            <v>Ajuda de Custo Moradia/Aluguel</v>
          </cell>
          <cell r="H3276">
            <v>0</v>
          </cell>
          <cell r="I3276">
            <v>0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  <cell r="AA3276">
            <v>0</v>
          </cell>
          <cell r="AB3276">
            <v>0</v>
          </cell>
          <cell r="AC3276">
            <v>0</v>
          </cell>
          <cell r="AD3276">
            <v>0</v>
          </cell>
          <cell r="AE3276">
            <v>0</v>
          </cell>
        </row>
        <row r="3277">
          <cell r="F3277" t="str">
            <v>(-) DESPESAS COMERCIAL HOSPITALAR/LICITAÇÕESPlano de Saúde</v>
          </cell>
          <cell r="G3277" t="str">
            <v>Plano de Saúde</v>
          </cell>
          <cell r="H3277">
            <v>444</v>
          </cell>
          <cell r="I3277">
            <v>471.53</v>
          </cell>
          <cell r="J3277">
            <v>444</v>
          </cell>
          <cell r="K3277">
            <v>471.53</v>
          </cell>
          <cell r="L3277">
            <v>444</v>
          </cell>
          <cell r="M3277">
            <v>520.08000000000004</v>
          </cell>
          <cell r="N3277">
            <v>592</v>
          </cell>
          <cell r="O3277">
            <v>520.08000000000004</v>
          </cell>
          <cell r="P3277">
            <v>660</v>
          </cell>
          <cell r="Q3277">
            <v>1386.88</v>
          </cell>
          <cell r="R3277">
            <v>660</v>
          </cell>
          <cell r="S3277">
            <v>693.44</v>
          </cell>
          <cell r="T3277">
            <v>660</v>
          </cell>
          <cell r="U3277">
            <v>693.44</v>
          </cell>
          <cell r="V3277">
            <v>660</v>
          </cell>
          <cell r="W3277">
            <v>0</v>
          </cell>
          <cell r="X3277">
            <v>660</v>
          </cell>
          <cell r="Y3277">
            <v>0</v>
          </cell>
          <cell r="Z3277">
            <v>660</v>
          </cell>
          <cell r="AA3277">
            <v>0</v>
          </cell>
          <cell r="AB3277">
            <v>660</v>
          </cell>
          <cell r="AC3277">
            <v>0</v>
          </cell>
          <cell r="AD3277">
            <v>660</v>
          </cell>
          <cell r="AE3277">
            <v>0</v>
          </cell>
        </row>
        <row r="3278">
          <cell r="F3278" t="str">
            <v>(-) DESPESAS COMERCIAL HOSPITALAR/LICITAÇÕESSeguro de Vida em Grupo</v>
          </cell>
          <cell r="G3278" t="str">
            <v>Seguro de Vida em Grupo</v>
          </cell>
          <cell r="H3278">
            <v>28.086411599999998</v>
          </cell>
          <cell r="I3278">
            <v>0</v>
          </cell>
          <cell r="J3278">
            <v>28.086411599999998</v>
          </cell>
          <cell r="K3278">
            <v>0</v>
          </cell>
          <cell r="L3278">
            <v>28.086411599999998</v>
          </cell>
          <cell r="M3278">
            <v>0</v>
          </cell>
          <cell r="N3278">
            <v>32.4364116</v>
          </cell>
          <cell r="O3278">
            <v>12.27</v>
          </cell>
          <cell r="P3278">
            <v>32.4364116</v>
          </cell>
          <cell r="Q3278">
            <v>15.74</v>
          </cell>
          <cell r="R3278">
            <v>32.4364116</v>
          </cell>
          <cell r="S3278">
            <v>44.17</v>
          </cell>
          <cell r="T3278">
            <v>32.4364116</v>
          </cell>
          <cell r="U3278">
            <v>35.909999999999997</v>
          </cell>
          <cell r="V3278">
            <v>32.4364116</v>
          </cell>
          <cell r="W3278">
            <v>0</v>
          </cell>
          <cell r="X3278">
            <v>32.4364116</v>
          </cell>
          <cell r="Y3278">
            <v>0</v>
          </cell>
          <cell r="Z3278">
            <v>32.4364116</v>
          </cell>
          <cell r="AA3278">
            <v>0</v>
          </cell>
          <cell r="AB3278">
            <v>32.4364116</v>
          </cell>
          <cell r="AC3278">
            <v>0</v>
          </cell>
          <cell r="AD3278">
            <v>32.4364116</v>
          </cell>
          <cell r="AE3278">
            <v>0</v>
          </cell>
        </row>
        <row r="3279">
          <cell r="F3279" t="str">
            <v>(-) DESPESAS COMERCIAL HOSPITALAR/LICITAÇÕESPlano Odontológico</v>
          </cell>
          <cell r="G3279" t="str">
            <v>Plano Odontológico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</row>
        <row r="3280">
          <cell r="F3280" t="str">
            <v>(-) DESPESAS COMERCIAL HOSPITALAR/LICITAÇÕESFarmácia</v>
          </cell>
          <cell r="G3280" t="str">
            <v>Farmácia</v>
          </cell>
          <cell r="H3280">
            <v>0</v>
          </cell>
          <cell r="I3280">
            <v>0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</row>
        <row r="3281">
          <cell r="F3281" t="str">
            <v>(-) DESPESAS COMERCIAL HOSPITALAR/LICITAÇÕESAlimentação Funcionários</v>
          </cell>
          <cell r="G3281" t="str">
            <v>Alimentação Funcionários</v>
          </cell>
          <cell r="H3281">
            <v>540</v>
          </cell>
          <cell r="I3281">
            <v>540</v>
          </cell>
          <cell r="J3281">
            <v>540</v>
          </cell>
          <cell r="K3281">
            <v>540</v>
          </cell>
          <cell r="L3281">
            <v>540</v>
          </cell>
          <cell r="M3281">
            <v>540</v>
          </cell>
          <cell r="N3281">
            <v>720</v>
          </cell>
          <cell r="O3281">
            <v>574</v>
          </cell>
          <cell r="P3281">
            <v>780</v>
          </cell>
          <cell r="Q3281">
            <v>720</v>
          </cell>
          <cell r="R3281">
            <v>780</v>
          </cell>
          <cell r="S3281">
            <v>797.7</v>
          </cell>
          <cell r="T3281">
            <v>780</v>
          </cell>
          <cell r="U3281">
            <v>738</v>
          </cell>
          <cell r="V3281">
            <v>780</v>
          </cell>
          <cell r="W3281">
            <v>0</v>
          </cell>
          <cell r="X3281">
            <v>780</v>
          </cell>
          <cell r="Y3281">
            <v>0</v>
          </cell>
          <cell r="Z3281">
            <v>780</v>
          </cell>
          <cell r="AA3281">
            <v>0</v>
          </cell>
          <cell r="AB3281">
            <v>780</v>
          </cell>
          <cell r="AC3281">
            <v>0</v>
          </cell>
          <cell r="AD3281">
            <v>780</v>
          </cell>
          <cell r="AE3281">
            <v>0</v>
          </cell>
        </row>
        <row r="3282">
          <cell r="F3282" t="str">
            <v>(-) DESPESAS COMERCIAL HOSPITALAR/LICITAÇÕESBenefícios Assistenciais</v>
          </cell>
          <cell r="G3282" t="str">
            <v>Benefícios Assistenciais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  <cell r="AA3282">
            <v>0</v>
          </cell>
          <cell r="AB3282">
            <v>0</v>
          </cell>
          <cell r="AC3282">
            <v>0</v>
          </cell>
          <cell r="AD3282">
            <v>0</v>
          </cell>
          <cell r="AE3282">
            <v>0</v>
          </cell>
        </row>
        <row r="3283">
          <cell r="F3283" t="str">
            <v>(-) DESPESAS COMERCIAL HOSPITALAR/LICITAÇÕESAuxílio Creche</v>
          </cell>
          <cell r="G3283" t="str">
            <v>Auxílio Creche</v>
          </cell>
          <cell r="H3283">
            <v>0</v>
          </cell>
          <cell r="I3283">
            <v>0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0</v>
          </cell>
          <cell r="AA3283">
            <v>0</v>
          </cell>
          <cell r="AB3283">
            <v>0</v>
          </cell>
          <cell r="AC3283">
            <v>0</v>
          </cell>
          <cell r="AD3283">
            <v>0</v>
          </cell>
          <cell r="AE3283">
            <v>0</v>
          </cell>
        </row>
        <row r="3284">
          <cell r="F3284" t="str">
            <v>(-) DESPESAS COMERCIAL HOSPITALAR/LICITAÇÕESVale Transporte</v>
          </cell>
          <cell r="G3284" t="str">
            <v>Vale Transporte</v>
          </cell>
          <cell r="H3284">
            <v>0</v>
          </cell>
          <cell r="I3284">
            <v>0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  <cell r="AA3284">
            <v>0</v>
          </cell>
          <cell r="AB3284">
            <v>0</v>
          </cell>
          <cell r="AC3284">
            <v>0</v>
          </cell>
          <cell r="AD3284">
            <v>0</v>
          </cell>
          <cell r="AE3284">
            <v>0</v>
          </cell>
        </row>
        <row r="3285">
          <cell r="F3285" t="str">
            <v>(-) DESPESAS COMERCIAL HOSPITALAR/LICITAÇÕES(-) Despesas Especificas</v>
          </cell>
          <cell r="G3285" t="str">
            <v>(-) Despesas Especificas</v>
          </cell>
          <cell r="H3285">
            <v>21989.481678149012</v>
          </cell>
          <cell r="I3285">
            <v>-14273.9</v>
          </cell>
          <cell r="J3285">
            <v>32526.00303528583</v>
          </cell>
          <cell r="K3285">
            <v>23118.27</v>
          </cell>
          <cell r="L3285">
            <v>27499.315290084131</v>
          </cell>
          <cell r="M3285">
            <v>1844.1100000000001</v>
          </cell>
          <cell r="N3285">
            <v>27619.840666145967</v>
          </cell>
          <cell r="O3285">
            <v>1774.96</v>
          </cell>
          <cell r="P3285">
            <v>28425.790786469348</v>
          </cell>
          <cell r="Q3285">
            <v>1381.95</v>
          </cell>
          <cell r="R3285">
            <v>29251.631675862631</v>
          </cell>
          <cell r="S3285">
            <v>9.25</v>
          </cell>
          <cell r="T3285">
            <v>62820.25649908818</v>
          </cell>
          <cell r="U3285">
            <v>1640.97</v>
          </cell>
          <cell r="V3285">
            <v>33125.426313389311</v>
          </cell>
          <cell r="W3285">
            <v>0</v>
          </cell>
          <cell r="X3285">
            <v>21868.943784670981</v>
          </cell>
          <cell r="Y3285">
            <v>0</v>
          </cell>
          <cell r="Z3285">
            <v>22665.732917779904</v>
          </cell>
          <cell r="AA3285">
            <v>0</v>
          </cell>
          <cell r="AB3285">
            <v>21781.918731644295</v>
          </cell>
          <cell r="AC3285">
            <v>0</v>
          </cell>
          <cell r="AD3285">
            <v>101142.13304442224</v>
          </cell>
          <cell r="AE3285">
            <v>0</v>
          </cell>
        </row>
        <row r="3286">
          <cell r="F3286" t="str">
            <v>(-) DESPESAS COMERCIAL HOSPITALAR/LICITAÇÕESMaterial Gráfico Divulgação de Produtos</v>
          </cell>
          <cell r="G3286" t="str">
            <v>Material Gráfico Divulgação de Produtos</v>
          </cell>
          <cell r="H3286">
            <v>300</v>
          </cell>
          <cell r="I3286">
            <v>0</v>
          </cell>
          <cell r="J3286">
            <v>300</v>
          </cell>
          <cell r="K3286">
            <v>0</v>
          </cell>
          <cell r="L3286">
            <v>300</v>
          </cell>
          <cell r="M3286">
            <v>0</v>
          </cell>
          <cell r="N3286">
            <v>300</v>
          </cell>
          <cell r="O3286">
            <v>0</v>
          </cell>
          <cell r="P3286">
            <v>300</v>
          </cell>
          <cell r="Q3286">
            <v>0</v>
          </cell>
          <cell r="R3286">
            <v>300</v>
          </cell>
          <cell r="S3286">
            <v>0</v>
          </cell>
          <cell r="T3286">
            <v>300</v>
          </cell>
          <cell r="U3286">
            <v>0</v>
          </cell>
          <cell r="V3286">
            <v>300</v>
          </cell>
          <cell r="W3286">
            <v>0</v>
          </cell>
          <cell r="X3286">
            <v>300</v>
          </cell>
          <cell r="Y3286">
            <v>0</v>
          </cell>
          <cell r="Z3286">
            <v>300</v>
          </cell>
          <cell r="AA3286">
            <v>0</v>
          </cell>
          <cell r="AB3286">
            <v>300</v>
          </cell>
          <cell r="AC3286">
            <v>0</v>
          </cell>
          <cell r="AD3286">
            <v>300</v>
          </cell>
          <cell r="AE3286">
            <v>0</v>
          </cell>
        </row>
        <row r="3287">
          <cell r="F3287" t="str">
            <v>(-) DESPESAS COMERCIAL HOSPITALAR/LICITAÇÕESPremiação Campanha de Representantes</v>
          </cell>
          <cell r="G3287" t="str">
            <v>Premiação Campanha de Representantes</v>
          </cell>
          <cell r="H3287">
            <v>0</v>
          </cell>
          <cell r="I3287">
            <v>0</v>
          </cell>
          <cell r="J3287">
            <v>0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0</v>
          </cell>
          <cell r="AA3287">
            <v>0</v>
          </cell>
          <cell r="AB3287">
            <v>0</v>
          </cell>
          <cell r="AC3287">
            <v>0</v>
          </cell>
          <cell r="AD3287">
            <v>50000</v>
          </cell>
          <cell r="AE3287">
            <v>0</v>
          </cell>
        </row>
        <row r="3288">
          <cell r="F3288" t="str">
            <v>(-) DESPESAS COMERCIAL HOSPITALAR/LICITAÇÕESPremiação Campanha de Clientes</v>
          </cell>
          <cell r="G3288" t="str">
            <v>Premiação Campanha de Clientes</v>
          </cell>
          <cell r="H3288">
            <v>0</v>
          </cell>
          <cell r="I3288">
            <v>7775.3</v>
          </cell>
          <cell r="J3288">
            <v>0</v>
          </cell>
          <cell r="K3288">
            <v>7797.3</v>
          </cell>
          <cell r="L3288">
            <v>0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0</v>
          </cell>
          <cell r="AA3288">
            <v>0</v>
          </cell>
          <cell r="AB3288">
            <v>0</v>
          </cell>
          <cell r="AC3288">
            <v>0</v>
          </cell>
          <cell r="AD3288">
            <v>0</v>
          </cell>
          <cell r="AE3288">
            <v>0</v>
          </cell>
        </row>
        <row r="3289">
          <cell r="F3289" t="str">
            <v>(-) DESPESAS COMERCIAL HOSPITALAR/LICITAÇÕESBrindes Comerciais</v>
          </cell>
          <cell r="G3289" t="str">
            <v>Brindes Comerciais</v>
          </cell>
          <cell r="H3289">
            <v>0</v>
          </cell>
          <cell r="I3289">
            <v>0</v>
          </cell>
          <cell r="J3289">
            <v>10248.346580355761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  <cell r="AA3289">
            <v>0</v>
          </cell>
          <cell r="AB3289">
            <v>0</v>
          </cell>
          <cell r="AC3289">
            <v>0</v>
          </cell>
          <cell r="AD3289">
            <v>0</v>
          </cell>
          <cell r="AE3289">
            <v>0</v>
          </cell>
        </row>
        <row r="3290">
          <cell r="F3290" t="str">
            <v>(-) DESPESAS COMERCIAL HOSPITALAR/LICITAÇÕESPropaganda e Merchandise</v>
          </cell>
          <cell r="G3290" t="str">
            <v>Propaganda e Merchandise</v>
          </cell>
          <cell r="H3290">
            <v>0</v>
          </cell>
          <cell r="I3290">
            <v>0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0</v>
          </cell>
          <cell r="AA3290">
            <v>0</v>
          </cell>
          <cell r="AB3290">
            <v>0</v>
          </cell>
          <cell r="AC3290">
            <v>0</v>
          </cell>
          <cell r="AD3290">
            <v>0</v>
          </cell>
          <cell r="AE3290">
            <v>0</v>
          </cell>
        </row>
        <row r="3291">
          <cell r="F3291" t="str">
            <v>(-) DESPESAS COMERCIAL HOSPITALAR/LICITAÇÕESTreinamento de PDV</v>
          </cell>
          <cell r="G3291" t="str">
            <v>Treinamento de PDV</v>
          </cell>
          <cell r="H3291">
            <v>0</v>
          </cell>
          <cell r="I3291">
            <v>0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0</v>
          </cell>
          <cell r="AA3291">
            <v>0</v>
          </cell>
          <cell r="AB3291">
            <v>0</v>
          </cell>
          <cell r="AC3291">
            <v>0</v>
          </cell>
          <cell r="AD3291">
            <v>0</v>
          </cell>
          <cell r="AE3291">
            <v>0</v>
          </cell>
        </row>
        <row r="3292">
          <cell r="F3292" t="str">
            <v>(-) DESPESAS COMERCIAL HOSPITALAR/LICITAÇÕESAluguel Espaço Feira de Negócios</v>
          </cell>
          <cell r="G3292" t="str">
            <v>Aluguel Espaço Feira de Negócios</v>
          </cell>
          <cell r="H3292">
            <v>0</v>
          </cell>
          <cell r="I3292">
            <v>0</v>
          </cell>
          <cell r="J3292">
            <v>0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0</v>
          </cell>
          <cell r="AA3292">
            <v>0</v>
          </cell>
          <cell r="AB3292">
            <v>0</v>
          </cell>
          <cell r="AC3292">
            <v>0</v>
          </cell>
          <cell r="AD3292">
            <v>0</v>
          </cell>
          <cell r="AE3292">
            <v>0</v>
          </cell>
        </row>
        <row r="3293">
          <cell r="F3293" t="str">
            <v>(-) DESPESAS COMERCIAL HOSPITALAR/LICITAÇÕESDespesas Relacionamento Cliente/Fornecedor</v>
          </cell>
          <cell r="G3293" t="str">
            <v>Despesas Relacionamento Cliente/Fornecedor</v>
          </cell>
          <cell r="H3293">
            <v>1500</v>
          </cell>
          <cell r="I3293">
            <v>247.77</v>
          </cell>
          <cell r="J3293">
            <v>0</v>
          </cell>
          <cell r="K3293">
            <v>0</v>
          </cell>
          <cell r="L3293">
            <v>0</v>
          </cell>
          <cell r="M3293">
            <v>1233</v>
          </cell>
          <cell r="N3293">
            <v>0</v>
          </cell>
          <cell r="O3293">
            <v>122.5</v>
          </cell>
          <cell r="P3293">
            <v>0</v>
          </cell>
          <cell r="Q3293">
            <v>208.95</v>
          </cell>
          <cell r="R3293">
            <v>0</v>
          </cell>
          <cell r="S3293">
            <v>9.25</v>
          </cell>
          <cell r="T3293">
            <v>2000</v>
          </cell>
          <cell r="U3293">
            <v>1640.97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  <cell r="AA3293">
            <v>0</v>
          </cell>
          <cell r="AB3293">
            <v>0</v>
          </cell>
          <cell r="AC3293">
            <v>0</v>
          </cell>
          <cell r="AD3293">
            <v>0</v>
          </cell>
          <cell r="AE3293">
            <v>0</v>
          </cell>
        </row>
        <row r="3294">
          <cell r="F3294" t="str">
            <v>(-) DESPESAS COMERCIAL HOSPITALAR/LICITAÇÕESPromotores de Vendas</v>
          </cell>
          <cell r="G3294" t="str">
            <v>Promotores de Vendas</v>
          </cell>
          <cell r="H3294">
            <v>0</v>
          </cell>
          <cell r="I3294">
            <v>0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  <cell r="AA3294">
            <v>0</v>
          </cell>
          <cell r="AB3294">
            <v>0</v>
          </cell>
          <cell r="AC3294">
            <v>0</v>
          </cell>
          <cell r="AD3294">
            <v>0</v>
          </cell>
          <cell r="AE3294">
            <v>0</v>
          </cell>
        </row>
        <row r="3295">
          <cell r="F3295" t="str">
            <v>(-) DESPESAS COMERCIAL HOSPITALAR/LICITAÇÕESBonificações</v>
          </cell>
          <cell r="G3295" t="str">
            <v>Bonificações</v>
          </cell>
          <cell r="H3295">
            <v>341.61155267852541</v>
          </cell>
          <cell r="I3295">
            <v>0</v>
          </cell>
          <cell r="J3295">
            <v>341.61155267852541</v>
          </cell>
          <cell r="K3295">
            <v>0</v>
          </cell>
          <cell r="L3295">
            <v>341.61155267852541</v>
          </cell>
          <cell r="M3295">
            <v>0</v>
          </cell>
          <cell r="N3295">
            <v>341.61155267852541</v>
          </cell>
          <cell r="O3295">
            <v>0</v>
          </cell>
          <cell r="P3295">
            <v>341.61155267852541</v>
          </cell>
          <cell r="Q3295">
            <v>0</v>
          </cell>
          <cell r="R3295">
            <v>341.61155267852541</v>
          </cell>
          <cell r="S3295">
            <v>0</v>
          </cell>
          <cell r="T3295">
            <v>23912.808687496778</v>
          </cell>
          <cell r="U3295">
            <v>0</v>
          </cell>
          <cell r="V3295">
            <v>341.61155267852541</v>
          </cell>
          <cell r="W3295">
            <v>0</v>
          </cell>
          <cell r="X3295">
            <v>341.61155267852541</v>
          </cell>
          <cell r="Y3295">
            <v>0</v>
          </cell>
          <cell r="Z3295">
            <v>683.22310535705083</v>
          </cell>
          <cell r="AA3295">
            <v>0</v>
          </cell>
          <cell r="AB3295">
            <v>683.22310535705083</v>
          </cell>
          <cell r="AC3295">
            <v>0</v>
          </cell>
          <cell r="AD3295">
            <v>23912.808687496778</v>
          </cell>
          <cell r="AE3295">
            <v>0</v>
          </cell>
        </row>
        <row r="3296">
          <cell r="F3296" t="str">
            <v>(-) DESPESAS COMERCIAL HOSPITALAR/LICITAÇÕESMulta Licitações</v>
          </cell>
          <cell r="G3296" t="str">
            <v>Multa Licitações</v>
          </cell>
          <cell r="H3296">
            <v>19547.870125470487</v>
          </cell>
          <cell r="I3296">
            <v>2703.03</v>
          </cell>
          <cell r="J3296">
            <v>21336.044902251542</v>
          </cell>
          <cell r="K3296">
            <v>15320.97</v>
          </cell>
          <cell r="L3296">
            <v>26557.703737405605</v>
          </cell>
          <cell r="M3296">
            <v>611.11</v>
          </cell>
          <cell r="N3296">
            <v>26678.229113467441</v>
          </cell>
          <cell r="O3296">
            <v>1652.46</v>
          </cell>
          <cell r="P3296">
            <v>27484.179233790823</v>
          </cell>
          <cell r="Q3296">
            <v>1173</v>
          </cell>
          <cell r="R3296">
            <v>28310.020123184106</v>
          </cell>
          <cell r="S3296">
            <v>0</v>
          </cell>
          <cell r="T3296">
            <v>36307.447811591403</v>
          </cell>
          <cell r="U3296">
            <v>0</v>
          </cell>
          <cell r="V3296">
            <v>32183.814760710786</v>
          </cell>
          <cell r="W3296">
            <v>0</v>
          </cell>
          <cell r="X3296">
            <v>20927.332231992455</v>
          </cell>
          <cell r="Y3296">
            <v>0</v>
          </cell>
          <cell r="Z3296">
            <v>21382.509812422853</v>
          </cell>
          <cell r="AA3296">
            <v>0</v>
          </cell>
          <cell r="AB3296">
            <v>20498.695626287245</v>
          </cell>
          <cell r="AC3296">
            <v>0</v>
          </cell>
          <cell r="AD3296">
            <v>26629.324356925452</v>
          </cell>
          <cell r="AE3296">
            <v>0</v>
          </cell>
        </row>
        <row r="3297">
          <cell r="F3297" t="str">
            <v>(-) DESPESAS COMERCIAL HOSPITALAR/LICITAÇÕESParticipação em Feira de Negócios</v>
          </cell>
          <cell r="G3297" t="str">
            <v>Participação em Feira de Negócios</v>
          </cell>
          <cell r="H3297">
            <v>0</v>
          </cell>
          <cell r="I3297">
            <v>0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0</v>
          </cell>
          <cell r="AA3297">
            <v>0</v>
          </cell>
          <cell r="AB3297">
            <v>0</v>
          </cell>
          <cell r="AC3297">
            <v>0</v>
          </cell>
          <cell r="AD3297">
            <v>0</v>
          </cell>
          <cell r="AE3297">
            <v>0</v>
          </cell>
        </row>
        <row r="3298">
          <cell r="F3298" t="str">
            <v>(-) DESPESAS COMERCIAL HOSPITALAR/LICITAÇÕESDespesas com PCLD</v>
          </cell>
          <cell r="G3298" t="str">
            <v>Despesas com PCLD</v>
          </cell>
          <cell r="H3298">
            <v>0</v>
          </cell>
          <cell r="I3298">
            <v>0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  <cell r="Y3298">
            <v>0</v>
          </cell>
          <cell r="Z3298">
            <v>0</v>
          </cell>
          <cell r="AA3298">
            <v>0</v>
          </cell>
          <cell r="AB3298">
            <v>0</v>
          </cell>
          <cell r="AC3298">
            <v>0</v>
          </cell>
          <cell r="AD3298">
            <v>0</v>
          </cell>
          <cell r="AE3298">
            <v>0</v>
          </cell>
        </row>
        <row r="3299">
          <cell r="F3299" t="str">
            <v>(-) DESPESAS COMERCIAL HOSPITALAR/LICITAÇÕESIndenização Consumidor</v>
          </cell>
          <cell r="G3299" t="str">
            <v>Indenização Consumidor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  <cell r="AA3299">
            <v>0</v>
          </cell>
          <cell r="AB3299">
            <v>0</v>
          </cell>
          <cell r="AC3299">
            <v>0</v>
          </cell>
          <cell r="AD3299">
            <v>0</v>
          </cell>
          <cell r="AE3299">
            <v>0</v>
          </cell>
        </row>
        <row r="3300">
          <cell r="F3300" t="str">
            <v>(-) DESPESAS COMERCIAL HOSPITALAR/LICITAÇÕESRescisão Representante</v>
          </cell>
          <cell r="G3300" t="str">
            <v>Rescisão Representante</v>
          </cell>
          <cell r="H3300">
            <v>0</v>
          </cell>
          <cell r="I3300">
            <v>-25000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  <cell r="AA3300">
            <v>0</v>
          </cell>
          <cell r="AB3300">
            <v>0</v>
          </cell>
          <cell r="AC3300">
            <v>0</v>
          </cell>
          <cell r="AD3300">
            <v>0</v>
          </cell>
          <cell r="AE3300">
            <v>0</v>
          </cell>
        </row>
        <row r="3301">
          <cell r="F3301" t="str">
            <v>(-) DESPESAS COMERCIAL HOSPITALAR/LICITAÇÕESConvenção de Vendas</v>
          </cell>
          <cell r="G3301" t="str">
            <v>Convenção de Vendas</v>
          </cell>
          <cell r="H3301">
            <v>0</v>
          </cell>
          <cell r="I3301">
            <v>0</v>
          </cell>
          <cell r="J3301">
            <v>0</v>
          </cell>
          <cell r="K3301">
            <v>0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  <cell r="Y3301">
            <v>0</v>
          </cell>
          <cell r="Z3301">
            <v>0</v>
          </cell>
          <cell r="AA3301">
            <v>0</v>
          </cell>
          <cell r="AB3301">
            <v>0</v>
          </cell>
          <cell r="AC3301">
            <v>0</v>
          </cell>
          <cell r="AD3301">
            <v>0</v>
          </cell>
          <cell r="AE3301">
            <v>0</v>
          </cell>
        </row>
        <row r="3302">
          <cell r="F3302" t="str">
            <v>(-) DESPESAS COMERCIAL HOSPITALAR/LICITAÇÕESComissões sobre vendas</v>
          </cell>
          <cell r="G3302" t="str">
            <v>Comissões sobre vendas</v>
          </cell>
          <cell r="H3302">
            <v>0</v>
          </cell>
          <cell r="I3302">
            <v>0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0</v>
          </cell>
          <cell r="AA3302">
            <v>0</v>
          </cell>
          <cell r="AB3302">
            <v>0</v>
          </cell>
          <cell r="AC3302">
            <v>0</v>
          </cell>
          <cell r="AD3302">
            <v>0</v>
          </cell>
          <cell r="AE3302">
            <v>0</v>
          </cell>
        </row>
        <row r="3303">
          <cell r="F3303" t="str">
            <v>(-) DESPESAS COMERCIAL HOSPITALAR/LICITAÇÕESDespesa com Visita de Clientes</v>
          </cell>
          <cell r="G3303" t="str">
            <v>Despesa com Visita de Clientes</v>
          </cell>
          <cell r="H3303">
            <v>300</v>
          </cell>
          <cell r="I3303">
            <v>0</v>
          </cell>
          <cell r="J3303">
            <v>300</v>
          </cell>
          <cell r="K3303">
            <v>0</v>
          </cell>
          <cell r="L3303">
            <v>300</v>
          </cell>
          <cell r="M3303">
            <v>0</v>
          </cell>
          <cell r="N3303">
            <v>300</v>
          </cell>
          <cell r="O3303">
            <v>0</v>
          </cell>
          <cell r="P3303">
            <v>300</v>
          </cell>
          <cell r="Q3303">
            <v>0</v>
          </cell>
          <cell r="R3303">
            <v>300</v>
          </cell>
          <cell r="S3303">
            <v>0</v>
          </cell>
          <cell r="T3303">
            <v>300</v>
          </cell>
          <cell r="U3303">
            <v>0</v>
          </cell>
          <cell r="V3303">
            <v>300</v>
          </cell>
          <cell r="W3303">
            <v>0</v>
          </cell>
          <cell r="X3303">
            <v>300</v>
          </cell>
          <cell r="Y3303">
            <v>0</v>
          </cell>
          <cell r="Z3303">
            <v>300</v>
          </cell>
          <cell r="AA3303">
            <v>0</v>
          </cell>
          <cell r="AB3303">
            <v>300</v>
          </cell>
          <cell r="AC3303">
            <v>0</v>
          </cell>
          <cell r="AD3303">
            <v>300</v>
          </cell>
          <cell r="AE3303">
            <v>0</v>
          </cell>
        </row>
        <row r="3304">
          <cell r="F3304" t="str">
            <v>(-) DESPESAS COMERCIAL HOSPITALAR/LICITAÇÕESCampanha Lançamento de Produtos</v>
          </cell>
          <cell r="G3304" t="str">
            <v>Campanha Lançamento de Produtos</v>
          </cell>
          <cell r="H3304">
            <v>0</v>
          </cell>
          <cell r="I3304">
            <v>0</v>
          </cell>
          <cell r="J3304">
            <v>0</v>
          </cell>
          <cell r="K3304">
            <v>0</v>
          </cell>
          <cell r="L3304">
            <v>0</v>
          </cell>
          <cell r="M3304">
            <v>0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  <cell r="AA3304">
            <v>0</v>
          </cell>
          <cell r="AB3304">
            <v>0</v>
          </cell>
          <cell r="AC3304">
            <v>0</v>
          </cell>
          <cell r="AD3304">
            <v>0</v>
          </cell>
          <cell r="AE3304">
            <v>0</v>
          </cell>
        </row>
        <row r="3305">
          <cell r="F3305" t="str">
            <v>(-) DESPESAS COMERCIAL HOSPITALAR/LICITAÇÕESRegistro/Manutenção de Domínio</v>
          </cell>
          <cell r="G3305" t="str">
            <v>Registro/Manutenção de Domínio</v>
          </cell>
          <cell r="H3305">
            <v>0</v>
          </cell>
          <cell r="I3305">
            <v>0</v>
          </cell>
          <cell r="J3305">
            <v>0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0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  <cell r="AA3305">
            <v>0</v>
          </cell>
          <cell r="AB3305">
            <v>0</v>
          </cell>
          <cell r="AC3305">
            <v>0</v>
          </cell>
          <cell r="AD3305">
            <v>0</v>
          </cell>
          <cell r="AE3305">
            <v>0</v>
          </cell>
        </row>
        <row r="3306">
          <cell r="F3306" t="str">
            <v>(-) DESPESAS COMERCIAL HOSPITALAR/LICITAÇÕESDoações</v>
          </cell>
          <cell r="G3306" t="str">
            <v>Doações</v>
          </cell>
          <cell r="H3306">
            <v>0</v>
          </cell>
          <cell r="I3306">
            <v>0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  <cell r="AA3306">
            <v>0</v>
          </cell>
          <cell r="AB3306">
            <v>0</v>
          </cell>
          <cell r="AC3306">
            <v>0</v>
          </cell>
          <cell r="AD3306">
            <v>0</v>
          </cell>
          <cell r="AE3306">
            <v>0</v>
          </cell>
        </row>
        <row r="3307">
          <cell r="F3307" t="str">
            <v>(-) DESPESAS COMERCIAL HOSPITALAR/LICITAÇÕESServiço Copa</v>
          </cell>
          <cell r="G3307" t="str">
            <v>Serviço Copa</v>
          </cell>
          <cell r="H3307">
            <v>0</v>
          </cell>
          <cell r="I3307">
            <v>0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  <cell r="AA3307">
            <v>0</v>
          </cell>
          <cell r="AB3307">
            <v>0</v>
          </cell>
          <cell r="AC3307">
            <v>0</v>
          </cell>
          <cell r="AD3307">
            <v>0</v>
          </cell>
          <cell r="AE3307">
            <v>0</v>
          </cell>
        </row>
        <row r="3308">
          <cell r="F3308" t="str">
            <v>(-) DESPESAS COMERCIAL HOSPITALAR/LICITAÇÕESEnergia Elétrica</v>
          </cell>
          <cell r="G3308" t="str">
            <v>Energia Elétrica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  <cell r="AA3308">
            <v>0</v>
          </cell>
          <cell r="AB3308">
            <v>0</v>
          </cell>
          <cell r="AC3308">
            <v>0</v>
          </cell>
          <cell r="AD3308">
            <v>0</v>
          </cell>
          <cell r="AE3308">
            <v>0</v>
          </cell>
        </row>
        <row r="3309">
          <cell r="F3309" t="str">
            <v>(-) DESPESAS COMERCIAL HOSPITALAR/LICITAÇÕESDescontos Concedidos Operacional</v>
          </cell>
          <cell r="G3309" t="str">
            <v>Descontos Concedidos Operacional</v>
          </cell>
          <cell r="H3309">
            <v>0</v>
          </cell>
          <cell r="I3309">
            <v>0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  <cell r="AA3309">
            <v>0</v>
          </cell>
          <cell r="AB3309">
            <v>0</v>
          </cell>
          <cell r="AC3309">
            <v>0</v>
          </cell>
          <cell r="AD3309">
            <v>0</v>
          </cell>
          <cell r="AE3309">
            <v>0</v>
          </cell>
        </row>
        <row r="3310">
          <cell r="F3310" t="str">
            <v>(-) DESPESAS COMERCIAL HOSPITALAR/LICITAÇÕES(-) Despesas Gerais</v>
          </cell>
          <cell r="G3310" t="str">
            <v>(-) Despesas Gerais</v>
          </cell>
          <cell r="H3310">
            <v>11682.301301308311</v>
          </cell>
          <cell r="I3310">
            <v>52719.97</v>
          </cell>
          <cell r="J3310">
            <v>12682.471301308311</v>
          </cell>
          <cell r="K3310">
            <v>24028.92</v>
          </cell>
          <cell r="L3310">
            <v>11382.471301308311</v>
          </cell>
          <cell r="M3310">
            <v>21085.29</v>
          </cell>
          <cell r="N3310">
            <v>11382.471301308311</v>
          </cell>
          <cell r="O3310">
            <v>22174.639999999999</v>
          </cell>
          <cell r="P3310">
            <v>11382.471301308311</v>
          </cell>
          <cell r="Q3310">
            <v>13517.77</v>
          </cell>
          <cell r="R3310">
            <v>11382.471301308311</v>
          </cell>
          <cell r="S3310">
            <v>10076.779999999999</v>
          </cell>
          <cell r="T3310">
            <v>11719.80937938681</v>
          </cell>
          <cell r="U3310">
            <v>13419.34</v>
          </cell>
          <cell r="V3310">
            <v>11919.639379386808</v>
          </cell>
          <cell r="W3310">
            <v>0</v>
          </cell>
          <cell r="X3310">
            <v>11419.80937938681</v>
          </cell>
          <cell r="Y3310">
            <v>0</v>
          </cell>
          <cell r="Z3310">
            <v>11419.80937938681</v>
          </cell>
          <cell r="AA3310">
            <v>0</v>
          </cell>
          <cell r="AB3310">
            <v>11419.80937938681</v>
          </cell>
          <cell r="AC3310">
            <v>0</v>
          </cell>
          <cell r="AD3310">
            <v>11419.80937938681</v>
          </cell>
          <cell r="AE3310">
            <v>0</v>
          </cell>
        </row>
        <row r="3311">
          <cell r="F3311" t="str">
            <v>(-) DESPESAS COMERCIAL HOSPITALAR/LICITAÇÕES(-) Deslocamentos e Viagens</v>
          </cell>
          <cell r="G3311" t="str">
            <v>(-) Deslocamentos e Viagens</v>
          </cell>
          <cell r="H3311">
            <v>4800</v>
          </cell>
          <cell r="I3311">
            <v>2639.72</v>
          </cell>
          <cell r="J3311">
            <v>4800</v>
          </cell>
          <cell r="K3311">
            <v>5123.6899999999996</v>
          </cell>
          <cell r="L3311">
            <v>4800</v>
          </cell>
          <cell r="M3311">
            <v>11495.029999999999</v>
          </cell>
          <cell r="N3311">
            <v>4800</v>
          </cell>
          <cell r="O3311">
            <v>2581.7799999999997</v>
          </cell>
          <cell r="P3311">
            <v>4800</v>
          </cell>
          <cell r="Q3311">
            <v>6605.17</v>
          </cell>
          <cell r="R3311">
            <v>4800</v>
          </cell>
          <cell r="S3311">
            <v>5690.24</v>
          </cell>
          <cell r="T3311">
            <v>4800</v>
          </cell>
          <cell r="U3311">
            <v>8315.06</v>
          </cell>
          <cell r="V3311">
            <v>4800</v>
          </cell>
          <cell r="W3311">
            <v>0</v>
          </cell>
          <cell r="X3311">
            <v>4800</v>
          </cell>
          <cell r="Y3311">
            <v>0</v>
          </cell>
          <cell r="Z3311">
            <v>4800</v>
          </cell>
          <cell r="AA3311">
            <v>0</v>
          </cell>
          <cell r="AB3311">
            <v>4800</v>
          </cell>
          <cell r="AC3311">
            <v>0</v>
          </cell>
          <cell r="AD3311">
            <v>4800</v>
          </cell>
          <cell r="AE3311">
            <v>0</v>
          </cell>
        </row>
        <row r="3312">
          <cell r="F3312" t="str">
            <v xml:space="preserve">(-) DESPESAS COMERCIAL HOSPITALAR/LICITAÇÕESHospedagem </v>
          </cell>
          <cell r="G3312" t="str">
            <v xml:space="preserve">Hospedagem </v>
          </cell>
          <cell r="H3312">
            <v>2000</v>
          </cell>
          <cell r="I3312">
            <v>958.9</v>
          </cell>
          <cell r="J3312">
            <v>2000</v>
          </cell>
          <cell r="K3312">
            <v>1500</v>
          </cell>
          <cell r="L3312">
            <v>2000</v>
          </cell>
          <cell r="M3312">
            <v>7945.8</v>
          </cell>
          <cell r="N3312">
            <v>2000</v>
          </cell>
          <cell r="O3312">
            <v>1197</v>
          </cell>
          <cell r="P3312">
            <v>2000</v>
          </cell>
          <cell r="Q3312">
            <v>471</v>
          </cell>
          <cell r="R3312">
            <v>2000</v>
          </cell>
          <cell r="S3312">
            <v>194.25</v>
          </cell>
          <cell r="T3312">
            <v>2000</v>
          </cell>
          <cell r="U3312">
            <v>354.9</v>
          </cell>
          <cell r="V3312">
            <v>2000</v>
          </cell>
          <cell r="W3312">
            <v>0</v>
          </cell>
          <cell r="X3312">
            <v>2000</v>
          </cell>
          <cell r="Y3312">
            <v>0</v>
          </cell>
          <cell r="Z3312">
            <v>2000</v>
          </cell>
          <cell r="AA3312">
            <v>0</v>
          </cell>
          <cell r="AB3312">
            <v>2000</v>
          </cell>
          <cell r="AC3312">
            <v>0</v>
          </cell>
          <cell r="AD3312">
            <v>2000</v>
          </cell>
          <cell r="AE3312">
            <v>0</v>
          </cell>
        </row>
        <row r="3313">
          <cell r="F3313" t="str">
            <v xml:space="preserve">(-) DESPESAS COMERCIAL HOSPITALAR/LICITAÇÕESPassagens Aéreas </v>
          </cell>
          <cell r="G3313" t="str">
            <v xml:space="preserve">Passagens Aéreas </v>
          </cell>
          <cell r="H3313">
            <v>2000</v>
          </cell>
          <cell r="I3313">
            <v>1592.82</v>
          </cell>
          <cell r="J3313">
            <v>2000</v>
          </cell>
          <cell r="K3313">
            <v>3098.83</v>
          </cell>
          <cell r="L3313">
            <v>2000</v>
          </cell>
          <cell r="M3313">
            <v>3199.66</v>
          </cell>
          <cell r="N3313">
            <v>2000</v>
          </cell>
          <cell r="O3313">
            <v>844.5</v>
          </cell>
          <cell r="P3313">
            <v>2000</v>
          </cell>
          <cell r="Q3313">
            <v>5778.21</v>
          </cell>
          <cell r="R3313">
            <v>2000</v>
          </cell>
          <cell r="S3313">
            <v>5227.6899999999996</v>
          </cell>
          <cell r="T3313">
            <v>2000</v>
          </cell>
          <cell r="U3313">
            <v>7860.16</v>
          </cell>
          <cell r="V3313">
            <v>2000</v>
          </cell>
          <cell r="W3313">
            <v>0</v>
          </cell>
          <cell r="X3313">
            <v>2000</v>
          </cell>
          <cell r="Y3313">
            <v>0</v>
          </cell>
          <cell r="Z3313">
            <v>2000</v>
          </cell>
          <cell r="AA3313">
            <v>0</v>
          </cell>
          <cell r="AB3313">
            <v>2000</v>
          </cell>
          <cell r="AC3313">
            <v>0</v>
          </cell>
          <cell r="AD3313">
            <v>2000</v>
          </cell>
          <cell r="AE3313">
            <v>0</v>
          </cell>
        </row>
        <row r="3314">
          <cell r="F3314" t="str">
            <v xml:space="preserve">(-) DESPESAS COMERCIAL HOSPITALAR/LICITAÇÕESPassagens Rodoviárias </v>
          </cell>
          <cell r="G3314" t="str">
            <v xml:space="preserve">Passagens Rodoviárias </v>
          </cell>
          <cell r="H3314">
            <v>0</v>
          </cell>
          <cell r="I3314">
            <v>0</v>
          </cell>
          <cell r="J3314">
            <v>0</v>
          </cell>
          <cell r="K3314">
            <v>0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0</v>
          </cell>
          <cell r="Y3314">
            <v>0</v>
          </cell>
          <cell r="Z3314">
            <v>0</v>
          </cell>
          <cell r="AA3314">
            <v>0</v>
          </cell>
          <cell r="AB3314">
            <v>0</v>
          </cell>
          <cell r="AC3314">
            <v>0</v>
          </cell>
          <cell r="AD3314">
            <v>0</v>
          </cell>
          <cell r="AE3314">
            <v>0</v>
          </cell>
        </row>
        <row r="3315">
          <cell r="F3315" t="str">
            <v>(-) DESPESAS COMERCIAL HOSPITALAR/LICITAÇÕESPassagens Marítimas</v>
          </cell>
          <cell r="G3315" t="str">
            <v>Passagens Marítimas</v>
          </cell>
          <cell r="H3315">
            <v>0</v>
          </cell>
          <cell r="I3315">
            <v>0</v>
          </cell>
          <cell r="J3315">
            <v>0</v>
          </cell>
          <cell r="K3315">
            <v>0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0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  <cell r="AA3315">
            <v>0</v>
          </cell>
          <cell r="AB3315">
            <v>0</v>
          </cell>
          <cell r="AC3315">
            <v>0</v>
          </cell>
          <cell r="AD3315">
            <v>0</v>
          </cell>
          <cell r="AE3315">
            <v>0</v>
          </cell>
        </row>
        <row r="3316">
          <cell r="F3316" t="str">
            <v>(-) DESPESAS COMERCIAL HOSPITALAR/LICITAÇÕESDespesas com Táxi</v>
          </cell>
          <cell r="G3316" t="str">
            <v>Despesas com Táxi</v>
          </cell>
          <cell r="H3316">
            <v>400</v>
          </cell>
          <cell r="I3316">
            <v>0</v>
          </cell>
          <cell r="J3316">
            <v>400</v>
          </cell>
          <cell r="K3316">
            <v>240</v>
          </cell>
          <cell r="L3316">
            <v>400</v>
          </cell>
          <cell r="M3316">
            <v>20</v>
          </cell>
          <cell r="N3316">
            <v>400</v>
          </cell>
          <cell r="O3316">
            <v>0</v>
          </cell>
          <cell r="P3316">
            <v>400</v>
          </cell>
          <cell r="Q3316">
            <v>100</v>
          </cell>
          <cell r="R3316">
            <v>400</v>
          </cell>
          <cell r="S3316">
            <v>118.5</v>
          </cell>
          <cell r="T3316">
            <v>400</v>
          </cell>
          <cell r="U3316">
            <v>0</v>
          </cell>
          <cell r="V3316">
            <v>400</v>
          </cell>
          <cell r="W3316">
            <v>0</v>
          </cell>
          <cell r="X3316">
            <v>400</v>
          </cell>
          <cell r="Y3316">
            <v>0</v>
          </cell>
          <cell r="Z3316">
            <v>400</v>
          </cell>
          <cell r="AA3316">
            <v>0</v>
          </cell>
          <cell r="AB3316">
            <v>400</v>
          </cell>
          <cell r="AC3316">
            <v>0</v>
          </cell>
          <cell r="AD3316">
            <v>400</v>
          </cell>
          <cell r="AE3316">
            <v>0</v>
          </cell>
        </row>
        <row r="3317">
          <cell r="F3317" t="str">
            <v>(-) DESPESAS COMERCIAL HOSPITALAR/LICITAÇÕESDespesas com Moto Taxi</v>
          </cell>
          <cell r="G3317" t="str">
            <v>Despesas com Moto Taxi</v>
          </cell>
          <cell r="H3317">
            <v>0</v>
          </cell>
          <cell r="I3317">
            <v>88</v>
          </cell>
          <cell r="J3317">
            <v>0</v>
          </cell>
          <cell r="K3317">
            <v>106</v>
          </cell>
          <cell r="L3317">
            <v>0</v>
          </cell>
          <cell r="M3317">
            <v>106.67</v>
          </cell>
          <cell r="N3317">
            <v>0</v>
          </cell>
          <cell r="O3317">
            <v>128</v>
          </cell>
          <cell r="P3317">
            <v>0</v>
          </cell>
          <cell r="Q3317">
            <v>82</v>
          </cell>
          <cell r="R3317">
            <v>0</v>
          </cell>
          <cell r="S3317">
            <v>60</v>
          </cell>
          <cell r="T3317">
            <v>0</v>
          </cell>
          <cell r="U3317">
            <v>100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0</v>
          </cell>
          <cell r="AA3317">
            <v>0</v>
          </cell>
          <cell r="AB3317">
            <v>0</v>
          </cell>
          <cell r="AC3317">
            <v>0</v>
          </cell>
          <cell r="AD3317">
            <v>0</v>
          </cell>
          <cell r="AE3317">
            <v>0</v>
          </cell>
        </row>
        <row r="3318">
          <cell r="F3318" t="str">
            <v>(-) DESPESAS COMERCIAL HOSPITALAR/LICITAÇÕESAlimentação Viagens</v>
          </cell>
          <cell r="G3318" t="str">
            <v>Alimentação Viagens</v>
          </cell>
          <cell r="H3318">
            <v>400</v>
          </cell>
          <cell r="I3318">
            <v>0</v>
          </cell>
          <cell r="J3318">
            <v>400</v>
          </cell>
          <cell r="K3318">
            <v>178.86</v>
          </cell>
          <cell r="L3318">
            <v>400</v>
          </cell>
          <cell r="M3318">
            <v>222.9</v>
          </cell>
          <cell r="N3318">
            <v>400</v>
          </cell>
          <cell r="O3318">
            <v>412.28</v>
          </cell>
          <cell r="P3318">
            <v>400</v>
          </cell>
          <cell r="Q3318">
            <v>173.96</v>
          </cell>
          <cell r="R3318">
            <v>400</v>
          </cell>
          <cell r="S3318">
            <v>89.8</v>
          </cell>
          <cell r="T3318">
            <v>400</v>
          </cell>
          <cell r="U3318">
            <v>0</v>
          </cell>
          <cell r="V3318">
            <v>400</v>
          </cell>
          <cell r="W3318">
            <v>0</v>
          </cell>
          <cell r="X3318">
            <v>400</v>
          </cell>
          <cell r="Y3318">
            <v>0</v>
          </cell>
          <cell r="Z3318">
            <v>400</v>
          </cell>
          <cell r="AA3318">
            <v>0</v>
          </cell>
          <cell r="AB3318">
            <v>400</v>
          </cell>
          <cell r="AC3318">
            <v>0</v>
          </cell>
          <cell r="AD3318">
            <v>400</v>
          </cell>
          <cell r="AE3318">
            <v>0</v>
          </cell>
        </row>
        <row r="3319">
          <cell r="F3319" t="str">
            <v>(-) DESPESAS COMERCIAL HOSPITALAR/LICITAÇÕESDiárias Viagens</v>
          </cell>
          <cell r="G3319" t="str">
            <v>Diárias Viagens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0</v>
          </cell>
          <cell r="AA3319">
            <v>0</v>
          </cell>
          <cell r="AB3319">
            <v>0</v>
          </cell>
          <cell r="AC3319">
            <v>0</v>
          </cell>
          <cell r="AD3319">
            <v>0</v>
          </cell>
          <cell r="AE3319">
            <v>0</v>
          </cell>
        </row>
        <row r="3320">
          <cell r="F3320" t="str">
            <v>(-) DESPESAS COMERCIAL HOSPITALAR/LICITAÇÕESCombustível em Viagens</v>
          </cell>
          <cell r="G3320" t="str">
            <v>Combustível em Viagens</v>
          </cell>
          <cell r="H3320">
            <v>0</v>
          </cell>
          <cell r="I3320">
            <v>0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0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0</v>
          </cell>
          <cell r="AA3320">
            <v>0</v>
          </cell>
          <cell r="AB3320">
            <v>0</v>
          </cell>
          <cell r="AC3320">
            <v>0</v>
          </cell>
          <cell r="AD3320">
            <v>0</v>
          </cell>
          <cell r="AE3320">
            <v>0</v>
          </cell>
        </row>
        <row r="3321">
          <cell r="F3321" t="str">
            <v>(-) DESPESAS COMERCIAL HOSPITALAR/LICITAÇÕESEstacionamento</v>
          </cell>
          <cell r="G3321" t="str">
            <v>Estacionamento</v>
          </cell>
          <cell r="H3321">
            <v>0</v>
          </cell>
          <cell r="I3321">
            <v>0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0</v>
          </cell>
          <cell r="AA3321">
            <v>0</v>
          </cell>
          <cell r="AB3321">
            <v>0</v>
          </cell>
          <cell r="AC3321">
            <v>0</v>
          </cell>
          <cell r="AD3321">
            <v>0</v>
          </cell>
          <cell r="AE3321">
            <v>0</v>
          </cell>
        </row>
        <row r="3322">
          <cell r="F3322" t="str">
            <v>(-) DESPESAS COMERCIAL HOSPITALAR/LICITAÇÕESPedágio</v>
          </cell>
          <cell r="G3322" t="str">
            <v>Pedágio</v>
          </cell>
          <cell r="H3322">
            <v>0</v>
          </cell>
          <cell r="I3322">
            <v>0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0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0</v>
          </cell>
          <cell r="AA3322">
            <v>0</v>
          </cell>
          <cell r="AB3322">
            <v>0</v>
          </cell>
          <cell r="AC3322">
            <v>0</v>
          </cell>
          <cell r="AD3322">
            <v>0</v>
          </cell>
          <cell r="AE3322">
            <v>0</v>
          </cell>
        </row>
        <row r="3323">
          <cell r="F3323" t="str">
            <v>(-) DESPESAS COMERCIAL HOSPITALAR/LICITAÇÕES(-) Telefonia e Telecomunicações</v>
          </cell>
          <cell r="G3323" t="str">
            <v>(-) Telefonia e Telecomunicações</v>
          </cell>
          <cell r="H3323">
            <v>622.30130130831071</v>
          </cell>
          <cell r="I3323">
            <v>248.17</v>
          </cell>
          <cell r="J3323">
            <v>622.30130130831071</v>
          </cell>
          <cell r="K3323">
            <v>185.21</v>
          </cell>
          <cell r="L3323">
            <v>622.30130130831071</v>
          </cell>
          <cell r="M3323">
            <v>600</v>
          </cell>
          <cell r="N3323">
            <v>622.30130130831071</v>
          </cell>
          <cell r="O3323">
            <v>284.23</v>
          </cell>
          <cell r="P3323">
            <v>622.30130130831071</v>
          </cell>
          <cell r="Q3323">
            <v>254.97</v>
          </cell>
          <cell r="R3323">
            <v>622.30130130831071</v>
          </cell>
          <cell r="S3323">
            <v>263.05</v>
          </cell>
          <cell r="T3323">
            <v>659.63937938680931</v>
          </cell>
          <cell r="U3323">
            <v>62.6</v>
          </cell>
          <cell r="V3323">
            <v>659.63937938680931</v>
          </cell>
          <cell r="W3323">
            <v>0</v>
          </cell>
          <cell r="X3323">
            <v>659.63937938680931</v>
          </cell>
          <cell r="Y3323">
            <v>0</v>
          </cell>
          <cell r="Z3323">
            <v>659.63937938680931</v>
          </cell>
          <cell r="AA3323">
            <v>0</v>
          </cell>
          <cell r="AB3323">
            <v>659.63937938680931</v>
          </cell>
          <cell r="AC3323">
            <v>0</v>
          </cell>
          <cell r="AD3323">
            <v>659.63937938680931</v>
          </cell>
          <cell r="AE3323">
            <v>0</v>
          </cell>
        </row>
        <row r="3324">
          <cell r="F3324" t="str">
            <v>(-) DESPESAS COMERCIAL HOSPITALAR/LICITAÇÕESTelefonia Fixa</v>
          </cell>
          <cell r="G3324" t="str">
            <v>Telefonia Fixa</v>
          </cell>
          <cell r="H3324">
            <v>0</v>
          </cell>
          <cell r="I3324">
            <v>0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0</v>
          </cell>
          <cell r="AA3324">
            <v>0</v>
          </cell>
          <cell r="AB3324">
            <v>0</v>
          </cell>
          <cell r="AC3324">
            <v>0</v>
          </cell>
          <cell r="AD3324">
            <v>0</v>
          </cell>
          <cell r="AE3324">
            <v>0</v>
          </cell>
        </row>
        <row r="3325">
          <cell r="F3325" t="str">
            <v>(-) DESPESAS COMERCIAL HOSPITALAR/LICITAÇÕESTelefonia Móvel</v>
          </cell>
          <cell r="G3325" t="str">
            <v>Telefonia Móvel</v>
          </cell>
          <cell r="H3325">
            <v>622.30130130831071</v>
          </cell>
          <cell r="I3325">
            <v>248.17</v>
          </cell>
          <cell r="J3325">
            <v>622.30130130831071</v>
          </cell>
          <cell r="K3325">
            <v>185.21</v>
          </cell>
          <cell r="L3325">
            <v>622.30130130831071</v>
          </cell>
          <cell r="M3325">
            <v>600</v>
          </cell>
          <cell r="N3325">
            <v>622.30130130831071</v>
          </cell>
          <cell r="O3325">
            <v>284.23</v>
          </cell>
          <cell r="P3325">
            <v>622.30130130831071</v>
          </cell>
          <cell r="Q3325">
            <v>254.97</v>
          </cell>
          <cell r="R3325">
            <v>622.30130130831071</v>
          </cell>
          <cell r="S3325">
            <v>263.05</v>
          </cell>
          <cell r="T3325">
            <v>659.63937938680931</v>
          </cell>
          <cell r="U3325">
            <v>62.6</v>
          </cell>
          <cell r="V3325">
            <v>659.63937938680931</v>
          </cell>
          <cell r="W3325">
            <v>0</v>
          </cell>
          <cell r="X3325">
            <v>659.63937938680931</v>
          </cell>
          <cell r="Y3325">
            <v>0</v>
          </cell>
          <cell r="Z3325">
            <v>659.63937938680931</v>
          </cell>
          <cell r="AA3325">
            <v>0</v>
          </cell>
          <cell r="AB3325">
            <v>659.63937938680931</v>
          </cell>
          <cell r="AC3325">
            <v>0</v>
          </cell>
          <cell r="AD3325">
            <v>659.63937938680931</v>
          </cell>
          <cell r="AE3325">
            <v>0</v>
          </cell>
        </row>
        <row r="3326">
          <cell r="F3326" t="str">
            <v>(-) DESPESAS COMERCIAL HOSPITALAR/LICITAÇÕESInternet</v>
          </cell>
          <cell r="G3326" t="str">
            <v>Internet</v>
          </cell>
          <cell r="H3326">
            <v>0</v>
          </cell>
          <cell r="I3326">
            <v>0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  <cell r="Y3326">
            <v>0</v>
          </cell>
          <cell r="Z3326">
            <v>0</v>
          </cell>
          <cell r="AA3326">
            <v>0</v>
          </cell>
          <cell r="AB3326">
            <v>0</v>
          </cell>
          <cell r="AC3326">
            <v>0</v>
          </cell>
          <cell r="AD3326">
            <v>0</v>
          </cell>
          <cell r="AE3326">
            <v>0</v>
          </cell>
        </row>
        <row r="3327">
          <cell r="F3327" t="str">
            <v>(-) DESPESAS COMERCIAL HOSPITALAR/LICITAÇÕESServiço de Trasmissão em Audio e Video</v>
          </cell>
          <cell r="G3327" t="str">
            <v>Serviço de Trasmissão em Audio e Video</v>
          </cell>
          <cell r="H3327">
            <v>0</v>
          </cell>
          <cell r="I3327">
            <v>0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  <cell r="AA3327">
            <v>0</v>
          </cell>
          <cell r="AB3327">
            <v>0</v>
          </cell>
          <cell r="AC3327">
            <v>0</v>
          </cell>
          <cell r="AD3327">
            <v>0</v>
          </cell>
          <cell r="AE3327">
            <v>0</v>
          </cell>
        </row>
        <row r="3328">
          <cell r="F3328" t="str">
            <v>(-) DESPESAS COMERCIAL HOSPITALAR/LICITAÇÕESVoip</v>
          </cell>
          <cell r="G3328" t="str">
            <v>Voip</v>
          </cell>
          <cell r="H3328">
            <v>0</v>
          </cell>
          <cell r="I3328">
            <v>0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  <cell r="AA3328">
            <v>0</v>
          </cell>
          <cell r="AB3328">
            <v>0</v>
          </cell>
          <cell r="AC3328">
            <v>0</v>
          </cell>
          <cell r="AD3328">
            <v>0</v>
          </cell>
          <cell r="AE3328">
            <v>0</v>
          </cell>
        </row>
        <row r="3329">
          <cell r="F3329" t="str">
            <v>(-) DESPESAS COMERCIAL HOSPITALAR/LICITAÇÕES(-)Materias de Consumo</v>
          </cell>
          <cell r="G3329" t="str">
            <v>(-)Materias de Consumo</v>
          </cell>
          <cell r="H3329">
            <v>590</v>
          </cell>
          <cell r="I3329">
            <v>62.18</v>
          </cell>
          <cell r="J3329">
            <v>590</v>
          </cell>
          <cell r="K3329">
            <v>179.63</v>
          </cell>
          <cell r="L3329">
            <v>590</v>
          </cell>
          <cell r="M3329">
            <v>372</v>
          </cell>
          <cell r="N3329">
            <v>590</v>
          </cell>
          <cell r="O3329">
            <v>252.59</v>
          </cell>
          <cell r="P3329">
            <v>590</v>
          </cell>
          <cell r="Q3329">
            <v>141.9</v>
          </cell>
          <cell r="R3329">
            <v>590</v>
          </cell>
          <cell r="S3329">
            <v>8.2899999999999991</v>
          </cell>
          <cell r="T3329">
            <v>590</v>
          </cell>
          <cell r="U3329">
            <v>693.79</v>
          </cell>
          <cell r="V3329">
            <v>590</v>
          </cell>
          <cell r="W3329">
            <v>0</v>
          </cell>
          <cell r="X3329">
            <v>590</v>
          </cell>
          <cell r="Y3329">
            <v>0</v>
          </cell>
          <cell r="Z3329">
            <v>590</v>
          </cell>
          <cell r="AA3329">
            <v>0</v>
          </cell>
          <cell r="AB3329">
            <v>590</v>
          </cell>
          <cell r="AC3329">
            <v>0</v>
          </cell>
          <cell r="AD3329">
            <v>590</v>
          </cell>
          <cell r="AE3329">
            <v>0</v>
          </cell>
        </row>
        <row r="3330">
          <cell r="F3330" t="str">
            <v>(-) DESPESAS COMERCIAL HOSPITALAR/LICITAÇÕESMaterial de Consumo Informática</v>
          </cell>
          <cell r="G3330" t="str">
            <v>Material de Consumo Informática</v>
          </cell>
          <cell r="H3330">
            <v>50</v>
          </cell>
          <cell r="I3330">
            <v>0</v>
          </cell>
          <cell r="J3330">
            <v>50</v>
          </cell>
          <cell r="K3330">
            <v>0</v>
          </cell>
          <cell r="L3330">
            <v>50</v>
          </cell>
          <cell r="M3330">
            <v>0</v>
          </cell>
          <cell r="N3330">
            <v>50</v>
          </cell>
          <cell r="O3330">
            <v>0</v>
          </cell>
          <cell r="P3330">
            <v>50</v>
          </cell>
          <cell r="Q3330">
            <v>0</v>
          </cell>
          <cell r="R3330">
            <v>50</v>
          </cell>
          <cell r="S3330">
            <v>0</v>
          </cell>
          <cell r="T3330">
            <v>50</v>
          </cell>
          <cell r="U3330">
            <v>0</v>
          </cell>
          <cell r="V3330">
            <v>50</v>
          </cell>
          <cell r="W3330">
            <v>0</v>
          </cell>
          <cell r="X3330">
            <v>50</v>
          </cell>
          <cell r="Y3330">
            <v>0</v>
          </cell>
          <cell r="Z3330">
            <v>50</v>
          </cell>
          <cell r="AA3330">
            <v>0</v>
          </cell>
          <cell r="AB3330">
            <v>50</v>
          </cell>
          <cell r="AC3330">
            <v>0</v>
          </cell>
          <cell r="AD3330">
            <v>50</v>
          </cell>
          <cell r="AE3330">
            <v>0</v>
          </cell>
        </row>
        <row r="3331">
          <cell r="F3331" t="str">
            <v>(-) DESPESAS COMERCIAL HOSPITALAR/LICITAÇÕESAluguel Máquina Reprográfica</v>
          </cell>
          <cell r="G3331" t="str">
            <v>Aluguel Máquina Reprográfica</v>
          </cell>
          <cell r="H3331">
            <v>0</v>
          </cell>
          <cell r="I3331">
            <v>0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  <cell r="O3331">
            <v>0</v>
          </cell>
          <cell r="P3331">
            <v>0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0</v>
          </cell>
          <cell r="AA3331">
            <v>0</v>
          </cell>
          <cell r="AB3331">
            <v>0</v>
          </cell>
          <cell r="AC3331">
            <v>0</v>
          </cell>
          <cell r="AD3331">
            <v>0</v>
          </cell>
          <cell r="AE3331">
            <v>0</v>
          </cell>
        </row>
        <row r="3332">
          <cell r="F3332" t="str">
            <v>(-) DESPESAS COMERCIAL HOSPITALAR/LICITAÇÕESMaterial de Consumo Máquina Reprografia</v>
          </cell>
          <cell r="G3332" t="str">
            <v>Material de Consumo Máquina Reprografia</v>
          </cell>
          <cell r="H3332">
            <v>140</v>
          </cell>
          <cell r="I3332">
            <v>56.69</v>
          </cell>
          <cell r="J3332">
            <v>140</v>
          </cell>
          <cell r="K3332">
            <v>91.67</v>
          </cell>
          <cell r="L3332">
            <v>140</v>
          </cell>
          <cell r="M3332">
            <v>97.02</v>
          </cell>
          <cell r="N3332">
            <v>140</v>
          </cell>
          <cell r="O3332">
            <v>182.55</v>
          </cell>
          <cell r="P3332">
            <v>140</v>
          </cell>
          <cell r="Q3332">
            <v>33.65</v>
          </cell>
          <cell r="R3332">
            <v>140</v>
          </cell>
          <cell r="S3332">
            <v>0</v>
          </cell>
          <cell r="T3332">
            <v>140</v>
          </cell>
          <cell r="U3332">
            <v>33.47</v>
          </cell>
          <cell r="V3332">
            <v>140</v>
          </cell>
          <cell r="W3332">
            <v>0</v>
          </cell>
          <cell r="X3332">
            <v>140</v>
          </cell>
          <cell r="Y3332">
            <v>0</v>
          </cell>
          <cell r="Z3332">
            <v>140</v>
          </cell>
          <cell r="AA3332">
            <v>0</v>
          </cell>
          <cell r="AB3332">
            <v>140</v>
          </cell>
          <cell r="AC3332">
            <v>0</v>
          </cell>
          <cell r="AD3332">
            <v>140</v>
          </cell>
          <cell r="AE3332">
            <v>0</v>
          </cell>
        </row>
        <row r="3333">
          <cell r="F3333" t="str">
            <v>(-) DESPESAS COMERCIAL HOSPITALAR/LICITAÇÕESMaterial de Expediente</v>
          </cell>
          <cell r="G3333" t="str">
            <v>Material de Expediente</v>
          </cell>
          <cell r="H3333">
            <v>300</v>
          </cell>
          <cell r="I3333">
            <v>5.49</v>
          </cell>
          <cell r="J3333">
            <v>300</v>
          </cell>
          <cell r="K3333">
            <v>59.77</v>
          </cell>
          <cell r="L3333">
            <v>300</v>
          </cell>
          <cell r="M3333">
            <v>274.98</v>
          </cell>
          <cell r="N3333">
            <v>300</v>
          </cell>
          <cell r="O3333">
            <v>39.54</v>
          </cell>
          <cell r="P3333">
            <v>300</v>
          </cell>
          <cell r="Q3333">
            <v>82.25</v>
          </cell>
          <cell r="R3333">
            <v>300</v>
          </cell>
          <cell r="S3333">
            <v>8.2899999999999991</v>
          </cell>
          <cell r="T3333">
            <v>300</v>
          </cell>
          <cell r="U3333">
            <v>257.87</v>
          </cell>
          <cell r="V3333">
            <v>300</v>
          </cell>
          <cell r="W3333">
            <v>0</v>
          </cell>
          <cell r="X3333">
            <v>300</v>
          </cell>
          <cell r="Y3333">
            <v>0</v>
          </cell>
          <cell r="Z3333">
            <v>300</v>
          </cell>
          <cell r="AA3333">
            <v>0</v>
          </cell>
          <cell r="AB3333">
            <v>300</v>
          </cell>
          <cell r="AC3333">
            <v>0</v>
          </cell>
          <cell r="AD3333">
            <v>300</v>
          </cell>
          <cell r="AE3333">
            <v>0</v>
          </cell>
        </row>
        <row r="3334">
          <cell r="F3334" t="str">
            <v>(-) DESPESAS COMERCIAL HOSPITALAR/LICITAÇÕESMaterial de Limpeza</v>
          </cell>
          <cell r="G3334" t="str">
            <v>Material de Limpeza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0</v>
          </cell>
          <cell r="P3334">
            <v>0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0</v>
          </cell>
          <cell r="AA3334">
            <v>0</v>
          </cell>
          <cell r="AB3334">
            <v>0</v>
          </cell>
          <cell r="AC3334">
            <v>0</v>
          </cell>
          <cell r="AD3334">
            <v>0</v>
          </cell>
          <cell r="AE3334">
            <v>0</v>
          </cell>
        </row>
        <row r="3335">
          <cell r="F3335" t="str">
            <v>(-) DESPESAS COMERCIAL HOSPITALAR/LICITAÇÕESMaterial Gráfico e Repreográfico</v>
          </cell>
          <cell r="G3335" t="str">
            <v>Material Gráfico e Repreográfico</v>
          </cell>
          <cell r="H3335">
            <v>0</v>
          </cell>
          <cell r="I3335">
            <v>0</v>
          </cell>
          <cell r="J3335">
            <v>0</v>
          </cell>
          <cell r="K3335">
            <v>0</v>
          </cell>
          <cell r="L3335">
            <v>0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0</v>
          </cell>
          <cell r="AA3335">
            <v>0</v>
          </cell>
          <cell r="AB3335">
            <v>0</v>
          </cell>
          <cell r="AC3335">
            <v>0</v>
          </cell>
          <cell r="AD3335">
            <v>0</v>
          </cell>
          <cell r="AE3335">
            <v>0</v>
          </cell>
        </row>
        <row r="3336">
          <cell r="F3336" t="str">
            <v>(-) DESPESAS COMERCIAL HOSPITALAR/LICITAÇÕESMateriais de Natureza Permanente</v>
          </cell>
          <cell r="G3336" t="str">
            <v>Materiais de Natureza Permanente</v>
          </cell>
          <cell r="H3336">
            <v>100</v>
          </cell>
          <cell r="I3336">
            <v>0</v>
          </cell>
          <cell r="J3336">
            <v>100</v>
          </cell>
          <cell r="K3336">
            <v>0</v>
          </cell>
          <cell r="L3336">
            <v>100</v>
          </cell>
          <cell r="M3336">
            <v>0</v>
          </cell>
          <cell r="N3336">
            <v>100</v>
          </cell>
          <cell r="O3336">
            <v>30.5</v>
          </cell>
          <cell r="P3336">
            <v>100</v>
          </cell>
          <cell r="Q3336">
            <v>0</v>
          </cell>
          <cell r="R3336">
            <v>100</v>
          </cell>
          <cell r="S3336">
            <v>0</v>
          </cell>
          <cell r="T3336">
            <v>100</v>
          </cell>
          <cell r="U3336">
            <v>402.45</v>
          </cell>
          <cell r="V3336">
            <v>100</v>
          </cell>
          <cell r="W3336">
            <v>0</v>
          </cell>
          <cell r="X3336">
            <v>100</v>
          </cell>
          <cell r="Y3336">
            <v>0</v>
          </cell>
          <cell r="Z3336">
            <v>100</v>
          </cell>
          <cell r="AA3336">
            <v>0</v>
          </cell>
          <cell r="AB3336">
            <v>100</v>
          </cell>
          <cell r="AC3336">
            <v>0</v>
          </cell>
          <cell r="AD3336">
            <v>100</v>
          </cell>
          <cell r="AE3336">
            <v>0</v>
          </cell>
        </row>
        <row r="3337">
          <cell r="F3337" t="str">
            <v>(-) DESPESAS COMERCIAL HOSPITALAR/LICITAÇÕESCoffee Break</v>
          </cell>
          <cell r="G3337" t="str">
            <v>Coffee Break</v>
          </cell>
          <cell r="H3337">
            <v>0</v>
          </cell>
          <cell r="I3337">
            <v>0</v>
          </cell>
          <cell r="J3337">
            <v>0</v>
          </cell>
          <cell r="K3337">
            <v>28.19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26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0</v>
          </cell>
          <cell r="Y3337">
            <v>0</v>
          </cell>
          <cell r="Z3337">
            <v>0</v>
          </cell>
          <cell r="AA3337">
            <v>0</v>
          </cell>
          <cell r="AB3337">
            <v>0</v>
          </cell>
          <cell r="AC3337">
            <v>0</v>
          </cell>
          <cell r="AD3337">
            <v>0</v>
          </cell>
          <cell r="AE3337">
            <v>0</v>
          </cell>
        </row>
        <row r="3338">
          <cell r="F3338" t="str">
            <v>(-) DESPESAS COMERCIAL HOSPITALAR/LICITAÇÕESMaterial EPI</v>
          </cell>
          <cell r="G3338" t="str">
            <v>Material EPI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0</v>
          </cell>
          <cell r="AA3338">
            <v>0</v>
          </cell>
          <cell r="AB3338">
            <v>0</v>
          </cell>
          <cell r="AC3338">
            <v>0</v>
          </cell>
          <cell r="AD3338">
            <v>0</v>
          </cell>
          <cell r="AE3338">
            <v>0</v>
          </cell>
        </row>
        <row r="3339">
          <cell r="F3339" t="str">
            <v>(-) DESPESAS COMERCIAL HOSPITALAR/LICITAÇÕES(-) Serviços Técnicos Especializados</v>
          </cell>
          <cell r="G3339" t="str">
            <v>(-) Serviços Técnicos Especializados</v>
          </cell>
          <cell r="H3339">
            <v>1850</v>
          </cell>
          <cell r="I3339">
            <v>45928.47</v>
          </cell>
          <cell r="J3339">
            <v>2850.17</v>
          </cell>
          <cell r="K3339">
            <v>15178</v>
          </cell>
          <cell r="L3339">
            <v>1550.17</v>
          </cell>
          <cell r="M3339">
            <v>0</v>
          </cell>
          <cell r="N3339">
            <v>1550.17</v>
          </cell>
          <cell r="O3339">
            <v>15000</v>
          </cell>
          <cell r="P3339">
            <v>1550.17</v>
          </cell>
          <cell r="Q3339">
            <v>0</v>
          </cell>
          <cell r="R3339">
            <v>1550.17</v>
          </cell>
          <cell r="S3339">
            <v>0</v>
          </cell>
          <cell r="T3339">
            <v>1850.17</v>
          </cell>
          <cell r="U3339">
            <v>277</v>
          </cell>
          <cell r="V3339">
            <v>2050</v>
          </cell>
          <cell r="W3339">
            <v>0</v>
          </cell>
          <cell r="X3339">
            <v>1550.17</v>
          </cell>
          <cell r="Y3339">
            <v>0</v>
          </cell>
          <cell r="Z3339">
            <v>1550.17</v>
          </cell>
          <cell r="AA3339">
            <v>0</v>
          </cell>
          <cell r="AB3339">
            <v>1550.17</v>
          </cell>
          <cell r="AC3339">
            <v>0</v>
          </cell>
          <cell r="AD3339">
            <v>1550.17</v>
          </cell>
          <cell r="AE3339">
            <v>0</v>
          </cell>
        </row>
        <row r="3340">
          <cell r="F3340" t="str">
            <v>(-) DESPESAS COMERCIAL HOSPITALAR/LICITAÇÕESComissões sobre Vendas</v>
          </cell>
          <cell r="G3340" t="str">
            <v>Comissões sobre Vendas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  <cell r="AA3340">
            <v>0</v>
          </cell>
          <cell r="AB3340">
            <v>0</v>
          </cell>
          <cell r="AC3340">
            <v>0</v>
          </cell>
          <cell r="AD3340">
            <v>0</v>
          </cell>
          <cell r="AE3340">
            <v>0</v>
          </cell>
        </row>
        <row r="3341">
          <cell r="F3341" t="str">
            <v>(-) DESPESAS COMERCIAL HOSPITALAR/LICITAÇÕESServiços de Segurança</v>
          </cell>
          <cell r="G3341" t="str">
            <v>Serviços de Segurança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  <cell r="AA3341">
            <v>0</v>
          </cell>
          <cell r="AB3341">
            <v>0</v>
          </cell>
          <cell r="AC3341">
            <v>0</v>
          </cell>
          <cell r="AD3341">
            <v>0</v>
          </cell>
          <cell r="AE3341">
            <v>0</v>
          </cell>
        </row>
        <row r="3342">
          <cell r="F3342" t="str">
            <v>(-) DESPESAS COMERCIAL HOSPITALAR/LICITAÇÕESServiços de Contabilidade</v>
          </cell>
          <cell r="G3342" t="str">
            <v>Serviços de Contabilidade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  <cell r="AA3342">
            <v>0</v>
          </cell>
          <cell r="AB3342">
            <v>0</v>
          </cell>
          <cell r="AC3342">
            <v>0</v>
          </cell>
          <cell r="AD3342">
            <v>0</v>
          </cell>
          <cell r="AE3342">
            <v>0</v>
          </cell>
        </row>
        <row r="3343">
          <cell r="F3343" t="str">
            <v>(-) DESPESAS COMERCIAL HOSPITALAR/LICITAÇÕESAssessoria Tributária</v>
          </cell>
          <cell r="G3343" t="str">
            <v>Assessoria Tributária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0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  <cell r="AA3343">
            <v>0</v>
          </cell>
          <cell r="AB3343">
            <v>0</v>
          </cell>
          <cell r="AC3343">
            <v>0</v>
          </cell>
          <cell r="AD3343">
            <v>0</v>
          </cell>
          <cell r="AE3343">
            <v>0</v>
          </cell>
        </row>
        <row r="3344">
          <cell r="F3344" t="str">
            <v>(-) DESPESAS COMERCIAL HOSPITALAR/LICITAÇÕESAuditoria Independente</v>
          </cell>
          <cell r="G3344" t="str">
            <v>Auditoria Independente</v>
          </cell>
          <cell r="H3344">
            <v>0</v>
          </cell>
          <cell r="I3344">
            <v>0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  <cell r="AA3344">
            <v>0</v>
          </cell>
          <cell r="AB3344">
            <v>0</v>
          </cell>
          <cell r="AC3344">
            <v>0</v>
          </cell>
          <cell r="AD3344">
            <v>0</v>
          </cell>
          <cell r="AE3344">
            <v>0</v>
          </cell>
        </row>
        <row r="3345">
          <cell r="F3345" t="str">
            <v>(-) DESPESAS COMERCIAL HOSPITALAR/LICITAÇÕESAdvocacia</v>
          </cell>
          <cell r="G3345" t="str">
            <v>Advocacia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A3345">
            <v>0</v>
          </cell>
          <cell r="AB3345">
            <v>0</v>
          </cell>
          <cell r="AC3345">
            <v>0</v>
          </cell>
          <cell r="AD3345">
            <v>0</v>
          </cell>
          <cell r="AE3345">
            <v>0</v>
          </cell>
        </row>
        <row r="3346">
          <cell r="F3346" t="str">
            <v>(-) DESPESAS COMERCIAL HOSPITALAR/LICITAÇÕESAssessoria de Imprensa</v>
          </cell>
          <cell r="G3346" t="str">
            <v>Assessoria de Imprensa</v>
          </cell>
          <cell r="H3346">
            <v>0</v>
          </cell>
          <cell r="I3346">
            <v>0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  <cell r="AA3346">
            <v>0</v>
          </cell>
          <cell r="AB3346">
            <v>0</v>
          </cell>
          <cell r="AC3346">
            <v>0</v>
          </cell>
          <cell r="AD3346">
            <v>0</v>
          </cell>
          <cell r="AE3346">
            <v>0</v>
          </cell>
        </row>
        <row r="3347">
          <cell r="F3347" t="str">
            <v>(-) DESPESAS COMERCIAL HOSPITALAR/LICITAÇÕESAssessoria de Comunicação</v>
          </cell>
          <cell r="G3347" t="str">
            <v>Assessoria de Comunicação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>
            <v>0</v>
          </cell>
          <cell r="Z3347">
            <v>0</v>
          </cell>
          <cell r="AA3347">
            <v>0</v>
          </cell>
          <cell r="AB3347">
            <v>0</v>
          </cell>
          <cell r="AC3347">
            <v>0</v>
          </cell>
          <cell r="AD3347">
            <v>0</v>
          </cell>
          <cell r="AE3347">
            <v>0</v>
          </cell>
        </row>
        <row r="3348">
          <cell r="F3348" t="str">
            <v>(-) DESPESAS COMERCIAL HOSPITALAR/LICITAÇÕESAssessoria Criação e Publicidade</v>
          </cell>
          <cell r="G3348" t="str">
            <v>Assessoria Criação e Publicidade</v>
          </cell>
          <cell r="H3348">
            <v>0</v>
          </cell>
          <cell r="I3348">
            <v>0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  <cell r="AA3348">
            <v>0</v>
          </cell>
          <cell r="AB3348">
            <v>0</v>
          </cell>
          <cell r="AC3348">
            <v>0</v>
          </cell>
          <cell r="AD3348">
            <v>0</v>
          </cell>
          <cell r="AE3348">
            <v>0</v>
          </cell>
        </row>
        <row r="3349">
          <cell r="F3349" t="str">
            <v>(-) DESPESAS COMERCIAL HOSPITALAR/LICITAÇÕESRecrutamento e Seleção</v>
          </cell>
          <cell r="G3349" t="str">
            <v>Recrutamento e Seleção</v>
          </cell>
          <cell r="H3349">
            <v>0</v>
          </cell>
          <cell r="I3349">
            <v>0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B3349">
            <v>0</v>
          </cell>
          <cell r="AC3349">
            <v>0</v>
          </cell>
          <cell r="AD3349">
            <v>0</v>
          </cell>
          <cell r="AE3349">
            <v>0</v>
          </cell>
        </row>
        <row r="3350">
          <cell r="F3350" t="str">
            <v>(-) DESPESAS COMERCIAL HOSPITALAR/LICITAÇÕESFerramentas de Pesquisa</v>
          </cell>
          <cell r="G3350" t="str">
            <v>Ferramentas de Pesquisa</v>
          </cell>
          <cell r="H3350">
            <v>0</v>
          </cell>
          <cell r="I3350">
            <v>0</v>
          </cell>
          <cell r="J3350">
            <v>0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  <cell r="AA3350">
            <v>0</v>
          </cell>
          <cell r="AB3350">
            <v>0</v>
          </cell>
          <cell r="AC3350">
            <v>0</v>
          </cell>
          <cell r="AD3350">
            <v>0</v>
          </cell>
          <cell r="AE3350">
            <v>0</v>
          </cell>
        </row>
        <row r="3351">
          <cell r="F3351" t="str">
            <v>(-) DESPESAS COMERCIAL HOSPITALAR/LICITAÇÕESAssessoria Empresarial</v>
          </cell>
          <cell r="G3351" t="str">
            <v>Assessoria Empresarial</v>
          </cell>
          <cell r="H3351">
            <v>0</v>
          </cell>
          <cell r="I3351">
            <v>45928.47</v>
          </cell>
          <cell r="J3351">
            <v>0</v>
          </cell>
          <cell r="K3351">
            <v>15000</v>
          </cell>
          <cell r="L3351">
            <v>0</v>
          </cell>
          <cell r="M3351">
            <v>0</v>
          </cell>
          <cell r="N3351">
            <v>0</v>
          </cell>
          <cell r="O3351">
            <v>15000</v>
          </cell>
          <cell r="P3351">
            <v>0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B3351">
            <v>0</v>
          </cell>
          <cell r="AC3351">
            <v>0</v>
          </cell>
          <cell r="AD3351">
            <v>0</v>
          </cell>
          <cell r="AE3351">
            <v>0</v>
          </cell>
        </row>
        <row r="3352">
          <cell r="F3352" t="str">
            <v>(-) DESPESAS COMERCIAL HOSPITALAR/LICITAÇÕESServiço de Desembaraço Aduaneiro</v>
          </cell>
          <cell r="G3352" t="str">
            <v>Serviço de Desembaraço Aduaneiro</v>
          </cell>
          <cell r="H3352">
            <v>0</v>
          </cell>
          <cell r="I3352">
            <v>0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  <cell r="AA3352">
            <v>0</v>
          </cell>
          <cell r="AB3352">
            <v>0</v>
          </cell>
          <cell r="AC3352">
            <v>0</v>
          </cell>
          <cell r="AD3352">
            <v>0</v>
          </cell>
          <cell r="AE3352">
            <v>0</v>
          </cell>
        </row>
        <row r="3353">
          <cell r="F3353" t="str">
            <v>(-) DESPESAS COMERCIAL HOSPITALAR/LICITAÇÕESParticipação em Associações</v>
          </cell>
          <cell r="G3353" t="str">
            <v>Participação em Associações</v>
          </cell>
          <cell r="H3353">
            <v>0</v>
          </cell>
          <cell r="I3353">
            <v>0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0</v>
          </cell>
          <cell r="AA3353">
            <v>0</v>
          </cell>
          <cell r="AB3353">
            <v>0</v>
          </cell>
          <cell r="AC3353">
            <v>0</v>
          </cell>
          <cell r="AD3353">
            <v>0</v>
          </cell>
          <cell r="AE3353">
            <v>0</v>
          </cell>
        </row>
        <row r="3354">
          <cell r="F3354" t="str">
            <v>(-) DESPESAS COMERCIAL HOSPITALAR/LICITAÇÕESComissão Empresa de Cobrança</v>
          </cell>
          <cell r="G3354" t="str">
            <v>Comissão Empresa de Cobrança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  <cell r="AA3354">
            <v>0</v>
          </cell>
          <cell r="AB3354">
            <v>0</v>
          </cell>
          <cell r="AC3354">
            <v>0</v>
          </cell>
          <cell r="AD3354">
            <v>0</v>
          </cell>
          <cell r="AE3354">
            <v>0</v>
          </cell>
        </row>
        <row r="3355">
          <cell r="F3355" t="str">
            <v>(-) DESPESAS COMERCIAL HOSPITALAR/LICITAÇÕESServiço Análise de Crédito</v>
          </cell>
          <cell r="G3355" t="str">
            <v>Serviço Análise de Crédito</v>
          </cell>
          <cell r="H3355">
            <v>0</v>
          </cell>
          <cell r="I3355">
            <v>0</v>
          </cell>
          <cell r="J3355">
            <v>0</v>
          </cell>
          <cell r="K3355">
            <v>0</v>
          </cell>
          <cell r="L3355">
            <v>0</v>
          </cell>
          <cell r="M3355">
            <v>0</v>
          </cell>
          <cell r="N3355">
            <v>0</v>
          </cell>
          <cell r="O3355">
            <v>0</v>
          </cell>
          <cell r="P3355">
            <v>0</v>
          </cell>
          <cell r="Q3355">
            <v>0</v>
          </cell>
          <cell r="R3355">
            <v>0</v>
          </cell>
          <cell r="S3355">
            <v>0</v>
          </cell>
          <cell r="T3355">
            <v>0</v>
          </cell>
          <cell r="U3355">
            <v>0</v>
          </cell>
          <cell r="V3355">
            <v>0</v>
          </cell>
          <cell r="W3355">
            <v>0</v>
          </cell>
          <cell r="X3355">
            <v>0</v>
          </cell>
          <cell r="Y3355">
            <v>0</v>
          </cell>
          <cell r="Z3355">
            <v>0</v>
          </cell>
          <cell r="AA3355">
            <v>0</v>
          </cell>
          <cell r="AB3355">
            <v>0</v>
          </cell>
          <cell r="AC3355">
            <v>0</v>
          </cell>
          <cell r="AD3355">
            <v>0</v>
          </cell>
          <cell r="AE3355">
            <v>0</v>
          </cell>
        </row>
        <row r="3356">
          <cell r="F3356" t="str">
            <v>(-) DESPESAS COMERCIAL HOSPITALAR/LICITAÇÕESDesenvolvimento e Manutenção de Software</v>
          </cell>
          <cell r="G3356" t="str">
            <v>Desenvolvimento e Manutenção de Software</v>
          </cell>
          <cell r="H3356">
            <v>0</v>
          </cell>
          <cell r="I3356">
            <v>0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  <cell r="AA3356">
            <v>0</v>
          </cell>
          <cell r="AB3356">
            <v>0</v>
          </cell>
          <cell r="AC3356">
            <v>0</v>
          </cell>
          <cell r="AD3356">
            <v>0</v>
          </cell>
          <cell r="AE3356">
            <v>0</v>
          </cell>
        </row>
        <row r="3357">
          <cell r="F3357" t="str">
            <v>(-) DESPESAS COMERCIAL HOSPITALAR/LICITAÇÕESSuporte Técnico Software</v>
          </cell>
          <cell r="G3357" t="str">
            <v>Suporte Técnico Software</v>
          </cell>
          <cell r="H3357">
            <v>0</v>
          </cell>
          <cell r="I3357">
            <v>0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A3357">
            <v>0</v>
          </cell>
          <cell r="AB3357">
            <v>0</v>
          </cell>
          <cell r="AC3357">
            <v>0</v>
          </cell>
          <cell r="AD3357">
            <v>0</v>
          </cell>
          <cell r="AE3357">
            <v>0</v>
          </cell>
        </row>
        <row r="3358">
          <cell r="F3358" t="str">
            <v>(-) DESPESAS COMERCIAL HOSPITALAR/LICITAÇÕESLicença para Uso de Software (Aluguel)</v>
          </cell>
          <cell r="G3358" t="str">
            <v>Licença para Uso de Software (Aluguel)</v>
          </cell>
          <cell r="H3358">
            <v>1850</v>
          </cell>
          <cell r="I3358">
            <v>0</v>
          </cell>
          <cell r="J3358">
            <v>2850.17</v>
          </cell>
          <cell r="K3358">
            <v>178</v>
          </cell>
          <cell r="L3358">
            <v>1550.17</v>
          </cell>
          <cell r="M3358">
            <v>0</v>
          </cell>
          <cell r="N3358">
            <v>1550.17</v>
          </cell>
          <cell r="O3358">
            <v>0</v>
          </cell>
          <cell r="P3358">
            <v>1550.17</v>
          </cell>
          <cell r="Q3358">
            <v>0</v>
          </cell>
          <cell r="R3358">
            <v>1550.17</v>
          </cell>
          <cell r="S3358">
            <v>0</v>
          </cell>
          <cell r="T3358">
            <v>1850.17</v>
          </cell>
          <cell r="U3358">
            <v>277</v>
          </cell>
          <cell r="V3358">
            <v>2050</v>
          </cell>
          <cell r="W3358">
            <v>0</v>
          </cell>
          <cell r="X3358">
            <v>1550.17</v>
          </cell>
          <cell r="Y3358">
            <v>0</v>
          </cell>
          <cell r="Z3358">
            <v>1550.17</v>
          </cell>
          <cell r="AA3358">
            <v>0</v>
          </cell>
          <cell r="AB3358">
            <v>1550.17</v>
          </cell>
          <cell r="AC3358">
            <v>0</v>
          </cell>
          <cell r="AD3358">
            <v>1550.17</v>
          </cell>
          <cell r="AE3358">
            <v>0</v>
          </cell>
        </row>
        <row r="3359">
          <cell r="F3359" t="str">
            <v>(-) DESPESAS COMERCIAL HOSPITALAR/LICITAÇÕESAssessoria em TI</v>
          </cell>
          <cell r="G3359" t="str">
            <v>Assessoria em TI</v>
          </cell>
          <cell r="H3359">
            <v>0</v>
          </cell>
          <cell r="I3359">
            <v>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0</v>
          </cell>
          <cell r="P3359">
            <v>0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>
            <v>0</v>
          </cell>
          <cell r="Z3359">
            <v>0</v>
          </cell>
          <cell r="AA3359">
            <v>0</v>
          </cell>
          <cell r="AB3359">
            <v>0</v>
          </cell>
          <cell r="AC3359">
            <v>0</v>
          </cell>
          <cell r="AD3359">
            <v>0</v>
          </cell>
          <cell r="AE3359">
            <v>0</v>
          </cell>
        </row>
        <row r="3360">
          <cell r="F3360" t="str">
            <v>(-) DESPESAS COMERCIAL HOSPITALAR/LICITAÇÕESManutenção Suporte Técnico Software</v>
          </cell>
          <cell r="G3360" t="str">
            <v>Manutenção Suporte Técnico Software</v>
          </cell>
          <cell r="H3360">
            <v>0</v>
          </cell>
          <cell r="I3360">
            <v>0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  <cell r="AA3360">
            <v>0</v>
          </cell>
          <cell r="AB3360">
            <v>0</v>
          </cell>
          <cell r="AC3360">
            <v>0</v>
          </cell>
          <cell r="AD3360">
            <v>0</v>
          </cell>
          <cell r="AE3360">
            <v>0</v>
          </cell>
        </row>
        <row r="3361">
          <cell r="F3361" t="str">
            <v>(-) DESPESAS COMERCIAL HOSPITALAR/LICITAÇÕES(-)Manutenção</v>
          </cell>
          <cell r="G3361" t="str">
            <v>(-)Manutenção</v>
          </cell>
          <cell r="H3361">
            <v>0</v>
          </cell>
          <cell r="I3361">
            <v>0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  <cell r="AA3361">
            <v>0</v>
          </cell>
          <cell r="AB3361">
            <v>0</v>
          </cell>
          <cell r="AC3361">
            <v>0</v>
          </cell>
          <cell r="AD3361">
            <v>0</v>
          </cell>
          <cell r="AE3361">
            <v>0</v>
          </cell>
        </row>
        <row r="3362">
          <cell r="F3362" t="str">
            <v>(-) DESPESAS COMERCIAL HOSPITALAR/LICITAÇÕESMateriais de Manutenção e Reparos</v>
          </cell>
          <cell r="G3362" t="str">
            <v>Materiais de Manutenção e Reparos</v>
          </cell>
          <cell r="H3362">
            <v>0</v>
          </cell>
          <cell r="I3362">
            <v>0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0</v>
          </cell>
          <cell r="AA3362">
            <v>0</v>
          </cell>
          <cell r="AB3362">
            <v>0</v>
          </cell>
          <cell r="AC3362">
            <v>0</v>
          </cell>
          <cell r="AD3362">
            <v>0</v>
          </cell>
          <cell r="AE3362">
            <v>0</v>
          </cell>
        </row>
        <row r="3363">
          <cell r="F3363" t="str">
            <v>(-) DESPESAS COMERCIAL HOSPITALAR/LICITAÇÕESManutenção Conservação Móveis e Utensílios</v>
          </cell>
          <cell r="G3363" t="str">
            <v>Manutenção Conservação Móveis e Utensílios</v>
          </cell>
          <cell r="H3363">
            <v>0</v>
          </cell>
          <cell r="I3363">
            <v>0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N3363">
            <v>0</v>
          </cell>
          <cell r="O3363">
            <v>0</v>
          </cell>
          <cell r="P3363">
            <v>0</v>
          </cell>
          <cell r="Q3363">
            <v>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A3363">
            <v>0</v>
          </cell>
          <cell r="AB3363">
            <v>0</v>
          </cell>
          <cell r="AC3363">
            <v>0</v>
          </cell>
          <cell r="AD3363">
            <v>0</v>
          </cell>
          <cell r="AE3363">
            <v>0</v>
          </cell>
        </row>
        <row r="3364">
          <cell r="F3364" t="str">
            <v>(-) DESPESAS COMERCIAL HOSPITALAR/LICITAÇÕESManutenção Conservação Máq. e Equipamentos</v>
          </cell>
          <cell r="G3364" t="str">
            <v>Manutenção Conservação Máq. e Equipamentos</v>
          </cell>
          <cell r="H3364">
            <v>0</v>
          </cell>
          <cell r="I3364">
            <v>0</v>
          </cell>
          <cell r="J3364">
            <v>0</v>
          </cell>
          <cell r="K3364">
            <v>0</v>
          </cell>
          <cell r="L3364">
            <v>0</v>
          </cell>
          <cell r="M3364">
            <v>0</v>
          </cell>
          <cell r="N3364">
            <v>0</v>
          </cell>
          <cell r="O3364">
            <v>0</v>
          </cell>
          <cell r="P3364">
            <v>0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  <cell r="AA3364">
            <v>0</v>
          </cell>
          <cell r="AB3364">
            <v>0</v>
          </cell>
          <cell r="AC3364">
            <v>0</v>
          </cell>
          <cell r="AD3364">
            <v>0</v>
          </cell>
          <cell r="AE3364">
            <v>0</v>
          </cell>
        </row>
        <row r="3365">
          <cell r="F3365" t="str">
            <v>(-) DESPESAS COMERCIAL HOSPITALAR/LICITAÇÕESManutenção de Equipamentos de Informática</v>
          </cell>
          <cell r="G3365" t="str">
            <v>Manutenção de Equipamentos de Informática</v>
          </cell>
          <cell r="H3365">
            <v>0</v>
          </cell>
          <cell r="I3365">
            <v>0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  <cell r="AA3365">
            <v>0</v>
          </cell>
          <cell r="AB3365">
            <v>0</v>
          </cell>
          <cell r="AC3365">
            <v>0</v>
          </cell>
          <cell r="AD3365">
            <v>0</v>
          </cell>
          <cell r="AE3365">
            <v>0</v>
          </cell>
        </row>
        <row r="3366">
          <cell r="F3366" t="str">
            <v>(-) DESPESAS COMERCIAL HOSPITALAR/LICITAÇÕESManutenção e Conservação Instalações</v>
          </cell>
          <cell r="G3366" t="str">
            <v>Manutenção e Conservação Instalações</v>
          </cell>
          <cell r="H3366">
            <v>0</v>
          </cell>
          <cell r="I3366">
            <v>0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  <cell r="Q3366">
            <v>0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  <cell r="AA3366">
            <v>0</v>
          </cell>
          <cell r="AB3366">
            <v>0</v>
          </cell>
          <cell r="AC3366">
            <v>0</v>
          </cell>
          <cell r="AD3366">
            <v>0</v>
          </cell>
          <cell r="AE3366">
            <v>0</v>
          </cell>
        </row>
        <row r="3367">
          <cell r="F3367" t="str">
            <v>(-) DESPESAS COMERCIAL HOSPITALAR/LICITAÇÕESManutenção e Conservação Predial</v>
          </cell>
          <cell r="G3367" t="str">
            <v>Manutenção e Conservação Predial</v>
          </cell>
          <cell r="H3367">
            <v>0</v>
          </cell>
          <cell r="I3367">
            <v>0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  <cell r="AA3367">
            <v>0</v>
          </cell>
          <cell r="AB3367">
            <v>0</v>
          </cell>
          <cell r="AC3367">
            <v>0</v>
          </cell>
          <cell r="AD3367">
            <v>0</v>
          </cell>
          <cell r="AE3367">
            <v>0</v>
          </cell>
        </row>
        <row r="3368">
          <cell r="F3368" t="str">
            <v>(-) DESPESAS COMERCIAL HOSPITALAR/LICITAÇÕES(-)Outras Despesas Gerais</v>
          </cell>
          <cell r="G3368" t="str">
            <v>(-)Outras Despesas Gerais</v>
          </cell>
          <cell r="H3368">
            <v>3820</v>
          </cell>
          <cell r="I3368">
            <v>3841.4300000000003</v>
          </cell>
          <cell r="J3368">
            <v>3820</v>
          </cell>
          <cell r="K3368">
            <v>3362.39</v>
          </cell>
          <cell r="L3368">
            <v>3820</v>
          </cell>
          <cell r="M3368">
            <v>8618.26</v>
          </cell>
          <cell r="N3368">
            <v>3820</v>
          </cell>
          <cell r="O3368">
            <v>4056.04</v>
          </cell>
          <cell r="P3368">
            <v>3820</v>
          </cell>
          <cell r="Q3368">
            <v>6515.73</v>
          </cell>
          <cell r="R3368">
            <v>3820</v>
          </cell>
          <cell r="S3368">
            <v>4115.2</v>
          </cell>
          <cell r="T3368">
            <v>3820</v>
          </cell>
          <cell r="U3368">
            <v>4070.8899999999994</v>
          </cell>
          <cell r="V3368">
            <v>3820</v>
          </cell>
          <cell r="W3368">
            <v>0</v>
          </cell>
          <cell r="X3368">
            <v>3820</v>
          </cell>
          <cell r="Y3368">
            <v>0</v>
          </cell>
          <cell r="Z3368">
            <v>3820</v>
          </cell>
          <cell r="AA3368">
            <v>0</v>
          </cell>
          <cell r="AB3368">
            <v>3820</v>
          </cell>
          <cell r="AC3368">
            <v>0</v>
          </cell>
          <cell r="AD3368">
            <v>3820</v>
          </cell>
          <cell r="AE3368">
            <v>0</v>
          </cell>
        </row>
        <row r="3369">
          <cell r="F3369" t="str">
            <v>(-) DESPESAS COMERCIAL HOSPITALAR/LICITAÇÕESAluguel de Veículos</v>
          </cell>
          <cell r="G3369" t="str">
            <v>Aluguel de Veículos</v>
          </cell>
          <cell r="H3369">
            <v>0</v>
          </cell>
          <cell r="I3369">
            <v>0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B3369">
            <v>0</v>
          </cell>
          <cell r="AC3369">
            <v>0</v>
          </cell>
          <cell r="AD3369">
            <v>0</v>
          </cell>
          <cell r="AE3369">
            <v>0</v>
          </cell>
        </row>
        <row r="3370">
          <cell r="F3370" t="str">
            <v>(-) DESPESAS COMERCIAL HOSPITALAR/LICITAÇÕESAssinatura Jornais, Revistas e Periódicos</v>
          </cell>
          <cell r="G3370" t="str">
            <v>Assinatura Jornais, Revistas e Periódicos</v>
          </cell>
          <cell r="H3370">
            <v>0</v>
          </cell>
          <cell r="I3370">
            <v>0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  <cell r="AA3370">
            <v>0</v>
          </cell>
          <cell r="AB3370">
            <v>0</v>
          </cell>
          <cell r="AC3370">
            <v>0</v>
          </cell>
          <cell r="AD3370">
            <v>0</v>
          </cell>
          <cell r="AE3370">
            <v>0</v>
          </cell>
        </row>
        <row r="3371">
          <cell r="F3371" t="str">
            <v>(-) DESPESAS COMERCIAL HOSPITALAR/LICITAÇÕESCombustível</v>
          </cell>
          <cell r="G3371" t="str">
            <v>Combustível</v>
          </cell>
          <cell r="H3371">
            <v>200</v>
          </cell>
          <cell r="I3371">
            <v>0</v>
          </cell>
          <cell r="J3371">
            <v>200</v>
          </cell>
          <cell r="K3371">
            <v>724.48</v>
          </cell>
          <cell r="L3371">
            <v>200</v>
          </cell>
          <cell r="M3371">
            <v>646.51</v>
          </cell>
          <cell r="N3371">
            <v>200</v>
          </cell>
          <cell r="O3371">
            <v>887.06</v>
          </cell>
          <cell r="P3371">
            <v>200</v>
          </cell>
          <cell r="Q3371">
            <v>919.29</v>
          </cell>
          <cell r="R3371">
            <v>200</v>
          </cell>
          <cell r="S3371">
            <v>0</v>
          </cell>
          <cell r="T3371">
            <v>200</v>
          </cell>
          <cell r="U3371">
            <v>0</v>
          </cell>
          <cell r="V3371">
            <v>200</v>
          </cell>
          <cell r="W3371">
            <v>0</v>
          </cell>
          <cell r="X3371">
            <v>200</v>
          </cell>
          <cell r="Y3371">
            <v>0</v>
          </cell>
          <cell r="Z3371">
            <v>200</v>
          </cell>
          <cell r="AA3371">
            <v>0</v>
          </cell>
          <cell r="AB3371">
            <v>200</v>
          </cell>
          <cell r="AC3371">
            <v>0</v>
          </cell>
          <cell r="AD3371">
            <v>200</v>
          </cell>
          <cell r="AE3371">
            <v>0</v>
          </cell>
        </row>
        <row r="3372">
          <cell r="F3372" t="str">
            <v>(-) DESPESAS COMERCIAL HOSPITALAR/LICITAÇÕESDespesa com Documentos</v>
          </cell>
          <cell r="G3372" t="str">
            <v>Despesa com Documentos</v>
          </cell>
          <cell r="H3372">
            <v>2600</v>
          </cell>
          <cell r="I3372">
            <v>3449.9</v>
          </cell>
          <cell r="J3372">
            <v>2600</v>
          </cell>
          <cell r="K3372">
            <v>1991.02</v>
          </cell>
          <cell r="L3372">
            <v>2600</v>
          </cell>
          <cell r="M3372">
            <v>4175.4399999999996</v>
          </cell>
          <cell r="N3372">
            <v>2600</v>
          </cell>
          <cell r="O3372">
            <v>2559.7199999999998</v>
          </cell>
          <cell r="P3372">
            <v>2600</v>
          </cell>
          <cell r="Q3372">
            <v>4020.72</v>
          </cell>
          <cell r="R3372">
            <v>2600</v>
          </cell>
          <cell r="S3372">
            <v>3964.72</v>
          </cell>
          <cell r="T3372">
            <v>2600</v>
          </cell>
          <cell r="U3372">
            <v>3068.72</v>
          </cell>
          <cell r="V3372">
            <v>2600</v>
          </cell>
          <cell r="W3372">
            <v>0</v>
          </cell>
          <cell r="X3372">
            <v>2600</v>
          </cell>
          <cell r="Y3372">
            <v>0</v>
          </cell>
          <cell r="Z3372">
            <v>2600</v>
          </cell>
          <cell r="AA3372">
            <v>0</v>
          </cell>
          <cell r="AB3372">
            <v>2600</v>
          </cell>
          <cell r="AC3372">
            <v>0</v>
          </cell>
          <cell r="AD3372">
            <v>2600</v>
          </cell>
          <cell r="AE3372">
            <v>0</v>
          </cell>
        </row>
        <row r="3373">
          <cell r="F3373" t="str">
            <v>(-) DESPESAS COMERCIAL HOSPITALAR/LICITAÇÕESDespesa com Processos Judiciais</v>
          </cell>
          <cell r="G3373" t="str">
            <v>Despesa com Processos Judiciais</v>
          </cell>
          <cell r="H3373">
            <v>0</v>
          </cell>
          <cell r="I3373">
            <v>0</v>
          </cell>
          <cell r="J3373">
            <v>0</v>
          </cell>
          <cell r="K3373">
            <v>0</v>
          </cell>
          <cell r="L3373">
            <v>0</v>
          </cell>
          <cell r="M3373">
            <v>3000</v>
          </cell>
          <cell r="N3373">
            <v>0</v>
          </cell>
          <cell r="O3373">
            <v>0</v>
          </cell>
          <cell r="P3373">
            <v>0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  <cell r="AA3373">
            <v>0</v>
          </cell>
          <cell r="AB3373">
            <v>0</v>
          </cell>
          <cell r="AC3373">
            <v>0</v>
          </cell>
          <cell r="AD3373">
            <v>0</v>
          </cell>
          <cell r="AE3373">
            <v>0</v>
          </cell>
        </row>
        <row r="3374">
          <cell r="F3374" t="str">
            <v>(-) DESPESAS COMERCIAL HOSPITALAR/LICITAÇÕESFrete Compra</v>
          </cell>
          <cell r="G3374" t="str">
            <v>Frete Compra</v>
          </cell>
          <cell r="H3374">
            <v>500</v>
          </cell>
          <cell r="I3374">
            <v>0</v>
          </cell>
          <cell r="J3374">
            <v>500</v>
          </cell>
          <cell r="K3374">
            <v>245.27</v>
          </cell>
          <cell r="L3374">
            <v>500</v>
          </cell>
          <cell r="M3374">
            <v>714.3</v>
          </cell>
          <cell r="N3374">
            <v>500</v>
          </cell>
          <cell r="O3374">
            <v>601.16999999999996</v>
          </cell>
          <cell r="P3374">
            <v>500</v>
          </cell>
          <cell r="Q3374">
            <v>265.7</v>
          </cell>
          <cell r="R3374">
            <v>500</v>
          </cell>
          <cell r="S3374">
            <v>150.47999999999999</v>
          </cell>
          <cell r="T3374">
            <v>500</v>
          </cell>
          <cell r="U3374">
            <v>566.79999999999995</v>
          </cell>
          <cell r="V3374">
            <v>500</v>
          </cell>
          <cell r="W3374">
            <v>0</v>
          </cell>
          <cell r="X3374">
            <v>500</v>
          </cell>
          <cell r="Y3374">
            <v>0</v>
          </cell>
          <cell r="Z3374">
            <v>500</v>
          </cell>
          <cell r="AA3374">
            <v>0</v>
          </cell>
          <cell r="AB3374">
            <v>500</v>
          </cell>
          <cell r="AC3374">
            <v>0</v>
          </cell>
          <cell r="AD3374">
            <v>500</v>
          </cell>
          <cell r="AE3374">
            <v>0</v>
          </cell>
        </row>
        <row r="3375">
          <cell r="F3375" t="str">
            <v>(-) DESPESAS COMERCIAL HOSPITALAR/LICITAÇÕESMão-de-Obra Terceirizada</v>
          </cell>
          <cell r="G3375" t="str">
            <v>Mão-de-Obra Terceirizada</v>
          </cell>
          <cell r="H3375">
            <v>0</v>
          </cell>
          <cell r="I3375">
            <v>0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  <cell r="AA3375">
            <v>0</v>
          </cell>
          <cell r="AB3375">
            <v>0</v>
          </cell>
          <cell r="AC3375">
            <v>0</v>
          </cell>
          <cell r="AD3375">
            <v>0</v>
          </cell>
          <cell r="AE3375">
            <v>0</v>
          </cell>
        </row>
        <row r="3376">
          <cell r="F3376" t="str">
            <v>(-) DESPESAS COMERCIAL HOSPITALAR/LICITAÇÕESServiço de Correios</v>
          </cell>
          <cell r="G3376" t="str">
            <v>Serviço de Correios</v>
          </cell>
          <cell r="H3376">
            <v>500</v>
          </cell>
          <cell r="I3376">
            <v>391.53</v>
          </cell>
          <cell r="J3376">
            <v>500</v>
          </cell>
          <cell r="K3376">
            <v>0</v>
          </cell>
          <cell r="L3376">
            <v>500</v>
          </cell>
          <cell r="M3376">
            <v>82.01</v>
          </cell>
          <cell r="N3376">
            <v>500</v>
          </cell>
          <cell r="O3376">
            <v>8.09</v>
          </cell>
          <cell r="P3376">
            <v>500</v>
          </cell>
          <cell r="Q3376">
            <v>1310.02</v>
          </cell>
          <cell r="R3376">
            <v>500</v>
          </cell>
          <cell r="S3376">
            <v>0</v>
          </cell>
          <cell r="T3376">
            <v>500</v>
          </cell>
          <cell r="U3376">
            <v>435.37</v>
          </cell>
          <cell r="V3376">
            <v>500</v>
          </cell>
          <cell r="W3376">
            <v>0</v>
          </cell>
          <cell r="X3376">
            <v>500</v>
          </cell>
          <cell r="Y3376">
            <v>0</v>
          </cell>
          <cell r="Z3376">
            <v>500</v>
          </cell>
          <cell r="AA3376">
            <v>0</v>
          </cell>
          <cell r="AB3376">
            <v>500</v>
          </cell>
          <cell r="AC3376">
            <v>0</v>
          </cell>
          <cell r="AD3376">
            <v>500</v>
          </cell>
          <cell r="AE3376">
            <v>0</v>
          </cell>
        </row>
        <row r="3377">
          <cell r="F3377" t="str">
            <v>(-) DESPESAS COMERCIAL HOSPITALAR/LICITAÇÕESÁgua</v>
          </cell>
          <cell r="G3377" t="str">
            <v>Água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  <cell r="AA3377">
            <v>0</v>
          </cell>
          <cell r="AB3377">
            <v>0</v>
          </cell>
          <cell r="AC3377">
            <v>0</v>
          </cell>
          <cell r="AD3377">
            <v>0</v>
          </cell>
          <cell r="AE3377">
            <v>0</v>
          </cell>
        </row>
        <row r="3378">
          <cell r="F3378" t="str">
            <v>(-) DESPESAS COMERCIAL HOSPITALAR/LICITAÇÕESDespesas com Amortização de Software</v>
          </cell>
          <cell r="G3378" t="str">
            <v>Despesas com Amortização de Software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  <cell r="AA3378">
            <v>0</v>
          </cell>
          <cell r="AB3378">
            <v>0</v>
          </cell>
          <cell r="AC3378">
            <v>0</v>
          </cell>
          <cell r="AD3378">
            <v>0</v>
          </cell>
          <cell r="AE3378">
            <v>0</v>
          </cell>
        </row>
        <row r="3379">
          <cell r="F3379" t="str">
            <v>(-) DESPESAS COMERCIAL HOSPITALAR/LICITAÇÕESTaxas Operacionais</v>
          </cell>
          <cell r="G3379" t="str">
            <v>Taxas Operacionais</v>
          </cell>
          <cell r="H3379">
            <v>20</v>
          </cell>
          <cell r="I3379">
            <v>0</v>
          </cell>
          <cell r="J3379">
            <v>20</v>
          </cell>
          <cell r="K3379">
            <v>401.62</v>
          </cell>
          <cell r="L3379">
            <v>20</v>
          </cell>
          <cell r="M3379">
            <v>0</v>
          </cell>
          <cell r="N3379">
            <v>20</v>
          </cell>
          <cell r="O3379">
            <v>0</v>
          </cell>
          <cell r="P3379">
            <v>20</v>
          </cell>
          <cell r="Q3379">
            <v>0</v>
          </cell>
          <cell r="R3379">
            <v>20</v>
          </cell>
          <cell r="S3379">
            <v>0</v>
          </cell>
          <cell r="T3379">
            <v>20</v>
          </cell>
          <cell r="U3379">
            <v>0</v>
          </cell>
          <cell r="V3379">
            <v>20</v>
          </cell>
          <cell r="W3379">
            <v>0</v>
          </cell>
          <cell r="X3379">
            <v>20</v>
          </cell>
          <cell r="Y3379">
            <v>0</v>
          </cell>
          <cell r="Z3379">
            <v>20</v>
          </cell>
          <cell r="AA3379">
            <v>0</v>
          </cell>
          <cell r="AB3379">
            <v>20</v>
          </cell>
          <cell r="AC3379">
            <v>0</v>
          </cell>
          <cell r="AD3379">
            <v>20</v>
          </cell>
          <cell r="AE3379">
            <v>0</v>
          </cell>
        </row>
        <row r="3380">
          <cell r="F3380" t="str">
            <v>(-) DESPESAS COMERCIAL HOSPITALAR/LICITAÇÕESAluguel de Imóveis</v>
          </cell>
          <cell r="G3380" t="str">
            <v>Aluguel de Imóveis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  <cell r="AA3380">
            <v>0</v>
          </cell>
          <cell r="AB3380">
            <v>0</v>
          </cell>
          <cell r="AC3380">
            <v>0</v>
          </cell>
          <cell r="AD3380">
            <v>0</v>
          </cell>
          <cell r="AE3380">
            <v>0</v>
          </cell>
        </row>
        <row r="3381">
          <cell r="F3381" t="str">
            <v>(-) DESPESAS COMERCIAL HOSPITALAR/LICITAÇÕESSeguro Frota Leve</v>
          </cell>
          <cell r="G3381" t="str">
            <v>Seguro Frota Leve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  <cell r="AA3381">
            <v>0</v>
          </cell>
          <cell r="AB3381">
            <v>0</v>
          </cell>
          <cell r="AC3381">
            <v>0</v>
          </cell>
          <cell r="AD3381">
            <v>0</v>
          </cell>
          <cell r="AE3381">
            <v>0</v>
          </cell>
        </row>
        <row r="3382">
          <cell r="F3382" t="str">
            <v>(-) DESPESAS COMERCIAL HOSPITALAR/LICITAÇÕESPerdas de Estoque</v>
          </cell>
          <cell r="G3382" t="str">
            <v>Perdas de Estoque</v>
          </cell>
          <cell r="H3382">
            <v>0</v>
          </cell>
          <cell r="I3382">
            <v>0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T3382">
            <v>0</v>
          </cell>
          <cell r="U3382">
            <v>0</v>
          </cell>
          <cell r="V3382">
            <v>0</v>
          </cell>
          <cell r="W3382">
            <v>0</v>
          </cell>
          <cell r="X3382">
            <v>0</v>
          </cell>
          <cell r="Y3382">
            <v>0</v>
          </cell>
          <cell r="Z3382">
            <v>0</v>
          </cell>
          <cell r="AA3382">
            <v>0</v>
          </cell>
          <cell r="AB3382">
            <v>0</v>
          </cell>
          <cell r="AC3382">
            <v>0</v>
          </cell>
          <cell r="AD3382">
            <v>0</v>
          </cell>
          <cell r="AE3382">
            <v>0</v>
          </cell>
        </row>
        <row r="3383">
          <cell r="F3383" t="str">
            <v>(-) DESPESAS COMERCIAL HOSPITALAR/LICITAÇÕESAluguel de Máquinas e Equipamentos</v>
          </cell>
          <cell r="G3383" t="str">
            <v>Aluguel de Máquinas e Equipamentos</v>
          </cell>
          <cell r="H3383">
            <v>0</v>
          </cell>
          <cell r="I3383">
            <v>0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T3383">
            <v>0</v>
          </cell>
          <cell r="U3383">
            <v>0</v>
          </cell>
          <cell r="V3383">
            <v>0</v>
          </cell>
          <cell r="W3383">
            <v>0</v>
          </cell>
          <cell r="X3383">
            <v>0</v>
          </cell>
          <cell r="Y3383">
            <v>0</v>
          </cell>
          <cell r="Z3383">
            <v>0</v>
          </cell>
          <cell r="AA3383">
            <v>0</v>
          </cell>
          <cell r="AB3383">
            <v>0</v>
          </cell>
          <cell r="AC3383">
            <v>0</v>
          </cell>
          <cell r="AD3383">
            <v>0</v>
          </cell>
          <cell r="AE3383">
            <v>0</v>
          </cell>
        </row>
        <row r="3384">
          <cell r="F3384" t="str">
            <v>(-) DESPESAS COMERCIAL HOSPITALAR/LICITAÇÕESOutras Despesas Gerais</v>
          </cell>
          <cell r="G3384" t="str">
            <v>Outras Despesas Gerais</v>
          </cell>
          <cell r="H3384">
            <v>0</v>
          </cell>
          <cell r="I3384">
            <v>0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T3384">
            <v>0</v>
          </cell>
          <cell r="U3384">
            <v>0</v>
          </cell>
          <cell r="V3384">
            <v>0</v>
          </cell>
          <cell r="W3384">
            <v>0</v>
          </cell>
          <cell r="X3384">
            <v>0</v>
          </cell>
          <cell r="Y3384">
            <v>0</v>
          </cell>
          <cell r="Z3384">
            <v>0</v>
          </cell>
          <cell r="AA3384">
            <v>0</v>
          </cell>
          <cell r="AB3384">
            <v>0</v>
          </cell>
          <cell r="AC3384">
            <v>0</v>
          </cell>
          <cell r="AD3384">
            <v>0</v>
          </cell>
          <cell r="AE3384">
            <v>0</v>
          </cell>
        </row>
        <row r="3385">
          <cell r="F3385" t="str">
            <v>(-) DESPESAS COMERCIAL ESCRITÓRIO SALVADOR(-) DESPESAS COMERCIAL ESCRITÓRIO SALVADOR</v>
          </cell>
          <cell r="G3385" t="str">
            <v>(-) DESPESAS COMERCIAL ESCRITÓRIO SALVADOR</v>
          </cell>
          <cell r="H3385">
            <v>22959.906941450867</v>
          </cell>
          <cell r="I3385">
            <v>18556.32</v>
          </cell>
          <cell r="J3385">
            <v>22535.330316925494</v>
          </cell>
          <cell r="K3385">
            <v>19050.280000000002</v>
          </cell>
          <cell r="L3385">
            <v>22535.330316925494</v>
          </cell>
          <cell r="M3385">
            <v>19924.82</v>
          </cell>
          <cell r="N3385">
            <v>24323.021180960655</v>
          </cell>
          <cell r="O3385">
            <v>25715.940000000002</v>
          </cell>
          <cell r="P3385">
            <v>23783.021180960655</v>
          </cell>
          <cell r="Q3385">
            <v>23490.16</v>
          </cell>
          <cell r="R3385">
            <v>23483.021180960655</v>
          </cell>
          <cell r="S3385">
            <v>24531.340000000004</v>
          </cell>
          <cell r="T3385">
            <v>24516.674580281408</v>
          </cell>
          <cell r="U3385">
            <v>20033.349999999999</v>
          </cell>
          <cell r="V3385">
            <v>23516.674580281408</v>
          </cell>
          <cell r="W3385">
            <v>0</v>
          </cell>
          <cell r="X3385">
            <v>24416.674580281408</v>
          </cell>
          <cell r="Y3385">
            <v>0</v>
          </cell>
          <cell r="Z3385">
            <v>23916.674580281408</v>
          </cell>
          <cell r="AA3385">
            <v>0</v>
          </cell>
          <cell r="AB3385">
            <v>23516.674580281408</v>
          </cell>
          <cell r="AC3385">
            <v>0</v>
          </cell>
          <cell r="AD3385">
            <v>23616.674580281408</v>
          </cell>
          <cell r="AE3385">
            <v>0</v>
          </cell>
        </row>
        <row r="3386">
          <cell r="F3386" t="str">
            <v>(-) DESPESAS COMERCIAL ESCRITÓRIO SALVADORDespesas com Pessoal</v>
          </cell>
          <cell r="G3386" t="str">
            <v>Despesas com Pessoal</v>
          </cell>
          <cell r="H3386">
            <v>13264.116952771667</v>
          </cell>
          <cell r="I3386">
            <v>13901</v>
          </cell>
          <cell r="J3386">
            <v>13339.540328246296</v>
          </cell>
          <cell r="K3386">
            <v>14498.44</v>
          </cell>
          <cell r="L3386">
            <v>13339.540328246296</v>
          </cell>
          <cell r="M3386">
            <v>14917.04</v>
          </cell>
          <cell r="N3386">
            <v>14127.231192281455</v>
          </cell>
          <cell r="O3386">
            <v>15567.16</v>
          </cell>
          <cell r="P3386">
            <v>14287.231192281455</v>
          </cell>
          <cell r="Q3386">
            <v>18027.46</v>
          </cell>
          <cell r="R3386">
            <v>14287.231192281455</v>
          </cell>
          <cell r="S3386">
            <v>15930.39</v>
          </cell>
          <cell r="T3386">
            <v>14287.231192281455</v>
          </cell>
          <cell r="U3386">
            <v>15194.2</v>
          </cell>
          <cell r="V3386">
            <v>14287.231192281455</v>
          </cell>
          <cell r="W3386">
            <v>0</v>
          </cell>
          <cell r="X3386">
            <v>14287.231192281455</v>
          </cell>
          <cell r="Y3386">
            <v>0</v>
          </cell>
          <cell r="Z3386">
            <v>14287.231192281455</v>
          </cell>
          <cell r="AA3386">
            <v>0</v>
          </cell>
          <cell r="AB3386">
            <v>14287.231192281455</v>
          </cell>
          <cell r="AC3386">
            <v>0</v>
          </cell>
          <cell r="AD3386">
            <v>14287.231192281455</v>
          </cell>
          <cell r="AE3386">
            <v>0</v>
          </cell>
        </row>
        <row r="3387">
          <cell r="F3387" t="str">
            <v>(-) DESPESAS COMERCIAL ESCRITÓRIO SALVADORSalários e Adicionais</v>
          </cell>
          <cell r="G3387" t="str">
            <v>Salários e Adicionais</v>
          </cell>
          <cell r="H3387">
            <v>7787</v>
          </cell>
          <cell r="I3387">
            <v>6941.13</v>
          </cell>
          <cell r="J3387">
            <v>7841.8594999999996</v>
          </cell>
          <cell r="K3387">
            <v>6686.8</v>
          </cell>
          <cell r="L3387">
            <v>7841.8594999999996</v>
          </cell>
          <cell r="M3387">
            <v>7271.33</v>
          </cell>
          <cell r="N3387">
            <v>8414.7896650000002</v>
          </cell>
          <cell r="O3387">
            <v>8553.5316000000003</v>
          </cell>
          <cell r="P3387">
            <v>8414.7896650000002</v>
          </cell>
          <cell r="Q3387">
            <v>8549.2788</v>
          </cell>
          <cell r="R3387">
            <v>8414.7896650000002</v>
          </cell>
          <cell r="S3387">
            <v>7315.1895999999997</v>
          </cell>
          <cell r="T3387">
            <v>8414.7896650000002</v>
          </cell>
          <cell r="U3387">
            <v>7607.2</v>
          </cell>
          <cell r="V3387">
            <v>8414.7896650000002</v>
          </cell>
          <cell r="W3387">
            <v>0</v>
          </cell>
          <cell r="X3387">
            <v>8414.7896650000002</v>
          </cell>
          <cell r="Y3387">
            <v>0</v>
          </cell>
          <cell r="Z3387">
            <v>8414.7896650000002</v>
          </cell>
          <cell r="AA3387">
            <v>0</v>
          </cell>
          <cell r="AB3387">
            <v>8414.7896650000002</v>
          </cell>
          <cell r="AC3387">
            <v>0</v>
          </cell>
          <cell r="AD3387">
            <v>8414.7896650000002</v>
          </cell>
          <cell r="AE3387">
            <v>0</v>
          </cell>
        </row>
        <row r="3388">
          <cell r="F3388" t="str">
            <v>(-) DESPESAS COMERCIAL ESCRITÓRIO SALVADORHoras Extras</v>
          </cell>
          <cell r="G3388" t="str">
            <v>Horas Extras</v>
          </cell>
          <cell r="H3388">
            <v>0</v>
          </cell>
          <cell r="I3388">
            <v>0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  <cell r="T3388">
            <v>0</v>
          </cell>
          <cell r="U3388">
            <v>0</v>
          </cell>
          <cell r="V3388">
            <v>0</v>
          </cell>
          <cell r="W3388">
            <v>0</v>
          </cell>
          <cell r="X3388">
            <v>0</v>
          </cell>
          <cell r="Y3388">
            <v>0</v>
          </cell>
          <cell r="Z3388">
            <v>0</v>
          </cell>
          <cell r="AA3388">
            <v>0</v>
          </cell>
          <cell r="AB3388">
            <v>0</v>
          </cell>
          <cell r="AC3388">
            <v>0</v>
          </cell>
          <cell r="AD3388">
            <v>0</v>
          </cell>
          <cell r="AE3388">
            <v>0</v>
          </cell>
        </row>
        <row r="3389">
          <cell r="F3389" t="str">
            <v>(-) DESPESAS COMERCIAL ESCRITÓRIO SALVADOREncargos Sociais</v>
          </cell>
          <cell r="G3389" t="str">
            <v>Encargos Sociais</v>
          </cell>
          <cell r="H3389">
            <v>2270.270311313333</v>
          </cell>
          <cell r="I3389">
            <v>2691.63</v>
          </cell>
          <cell r="J3389">
            <v>2286.2643904379629</v>
          </cell>
          <cell r="K3389">
            <v>3493.51</v>
          </cell>
          <cell r="L3389">
            <v>2286.2643904379629</v>
          </cell>
          <cell r="M3389">
            <v>3308.64</v>
          </cell>
          <cell r="N3389">
            <v>2453.3000067286207</v>
          </cell>
          <cell r="O3389">
            <v>3656.0484000000001</v>
          </cell>
          <cell r="P3389">
            <v>2453.3000067286207</v>
          </cell>
          <cell r="Q3389">
            <v>3655.9512</v>
          </cell>
          <cell r="R3389">
            <v>2453.3000067286207</v>
          </cell>
          <cell r="S3389">
            <v>4527.2304000000004</v>
          </cell>
          <cell r="T3389">
            <v>2453.3000067286207</v>
          </cell>
          <cell r="U3389">
            <v>3498.6000000000004</v>
          </cell>
          <cell r="V3389">
            <v>2453.3000067286207</v>
          </cell>
          <cell r="W3389">
            <v>0</v>
          </cell>
          <cell r="X3389">
            <v>2453.3000067286207</v>
          </cell>
          <cell r="Y3389">
            <v>0</v>
          </cell>
          <cell r="Z3389">
            <v>2453.3000067286207</v>
          </cell>
          <cell r="AA3389">
            <v>0</v>
          </cell>
          <cell r="AB3389">
            <v>2453.3000067286207</v>
          </cell>
          <cell r="AC3389">
            <v>0</v>
          </cell>
          <cell r="AD3389">
            <v>2453.3000067286207</v>
          </cell>
          <cell r="AE3389">
            <v>0</v>
          </cell>
        </row>
        <row r="3390">
          <cell r="F3390" t="str">
            <v>(-) DESPESAS COMERCIAL ESCRITÓRIO SALVADORINSS</v>
          </cell>
          <cell r="G3390" t="str">
            <v>INSS</v>
          </cell>
          <cell r="H3390">
            <v>781.91504464666673</v>
          </cell>
          <cell r="I3390">
            <v>527.76</v>
          </cell>
          <cell r="J3390">
            <v>787.42364467129664</v>
          </cell>
          <cell r="K3390">
            <v>974.18000000000006</v>
          </cell>
          <cell r="L3390">
            <v>787.42364467129664</v>
          </cell>
          <cell r="M3390">
            <v>864.07999999999993</v>
          </cell>
          <cell r="N3390">
            <v>844.95320875828747</v>
          </cell>
          <cell r="O3390">
            <v>976.32560000000001</v>
          </cell>
          <cell r="P3390">
            <v>844.95320875828747</v>
          </cell>
          <cell r="Q3390">
            <v>986.86079999999993</v>
          </cell>
          <cell r="R3390">
            <v>844.95320875828747</v>
          </cell>
          <cell r="S3390">
            <v>975.80359999999996</v>
          </cell>
          <cell r="T3390">
            <v>844.95320875828747</v>
          </cell>
          <cell r="U3390">
            <v>904.46</v>
          </cell>
          <cell r="V3390">
            <v>844.95320875828747</v>
          </cell>
          <cell r="W3390">
            <v>0</v>
          </cell>
          <cell r="X3390">
            <v>844.95320875828747</v>
          </cell>
          <cell r="Y3390">
            <v>0</v>
          </cell>
          <cell r="Z3390">
            <v>844.95320875828747</v>
          </cell>
          <cell r="AA3390">
            <v>0</v>
          </cell>
          <cell r="AB3390">
            <v>844.95320875828747</v>
          </cell>
          <cell r="AC3390">
            <v>0</v>
          </cell>
          <cell r="AD3390">
            <v>844.95320875828747</v>
          </cell>
          <cell r="AE3390">
            <v>0</v>
          </cell>
        </row>
        <row r="3391">
          <cell r="F3391" t="str">
            <v>(-) DESPESAS COMERCIAL ESCRITÓRIO SALVADORFGTS</v>
          </cell>
          <cell r="G3391" t="str">
            <v>FGTS</v>
          </cell>
          <cell r="H3391">
            <v>622.96</v>
          </cell>
          <cell r="I3391">
            <v>517.04999999999995</v>
          </cell>
          <cell r="J3391">
            <v>627.34875999999997</v>
          </cell>
          <cell r="K3391">
            <v>780.86</v>
          </cell>
          <cell r="L3391">
            <v>627.34875999999997</v>
          </cell>
          <cell r="M3391">
            <v>770.06000000000006</v>
          </cell>
          <cell r="N3391">
            <v>673.18317320000006</v>
          </cell>
          <cell r="O3391">
            <v>890.02240000000006</v>
          </cell>
          <cell r="P3391">
            <v>673.18317320000006</v>
          </cell>
          <cell r="Q3391">
            <v>879.4763999999999</v>
          </cell>
          <cell r="R3391">
            <v>673.18317320000006</v>
          </cell>
          <cell r="S3391">
            <v>849.60119999999984</v>
          </cell>
          <cell r="T3391">
            <v>673.18317320000006</v>
          </cell>
          <cell r="U3391">
            <v>806.02</v>
          </cell>
          <cell r="V3391">
            <v>673.18317320000006</v>
          </cell>
          <cell r="W3391">
            <v>0</v>
          </cell>
          <cell r="X3391">
            <v>673.18317320000006</v>
          </cell>
          <cell r="Y3391">
            <v>0</v>
          </cell>
          <cell r="Z3391">
            <v>673.18317320000006</v>
          </cell>
          <cell r="AA3391">
            <v>0</v>
          </cell>
          <cell r="AB3391">
            <v>673.18317320000006</v>
          </cell>
          <cell r="AC3391">
            <v>0</v>
          </cell>
          <cell r="AD3391">
            <v>673.18317320000006</v>
          </cell>
          <cell r="AE3391">
            <v>0</v>
          </cell>
        </row>
        <row r="3392">
          <cell r="F3392" t="str">
            <v>(-) DESPESAS COMERCIAL ESCRITÓRIO SALVADORProvisão 13º Salário</v>
          </cell>
          <cell r="G3392" t="str">
            <v>Provisão 13º Salário</v>
          </cell>
          <cell r="H3392">
            <v>648.9166666666664</v>
          </cell>
          <cell r="I3392">
            <v>705.58</v>
          </cell>
          <cell r="J3392">
            <v>653.48829166666633</v>
          </cell>
          <cell r="K3392">
            <v>720.05</v>
          </cell>
          <cell r="L3392">
            <v>653.48829166666633</v>
          </cell>
          <cell r="M3392">
            <v>716.21</v>
          </cell>
          <cell r="N3392">
            <v>701.23247208333305</v>
          </cell>
          <cell r="O3392">
            <v>766.98360000000002</v>
          </cell>
          <cell r="P3392">
            <v>701.23247208333305</v>
          </cell>
          <cell r="Q3392">
            <v>766.98359999999991</v>
          </cell>
          <cell r="R3392">
            <v>701.23247208333305</v>
          </cell>
          <cell r="S3392">
            <v>903.27279999999996</v>
          </cell>
          <cell r="T3392">
            <v>701.23247208333305</v>
          </cell>
          <cell r="U3392">
            <v>766.24</v>
          </cell>
          <cell r="V3392">
            <v>701.23247208333305</v>
          </cell>
          <cell r="W3392">
            <v>0</v>
          </cell>
          <cell r="X3392">
            <v>701.23247208333305</v>
          </cell>
          <cell r="Y3392">
            <v>0</v>
          </cell>
          <cell r="Z3392">
            <v>701.23247208333305</v>
          </cell>
          <cell r="AA3392">
            <v>0</v>
          </cell>
          <cell r="AB3392">
            <v>701.23247208333305</v>
          </cell>
          <cell r="AC3392">
            <v>0</v>
          </cell>
          <cell r="AD3392">
            <v>701.23247208333305</v>
          </cell>
          <cell r="AE3392">
            <v>0</v>
          </cell>
        </row>
        <row r="3393">
          <cell r="F3393" t="str">
            <v>(-) DESPESAS COMERCIAL ESCRITÓRIO SALVADORProvisão de Férias</v>
          </cell>
          <cell r="G3393" t="str">
            <v>Provisão de Férias</v>
          </cell>
          <cell r="H3393">
            <v>216.4786</v>
          </cell>
          <cell r="I3393">
            <v>941.24</v>
          </cell>
          <cell r="J3393">
            <v>218.00369409999996</v>
          </cell>
          <cell r="K3393">
            <v>1018.42</v>
          </cell>
          <cell r="L3393">
            <v>218.00369409999996</v>
          </cell>
          <cell r="M3393">
            <v>958.29</v>
          </cell>
          <cell r="N3393">
            <v>233.93115268699998</v>
          </cell>
          <cell r="O3393">
            <v>1022.7168000000001</v>
          </cell>
          <cell r="P3393">
            <v>233.93115268699998</v>
          </cell>
          <cell r="Q3393">
            <v>1022.6304</v>
          </cell>
          <cell r="R3393">
            <v>233.93115268699998</v>
          </cell>
          <cell r="S3393">
            <v>1798.5527999999999</v>
          </cell>
          <cell r="T3393">
            <v>233.93115268699998</v>
          </cell>
          <cell r="U3393">
            <v>1021.88</v>
          </cell>
          <cell r="V3393">
            <v>233.93115268699998</v>
          </cell>
          <cell r="W3393">
            <v>0</v>
          </cell>
          <cell r="X3393">
            <v>233.93115268699998</v>
          </cell>
          <cell r="Y3393">
            <v>0</v>
          </cell>
          <cell r="Z3393">
            <v>233.93115268699998</v>
          </cell>
          <cell r="AA3393">
            <v>0</v>
          </cell>
          <cell r="AB3393">
            <v>233.93115268699998</v>
          </cell>
          <cell r="AC3393">
            <v>0</v>
          </cell>
          <cell r="AD3393">
            <v>233.93115268699998</v>
          </cell>
          <cell r="AE3393">
            <v>0</v>
          </cell>
        </row>
        <row r="3394">
          <cell r="F3394" t="str">
            <v>(-) DESPESAS COMERCIAL ESCRITÓRIO SALVADORProvisão PPR Global</v>
          </cell>
          <cell r="G3394" t="str">
            <v>Provisão PPR Global</v>
          </cell>
          <cell r="H3394">
            <v>648.65710000000001</v>
          </cell>
          <cell r="I3394">
            <v>705.58</v>
          </cell>
          <cell r="J3394">
            <v>653.22689634999995</v>
          </cell>
          <cell r="K3394">
            <v>712.81</v>
          </cell>
          <cell r="L3394">
            <v>653.22689634999995</v>
          </cell>
          <cell r="M3394">
            <v>713.94</v>
          </cell>
          <cell r="N3394">
            <v>700.95197909449996</v>
          </cell>
          <cell r="O3394">
            <v>713</v>
          </cell>
          <cell r="P3394">
            <v>700.95197909449996</v>
          </cell>
          <cell r="Q3394">
            <v>712.43</v>
          </cell>
          <cell r="R3394">
            <v>700.95197909449996</v>
          </cell>
          <cell r="S3394">
            <v>763.19</v>
          </cell>
          <cell r="T3394">
            <v>700.95197909449996</v>
          </cell>
          <cell r="U3394">
            <v>763.62</v>
          </cell>
          <cell r="V3394">
            <v>700.95197909449996</v>
          </cell>
          <cell r="W3394">
            <v>0</v>
          </cell>
          <cell r="X3394">
            <v>700.95197909449996</v>
          </cell>
          <cell r="Y3394">
            <v>0</v>
          </cell>
          <cell r="Z3394">
            <v>700.95197909449996</v>
          </cell>
          <cell r="AA3394">
            <v>0</v>
          </cell>
          <cell r="AB3394">
            <v>700.95197909449996</v>
          </cell>
          <cell r="AC3394">
            <v>0</v>
          </cell>
          <cell r="AD3394">
            <v>700.95197909449996</v>
          </cell>
          <cell r="AE3394">
            <v>0</v>
          </cell>
        </row>
        <row r="3395">
          <cell r="F3395" t="str">
            <v>(-) DESPESAS COMERCIAL ESCRITÓRIO SALVADORProvisão PPR Gestores</v>
          </cell>
          <cell r="G3395" t="str">
            <v>Provisão PPR Gestores</v>
          </cell>
          <cell r="H3395">
            <v>857.33120812499999</v>
          </cell>
          <cell r="I3395">
            <v>857.33</v>
          </cell>
          <cell r="J3395">
            <v>857.33120812499999</v>
          </cell>
          <cell r="K3395">
            <v>857.33</v>
          </cell>
          <cell r="L3395">
            <v>857.33120812499999</v>
          </cell>
          <cell r="M3395">
            <v>857.33</v>
          </cell>
          <cell r="N3395">
            <v>857.33120812499999</v>
          </cell>
          <cell r="O3395">
            <v>857.33</v>
          </cell>
          <cell r="P3395">
            <v>857.33120812499999</v>
          </cell>
          <cell r="Q3395">
            <v>857.33</v>
          </cell>
          <cell r="R3395">
            <v>857.33120812499999</v>
          </cell>
          <cell r="S3395">
            <v>857.33</v>
          </cell>
          <cell r="T3395">
            <v>857.33120812499999</v>
          </cell>
          <cell r="U3395">
            <v>857.33</v>
          </cell>
          <cell r="V3395">
            <v>857.33120812499999</v>
          </cell>
          <cell r="W3395">
            <v>0</v>
          </cell>
          <cell r="X3395">
            <v>857.33120812499999</v>
          </cell>
          <cell r="Y3395">
            <v>0</v>
          </cell>
          <cell r="Z3395">
            <v>857.33120812499999</v>
          </cell>
          <cell r="AA3395">
            <v>0</v>
          </cell>
          <cell r="AB3395">
            <v>857.33120812499999</v>
          </cell>
          <cell r="AC3395">
            <v>0</v>
          </cell>
          <cell r="AD3395">
            <v>857.33120812499999</v>
          </cell>
          <cell r="AE3395">
            <v>0</v>
          </cell>
        </row>
        <row r="3396">
          <cell r="F3396" t="str">
            <v>(-) DESPESAS COMERCIAL ESCRITÓRIO SALVADORDesenvolvimento RH e Outras</v>
          </cell>
          <cell r="G3396" t="str">
            <v>Desenvolvimento RH e Outras</v>
          </cell>
          <cell r="H3396">
            <v>39.108333333333334</v>
          </cell>
          <cell r="I3396">
            <v>319</v>
          </cell>
          <cell r="J3396">
            <v>39.108333333333334</v>
          </cell>
          <cell r="K3396">
            <v>414</v>
          </cell>
          <cell r="L3396">
            <v>39.108333333333334</v>
          </cell>
          <cell r="M3396">
            <v>319</v>
          </cell>
          <cell r="N3396">
            <v>39.108333333333334</v>
          </cell>
          <cell r="O3396">
            <v>0</v>
          </cell>
          <cell r="P3396">
            <v>39.108333333333334</v>
          </cell>
          <cell r="Q3396">
            <v>239.2</v>
          </cell>
          <cell r="R3396">
            <v>39.108333333333334</v>
          </cell>
          <cell r="S3396">
            <v>0</v>
          </cell>
          <cell r="T3396">
            <v>39.108333333333334</v>
          </cell>
          <cell r="U3396">
            <v>0</v>
          </cell>
          <cell r="V3396">
            <v>39.108333333333334</v>
          </cell>
          <cell r="W3396">
            <v>0</v>
          </cell>
          <cell r="X3396">
            <v>39.108333333333334</v>
          </cell>
          <cell r="Y3396">
            <v>0</v>
          </cell>
          <cell r="Z3396">
            <v>39.108333333333334</v>
          </cell>
          <cell r="AA3396">
            <v>0</v>
          </cell>
          <cell r="AB3396">
            <v>39.108333333333334</v>
          </cell>
          <cell r="AC3396">
            <v>0</v>
          </cell>
          <cell r="AD3396">
            <v>39.108333333333334</v>
          </cell>
          <cell r="AE3396">
            <v>0</v>
          </cell>
        </row>
        <row r="3397">
          <cell r="F3397" t="str">
            <v>(-) DESPESAS COMERCIAL ESCRITÓRIO SALVADOREducação Continuada</v>
          </cell>
          <cell r="G3397" t="str">
            <v>Educação Continuada</v>
          </cell>
          <cell r="H3397">
            <v>0</v>
          </cell>
          <cell r="I3397">
            <v>319</v>
          </cell>
          <cell r="J3397">
            <v>0</v>
          </cell>
          <cell r="K3397">
            <v>319</v>
          </cell>
          <cell r="L3397">
            <v>0</v>
          </cell>
          <cell r="M3397">
            <v>319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  <cell r="R3397">
            <v>0</v>
          </cell>
          <cell r="S3397">
            <v>0</v>
          </cell>
          <cell r="T3397">
            <v>0</v>
          </cell>
          <cell r="U3397">
            <v>0</v>
          </cell>
          <cell r="V3397">
            <v>0</v>
          </cell>
          <cell r="W3397">
            <v>0</v>
          </cell>
          <cell r="X3397">
            <v>0</v>
          </cell>
          <cell r="Y3397">
            <v>0</v>
          </cell>
          <cell r="Z3397">
            <v>0</v>
          </cell>
          <cell r="AA3397">
            <v>0</v>
          </cell>
          <cell r="AB3397">
            <v>0</v>
          </cell>
          <cell r="AC3397">
            <v>0</v>
          </cell>
          <cell r="AD3397">
            <v>0</v>
          </cell>
          <cell r="AE3397">
            <v>0</v>
          </cell>
        </row>
        <row r="3398">
          <cell r="F3398" t="str">
            <v>(-) DESPESAS COMERCIAL ESCRITÓRIO SALVADORIdiomas</v>
          </cell>
          <cell r="G3398" t="str">
            <v>Idiomas</v>
          </cell>
          <cell r="H3398">
            <v>0</v>
          </cell>
          <cell r="I3398">
            <v>0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0</v>
          </cell>
          <cell r="R3398">
            <v>0</v>
          </cell>
          <cell r="S3398">
            <v>0</v>
          </cell>
          <cell r="T3398">
            <v>0</v>
          </cell>
          <cell r="U3398">
            <v>0</v>
          </cell>
          <cell r="V3398">
            <v>0</v>
          </cell>
          <cell r="W3398">
            <v>0</v>
          </cell>
          <cell r="X3398">
            <v>0</v>
          </cell>
          <cell r="Y3398">
            <v>0</v>
          </cell>
          <cell r="Z3398">
            <v>0</v>
          </cell>
          <cell r="AA3398">
            <v>0</v>
          </cell>
          <cell r="AB3398">
            <v>0</v>
          </cell>
          <cell r="AC3398">
            <v>0</v>
          </cell>
          <cell r="AD3398">
            <v>0</v>
          </cell>
          <cell r="AE3398">
            <v>0</v>
          </cell>
        </row>
        <row r="3399">
          <cell r="F3399" t="str">
            <v>(-) DESPESAS COMERCIAL ESCRITÓRIO SALVADORGinástica Laboral</v>
          </cell>
          <cell r="G3399" t="str">
            <v>Ginástica Laboral</v>
          </cell>
          <cell r="H3399">
            <v>0</v>
          </cell>
          <cell r="I3399">
            <v>0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  <cell r="T3399">
            <v>0</v>
          </cell>
          <cell r="U3399">
            <v>0</v>
          </cell>
          <cell r="V3399">
            <v>0</v>
          </cell>
          <cell r="W3399">
            <v>0</v>
          </cell>
          <cell r="X3399">
            <v>0</v>
          </cell>
          <cell r="Y3399">
            <v>0</v>
          </cell>
          <cell r="Z3399">
            <v>0</v>
          </cell>
          <cell r="AA3399">
            <v>0</v>
          </cell>
          <cell r="AB3399">
            <v>0</v>
          </cell>
          <cell r="AC3399">
            <v>0</v>
          </cell>
          <cell r="AD3399">
            <v>0</v>
          </cell>
          <cell r="AE3399">
            <v>0</v>
          </cell>
        </row>
        <row r="3400">
          <cell r="F3400" t="str">
            <v>(-) DESPESAS COMERCIAL ESCRITÓRIO SALVADOREducação e Treinamento (Capacitação)</v>
          </cell>
          <cell r="G3400" t="str">
            <v>Educação e Treinamento (Capacitação)</v>
          </cell>
          <cell r="H3400">
            <v>0</v>
          </cell>
          <cell r="I3400">
            <v>0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>
            <v>0</v>
          </cell>
          <cell r="S3400">
            <v>0</v>
          </cell>
          <cell r="T3400">
            <v>0</v>
          </cell>
          <cell r="U3400">
            <v>0</v>
          </cell>
          <cell r="V3400">
            <v>0</v>
          </cell>
          <cell r="W3400">
            <v>0</v>
          </cell>
          <cell r="X3400">
            <v>0</v>
          </cell>
          <cell r="Y3400">
            <v>0</v>
          </cell>
          <cell r="Z3400">
            <v>0</v>
          </cell>
          <cell r="AA3400">
            <v>0</v>
          </cell>
          <cell r="AB3400">
            <v>0</v>
          </cell>
          <cell r="AC3400">
            <v>0</v>
          </cell>
          <cell r="AD3400">
            <v>0</v>
          </cell>
          <cell r="AE3400">
            <v>0</v>
          </cell>
        </row>
        <row r="3401">
          <cell r="F3401" t="str">
            <v>(-) DESPESAS COMERCIAL ESCRITÓRIO SALVADORAtividades Motivacionais</v>
          </cell>
          <cell r="G3401" t="str">
            <v>Atividades Motivacionais</v>
          </cell>
          <cell r="H3401">
            <v>0</v>
          </cell>
          <cell r="I3401">
            <v>0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  <cell r="T3401">
            <v>0</v>
          </cell>
          <cell r="U3401">
            <v>0</v>
          </cell>
          <cell r="V3401">
            <v>0</v>
          </cell>
          <cell r="W3401">
            <v>0</v>
          </cell>
          <cell r="X3401">
            <v>0</v>
          </cell>
          <cell r="Y3401">
            <v>0</v>
          </cell>
          <cell r="Z3401">
            <v>0</v>
          </cell>
          <cell r="AA3401">
            <v>0</v>
          </cell>
          <cell r="AB3401">
            <v>0</v>
          </cell>
          <cell r="AC3401">
            <v>0</v>
          </cell>
          <cell r="AD3401">
            <v>0</v>
          </cell>
          <cell r="AE3401">
            <v>0</v>
          </cell>
        </row>
        <row r="3402">
          <cell r="F3402" t="str">
            <v>(-) DESPESAS COMERCIAL ESCRITÓRIO SALVADORExames Médicos</v>
          </cell>
          <cell r="G3402" t="str">
            <v>Exames Médicos</v>
          </cell>
          <cell r="H3402">
            <v>8.9</v>
          </cell>
          <cell r="I3402">
            <v>0</v>
          </cell>
          <cell r="J3402">
            <v>8.9</v>
          </cell>
          <cell r="K3402">
            <v>0</v>
          </cell>
          <cell r="L3402">
            <v>8.9</v>
          </cell>
          <cell r="M3402">
            <v>0</v>
          </cell>
          <cell r="N3402">
            <v>8.9</v>
          </cell>
          <cell r="O3402">
            <v>0</v>
          </cell>
          <cell r="P3402">
            <v>8.9</v>
          </cell>
          <cell r="Q3402">
            <v>0</v>
          </cell>
          <cell r="R3402">
            <v>8.9</v>
          </cell>
          <cell r="S3402">
            <v>0</v>
          </cell>
          <cell r="T3402">
            <v>8.9</v>
          </cell>
          <cell r="U3402">
            <v>0</v>
          </cell>
          <cell r="V3402">
            <v>8.9</v>
          </cell>
          <cell r="W3402">
            <v>0</v>
          </cell>
          <cell r="X3402">
            <v>8.9</v>
          </cell>
          <cell r="Y3402">
            <v>0</v>
          </cell>
          <cell r="Z3402">
            <v>8.9</v>
          </cell>
          <cell r="AA3402">
            <v>0</v>
          </cell>
          <cell r="AB3402">
            <v>8.9</v>
          </cell>
          <cell r="AC3402">
            <v>0</v>
          </cell>
          <cell r="AD3402">
            <v>8.9</v>
          </cell>
          <cell r="AE3402">
            <v>0</v>
          </cell>
        </row>
        <row r="3403">
          <cell r="F3403" t="str">
            <v>(-) DESPESAS COMERCIAL ESCRITÓRIO SALVADORAlimentação Interna Funcionários</v>
          </cell>
          <cell r="G3403" t="str">
            <v>Alimentação Interna Funcionários</v>
          </cell>
          <cell r="H3403">
            <v>0</v>
          </cell>
          <cell r="I3403">
            <v>0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  <cell r="AA3403">
            <v>0</v>
          </cell>
          <cell r="AB3403">
            <v>0</v>
          </cell>
          <cell r="AC3403">
            <v>0</v>
          </cell>
          <cell r="AD3403">
            <v>0</v>
          </cell>
          <cell r="AE3403">
            <v>0</v>
          </cell>
        </row>
        <row r="3404">
          <cell r="F3404" t="str">
            <v>(-) DESPESAS COMERCIAL ESCRITÓRIO SALVADORMulta Termino Contratual</v>
          </cell>
          <cell r="G3404" t="str">
            <v>Multa Termino Contratual</v>
          </cell>
          <cell r="H3404">
            <v>0</v>
          </cell>
          <cell r="I3404">
            <v>0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  <cell r="AA3404">
            <v>0</v>
          </cell>
          <cell r="AB3404">
            <v>0</v>
          </cell>
          <cell r="AC3404">
            <v>0</v>
          </cell>
          <cell r="AD3404">
            <v>0</v>
          </cell>
          <cell r="AE3404">
            <v>0</v>
          </cell>
        </row>
        <row r="3405">
          <cell r="F3405" t="str">
            <v>(-) DESPESAS COMERCIAL ESCRITÓRIO SALVADORMultas Trabalhistas</v>
          </cell>
          <cell r="G3405" t="str">
            <v>Multas Trabalhistas</v>
          </cell>
          <cell r="H3405">
            <v>0</v>
          </cell>
          <cell r="I3405">
            <v>0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  <cell r="AA3405">
            <v>0</v>
          </cell>
          <cell r="AB3405">
            <v>0</v>
          </cell>
          <cell r="AC3405">
            <v>0</v>
          </cell>
          <cell r="AD3405">
            <v>0</v>
          </cell>
          <cell r="AE3405">
            <v>0</v>
          </cell>
        </row>
        <row r="3406">
          <cell r="F3406" t="str">
            <v xml:space="preserve">(-) DESPESAS COMERCIAL ESCRITÓRIO SALVADORFardamento </v>
          </cell>
          <cell r="G3406" t="str">
            <v xml:space="preserve">Fardamento </v>
          </cell>
          <cell r="H3406">
            <v>30.208333333333332</v>
          </cell>
          <cell r="I3406">
            <v>0</v>
          </cell>
          <cell r="J3406">
            <v>30.208333333333332</v>
          </cell>
          <cell r="K3406">
            <v>95</v>
          </cell>
          <cell r="L3406">
            <v>30.208333333333332</v>
          </cell>
          <cell r="M3406">
            <v>0</v>
          </cell>
          <cell r="N3406">
            <v>30.208333333333332</v>
          </cell>
          <cell r="O3406">
            <v>0</v>
          </cell>
          <cell r="P3406">
            <v>30.208333333333332</v>
          </cell>
          <cell r="Q3406">
            <v>239.2</v>
          </cell>
          <cell r="R3406">
            <v>30.208333333333332</v>
          </cell>
          <cell r="S3406">
            <v>0</v>
          </cell>
          <cell r="T3406">
            <v>30.208333333333332</v>
          </cell>
          <cell r="U3406">
            <v>0</v>
          </cell>
          <cell r="V3406">
            <v>30.208333333333332</v>
          </cell>
          <cell r="W3406">
            <v>0</v>
          </cell>
          <cell r="X3406">
            <v>30.208333333333332</v>
          </cell>
          <cell r="Y3406">
            <v>0</v>
          </cell>
          <cell r="Z3406">
            <v>30.208333333333332</v>
          </cell>
          <cell r="AA3406">
            <v>0</v>
          </cell>
          <cell r="AB3406">
            <v>30.208333333333332</v>
          </cell>
          <cell r="AC3406">
            <v>0</v>
          </cell>
          <cell r="AD3406">
            <v>30.208333333333332</v>
          </cell>
          <cell r="AE3406">
            <v>0</v>
          </cell>
        </row>
        <row r="3407">
          <cell r="F3407" t="str">
            <v>(-) DESPESAS COMERCIAL ESCRITÓRIO SALVADORBenefícios</v>
          </cell>
          <cell r="G3407" t="str">
            <v>Benefícios</v>
          </cell>
          <cell r="H3407">
            <v>1661.75</v>
          </cell>
          <cell r="I3407">
            <v>2386.33</v>
          </cell>
          <cell r="J3407">
            <v>1661.75</v>
          </cell>
          <cell r="K3407">
            <v>2333.9899999999998</v>
          </cell>
          <cell r="L3407">
            <v>1661.75</v>
          </cell>
          <cell r="M3407">
            <v>2446.8000000000002</v>
          </cell>
          <cell r="N3407">
            <v>1661.75</v>
          </cell>
          <cell r="O3407">
            <v>1787.25</v>
          </cell>
          <cell r="P3407">
            <v>1821.75</v>
          </cell>
          <cell r="Q3407">
            <v>4013.27</v>
          </cell>
          <cell r="R3407">
            <v>1821.75</v>
          </cell>
          <cell r="S3407">
            <v>2467.4499999999998</v>
          </cell>
          <cell r="T3407">
            <v>1821.75</v>
          </cell>
          <cell r="U3407">
            <v>2467.4499999999998</v>
          </cell>
          <cell r="V3407">
            <v>1821.75</v>
          </cell>
          <cell r="W3407">
            <v>0</v>
          </cell>
          <cell r="X3407">
            <v>1821.75</v>
          </cell>
          <cell r="Y3407">
            <v>0</v>
          </cell>
          <cell r="Z3407">
            <v>1821.75</v>
          </cell>
          <cell r="AA3407">
            <v>0</v>
          </cell>
          <cell r="AB3407">
            <v>1821.75</v>
          </cell>
          <cell r="AC3407">
            <v>0</v>
          </cell>
          <cell r="AD3407">
            <v>1821.75</v>
          </cell>
          <cell r="AE3407">
            <v>0</v>
          </cell>
        </row>
        <row r="3408">
          <cell r="F3408" t="str">
            <v>(-) DESPESAS COMERCIAL ESCRITÓRIO SALVADORAjuda de Custo Alimentação</v>
          </cell>
          <cell r="G3408" t="str">
            <v>Ajuda de Custo Alimentação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  <cell r="AA3408">
            <v>0</v>
          </cell>
          <cell r="AB3408">
            <v>0</v>
          </cell>
          <cell r="AC3408">
            <v>0</v>
          </cell>
          <cell r="AD3408">
            <v>0</v>
          </cell>
          <cell r="AE3408">
            <v>0</v>
          </cell>
        </row>
        <row r="3409">
          <cell r="F3409" t="str">
            <v>(-) DESPESAS COMERCIAL ESCRITÓRIO SALVADORAjuda de Custo Combustível</v>
          </cell>
          <cell r="G3409" t="str">
            <v>Ajuda de Custo Combustível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  <cell r="AA3409">
            <v>0</v>
          </cell>
          <cell r="AB3409">
            <v>0</v>
          </cell>
          <cell r="AC3409">
            <v>0</v>
          </cell>
          <cell r="AD3409">
            <v>0</v>
          </cell>
          <cell r="AE3409">
            <v>0</v>
          </cell>
        </row>
        <row r="3410">
          <cell r="F3410" t="str">
            <v>(-) DESPESAS COMERCIAL ESCRITÓRIO SALVADORAjuda de Custo Moradia/Aluguel</v>
          </cell>
          <cell r="G3410" t="str">
            <v>Ajuda de Custo Moradia/Aluguel</v>
          </cell>
          <cell r="H3410">
            <v>0</v>
          </cell>
          <cell r="I3410">
            <v>680</v>
          </cell>
          <cell r="J3410">
            <v>0</v>
          </cell>
          <cell r="K3410">
            <v>680</v>
          </cell>
          <cell r="L3410">
            <v>0</v>
          </cell>
          <cell r="M3410">
            <v>680</v>
          </cell>
          <cell r="N3410">
            <v>0</v>
          </cell>
          <cell r="O3410">
            <v>0</v>
          </cell>
          <cell r="P3410">
            <v>0</v>
          </cell>
          <cell r="Q3410">
            <v>0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  <cell r="Y3410">
            <v>0</v>
          </cell>
          <cell r="Z3410">
            <v>0</v>
          </cell>
          <cell r="AA3410">
            <v>0</v>
          </cell>
          <cell r="AB3410">
            <v>0</v>
          </cell>
          <cell r="AC3410">
            <v>0</v>
          </cell>
          <cell r="AD3410">
            <v>0</v>
          </cell>
          <cell r="AE3410">
            <v>0</v>
          </cell>
        </row>
        <row r="3411">
          <cell r="F3411" t="str">
            <v>(-) DESPESAS COMERCIAL ESCRITÓRIO SALVADORPlano de Saúde</v>
          </cell>
          <cell r="G3411" t="str">
            <v>Plano de Saúde</v>
          </cell>
          <cell r="H3411">
            <v>740</v>
          </cell>
          <cell r="I3411">
            <v>753.99</v>
          </cell>
          <cell r="J3411">
            <v>740</v>
          </cell>
          <cell r="K3411">
            <v>753.99</v>
          </cell>
          <cell r="L3411">
            <v>740</v>
          </cell>
          <cell r="M3411">
            <v>866.8</v>
          </cell>
          <cell r="N3411">
            <v>740</v>
          </cell>
          <cell r="O3411">
            <v>866.8</v>
          </cell>
          <cell r="P3411">
            <v>825</v>
          </cell>
          <cell r="Q3411">
            <v>1733.6</v>
          </cell>
          <cell r="R3411">
            <v>825</v>
          </cell>
          <cell r="S3411">
            <v>866.8</v>
          </cell>
          <cell r="T3411">
            <v>825</v>
          </cell>
          <cell r="U3411">
            <v>866.8</v>
          </cell>
          <cell r="V3411">
            <v>825</v>
          </cell>
          <cell r="W3411">
            <v>0</v>
          </cell>
          <cell r="X3411">
            <v>825</v>
          </cell>
          <cell r="Y3411">
            <v>0</v>
          </cell>
          <cell r="Z3411">
            <v>825</v>
          </cell>
          <cell r="AA3411">
            <v>0</v>
          </cell>
          <cell r="AB3411">
            <v>825</v>
          </cell>
          <cell r="AC3411">
            <v>0</v>
          </cell>
          <cell r="AD3411">
            <v>825</v>
          </cell>
          <cell r="AE3411">
            <v>0</v>
          </cell>
        </row>
        <row r="3412">
          <cell r="F3412" t="str">
            <v>(-) DESPESAS COMERCIAL ESCRITÓRIO SALVADORSeguro de Vida em Grupo</v>
          </cell>
          <cell r="G3412" t="str">
            <v>Seguro de Vida em Grupo</v>
          </cell>
          <cell r="H3412">
            <v>21.75</v>
          </cell>
          <cell r="I3412">
            <v>0</v>
          </cell>
          <cell r="J3412">
            <v>21.75</v>
          </cell>
          <cell r="K3412">
            <v>0</v>
          </cell>
          <cell r="L3412">
            <v>21.75</v>
          </cell>
          <cell r="M3412">
            <v>0</v>
          </cell>
          <cell r="N3412">
            <v>21.75</v>
          </cell>
          <cell r="O3412">
            <v>20.45</v>
          </cell>
          <cell r="P3412">
            <v>21.75</v>
          </cell>
          <cell r="Q3412">
            <v>19.670000000000002</v>
          </cell>
          <cell r="R3412">
            <v>21.75</v>
          </cell>
          <cell r="S3412">
            <v>20.65</v>
          </cell>
          <cell r="T3412">
            <v>21.75</v>
          </cell>
          <cell r="U3412">
            <v>20.65</v>
          </cell>
          <cell r="V3412">
            <v>21.75</v>
          </cell>
          <cell r="W3412">
            <v>0</v>
          </cell>
          <cell r="X3412">
            <v>21.75</v>
          </cell>
          <cell r="Y3412">
            <v>0</v>
          </cell>
          <cell r="Z3412">
            <v>21.75</v>
          </cell>
          <cell r="AA3412">
            <v>0</v>
          </cell>
          <cell r="AB3412">
            <v>21.75</v>
          </cell>
          <cell r="AC3412">
            <v>0</v>
          </cell>
          <cell r="AD3412">
            <v>21.75</v>
          </cell>
          <cell r="AE3412">
            <v>0</v>
          </cell>
        </row>
        <row r="3413">
          <cell r="F3413" t="str">
            <v>(-) DESPESAS COMERCIAL ESCRITÓRIO SALVADORPlano Odontológico</v>
          </cell>
          <cell r="G3413" t="str">
            <v>Plano Odontológico</v>
          </cell>
          <cell r="H3413">
            <v>0</v>
          </cell>
          <cell r="I3413">
            <v>0</v>
          </cell>
          <cell r="J3413">
            <v>0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  <cell r="AA3413">
            <v>0</v>
          </cell>
          <cell r="AB3413">
            <v>0</v>
          </cell>
          <cell r="AC3413">
            <v>0</v>
          </cell>
          <cell r="AD3413">
            <v>0</v>
          </cell>
          <cell r="AE3413">
            <v>0</v>
          </cell>
        </row>
        <row r="3414">
          <cell r="F3414" t="str">
            <v>(-) DESPESAS COMERCIAL ESCRITÓRIO SALVADORFarmácia</v>
          </cell>
          <cell r="G3414" t="str">
            <v>Farmácia</v>
          </cell>
          <cell r="H3414">
            <v>0</v>
          </cell>
          <cell r="I3414">
            <v>0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  <cell r="AA3414">
            <v>0</v>
          </cell>
          <cell r="AB3414">
            <v>0</v>
          </cell>
          <cell r="AC3414">
            <v>0</v>
          </cell>
          <cell r="AD3414">
            <v>0</v>
          </cell>
          <cell r="AE3414">
            <v>0</v>
          </cell>
        </row>
        <row r="3415">
          <cell r="F3415" t="str">
            <v>(-) DESPESAS COMERCIAL ESCRITÓRIO SALVADORAlimentação Funcionários</v>
          </cell>
          <cell r="G3415" t="str">
            <v>Alimentação Funcionários</v>
          </cell>
          <cell r="H3415">
            <v>900</v>
          </cell>
          <cell r="I3415">
            <v>952.34</v>
          </cell>
          <cell r="J3415">
            <v>900</v>
          </cell>
          <cell r="K3415">
            <v>900</v>
          </cell>
          <cell r="L3415">
            <v>900</v>
          </cell>
          <cell r="M3415">
            <v>900</v>
          </cell>
          <cell r="N3415">
            <v>900</v>
          </cell>
          <cell r="O3415">
            <v>900</v>
          </cell>
          <cell r="P3415">
            <v>975</v>
          </cell>
          <cell r="Q3415">
            <v>900</v>
          </cell>
          <cell r="R3415">
            <v>975</v>
          </cell>
          <cell r="S3415">
            <v>900</v>
          </cell>
          <cell r="T3415">
            <v>975</v>
          </cell>
          <cell r="U3415">
            <v>900</v>
          </cell>
          <cell r="V3415">
            <v>975</v>
          </cell>
          <cell r="W3415">
            <v>0</v>
          </cell>
          <cell r="X3415">
            <v>975</v>
          </cell>
          <cell r="Y3415">
            <v>0</v>
          </cell>
          <cell r="Z3415">
            <v>975</v>
          </cell>
          <cell r="AA3415">
            <v>0</v>
          </cell>
          <cell r="AB3415">
            <v>975</v>
          </cell>
          <cell r="AC3415">
            <v>0</v>
          </cell>
          <cell r="AD3415">
            <v>975</v>
          </cell>
          <cell r="AE3415">
            <v>0</v>
          </cell>
        </row>
        <row r="3416">
          <cell r="F3416" t="str">
            <v>(-) DESPESAS COMERCIAL ESCRITÓRIO SALVADORBenefícios Assistenciais</v>
          </cell>
          <cell r="G3416" t="str">
            <v>Benefícios Assistenciais</v>
          </cell>
          <cell r="H3416">
            <v>0</v>
          </cell>
          <cell r="I3416">
            <v>0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  <cell r="AA3416">
            <v>0</v>
          </cell>
          <cell r="AB3416">
            <v>0</v>
          </cell>
          <cell r="AC3416">
            <v>0</v>
          </cell>
          <cell r="AD3416">
            <v>0</v>
          </cell>
          <cell r="AE3416">
            <v>0</v>
          </cell>
        </row>
        <row r="3417">
          <cell r="F3417" t="str">
            <v>(-) DESPESAS COMERCIAL ESCRITÓRIO SALVADORAuxílio Creche</v>
          </cell>
          <cell r="G3417" t="str">
            <v>Auxílio Creche</v>
          </cell>
          <cell r="H3417">
            <v>0</v>
          </cell>
          <cell r="I3417">
            <v>0</v>
          </cell>
          <cell r="J3417">
            <v>0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  <cell r="AA3417">
            <v>0</v>
          </cell>
          <cell r="AB3417">
            <v>0</v>
          </cell>
          <cell r="AC3417">
            <v>0</v>
          </cell>
          <cell r="AD3417">
            <v>0</v>
          </cell>
          <cell r="AE3417">
            <v>0</v>
          </cell>
        </row>
        <row r="3418">
          <cell r="F3418" t="str">
            <v>(-) DESPESAS COMERCIAL ESCRITÓRIO SALVADORVale Transporte</v>
          </cell>
          <cell r="G3418" t="str">
            <v>Vale Transporte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1360</v>
          </cell>
          <cell r="R3418">
            <v>0</v>
          </cell>
          <cell r="S3418">
            <v>680</v>
          </cell>
          <cell r="T3418">
            <v>0</v>
          </cell>
          <cell r="U3418">
            <v>680</v>
          </cell>
          <cell r="V3418">
            <v>0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  <cell r="AA3418">
            <v>0</v>
          </cell>
          <cell r="AB3418">
            <v>0</v>
          </cell>
          <cell r="AC3418">
            <v>0</v>
          </cell>
          <cell r="AD3418">
            <v>0</v>
          </cell>
          <cell r="AE3418">
            <v>0</v>
          </cell>
        </row>
        <row r="3419">
          <cell r="F3419" t="str">
            <v>(-) DESPESAS COMERCIAL ESCRITÓRIO SALVADOR(-) Despesas Especificas</v>
          </cell>
          <cell r="G3419" t="str">
            <v>(-) Despesas Especificas</v>
          </cell>
          <cell r="H3419">
            <v>1000</v>
          </cell>
          <cell r="I3419">
            <v>637.41</v>
          </cell>
          <cell r="J3419">
            <v>1000</v>
          </cell>
          <cell r="K3419">
            <v>775.36999999999989</v>
          </cell>
          <cell r="L3419">
            <v>1000</v>
          </cell>
          <cell r="M3419">
            <v>695.38</v>
          </cell>
          <cell r="N3419">
            <v>1000</v>
          </cell>
          <cell r="O3419">
            <v>1670.67</v>
          </cell>
          <cell r="P3419">
            <v>1000</v>
          </cell>
          <cell r="Q3419">
            <v>1062.06</v>
          </cell>
          <cell r="R3419">
            <v>1000</v>
          </cell>
          <cell r="S3419">
            <v>864.15000000000009</v>
          </cell>
          <cell r="T3419">
            <v>1000</v>
          </cell>
          <cell r="U3419">
            <v>698.32</v>
          </cell>
          <cell r="V3419">
            <v>1000</v>
          </cell>
          <cell r="W3419">
            <v>0</v>
          </cell>
          <cell r="X3419">
            <v>1000</v>
          </cell>
          <cell r="Y3419">
            <v>0</v>
          </cell>
          <cell r="Z3419">
            <v>1000</v>
          </cell>
          <cell r="AA3419">
            <v>0</v>
          </cell>
          <cell r="AB3419">
            <v>1000</v>
          </cell>
          <cell r="AC3419">
            <v>0</v>
          </cell>
          <cell r="AD3419">
            <v>1000</v>
          </cell>
          <cell r="AE3419">
            <v>0</v>
          </cell>
        </row>
        <row r="3420">
          <cell r="F3420" t="str">
            <v>(-) DESPESAS COMERCIAL ESCRITÓRIO SALVADORMaterial Gráfico Divulgação de Produtos</v>
          </cell>
          <cell r="G3420" t="str">
            <v>Material Gráfico Divulgação de Produtos</v>
          </cell>
          <cell r="H3420">
            <v>0</v>
          </cell>
          <cell r="I3420">
            <v>0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  <cell r="AA3420">
            <v>0</v>
          </cell>
          <cell r="AB3420">
            <v>0</v>
          </cell>
          <cell r="AC3420">
            <v>0</v>
          </cell>
          <cell r="AD3420">
            <v>0</v>
          </cell>
          <cell r="AE3420">
            <v>0</v>
          </cell>
        </row>
        <row r="3421">
          <cell r="F3421" t="str">
            <v>(-) DESPESAS COMERCIAL ESCRITÓRIO SALVADORPremiação Campanha de Representantes</v>
          </cell>
          <cell r="G3421" t="str">
            <v>Premiação Campanha de Representantes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  <cell r="AA3421">
            <v>0</v>
          </cell>
          <cell r="AB3421">
            <v>0</v>
          </cell>
          <cell r="AC3421">
            <v>0</v>
          </cell>
          <cell r="AD3421">
            <v>0</v>
          </cell>
          <cell r="AE3421">
            <v>0</v>
          </cell>
        </row>
        <row r="3422">
          <cell r="F3422" t="str">
            <v>(-) DESPESAS COMERCIAL ESCRITÓRIO SALVADORPremiação Campanha de Clientes</v>
          </cell>
          <cell r="G3422" t="str">
            <v>Premiação Campanha de Clientes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0</v>
          </cell>
          <cell r="Y3422">
            <v>0</v>
          </cell>
          <cell r="Z3422">
            <v>0</v>
          </cell>
          <cell r="AA3422">
            <v>0</v>
          </cell>
          <cell r="AB3422">
            <v>0</v>
          </cell>
          <cell r="AC3422">
            <v>0</v>
          </cell>
          <cell r="AD3422">
            <v>0</v>
          </cell>
          <cell r="AE3422">
            <v>0</v>
          </cell>
        </row>
        <row r="3423">
          <cell r="F3423" t="str">
            <v>(-) DESPESAS COMERCIAL ESCRITÓRIO SALVADORBrindes Comerciais</v>
          </cell>
          <cell r="G3423" t="str">
            <v>Brindes Comerciais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  <cell r="Y3423">
            <v>0</v>
          </cell>
          <cell r="Z3423">
            <v>0</v>
          </cell>
          <cell r="AA3423">
            <v>0</v>
          </cell>
          <cell r="AB3423">
            <v>0</v>
          </cell>
          <cell r="AC3423">
            <v>0</v>
          </cell>
          <cell r="AD3423">
            <v>0</v>
          </cell>
          <cell r="AE3423">
            <v>0</v>
          </cell>
        </row>
        <row r="3424">
          <cell r="F3424" t="str">
            <v>(-) DESPESAS COMERCIAL ESCRITÓRIO SALVADORPropaganda e Merchandise</v>
          </cell>
          <cell r="G3424" t="str">
            <v>Propaganda e Merchandise</v>
          </cell>
          <cell r="H3424">
            <v>0</v>
          </cell>
          <cell r="I3424">
            <v>0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  <cell r="Z3424">
            <v>0</v>
          </cell>
          <cell r="AA3424">
            <v>0</v>
          </cell>
          <cell r="AB3424">
            <v>0</v>
          </cell>
          <cell r="AC3424">
            <v>0</v>
          </cell>
          <cell r="AD3424">
            <v>0</v>
          </cell>
          <cell r="AE3424">
            <v>0</v>
          </cell>
        </row>
        <row r="3425">
          <cell r="F3425" t="str">
            <v>(-) DESPESAS COMERCIAL ESCRITÓRIO SALVADORTreinamento de PDV</v>
          </cell>
          <cell r="G3425" t="str">
            <v>Treinamento de PDV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  <cell r="AA3425">
            <v>0</v>
          </cell>
          <cell r="AB3425">
            <v>0</v>
          </cell>
          <cell r="AC3425">
            <v>0</v>
          </cell>
          <cell r="AD3425">
            <v>0</v>
          </cell>
          <cell r="AE3425">
            <v>0</v>
          </cell>
        </row>
        <row r="3426">
          <cell r="F3426" t="str">
            <v>(-) DESPESAS COMERCIAL ESCRITÓRIO SALVADORAluguel Espaço Feira de Negócios</v>
          </cell>
          <cell r="G3426" t="str">
            <v>Aluguel Espaço Feira de Negócios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  <cell r="AA3426">
            <v>0</v>
          </cell>
          <cell r="AB3426">
            <v>0</v>
          </cell>
          <cell r="AC3426">
            <v>0</v>
          </cell>
          <cell r="AD3426">
            <v>0</v>
          </cell>
          <cell r="AE3426">
            <v>0</v>
          </cell>
        </row>
        <row r="3427">
          <cell r="F3427" t="str">
            <v>(-) DESPESAS COMERCIAL ESCRITÓRIO SALVADORDespesas Relacionamento Cliente/Fornecedor</v>
          </cell>
          <cell r="G3427" t="str">
            <v>Despesas Relacionamento Cliente/Fornecedor</v>
          </cell>
          <cell r="H3427">
            <v>0</v>
          </cell>
          <cell r="I3427">
            <v>0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  <cell r="AA3427">
            <v>0</v>
          </cell>
          <cell r="AB3427">
            <v>0</v>
          </cell>
          <cell r="AC3427">
            <v>0</v>
          </cell>
          <cell r="AD3427">
            <v>0</v>
          </cell>
          <cell r="AE3427">
            <v>0</v>
          </cell>
        </row>
        <row r="3428">
          <cell r="F3428" t="str">
            <v>(-) DESPESAS COMERCIAL ESCRITÓRIO SALVADORPromotores de Vendas</v>
          </cell>
          <cell r="G3428" t="str">
            <v>Promotores de Vendas</v>
          </cell>
          <cell r="H3428">
            <v>0</v>
          </cell>
          <cell r="I3428">
            <v>0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  <cell r="AA3428">
            <v>0</v>
          </cell>
          <cell r="AB3428">
            <v>0</v>
          </cell>
          <cell r="AC3428">
            <v>0</v>
          </cell>
          <cell r="AD3428">
            <v>0</v>
          </cell>
          <cell r="AE3428">
            <v>0</v>
          </cell>
        </row>
        <row r="3429">
          <cell r="F3429" t="str">
            <v>(-) DESPESAS COMERCIAL ESCRITÓRIO SALVADORBonificações</v>
          </cell>
          <cell r="G3429" t="str">
            <v>Bonificações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  <cell r="AA3429">
            <v>0</v>
          </cell>
          <cell r="AB3429">
            <v>0</v>
          </cell>
          <cell r="AC3429">
            <v>0</v>
          </cell>
          <cell r="AD3429">
            <v>0</v>
          </cell>
          <cell r="AE3429">
            <v>0</v>
          </cell>
        </row>
        <row r="3430">
          <cell r="F3430" t="str">
            <v>(-) DESPESAS COMERCIAL ESCRITÓRIO SALVADORMulta Licitações</v>
          </cell>
          <cell r="G3430" t="str">
            <v>Multa Licitações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0</v>
          </cell>
          <cell r="AA3430">
            <v>0</v>
          </cell>
          <cell r="AB3430">
            <v>0</v>
          </cell>
          <cell r="AC3430">
            <v>0</v>
          </cell>
          <cell r="AD3430">
            <v>0</v>
          </cell>
          <cell r="AE3430">
            <v>0</v>
          </cell>
        </row>
        <row r="3431">
          <cell r="F3431" t="str">
            <v>(-) DESPESAS COMERCIAL ESCRITÓRIO SALVADORParticipação em Feira de Negócios</v>
          </cell>
          <cell r="G3431" t="str">
            <v>Participação em Feira de Negócios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0</v>
          </cell>
          <cell r="AA3431">
            <v>0</v>
          </cell>
          <cell r="AB3431">
            <v>0</v>
          </cell>
          <cell r="AC3431">
            <v>0</v>
          </cell>
          <cell r="AD3431">
            <v>0</v>
          </cell>
          <cell r="AE3431">
            <v>0</v>
          </cell>
        </row>
        <row r="3432">
          <cell r="F3432" t="str">
            <v>(-) DESPESAS COMERCIAL ESCRITÓRIO SALVADORDespesas com PCLD</v>
          </cell>
          <cell r="G3432" t="str">
            <v>Despesas com PCLD</v>
          </cell>
          <cell r="H3432">
            <v>0</v>
          </cell>
          <cell r="I3432">
            <v>0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0</v>
          </cell>
          <cell r="AA3432">
            <v>0</v>
          </cell>
          <cell r="AB3432">
            <v>0</v>
          </cell>
          <cell r="AC3432">
            <v>0</v>
          </cell>
          <cell r="AD3432">
            <v>0</v>
          </cell>
          <cell r="AE3432">
            <v>0</v>
          </cell>
        </row>
        <row r="3433">
          <cell r="F3433" t="str">
            <v>(-) DESPESAS COMERCIAL ESCRITÓRIO SALVADORIndenização Consumidor</v>
          </cell>
          <cell r="G3433" t="str">
            <v>Indenização Consumidor</v>
          </cell>
          <cell r="H3433">
            <v>0</v>
          </cell>
          <cell r="I3433">
            <v>0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0</v>
          </cell>
          <cell r="AA3433">
            <v>0</v>
          </cell>
          <cell r="AB3433">
            <v>0</v>
          </cell>
          <cell r="AC3433">
            <v>0</v>
          </cell>
          <cell r="AD3433">
            <v>0</v>
          </cell>
          <cell r="AE3433">
            <v>0</v>
          </cell>
        </row>
        <row r="3434">
          <cell r="F3434" t="str">
            <v>(-) DESPESAS COMERCIAL ESCRITÓRIO SALVADORRescisão Representante</v>
          </cell>
          <cell r="G3434" t="str">
            <v>Rescisão Representante</v>
          </cell>
          <cell r="H3434">
            <v>0</v>
          </cell>
          <cell r="I3434">
            <v>0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  <cell r="Y3434">
            <v>0</v>
          </cell>
          <cell r="Z3434">
            <v>0</v>
          </cell>
          <cell r="AA3434">
            <v>0</v>
          </cell>
          <cell r="AB3434">
            <v>0</v>
          </cell>
          <cell r="AC3434">
            <v>0</v>
          </cell>
          <cell r="AD3434">
            <v>0</v>
          </cell>
          <cell r="AE3434">
            <v>0</v>
          </cell>
        </row>
        <row r="3435">
          <cell r="F3435" t="str">
            <v>(-) DESPESAS COMERCIAL ESCRITÓRIO SALVADORConvenção de Vendas</v>
          </cell>
          <cell r="G3435" t="str">
            <v>Convenção de Vendas</v>
          </cell>
          <cell r="H3435">
            <v>0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  <cell r="AA3435">
            <v>0</v>
          </cell>
          <cell r="AB3435">
            <v>0</v>
          </cell>
          <cell r="AC3435">
            <v>0</v>
          </cell>
          <cell r="AD3435">
            <v>0</v>
          </cell>
          <cell r="AE3435">
            <v>0</v>
          </cell>
        </row>
        <row r="3436">
          <cell r="F3436" t="str">
            <v>(-) DESPESAS COMERCIAL ESCRITÓRIO SALVADORComissões sobre vendas</v>
          </cell>
          <cell r="G3436" t="str">
            <v>Comissões sobre vendas</v>
          </cell>
          <cell r="H3436">
            <v>0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  <cell r="AA3436">
            <v>0</v>
          </cell>
          <cell r="AB3436">
            <v>0</v>
          </cell>
          <cell r="AC3436">
            <v>0</v>
          </cell>
          <cell r="AD3436">
            <v>0</v>
          </cell>
          <cell r="AE3436">
            <v>0</v>
          </cell>
        </row>
        <row r="3437">
          <cell r="F3437" t="str">
            <v>(-) DESPESAS COMERCIAL ESCRITÓRIO SALVADORDespesa com Visita de Clientes</v>
          </cell>
          <cell r="G3437" t="str">
            <v>Despesa com Visita de Clientes</v>
          </cell>
          <cell r="H3437">
            <v>0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  <cell r="AA3437">
            <v>0</v>
          </cell>
          <cell r="AB3437">
            <v>0</v>
          </cell>
          <cell r="AC3437">
            <v>0</v>
          </cell>
          <cell r="AD3437">
            <v>0</v>
          </cell>
          <cell r="AE3437">
            <v>0</v>
          </cell>
        </row>
        <row r="3438">
          <cell r="F3438" t="str">
            <v>(-) DESPESAS COMERCIAL ESCRITÓRIO SALVADORCampanha Lançamento de Produtos</v>
          </cell>
          <cell r="G3438" t="str">
            <v>Campanha Lançamento de Produtos</v>
          </cell>
          <cell r="H3438">
            <v>0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  <cell r="AA3438">
            <v>0</v>
          </cell>
          <cell r="AB3438">
            <v>0</v>
          </cell>
          <cell r="AC3438">
            <v>0</v>
          </cell>
          <cell r="AD3438">
            <v>0</v>
          </cell>
          <cell r="AE3438">
            <v>0</v>
          </cell>
        </row>
        <row r="3439">
          <cell r="F3439" t="str">
            <v>(-) DESPESAS COMERCIAL ESCRITÓRIO SALVADORRegistro/Manutenção de Domínio</v>
          </cell>
          <cell r="G3439" t="str">
            <v>Registro/Manutenção de Domínio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  <cell r="AA3439">
            <v>0</v>
          </cell>
          <cell r="AB3439">
            <v>0</v>
          </cell>
          <cell r="AC3439">
            <v>0</v>
          </cell>
          <cell r="AD3439">
            <v>0</v>
          </cell>
          <cell r="AE3439">
            <v>0</v>
          </cell>
        </row>
        <row r="3440">
          <cell r="F3440" t="str">
            <v>(-) DESPESAS COMERCIAL ESCRITÓRIO SALVADORDoações</v>
          </cell>
          <cell r="G3440" t="str">
            <v>Doações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  <cell r="AA3440">
            <v>0</v>
          </cell>
          <cell r="AB3440">
            <v>0</v>
          </cell>
          <cell r="AC3440">
            <v>0</v>
          </cell>
          <cell r="AD3440">
            <v>0</v>
          </cell>
          <cell r="AE3440">
            <v>0</v>
          </cell>
        </row>
        <row r="3441">
          <cell r="F3441" t="str">
            <v>(-) DESPESAS COMERCIAL ESCRITÓRIO SALVADORServiço Copa</v>
          </cell>
          <cell r="G3441" t="str">
            <v>Serviço Copa</v>
          </cell>
          <cell r="H3441">
            <v>400</v>
          </cell>
          <cell r="I3441">
            <v>158.47</v>
          </cell>
          <cell r="J3441">
            <v>400</v>
          </cell>
          <cell r="K3441">
            <v>282.83999999999997</v>
          </cell>
          <cell r="L3441">
            <v>400</v>
          </cell>
          <cell r="M3441">
            <v>0</v>
          </cell>
          <cell r="N3441">
            <v>400</v>
          </cell>
          <cell r="O3441">
            <v>814.02</v>
          </cell>
          <cell r="P3441">
            <v>400</v>
          </cell>
          <cell r="Q3441">
            <v>354.54</v>
          </cell>
          <cell r="R3441">
            <v>400</v>
          </cell>
          <cell r="S3441">
            <v>293.57</v>
          </cell>
          <cell r="T3441">
            <v>400</v>
          </cell>
          <cell r="U3441">
            <v>87</v>
          </cell>
          <cell r="V3441">
            <v>400</v>
          </cell>
          <cell r="W3441">
            <v>0</v>
          </cell>
          <cell r="X3441">
            <v>400</v>
          </cell>
          <cell r="Y3441">
            <v>0</v>
          </cell>
          <cell r="Z3441">
            <v>400</v>
          </cell>
          <cell r="AA3441">
            <v>0</v>
          </cell>
          <cell r="AB3441">
            <v>400</v>
          </cell>
          <cell r="AC3441">
            <v>0</v>
          </cell>
          <cell r="AD3441">
            <v>400</v>
          </cell>
          <cell r="AE3441">
            <v>0</v>
          </cell>
        </row>
        <row r="3442">
          <cell r="F3442" t="str">
            <v>(-) DESPESAS COMERCIAL ESCRITÓRIO SALVADOREnergia Elétrica</v>
          </cell>
          <cell r="G3442" t="str">
            <v>Energia Elétrica</v>
          </cell>
          <cell r="H3442">
            <v>600</v>
          </cell>
          <cell r="I3442">
            <v>478.94</v>
          </cell>
          <cell r="J3442">
            <v>600</v>
          </cell>
          <cell r="K3442">
            <v>492.53</v>
          </cell>
          <cell r="L3442">
            <v>600</v>
          </cell>
          <cell r="M3442">
            <v>695.38</v>
          </cell>
          <cell r="N3442">
            <v>600</v>
          </cell>
          <cell r="O3442">
            <v>856.65</v>
          </cell>
          <cell r="P3442">
            <v>600</v>
          </cell>
          <cell r="Q3442">
            <v>707.52</v>
          </cell>
          <cell r="R3442">
            <v>600</v>
          </cell>
          <cell r="S3442">
            <v>569.58000000000004</v>
          </cell>
          <cell r="T3442">
            <v>600</v>
          </cell>
          <cell r="U3442">
            <v>611.32000000000005</v>
          </cell>
          <cell r="V3442">
            <v>600</v>
          </cell>
          <cell r="W3442">
            <v>0</v>
          </cell>
          <cell r="X3442">
            <v>600</v>
          </cell>
          <cell r="Y3442">
            <v>0</v>
          </cell>
          <cell r="Z3442">
            <v>600</v>
          </cell>
          <cell r="AA3442">
            <v>0</v>
          </cell>
          <cell r="AB3442">
            <v>600</v>
          </cell>
          <cell r="AC3442">
            <v>0</v>
          </cell>
          <cell r="AD3442">
            <v>600</v>
          </cell>
          <cell r="AE3442">
            <v>0</v>
          </cell>
        </row>
        <row r="3443">
          <cell r="F3443" t="str">
            <v>(-) DESPESAS COMERCIAL ESCRITÓRIO SALVADORDescontos Concedidos Operacional</v>
          </cell>
          <cell r="G3443" t="str">
            <v>Descontos Concedidos Operacional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1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  <cell r="AA3443">
            <v>0</v>
          </cell>
          <cell r="AB3443">
            <v>0</v>
          </cell>
          <cell r="AC3443">
            <v>0</v>
          </cell>
          <cell r="AD3443">
            <v>0</v>
          </cell>
          <cell r="AE3443">
            <v>0</v>
          </cell>
        </row>
        <row r="3444">
          <cell r="F3444" t="str">
            <v>(-) DESPESAS COMERCIAL ESCRITÓRIO SALVADOR(-) Despesas Gerais</v>
          </cell>
          <cell r="G3444" t="str">
            <v>(-) Despesas Gerais</v>
          </cell>
          <cell r="H3444">
            <v>8695.7899886792002</v>
          </cell>
          <cell r="I3444">
            <v>4017.91</v>
          </cell>
          <cell r="J3444">
            <v>8195.7899886792002</v>
          </cell>
          <cell r="K3444">
            <v>3776.4700000000003</v>
          </cell>
          <cell r="L3444">
            <v>8195.7899886792002</v>
          </cell>
          <cell r="M3444">
            <v>4312.3999999999996</v>
          </cell>
          <cell r="N3444">
            <v>9195.7899886792002</v>
          </cell>
          <cell r="O3444">
            <v>8478.11</v>
          </cell>
          <cell r="P3444">
            <v>8495.7899886792002</v>
          </cell>
          <cell r="Q3444">
            <v>4400.6399999999994</v>
          </cell>
          <cell r="R3444">
            <v>8195.7899886792002</v>
          </cell>
          <cell r="S3444">
            <v>7736.8000000000011</v>
          </cell>
          <cell r="T3444">
            <v>9229.4433879999524</v>
          </cell>
          <cell r="U3444">
            <v>4140.83</v>
          </cell>
          <cell r="V3444">
            <v>8229.4433879999524</v>
          </cell>
          <cell r="W3444">
            <v>0</v>
          </cell>
          <cell r="X3444">
            <v>9129.4433879999524</v>
          </cell>
          <cell r="Y3444">
            <v>0</v>
          </cell>
          <cell r="Z3444">
            <v>8629.4433879999524</v>
          </cell>
          <cell r="AA3444">
            <v>0</v>
          </cell>
          <cell r="AB3444">
            <v>8229.4433879999524</v>
          </cell>
          <cell r="AC3444">
            <v>0</v>
          </cell>
          <cell r="AD3444">
            <v>8329.4433879999524</v>
          </cell>
          <cell r="AE3444">
            <v>0</v>
          </cell>
        </row>
        <row r="3445">
          <cell r="F3445" t="str">
            <v>(-) DESPESAS COMERCIAL ESCRITÓRIO SALVADOR(-) Deslocamentos e Viagens</v>
          </cell>
          <cell r="G3445" t="str">
            <v>(-) Deslocamentos e Viagens</v>
          </cell>
          <cell r="H3445">
            <v>230</v>
          </cell>
          <cell r="I3445">
            <v>7</v>
          </cell>
          <cell r="J3445">
            <v>130</v>
          </cell>
          <cell r="K3445">
            <v>0</v>
          </cell>
          <cell r="L3445">
            <v>130</v>
          </cell>
          <cell r="M3445">
            <v>0</v>
          </cell>
          <cell r="N3445">
            <v>1030</v>
          </cell>
          <cell r="O3445">
            <v>0</v>
          </cell>
          <cell r="P3445">
            <v>230</v>
          </cell>
          <cell r="Q3445">
            <v>0</v>
          </cell>
          <cell r="R3445">
            <v>130</v>
          </cell>
          <cell r="S3445">
            <v>47</v>
          </cell>
          <cell r="T3445">
            <v>1030</v>
          </cell>
          <cell r="U3445">
            <v>0</v>
          </cell>
          <cell r="V3445">
            <v>130</v>
          </cell>
          <cell r="W3445">
            <v>0</v>
          </cell>
          <cell r="X3445">
            <v>1030</v>
          </cell>
          <cell r="Y3445">
            <v>0</v>
          </cell>
          <cell r="Z3445">
            <v>230</v>
          </cell>
          <cell r="AA3445">
            <v>0</v>
          </cell>
          <cell r="AB3445">
            <v>130</v>
          </cell>
          <cell r="AC3445">
            <v>0</v>
          </cell>
          <cell r="AD3445">
            <v>130</v>
          </cell>
          <cell r="AE3445">
            <v>0</v>
          </cell>
        </row>
        <row r="3446">
          <cell r="F3446" t="str">
            <v xml:space="preserve">(-) DESPESAS COMERCIAL ESCRITÓRIO SALVADORHospedagem </v>
          </cell>
          <cell r="G3446" t="str">
            <v xml:space="preserve">Hospedagem 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300</v>
          </cell>
          <cell r="O3446">
            <v>0</v>
          </cell>
          <cell r="P3446">
            <v>0</v>
          </cell>
          <cell r="Q3446">
            <v>0</v>
          </cell>
          <cell r="R3446">
            <v>0</v>
          </cell>
          <cell r="S3446">
            <v>0</v>
          </cell>
          <cell r="T3446">
            <v>300</v>
          </cell>
          <cell r="U3446">
            <v>0</v>
          </cell>
          <cell r="V3446">
            <v>0</v>
          </cell>
          <cell r="W3446">
            <v>0</v>
          </cell>
          <cell r="X3446">
            <v>300</v>
          </cell>
          <cell r="Y3446">
            <v>0</v>
          </cell>
          <cell r="Z3446">
            <v>0</v>
          </cell>
          <cell r="AA3446">
            <v>0</v>
          </cell>
          <cell r="AB3446">
            <v>0</v>
          </cell>
          <cell r="AC3446">
            <v>0</v>
          </cell>
          <cell r="AD3446">
            <v>0</v>
          </cell>
          <cell r="AE3446">
            <v>0</v>
          </cell>
        </row>
        <row r="3447">
          <cell r="F3447" t="str">
            <v xml:space="preserve">(-) DESPESAS COMERCIAL ESCRITÓRIO SALVADORPassagens Aéreas </v>
          </cell>
          <cell r="G3447" t="str">
            <v xml:space="preserve">Passagens Aéreas 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500</v>
          </cell>
          <cell r="O3447">
            <v>0</v>
          </cell>
          <cell r="P3447">
            <v>0</v>
          </cell>
          <cell r="Q3447">
            <v>0</v>
          </cell>
          <cell r="R3447">
            <v>0</v>
          </cell>
          <cell r="S3447">
            <v>0</v>
          </cell>
          <cell r="T3447">
            <v>500</v>
          </cell>
          <cell r="U3447">
            <v>0</v>
          </cell>
          <cell r="V3447">
            <v>0</v>
          </cell>
          <cell r="W3447">
            <v>0</v>
          </cell>
          <cell r="X3447">
            <v>500</v>
          </cell>
          <cell r="Y3447">
            <v>0</v>
          </cell>
          <cell r="Z3447">
            <v>0</v>
          </cell>
          <cell r="AA3447">
            <v>0</v>
          </cell>
          <cell r="AB3447">
            <v>0</v>
          </cell>
          <cell r="AC3447">
            <v>0</v>
          </cell>
          <cell r="AD3447">
            <v>0</v>
          </cell>
          <cell r="AE3447">
            <v>0</v>
          </cell>
        </row>
        <row r="3448">
          <cell r="F3448" t="str">
            <v xml:space="preserve">(-) DESPESAS COMERCIAL ESCRITÓRIO SALVADORPassagens Rodoviárias </v>
          </cell>
          <cell r="G3448" t="str">
            <v xml:space="preserve">Passagens Rodoviárias </v>
          </cell>
          <cell r="H3448">
            <v>80</v>
          </cell>
          <cell r="I3448">
            <v>0</v>
          </cell>
          <cell r="J3448">
            <v>80</v>
          </cell>
          <cell r="K3448">
            <v>0</v>
          </cell>
          <cell r="L3448">
            <v>80</v>
          </cell>
          <cell r="M3448">
            <v>0</v>
          </cell>
          <cell r="N3448">
            <v>80</v>
          </cell>
          <cell r="O3448">
            <v>0</v>
          </cell>
          <cell r="P3448">
            <v>80</v>
          </cell>
          <cell r="Q3448">
            <v>0</v>
          </cell>
          <cell r="R3448">
            <v>80</v>
          </cell>
          <cell r="S3448">
            <v>0</v>
          </cell>
          <cell r="T3448">
            <v>80</v>
          </cell>
          <cell r="U3448">
            <v>0</v>
          </cell>
          <cell r="V3448">
            <v>80</v>
          </cell>
          <cell r="W3448">
            <v>0</v>
          </cell>
          <cell r="X3448">
            <v>80</v>
          </cell>
          <cell r="Y3448">
            <v>0</v>
          </cell>
          <cell r="Z3448">
            <v>80</v>
          </cell>
          <cell r="AA3448">
            <v>0</v>
          </cell>
          <cell r="AB3448">
            <v>80</v>
          </cell>
          <cell r="AC3448">
            <v>0</v>
          </cell>
          <cell r="AD3448">
            <v>80</v>
          </cell>
          <cell r="AE3448">
            <v>0</v>
          </cell>
        </row>
        <row r="3449">
          <cell r="F3449" t="str">
            <v>(-) DESPESAS COMERCIAL ESCRITÓRIO SALVADORPassagens Marítimas</v>
          </cell>
          <cell r="G3449" t="str">
            <v>Passagens Marítimas</v>
          </cell>
          <cell r="H3449">
            <v>100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100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>
            <v>0</v>
          </cell>
          <cell r="V3449">
            <v>0</v>
          </cell>
          <cell r="W3449">
            <v>0</v>
          </cell>
          <cell r="X3449">
            <v>0</v>
          </cell>
          <cell r="Y3449">
            <v>0</v>
          </cell>
          <cell r="Z3449">
            <v>100</v>
          </cell>
          <cell r="AA3449">
            <v>0</v>
          </cell>
          <cell r="AB3449">
            <v>0</v>
          </cell>
          <cell r="AC3449">
            <v>0</v>
          </cell>
          <cell r="AD3449">
            <v>0</v>
          </cell>
          <cell r="AE3449">
            <v>0</v>
          </cell>
        </row>
        <row r="3450">
          <cell r="F3450" t="str">
            <v>(-) DESPESAS COMERCIAL ESCRITÓRIO SALVADORDespesas com Táxi</v>
          </cell>
          <cell r="G3450" t="str">
            <v>Despesas com Táxi</v>
          </cell>
          <cell r="H3450">
            <v>50</v>
          </cell>
          <cell r="I3450">
            <v>7</v>
          </cell>
          <cell r="J3450">
            <v>50</v>
          </cell>
          <cell r="K3450">
            <v>0</v>
          </cell>
          <cell r="L3450">
            <v>50</v>
          </cell>
          <cell r="M3450">
            <v>0</v>
          </cell>
          <cell r="N3450">
            <v>50</v>
          </cell>
          <cell r="O3450">
            <v>0</v>
          </cell>
          <cell r="P3450">
            <v>50</v>
          </cell>
          <cell r="Q3450">
            <v>0</v>
          </cell>
          <cell r="R3450">
            <v>50</v>
          </cell>
          <cell r="S3450">
            <v>47</v>
          </cell>
          <cell r="T3450">
            <v>50</v>
          </cell>
          <cell r="U3450">
            <v>0</v>
          </cell>
          <cell r="V3450">
            <v>50</v>
          </cell>
          <cell r="W3450">
            <v>0</v>
          </cell>
          <cell r="X3450">
            <v>50</v>
          </cell>
          <cell r="Y3450">
            <v>0</v>
          </cell>
          <cell r="Z3450">
            <v>50</v>
          </cell>
          <cell r="AA3450">
            <v>0</v>
          </cell>
          <cell r="AB3450">
            <v>50</v>
          </cell>
          <cell r="AC3450">
            <v>0</v>
          </cell>
          <cell r="AD3450">
            <v>50</v>
          </cell>
          <cell r="AE3450">
            <v>0</v>
          </cell>
        </row>
        <row r="3451">
          <cell r="F3451" t="str">
            <v>(-) DESPESAS COMERCIAL ESCRITÓRIO SALVADORDespesas com Moto Taxi</v>
          </cell>
          <cell r="G3451" t="str">
            <v>Despesas com Moto Taxi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0</v>
          </cell>
          <cell r="V3451">
            <v>0</v>
          </cell>
          <cell r="W3451">
            <v>0</v>
          </cell>
          <cell r="X3451">
            <v>0</v>
          </cell>
          <cell r="Y3451">
            <v>0</v>
          </cell>
          <cell r="Z3451">
            <v>0</v>
          </cell>
          <cell r="AA3451">
            <v>0</v>
          </cell>
          <cell r="AB3451">
            <v>0</v>
          </cell>
          <cell r="AC3451">
            <v>0</v>
          </cell>
          <cell r="AD3451">
            <v>0</v>
          </cell>
          <cell r="AE3451">
            <v>0</v>
          </cell>
        </row>
        <row r="3452">
          <cell r="F3452" t="str">
            <v>(-) DESPESAS COMERCIAL ESCRITÓRIO SALVADORAlimentação Viagens</v>
          </cell>
          <cell r="G3452" t="str">
            <v>Alimentação Viagens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100</v>
          </cell>
          <cell r="O3452">
            <v>0</v>
          </cell>
          <cell r="P3452">
            <v>0</v>
          </cell>
          <cell r="Q3452">
            <v>0</v>
          </cell>
          <cell r="R3452">
            <v>0</v>
          </cell>
          <cell r="S3452">
            <v>0</v>
          </cell>
          <cell r="T3452">
            <v>100</v>
          </cell>
          <cell r="U3452">
            <v>0</v>
          </cell>
          <cell r="V3452">
            <v>0</v>
          </cell>
          <cell r="W3452">
            <v>0</v>
          </cell>
          <cell r="X3452">
            <v>100</v>
          </cell>
          <cell r="Y3452">
            <v>0</v>
          </cell>
          <cell r="Z3452">
            <v>0</v>
          </cell>
          <cell r="AA3452">
            <v>0</v>
          </cell>
          <cell r="AB3452">
            <v>0</v>
          </cell>
          <cell r="AC3452">
            <v>0</v>
          </cell>
          <cell r="AD3452">
            <v>0</v>
          </cell>
          <cell r="AE3452">
            <v>0</v>
          </cell>
        </row>
        <row r="3453">
          <cell r="F3453" t="str">
            <v>(-) DESPESAS COMERCIAL ESCRITÓRIO SALVADORDiárias Viagens</v>
          </cell>
          <cell r="G3453" t="str">
            <v>Diárias Viagens</v>
          </cell>
          <cell r="H3453">
            <v>0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>
            <v>0</v>
          </cell>
          <cell r="R3453">
            <v>0</v>
          </cell>
          <cell r="S3453">
            <v>0</v>
          </cell>
          <cell r="T3453">
            <v>0</v>
          </cell>
          <cell r="U3453">
            <v>0</v>
          </cell>
          <cell r="V3453">
            <v>0</v>
          </cell>
          <cell r="W3453">
            <v>0</v>
          </cell>
          <cell r="X3453">
            <v>0</v>
          </cell>
          <cell r="Y3453">
            <v>0</v>
          </cell>
          <cell r="Z3453">
            <v>0</v>
          </cell>
          <cell r="AA3453">
            <v>0</v>
          </cell>
          <cell r="AB3453">
            <v>0</v>
          </cell>
          <cell r="AC3453">
            <v>0</v>
          </cell>
          <cell r="AD3453">
            <v>0</v>
          </cell>
          <cell r="AE3453">
            <v>0</v>
          </cell>
        </row>
        <row r="3454">
          <cell r="F3454" t="str">
            <v>(-) DESPESAS COMERCIAL ESCRITÓRIO SALVADORCombustível em Viagens</v>
          </cell>
          <cell r="G3454" t="str">
            <v>Combustível em Viagens</v>
          </cell>
          <cell r="H3454">
            <v>0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0</v>
          </cell>
          <cell r="R3454">
            <v>0</v>
          </cell>
          <cell r="S3454">
            <v>0</v>
          </cell>
          <cell r="T3454">
            <v>0</v>
          </cell>
          <cell r="U3454">
            <v>0</v>
          </cell>
          <cell r="V3454">
            <v>0</v>
          </cell>
          <cell r="W3454">
            <v>0</v>
          </cell>
          <cell r="X3454">
            <v>0</v>
          </cell>
          <cell r="Y3454">
            <v>0</v>
          </cell>
          <cell r="Z3454">
            <v>0</v>
          </cell>
          <cell r="AA3454">
            <v>0</v>
          </cell>
          <cell r="AB3454">
            <v>0</v>
          </cell>
          <cell r="AC3454">
            <v>0</v>
          </cell>
          <cell r="AD3454">
            <v>0</v>
          </cell>
          <cell r="AE3454">
            <v>0</v>
          </cell>
        </row>
        <row r="3455">
          <cell r="F3455" t="str">
            <v>(-) DESPESAS COMERCIAL ESCRITÓRIO SALVADOREstacionamento</v>
          </cell>
          <cell r="G3455" t="str">
            <v>Estacionamento</v>
          </cell>
          <cell r="H3455">
            <v>0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</v>
          </cell>
          <cell r="Y3455">
            <v>0</v>
          </cell>
          <cell r="Z3455">
            <v>0</v>
          </cell>
          <cell r="AA3455">
            <v>0</v>
          </cell>
          <cell r="AB3455">
            <v>0</v>
          </cell>
          <cell r="AC3455">
            <v>0</v>
          </cell>
          <cell r="AD3455">
            <v>0</v>
          </cell>
          <cell r="AE3455">
            <v>0</v>
          </cell>
        </row>
        <row r="3456">
          <cell r="F3456" t="str">
            <v>(-) DESPESAS COMERCIAL ESCRITÓRIO SALVADORPedágio</v>
          </cell>
          <cell r="G3456" t="str">
            <v>Pedágio</v>
          </cell>
          <cell r="H3456">
            <v>0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0</v>
          </cell>
          <cell r="V3456">
            <v>0</v>
          </cell>
          <cell r="W3456">
            <v>0</v>
          </cell>
          <cell r="X3456">
            <v>0</v>
          </cell>
          <cell r="Y3456">
            <v>0</v>
          </cell>
          <cell r="Z3456">
            <v>0</v>
          </cell>
          <cell r="AA3456">
            <v>0</v>
          </cell>
          <cell r="AB3456">
            <v>0</v>
          </cell>
          <cell r="AC3456">
            <v>0</v>
          </cell>
          <cell r="AD3456">
            <v>0</v>
          </cell>
          <cell r="AE3456">
            <v>0</v>
          </cell>
        </row>
        <row r="3457">
          <cell r="F3457" t="str">
            <v>(-) DESPESAS COMERCIAL ESCRITÓRIO SALVADOR(-) Telefonia e Telecomunicações</v>
          </cell>
          <cell r="G3457" t="str">
            <v>(-) Telefonia e Telecomunicações</v>
          </cell>
          <cell r="H3457">
            <v>815.78998867920109</v>
          </cell>
          <cell r="I3457">
            <v>589.74</v>
          </cell>
          <cell r="J3457">
            <v>815.78998867920109</v>
          </cell>
          <cell r="K3457">
            <v>435.52</v>
          </cell>
          <cell r="L3457">
            <v>815.78998867920109</v>
          </cell>
          <cell r="M3457">
            <v>121.9</v>
          </cell>
          <cell r="N3457">
            <v>815.78998867920109</v>
          </cell>
          <cell r="O3457">
            <v>518.57000000000005</v>
          </cell>
          <cell r="P3457">
            <v>815.78998867920109</v>
          </cell>
          <cell r="Q3457">
            <v>660.19999999999993</v>
          </cell>
          <cell r="R3457">
            <v>815.78998867920109</v>
          </cell>
          <cell r="S3457">
            <v>706.29</v>
          </cell>
          <cell r="T3457">
            <v>849.44338799995307</v>
          </cell>
          <cell r="U3457">
            <v>106.69999999999999</v>
          </cell>
          <cell r="V3457">
            <v>849.44338799995307</v>
          </cell>
          <cell r="W3457">
            <v>0</v>
          </cell>
          <cell r="X3457">
            <v>849.44338799995307</v>
          </cell>
          <cell r="Y3457">
            <v>0</v>
          </cell>
          <cell r="Z3457">
            <v>849.44338799995307</v>
          </cell>
          <cell r="AA3457">
            <v>0</v>
          </cell>
          <cell r="AB3457">
            <v>849.44338799995307</v>
          </cell>
          <cell r="AC3457">
            <v>0</v>
          </cell>
          <cell r="AD3457">
            <v>849.44338799995307</v>
          </cell>
          <cell r="AE3457">
            <v>0</v>
          </cell>
        </row>
        <row r="3458">
          <cell r="F3458" t="str">
            <v>(-) DESPESAS COMERCIAL ESCRITÓRIO SALVADORTelefonia Fixa</v>
          </cell>
          <cell r="G3458" t="str">
            <v>Telefonia Fixa</v>
          </cell>
          <cell r="H3458">
            <v>100</v>
          </cell>
          <cell r="I3458">
            <v>0</v>
          </cell>
          <cell r="J3458">
            <v>100</v>
          </cell>
          <cell r="K3458">
            <v>0</v>
          </cell>
          <cell r="L3458">
            <v>100</v>
          </cell>
          <cell r="M3458">
            <v>0</v>
          </cell>
          <cell r="N3458">
            <v>100</v>
          </cell>
          <cell r="O3458">
            <v>16.260000000000002</v>
          </cell>
          <cell r="P3458">
            <v>100</v>
          </cell>
          <cell r="Q3458">
            <v>0</v>
          </cell>
          <cell r="R3458">
            <v>100</v>
          </cell>
          <cell r="S3458">
            <v>0</v>
          </cell>
          <cell r="T3458">
            <v>100</v>
          </cell>
          <cell r="U3458">
            <v>0</v>
          </cell>
          <cell r="V3458">
            <v>100</v>
          </cell>
          <cell r="W3458">
            <v>0</v>
          </cell>
          <cell r="X3458">
            <v>100</v>
          </cell>
          <cell r="Y3458">
            <v>0</v>
          </cell>
          <cell r="Z3458">
            <v>100</v>
          </cell>
          <cell r="AA3458">
            <v>0</v>
          </cell>
          <cell r="AB3458">
            <v>100</v>
          </cell>
          <cell r="AC3458">
            <v>0</v>
          </cell>
          <cell r="AD3458">
            <v>100</v>
          </cell>
          <cell r="AE3458">
            <v>0</v>
          </cell>
        </row>
        <row r="3459">
          <cell r="F3459" t="str">
            <v>(-) DESPESAS COMERCIAL ESCRITÓRIO SALVADORTelefonia Móvel</v>
          </cell>
          <cell r="G3459" t="str">
            <v>Telefonia Móvel</v>
          </cell>
          <cell r="H3459">
            <v>560.88998867920111</v>
          </cell>
          <cell r="I3459">
            <v>475.94</v>
          </cell>
          <cell r="J3459">
            <v>560.88998867920111</v>
          </cell>
          <cell r="K3459">
            <v>378.62</v>
          </cell>
          <cell r="L3459">
            <v>560.88998867920111</v>
          </cell>
          <cell r="M3459">
            <v>65</v>
          </cell>
          <cell r="N3459">
            <v>560.88998867920111</v>
          </cell>
          <cell r="O3459">
            <v>445.41</v>
          </cell>
          <cell r="P3459">
            <v>560.88998867920111</v>
          </cell>
          <cell r="Q3459">
            <v>603.29999999999995</v>
          </cell>
          <cell r="R3459">
            <v>560.88998867920111</v>
          </cell>
          <cell r="S3459">
            <v>649.39</v>
          </cell>
          <cell r="T3459">
            <v>594.5433879999531</v>
          </cell>
          <cell r="U3459">
            <v>49.8</v>
          </cell>
          <cell r="V3459">
            <v>594.5433879999531</v>
          </cell>
          <cell r="W3459">
            <v>0</v>
          </cell>
          <cell r="X3459">
            <v>594.5433879999531</v>
          </cell>
          <cell r="Y3459">
            <v>0</v>
          </cell>
          <cell r="Z3459">
            <v>594.5433879999531</v>
          </cell>
          <cell r="AA3459">
            <v>0</v>
          </cell>
          <cell r="AB3459">
            <v>594.5433879999531</v>
          </cell>
          <cell r="AC3459">
            <v>0</v>
          </cell>
          <cell r="AD3459">
            <v>594.5433879999531</v>
          </cell>
          <cell r="AE3459">
            <v>0</v>
          </cell>
        </row>
        <row r="3460">
          <cell r="F3460" t="str">
            <v>(-) DESPESAS COMERCIAL ESCRITÓRIO SALVADORInternet</v>
          </cell>
          <cell r="G3460" t="str">
            <v>Internet</v>
          </cell>
          <cell r="H3460">
            <v>104.9</v>
          </cell>
          <cell r="I3460">
            <v>113.8</v>
          </cell>
          <cell r="J3460">
            <v>104.9</v>
          </cell>
          <cell r="K3460">
            <v>56.9</v>
          </cell>
          <cell r="L3460">
            <v>104.9</v>
          </cell>
          <cell r="M3460">
            <v>56.9</v>
          </cell>
          <cell r="N3460">
            <v>104.9</v>
          </cell>
          <cell r="O3460">
            <v>56.9</v>
          </cell>
          <cell r="P3460">
            <v>104.9</v>
          </cell>
          <cell r="Q3460">
            <v>56.9</v>
          </cell>
          <cell r="R3460">
            <v>104.9</v>
          </cell>
          <cell r="S3460">
            <v>56.9</v>
          </cell>
          <cell r="T3460">
            <v>104.9</v>
          </cell>
          <cell r="U3460">
            <v>56.9</v>
          </cell>
          <cell r="V3460">
            <v>104.9</v>
          </cell>
          <cell r="W3460">
            <v>0</v>
          </cell>
          <cell r="X3460">
            <v>104.9</v>
          </cell>
          <cell r="Y3460">
            <v>0</v>
          </cell>
          <cell r="Z3460">
            <v>104.9</v>
          </cell>
          <cell r="AA3460">
            <v>0</v>
          </cell>
          <cell r="AB3460">
            <v>104.9</v>
          </cell>
          <cell r="AC3460">
            <v>0</v>
          </cell>
          <cell r="AD3460">
            <v>104.9</v>
          </cell>
          <cell r="AE3460">
            <v>0</v>
          </cell>
        </row>
        <row r="3461">
          <cell r="F3461" t="str">
            <v>(-) DESPESAS COMERCIAL ESCRITÓRIO SALVADORServiço de Trasmissão em Audio e Video</v>
          </cell>
          <cell r="G3461" t="str">
            <v>Serviço de Trasmissão em Audio e Video</v>
          </cell>
          <cell r="H3461">
            <v>50</v>
          </cell>
          <cell r="I3461">
            <v>0</v>
          </cell>
          <cell r="J3461">
            <v>50</v>
          </cell>
          <cell r="K3461">
            <v>0</v>
          </cell>
          <cell r="L3461">
            <v>50</v>
          </cell>
          <cell r="M3461">
            <v>0</v>
          </cell>
          <cell r="N3461">
            <v>50</v>
          </cell>
          <cell r="O3461">
            <v>0</v>
          </cell>
          <cell r="P3461">
            <v>50</v>
          </cell>
          <cell r="Q3461">
            <v>0</v>
          </cell>
          <cell r="R3461">
            <v>50</v>
          </cell>
          <cell r="S3461">
            <v>0</v>
          </cell>
          <cell r="T3461">
            <v>50</v>
          </cell>
          <cell r="U3461">
            <v>0</v>
          </cell>
          <cell r="V3461">
            <v>50</v>
          </cell>
          <cell r="W3461">
            <v>0</v>
          </cell>
          <cell r="X3461">
            <v>50</v>
          </cell>
          <cell r="Y3461">
            <v>0</v>
          </cell>
          <cell r="Z3461">
            <v>50</v>
          </cell>
          <cell r="AA3461">
            <v>0</v>
          </cell>
          <cell r="AB3461">
            <v>50</v>
          </cell>
          <cell r="AC3461">
            <v>0</v>
          </cell>
          <cell r="AD3461">
            <v>50</v>
          </cell>
          <cell r="AE3461">
            <v>0</v>
          </cell>
        </row>
        <row r="3462">
          <cell r="F3462" t="str">
            <v>(-) DESPESAS COMERCIAL ESCRITÓRIO SALVADORVoip</v>
          </cell>
          <cell r="G3462" t="str">
            <v>Voip</v>
          </cell>
          <cell r="H3462">
            <v>0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0</v>
          </cell>
          <cell r="V3462">
            <v>0</v>
          </cell>
          <cell r="W3462">
            <v>0</v>
          </cell>
          <cell r="X3462">
            <v>0</v>
          </cell>
          <cell r="Y3462">
            <v>0</v>
          </cell>
          <cell r="Z3462">
            <v>0</v>
          </cell>
          <cell r="AA3462">
            <v>0</v>
          </cell>
          <cell r="AB3462">
            <v>0</v>
          </cell>
          <cell r="AC3462">
            <v>0</v>
          </cell>
          <cell r="AD3462">
            <v>0</v>
          </cell>
          <cell r="AE3462">
            <v>0</v>
          </cell>
        </row>
        <row r="3463">
          <cell r="F3463" t="str">
            <v>(-) DESPESAS COMERCIAL ESCRITÓRIO SALVADOR(-)Materias de Consumo</v>
          </cell>
          <cell r="G3463" t="str">
            <v>(-)Materias de Consumo</v>
          </cell>
          <cell r="H3463">
            <v>1150</v>
          </cell>
          <cell r="I3463">
            <v>123.5</v>
          </cell>
          <cell r="J3463">
            <v>750</v>
          </cell>
          <cell r="K3463">
            <v>230.7</v>
          </cell>
          <cell r="L3463">
            <v>750</v>
          </cell>
          <cell r="M3463">
            <v>50</v>
          </cell>
          <cell r="N3463">
            <v>850</v>
          </cell>
          <cell r="O3463">
            <v>566.61</v>
          </cell>
          <cell r="P3463">
            <v>750</v>
          </cell>
          <cell r="Q3463">
            <v>381.10999999999996</v>
          </cell>
          <cell r="R3463">
            <v>750</v>
          </cell>
          <cell r="S3463">
            <v>652.11</v>
          </cell>
          <cell r="T3463">
            <v>850</v>
          </cell>
          <cell r="U3463">
            <v>169.85</v>
          </cell>
          <cell r="V3463">
            <v>750</v>
          </cell>
          <cell r="W3463">
            <v>0</v>
          </cell>
          <cell r="X3463">
            <v>750</v>
          </cell>
          <cell r="Y3463">
            <v>0</v>
          </cell>
          <cell r="Z3463">
            <v>850</v>
          </cell>
          <cell r="AA3463">
            <v>0</v>
          </cell>
          <cell r="AB3463">
            <v>750</v>
          </cell>
          <cell r="AC3463">
            <v>0</v>
          </cell>
          <cell r="AD3463">
            <v>850</v>
          </cell>
          <cell r="AE3463">
            <v>0</v>
          </cell>
        </row>
        <row r="3464">
          <cell r="F3464" t="str">
            <v>(-) DESPESAS COMERCIAL ESCRITÓRIO SALVADORMaterial de Consumo Informática</v>
          </cell>
          <cell r="G3464" t="str">
            <v>Material de Consumo Informática</v>
          </cell>
          <cell r="H3464">
            <v>0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>
            <v>0</v>
          </cell>
          <cell r="V3464">
            <v>0</v>
          </cell>
          <cell r="W3464">
            <v>0</v>
          </cell>
          <cell r="X3464">
            <v>0</v>
          </cell>
          <cell r="Y3464">
            <v>0</v>
          </cell>
          <cell r="Z3464">
            <v>0</v>
          </cell>
          <cell r="AA3464">
            <v>0</v>
          </cell>
          <cell r="AB3464">
            <v>0</v>
          </cell>
          <cell r="AC3464">
            <v>0</v>
          </cell>
          <cell r="AD3464">
            <v>0</v>
          </cell>
          <cell r="AE3464">
            <v>0</v>
          </cell>
        </row>
        <row r="3465">
          <cell r="F3465" t="str">
            <v>(-) DESPESAS COMERCIAL ESCRITÓRIO SALVADORAluguel Máquina Reprográfica</v>
          </cell>
          <cell r="G3465" t="str">
            <v>Aluguel Máquina Reprográfica</v>
          </cell>
          <cell r="H3465">
            <v>0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0</v>
          </cell>
          <cell r="V3465">
            <v>0</v>
          </cell>
          <cell r="W3465">
            <v>0</v>
          </cell>
          <cell r="X3465">
            <v>0</v>
          </cell>
          <cell r="Y3465">
            <v>0</v>
          </cell>
          <cell r="Z3465">
            <v>0</v>
          </cell>
          <cell r="AA3465">
            <v>0</v>
          </cell>
          <cell r="AB3465">
            <v>0</v>
          </cell>
          <cell r="AC3465">
            <v>0</v>
          </cell>
          <cell r="AD3465">
            <v>0</v>
          </cell>
          <cell r="AE3465">
            <v>0</v>
          </cell>
        </row>
        <row r="3466">
          <cell r="F3466" t="str">
            <v>(-) DESPESAS COMERCIAL ESCRITÓRIO SALVADORMaterial de Consumo Máquina Reprografia</v>
          </cell>
          <cell r="G3466" t="str">
            <v>Material de Consumo Máquina Reprografia</v>
          </cell>
          <cell r="H3466">
            <v>200</v>
          </cell>
          <cell r="I3466">
            <v>0</v>
          </cell>
          <cell r="J3466">
            <v>200</v>
          </cell>
          <cell r="K3466">
            <v>0</v>
          </cell>
          <cell r="L3466">
            <v>200</v>
          </cell>
          <cell r="M3466">
            <v>50</v>
          </cell>
          <cell r="N3466">
            <v>200</v>
          </cell>
          <cell r="O3466">
            <v>55.6</v>
          </cell>
          <cell r="P3466">
            <v>200</v>
          </cell>
          <cell r="Q3466">
            <v>60</v>
          </cell>
          <cell r="R3466">
            <v>200</v>
          </cell>
          <cell r="S3466">
            <v>190</v>
          </cell>
          <cell r="T3466">
            <v>200</v>
          </cell>
          <cell r="U3466">
            <v>60</v>
          </cell>
          <cell r="V3466">
            <v>200</v>
          </cell>
          <cell r="W3466">
            <v>0</v>
          </cell>
          <cell r="X3466">
            <v>200</v>
          </cell>
          <cell r="Y3466">
            <v>0</v>
          </cell>
          <cell r="Z3466">
            <v>200</v>
          </cell>
          <cell r="AA3466">
            <v>0</v>
          </cell>
          <cell r="AB3466">
            <v>200</v>
          </cell>
          <cell r="AC3466">
            <v>0</v>
          </cell>
          <cell r="AD3466">
            <v>200</v>
          </cell>
          <cell r="AE3466">
            <v>0</v>
          </cell>
        </row>
        <row r="3467">
          <cell r="F3467" t="str">
            <v>(-) DESPESAS COMERCIAL ESCRITÓRIO SALVADORMaterial de Expediente</v>
          </cell>
          <cell r="G3467" t="str">
            <v>Material de Expediente</v>
          </cell>
          <cell r="H3467">
            <v>100</v>
          </cell>
          <cell r="I3467">
            <v>105.5</v>
          </cell>
          <cell r="J3467">
            <v>100</v>
          </cell>
          <cell r="K3467">
            <v>79.400000000000006</v>
          </cell>
          <cell r="L3467">
            <v>100</v>
          </cell>
          <cell r="M3467">
            <v>0</v>
          </cell>
          <cell r="N3467">
            <v>100</v>
          </cell>
          <cell r="O3467">
            <v>183.03</v>
          </cell>
          <cell r="P3467">
            <v>100</v>
          </cell>
          <cell r="Q3467">
            <v>0</v>
          </cell>
          <cell r="R3467">
            <v>100</v>
          </cell>
          <cell r="S3467">
            <v>80.2</v>
          </cell>
          <cell r="T3467">
            <v>100</v>
          </cell>
          <cell r="U3467">
            <v>26.6</v>
          </cell>
          <cell r="V3467">
            <v>100</v>
          </cell>
          <cell r="W3467">
            <v>0</v>
          </cell>
          <cell r="X3467">
            <v>100</v>
          </cell>
          <cell r="Y3467">
            <v>0</v>
          </cell>
          <cell r="Z3467">
            <v>100</v>
          </cell>
          <cell r="AA3467">
            <v>0</v>
          </cell>
          <cell r="AB3467">
            <v>100</v>
          </cell>
          <cell r="AC3467">
            <v>0</v>
          </cell>
          <cell r="AD3467">
            <v>100</v>
          </cell>
          <cell r="AE3467">
            <v>0</v>
          </cell>
        </row>
        <row r="3468">
          <cell r="F3468" t="str">
            <v>(-) DESPESAS COMERCIAL ESCRITÓRIO SALVADORMaterial de Limpeza</v>
          </cell>
          <cell r="G3468" t="str">
            <v>Material de Limpeza</v>
          </cell>
          <cell r="H3468">
            <v>250</v>
          </cell>
          <cell r="I3468">
            <v>18</v>
          </cell>
          <cell r="J3468">
            <v>250</v>
          </cell>
          <cell r="K3468">
            <v>36.299999999999997</v>
          </cell>
          <cell r="L3468">
            <v>250</v>
          </cell>
          <cell r="M3468">
            <v>0</v>
          </cell>
          <cell r="N3468">
            <v>250</v>
          </cell>
          <cell r="O3468">
            <v>217.98</v>
          </cell>
          <cell r="P3468">
            <v>250</v>
          </cell>
          <cell r="Q3468">
            <v>236.04</v>
          </cell>
          <cell r="R3468">
            <v>250</v>
          </cell>
          <cell r="S3468">
            <v>209.79</v>
          </cell>
          <cell r="T3468">
            <v>250</v>
          </cell>
          <cell r="U3468">
            <v>12.9</v>
          </cell>
          <cell r="V3468">
            <v>250</v>
          </cell>
          <cell r="W3468">
            <v>0</v>
          </cell>
          <cell r="X3468">
            <v>250</v>
          </cell>
          <cell r="Y3468">
            <v>0</v>
          </cell>
          <cell r="Z3468">
            <v>250</v>
          </cell>
          <cell r="AA3468">
            <v>0</v>
          </cell>
          <cell r="AB3468">
            <v>250</v>
          </cell>
          <cell r="AC3468">
            <v>0</v>
          </cell>
          <cell r="AD3468">
            <v>250</v>
          </cell>
          <cell r="AE3468">
            <v>0</v>
          </cell>
        </row>
        <row r="3469">
          <cell r="F3469" t="str">
            <v>(-) DESPESAS COMERCIAL ESCRITÓRIO SALVADORMaterial Gráfico e Repreográfico</v>
          </cell>
          <cell r="G3469" t="str">
            <v>Material Gráfico e Repreográfico</v>
          </cell>
          <cell r="H3469">
            <v>0</v>
          </cell>
          <cell r="I3469">
            <v>0</v>
          </cell>
          <cell r="J3469">
            <v>0</v>
          </cell>
          <cell r="K3469">
            <v>115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0</v>
          </cell>
          <cell r="V3469">
            <v>0</v>
          </cell>
          <cell r="W3469">
            <v>0</v>
          </cell>
          <cell r="X3469">
            <v>0</v>
          </cell>
          <cell r="Y3469">
            <v>0</v>
          </cell>
          <cell r="Z3469">
            <v>0</v>
          </cell>
          <cell r="AA3469">
            <v>0</v>
          </cell>
          <cell r="AB3469">
            <v>0</v>
          </cell>
          <cell r="AC3469">
            <v>0</v>
          </cell>
          <cell r="AD3469">
            <v>0</v>
          </cell>
          <cell r="AE3469">
            <v>0</v>
          </cell>
        </row>
        <row r="3470">
          <cell r="F3470" t="str">
            <v>(-) DESPESAS COMERCIAL ESCRITÓRIO SALVADORMateriais de Natureza Permanente</v>
          </cell>
          <cell r="G3470" t="str">
            <v>Materiais de Natureza Permanente</v>
          </cell>
          <cell r="H3470">
            <v>500</v>
          </cell>
          <cell r="I3470">
            <v>0</v>
          </cell>
          <cell r="J3470">
            <v>100</v>
          </cell>
          <cell r="K3470">
            <v>0</v>
          </cell>
          <cell r="L3470">
            <v>100</v>
          </cell>
          <cell r="M3470">
            <v>0</v>
          </cell>
          <cell r="N3470">
            <v>200</v>
          </cell>
          <cell r="O3470">
            <v>110</v>
          </cell>
          <cell r="P3470">
            <v>100</v>
          </cell>
          <cell r="Q3470">
            <v>0</v>
          </cell>
          <cell r="R3470">
            <v>100</v>
          </cell>
          <cell r="S3470">
            <v>77.88</v>
          </cell>
          <cell r="T3470">
            <v>200</v>
          </cell>
          <cell r="U3470">
            <v>0</v>
          </cell>
          <cell r="V3470">
            <v>100</v>
          </cell>
          <cell r="W3470">
            <v>0</v>
          </cell>
          <cell r="X3470">
            <v>100</v>
          </cell>
          <cell r="Y3470">
            <v>0</v>
          </cell>
          <cell r="Z3470">
            <v>200</v>
          </cell>
          <cell r="AA3470">
            <v>0</v>
          </cell>
          <cell r="AB3470">
            <v>100</v>
          </cell>
          <cell r="AC3470">
            <v>0</v>
          </cell>
          <cell r="AD3470">
            <v>200</v>
          </cell>
          <cell r="AE3470">
            <v>0</v>
          </cell>
        </row>
        <row r="3471">
          <cell r="F3471" t="str">
            <v>(-) DESPESAS COMERCIAL ESCRITÓRIO SALVADORCoffee Break</v>
          </cell>
          <cell r="G3471" t="str">
            <v>Coffee Break</v>
          </cell>
          <cell r="H3471">
            <v>100</v>
          </cell>
          <cell r="I3471">
            <v>0</v>
          </cell>
          <cell r="J3471">
            <v>100</v>
          </cell>
          <cell r="K3471">
            <v>0</v>
          </cell>
          <cell r="L3471">
            <v>100</v>
          </cell>
          <cell r="M3471">
            <v>0</v>
          </cell>
          <cell r="N3471">
            <v>100</v>
          </cell>
          <cell r="O3471">
            <v>0</v>
          </cell>
          <cell r="P3471">
            <v>100</v>
          </cell>
          <cell r="Q3471">
            <v>85.07</v>
          </cell>
          <cell r="R3471">
            <v>100</v>
          </cell>
          <cell r="S3471">
            <v>94.24</v>
          </cell>
          <cell r="T3471">
            <v>100</v>
          </cell>
          <cell r="U3471">
            <v>70.349999999999994</v>
          </cell>
          <cell r="V3471">
            <v>100</v>
          </cell>
          <cell r="W3471">
            <v>0</v>
          </cell>
          <cell r="X3471">
            <v>100</v>
          </cell>
          <cell r="Y3471">
            <v>0</v>
          </cell>
          <cell r="Z3471">
            <v>100</v>
          </cell>
          <cell r="AA3471">
            <v>0</v>
          </cell>
          <cell r="AB3471">
            <v>100</v>
          </cell>
          <cell r="AC3471">
            <v>0</v>
          </cell>
          <cell r="AD3471">
            <v>100</v>
          </cell>
          <cell r="AE3471">
            <v>0</v>
          </cell>
        </row>
        <row r="3472">
          <cell r="F3472" t="str">
            <v>(-) DESPESAS COMERCIAL ESCRITÓRIO SALVADORMaterial EPI</v>
          </cell>
          <cell r="G3472" t="str">
            <v>Material EPI</v>
          </cell>
          <cell r="H3472">
            <v>0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0</v>
          </cell>
          <cell r="V3472">
            <v>0</v>
          </cell>
          <cell r="W3472">
            <v>0</v>
          </cell>
          <cell r="X3472">
            <v>0</v>
          </cell>
          <cell r="Y3472">
            <v>0</v>
          </cell>
          <cell r="Z3472">
            <v>0</v>
          </cell>
          <cell r="AA3472">
            <v>0</v>
          </cell>
          <cell r="AB3472">
            <v>0</v>
          </cell>
          <cell r="AC3472">
            <v>0</v>
          </cell>
          <cell r="AD3472">
            <v>0</v>
          </cell>
          <cell r="AE3472">
            <v>0</v>
          </cell>
        </row>
        <row r="3473">
          <cell r="F3473" t="str">
            <v>(-) DESPESAS COMERCIAL ESCRITÓRIO SALVADOR(-) Serviços Técnicos Especializados</v>
          </cell>
          <cell r="G3473" t="str">
            <v>(-) Serviços Técnicos Especializados</v>
          </cell>
          <cell r="H3473">
            <v>350</v>
          </cell>
          <cell r="I3473">
            <v>140</v>
          </cell>
          <cell r="J3473">
            <v>350</v>
          </cell>
          <cell r="K3473">
            <v>0</v>
          </cell>
          <cell r="L3473">
            <v>350</v>
          </cell>
          <cell r="M3473">
            <v>280</v>
          </cell>
          <cell r="N3473">
            <v>350</v>
          </cell>
          <cell r="O3473">
            <v>140</v>
          </cell>
          <cell r="P3473">
            <v>350</v>
          </cell>
          <cell r="Q3473">
            <v>140</v>
          </cell>
          <cell r="R3473">
            <v>350</v>
          </cell>
          <cell r="S3473">
            <v>140</v>
          </cell>
          <cell r="T3473">
            <v>350</v>
          </cell>
          <cell r="U3473">
            <v>240</v>
          </cell>
          <cell r="V3473">
            <v>350</v>
          </cell>
          <cell r="W3473">
            <v>0</v>
          </cell>
          <cell r="X3473">
            <v>350</v>
          </cell>
          <cell r="Y3473">
            <v>0</v>
          </cell>
          <cell r="Z3473">
            <v>350</v>
          </cell>
          <cell r="AA3473">
            <v>0</v>
          </cell>
          <cell r="AB3473">
            <v>350</v>
          </cell>
          <cell r="AC3473">
            <v>0</v>
          </cell>
          <cell r="AD3473">
            <v>350</v>
          </cell>
          <cell r="AE3473">
            <v>0</v>
          </cell>
        </row>
        <row r="3474">
          <cell r="F3474" t="str">
            <v>(-) DESPESAS COMERCIAL ESCRITÓRIO SALVADORComissões sobre Vendas</v>
          </cell>
          <cell r="G3474" t="str">
            <v>Comissões sobre Vendas</v>
          </cell>
          <cell r="H3474">
            <v>0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>
            <v>0</v>
          </cell>
          <cell r="V3474">
            <v>0</v>
          </cell>
          <cell r="W3474">
            <v>0</v>
          </cell>
          <cell r="X3474">
            <v>0</v>
          </cell>
          <cell r="Y3474">
            <v>0</v>
          </cell>
          <cell r="Z3474">
            <v>0</v>
          </cell>
          <cell r="AA3474">
            <v>0</v>
          </cell>
          <cell r="AB3474">
            <v>0</v>
          </cell>
          <cell r="AC3474">
            <v>0</v>
          </cell>
          <cell r="AD3474">
            <v>0</v>
          </cell>
          <cell r="AE3474">
            <v>0</v>
          </cell>
        </row>
        <row r="3475">
          <cell r="F3475" t="str">
            <v>(-) DESPESAS COMERCIAL ESCRITÓRIO SALVADORServiços de Segurança</v>
          </cell>
          <cell r="G3475" t="str">
            <v>Serviços de Segurança</v>
          </cell>
          <cell r="H3475">
            <v>200</v>
          </cell>
          <cell r="I3475">
            <v>140</v>
          </cell>
          <cell r="J3475">
            <v>200</v>
          </cell>
          <cell r="K3475">
            <v>0</v>
          </cell>
          <cell r="L3475">
            <v>200</v>
          </cell>
          <cell r="M3475">
            <v>140</v>
          </cell>
          <cell r="N3475">
            <v>200</v>
          </cell>
          <cell r="O3475">
            <v>140</v>
          </cell>
          <cell r="P3475">
            <v>200</v>
          </cell>
          <cell r="Q3475">
            <v>140</v>
          </cell>
          <cell r="R3475">
            <v>200</v>
          </cell>
          <cell r="S3475">
            <v>140</v>
          </cell>
          <cell r="T3475">
            <v>200</v>
          </cell>
          <cell r="U3475">
            <v>140</v>
          </cell>
          <cell r="V3475">
            <v>200</v>
          </cell>
          <cell r="W3475">
            <v>0</v>
          </cell>
          <cell r="X3475">
            <v>200</v>
          </cell>
          <cell r="Y3475">
            <v>0</v>
          </cell>
          <cell r="Z3475">
            <v>200</v>
          </cell>
          <cell r="AA3475">
            <v>0</v>
          </cell>
          <cell r="AB3475">
            <v>200</v>
          </cell>
          <cell r="AC3475">
            <v>0</v>
          </cell>
          <cell r="AD3475">
            <v>200</v>
          </cell>
          <cell r="AE3475">
            <v>0</v>
          </cell>
        </row>
        <row r="3476">
          <cell r="F3476" t="str">
            <v>(-) DESPESAS COMERCIAL ESCRITÓRIO SALVADORServiços de Contabilidade</v>
          </cell>
          <cell r="G3476" t="str">
            <v>Serviços de Contabilidade</v>
          </cell>
          <cell r="H3476">
            <v>0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  <cell r="T3476">
            <v>0</v>
          </cell>
          <cell r="U3476">
            <v>0</v>
          </cell>
          <cell r="V3476">
            <v>0</v>
          </cell>
          <cell r="W3476">
            <v>0</v>
          </cell>
          <cell r="X3476">
            <v>0</v>
          </cell>
          <cell r="Y3476">
            <v>0</v>
          </cell>
          <cell r="Z3476">
            <v>0</v>
          </cell>
          <cell r="AA3476">
            <v>0</v>
          </cell>
          <cell r="AB3476">
            <v>0</v>
          </cell>
          <cell r="AC3476">
            <v>0</v>
          </cell>
          <cell r="AD3476">
            <v>0</v>
          </cell>
          <cell r="AE3476">
            <v>0</v>
          </cell>
        </row>
        <row r="3477">
          <cell r="F3477" t="str">
            <v>(-) DESPESAS COMERCIAL ESCRITÓRIO SALVADORAssessoria Tributária</v>
          </cell>
          <cell r="G3477" t="str">
            <v>Assessoria Tributária</v>
          </cell>
          <cell r="H3477">
            <v>0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  <cell r="T3477">
            <v>0</v>
          </cell>
          <cell r="U3477">
            <v>0</v>
          </cell>
          <cell r="V3477">
            <v>0</v>
          </cell>
          <cell r="W3477">
            <v>0</v>
          </cell>
          <cell r="X3477">
            <v>0</v>
          </cell>
          <cell r="Y3477">
            <v>0</v>
          </cell>
          <cell r="Z3477">
            <v>0</v>
          </cell>
          <cell r="AA3477">
            <v>0</v>
          </cell>
          <cell r="AB3477">
            <v>0</v>
          </cell>
          <cell r="AC3477">
            <v>0</v>
          </cell>
          <cell r="AD3477">
            <v>0</v>
          </cell>
          <cell r="AE3477">
            <v>0</v>
          </cell>
        </row>
        <row r="3478">
          <cell r="F3478" t="str">
            <v>(-) DESPESAS COMERCIAL ESCRITÓRIO SALVADORAuditoria Independente</v>
          </cell>
          <cell r="G3478" t="str">
            <v>Auditoria Independente</v>
          </cell>
          <cell r="H3478">
            <v>0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0</v>
          </cell>
          <cell r="R3478">
            <v>0</v>
          </cell>
          <cell r="S3478">
            <v>0</v>
          </cell>
          <cell r="T3478">
            <v>0</v>
          </cell>
          <cell r="U3478">
            <v>0</v>
          </cell>
          <cell r="V3478">
            <v>0</v>
          </cell>
          <cell r="W3478">
            <v>0</v>
          </cell>
          <cell r="X3478">
            <v>0</v>
          </cell>
          <cell r="Y3478">
            <v>0</v>
          </cell>
          <cell r="Z3478">
            <v>0</v>
          </cell>
          <cell r="AA3478">
            <v>0</v>
          </cell>
          <cell r="AB3478">
            <v>0</v>
          </cell>
          <cell r="AC3478">
            <v>0</v>
          </cell>
          <cell r="AD3478">
            <v>0</v>
          </cell>
          <cell r="AE3478">
            <v>0</v>
          </cell>
        </row>
        <row r="3479">
          <cell r="F3479" t="str">
            <v>(-) DESPESAS COMERCIAL ESCRITÓRIO SALVADORAdvocacia</v>
          </cell>
          <cell r="G3479" t="str">
            <v>Advocacia</v>
          </cell>
          <cell r="H3479">
            <v>0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>
            <v>0</v>
          </cell>
          <cell r="V3479">
            <v>0</v>
          </cell>
          <cell r="W3479">
            <v>0</v>
          </cell>
          <cell r="X3479">
            <v>0</v>
          </cell>
          <cell r="Y3479">
            <v>0</v>
          </cell>
          <cell r="Z3479">
            <v>0</v>
          </cell>
          <cell r="AA3479">
            <v>0</v>
          </cell>
          <cell r="AB3479">
            <v>0</v>
          </cell>
          <cell r="AC3479">
            <v>0</v>
          </cell>
          <cell r="AD3479">
            <v>0</v>
          </cell>
          <cell r="AE3479">
            <v>0</v>
          </cell>
        </row>
        <row r="3480">
          <cell r="F3480" t="str">
            <v>(-) DESPESAS COMERCIAL ESCRITÓRIO SALVADORAssessoria de Imprensa</v>
          </cell>
          <cell r="G3480" t="str">
            <v>Assessoria de Imprensa</v>
          </cell>
          <cell r="H3480">
            <v>0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  <cell r="AA3480">
            <v>0</v>
          </cell>
          <cell r="AB3480">
            <v>0</v>
          </cell>
          <cell r="AC3480">
            <v>0</v>
          </cell>
          <cell r="AD3480">
            <v>0</v>
          </cell>
          <cell r="AE3480">
            <v>0</v>
          </cell>
        </row>
        <row r="3481">
          <cell r="F3481" t="str">
            <v>(-) DESPESAS COMERCIAL ESCRITÓRIO SALVADORAssessoria de Comunicação</v>
          </cell>
          <cell r="G3481" t="str">
            <v>Assessoria de Comunicação</v>
          </cell>
          <cell r="H3481">
            <v>0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  <cell r="AA3481">
            <v>0</v>
          </cell>
          <cell r="AB3481">
            <v>0</v>
          </cell>
          <cell r="AC3481">
            <v>0</v>
          </cell>
          <cell r="AD3481">
            <v>0</v>
          </cell>
          <cell r="AE3481">
            <v>0</v>
          </cell>
        </row>
        <row r="3482">
          <cell r="F3482" t="str">
            <v>(-) DESPESAS COMERCIAL ESCRITÓRIO SALVADORAssessoria Criação e Publicidade</v>
          </cell>
          <cell r="G3482" t="str">
            <v>Assessoria Criação e Publicidade</v>
          </cell>
          <cell r="H3482">
            <v>0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  <cell r="AA3482">
            <v>0</v>
          </cell>
          <cell r="AB3482">
            <v>0</v>
          </cell>
          <cell r="AC3482">
            <v>0</v>
          </cell>
          <cell r="AD3482">
            <v>0</v>
          </cell>
          <cell r="AE3482">
            <v>0</v>
          </cell>
        </row>
        <row r="3483">
          <cell r="F3483" t="str">
            <v>(-) DESPESAS COMERCIAL ESCRITÓRIO SALVADORRecrutamento e Seleção</v>
          </cell>
          <cell r="G3483" t="str">
            <v>Recrutamento e Seleção</v>
          </cell>
          <cell r="H3483">
            <v>0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  <cell r="Y3483">
            <v>0</v>
          </cell>
          <cell r="Z3483">
            <v>0</v>
          </cell>
          <cell r="AA3483">
            <v>0</v>
          </cell>
          <cell r="AB3483">
            <v>0</v>
          </cell>
          <cell r="AC3483">
            <v>0</v>
          </cell>
          <cell r="AD3483">
            <v>0</v>
          </cell>
          <cell r="AE3483">
            <v>0</v>
          </cell>
        </row>
        <row r="3484">
          <cell r="F3484" t="str">
            <v>(-) DESPESAS COMERCIAL ESCRITÓRIO SALVADORFerramentas de Pesquisa</v>
          </cell>
          <cell r="G3484" t="str">
            <v>Ferramentas de Pesquisa</v>
          </cell>
          <cell r="H3484">
            <v>0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  <cell r="AA3484">
            <v>0</v>
          </cell>
          <cell r="AB3484">
            <v>0</v>
          </cell>
          <cell r="AC3484">
            <v>0</v>
          </cell>
          <cell r="AD3484">
            <v>0</v>
          </cell>
          <cell r="AE3484">
            <v>0</v>
          </cell>
        </row>
        <row r="3485">
          <cell r="F3485" t="str">
            <v>(-) DESPESAS COMERCIAL ESCRITÓRIO SALVADORAssessoria Empresarial</v>
          </cell>
          <cell r="G3485" t="str">
            <v>Assessoria Empresarial</v>
          </cell>
          <cell r="H3485">
            <v>0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  <cell r="Y3485">
            <v>0</v>
          </cell>
          <cell r="Z3485">
            <v>0</v>
          </cell>
          <cell r="AA3485">
            <v>0</v>
          </cell>
          <cell r="AB3485">
            <v>0</v>
          </cell>
          <cell r="AC3485">
            <v>0</v>
          </cell>
          <cell r="AD3485">
            <v>0</v>
          </cell>
          <cell r="AE3485">
            <v>0</v>
          </cell>
        </row>
        <row r="3486">
          <cell r="F3486" t="str">
            <v>(-) DESPESAS COMERCIAL ESCRITÓRIO SALVADORServiço de Desembaraço Aduaneiro</v>
          </cell>
          <cell r="G3486" t="str">
            <v>Serviço de Desembaraço Aduaneiro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A3486">
            <v>0</v>
          </cell>
          <cell r="AB3486">
            <v>0</v>
          </cell>
          <cell r="AC3486">
            <v>0</v>
          </cell>
          <cell r="AD3486">
            <v>0</v>
          </cell>
          <cell r="AE3486">
            <v>0</v>
          </cell>
        </row>
        <row r="3487">
          <cell r="F3487" t="str">
            <v>(-) DESPESAS COMERCIAL ESCRITÓRIO SALVADORParticipação em Associações</v>
          </cell>
          <cell r="G3487" t="str">
            <v>Participação em Associações</v>
          </cell>
          <cell r="H3487">
            <v>0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140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  <cell r="AA3487">
            <v>0</v>
          </cell>
          <cell r="AB3487">
            <v>0</v>
          </cell>
          <cell r="AC3487">
            <v>0</v>
          </cell>
          <cell r="AD3487">
            <v>0</v>
          </cell>
          <cell r="AE3487">
            <v>0</v>
          </cell>
        </row>
        <row r="3488">
          <cell r="F3488" t="str">
            <v>(-) DESPESAS COMERCIAL ESCRITÓRIO SALVADORComissão Empresa de Cobrança</v>
          </cell>
          <cell r="G3488" t="str">
            <v>Comissão Empresa de Cobrança</v>
          </cell>
          <cell r="H3488">
            <v>0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  <cell r="AA3488">
            <v>0</v>
          </cell>
          <cell r="AB3488">
            <v>0</v>
          </cell>
          <cell r="AC3488">
            <v>0</v>
          </cell>
          <cell r="AD3488">
            <v>0</v>
          </cell>
          <cell r="AE3488">
            <v>0</v>
          </cell>
        </row>
        <row r="3489">
          <cell r="F3489" t="str">
            <v>(-) DESPESAS COMERCIAL ESCRITÓRIO SALVADORServiço Análise de Crédito</v>
          </cell>
          <cell r="G3489" t="str">
            <v>Serviço Análise de Crédito</v>
          </cell>
          <cell r="H3489">
            <v>0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  <cell r="AA3489">
            <v>0</v>
          </cell>
          <cell r="AB3489">
            <v>0</v>
          </cell>
          <cell r="AC3489">
            <v>0</v>
          </cell>
          <cell r="AD3489">
            <v>0</v>
          </cell>
          <cell r="AE3489">
            <v>0</v>
          </cell>
        </row>
        <row r="3490">
          <cell r="F3490" t="str">
            <v>(-) DESPESAS COMERCIAL ESCRITÓRIO SALVADORDesenvolvimento e Manutenção de Software</v>
          </cell>
          <cell r="G3490" t="str">
            <v>Desenvolvimento e Manutenção de Software</v>
          </cell>
          <cell r="H3490">
            <v>0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0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  <cell r="AA3490">
            <v>0</v>
          </cell>
          <cell r="AB3490">
            <v>0</v>
          </cell>
          <cell r="AC3490">
            <v>0</v>
          </cell>
          <cell r="AD3490">
            <v>0</v>
          </cell>
          <cell r="AE3490">
            <v>0</v>
          </cell>
        </row>
        <row r="3491">
          <cell r="F3491" t="str">
            <v>(-) DESPESAS COMERCIAL ESCRITÓRIO SALVADORSuporte Técnico Software</v>
          </cell>
          <cell r="G3491" t="str">
            <v>Suporte Técnico Software</v>
          </cell>
          <cell r="H3491">
            <v>0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  <cell r="AA3491">
            <v>0</v>
          </cell>
          <cell r="AB3491">
            <v>0</v>
          </cell>
          <cell r="AC3491">
            <v>0</v>
          </cell>
          <cell r="AD3491">
            <v>0</v>
          </cell>
          <cell r="AE3491">
            <v>0</v>
          </cell>
        </row>
        <row r="3492">
          <cell r="F3492" t="str">
            <v>(-) DESPESAS COMERCIAL ESCRITÓRIO SALVADORLicença para Uso de Software (Aluguel)</v>
          </cell>
          <cell r="G3492" t="str">
            <v>Licença para Uso de Software (Aluguel)</v>
          </cell>
          <cell r="H3492">
            <v>0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0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  <cell r="AA3492">
            <v>0</v>
          </cell>
          <cell r="AB3492">
            <v>0</v>
          </cell>
          <cell r="AC3492">
            <v>0</v>
          </cell>
          <cell r="AD3492">
            <v>0</v>
          </cell>
          <cell r="AE3492">
            <v>0</v>
          </cell>
        </row>
        <row r="3493">
          <cell r="F3493" t="str">
            <v>(-) DESPESAS COMERCIAL ESCRITÓRIO SALVADORAssessoria em TI</v>
          </cell>
          <cell r="G3493" t="str">
            <v>Assessoria em TI</v>
          </cell>
          <cell r="H3493">
            <v>150</v>
          </cell>
          <cell r="I3493">
            <v>0</v>
          </cell>
          <cell r="J3493">
            <v>150</v>
          </cell>
          <cell r="K3493">
            <v>0</v>
          </cell>
          <cell r="L3493">
            <v>150</v>
          </cell>
          <cell r="M3493">
            <v>0</v>
          </cell>
          <cell r="N3493">
            <v>150</v>
          </cell>
          <cell r="O3493">
            <v>0</v>
          </cell>
          <cell r="P3493">
            <v>150</v>
          </cell>
          <cell r="Q3493">
            <v>0</v>
          </cell>
          <cell r="R3493">
            <v>150</v>
          </cell>
          <cell r="S3493">
            <v>0</v>
          </cell>
          <cell r="T3493">
            <v>150</v>
          </cell>
          <cell r="U3493">
            <v>100</v>
          </cell>
          <cell r="V3493">
            <v>150</v>
          </cell>
          <cell r="W3493">
            <v>0</v>
          </cell>
          <cell r="X3493">
            <v>150</v>
          </cell>
          <cell r="Y3493">
            <v>0</v>
          </cell>
          <cell r="Z3493">
            <v>150</v>
          </cell>
          <cell r="AA3493">
            <v>0</v>
          </cell>
          <cell r="AB3493">
            <v>150</v>
          </cell>
          <cell r="AC3493">
            <v>0</v>
          </cell>
          <cell r="AD3493">
            <v>150</v>
          </cell>
          <cell r="AE3493">
            <v>0</v>
          </cell>
        </row>
        <row r="3494">
          <cell r="F3494" t="str">
            <v>(-) DESPESAS COMERCIAL ESCRITÓRIO SALVADORManutenção Suporte Técnico Software</v>
          </cell>
          <cell r="G3494" t="str">
            <v>Manutenção Suporte Técnico Software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  <cell r="AA3494">
            <v>0</v>
          </cell>
          <cell r="AB3494">
            <v>0</v>
          </cell>
          <cell r="AC3494">
            <v>0</v>
          </cell>
          <cell r="AD3494">
            <v>0</v>
          </cell>
          <cell r="AE3494">
            <v>0</v>
          </cell>
        </row>
        <row r="3495">
          <cell r="F3495" t="str">
            <v>(-) DESPESAS COMERCIAL ESCRITÓRIO SALVADOR(-)Manutenção</v>
          </cell>
          <cell r="G3495" t="str">
            <v>(-)Manutenção</v>
          </cell>
          <cell r="H3495">
            <v>2300</v>
          </cell>
          <cell r="I3495">
            <v>48.59</v>
          </cell>
          <cell r="J3495">
            <v>2300</v>
          </cell>
          <cell r="K3495">
            <v>0</v>
          </cell>
          <cell r="L3495">
            <v>2300</v>
          </cell>
          <cell r="M3495">
            <v>640</v>
          </cell>
          <cell r="N3495">
            <v>2300</v>
          </cell>
          <cell r="O3495">
            <v>3959</v>
          </cell>
          <cell r="P3495">
            <v>2500</v>
          </cell>
          <cell r="Q3495">
            <v>0</v>
          </cell>
          <cell r="R3495">
            <v>2300</v>
          </cell>
          <cell r="S3495">
            <v>3197.13</v>
          </cell>
          <cell r="T3495">
            <v>2300</v>
          </cell>
          <cell r="U3495">
            <v>425.85</v>
          </cell>
          <cell r="V3495">
            <v>2300</v>
          </cell>
          <cell r="W3495">
            <v>0</v>
          </cell>
          <cell r="X3495">
            <v>2300</v>
          </cell>
          <cell r="Y3495">
            <v>0</v>
          </cell>
          <cell r="Z3495">
            <v>2500</v>
          </cell>
          <cell r="AA3495">
            <v>0</v>
          </cell>
          <cell r="AB3495">
            <v>2300</v>
          </cell>
          <cell r="AC3495">
            <v>0</v>
          </cell>
          <cell r="AD3495">
            <v>2300</v>
          </cell>
          <cell r="AE3495">
            <v>0</v>
          </cell>
        </row>
        <row r="3496">
          <cell r="F3496" t="str">
            <v>(-) DESPESAS COMERCIAL ESCRITÓRIO SALVADORMateriais de Manutenção e Reparos</v>
          </cell>
          <cell r="G3496" t="str">
            <v>Materiais de Manutenção e Reparos</v>
          </cell>
          <cell r="H3496">
            <v>100</v>
          </cell>
          <cell r="I3496">
            <v>18.59</v>
          </cell>
          <cell r="J3496">
            <v>100</v>
          </cell>
          <cell r="K3496">
            <v>0</v>
          </cell>
          <cell r="L3496">
            <v>100</v>
          </cell>
          <cell r="M3496">
            <v>0</v>
          </cell>
          <cell r="N3496">
            <v>100</v>
          </cell>
          <cell r="O3496">
            <v>0</v>
          </cell>
          <cell r="P3496">
            <v>100</v>
          </cell>
          <cell r="Q3496">
            <v>0</v>
          </cell>
          <cell r="R3496">
            <v>100</v>
          </cell>
          <cell r="S3496">
            <v>0</v>
          </cell>
          <cell r="T3496">
            <v>100</v>
          </cell>
          <cell r="U3496">
            <v>0</v>
          </cell>
          <cell r="V3496">
            <v>100</v>
          </cell>
          <cell r="W3496">
            <v>0</v>
          </cell>
          <cell r="X3496">
            <v>100</v>
          </cell>
          <cell r="Y3496">
            <v>0</v>
          </cell>
          <cell r="Z3496">
            <v>100</v>
          </cell>
          <cell r="AA3496">
            <v>0</v>
          </cell>
          <cell r="AB3496">
            <v>100</v>
          </cell>
          <cell r="AC3496">
            <v>0</v>
          </cell>
          <cell r="AD3496">
            <v>100</v>
          </cell>
          <cell r="AE3496">
            <v>0</v>
          </cell>
        </row>
        <row r="3497">
          <cell r="F3497" t="str">
            <v>(-) DESPESAS COMERCIAL ESCRITÓRIO SALVADORManutenção Conservação Móveis e Utensílios</v>
          </cell>
          <cell r="G3497" t="str">
            <v>Manutenção Conservação Móveis e Utensílios</v>
          </cell>
          <cell r="H3497">
            <v>0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200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200</v>
          </cell>
          <cell r="AA3497">
            <v>0</v>
          </cell>
          <cell r="AB3497">
            <v>0</v>
          </cell>
          <cell r="AC3497">
            <v>0</v>
          </cell>
          <cell r="AD3497">
            <v>0</v>
          </cell>
          <cell r="AE3497">
            <v>0</v>
          </cell>
        </row>
        <row r="3498">
          <cell r="F3498" t="str">
            <v>(-) DESPESAS COMERCIAL ESCRITÓRIO SALVADORManutenção Conservação Máq. e Equipamentos</v>
          </cell>
          <cell r="G3498" t="str">
            <v>Manutenção Conservação Máq. e Equipamentos</v>
          </cell>
          <cell r="H3498">
            <v>200</v>
          </cell>
          <cell r="I3498">
            <v>0</v>
          </cell>
          <cell r="J3498">
            <v>200</v>
          </cell>
          <cell r="K3498">
            <v>0</v>
          </cell>
          <cell r="L3498">
            <v>200</v>
          </cell>
          <cell r="M3498">
            <v>640</v>
          </cell>
          <cell r="N3498">
            <v>200</v>
          </cell>
          <cell r="O3498">
            <v>0</v>
          </cell>
          <cell r="P3498">
            <v>200</v>
          </cell>
          <cell r="Q3498">
            <v>0</v>
          </cell>
          <cell r="R3498">
            <v>200</v>
          </cell>
          <cell r="S3498">
            <v>1210</v>
          </cell>
          <cell r="T3498">
            <v>200</v>
          </cell>
          <cell r="U3498">
            <v>0</v>
          </cell>
          <cell r="V3498">
            <v>200</v>
          </cell>
          <cell r="W3498">
            <v>0</v>
          </cell>
          <cell r="X3498">
            <v>200</v>
          </cell>
          <cell r="Y3498">
            <v>0</v>
          </cell>
          <cell r="Z3498">
            <v>200</v>
          </cell>
          <cell r="AA3498">
            <v>0</v>
          </cell>
          <cell r="AB3498">
            <v>200</v>
          </cell>
          <cell r="AC3498">
            <v>0</v>
          </cell>
          <cell r="AD3498">
            <v>200</v>
          </cell>
          <cell r="AE3498">
            <v>0</v>
          </cell>
        </row>
        <row r="3499">
          <cell r="F3499" t="str">
            <v>(-) DESPESAS COMERCIAL ESCRITÓRIO SALVADORManutenção de Equipamentos de Informática</v>
          </cell>
          <cell r="G3499" t="str">
            <v>Manutenção de Equipamentos de Informática</v>
          </cell>
          <cell r="H3499">
            <v>0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  <cell r="AA3499">
            <v>0</v>
          </cell>
          <cell r="AB3499">
            <v>0</v>
          </cell>
          <cell r="AC3499">
            <v>0</v>
          </cell>
          <cell r="AD3499">
            <v>0</v>
          </cell>
          <cell r="AE3499">
            <v>0</v>
          </cell>
        </row>
        <row r="3500">
          <cell r="F3500" t="str">
            <v>(-) DESPESAS COMERCIAL ESCRITÓRIO SALVADORManutenção e Conservação Instalações</v>
          </cell>
          <cell r="G3500" t="str">
            <v>Manutenção e Conservação Instalações</v>
          </cell>
          <cell r="H3500">
            <v>0</v>
          </cell>
          <cell r="I3500">
            <v>30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A3500">
            <v>0</v>
          </cell>
          <cell r="AB3500">
            <v>0</v>
          </cell>
          <cell r="AC3500">
            <v>0</v>
          </cell>
          <cell r="AD3500">
            <v>0</v>
          </cell>
          <cell r="AE3500">
            <v>0</v>
          </cell>
        </row>
        <row r="3501">
          <cell r="F3501" t="str">
            <v>(-) DESPESAS COMERCIAL ESCRITÓRIO SALVADORManutenção e Conservação Predial</v>
          </cell>
          <cell r="G3501" t="str">
            <v>Manutenção e Conservação Predial</v>
          </cell>
          <cell r="H3501">
            <v>2000</v>
          </cell>
          <cell r="I3501">
            <v>0</v>
          </cell>
          <cell r="J3501">
            <v>2000</v>
          </cell>
          <cell r="K3501">
            <v>0</v>
          </cell>
          <cell r="L3501">
            <v>2000</v>
          </cell>
          <cell r="M3501">
            <v>0</v>
          </cell>
          <cell r="N3501">
            <v>2000</v>
          </cell>
          <cell r="O3501">
            <v>3959</v>
          </cell>
          <cell r="P3501">
            <v>2000</v>
          </cell>
          <cell r="Q3501">
            <v>0</v>
          </cell>
          <cell r="R3501">
            <v>2000</v>
          </cell>
          <cell r="S3501">
            <v>1987.13</v>
          </cell>
          <cell r="T3501">
            <v>2000</v>
          </cell>
          <cell r="U3501">
            <v>425.85</v>
          </cell>
          <cell r="V3501">
            <v>2000</v>
          </cell>
          <cell r="W3501">
            <v>0</v>
          </cell>
          <cell r="X3501">
            <v>2000</v>
          </cell>
          <cell r="Y3501">
            <v>0</v>
          </cell>
          <cell r="Z3501">
            <v>2000</v>
          </cell>
          <cell r="AA3501">
            <v>0</v>
          </cell>
          <cell r="AB3501">
            <v>2000</v>
          </cell>
          <cell r="AC3501">
            <v>0</v>
          </cell>
          <cell r="AD3501">
            <v>2000</v>
          </cell>
          <cell r="AE3501">
            <v>0</v>
          </cell>
        </row>
        <row r="3502">
          <cell r="F3502" t="str">
            <v>(-) DESPESAS COMERCIAL ESCRITÓRIO SALVADOR(-)Outras Despesas Gerais</v>
          </cell>
          <cell r="G3502" t="str">
            <v>(-)Outras Despesas Gerais</v>
          </cell>
          <cell r="H3502">
            <v>3850</v>
          </cell>
          <cell r="I3502">
            <v>3109.08</v>
          </cell>
          <cell r="J3502">
            <v>3850</v>
          </cell>
          <cell r="K3502">
            <v>3110.25</v>
          </cell>
          <cell r="L3502">
            <v>3850</v>
          </cell>
          <cell r="M3502">
            <v>3220.5</v>
          </cell>
          <cell r="N3502">
            <v>3850</v>
          </cell>
          <cell r="O3502">
            <v>3293.93</v>
          </cell>
          <cell r="P3502">
            <v>3850</v>
          </cell>
          <cell r="Q3502">
            <v>3219.33</v>
          </cell>
          <cell r="R3502">
            <v>3850</v>
          </cell>
          <cell r="S3502">
            <v>2994.27</v>
          </cell>
          <cell r="T3502">
            <v>3850</v>
          </cell>
          <cell r="U3502">
            <v>3198.4300000000003</v>
          </cell>
          <cell r="V3502">
            <v>3850</v>
          </cell>
          <cell r="W3502">
            <v>0</v>
          </cell>
          <cell r="X3502">
            <v>3850</v>
          </cell>
          <cell r="Y3502">
            <v>0</v>
          </cell>
          <cell r="Z3502">
            <v>3850</v>
          </cell>
          <cell r="AA3502">
            <v>0</v>
          </cell>
          <cell r="AB3502">
            <v>3850</v>
          </cell>
          <cell r="AC3502">
            <v>0</v>
          </cell>
          <cell r="AD3502">
            <v>3850</v>
          </cell>
          <cell r="AE3502">
            <v>0</v>
          </cell>
        </row>
        <row r="3503">
          <cell r="F3503" t="str">
            <v>(-) DESPESAS COMERCIAL ESCRITÓRIO SALVADORAluguel de Veículos</v>
          </cell>
          <cell r="G3503" t="str">
            <v>Aluguel de Veículos</v>
          </cell>
          <cell r="H3503">
            <v>0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  <cell r="AA3503">
            <v>0</v>
          </cell>
          <cell r="AB3503">
            <v>0</v>
          </cell>
          <cell r="AC3503">
            <v>0</v>
          </cell>
          <cell r="AD3503">
            <v>0</v>
          </cell>
          <cell r="AE3503">
            <v>0</v>
          </cell>
        </row>
        <row r="3504">
          <cell r="F3504" t="str">
            <v>(-) DESPESAS COMERCIAL ESCRITÓRIO SALVADORAssinatura Jornais, Revistas e Periódicos</v>
          </cell>
          <cell r="G3504" t="str">
            <v>Assinatura Jornais, Revistas e Periódicos</v>
          </cell>
          <cell r="H3504">
            <v>0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  <cell r="AA3504">
            <v>0</v>
          </cell>
          <cell r="AB3504">
            <v>0</v>
          </cell>
          <cell r="AC3504">
            <v>0</v>
          </cell>
          <cell r="AD3504">
            <v>0</v>
          </cell>
          <cell r="AE3504">
            <v>0</v>
          </cell>
        </row>
        <row r="3505">
          <cell r="F3505" t="str">
            <v>(-) DESPESAS COMERCIAL ESCRITÓRIO SALVADORCombustível</v>
          </cell>
          <cell r="G3505" t="str">
            <v>Combustível</v>
          </cell>
          <cell r="H3505">
            <v>0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  <cell r="AA3505">
            <v>0</v>
          </cell>
          <cell r="AB3505">
            <v>0</v>
          </cell>
          <cell r="AC3505">
            <v>0</v>
          </cell>
          <cell r="AD3505">
            <v>0</v>
          </cell>
          <cell r="AE3505">
            <v>0</v>
          </cell>
        </row>
        <row r="3506">
          <cell r="F3506" t="str">
            <v>(-) DESPESAS COMERCIAL ESCRITÓRIO SALVADORDespesa com Documentos</v>
          </cell>
          <cell r="G3506" t="str">
            <v>Despesa com Documentos</v>
          </cell>
          <cell r="H3506">
            <v>0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  <cell r="AA3506">
            <v>0</v>
          </cell>
          <cell r="AB3506">
            <v>0</v>
          </cell>
          <cell r="AC3506">
            <v>0</v>
          </cell>
          <cell r="AD3506">
            <v>0</v>
          </cell>
          <cell r="AE3506">
            <v>0</v>
          </cell>
        </row>
        <row r="3507">
          <cell r="F3507" t="str">
            <v>(-) DESPESAS COMERCIAL ESCRITÓRIO SALVADORDespesa com Processos Judiciais</v>
          </cell>
          <cell r="G3507" t="str">
            <v>Despesa com Processos Judiciais</v>
          </cell>
          <cell r="H3507">
            <v>0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0</v>
          </cell>
          <cell r="AA3507">
            <v>0</v>
          </cell>
          <cell r="AB3507">
            <v>0</v>
          </cell>
          <cell r="AC3507">
            <v>0</v>
          </cell>
          <cell r="AD3507">
            <v>0</v>
          </cell>
          <cell r="AE3507">
            <v>0</v>
          </cell>
        </row>
        <row r="3508">
          <cell r="F3508" t="str">
            <v>(-) DESPESAS COMERCIAL ESCRITÓRIO SALVADORFrete Compra</v>
          </cell>
          <cell r="G3508" t="str">
            <v>Frete Compra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  <cell r="AA3508">
            <v>0</v>
          </cell>
          <cell r="AB3508">
            <v>0</v>
          </cell>
          <cell r="AC3508">
            <v>0</v>
          </cell>
          <cell r="AD3508">
            <v>0</v>
          </cell>
          <cell r="AE3508">
            <v>0</v>
          </cell>
        </row>
        <row r="3509">
          <cell r="F3509" t="str">
            <v>(-) DESPESAS COMERCIAL ESCRITÓRIO SALVADORMão-de-Obra Terceirizada</v>
          </cell>
          <cell r="G3509" t="str">
            <v>Mão-de-Obra Terceirizada</v>
          </cell>
          <cell r="H3509">
            <v>250</v>
          </cell>
          <cell r="I3509">
            <v>0</v>
          </cell>
          <cell r="J3509">
            <v>250</v>
          </cell>
          <cell r="K3509">
            <v>0</v>
          </cell>
          <cell r="L3509">
            <v>250</v>
          </cell>
          <cell r="M3509">
            <v>0</v>
          </cell>
          <cell r="N3509">
            <v>250</v>
          </cell>
          <cell r="O3509">
            <v>74.599999999999994</v>
          </cell>
          <cell r="P3509">
            <v>250</v>
          </cell>
          <cell r="Q3509">
            <v>0</v>
          </cell>
          <cell r="R3509">
            <v>250</v>
          </cell>
          <cell r="S3509">
            <v>350</v>
          </cell>
          <cell r="T3509">
            <v>250</v>
          </cell>
          <cell r="U3509">
            <v>256</v>
          </cell>
          <cell r="V3509">
            <v>250</v>
          </cell>
          <cell r="W3509">
            <v>0</v>
          </cell>
          <cell r="X3509">
            <v>250</v>
          </cell>
          <cell r="Y3509">
            <v>0</v>
          </cell>
          <cell r="Z3509">
            <v>250</v>
          </cell>
          <cell r="AA3509">
            <v>0</v>
          </cell>
          <cell r="AB3509">
            <v>250</v>
          </cell>
          <cell r="AC3509">
            <v>0</v>
          </cell>
          <cell r="AD3509">
            <v>250</v>
          </cell>
          <cell r="AE3509">
            <v>0</v>
          </cell>
        </row>
        <row r="3510">
          <cell r="F3510" t="str">
            <v>(-) DESPESAS COMERCIAL ESCRITÓRIO SALVADORServiço de Correios</v>
          </cell>
          <cell r="G3510" t="str">
            <v>Serviço de Correios</v>
          </cell>
          <cell r="H3510">
            <v>0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  <cell r="AA3510">
            <v>0</v>
          </cell>
          <cell r="AB3510">
            <v>0</v>
          </cell>
          <cell r="AC3510">
            <v>0</v>
          </cell>
          <cell r="AD3510">
            <v>0</v>
          </cell>
          <cell r="AE3510">
            <v>0</v>
          </cell>
        </row>
        <row r="3511">
          <cell r="F3511" t="str">
            <v>(-) DESPESAS COMERCIAL ESCRITÓRIO SALVADORÁgua</v>
          </cell>
          <cell r="G3511" t="str">
            <v>Água</v>
          </cell>
          <cell r="H3511">
            <v>200</v>
          </cell>
          <cell r="I3511">
            <v>109.08</v>
          </cell>
          <cell r="J3511">
            <v>200</v>
          </cell>
          <cell r="K3511">
            <v>0</v>
          </cell>
          <cell r="L3511">
            <v>200</v>
          </cell>
          <cell r="M3511">
            <v>0</v>
          </cell>
          <cell r="N3511">
            <v>200</v>
          </cell>
          <cell r="O3511">
            <v>109.08</v>
          </cell>
          <cell r="P3511">
            <v>200</v>
          </cell>
          <cell r="Q3511">
            <v>109.08</v>
          </cell>
          <cell r="R3511">
            <v>200</v>
          </cell>
          <cell r="S3511">
            <v>109.42</v>
          </cell>
          <cell r="T3511">
            <v>200</v>
          </cell>
          <cell r="U3511">
            <v>119.88</v>
          </cell>
          <cell r="V3511">
            <v>200</v>
          </cell>
          <cell r="W3511">
            <v>0</v>
          </cell>
          <cell r="X3511">
            <v>200</v>
          </cell>
          <cell r="Y3511">
            <v>0</v>
          </cell>
          <cell r="Z3511">
            <v>200</v>
          </cell>
          <cell r="AA3511">
            <v>0</v>
          </cell>
          <cell r="AB3511">
            <v>200</v>
          </cell>
          <cell r="AC3511">
            <v>0</v>
          </cell>
          <cell r="AD3511">
            <v>200</v>
          </cell>
          <cell r="AE3511">
            <v>0</v>
          </cell>
        </row>
        <row r="3512">
          <cell r="F3512" t="str">
            <v>(-) DESPESAS COMERCIAL ESCRITÓRIO SALVADORDespesas com Amortização de Software</v>
          </cell>
          <cell r="G3512" t="str">
            <v>Despesas com Amortização de Software</v>
          </cell>
          <cell r="H3512">
            <v>0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T3512">
            <v>0</v>
          </cell>
          <cell r="U3512">
            <v>0</v>
          </cell>
          <cell r="V3512">
            <v>0</v>
          </cell>
          <cell r="W3512">
            <v>0</v>
          </cell>
          <cell r="X3512">
            <v>0</v>
          </cell>
          <cell r="Y3512">
            <v>0</v>
          </cell>
          <cell r="Z3512">
            <v>0</v>
          </cell>
          <cell r="AA3512">
            <v>0</v>
          </cell>
          <cell r="AB3512">
            <v>0</v>
          </cell>
          <cell r="AC3512">
            <v>0</v>
          </cell>
          <cell r="AD3512">
            <v>0</v>
          </cell>
          <cell r="AE3512">
            <v>0</v>
          </cell>
        </row>
        <row r="3513">
          <cell r="F3513" t="str">
            <v>(-) DESPESAS COMERCIAL ESCRITÓRIO SALVADORTaxas Operacionais</v>
          </cell>
          <cell r="G3513" t="str">
            <v>Taxas Operacionais</v>
          </cell>
          <cell r="H3513">
            <v>0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  <cell r="S3513">
            <v>0</v>
          </cell>
          <cell r="T3513">
            <v>0</v>
          </cell>
          <cell r="U3513">
            <v>0</v>
          </cell>
          <cell r="V3513">
            <v>0</v>
          </cell>
          <cell r="W3513">
            <v>0</v>
          </cell>
          <cell r="X3513">
            <v>0</v>
          </cell>
          <cell r="Y3513">
            <v>0</v>
          </cell>
          <cell r="Z3513">
            <v>0</v>
          </cell>
          <cell r="AA3513">
            <v>0</v>
          </cell>
          <cell r="AB3513">
            <v>0</v>
          </cell>
          <cell r="AC3513">
            <v>0</v>
          </cell>
          <cell r="AD3513">
            <v>0</v>
          </cell>
          <cell r="AE3513">
            <v>0</v>
          </cell>
        </row>
        <row r="3514">
          <cell r="F3514" t="str">
            <v>(-) DESPESAS COMERCIAL ESCRITÓRIO SALVADORAluguel de Imóveis</v>
          </cell>
          <cell r="G3514" t="str">
            <v>Aluguel de Imóveis</v>
          </cell>
          <cell r="H3514">
            <v>3400</v>
          </cell>
          <cell r="I3514">
            <v>3000</v>
          </cell>
          <cell r="J3514">
            <v>3400</v>
          </cell>
          <cell r="K3514">
            <v>3110.25</v>
          </cell>
          <cell r="L3514">
            <v>3400</v>
          </cell>
          <cell r="M3514">
            <v>3220.5</v>
          </cell>
          <cell r="N3514">
            <v>3400</v>
          </cell>
          <cell r="O3514">
            <v>3110.25</v>
          </cell>
          <cell r="P3514">
            <v>3400</v>
          </cell>
          <cell r="Q3514">
            <v>3110.25</v>
          </cell>
          <cell r="R3514">
            <v>3400</v>
          </cell>
          <cell r="S3514">
            <v>2534.85</v>
          </cell>
          <cell r="T3514">
            <v>3400</v>
          </cell>
          <cell r="U3514">
            <v>2822.55</v>
          </cell>
          <cell r="V3514">
            <v>3400</v>
          </cell>
          <cell r="W3514">
            <v>0</v>
          </cell>
          <cell r="X3514">
            <v>3400</v>
          </cell>
          <cell r="Y3514">
            <v>0</v>
          </cell>
          <cell r="Z3514">
            <v>3400</v>
          </cell>
          <cell r="AA3514">
            <v>0</v>
          </cell>
          <cell r="AB3514">
            <v>3400</v>
          </cell>
          <cell r="AC3514">
            <v>0</v>
          </cell>
          <cell r="AD3514">
            <v>3400</v>
          </cell>
          <cell r="AE3514">
            <v>0</v>
          </cell>
        </row>
        <row r="3515">
          <cell r="F3515" t="str">
            <v>(-) DESPESAS COMERCIAL ESCRITÓRIO SALVADORSeguro Frota Leve</v>
          </cell>
          <cell r="G3515" t="str">
            <v>Seguro Frota Leve</v>
          </cell>
          <cell r="H3515">
            <v>0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0</v>
          </cell>
          <cell r="R3515">
            <v>0</v>
          </cell>
          <cell r="S3515">
            <v>0</v>
          </cell>
          <cell r="T3515">
            <v>0</v>
          </cell>
          <cell r="U3515">
            <v>0</v>
          </cell>
          <cell r="V3515">
            <v>0</v>
          </cell>
          <cell r="W3515">
            <v>0</v>
          </cell>
          <cell r="X3515">
            <v>0</v>
          </cell>
          <cell r="Y3515">
            <v>0</v>
          </cell>
          <cell r="Z3515">
            <v>0</v>
          </cell>
          <cell r="AA3515">
            <v>0</v>
          </cell>
          <cell r="AB3515">
            <v>0</v>
          </cell>
          <cell r="AC3515">
            <v>0</v>
          </cell>
          <cell r="AD3515">
            <v>0</v>
          </cell>
          <cell r="AE3515">
            <v>0</v>
          </cell>
        </row>
        <row r="3516">
          <cell r="F3516" t="str">
            <v>(-) DESPESAS COMERCIAL ESCRITÓRIO SALVADORPerdas de Estoque</v>
          </cell>
          <cell r="G3516" t="str">
            <v>Perdas de Estoque</v>
          </cell>
          <cell r="H3516">
            <v>0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  <cell r="T3516">
            <v>0</v>
          </cell>
          <cell r="U3516">
            <v>0</v>
          </cell>
          <cell r="V3516">
            <v>0</v>
          </cell>
          <cell r="W3516">
            <v>0</v>
          </cell>
          <cell r="X3516">
            <v>0</v>
          </cell>
          <cell r="Y3516">
            <v>0</v>
          </cell>
          <cell r="Z3516">
            <v>0</v>
          </cell>
          <cell r="AA3516">
            <v>0</v>
          </cell>
          <cell r="AB3516">
            <v>0</v>
          </cell>
          <cell r="AC3516">
            <v>0</v>
          </cell>
          <cell r="AD3516">
            <v>0</v>
          </cell>
          <cell r="AE3516">
            <v>0</v>
          </cell>
        </row>
        <row r="3517">
          <cell r="F3517" t="str">
            <v>(-) DESPESAS COMERCIAL ESCRITÓRIO SALVADORAluguel de Máquinas e Equipamentos</v>
          </cell>
          <cell r="G3517" t="str">
            <v>Aluguel de Máquinas e Equipamentos</v>
          </cell>
          <cell r="H3517">
            <v>0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0</v>
          </cell>
          <cell r="R3517">
            <v>0</v>
          </cell>
          <cell r="S3517">
            <v>0</v>
          </cell>
          <cell r="T3517">
            <v>0</v>
          </cell>
          <cell r="U3517">
            <v>0</v>
          </cell>
          <cell r="V3517">
            <v>0</v>
          </cell>
          <cell r="W3517">
            <v>0</v>
          </cell>
          <cell r="X3517">
            <v>0</v>
          </cell>
          <cell r="Y3517">
            <v>0</v>
          </cell>
          <cell r="Z3517">
            <v>0</v>
          </cell>
          <cell r="AA3517">
            <v>0</v>
          </cell>
          <cell r="AB3517">
            <v>0</v>
          </cell>
          <cell r="AC3517">
            <v>0</v>
          </cell>
          <cell r="AD3517">
            <v>0</v>
          </cell>
          <cell r="AE3517">
            <v>0</v>
          </cell>
        </row>
        <row r="3518">
          <cell r="F3518" t="str">
            <v>(-) DESPESAS COMERCIAL ESCRITÓRIO SALVADOROutras Despesas Gerais</v>
          </cell>
          <cell r="G3518" t="str">
            <v>Outras Despesas Gerais</v>
          </cell>
          <cell r="H3518">
            <v>0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  <cell r="R3518">
            <v>0</v>
          </cell>
          <cell r="S3518">
            <v>0</v>
          </cell>
          <cell r="T3518">
            <v>0</v>
          </cell>
          <cell r="U3518">
            <v>0</v>
          </cell>
          <cell r="V3518">
            <v>0</v>
          </cell>
          <cell r="W3518">
            <v>0</v>
          </cell>
          <cell r="X3518">
            <v>0</v>
          </cell>
          <cell r="Y3518">
            <v>0</v>
          </cell>
          <cell r="Z3518">
            <v>0</v>
          </cell>
          <cell r="AA3518">
            <v>0</v>
          </cell>
          <cell r="AB3518">
            <v>0</v>
          </cell>
          <cell r="AC3518">
            <v>0</v>
          </cell>
          <cell r="AD3518">
            <v>0</v>
          </cell>
          <cell r="AE3518">
            <v>0</v>
          </cell>
        </row>
        <row r="3519">
          <cell r="F3519" t="str">
            <v>(-) DESPESAS COMERCIAL VENDAS EXTERNAS - KAM(-) DESPESAS COMERCIAL VENDAS EXTERNAS - KAM</v>
          </cell>
          <cell r="G3519" t="str">
            <v>(-) DESPESAS COMERCIAL VENDAS EXTERNAS - KAM</v>
          </cell>
          <cell r="H3519">
            <v>74531.132356183007</v>
          </cell>
          <cell r="I3519">
            <v>63366.91</v>
          </cell>
          <cell r="J3519">
            <v>76266.007851940827</v>
          </cell>
          <cell r="K3519">
            <v>61546.930000000008</v>
          </cell>
          <cell r="L3519">
            <v>74674.727803004338</v>
          </cell>
          <cell r="M3519">
            <v>57197.100000000006</v>
          </cell>
          <cell r="N3519">
            <v>88029.757056497867</v>
          </cell>
          <cell r="O3519">
            <v>69115.97</v>
          </cell>
          <cell r="P3519">
            <v>87087.286918239959</v>
          </cell>
          <cell r="Q3519">
            <v>59299.25</v>
          </cell>
          <cell r="R3519">
            <v>91744.823930261467</v>
          </cell>
          <cell r="S3519">
            <v>73509.38</v>
          </cell>
          <cell r="T3519">
            <v>85052.06597608162</v>
          </cell>
          <cell r="U3519">
            <v>70102.210000000006</v>
          </cell>
          <cell r="V3519">
            <v>87645.177405864961</v>
          </cell>
          <cell r="W3519">
            <v>0</v>
          </cell>
          <cell r="X3519">
            <v>87020.76243896292</v>
          </cell>
          <cell r="Y3519">
            <v>0</v>
          </cell>
          <cell r="Z3519">
            <v>88492.250017055034</v>
          </cell>
          <cell r="AA3519">
            <v>0</v>
          </cell>
          <cell r="AB3519">
            <v>88335.125031107251</v>
          </cell>
          <cell r="AC3519">
            <v>0</v>
          </cell>
          <cell r="AD3519">
            <v>88464.929848429572</v>
          </cell>
          <cell r="AE3519">
            <v>0</v>
          </cell>
        </row>
        <row r="3520">
          <cell r="F3520" t="str">
            <v>(-) DESPESAS COMERCIAL VENDAS EXTERNAS - KAMDespesas com Pessoal</v>
          </cell>
          <cell r="G3520" t="str">
            <v>Despesas com Pessoal</v>
          </cell>
          <cell r="H3520">
            <v>63466.29211461333</v>
          </cell>
          <cell r="I3520">
            <v>33022.300000000003</v>
          </cell>
          <cell r="J3520">
            <v>63466.29211461333</v>
          </cell>
          <cell r="K3520">
            <v>48101.850000000006</v>
          </cell>
          <cell r="L3520">
            <v>63466.29211461333</v>
          </cell>
          <cell r="M3520">
            <v>42516.040000000008</v>
          </cell>
          <cell r="N3520">
            <v>74542.796698865423</v>
          </cell>
          <cell r="O3520">
            <v>40432.07</v>
          </cell>
          <cell r="P3520">
            <v>74926.796698865423</v>
          </cell>
          <cell r="Q3520">
            <v>38171.85</v>
          </cell>
          <cell r="R3520">
            <v>74926.796698865423</v>
          </cell>
          <cell r="S3520">
            <v>50240.240000000005</v>
          </cell>
          <cell r="T3520">
            <v>74926.796698865423</v>
          </cell>
          <cell r="U3520">
            <v>49835.630000000005</v>
          </cell>
          <cell r="V3520">
            <v>74926.796698865423</v>
          </cell>
          <cell r="W3520">
            <v>0</v>
          </cell>
          <cell r="X3520">
            <v>74926.796698865423</v>
          </cell>
          <cell r="Y3520">
            <v>0</v>
          </cell>
          <cell r="Z3520">
            <v>74926.796698865423</v>
          </cell>
          <cell r="AA3520">
            <v>0</v>
          </cell>
          <cell r="AB3520">
            <v>74926.796698865423</v>
          </cell>
          <cell r="AC3520">
            <v>0</v>
          </cell>
          <cell r="AD3520">
            <v>74926.796698865423</v>
          </cell>
          <cell r="AE3520">
            <v>0</v>
          </cell>
        </row>
        <row r="3521">
          <cell r="F3521" t="str">
            <v>(-) DESPESAS COMERCIAL VENDAS EXTERNAS - KAMSalários e Adicionais</v>
          </cell>
          <cell r="G3521" t="str">
            <v>Salários e Adicionais</v>
          </cell>
          <cell r="H3521">
            <v>43432</v>
          </cell>
          <cell r="I3521">
            <v>51433.57</v>
          </cell>
          <cell r="J3521">
            <v>43432</v>
          </cell>
          <cell r="K3521">
            <v>30268.53</v>
          </cell>
          <cell r="L3521">
            <v>43432</v>
          </cell>
          <cell r="M3521">
            <v>27830.65</v>
          </cell>
          <cell r="N3521">
            <v>51245.510000000009</v>
          </cell>
          <cell r="O3521">
            <v>21067.67</v>
          </cell>
          <cell r="P3521">
            <v>51245.510000000009</v>
          </cell>
          <cell r="Q3521">
            <v>15763.0736</v>
          </cell>
          <cell r="R3521">
            <v>51245.510000000009</v>
          </cell>
          <cell r="S3521">
            <v>30280.286400000001</v>
          </cell>
          <cell r="T3521">
            <v>51245.510000000009</v>
          </cell>
          <cell r="U3521">
            <v>29914.19</v>
          </cell>
          <cell r="V3521">
            <v>51245.510000000009</v>
          </cell>
          <cell r="W3521">
            <v>0</v>
          </cell>
          <cell r="X3521">
            <v>51245.510000000009</v>
          </cell>
          <cell r="Y3521">
            <v>0</v>
          </cell>
          <cell r="Z3521">
            <v>51245.510000000009</v>
          </cell>
          <cell r="AA3521">
            <v>0</v>
          </cell>
          <cell r="AB3521">
            <v>51245.510000000009</v>
          </cell>
          <cell r="AC3521">
            <v>0</v>
          </cell>
          <cell r="AD3521">
            <v>51245.510000000009</v>
          </cell>
          <cell r="AE3521">
            <v>0</v>
          </cell>
        </row>
        <row r="3522">
          <cell r="F3522" t="str">
            <v>(-) DESPESAS COMERCIAL VENDAS EXTERNAS - KAMHoras Extras</v>
          </cell>
          <cell r="G3522" t="str">
            <v>Horas Extras</v>
          </cell>
          <cell r="H3522">
            <v>0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1045</v>
          </cell>
          <cell r="P3522">
            <v>0</v>
          </cell>
          <cell r="Q3522">
            <v>0</v>
          </cell>
          <cell r="R3522">
            <v>0</v>
          </cell>
          <cell r="S3522">
            <v>146.66999999999999</v>
          </cell>
          <cell r="T3522">
            <v>0</v>
          </cell>
          <cell r="U3522">
            <v>1950</v>
          </cell>
          <cell r="V3522">
            <v>0</v>
          </cell>
          <cell r="W3522">
            <v>0</v>
          </cell>
          <cell r="X3522">
            <v>0</v>
          </cell>
          <cell r="Y3522">
            <v>0</v>
          </cell>
          <cell r="Z3522">
            <v>0</v>
          </cell>
          <cell r="AA3522">
            <v>0</v>
          </cell>
          <cell r="AB3522">
            <v>0</v>
          </cell>
          <cell r="AC3522">
            <v>0</v>
          </cell>
          <cell r="AD3522">
            <v>0</v>
          </cell>
          <cell r="AE3522">
            <v>0</v>
          </cell>
        </row>
        <row r="3523">
          <cell r="F3523" t="str">
            <v>(-) DESPESAS COMERCIAL VENDAS EXTERNAS - KAMEncargos Sociais</v>
          </cell>
          <cell r="G3523" t="str">
            <v>Encargos Sociais</v>
          </cell>
          <cell r="H3523">
            <v>12662.434847946664</v>
          </cell>
          <cell r="I3523">
            <v>-23276.369999999995</v>
          </cell>
          <cell r="J3523">
            <v>12662.434847946664</v>
          </cell>
          <cell r="K3523">
            <v>11724.5</v>
          </cell>
          <cell r="L3523">
            <v>12662.434847946664</v>
          </cell>
          <cell r="M3523">
            <v>10954.45</v>
          </cell>
          <cell r="N3523">
            <v>14940.434049198735</v>
          </cell>
          <cell r="O3523">
            <v>12408.420000000002</v>
          </cell>
          <cell r="P3523">
            <v>14940.434049198735</v>
          </cell>
          <cell r="Q3523">
            <v>14380.636400000001</v>
          </cell>
          <cell r="R3523">
            <v>14940.434049198735</v>
          </cell>
          <cell r="S3523">
            <v>13945.9036</v>
          </cell>
          <cell r="T3523">
            <v>14940.434049198735</v>
          </cell>
          <cell r="U3523">
            <v>13359.61</v>
          </cell>
          <cell r="V3523">
            <v>14940.434049198735</v>
          </cell>
          <cell r="W3523">
            <v>0</v>
          </cell>
          <cell r="X3523">
            <v>14940.434049198735</v>
          </cell>
          <cell r="Y3523">
            <v>0</v>
          </cell>
          <cell r="Z3523">
            <v>14940.434049198735</v>
          </cell>
          <cell r="AA3523">
            <v>0</v>
          </cell>
          <cell r="AB3523">
            <v>14940.434049198735</v>
          </cell>
          <cell r="AC3523">
            <v>0</v>
          </cell>
          <cell r="AD3523">
            <v>14940.434049198735</v>
          </cell>
          <cell r="AE3523">
            <v>0</v>
          </cell>
        </row>
        <row r="3524">
          <cell r="F3524" t="str">
            <v>(-) DESPESAS COMERCIAL VENDAS EXTERNAS - KAMINSS</v>
          </cell>
          <cell r="G3524" t="str">
            <v>INSS</v>
          </cell>
          <cell r="H3524">
            <v>4361.1319146133337</v>
          </cell>
          <cell r="I3524">
            <v>2869.96</v>
          </cell>
          <cell r="J3524">
            <v>4361.1319146133337</v>
          </cell>
          <cell r="K3524">
            <v>3954.04</v>
          </cell>
          <cell r="L3524">
            <v>4361.1319146133337</v>
          </cell>
          <cell r="M3524">
            <v>3236.04</v>
          </cell>
          <cell r="N3524">
            <v>5145.7089045320681</v>
          </cell>
          <cell r="O3524">
            <v>2865.35</v>
          </cell>
          <cell r="P3524">
            <v>5145.7089045320681</v>
          </cell>
          <cell r="Q3524">
            <v>2690.15</v>
          </cell>
          <cell r="R3524">
            <v>5145.7089045320681</v>
          </cell>
          <cell r="S3524">
            <v>3661.9500000000003</v>
          </cell>
          <cell r="T3524">
            <v>5145.7089045320681</v>
          </cell>
          <cell r="U3524">
            <v>1842.6599999999999</v>
          </cell>
          <cell r="V3524">
            <v>5145.7089045320681</v>
          </cell>
          <cell r="W3524">
            <v>0</v>
          </cell>
          <cell r="X3524">
            <v>5145.7089045320681</v>
          </cell>
          <cell r="Y3524">
            <v>0</v>
          </cell>
          <cell r="Z3524">
            <v>5145.7089045320681</v>
          </cell>
          <cell r="AA3524">
            <v>0</v>
          </cell>
          <cell r="AB3524">
            <v>5145.7089045320681</v>
          </cell>
          <cell r="AC3524">
            <v>0</v>
          </cell>
          <cell r="AD3524">
            <v>5145.7089045320681</v>
          </cell>
          <cell r="AE3524">
            <v>0</v>
          </cell>
        </row>
        <row r="3525">
          <cell r="F3525" t="str">
            <v>(-) DESPESAS COMERCIAL VENDAS EXTERNAS - KAMFGTS</v>
          </cell>
          <cell r="G3525" t="str">
            <v>FGTS</v>
          </cell>
          <cell r="H3525">
            <v>3474.56</v>
          </cell>
          <cell r="I3525">
            <v>2772.29</v>
          </cell>
          <cell r="J3525">
            <v>3474.56</v>
          </cell>
          <cell r="K3525">
            <v>2953.86</v>
          </cell>
          <cell r="L3525">
            <v>3474.56</v>
          </cell>
          <cell r="M3525">
            <v>2450.67</v>
          </cell>
          <cell r="N3525">
            <v>4099.640800000001</v>
          </cell>
          <cell r="O3525">
            <v>2168.75</v>
          </cell>
          <cell r="P3525">
            <v>4099.640800000001</v>
          </cell>
          <cell r="Q3525">
            <v>2397.3239999999996</v>
          </cell>
          <cell r="R3525">
            <v>4099.640800000001</v>
          </cell>
          <cell r="S3525">
            <v>2189.7559999999999</v>
          </cell>
          <cell r="T3525">
            <v>4099.640800000001</v>
          </cell>
          <cell r="U3525">
            <v>7253.2899999999991</v>
          </cell>
          <cell r="V3525">
            <v>4099.640800000001</v>
          </cell>
          <cell r="W3525">
            <v>0</v>
          </cell>
          <cell r="X3525">
            <v>4099.640800000001</v>
          </cell>
          <cell r="Y3525">
            <v>0</v>
          </cell>
          <cell r="Z3525">
            <v>4099.640800000001</v>
          </cell>
          <cell r="AA3525">
            <v>0</v>
          </cell>
          <cell r="AB3525">
            <v>4099.640800000001</v>
          </cell>
          <cell r="AC3525">
            <v>0</v>
          </cell>
          <cell r="AD3525">
            <v>4099.640800000001</v>
          </cell>
          <cell r="AE3525">
            <v>0</v>
          </cell>
        </row>
        <row r="3526">
          <cell r="F3526" t="str">
            <v>(-) DESPESAS COMERCIAL VENDAS EXTERNAS - KAMProvisão 13º Salário</v>
          </cell>
          <cell r="G3526" t="str">
            <v>Provisão 13º Salário</v>
          </cell>
          <cell r="H3526">
            <v>3619.3333333333321</v>
          </cell>
          <cell r="I3526">
            <v>4313.6000000000004</v>
          </cell>
          <cell r="J3526">
            <v>3619.3333333333321</v>
          </cell>
          <cell r="K3526">
            <v>1837.72</v>
          </cell>
          <cell r="L3526">
            <v>3619.3333333333321</v>
          </cell>
          <cell r="M3526">
            <v>2015.38</v>
          </cell>
          <cell r="N3526">
            <v>4270.4591666666656</v>
          </cell>
          <cell r="O3526">
            <v>4276.53</v>
          </cell>
          <cell r="P3526">
            <v>4270.4591666666656</v>
          </cell>
          <cell r="Q3526">
            <v>2475.1979999999999</v>
          </cell>
          <cell r="R3526">
            <v>4270.4591666666656</v>
          </cell>
          <cell r="S3526">
            <v>3175.4720000000002</v>
          </cell>
          <cell r="T3526">
            <v>4270.4591666666656</v>
          </cell>
          <cell r="U3526">
            <v>2170.5500000000002</v>
          </cell>
          <cell r="V3526">
            <v>4270.4591666666656</v>
          </cell>
          <cell r="W3526">
            <v>0</v>
          </cell>
          <cell r="X3526">
            <v>4270.4591666666656</v>
          </cell>
          <cell r="Y3526">
            <v>0</v>
          </cell>
          <cell r="Z3526">
            <v>4270.4591666666656</v>
          </cell>
          <cell r="AA3526">
            <v>0</v>
          </cell>
          <cell r="AB3526">
            <v>4270.4591666666656</v>
          </cell>
          <cell r="AC3526">
            <v>0</v>
          </cell>
          <cell r="AD3526">
            <v>4270.4591666666656</v>
          </cell>
          <cell r="AE3526">
            <v>0</v>
          </cell>
        </row>
        <row r="3527">
          <cell r="F3527" t="str">
            <v>(-) DESPESAS COMERCIAL VENDAS EXTERNAS - KAMProvisão de Férias</v>
          </cell>
          <cell r="G3527" t="str">
            <v>Provisão de Férias</v>
          </cell>
          <cell r="H3527">
            <v>1207.4096</v>
          </cell>
          <cell r="I3527">
            <v>-33232.219999999994</v>
          </cell>
          <cell r="J3527">
            <v>1207.4096</v>
          </cell>
          <cell r="K3527">
            <v>2978.88</v>
          </cell>
          <cell r="L3527">
            <v>1207.4096</v>
          </cell>
          <cell r="M3527">
            <v>3252.36</v>
          </cell>
          <cell r="N3527">
            <v>1424.6251780000002</v>
          </cell>
          <cell r="O3527">
            <v>3097.79</v>
          </cell>
          <cell r="P3527">
            <v>1424.6251780000002</v>
          </cell>
          <cell r="Q3527">
            <v>6817.9644000000008</v>
          </cell>
          <cell r="R3527">
            <v>1424.6251780000002</v>
          </cell>
          <cell r="S3527">
            <v>4918.7255999999998</v>
          </cell>
          <cell r="T3527">
            <v>1424.6251780000002</v>
          </cell>
          <cell r="U3527">
            <v>2093.1099999999997</v>
          </cell>
          <cell r="V3527">
            <v>1424.6251780000002</v>
          </cell>
          <cell r="W3527">
            <v>0</v>
          </cell>
          <cell r="X3527">
            <v>1424.6251780000002</v>
          </cell>
          <cell r="Y3527">
            <v>0</v>
          </cell>
          <cell r="Z3527">
            <v>1424.6251780000002</v>
          </cell>
          <cell r="AA3527">
            <v>0</v>
          </cell>
          <cell r="AB3527">
            <v>1424.6251780000002</v>
          </cell>
          <cell r="AC3527">
            <v>0</v>
          </cell>
          <cell r="AD3527">
            <v>1424.6251780000002</v>
          </cell>
          <cell r="AE3527">
            <v>0</v>
          </cell>
        </row>
        <row r="3528">
          <cell r="F3528" t="str">
            <v>(-) DESPESAS COMERCIAL VENDAS EXTERNAS - KAMProvisão PPR Global</v>
          </cell>
          <cell r="G3528" t="str">
            <v>Provisão PPR Global</v>
          </cell>
          <cell r="H3528">
            <v>3617.8856000000001</v>
          </cell>
          <cell r="I3528">
            <v>1823.98</v>
          </cell>
          <cell r="J3528">
            <v>3617.8856000000001</v>
          </cell>
          <cell r="K3528">
            <v>1823.98</v>
          </cell>
          <cell r="L3528">
            <v>3617.8856000000001</v>
          </cell>
          <cell r="M3528">
            <v>1823.98</v>
          </cell>
          <cell r="N3528">
            <v>4268.7509830000008</v>
          </cell>
          <cell r="O3528">
            <v>2163.12</v>
          </cell>
          <cell r="P3528">
            <v>4268.7509830000008</v>
          </cell>
          <cell r="Q3528">
            <v>2270.89</v>
          </cell>
          <cell r="R3528">
            <v>4268.7509830000008</v>
          </cell>
          <cell r="S3528">
            <v>2299.9699999999998</v>
          </cell>
          <cell r="T3528">
            <v>4268.7509830000008</v>
          </cell>
          <cell r="U3528">
            <v>1513.14</v>
          </cell>
          <cell r="V3528">
            <v>4268.7509830000008</v>
          </cell>
          <cell r="W3528">
            <v>0</v>
          </cell>
          <cell r="X3528">
            <v>4268.7509830000008</v>
          </cell>
          <cell r="Y3528">
            <v>0</v>
          </cell>
          <cell r="Z3528">
            <v>4268.7509830000008</v>
          </cell>
          <cell r="AA3528">
            <v>0</v>
          </cell>
          <cell r="AB3528">
            <v>4268.7509830000008</v>
          </cell>
          <cell r="AC3528">
            <v>0</v>
          </cell>
          <cell r="AD3528">
            <v>4268.7509830000008</v>
          </cell>
          <cell r="AE3528">
            <v>0</v>
          </cell>
        </row>
        <row r="3529">
          <cell r="F3529" t="str">
            <v>(-) DESPESAS COMERCIAL VENDAS EXTERNAS - KAMProvisão PPR Gestores</v>
          </cell>
          <cell r="G3529" t="str">
            <v>Provisão PPR Gestores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0</v>
          </cell>
          <cell r="S3529">
            <v>0</v>
          </cell>
          <cell r="T3529">
            <v>0</v>
          </cell>
          <cell r="U3529">
            <v>0</v>
          </cell>
          <cell r="V3529">
            <v>0</v>
          </cell>
          <cell r="W3529">
            <v>0</v>
          </cell>
          <cell r="X3529">
            <v>0</v>
          </cell>
          <cell r="Y3529">
            <v>0</v>
          </cell>
          <cell r="Z3529">
            <v>0</v>
          </cell>
          <cell r="AA3529">
            <v>0</v>
          </cell>
          <cell r="AB3529">
            <v>0</v>
          </cell>
          <cell r="AC3529">
            <v>0</v>
          </cell>
          <cell r="AD3529">
            <v>0</v>
          </cell>
          <cell r="AE3529">
            <v>0</v>
          </cell>
        </row>
        <row r="3530">
          <cell r="F3530" t="str">
            <v>(-) DESPESAS COMERCIAL VENDAS EXTERNAS - KAMDesenvolvimento RH e Outras</v>
          </cell>
          <cell r="G3530" t="str">
            <v>Desenvolvimento RH e Outras</v>
          </cell>
          <cell r="H3530">
            <v>98.12166666666667</v>
          </cell>
          <cell r="I3530">
            <v>287.12</v>
          </cell>
          <cell r="J3530">
            <v>98.12166666666667</v>
          </cell>
          <cell r="K3530">
            <v>0</v>
          </cell>
          <cell r="L3530">
            <v>98.12166666666667</v>
          </cell>
          <cell r="M3530">
            <v>0</v>
          </cell>
          <cell r="N3530">
            <v>99.901666666666671</v>
          </cell>
          <cell r="O3530">
            <v>0</v>
          </cell>
          <cell r="P3530">
            <v>99.901666666666671</v>
          </cell>
          <cell r="Q3530">
            <v>598</v>
          </cell>
          <cell r="R3530">
            <v>99.901666666666671</v>
          </cell>
          <cell r="S3530">
            <v>350</v>
          </cell>
          <cell r="T3530">
            <v>99.901666666666671</v>
          </cell>
          <cell r="U3530">
            <v>0</v>
          </cell>
          <cell r="V3530">
            <v>99.901666666666671</v>
          </cell>
          <cell r="W3530">
            <v>0</v>
          </cell>
          <cell r="X3530">
            <v>99.901666666666671</v>
          </cell>
          <cell r="Y3530">
            <v>0</v>
          </cell>
          <cell r="Z3530">
            <v>99.901666666666671</v>
          </cell>
          <cell r="AA3530">
            <v>0</v>
          </cell>
          <cell r="AB3530">
            <v>99.901666666666671</v>
          </cell>
          <cell r="AC3530">
            <v>0</v>
          </cell>
          <cell r="AD3530">
            <v>99.901666666666671</v>
          </cell>
          <cell r="AE3530">
            <v>0</v>
          </cell>
        </row>
        <row r="3531">
          <cell r="F3531" t="str">
            <v>(-) DESPESAS COMERCIAL VENDAS EXTERNAS - KAMEducação Continuada</v>
          </cell>
          <cell r="G3531" t="str">
            <v>Educação Continuada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0</v>
          </cell>
          <cell r="S3531">
            <v>0</v>
          </cell>
          <cell r="T3531">
            <v>0</v>
          </cell>
          <cell r="U3531">
            <v>0</v>
          </cell>
          <cell r="V3531">
            <v>0</v>
          </cell>
          <cell r="W3531">
            <v>0</v>
          </cell>
          <cell r="X3531">
            <v>0</v>
          </cell>
          <cell r="Y3531">
            <v>0</v>
          </cell>
          <cell r="Z3531">
            <v>0</v>
          </cell>
          <cell r="AA3531">
            <v>0</v>
          </cell>
          <cell r="AB3531">
            <v>0</v>
          </cell>
          <cell r="AC3531">
            <v>0</v>
          </cell>
          <cell r="AD3531">
            <v>0</v>
          </cell>
          <cell r="AE3531">
            <v>0</v>
          </cell>
        </row>
        <row r="3532">
          <cell r="F3532" t="str">
            <v>(-) DESPESAS COMERCIAL VENDAS EXTERNAS - KAMIdiomas</v>
          </cell>
          <cell r="G3532" t="str">
            <v>Idiomas</v>
          </cell>
          <cell r="H3532">
            <v>0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  <cell r="T3532">
            <v>0</v>
          </cell>
          <cell r="U3532">
            <v>0</v>
          </cell>
          <cell r="V3532">
            <v>0</v>
          </cell>
          <cell r="W3532">
            <v>0</v>
          </cell>
          <cell r="X3532">
            <v>0</v>
          </cell>
          <cell r="Y3532">
            <v>0</v>
          </cell>
          <cell r="Z3532">
            <v>0</v>
          </cell>
          <cell r="AA3532">
            <v>0</v>
          </cell>
          <cell r="AB3532">
            <v>0</v>
          </cell>
          <cell r="AC3532">
            <v>0</v>
          </cell>
          <cell r="AD3532">
            <v>0</v>
          </cell>
          <cell r="AE3532">
            <v>0</v>
          </cell>
        </row>
        <row r="3533">
          <cell r="F3533" t="str">
            <v>(-) DESPESAS COMERCIAL VENDAS EXTERNAS - KAMGinástica Laboral</v>
          </cell>
          <cell r="G3533" t="str">
            <v>Ginástica Laboral</v>
          </cell>
          <cell r="H3533">
            <v>0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>
            <v>0</v>
          </cell>
          <cell r="R3533">
            <v>0</v>
          </cell>
          <cell r="S3533">
            <v>0</v>
          </cell>
          <cell r="T3533">
            <v>0</v>
          </cell>
          <cell r="U3533">
            <v>0</v>
          </cell>
          <cell r="V3533">
            <v>0</v>
          </cell>
          <cell r="W3533">
            <v>0</v>
          </cell>
          <cell r="X3533">
            <v>0</v>
          </cell>
          <cell r="Y3533">
            <v>0</v>
          </cell>
          <cell r="Z3533">
            <v>0</v>
          </cell>
          <cell r="AA3533">
            <v>0</v>
          </cell>
          <cell r="AB3533">
            <v>0</v>
          </cell>
          <cell r="AC3533">
            <v>0</v>
          </cell>
          <cell r="AD3533">
            <v>0</v>
          </cell>
          <cell r="AE3533">
            <v>0</v>
          </cell>
        </row>
        <row r="3534">
          <cell r="F3534" t="str">
            <v>(-) DESPESAS COMERCIAL VENDAS EXTERNAS - KAMEducação e Treinamento (Capacitação)</v>
          </cell>
          <cell r="G3534" t="str">
            <v>Educação e Treinamento (Capacitação)</v>
          </cell>
          <cell r="H3534">
            <v>0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  <cell r="T3534">
            <v>0</v>
          </cell>
          <cell r="U3534">
            <v>0</v>
          </cell>
          <cell r="V3534">
            <v>0</v>
          </cell>
          <cell r="W3534">
            <v>0</v>
          </cell>
          <cell r="X3534">
            <v>0</v>
          </cell>
          <cell r="Y3534">
            <v>0</v>
          </cell>
          <cell r="Z3534">
            <v>0</v>
          </cell>
          <cell r="AA3534">
            <v>0</v>
          </cell>
          <cell r="AB3534">
            <v>0</v>
          </cell>
          <cell r="AC3534">
            <v>0</v>
          </cell>
          <cell r="AD3534">
            <v>0</v>
          </cell>
          <cell r="AE3534">
            <v>0</v>
          </cell>
        </row>
        <row r="3535">
          <cell r="F3535" t="str">
            <v>(-) DESPESAS COMERCIAL VENDAS EXTERNAS - KAMAtividades Motivacionais</v>
          </cell>
          <cell r="G3535" t="str">
            <v>Atividades Motivacionais</v>
          </cell>
          <cell r="H3535">
            <v>0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>
            <v>0</v>
          </cell>
          <cell r="V3535">
            <v>0</v>
          </cell>
          <cell r="W3535">
            <v>0</v>
          </cell>
          <cell r="X3535">
            <v>0</v>
          </cell>
          <cell r="Y3535">
            <v>0</v>
          </cell>
          <cell r="Z3535">
            <v>0</v>
          </cell>
          <cell r="AA3535">
            <v>0</v>
          </cell>
          <cell r="AB3535">
            <v>0</v>
          </cell>
          <cell r="AC3535">
            <v>0</v>
          </cell>
          <cell r="AD3535">
            <v>0</v>
          </cell>
          <cell r="AE3535">
            <v>0</v>
          </cell>
        </row>
        <row r="3536">
          <cell r="F3536" t="str">
            <v>(-) DESPESAS COMERCIAL VENDAS EXTERNAS - KAMExames Médicos</v>
          </cell>
          <cell r="G3536" t="str">
            <v>Exames Médicos</v>
          </cell>
          <cell r="H3536">
            <v>19.580000000000002</v>
          </cell>
          <cell r="I3536">
            <v>0</v>
          </cell>
          <cell r="J3536">
            <v>19.580000000000002</v>
          </cell>
          <cell r="K3536">
            <v>0</v>
          </cell>
          <cell r="L3536">
            <v>19.580000000000002</v>
          </cell>
          <cell r="M3536">
            <v>0</v>
          </cell>
          <cell r="N3536">
            <v>21.36</v>
          </cell>
          <cell r="O3536">
            <v>0</v>
          </cell>
          <cell r="P3536">
            <v>21.36</v>
          </cell>
          <cell r="Q3536">
            <v>0</v>
          </cell>
          <cell r="R3536">
            <v>21.36</v>
          </cell>
          <cell r="S3536">
            <v>0</v>
          </cell>
          <cell r="T3536">
            <v>21.36</v>
          </cell>
          <cell r="U3536">
            <v>0</v>
          </cell>
          <cell r="V3536">
            <v>21.36</v>
          </cell>
          <cell r="W3536">
            <v>0</v>
          </cell>
          <cell r="X3536">
            <v>21.36</v>
          </cell>
          <cell r="Y3536">
            <v>0</v>
          </cell>
          <cell r="Z3536">
            <v>21.36</v>
          </cell>
          <cell r="AA3536">
            <v>0</v>
          </cell>
          <cell r="AB3536">
            <v>21.36</v>
          </cell>
          <cell r="AC3536">
            <v>0</v>
          </cell>
          <cell r="AD3536">
            <v>21.36</v>
          </cell>
          <cell r="AE3536">
            <v>0</v>
          </cell>
        </row>
        <row r="3537">
          <cell r="F3537" t="str">
            <v>(-) DESPESAS COMERCIAL VENDAS EXTERNAS - KAMAlimentação Interna Funcionários</v>
          </cell>
          <cell r="G3537" t="str">
            <v>Alimentação Interna Funcionários</v>
          </cell>
          <cell r="H3537">
            <v>0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0</v>
          </cell>
          <cell r="R3537">
            <v>0</v>
          </cell>
          <cell r="S3537">
            <v>0</v>
          </cell>
          <cell r="T3537">
            <v>0</v>
          </cell>
          <cell r="U3537">
            <v>0</v>
          </cell>
          <cell r="V3537">
            <v>0</v>
          </cell>
          <cell r="W3537">
            <v>0</v>
          </cell>
          <cell r="X3537">
            <v>0</v>
          </cell>
          <cell r="Y3537">
            <v>0</v>
          </cell>
          <cell r="Z3537">
            <v>0</v>
          </cell>
          <cell r="AA3537">
            <v>0</v>
          </cell>
          <cell r="AB3537">
            <v>0</v>
          </cell>
          <cell r="AC3537">
            <v>0</v>
          </cell>
          <cell r="AD3537">
            <v>0</v>
          </cell>
          <cell r="AE3537">
            <v>0</v>
          </cell>
        </row>
        <row r="3538">
          <cell r="F3538" t="str">
            <v>(-) DESPESAS COMERCIAL VENDAS EXTERNAS - KAMMulta Termino Contratual</v>
          </cell>
          <cell r="G3538" t="str">
            <v>Multa Termino Contratual</v>
          </cell>
          <cell r="H3538">
            <v>0</v>
          </cell>
          <cell r="I3538">
            <v>287.12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0</v>
          </cell>
          <cell r="R3538">
            <v>0</v>
          </cell>
          <cell r="S3538">
            <v>0</v>
          </cell>
          <cell r="T3538">
            <v>0</v>
          </cell>
          <cell r="U3538">
            <v>0</v>
          </cell>
          <cell r="V3538">
            <v>0</v>
          </cell>
          <cell r="W3538">
            <v>0</v>
          </cell>
          <cell r="X3538">
            <v>0</v>
          </cell>
          <cell r="Y3538">
            <v>0</v>
          </cell>
          <cell r="Z3538">
            <v>0</v>
          </cell>
          <cell r="AA3538">
            <v>0</v>
          </cell>
          <cell r="AB3538">
            <v>0</v>
          </cell>
          <cell r="AC3538">
            <v>0</v>
          </cell>
          <cell r="AD3538">
            <v>0</v>
          </cell>
          <cell r="AE3538">
            <v>0</v>
          </cell>
        </row>
        <row r="3539">
          <cell r="F3539" t="str">
            <v>(-) DESPESAS COMERCIAL VENDAS EXTERNAS - KAMMultas Trabalhistas</v>
          </cell>
          <cell r="G3539" t="str">
            <v>Multas Trabalhistas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0</v>
          </cell>
          <cell r="R3539">
            <v>0</v>
          </cell>
          <cell r="S3539">
            <v>0</v>
          </cell>
          <cell r="T3539">
            <v>0</v>
          </cell>
          <cell r="U3539">
            <v>0</v>
          </cell>
          <cell r="V3539">
            <v>0</v>
          </cell>
          <cell r="W3539">
            <v>0</v>
          </cell>
          <cell r="X3539">
            <v>0</v>
          </cell>
          <cell r="Y3539">
            <v>0</v>
          </cell>
          <cell r="Z3539">
            <v>0</v>
          </cell>
          <cell r="AA3539">
            <v>0</v>
          </cell>
          <cell r="AB3539">
            <v>0</v>
          </cell>
          <cell r="AC3539">
            <v>0</v>
          </cell>
          <cell r="AD3539">
            <v>0</v>
          </cell>
          <cell r="AE3539">
            <v>0</v>
          </cell>
        </row>
        <row r="3540">
          <cell r="F3540" t="str">
            <v xml:space="preserve">(-) DESPESAS COMERCIAL VENDAS EXTERNAS - KAMFardamento </v>
          </cell>
          <cell r="G3540" t="str">
            <v xml:space="preserve">Fardamento </v>
          </cell>
          <cell r="H3540">
            <v>78.541666666666671</v>
          </cell>
          <cell r="I3540">
            <v>0</v>
          </cell>
          <cell r="J3540">
            <v>78.541666666666671</v>
          </cell>
          <cell r="K3540">
            <v>0</v>
          </cell>
          <cell r="L3540">
            <v>78.541666666666671</v>
          </cell>
          <cell r="M3540">
            <v>0</v>
          </cell>
          <cell r="N3540">
            <v>78.541666666666671</v>
          </cell>
          <cell r="O3540">
            <v>0</v>
          </cell>
          <cell r="P3540">
            <v>78.541666666666671</v>
          </cell>
          <cell r="Q3540">
            <v>598</v>
          </cell>
          <cell r="R3540">
            <v>78.541666666666671</v>
          </cell>
          <cell r="S3540">
            <v>350</v>
          </cell>
          <cell r="T3540">
            <v>78.541666666666671</v>
          </cell>
          <cell r="U3540">
            <v>0</v>
          </cell>
          <cell r="V3540">
            <v>78.541666666666671</v>
          </cell>
          <cell r="W3540">
            <v>0</v>
          </cell>
          <cell r="X3540">
            <v>78.541666666666671</v>
          </cell>
          <cell r="Y3540">
            <v>0</v>
          </cell>
          <cell r="Z3540">
            <v>78.541666666666671</v>
          </cell>
          <cell r="AA3540">
            <v>0</v>
          </cell>
          <cell r="AB3540">
            <v>78.541666666666671</v>
          </cell>
          <cell r="AC3540">
            <v>0</v>
          </cell>
          <cell r="AD3540">
            <v>78.541666666666671</v>
          </cell>
          <cell r="AE3540">
            <v>0</v>
          </cell>
        </row>
        <row r="3541">
          <cell r="F3541" t="str">
            <v>(-) DESPESAS COMERCIAL VENDAS EXTERNAS - KAMBenefícios</v>
          </cell>
          <cell r="G3541" t="str">
            <v>Benefícios</v>
          </cell>
          <cell r="H3541">
            <v>3655.85</v>
          </cell>
          <cell r="I3541">
            <v>2754</v>
          </cell>
          <cell r="J3541">
            <v>3655.85</v>
          </cell>
          <cell r="K3541">
            <v>4284.84</v>
          </cell>
          <cell r="L3541">
            <v>3655.85</v>
          </cell>
          <cell r="M3541">
            <v>1906.96</v>
          </cell>
          <cell r="N3541">
            <v>3988.2</v>
          </cell>
          <cell r="O3541">
            <v>3747.86</v>
          </cell>
          <cell r="P3541">
            <v>4372.2</v>
          </cell>
          <cell r="Q3541">
            <v>5159.25</v>
          </cell>
          <cell r="R3541">
            <v>4372.2</v>
          </cell>
          <cell r="S3541">
            <v>3217.41</v>
          </cell>
          <cell r="T3541">
            <v>4372.2</v>
          </cell>
          <cell r="U3541">
            <v>3098.69</v>
          </cell>
          <cell r="V3541">
            <v>4372.2</v>
          </cell>
          <cell r="W3541">
            <v>0</v>
          </cell>
          <cell r="X3541">
            <v>4372.2</v>
          </cell>
          <cell r="Y3541">
            <v>0</v>
          </cell>
          <cell r="Z3541">
            <v>4372.2</v>
          </cell>
          <cell r="AA3541">
            <v>0</v>
          </cell>
          <cell r="AB3541">
            <v>4372.2</v>
          </cell>
          <cell r="AC3541">
            <v>0</v>
          </cell>
          <cell r="AD3541">
            <v>4372.2</v>
          </cell>
          <cell r="AE3541">
            <v>0</v>
          </cell>
        </row>
        <row r="3542">
          <cell r="F3542" t="str">
            <v>(-) DESPESAS COMERCIAL VENDAS EXTERNAS - KAMAjuda de Custo Alimentação</v>
          </cell>
          <cell r="G3542" t="str">
            <v>Ajuda de Custo Alimentação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0</v>
          </cell>
          <cell r="S3542">
            <v>0</v>
          </cell>
          <cell r="T3542">
            <v>0</v>
          </cell>
          <cell r="U3542">
            <v>0</v>
          </cell>
          <cell r="V3542">
            <v>0</v>
          </cell>
          <cell r="W3542">
            <v>0</v>
          </cell>
          <cell r="X3542">
            <v>0</v>
          </cell>
          <cell r="Y3542">
            <v>0</v>
          </cell>
          <cell r="Z3542">
            <v>0</v>
          </cell>
          <cell r="AA3542">
            <v>0</v>
          </cell>
          <cell r="AB3542">
            <v>0</v>
          </cell>
          <cell r="AC3542">
            <v>0</v>
          </cell>
          <cell r="AD3542">
            <v>0</v>
          </cell>
          <cell r="AE3542">
            <v>0</v>
          </cell>
        </row>
        <row r="3543">
          <cell r="F3543" t="str">
            <v>(-) DESPESAS COMERCIAL VENDAS EXTERNAS - KAMAjuda de Custo Combustível</v>
          </cell>
          <cell r="G3543" t="str">
            <v>Ajuda de Custo Combustível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0</v>
          </cell>
          <cell r="R3543">
            <v>0</v>
          </cell>
          <cell r="S3543">
            <v>0</v>
          </cell>
          <cell r="T3543">
            <v>0</v>
          </cell>
          <cell r="U3543">
            <v>0</v>
          </cell>
          <cell r="V3543">
            <v>0</v>
          </cell>
          <cell r="W3543">
            <v>0</v>
          </cell>
          <cell r="X3543">
            <v>0</v>
          </cell>
          <cell r="Y3543">
            <v>0</v>
          </cell>
          <cell r="Z3543">
            <v>0</v>
          </cell>
          <cell r="AA3543">
            <v>0</v>
          </cell>
          <cell r="AB3543">
            <v>0</v>
          </cell>
          <cell r="AC3543">
            <v>0</v>
          </cell>
          <cell r="AD3543">
            <v>0</v>
          </cell>
          <cell r="AE3543">
            <v>0</v>
          </cell>
        </row>
        <row r="3544">
          <cell r="F3544" t="str">
            <v>(-) DESPESAS COMERCIAL VENDAS EXTERNAS - KAMAjuda de Custo Moradia/Aluguel</v>
          </cell>
          <cell r="G3544" t="str">
            <v>Ajuda de Custo Moradia/Aluguel</v>
          </cell>
          <cell r="H3544">
            <v>0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  <cell r="R3544">
            <v>0</v>
          </cell>
          <cell r="S3544">
            <v>0</v>
          </cell>
          <cell r="T3544">
            <v>0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0</v>
          </cell>
          <cell r="AA3544">
            <v>0</v>
          </cell>
          <cell r="AB3544">
            <v>0</v>
          </cell>
          <cell r="AC3544">
            <v>0</v>
          </cell>
          <cell r="AD3544">
            <v>0</v>
          </cell>
          <cell r="AE3544">
            <v>0</v>
          </cell>
        </row>
        <row r="3545">
          <cell r="F3545" t="str">
            <v>(-) DESPESAS COMERCIAL VENDAS EXTERNAS - KAMPlano de Saúde</v>
          </cell>
          <cell r="G3545" t="str">
            <v>Plano de Saúde</v>
          </cell>
          <cell r="H3545">
            <v>1628</v>
          </cell>
          <cell r="I3545">
            <v>0</v>
          </cell>
          <cell r="J3545">
            <v>1628</v>
          </cell>
          <cell r="K3545">
            <v>2268.84</v>
          </cell>
          <cell r="L3545">
            <v>1628</v>
          </cell>
          <cell r="M3545">
            <v>1906.96</v>
          </cell>
          <cell r="N3545">
            <v>1776</v>
          </cell>
          <cell r="O3545">
            <v>1906.96</v>
          </cell>
          <cell r="P3545">
            <v>1980</v>
          </cell>
          <cell r="Q3545">
            <v>3293.84</v>
          </cell>
          <cell r="R3545">
            <v>1980</v>
          </cell>
          <cell r="S3545">
            <v>1560.24</v>
          </cell>
          <cell r="T3545">
            <v>1980</v>
          </cell>
          <cell r="U3545">
            <v>1213.52</v>
          </cell>
          <cell r="V3545">
            <v>1980</v>
          </cell>
          <cell r="W3545">
            <v>0</v>
          </cell>
          <cell r="X3545">
            <v>1980</v>
          </cell>
          <cell r="Y3545">
            <v>0</v>
          </cell>
          <cell r="Z3545">
            <v>1980</v>
          </cell>
          <cell r="AA3545">
            <v>0</v>
          </cell>
          <cell r="AB3545">
            <v>1980</v>
          </cell>
          <cell r="AC3545">
            <v>0</v>
          </cell>
          <cell r="AD3545">
            <v>1980</v>
          </cell>
          <cell r="AE3545">
            <v>0</v>
          </cell>
        </row>
        <row r="3546">
          <cell r="F3546" t="str">
            <v>(-) DESPESAS COMERCIAL VENDAS EXTERNAS - KAMSeguro de Vida em Grupo</v>
          </cell>
          <cell r="G3546" t="str">
            <v>Seguro de Vida em Grupo</v>
          </cell>
          <cell r="H3546">
            <v>47.849999999999994</v>
          </cell>
          <cell r="I3546">
            <v>0</v>
          </cell>
          <cell r="J3546">
            <v>47.849999999999994</v>
          </cell>
          <cell r="K3546">
            <v>0</v>
          </cell>
          <cell r="L3546">
            <v>47.849999999999994</v>
          </cell>
          <cell r="M3546">
            <v>0</v>
          </cell>
          <cell r="N3546">
            <v>52.199999999999996</v>
          </cell>
          <cell r="O3546">
            <v>40.9</v>
          </cell>
          <cell r="P3546">
            <v>52.199999999999996</v>
          </cell>
          <cell r="Q3546">
            <v>35.409999999999997</v>
          </cell>
          <cell r="R3546">
            <v>52.199999999999996</v>
          </cell>
          <cell r="S3546">
            <v>37.17</v>
          </cell>
          <cell r="T3546">
            <v>52.199999999999996</v>
          </cell>
          <cell r="U3546">
            <v>37.17</v>
          </cell>
          <cell r="V3546">
            <v>52.199999999999996</v>
          </cell>
          <cell r="W3546">
            <v>0</v>
          </cell>
          <cell r="X3546">
            <v>52.199999999999996</v>
          </cell>
          <cell r="Y3546">
            <v>0</v>
          </cell>
          <cell r="Z3546">
            <v>52.199999999999996</v>
          </cell>
          <cell r="AA3546">
            <v>0</v>
          </cell>
          <cell r="AB3546">
            <v>52.199999999999996</v>
          </cell>
          <cell r="AC3546">
            <v>0</v>
          </cell>
          <cell r="AD3546">
            <v>52.199999999999996</v>
          </cell>
          <cell r="AE3546">
            <v>0</v>
          </cell>
        </row>
        <row r="3547">
          <cell r="F3547" t="str">
            <v>(-) DESPESAS COMERCIAL VENDAS EXTERNAS - KAMPlano Odontológico</v>
          </cell>
          <cell r="G3547" t="str">
            <v>Plano Odontológico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T3547">
            <v>0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0</v>
          </cell>
          <cell r="AA3547">
            <v>0</v>
          </cell>
          <cell r="AB3547">
            <v>0</v>
          </cell>
          <cell r="AC3547">
            <v>0</v>
          </cell>
          <cell r="AD3547">
            <v>0</v>
          </cell>
          <cell r="AE3547">
            <v>0</v>
          </cell>
        </row>
        <row r="3548">
          <cell r="F3548" t="str">
            <v>(-) DESPESAS COMERCIAL VENDAS EXTERNAS - KAMFarmácia</v>
          </cell>
          <cell r="G3548" t="str">
            <v>Farmácia</v>
          </cell>
          <cell r="H3548">
            <v>0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0</v>
          </cell>
          <cell r="R3548">
            <v>0</v>
          </cell>
          <cell r="S3548">
            <v>0</v>
          </cell>
          <cell r="T3548">
            <v>0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>
            <v>0</v>
          </cell>
          <cell r="Z3548">
            <v>0</v>
          </cell>
          <cell r="AA3548">
            <v>0</v>
          </cell>
          <cell r="AB3548">
            <v>0</v>
          </cell>
          <cell r="AC3548">
            <v>0</v>
          </cell>
          <cell r="AD3548">
            <v>0</v>
          </cell>
          <cell r="AE3548">
            <v>0</v>
          </cell>
        </row>
        <row r="3549">
          <cell r="F3549" t="str">
            <v>(-) DESPESAS COMERCIAL VENDAS EXTERNAS - KAMAlimentação Funcionários</v>
          </cell>
          <cell r="G3549" t="str">
            <v>Alimentação Funcionários</v>
          </cell>
          <cell r="H3549">
            <v>1980</v>
          </cell>
          <cell r="I3549">
            <v>2754</v>
          </cell>
          <cell r="J3549">
            <v>1980</v>
          </cell>
          <cell r="K3549">
            <v>2016</v>
          </cell>
          <cell r="L3549">
            <v>1980</v>
          </cell>
          <cell r="M3549">
            <v>0</v>
          </cell>
          <cell r="N3549">
            <v>2160</v>
          </cell>
          <cell r="O3549">
            <v>1800</v>
          </cell>
          <cell r="P3549">
            <v>2340</v>
          </cell>
          <cell r="Q3549">
            <v>1830</v>
          </cell>
          <cell r="R3549">
            <v>2340</v>
          </cell>
          <cell r="S3549">
            <v>1620</v>
          </cell>
          <cell r="T3549">
            <v>2340</v>
          </cell>
          <cell r="U3549">
            <v>1848</v>
          </cell>
          <cell r="V3549">
            <v>2340</v>
          </cell>
          <cell r="W3549">
            <v>0</v>
          </cell>
          <cell r="X3549">
            <v>2340</v>
          </cell>
          <cell r="Y3549">
            <v>0</v>
          </cell>
          <cell r="Z3549">
            <v>2340</v>
          </cell>
          <cell r="AA3549">
            <v>0</v>
          </cell>
          <cell r="AB3549">
            <v>2340</v>
          </cell>
          <cell r="AC3549">
            <v>0</v>
          </cell>
          <cell r="AD3549">
            <v>2340</v>
          </cell>
          <cell r="AE3549">
            <v>0</v>
          </cell>
        </row>
        <row r="3550">
          <cell r="F3550" t="str">
            <v>(-) DESPESAS COMERCIAL VENDAS EXTERNAS - KAMBenefícios Assistenciais</v>
          </cell>
          <cell r="G3550" t="str">
            <v>Benefícios Assistenciais</v>
          </cell>
          <cell r="H3550">
            <v>0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T3550">
            <v>0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  <cell r="Z3550">
            <v>0</v>
          </cell>
          <cell r="AA3550">
            <v>0</v>
          </cell>
          <cell r="AB3550">
            <v>0</v>
          </cell>
          <cell r="AC3550">
            <v>0</v>
          </cell>
          <cell r="AD3550">
            <v>0</v>
          </cell>
          <cell r="AE3550">
            <v>0</v>
          </cell>
        </row>
        <row r="3551">
          <cell r="F3551" t="str">
            <v>(-) DESPESAS COMERCIAL VENDAS EXTERNAS - KAMAuxílio Creche</v>
          </cell>
          <cell r="G3551" t="str">
            <v>Auxílio Creche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>
            <v>0</v>
          </cell>
          <cell r="R3551">
            <v>0</v>
          </cell>
          <cell r="S3551">
            <v>0</v>
          </cell>
          <cell r="T3551">
            <v>0</v>
          </cell>
          <cell r="U3551">
            <v>0</v>
          </cell>
          <cell r="V3551">
            <v>0</v>
          </cell>
          <cell r="W3551">
            <v>0</v>
          </cell>
          <cell r="X3551">
            <v>0</v>
          </cell>
          <cell r="Y3551">
            <v>0</v>
          </cell>
          <cell r="Z3551">
            <v>0</v>
          </cell>
          <cell r="AA3551">
            <v>0</v>
          </cell>
          <cell r="AB3551">
            <v>0</v>
          </cell>
          <cell r="AC3551">
            <v>0</v>
          </cell>
          <cell r="AD3551">
            <v>0</v>
          </cell>
          <cell r="AE3551">
            <v>0</v>
          </cell>
        </row>
        <row r="3552">
          <cell r="F3552" t="str">
            <v>(-) DESPESAS COMERCIAL VENDAS EXTERNAS - KAMVale Transporte</v>
          </cell>
          <cell r="G3552" t="str">
            <v>Vale Transporte</v>
          </cell>
          <cell r="H3552">
            <v>0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0</v>
          </cell>
          <cell r="Y3552">
            <v>0</v>
          </cell>
          <cell r="Z3552">
            <v>0</v>
          </cell>
          <cell r="AA3552">
            <v>0</v>
          </cell>
          <cell r="AB3552">
            <v>0</v>
          </cell>
          <cell r="AC3552">
            <v>0</v>
          </cell>
          <cell r="AD3552">
            <v>0</v>
          </cell>
          <cell r="AE3552">
            <v>0</v>
          </cell>
        </row>
        <row r="3553">
          <cell r="F3553" t="str">
            <v>(-) DESPESAS COMERCIAL VENDAS EXTERNAS - KAM(-) Despesas Especificas</v>
          </cell>
          <cell r="G3553" t="str">
            <v>(-) Despesas Especificas</v>
          </cell>
          <cell r="H3553">
            <v>0</v>
          </cell>
          <cell r="I3553">
            <v>658.97</v>
          </cell>
          <cell r="J3553">
            <v>0</v>
          </cell>
          <cell r="K3553">
            <v>26</v>
          </cell>
          <cell r="L3553">
            <v>0</v>
          </cell>
          <cell r="M3553">
            <v>712.9</v>
          </cell>
          <cell r="N3553">
            <v>0</v>
          </cell>
          <cell r="O3553">
            <v>8292.1299999999992</v>
          </cell>
          <cell r="P3553">
            <v>0</v>
          </cell>
          <cell r="Q3553">
            <v>5503.11</v>
          </cell>
          <cell r="R3553">
            <v>0</v>
          </cell>
          <cell r="S3553">
            <v>7041.5</v>
          </cell>
          <cell r="T3553">
            <v>0</v>
          </cell>
          <cell r="U3553">
            <v>6210.25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0</v>
          </cell>
          <cell r="AA3553">
            <v>0</v>
          </cell>
          <cell r="AB3553">
            <v>0</v>
          </cell>
          <cell r="AC3553">
            <v>0</v>
          </cell>
          <cell r="AD3553">
            <v>0</v>
          </cell>
          <cell r="AE3553">
            <v>0</v>
          </cell>
        </row>
        <row r="3554">
          <cell r="F3554" t="str">
            <v>(-) DESPESAS COMERCIAL VENDAS EXTERNAS - KAMMaterial Gráfico Divulgação de Produtos</v>
          </cell>
          <cell r="G3554" t="str">
            <v>Material Gráfico Divulgação de Produtos</v>
          </cell>
          <cell r="H3554">
            <v>0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T3554">
            <v>0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0</v>
          </cell>
          <cell r="AA3554">
            <v>0</v>
          </cell>
          <cell r="AB3554">
            <v>0</v>
          </cell>
          <cell r="AC3554">
            <v>0</v>
          </cell>
          <cell r="AD3554">
            <v>0</v>
          </cell>
          <cell r="AE3554">
            <v>0</v>
          </cell>
        </row>
        <row r="3555">
          <cell r="F3555" t="str">
            <v>(-) DESPESAS COMERCIAL VENDAS EXTERNAS - KAMPremiação Campanha de Representantes</v>
          </cell>
          <cell r="G3555" t="str">
            <v>Premiação Campanha de Representantes</v>
          </cell>
          <cell r="H3555">
            <v>0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8100</v>
          </cell>
          <cell r="P3555">
            <v>0</v>
          </cell>
          <cell r="Q3555">
            <v>5200</v>
          </cell>
          <cell r="R3555">
            <v>0</v>
          </cell>
          <cell r="S3555">
            <v>7000</v>
          </cell>
          <cell r="T3555">
            <v>0</v>
          </cell>
          <cell r="U3555">
            <v>6200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0</v>
          </cell>
          <cell r="AA3555">
            <v>0</v>
          </cell>
          <cell r="AB3555">
            <v>0</v>
          </cell>
          <cell r="AC3555">
            <v>0</v>
          </cell>
          <cell r="AD3555">
            <v>0</v>
          </cell>
          <cell r="AE3555">
            <v>0</v>
          </cell>
        </row>
        <row r="3556">
          <cell r="F3556" t="str">
            <v>(-) DESPESAS COMERCIAL VENDAS EXTERNAS - KAMPremiação Campanha de Clientes</v>
          </cell>
          <cell r="G3556" t="str">
            <v>Premiação Campanha de Clientes</v>
          </cell>
          <cell r="H3556">
            <v>0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702</v>
          </cell>
          <cell r="N3556">
            <v>0</v>
          </cell>
          <cell r="O3556">
            <v>0</v>
          </cell>
          <cell r="P3556">
            <v>0</v>
          </cell>
          <cell r="Q3556">
            <v>0</v>
          </cell>
          <cell r="R3556">
            <v>0</v>
          </cell>
          <cell r="S3556">
            <v>0</v>
          </cell>
          <cell r="T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0</v>
          </cell>
          <cell r="AA3556">
            <v>0</v>
          </cell>
          <cell r="AB3556">
            <v>0</v>
          </cell>
          <cell r="AC3556">
            <v>0</v>
          </cell>
          <cell r="AD3556">
            <v>0</v>
          </cell>
          <cell r="AE3556">
            <v>0</v>
          </cell>
        </row>
        <row r="3557">
          <cell r="F3557" t="str">
            <v>(-) DESPESAS COMERCIAL VENDAS EXTERNAS - KAMBrindes Comerciais</v>
          </cell>
          <cell r="G3557" t="str">
            <v>Brindes Comerciais</v>
          </cell>
          <cell r="H3557">
            <v>0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0</v>
          </cell>
          <cell r="R3557">
            <v>0</v>
          </cell>
          <cell r="S3557">
            <v>0</v>
          </cell>
          <cell r="T3557">
            <v>0</v>
          </cell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>
            <v>0</v>
          </cell>
          <cell r="Z3557">
            <v>0</v>
          </cell>
          <cell r="AA3557">
            <v>0</v>
          </cell>
          <cell r="AB3557">
            <v>0</v>
          </cell>
          <cell r="AC3557">
            <v>0</v>
          </cell>
          <cell r="AD3557">
            <v>0</v>
          </cell>
          <cell r="AE3557">
            <v>0</v>
          </cell>
        </row>
        <row r="3558">
          <cell r="F3558" t="str">
            <v>(-) DESPESAS COMERCIAL VENDAS EXTERNAS - KAMPropaganda e Merchandise</v>
          </cell>
          <cell r="G3558" t="str">
            <v>Propaganda e Merchandise</v>
          </cell>
          <cell r="H3558">
            <v>0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0</v>
          </cell>
          <cell r="R3558">
            <v>0</v>
          </cell>
          <cell r="S3558">
            <v>0</v>
          </cell>
          <cell r="T3558">
            <v>0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0</v>
          </cell>
          <cell r="AA3558">
            <v>0</v>
          </cell>
          <cell r="AB3558">
            <v>0</v>
          </cell>
          <cell r="AC3558">
            <v>0</v>
          </cell>
          <cell r="AD3558">
            <v>0</v>
          </cell>
          <cell r="AE3558">
            <v>0</v>
          </cell>
        </row>
        <row r="3559">
          <cell r="F3559" t="str">
            <v>(-) DESPESAS COMERCIAL VENDAS EXTERNAS - KAMTreinamento de PDV</v>
          </cell>
          <cell r="G3559" t="str">
            <v>Treinamento de PDV</v>
          </cell>
          <cell r="H3559">
            <v>0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0</v>
          </cell>
          <cell r="R3559">
            <v>0</v>
          </cell>
          <cell r="S3559">
            <v>0</v>
          </cell>
          <cell r="T3559">
            <v>0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0</v>
          </cell>
          <cell r="AA3559">
            <v>0</v>
          </cell>
          <cell r="AB3559">
            <v>0</v>
          </cell>
          <cell r="AC3559">
            <v>0</v>
          </cell>
          <cell r="AD3559">
            <v>0</v>
          </cell>
          <cell r="AE3559">
            <v>0</v>
          </cell>
        </row>
        <row r="3560">
          <cell r="F3560" t="str">
            <v>(-) DESPESAS COMERCIAL VENDAS EXTERNAS - KAMAluguel Espaço Feira de Negócios</v>
          </cell>
          <cell r="G3560" t="str">
            <v>Aluguel Espaço Feira de Negócios</v>
          </cell>
          <cell r="H3560">
            <v>0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T3560">
            <v>0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0</v>
          </cell>
          <cell r="AA3560">
            <v>0</v>
          </cell>
          <cell r="AB3560">
            <v>0</v>
          </cell>
          <cell r="AC3560">
            <v>0</v>
          </cell>
          <cell r="AD3560">
            <v>0</v>
          </cell>
          <cell r="AE3560">
            <v>0</v>
          </cell>
        </row>
        <row r="3561">
          <cell r="F3561" t="str">
            <v>(-) DESPESAS COMERCIAL VENDAS EXTERNAS - KAMDespesas Relacionamento Cliente/Fornecedor</v>
          </cell>
          <cell r="G3561" t="str">
            <v>Despesas Relacionamento Cliente/Fornecedor</v>
          </cell>
          <cell r="H3561">
            <v>0</v>
          </cell>
          <cell r="I3561">
            <v>658.97</v>
          </cell>
          <cell r="J3561">
            <v>0</v>
          </cell>
          <cell r="K3561">
            <v>26</v>
          </cell>
          <cell r="L3561">
            <v>0</v>
          </cell>
          <cell r="M3561">
            <v>10.9</v>
          </cell>
          <cell r="N3561">
            <v>0</v>
          </cell>
          <cell r="O3561">
            <v>192.13</v>
          </cell>
          <cell r="P3561">
            <v>0</v>
          </cell>
          <cell r="Q3561">
            <v>303.11</v>
          </cell>
          <cell r="R3561">
            <v>0</v>
          </cell>
          <cell r="S3561">
            <v>41.5</v>
          </cell>
          <cell r="T3561">
            <v>0</v>
          </cell>
          <cell r="U3561">
            <v>10.25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0</v>
          </cell>
          <cell r="AA3561">
            <v>0</v>
          </cell>
          <cell r="AB3561">
            <v>0</v>
          </cell>
          <cell r="AC3561">
            <v>0</v>
          </cell>
          <cell r="AD3561">
            <v>0</v>
          </cell>
          <cell r="AE3561">
            <v>0</v>
          </cell>
        </row>
        <row r="3562">
          <cell r="F3562" t="str">
            <v>(-) DESPESAS COMERCIAL VENDAS EXTERNAS - KAMPromotores de Vendas</v>
          </cell>
          <cell r="G3562" t="str">
            <v>Promotores de Vendas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0</v>
          </cell>
          <cell r="AA3562">
            <v>0</v>
          </cell>
          <cell r="AB3562">
            <v>0</v>
          </cell>
          <cell r="AC3562">
            <v>0</v>
          </cell>
          <cell r="AD3562">
            <v>0</v>
          </cell>
          <cell r="AE3562">
            <v>0</v>
          </cell>
        </row>
        <row r="3563">
          <cell r="F3563" t="str">
            <v>(-) DESPESAS COMERCIAL VENDAS EXTERNAS - KAMBonificações</v>
          </cell>
          <cell r="G3563" t="str">
            <v>Bonificações</v>
          </cell>
          <cell r="H3563">
            <v>0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T3563">
            <v>0</v>
          </cell>
          <cell r="U3563">
            <v>0</v>
          </cell>
          <cell r="V3563">
            <v>0</v>
          </cell>
          <cell r="W3563">
            <v>0</v>
          </cell>
          <cell r="X3563">
            <v>0</v>
          </cell>
          <cell r="Y3563">
            <v>0</v>
          </cell>
          <cell r="Z3563">
            <v>0</v>
          </cell>
          <cell r="AA3563">
            <v>0</v>
          </cell>
          <cell r="AB3563">
            <v>0</v>
          </cell>
          <cell r="AC3563">
            <v>0</v>
          </cell>
          <cell r="AD3563">
            <v>0</v>
          </cell>
          <cell r="AE3563">
            <v>0</v>
          </cell>
        </row>
        <row r="3564">
          <cell r="F3564" t="str">
            <v>(-) DESPESAS COMERCIAL VENDAS EXTERNAS - KAMMulta Licitações</v>
          </cell>
          <cell r="G3564" t="str">
            <v>Multa Licitações</v>
          </cell>
          <cell r="H3564">
            <v>0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>
            <v>0</v>
          </cell>
          <cell r="Z3564">
            <v>0</v>
          </cell>
          <cell r="AA3564">
            <v>0</v>
          </cell>
          <cell r="AB3564">
            <v>0</v>
          </cell>
          <cell r="AC3564">
            <v>0</v>
          </cell>
          <cell r="AD3564">
            <v>0</v>
          </cell>
          <cell r="AE3564">
            <v>0</v>
          </cell>
        </row>
        <row r="3565">
          <cell r="F3565" t="str">
            <v>(-) DESPESAS COMERCIAL VENDAS EXTERNAS - KAMParticipação em Feira de Negócios</v>
          </cell>
          <cell r="G3565" t="str">
            <v>Participação em Feira de Negócios</v>
          </cell>
          <cell r="H3565">
            <v>0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>
            <v>0</v>
          </cell>
          <cell r="Z3565">
            <v>0</v>
          </cell>
          <cell r="AA3565">
            <v>0</v>
          </cell>
          <cell r="AB3565">
            <v>0</v>
          </cell>
          <cell r="AC3565">
            <v>0</v>
          </cell>
          <cell r="AD3565">
            <v>0</v>
          </cell>
          <cell r="AE3565">
            <v>0</v>
          </cell>
        </row>
        <row r="3566">
          <cell r="F3566" t="str">
            <v>(-) DESPESAS COMERCIAL VENDAS EXTERNAS - KAMDespesas com PCLD</v>
          </cell>
          <cell r="G3566" t="str">
            <v>Despesas com PCLD</v>
          </cell>
          <cell r="H3566">
            <v>0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T3566">
            <v>0</v>
          </cell>
          <cell r="U3566">
            <v>0</v>
          </cell>
          <cell r="V3566">
            <v>0</v>
          </cell>
          <cell r="W3566">
            <v>0</v>
          </cell>
          <cell r="X3566">
            <v>0</v>
          </cell>
          <cell r="Y3566">
            <v>0</v>
          </cell>
          <cell r="Z3566">
            <v>0</v>
          </cell>
          <cell r="AA3566">
            <v>0</v>
          </cell>
          <cell r="AB3566">
            <v>0</v>
          </cell>
          <cell r="AC3566">
            <v>0</v>
          </cell>
          <cell r="AD3566">
            <v>0</v>
          </cell>
          <cell r="AE3566">
            <v>0</v>
          </cell>
        </row>
        <row r="3567">
          <cell r="F3567" t="str">
            <v>(-) DESPESAS COMERCIAL VENDAS EXTERNAS - KAMIndenização Consumidor</v>
          </cell>
          <cell r="G3567" t="str">
            <v>Indenização Consumidor</v>
          </cell>
          <cell r="H3567">
            <v>0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T3567">
            <v>0</v>
          </cell>
          <cell r="U3567">
            <v>0</v>
          </cell>
          <cell r="V3567">
            <v>0</v>
          </cell>
          <cell r="W3567">
            <v>0</v>
          </cell>
          <cell r="X3567">
            <v>0</v>
          </cell>
          <cell r="Y3567">
            <v>0</v>
          </cell>
          <cell r="Z3567">
            <v>0</v>
          </cell>
          <cell r="AA3567">
            <v>0</v>
          </cell>
          <cell r="AB3567">
            <v>0</v>
          </cell>
          <cell r="AC3567">
            <v>0</v>
          </cell>
          <cell r="AD3567">
            <v>0</v>
          </cell>
          <cell r="AE3567">
            <v>0</v>
          </cell>
        </row>
        <row r="3568">
          <cell r="F3568" t="str">
            <v>(-) DESPESAS COMERCIAL VENDAS EXTERNAS - KAMRescisão Representante</v>
          </cell>
          <cell r="G3568" t="str">
            <v>Rescisão Representante</v>
          </cell>
          <cell r="H3568">
            <v>0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T3568">
            <v>0</v>
          </cell>
          <cell r="U3568">
            <v>0</v>
          </cell>
          <cell r="V3568">
            <v>0</v>
          </cell>
          <cell r="W3568">
            <v>0</v>
          </cell>
          <cell r="X3568">
            <v>0</v>
          </cell>
          <cell r="Y3568">
            <v>0</v>
          </cell>
          <cell r="Z3568">
            <v>0</v>
          </cell>
          <cell r="AA3568">
            <v>0</v>
          </cell>
          <cell r="AB3568">
            <v>0</v>
          </cell>
          <cell r="AC3568">
            <v>0</v>
          </cell>
          <cell r="AD3568">
            <v>0</v>
          </cell>
          <cell r="AE3568">
            <v>0</v>
          </cell>
        </row>
        <row r="3569">
          <cell r="F3569" t="str">
            <v>(-) DESPESAS COMERCIAL VENDAS EXTERNAS - KAMConvenção de Vendas</v>
          </cell>
          <cell r="G3569" t="str">
            <v>Convenção de Vendas</v>
          </cell>
          <cell r="H3569">
            <v>0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0</v>
          </cell>
          <cell r="AA3569">
            <v>0</v>
          </cell>
          <cell r="AB3569">
            <v>0</v>
          </cell>
          <cell r="AC3569">
            <v>0</v>
          </cell>
          <cell r="AD3569">
            <v>0</v>
          </cell>
          <cell r="AE3569">
            <v>0</v>
          </cell>
        </row>
        <row r="3570">
          <cell r="F3570" t="str">
            <v>(-) DESPESAS COMERCIAL VENDAS EXTERNAS - KAMComissões sobre vendas</v>
          </cell>
          <cell r="G3570" t="str">
            <v>Comissões sobre vendas</v>
          </cell>
          <cell r="H3570">
            <v>0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T3570">
            <v>0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>
            <v>0</v>
          </cell>
          <cell r="Z3570">
            <v>0</v>
          </cell>
          <cell r="AA3570">
            <v>0</v>
          </cell>
          <cell r="AB3570">
            <v>0</v>
          </cell>
          <cell r="AC3570">
            <v>0</v>
          </cell>
          <cell r="AD3570">
            <v>0</v>
          </cell>
          <cell r="AE3570">
            <v>0</v>
          </cell>
        </row>
        <row r="3571">
          <cell r="F3571" t="str">
            <v>(-) DESPESAS COMERCIAL VENDAS EXTERNAS - KAMDespesa com Visita de Clientes</v>
          </cell>
          <cell r="G3571" t="str">
            <v>Despesa com Visita de Clientes</v>
          </cell>
          <cell r="H3571">
            <v>0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0</v>
          </cell>
          <cell r="S3571">
            <v>0</v>
          </cell>
          <cell r="T3571">
            <v>0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0</v>
          </cell>
          <cell r="AA3571">
            <v>0</v>
          </cell>
          <cell r="AB3571">
            <v>0</v>
          </cell>
          <cell r="AC3571">
            <v>0</v>
          </cell>
          <cell r="AD3571">
            <v>0</v>
          </cell>
          <cell r="AE3571">
            <v>0</v>
          </cell>
        </row>
        <row r="3572">
          <cell r="F3572" t="str">
            <v>(-) DESPESAS COMERCIAL VENDAS EXTERNAS - KAMCampanha Lançamento de Produtos</v>
          </cell>
          <cell r="G3572" t="str">
            <v>Campanha Lançamento de Produtos</v>
          </cell>
          <cell r="H3572">
            <v>0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  <cell r="T3572">
            <v>0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0</v>
          </cell>
          <cell r="AA3572">
            <v>0</v>
          </cell>
          <cell r="AB3572">
            <v>0</v>
          </cell>
          <cell r="AC3572">
            <v>0</v>
          </cell>
          <cell r="AD3572">
            <v>0</v>
          </cell>
          <cell r="AE3572">
            <v>0</v>
          </cell>
        </row>
        <row r="3573">
          <cell r="F3573" t="str">
            <v>(-) DESPESAS COMERCIAL VENDAS EXTERNAS - KAMRegistro/Manutenção de Domínio</v>
          </cell>
          <cell r="G3573" t="str">
            <v>Registro/Manutenção de Domínio</v>
          </cell>
          <cell r="H3573">
            <v>0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0</v>
          </cell>
          <cell r="S3573">
            <v>0</v>
          </cell>
          <cell r="T3573">
            <v>0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  <cell r="Z3573">
            <v>0</v>
          </cell>
          <cell r="AA3573">
            <v>0</v>
          </cell>
          <cell r="AB3573">
            <v>0</v>
          </cell>
          <cell r="AC3573">
            <v>0</v>
          </cell>
          <cell r="AD3573">
            <v>0</v>
          </cell>
          <cell r="AE3573">
            <v>0</v>
          </cell>
        </row>
        <row r="3574">
          <cell r="F3574" t="str">
            <v>(-) DESPESAS COMERCIAL VENDAS EXTERNAS - KAMDoações</v>
          </cell>
          <cell r="G3574" t="str">
            <v>Doações</v>
          </cell>
          <cell r="H3574">
            <v>0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  <cell r="Z3574">
            <v>0</v>
          </cell>
          <cell r="AA3574">
            <v>0</v>
          </cell>
          <cell r="AB3574">
            <v>0</v>
          </cell>
          <cell r="AC3574">
            <v>0</v>
          </cell>
          <cell r="AD3574">
            <v>0</v>
          </cell>
          <cell r="AE3574">
            <v>0</v>
          </cell>
        </row>
        <row r="3575">
          <cell r="F3575" t="str">
            <v>(-) DESPESAS COMERCIAL VENDAS EXTERNAS - KAMServiço Copa</v>
          </cell>
          <cell r="G3575" t="str">
            <v>Serviço Copa</v>
          </cell>
          <cell r="H3575">
            <v>0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T3575">
            <v>0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0</v>
          </cell>
          <cell r="AA3575">
            <v>0</v>
          </cell>
          <cell r="AB3575">
            <v>0</v>
          </cell>
          <cell r="AC3575">
            <v>0</v>
          </cell>
          <cell r="AD3575">
            <v>0</v>
          </cell>
          <cell r="AE3575">
            <v>0</v>
          </cell>
        </row>
        <row r="3576">
          <cell r="F3576" t="str">
            <v>(-) DESPESAS COMERCIAL VENDAS EXTERNAS - KAMEnergia Elétrica</v>
          </cell>
          <cell r="G3576" t="str">
            <v>Energia Elétrica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0</v>
          </cell>
          <cell r="AA3576">
            <v>0</v>
          </cell>
          <cell r="AB3576">
            <v>0</v>
          </cell>
          <cell r="AC3576">
            <v>0</v>
          </cell>
          <cell r="AD3576">
            <v>0</v>
          </cell>
          <cell r="AE3576">
            <v>0</v>
          </cell>
        </row>
        <row r="3577">
          <cell r="F3577" t="str">
            <v>(-) DESPESAS COMERCIAL VENDAS EXTERNAS - KAMDescontos Concedidos Operacional</v>
          </cell>
          <cell r="G3577" t="str">
            <v>Descontos Concedidos Operacional</v>
          </cell>
          <cell r="H3577">
            <v>0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  <cell r="T3577">
            <v>0</v>
          </cell>
          <cell r="U3577">
            <v>0</v>
          </cell>
          <cell r="V3577">
            <v>0</v>
          </cell>
          <cell r="W3577">
            <v>0</v>
          </cell>
          <cell r="X3577">
            <v>0</v>
          </cell>
          <cell r="Y3577">
            <v>0</v>
          </cell>
          <cell r="Z3577">
            <v>0</v>
          </cell>
          <cell r="AA3577">
            <v>0</v>
          </cell>
          <cell r="AB3577">
            <v>0</v>
          </cell>
          <cell r="AC3577">
            <v>0</v>
          </cell>
          <cell r="AD3577">
            <v>0</v>
          </cell>
          <cell r="AE3577">
            <v>0</v>
          </cell>
        </row>
        <row r="3578">
          <cell r="F3578" t="str">
            <v>(-) DESPESAS COMERCIAL VENDAS EXTERNAS - KAM(-) Despesas Gerais</v>
          </cell>
          <cell r="G3578" t="str">
            <v>(-) Despesas Gerais</v>
          </cell>
          <cell r="H3578">
            <v>11064.840241569682</v>
          </cell>
          <cell r="I3578">
            <v>29685.64</v>
          </cell>
          <cell r="J3578">
            <v>12799.715737327495</v>
          </cell>
          <cell r="K3578">
            <v>13419.079999999998</v>
          </cell>
          <cell r="L3578">
            <v>11208.43568839101</v>
          </cell>
          <cell r="M3578">
            <v>13968.16</v>
          </cell>
          <cell r="N3578">
            <v>13486.960357632446</v>
          </cell>
          <cell r="O3578">
            <v>20391.77</v>
          </cell>
          <cell r="P3578">
            <v>12160.490219374533</v>
          </cell>
          <cell r="Q3578">
            <v>15624.289999999999</v>
          </cell>
          <cell r="R3578">
            <v>16818.027231396049</v>
          </cell>
          <cell r="S3578">
            <v>16227.64</v>
          </cell>
          <cell r="T3578">
            <v>10125.269277216194</v>
          </cell>
          <cell r="U3578">
            <v>14056.33</v>
          </cell>
          <cell r="V3578">
            <v>12718.380706999544</v>
          </cell>
          <cell r="W3578">
            <v>0</v>
          </cell>
          <cell r="X3578">
            <v>12093.965740097496</v>
          </cell>
          <cell r="Y3578">
            <v>0</v>
          </cell>
          <cell r="Z3578">
            <v>13565.453318189609</v>
          </cell>
          <cell r="AA3578">
            <v>0</v>
          </cell>
          <cell r="AB3578">
            <v>13408.328332241827</v>
          </cell>
          <cell r="AC3578">
            <v>0</v>
          </cell>
          <cell r="AD3578">
            <v>13538.133149564143</v>
          </cell>
          <cell r="AE3578">
            <v>0</v>
          </cell>
        </row>
        <row r="3579">
          <cell r="F3579" t="str">
            <v>(-) DESPESAS COMERCIAL VENDAS EXTERNAS - KAM(-) Deslocamentos e Viagens</v>
          </cell>
          <cell r="G3579" t="str">
            <v>(-) Deslocamentos e Viagens</v>
          </cell>
          <cell r="H3579">
            <v>11064.840241569682</v>
          </cell>
          <cell r="I3579">
            <v>13747.230000000001</v>
          </cell>
          <cell r="J3579">
            <v>12799.715737327495</v>
          </cell>
          <cell r="K3579">
            <v>2504.1999999999998</v>
          </cell>
          <cell r="L3579">
            <v>11208.43568839101</v>
          </cell>
          <cell r="M3579">
            <v>2829.51</v>
          </cell>
          <cell r="N3579">
            <v>13486.960357632446</v>
          </cell>
          <cell r="O3579">
            <v>3920.8</v>
          </cell>
          <cell r="P3579">
            <v>12160.490219374533</v>
          </cell>
          <cell r="Q3579">
            <v>2392.04</v>
          </cell>
          <cell r="R3579">
            <v>16818.027231396049</v>
          </cell>
          <cell r="S3579">
            <v>3127.17</v>
          </cell>
          <cell r="T3579">
            <v>10125.269277216194</v>
          </cell>
          <cell r="U3579">
            <v>4295.88</v>
          </cell>
          <cell r="V3579">
            <v>12718.380706999544</v>
          </cell>
          <cell r="W3579">
            <v>0</v>
          </cell>
          <cell r="X3579">
            <v>12093.965740097496</v>
          </cell>
          <cell r="Y3579">
            <v>0</v>
          </cell>
          <cell r="Z3579">
            <v>13565.453318189609</v>
          </cell>
          <cell r="AA3579">
            <v>0</v>
          </cell>
          <cell r="AB3579">
            <v>13408.328332241827</v>
          </cell>
          <cell r="AC3579">
            <v>0</v>
          </cell>
          <cell r="AD3579">
            <v>13538.133149564143</v>
          </cell>
          <cell r="AE3579">
            <v>0</v>
          </cell>
        </row>
        <row r="3580">
          <cell r="F3580" t="str">
            <v xml:space="preserve">(-) DESPESAS COMERCIAL VENDAS EXTERNAS - KAMHospedagem </v>
          </cell>
          <cell r="G3580" t="str">
            <v xml:space="preserve">Hospedagem </v>
          </cell>
          <cell r="H3580">
            <v>181.39082363228985</v>
          </cell>
          <cell r="I3580">
            <v>6382.55</v>
          </cell>
          <cell r="J3580">
            <v>209.83140552995894</v>
          </cell>
          <cell r="K3580">
            <v>0</v>
          </cell>
          <cell r="L3580">
            <v>183.74484735067227</v>
          </cell>
          <cell r="M3580">
            <v>0</v>
          </cell>
          <cell r="N3580">
            <v>221.09771078085973</v>
          </cell>
          <cell r="O3580">
            <v>216.5</v>
          </cell>
          <cell r="P3580">
            <v>199.35229867827101</v>
          </cell>
          <cell r="Q3580">
            <v>197.75</v>
          </cell>
          <cell r="R3580">
            <v>275.70536444911551</v>
          </cell>
          <cell r="S3580">
            <v>619.5</v>
          </cell>
          <cell r="T3580">
            <v>165.98802093797039</v>
          </cell>
          <cell r="U3580">
            <v>1304</v>
          </cell>
          <cell r="V3580">
            <v>208.49804437704171</v>
          </cell>
          <cell r="W3580">
            <v>0</v>
          </cell>
          <cell r="X3580">
            <v>198.26173344422125</v>
          </cell>
          <cell r="Y3580">
            <v>0</v>
          </cell>
          <cell r="Z3580">
            <v>222.38448062605914</v>
          </cell>
          <cell r="AA3580">
            <v>0</v>
          </cell>
          <cell r="AB3580">
            <v>219.80866118429228</v>
          </cell>
          <cell r="AC3580">
            <v>0</v>
          </cell>
          <cell r="AD3580">
            <v>221.93660900924823</v>
          </cell>
          <cell r="AE3580">
            <v>0</v>
          </cell>
        </row>
        <row r="3581">
          <cell r="F3581" t="str">
            <v xml:space="preserve">(-) DESPESAS COMERCIAL VENDAS EXTERNAS - KAMPassagens Aéreas </v>
          </cell>
          <cell r="G3581" t="str">
            <v xml:space="preserve">Passagens Aéreas </v>
          </cell>
          <cell r="H3581">
            <v>453.47705908072464</v>
          </cell>
          <cell r="I3581">
            <v>2920.38</v>
          </cell>
          <cell r="J3581">
            <v>524.5785138248973</v>
          </cell>
          <cell r="K3581">
            <v>0</v>
          </cell>
          <cell r="L3581">
            <v>459.36211837668071</v>
          </cell>
          <cell r="M3581">
            <v>0</v>
          </cell>
          <cell r="N3581">
            <v>552.74427695214933</v>
          </cell>
          <cell r="O3581">
            <v>0</v>
          </cell>
          <cell r="P3581">
            <v>498.38074669567754</v>
          </cell>
          <cell r="Q3581">
            <v>57</v>
          </cell>
          <cell r="R3581">
            <v>689.26341112278885</v>
          </cell>
          <cell r="S3581">
            <v>0</v>
          </cell>
          <cell r="T3581">
            <v>414.97005234492599</v>
          </cell>
          <cell r="U3581">
            <v>0</v>
          </cell>
          <cell r="V3581">
            <v>521.24511094260424</v>
          </cell>
          <cell r="W3581">
            <v>0</v>
          </cell>
          <cell r="X3581">
            <v>495.65433361055307</v>
          </cell>
          <cell r="Y3581">
            <v>0</v>
          </cell>
          <cell r="Z3581">
            <v>555.96120156514792</v>
          </cell>
          <cell r="AA3581">
            <v>0</v>
          </cell>
          <cell r="AB3581">
            <v>549.52165296073065</v>
          </cell>
          <cell r="AC3581">
            <v>0</v>
          </cell>
          <cell r="AD3581">
            <v>554.84152252312049</v>
          </cell>
          <cell r="AE3581">
            <v>0</v>
          </cell>
        </row>
        <row r="3582">
          <cell r="F3582" t="str">
            <v xml:space="preserve">(-) DESPESAS COMERCIAL VENDAS EXTERNAS - KAMPassagens Rodoviárias </v>
          </cell>
          <cell r="G3582" t="str">
            <v xml:space="preserve">Passagens Rodoviárias </v>
          </cell>
          <cell r="H3582">
            <v>0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0</v>
          </cell>
          <cell r="R3582">
            <v>0</v>
          </cell>
          <cell r="S3582">
            <v>0</v>
          </cell>
          <cell r="T3582">
            <v>0</v>
          </cell>
          <cell r="U3582">
            <v>0</v>
          </cell>
          <cell r="V3582">
            <v>0</v>
          </cell>
          <cell r="W3582">
            <v>0</v>
          </cell>
          <cell r="X3582">
            <v>0</v>
          </cell>
          <cell r="Y3582">
            <v>0</v>
          </cell>
          <cell r="Z3582">
            <v>0</v>
          </cell>
          <cell r="AA3582">
            <v>0</v>
          </cell>
          <cell r="AB3582">
            <v>0</v>
          </cell>
          <cell r="AC3582">
            <v>0</v>
          </cell>
          <cell r="AD3582">
            <v>0</v>
          </cell>
          <cell r="AE3582">
            <v>0</v>
          </cell>
        </row>
        <row r="3583">
          <cell r="F3583" t="str">
            <v>(-) DESPESAS COMERCIAL VENDAS EXTERNAS - KAMPassagens Marítimas</v>
          </cell>
          <cell r="G3583" t="str">
            <v>Passagens Marítimas</v>
          </cell>
          <cell r="H3583">
            <v>0</v>
          </cell>
          <cell r="I3583">
            <v>66.599999999999994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0</v>
          </cell>
          <cell r="R3583">
            <v>0</v>
          </cell>
          <cell r="S3583">
            <v>0</v>
          </cell>
          <cell r="T3583">
            <v>0</v>
          </cell>
          <cell r="U3583">
            <v>0</v>
          </cell>
          <cell r="V3583">
            <v>0</v>
          </cell>
          <cell r="W3583">
            <v>0</v>
          </cell>
          <cell r="X3583">
            <v>0</v>
          </cell>
          <cell r="Y3583">
            <v>0</v>
          </cell>
          <cell r="Z3583">
            <v>0</v>
          </cell>
          <cell r="AA3583">
            <v>0</v>
          </cell>
          <cell r="AB3583">
            <v>0</v>
          </cell>
          <cell r="AC3583">
            <v>0</v>
          </cell>
          <cell r="AD3583">
            <v>0</v>
          </cell>
          <cell r="AE3583">
            <v>0</v>
          </cell>
        </row>
        <row r="3584">
          <cell r="F3584" t="str">
            <v>(-) DESPESAS COMERCIAL VENDAS EXTERNAS - KAMDespesas com Táxi</v>
          </cell>
          <cell r="G3584" t="str">
            <v>Despesas com Táxi</v>
          </cell>
          <cell r="H3584">
            <v>0</v>
          </cell>
          <cell r="I3584">
            <v>10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105.92</v>
          </cell>
          <cell r="T3584">
            <v>0</v>
          </cell>
          <cell r="U3584">
            <v>10</v>
          </cell>
          <cell r="V3584">
            <v>0</v>
          </cell>
          <cell r="W3584">
            <v>0</v>
          </cell>
          <cell r="X3584">
            <v>0</v>
          </cell>
          <cell r="Y3584">
            <v>0</v>
          </cell>
          <cell r="Z3584">
            <v>0</v>
          </cell>
          <cell r="AA3584">
            <v>0</v>
          </cell>
          <cell r="AB3584">
            <v>0</v>
          </cell>
          <cell r="AC3584">
            <v>0</v>
          </cell>
          <cell r="AD3584">
            <v>0</v>
          </cell>
          <cell r="AE3584">
            <v>0</v>
          </cell>
        </row>
        <row r="3585">
          <cell r="F3585" t="str">
            <v>(-) DESPESAS COMERCIAL VENDAS EXTERNAS - KAMDespesas com Moto Taxi</v>
          </cell>
          <cell r="G3585" t="str">
            <v>Despesas com Moto Taxi</v>
          </cell>
          <cell r="H3585">
            <v>0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  <cell r="AA3585">
            <v>0</v>
          </cell>
          <cell r="AB3585">
            <v>0</v>
          </cell>
          <cell r="AC3585">
            <v>0</v>
          </cell>
          <cell r="AD3585">
            <v>0</v>
          </cell>
          <cell r="AE3585">
            <v>0</v>
          </cell>
        </row>
        <row r="3586">
          <cell r="F3586" t="str">
            <v>(-) DESPESAS COMERCIAL VENDAS EXTERNAS - KAMAlimentação Viagens</v>
          </cell>
          <cell r="G3586" t="str">
            <v>Alimentação Viagens</v>
          </cell>
          <cell r="H3586">
            <v>2720.8623544843481</v>
          </cell>
          <cell r="I3586">
            <v>2835.93</v>
          </cell>
          <cell r="J3586">
            <v>3147.4710829493843</v>
          </cell>
          <cell r="K3586">
            <v>2086.5</v>
          </cell>
          <cell r="L3586">
            <v>2756.1727102600844</v>
          </cell>
          <cell r="M3586">
            <v>2199.2800000000002</v>
          </cell>
          <cell r="N3586">
            <v>3316.4656617128958</v>
          </cell>
          <cell r="O3586">
            <v>2989.05</v>
          </cell>
          <cell r="P3586">
            <v>2990.2844801740653</v>
          </cell>
          <cell r="Q3586">
            <v>1713.55</v>
          </cell>
          <cell r="R3586">
            <v>4135.5804667367329</v>
          </cell>
          <cell r="S3586">
            <v>1953.35</v>
          </cell>
          <cell r="T3586">
            <v>2489.8203140695559</v>
          </cell>
          <cell r="U3586">
            <v>2359.08</v>
          </cell>
          <cell r="V3586">
            <v>3127.4706656556255</v>
          </cell>
          <cell r="W3586">
            <v>0</v>
          </cell>
          <cell r="X3586">
            <v>2973.9260016633184</v>
          </cell>
          <cell r="Y3586">
            <v>0</v>
          </cell>
          <cell r="Z3586">
            <v>3335.7672093908873</v>
          </cell>
          <cell r="AA3586">
            <v>0</v>
          </cell>
          <cell r="AB3586">
            <v>3297.1299177643841</v>
          </cell>
          <cell r="AC3586">
            <v>0</v>
          </cell>
          <cell r="AD3586">
            <v>3329.0491351387232</v>
          </cell>
          <cell r="AE3586">
            <v>0</v>
          </cell>
        </row>
        <row r="3587">
          <cell r="F3587" t="str">
            <v>(-) DESPESAS COMERCIAL VENDAS EXTERNAS - KAMDiárias Viagens</v>
          </cell>
          <cell r="G3587" t="str">
            <v>Diárias Viagens</v>
          </cell>
          <cell r="H3587">
            <v>7346.32835710774</v>
          </cell>
          <cell r="I3587">
            <v>0</v>
          </cell>
          <cell r="J3587">
            <v>8498.1719239633367</v>
          </cell>
          <cell r="K3587">
            <v>0</v>
          </cell>
          <cell r="L3587">
            <v>7441.6663177022274</v>
          </cell>
          <cell r="M3587">
            <v>0</v>
          </cell>
          <cell r="N3587">
            <v>8954.45728662482</v>
          </cell>
          <cell r="O3587">
            <v>0</v>
          </cell>
          <cell r="P3587">
            <v>8073.7680964699766</v>
          </cell>
          <cell r="Q3587">
            <v>0</v>
          </cell>
          <cell r="R3587">
            <v>11166.06726018918</v>
          </cell>
          <cell r="S3587">
            <v>0</v>
          </cell>
          <cell r="T3587">
            <v>6722.5148479878007</v>
          </cell>
          <cell r="U3587">
            <v>0</v>
          </cell>
          <cell r="V3587">
            <v>8444.1707972701897</v>
          </cell>
          <cell r="W3587">
            <v>0</v>
          </cell>
          <cell r="X3587">
            <v>8029.6002044909601</v>
          </cell>
          <cell r="Y3587">
            <v>0</v>
          </cell>
          <cell r="Z3587">
            <v>9006.571465355395</v>
          </cell>
          <cell r="AA3587">
            <v>0</v>
          </cell>
          <cell r="AB3587">
            <v>8902.2507779638363</v>
          </cell>
          <cell r="AC3587">
            <v>0</v>
          </cell>
          <cell r="AD3587">
            <v>8988.4326648745537</v>
          </cell>
          <cell r="AE3587">
            <v>0</v>
          </cell>
        </row>
        <row r="3588">
          <cell r="F3588" t="str">
            <v>(-) DESPESAS COMERCIAL VENDAS EXTERNAS - KAMCombustível em Viagens</v>
          </cell>
          <cell r="G3588" t="str">
            <v>Combustível em Viagens</v>
          </cell>
          <cell r="H3588">
            <v>0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  <cell r="AA3588">
            <v>0</v>
          </cell>
          <cell r="AB3588">
            <v>0</v>
          </cell>
          <cell r="AC3588">
            <v>0</v>
          </cell>
          <cell r="AD3588">
            <v>0</v>
          </cell>
          <cell r="AE3588">
            <v>0</v>
          </cell>
        </row>
        <row r="3589">
          <cell r="F3589" t="str">
            <v>(-) DESPESAS COMERCIAL VENDAS EXTERNAS - KAMEstacionamento</v>
          </cell>
          <cell r="G3589" t="str">
            <v>Estacionamento</v>
          </cell>
          <cell r="H3589">
            <v>272.08623544843482</v>
          </cell>
          <cell r="I3589">
            <v>225.95</v>
          </cell>
          <cell r="J3589">
            <v>314.74710829493841</v>
          </cell>
          <cell r="K3589">
            <v>154.5</v>
          </cell>
          <cell r="L3589">
            <v>275.61727102600844</v>
          </cell>
          <cell r="M3589">
            <v>462.03</v>
          </cell>
          <cell r="N3589">
            <v>331.64656617128958</v>
          </cell>
          <cell r="O3589">
            <v>463.75</v>
          </cell>
          <cell r="P3589">
            <v>299.02844801740656</v>
          </cell>
          <cell r="Q3589">
            <v>133</v>
          </cell>
          <cell r="R3589">
            <v>413.55804667367329</v>
          </cell>
          <cell r="S3589">
            <v>250.5</v>
          </cell>
          <cell r="T3589">
            <v>248.9820314069556</v>
          </cell>
          <cell r="U3589">
            <v>319</v>
          </cell>
          <cell r="V3589">
            <v>312.74706656556253</v>
          </cell>
          <cell r="W3589">
            <v>0</v>
          </cell>
          <cell r="X3589">
            <v>297.39260016633187</v>
          </cell>
          <cell r="Y3589">
            <v>0</v>
          </cell>
          <cell r="Z3589">
            <v>333.57672093908872</v>
          </cell>
          <cell r="AA3589">
            <v>0</v>
          </cell>
          <cell r="AB3589">
            <v>329.7129917764384</v>
          </cell>
          <cell r="AC3589">
            <v>0</v>
          </cell>
          <cell r="AD3589">
            <v>332.90491351387232</v>
          </cell>
          <cell r="AE3589">
            <v>0</v>
          </cell>
        </row>
        <row r="3590">
          <cell r="F3590" t="str">
            <v>(-) DESPESAS COMERCIAL VENDAS EXTERNAS - KAMPedágio</v>
          </cell>
          <cell r="G3590" t="str">
            <v>Pedágio</v>
          </cell>
          <cell r="H3590">
            <v>90.695411816144926</v>
          </cell>
          <cell r="I3590">
            <v>1305.82</v>
          </cell>
          <cell r="J3590">
            <v>104.91570276497947</v>
          </cell>
          <cell r="K3590">
            <v>263.2</v>
          </cell>
          <cell r="L3590">
            <v>91.872423675336137</v>
          </cell>
          <cell r="M3590">
            <v>168.2</v>
          </cell>
          <cell r="N3590">
            <v>110.54885539042986</v>
          </cell>
          <cell r="O3590">
            <v>251.5</v>
          </cell>
          <cell r="P3590">
            <v>99.676149339135506</v>
          </cell>
          <cell r="Q3590">
            <v>290.74</v>
          </cell>
          <cell r="R3590">
            <v>137.85268222455775</v>
          </cell>
          <cell r="S3590">
            <v>197.9</v>
          </cell>
          <cell r="T3590">
            <v>82.994010468985195</v>
          </cell>
          <cell r="U3590">
            <v>303.8</v>
          </cell>
          <cell r="V3590">
            <v>104.24902218852085</v>
          </cell>
          <cell r="W3590">
            <v>0</v>
          </cell>
          <cell r="X3590">
            <v>99.130866722110625</v>
          </cell>
          <cell r="Y3590">
            <v>0</v>
          </cell>
          <cell r="Z3590">
            <v>111.19224031302957</v>
          </cell>
          <cell r="AA3590">
            <v>0</v>
          </cell>
          <cell r="AB3590">
            <v>109.90433059214614</v>
          </cell>
          <cell r="AC3590">
            <v>0</v>
          </cell>
          <cell r="AD3590">
            <v>110.96830450462411</v>
          </cell>
          <cell r="AE3590">
            <v>0</v>
          </cell>
        </row>
        <row r="3591">
          <cell r="F3591" t="str">
            <v>(-) DESPESAS COMERCIAL VENDAS EXTERNAS - KAM(-) Telefonia e Telecomunicações</v>
          </cell>
          <cell r="G3591" t="str">
            <v>(-) Telefonia e Telecomunicações</v>
          </cell>
          <cell r="H3591">
            <v>0</v>
          </cell>
          <cell r="I3591">
            <v>2415.5</v>
          </cell>
          <cell r="J3591">
            <v>0</v>
          </cell>
          <cell r="K3591">
            <v>1108.58</v>
          </cell>
          <cell r="L3591">
            <v>0</v>
          </cell>
          <cell r="M3591">
            <v>1430</v>
          </cell>
          <cell r="N3591">
            <v>0</v>
          </cell>
          <cell r="O3591">
            <v>2329.7199999999998</v>
          </cell>
          <cell r="P3591">
            <v>0</v>
          </cell>
          <cell r="Q3591">
            <v>3868.7</v>
          </cell>
          <cell r="R3591">
            <v>0</v>
          </cell>
          <cell r="S3591">
            <v>3828.42</v>
          </cell>
          <cell r="T3591">
            <v>0</v>
          </cell>
          <cell r="U3591">
            <v>2205.8000000000002</v>
          </cell>
          <cell r="V3591">
            <v>0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  <cell r="AA3591">
            <v>0</v>
          </cell>
          <cell r="AB3591">
            <v>0</v>
          </cell>
          <cell r="AC3591">
            <v>0</v>
          </cell>
          <cell r="AD3591">
            <v>0</v>
          </cell>
          <cell r="AE3591">
            <v>0</v>
          </cell>
        </row>
        <row r="3592">
          <cell r="F3592" t="str">
            <v>(-) DESPESAS COMERCIAL VENDAS EXTERNAS - KAMTelefonia Fixa</v>
          </cell>
          <cell r="G3592" t="str">
            <v>Telefonia Fixa</v>
          </cell>
          <cell r="H3592">
            <v>0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B3592">
            <v>0</v>
          </cell>
          <cell r="AC3592">
            <v>0</v>
          </cell>
          <cell r="AD3592">
            <v>0</v>
          </cell>
          <cell r="AE3592">
            <v>0</v>
          </cell>
        </row>
        <row r="3593">
          <cell r="F3593" t="str">
            <v>(-) DESPESAS COMERCIAL VENDAS EXTERNAS - KAMTelefonia Móvel</v>
          </cell>
          <cell r="G3593" t="str">
            <v>Telefonia Móvel</v>
          </cell>
          <cell r="H3593">
            <v>0</v>
          </cell>
          <cell r="I3593">
            <v>2415.5</v>
          </cell>
          <cell r="J3593">
            <v>0</v>
          </cell>
          <cell r="K3593">
            <v>1108.58</v>
          </cell>
          <cell r="L3593">
            <v>0</v>
          </cell>
          <cell r="M3593">
            <v>1430</v>
          </cell>
          <cell r="N3593">
            <v>0</v>
          </cell>
          <cell r="O3593">
            <v>2329.7199999999998</v>
          </cell>
          <cell r="P3593">
            <v>0</v>
          </cell>
          <cell r="Q3593">
            <v>3868.7</v>
          </cell>
          <cell r="R3593">
            <v>0</v>
          </cell>
          <cell r="S3593">
            <v>3828.42</v>
          </cell>
          <cell r="T3593">
            <v>0</v>
          </cell>
          <cell r="U3593">
            <v>2205.8000000000002</v>
          </cell>
          <cell r="V3593">
            <v>0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  <cell r="AA3593">
            <v>0</v>
          </cell>
          <cell r="AB3593">
            <v>0</v>
          </cell>
          <cell r="AC3593">
            <v>0</v>
          </cell>
          <cell r="AD3593">
            <v>0</v>
          </cell>
          <cell r="AE3593">
            <v>0</v>
          </cell>
        </row>
        <row r="3594">
          <cell r="F3594" t="str">
            <v>(-) DESPESAS COMERCIAL VENDAS EXTERNAS - KAMInternet</v>
          </cell>
          <cell r="G3594" t="str">
            <v>Internet</v>
          </cell>
          <cell r="H3594">
            <v>0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>
            <v>0</v>
          </cell>
          <cell r="V3594">
            <v>0</v>
          </cell>
          <cell r="W3594">
            <v>0</v>
          </cell>
          <cell r="X3594">
            <v>0</v>
          </cell>
          <cell r="Y3594">
            <v>0</v>
          </cell>
          <cell r="Z3594">
            <v>0</v>
          </cell>
          <cell r="AA3594">
            <v>0</v>
          </cell>
          <cell r="AB3594">
            <v>0</v>
          </cell>
          <cell r="AC3594">
            <v>0</v>
          </cell>
          <cell r="AD3594">
            <v>0</v>
          </cell>
          <cell r="AE3594">
            <v>0</v>
          </cell>
        </row>
        <row r="3595">
          <cell r="F3595" t="str">
            <v>(-) DESPESAS COMERCIAL VENDAS EXTERNAS - KAMServiço de Trasmissão em Audio e Video</v>
          </cell>
          <cell r="G3595" t="str">
            <v>Serviço de Trasmissão em Audio e Video</v>
          </cell>
          <cell r="H3595">
            <v>0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0</v>
          </cell>
          <cell r="R3595">
            <v>0</v>
          </cell>
          <cell r="S3595">
            <v>0</v>
          </cell>
          <cell r="T3595">
            <v>0</v>
          </cell>
          <cell r="U3595">
            <v>0</v>
          </cell>
          <cell r="V3595">
            <v>0</v>
          </cell>
          <cell r="W3595">
            <v>0</v>
          </cell>
          <cell r="X3595">
            <v>0</v>
          </cell>
          <cell r="Y3595">
            <v>0</v>
          </cell>
          <cell r="Z3595">
            <v>0</v>
          </cell>
          <cell r="AA3595">
            <v>0</v>
          </cell>
          <cell r="AB3595">
            <v>0</v>
          </cell>
          <cell r="AC3595">
            <v>0</v>
          </cell>
          <cell r="AD3595">
            <v>0</v>
          </cell>
          <cell r="AE3595">
            <v>0</v>
          </cell>
        </row>
        <row r="3596">
          <cell r="F3596" t="str">
            <v>(-) DESPESAS COMERCIAL VENDAS EXTERNAS - KAMVoip</v>
          </cell>
          <cell r="G3596" t="str">
            <v>Voip</v>
          </cell>
          <cell r="H3596">
            <v>0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0</v>
          </cell>
          <cell r="S3596">
            <v>0</v>
          </cell>
          <cell r="T3596">
            <v>0</v>
          </cell>
          <cell r="U3596">
            <v>0</v>
          </cell>
          <cell r="V3596">
            <v>0</v>
          </cell>
          <cell r="W3596">
            <v>0</v>
          </cell>
          <cell r="X3596">
            <v>0</v>
          </cell>
          <cell r="Y3596">
            <v>0</v>
          </cell>
          <cell r="Z3596">
            <v>0</v>
          </cell>
          <cell r="AA3596">
            <v>0</v>
          </cell>
          <cell r="AB3596">
            <v>0</v>
          </cell>
          <cell r="AC3596">
            <v>0</v>
          </cell>
          <cell r="AD3596">
            <v>0</v>
          </cell>
          <cell r="AE3596">
            <v>0</v>
          </cell>
        </row>
        <row r="3597">
          <cell r="F3597" t="str">
            <v>(-) DESPESAS COMERCIAL VENDAS EXTERNAS - KAM(-)Materias de Consumo</v>
          </cell>
          <cell r="G3597" t="str">
            <v>(-)Materias de Consumo</v>
          </cell>
          <cell r="H3597">
            <v>0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7.5</v>
          </cell>
          <cell r="R3597">
            <v>0</v>
          </cell>
          <cell r="S3597">
            <v>0</v>
          </cell>
          <cell r="T3597">
            <v>0</v>
          </cell>
          <cell r="U3597">
            <v>0</v>
          </cell>
          <cell r="V3597">
            <v>0</v>
          </cell>
          <cell r="W3597">
            <v>0</v>
          </cell>
          <cell r="X3597">
            <v>0</v>
          </cell>
          <cell r="Y3597">
            <v>0</v>
          </cell>
          <cell r="Z3597">
            <v>0</v>
          </cell>
          <cell r="AA3597">
            <v>0</v>
          </cell>
          <cell r="AB3597">
            <v>0</v>
          </cell>
          <cell r="AC3597">
            <v>0</v>
          </cell>
          <cell r="AD3597">
            <v>0</v>
          </cell>
          <cell r="AE3597">
            <v>0</v>
          </cell>
        </row>
        <row r="3598">
          <cell r="F3598" t="str">
            <v>(-) DESPESAS COMERCIAL VENDAS EXTERNAS - KAMMaterial de Consumo Informática</v>
          </cell>
          <cell r="G3598" t="str">
            <v>Material de Consumo Informática</v>
          </cell>
          <cell r="H3598">
            <v>0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>
            <v>0</v>
          </cell>
          <cell r="R3598">
            <v>0</v>
          </cell>
          <cell r="S3598">
            <v>0</v>
          </cell>
          <cell r="T3598">
            <v>0</v>
          </cell>
          <cell r="U3598">
            <v>0</v>
          </cell>
          <cell r="V3598">
            <v>0</v>
          </cell>
          <cell r="W3598">
            <v>0</v>
          </cell>
          <cell r="X3598">
            <v>0</v>
          </cell>
          <cell r="Y3598">
            <v>0</v>
          </cell>
          <cell r="Z3598">
            <v>0</v>
          </cell>
          <cell r="AA3598">
            <v>0</v>
          </cell>
          <cell r="AB3598">
            <v>0</v>
          </cell>
          <cell r="AC3598">
            <v>0</v>
          </cell>
          <cell r="AD3598">
            <v>0</v>
          </cell>
          <cell r="AE3598">
            <v>0</v>
          </cell>
        </row>
        <row r="3599">
          <cell r="F3599" t="str">
            <v>(-) DESPESAS COMERCIAL VENDAS EXTERNAS - KAMAluguel Máquina Reprográfica</v>
          </cell>
          <cell r="G3599" t="str">
            <v>Aluguel Máquina Reprográfica</v>
          </cell>
          <cell r="H3599">
            <v>0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0</v>
          </cell>
          <cell r="U3599">
            <v>0</v>
          </cell>
          <cell r="V3599">
            <v>0</v>
          </cell>
          <cell r="W3599">
            <v>0</v>
          </cell>
          <cell r="X3599">
            <v>0</v>
          </cell>
          <cell r="Y3599">
            <v>0</v>
          </cell>
          <cell r="Z3599">
            <v>0</v>
          </cell>
          <cell r="AA3599">
            <v>0</v>
          </cell>
          <cell r="AB3599">
            <v>0</v>
          </cell>
          <cell r="AC3599">
            <v>0</v>
          </cell>
          <cell r="AD3599">
            <v>0</v>
          </cell>
          <cell r="AE3599">
            <v>0</v>
          </cell>
        </row>
        <row r="3600">
          <cell r="F3600" t="str">
            <v>(-) DESPESAS COMERCIAL VENDAS EXTERNAS - KAMMaterial de Consumo Máquina Reprografia</v>
          </cell>
          <cell r="G3600" t="str">
            <v>Material de Consumo Máquina Reprografia</v>
          </cell>
          <cell r="H3600">
            <v>0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0</v>
          </cell>
          <cell r="U3600">
            <v>0</v>
          </cell>
          <cell r="V3600">
            <v>0</v>
          </cell>
          <cell r="W3600">
            <v>0</v>
          </cell>
          <cell r="X3600">
            <v>0</v>
          </cell>
          <cell r="Y3600">
            <v>0</v>
          </cell>
          <cell r="Z3600">
            <v>0</v>
          </cell>
          <cell r="AA3600">
            <v>0</v>
          </cell>
          <cell r="AB3600">
            <v>0</v>
          </cell>
          <cell r="AC3600">
            <v>0</v>
          </cell>
          <cell r="AD3600">
            <v>0</v>
          </cell>
          <cell r="AE3600">
            <v>0</v>
          </cell>
        </row>
        <row r="3601">
          <cell r="F3601" t="str">
            <v>(-) DESPESAS COMERCIAL VENDAS EXTERNAS - KAMMaterial de Expediente</v>
          </cell>
          <cell r="G3601" t="str">
            <v>Material de Expediente</v>
          </cell>
          <cell r="H3601">
            <v>0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>
            <v>0</v>
          </cell>
          <cell r="R3601">
            <v>0</v>
          </cell>
          <cell r="S3601">
            <v>0</v>
          </cell>
          <cell r="T3601">
            <v>0</v>
          </cell>
          <cell r="U3601">
            <v>0</v>
          </cell>
          <cell r="V3601">
            <v>0</v>
          </cell>
          <cell r="W3601">
            <v>0</v>
          </cell>
          <cell r="X3601">
            <v>0</v>
          </cell>
          <cell r="Y3601">
            <v>0</v>
          </cell>
          <cell r="Z3601">
            <v>0</v>
          </cell>
          <cell r="AA3601">
            <v>0</v>
          </cell>
          <cell r="AB3601">
            <v>0</v>
          </cell>
          <cell r="AC3601">
            <v>0</v>
          </cell>
          <cell r="AD3601">
            <v>0</v>
          </cell>
          <cell r="AE3601">
            <v>0</v>
          </cell>
        </row>
        <row r="3602">
          <cell r="F3602" t="str">
            <v>(-) DESPESAS COMERCIAL VENDAS EXTERNAS - KAMMaterial de Limpeza</v>
          </cell>
          <cell r="G3602" t="str">
            <v>Material de Limpeza</v>
          </cell>
          <cell r="H3602">
            <v>0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>
            <v>0</v>
          </cell>
          <cell r="R3602">
            <v>0</v>
          </cell>
          <cell r="S3602">
            <v>0</v>
          </cell>
          <cell r="T3602">
            <v>0</v>
          </cell>
          <cell r="U3602">
            <v>0</v>
          </cell>
          <cell r="V3602">
            <v>0</v>
          </cell>
          <cell r="W3602">
            <v>0</v>
          </cell>
          <cell r="X3602">
            <v>0</v>
          </cell>
          <cell r="Y3602">
            <v>0</v>
          </cell>
          <cell r="Z3602">
            <v>0</v>
          </cell>
          <cell r="AA3602">
            <v>0</v>
          </cell>
          <cell r="AB3602">
            <v>0</v>
          </cell>
          <cell r="AC3602">
            <v>0</v>
          </cell>
          <cell r="AD3602">
            <v>0</v>
          </cell>
          <cell r="AE3602">
            <v>0</v>
          </cell>
        </row>
        <row r="3603">
          <cell r="F3603" t="str">
            <v>(-) DESPESAS COMERCIAL VENDAS EXTERNAS - KAMMaterial Gráfico e Repreográfico</v>
          </cell>
          <cell r="G3603" t="str">
            <v>Material Gráfico e Repreográfico</v>
          </cell>
          <cell r="H3603">
            <v>0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>
            <v>7.5</v>
          </cell>
          <cell r="R3603">
            <v>0</v>
          </cell>
          <cell r="S3603">
            <v>0</v>
          </cell>
          <cell r="T3603">
            <v>0</v>
          </cell>
          <cell r="U3603">
            <v>0</v>
          </cell>
          <cell r="V3603">
            <v>0</v>
          </cell>
          <cell r="W3603">
            <v>0</v>
          </cell>
          <cell r="X3603">
            <v>0</v>
          </cell>
          <cell r="Y3603">
            <v>0</v>
          </cell>
          <cell r="Z3603">
            <v>0</v>
          </cell>
          <cell r="AA3603">
            <v>0</v>
          </cell>
          <cell r="AB3603">
            <v>0</v>
          </cell>
          <cell r="AC3603">
            <v>0</v>
          </cell>
          <cell r="AD3603">
            <v>0</v>
          </cell>
          <cell r="AE3603">
            <v>0</v>
          </cell>
        </row>
        <row r="3604">
          <cell r="F3604" t="str">
            <v>(-) DESPESAS COMERCIAL VENDAS EXTERNAS - KAMMateriais de Natureza Permanente</v>
          </cell>
          <cell r="G3604" t="str">
            <v>Materiais de Natureza Permanente</v>
          </cell>
          <cell r="H3604">
            <v>0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>
            <v>0</v>
          </cell>
          <cell r="R3604">
            <v>0</v>
          </cell>
          <cell r="S3604">
            <v>0</v>
          </cell>
          <cell r="T3604">
            <v>0</v>
          </cell>
          <cell r="U3604">
            <v>0</v>
          </cell>
          <cell r="V3604">
            <v>0</v>
          </cell>
          <cell r="W3604">
            <v>0</v>
          </cell>
          <cell r="X3604">
            <v>0</v>
          </cell>
          <cell r="Y3604">
            <v>0</v>
          </cell>
          <cell r="Z3604">
            <v>0</v>
          </cell>
          <cell r="AA3604">
            <v>0</v>
          </cell>
          <cell r="AB3604">
            <v>0</v>
          </cell>
          <cell r="AC3604">
            <v>0</v>
          </cell>
          <cell r="AD3604">
            <v>0</v>
          </cell>
          <cell r="AE3604">
            <v>0</v>
          </cell>
        </row>
        <row r="3605">
          <cell r="F3605" t="str">
            <v>(-) DESPESAS COMERCIAL VENDAS EXTERNAS - KAMCoffee Break</v>
          </cell>
          <cell r="G3605" t="str">
            <v>Coffee Break</v>
          </cell>
          <cell r="H3605">
            <v>0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>
            <v>0</v>
          </cell>
          <cell r="R3605">
            <v>0</v>
          </cell>
          <cell r="S3605">
            <v>0</v>
          </cell>
          <cell r="T3605">
            <v>0</v>
          </cell>
          <cell r="U3605">
            <v>0</v>
          </cell>
          <cell r="V3605">
            <v>0</v>
          </cell>
          <cell r="W3605">
            <v>0</v>
          </cell>
          <cell r="X3605">
            <v>0</v>
          </cell>
          <cell r="Y3605">
            <v>0</v>
          </cell>
          <cell r="Z3605">
            <v>0</v>
          </cell>
          <cell r="AA3605">
            <v>0</v>
          </cell>
          <cell r="AB3605">
            <v>0</v>
          </cell>
          <cell r="AC3605">
            <v>0</v>
          </cell>
          <cell r="AD3605">
            <v>0</v>
          </cell>
          <cell r="AE3605">
            <v>0</v>
          </cell>
        </row>
        <row r="3606">
          <cell r="F3606" t="str">
            <v>(-) DESPESAS COMERCIAL VENDAS EXTERNAS - KAMMaterial EPI</v>
          </cell>
          <cell r="G3606" t="str">
            <v>Material EPI</v>
          </cell>
          <cell r="H3606">
            <v>0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>
            <v>0</v>
          </cell>
          <cell r="R3606">
            <v>0</v>
          </cell>
          <cell r="S3606">
            <v>0</v>
          </cell>
          <cell r="T3606">
            <v>0</v>
          </cell>
          <cell r="U3606">
            <v>0</v>
          </cell>
          <cell r="V3606">
            <v>0</v>
          </cell>
          <cell r="W3606">
            <v>0</v>
          </cell>
          <cell r="X3606">
            <v>0</v>
          </cell>
          <cell r="Y3606">
            <v>0</v>
          </cell>
          <cell r="Z3606">
            <v>0</v>
          </cell>
          <cell r="AA3606">
            <v>0</v>
          </cell>
          <cell r="AB3606">
            <v>0</v>
          </cell>
          <cell r="AC3606">
            <v>0</v>
          </cell>
          <cell r="AD3606">
            <v>0</v>
          </cell>
          <cell r="AE3606">
            <v>0</v>
          </cell>
        </row>
        <row r="3607">
          <cell r="F3607" t="str">
            <v>(-) DESPESAS COMERCIAL VENDAS EXTERNAS - KAM(-) Serviços Técnicos Especializados</v>
          </cell>
          <cell r="G3607" t="str">
            <v>(-) Serviços Técnicos Especializados</v>
          </cell>
          <cell r="H3607">
            <v>0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>
            <v>150</v>
          </cell>
          <cell r="R3607">
            <v>0</v>
          </cell>
          <cell r="S3607">
            <v>0</v>
          </cell>
          <cell r="T3607">
            <v>0</v>
          </cell>
          <cell r="U3607">
            <v>0</v>
          </cell>
          <cell r="V3607">
            <v>0</v>
          </cell>
          <cell r="W3607">
            <v>0</v>
          </cell>
          <cell r="X3607">
            <v>0</v>
          </cell>
          <cell r="Y3607">
            <v>0</v>
          </cell>
          <cell r="Z3607">
            <v>0</v>
          </cell>
          <cell r="AA3607">
            <v>0</v>
          </cell>
          <cell r="AB3607">
            <v>0</v>
          </cell>
          <cell r="AC3607">
            <v>0</v>
          </cell>
          <cell r="AD3607">
            <v>0</v>
          </cell>
          <cell r="AE3607">
            <v>0</v>
          </cell>
        </row>
        <row r="3608">
          <cell r="F3608" t="str">
            <v>(-) DESPESAS COMERCIAL VENDAS EXTERNAS - KAMComissões sobre Vendas</v>
          </cell>
          <cell r="G3608" t="str">
            <v>Comissões sobre Vendas</v>
          </cell>
          <cell r="H3608">
            <v>0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>
            <v>0</v>
          </cell>
          <cell r="R3608">
            <v>0</v>
          </cell>
          <cell r="S3608">
            <v>0</v>
          </cell>
          <cell r="T3608">
            <v>0</v>
          </cell>
          <cell r="U3608">
            <v>0</v>
          </cell>
          <cell r="V3608">
            <v>0</v>
          </cell>
          <cell r="W3608">
            <v>0</v>
          </cell>
          <cell r="X3608">
            <v>0</v>
          </cell>
          <cell r="Y3608">
            <v>0</v>
          </cell>
          <cell r="Z3608">
            <v>0</v>
          </cell>
          <cell r="AA3608">
            <v>0</v>
          </cell>
          <cell r="AB3608">
            <v>0</v>
          </cell>
          <cell r="AC3608">
            <v>0</v>
          </cell>
          <cell r="AD3608">
            <v>0</v>
          </cell>
          <cell r="AE3608">
            <v>0</v>
          </cell>
        </row>
        <row r="3609">
          <cell r="F3609" t="str">
            <v>(-) DESPESAS COMERCIAL VENDAS EXTERNAS - KAMServiços de Segurança</v>
          </cell>
          <cell r="G3609" t="str">
            <v>Serviços de Segurança</v>
          </cell>
          <cell r="H3609">
            <v>0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>
            <v>0</v>
          </cell>
          <cell r="R3609">
            <v>0</v>
          </cell>
          <cell r="S3609">
            <v>0</v>
          </cell>
          <cell r="T3609">
            <v>0</v>
          </cell>
          <cell r="U3609">
            <v>0</v>
          </cell>
          <cell r="V3609">
            <v>0</v>
          </cell>
          <cell r="W3609">
            <v>0</v>
          </cell>
          <cell r="X3609">
            <v>0</v>
          </cell>
          <cell r="Y3609">
            <v>0</v>
          </cell>
          <cell r="Z3609">
            <v>0</v>
          </cell>
          <cell r="AA3609">
            <v>0</v>
          </cell>
          <cell r="AB3609">
            <v>0</v>
          </cell>
          <cell r="AC3609">
            <v>0</v>
          </cell>
          <cell r="AD3609">
            <v>0</v>
          </cell>
          <cell r="AE3609">
            <v>0</v>
          </cell>
        </row>
        <row r="3610">
          <cell r="F3610" t="str">
            <v>(-) DESPESAS COMERCIAL VENDAS EXTERNAS - KAMServiços de Contabilidade</v>
          </cell>
          <cell r="G3610" t="str">
            <v>Serviços de Contabilidade</v>
          </cell>
          <cell r="H3610">
            <v>0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>
            <v>0</v>
          </cell>
          <cell r="R3610">
            <v>0</v>
          </cell>
          <cell r="S3610">
            <v>0</v>
          </cell>
          <cell r="T3610">
            <v>0</v>
          </cell>
          <cell r="U3610">
            <v>0</v>
          </cell>
          <cell r="V3610">
            <v>0</v>
          </cell>
          <cell r="W3610">
            <v>0</v>
          </cell>
          <cell r="X3610">
            <v>0</v>
          </cell>
          <cell r="Y3610">
            <v>0</v>
          </cell>
          <cell r="Z3610">
            <v>0</v>
          </cell>
          <cell r="AA3610">
            <v>0</v>
          </cell>
          <cell r="AB3610">
            <v>0</v>
          </cell>
          <cell r="AC3610">
            <v>0</v>
          </cell>
          <cell r="AD3610">
            <v>0</v>
          </cell>
          <cell r="AE3610">
            <v>0</v>
          </cell>
        </row>
        <row r="3611">
          <cell r="F3611" t="str">
            <v>(-) DESPESAS COMERCIAL VENDAS EXTERNAS - KAMAssessoria Tributária</v>
          </cell>
          <cell r="G3611" t="str">
            <v>Assessoria Tributária</v>
          </cell>
          <cell r="H3611">
            <v>0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B3611">
            <v>0</v>
          </cell>
          <cell r="AC3611">
            <v>0</v>
          </cell>
          <cell r="AD3611">
            <v>0</v>
          </cell>
          <cell r="AE3611">
            <v>0</v>
          </cell>
        </row>
        <row r="3612">
          <cell r="F3612" t="str">
            <v>(-) DESPESAS COMERCIAL VENDAS EXTERNAS - KAMAuditoria Independente</v>
          </cell>
          <cell r="G3612" t="str">
            <v>Auditoria Independente</v>
          </cell>
          <cell r="H3612">
            <v>0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  <cell r="AA3612">
            <v>0</v>
          </cell>
          <cell r="AB3612">
            <v>0</v>
          </cell>
          <cell r="AC3612">
            <v>0</v>
          </cell>
          <cell r="AD3612">
            <v>0</v>
          </cell>
          <cell r="AE3612">
            <v>0</v>
          </cell>
        </row>
        <row r="3613">
          <cell r="F3613" t="str">
            <v>(-) DESPESAS COMERCIAL VENDAS EXTERNAS - KAMAdvocacia</v>
          </cell>
          <cell r="G3613" t="str">
            <v>Advocacia</v>
          </cell>
          <cell r="H3613">
            <v>0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>
            <v>150</v>
          </cell>
          <cell r="R3613">
            <v>0</v>
          </cell>
          <cell r="S3613">
            <v>0</v>
          </cell>
          <cell r="T3613">
            <v>0</v>
          </cell>
          <cell r="U3613">
            <v>0</v>
          </cell>
          <cell r="V3613">
            <v>0</v>
          </cell>
          <cell r="W3613">
            <v>0</v>
          </cell>
          <cell r="X3613">
            <v>0</v>
          </cell>
          <cell r="Y3613">
            <v>0</v>
          </cell>
          <cell r="Z3613">
            <v>0</v>
          </cell>
          <cell r="AA3613">
            <v>0</v>
          </cell>
          <cell r="AB3613">
            <v>0</v>
          </cell>
          <cell r="AC3613">
            <v>0</v>
          </cell>
          <cell r="AD3613">
            <v>0</v>
          </cell>
          <cell r="AE3613">
            <v>0</v>
          </cell>
        </row>
        <row r="3614">
          <cell r="F3614" t="str">
            <v>(-) DESPESAS COMERCIAL VENDAS EXTERNAS - KAMAssessoria de Imprensa</v>
          </cell>
          <cell r="G3614" t="str">
            <v>Assessoria de Imprensa</v>
          </cell>
          <cell r="H3614">
            <v>0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  <cell r="R3614">
            <v>0</v>
          </cell>
          <cell r="S3614">
            <v>0</v>
          </cell>
          <cell r="T3614">
            <v>0</v>
          </cell>
          <cell r="U3614">
            <v>0</v>
          </cell>
          <cell r="V3614">
            <v>0</v>
          </cell>
          <cell r="W3614">
            <v>0</v>
          </cell>
          <cell r="X3614">
            <v>0</v>
          </cell>
          <cell r="Y3614">
            <v>0</v>
          </cell>
          <cell r="Z3614">
            <v>0</v>
          </cell>
          <cell r="AA3614">
            <v>0</v>
          </cell>
          <cell r="AB3614">
            <v>0</v>
          </cell>
          <cell r="AC3614">
            <v>0</v>
          </cell>
          <cell r="AD3614">
            <v>0</v>
          </cell>
          <cell r="AE3614">
            <v>0</v>
          </cell>
        </row>
        <row r="3615">
          <cell r="F3615" t="str">
            <v>(-) DESPESAS COMERCIAL VENDAS EXTERNAS - KAMAssessoria de Comunicação</v>
          </cell>
          <cell r="G3615" t="str">
            <v>Assessoria de Comunicação</v>
          </cell>
          <cell r="H3615">
            <v>0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>
            <v>0</v>
          </cell>
          <cell r="R3615">
            <v>0</v>
          </cell>
          <cell r="S3615">
            <v>0</v>
          </cell>
          <cell r="T3615">
            <v>0</v>
          </cell>
          <cell r="U3615">
            <v>0</v>
          </cell>
          <cell r="V3615">
            <v>0</v>
          </cell>
          <cell r="W3615">
            <v>0</v>
          </cell>
          <cell r="X3615">
            <v>0</v>
          </cell>
          <cell r="Y3615">
            <v>0</v>
          </cell>
          <cell r="Z3615">
            <v>0</v>
          </cell>
          <cell r="AA3615">
            <v>0</v>
          </cell>
          <cell r="AB3615">
            <v>0</v>
          </cell>
          <cell r="AC3615">
            <v>0</v>
          </cell>
          <cell r="AD3615">
            <v>0</v>
          </cell>
          <cell r="AE3615">
            <v>0</v>
          </cell>
        </row>
        <row r="3616">
          <cell r="F3616" t="str">
            <v>(-) DESPESAS COMERCIAL VENDAS EXTERNAS - KAMAssessoria Criação e Publicidade</v>
          </cell>
          <cell r="G3616" t="str">
            <v>Assessoria Criação e Publicidade</v>
          </cell>
          <cell r="H3616">
            <v>0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  <cell r="R3616">
            <v>0</v>
          </cell>
          <cell r="S3616">
            <v>0</v>
          </cell>
          <cell r="T3616">
            <v>0</v>
          </cell>
          <cell r="U3616">
            <v>0</v>
          </cell>
          <cell r="V3616">
            <v>0</v>
          </cell>
          <cell r="W3616">
            <v>0</v>
          </cell>
          <cell r="X3616">
            <v>0</v>
          </cell>
          <cell r="Y3616">
            <v>0</v>
          </cell>
          <cell r="Z3616">
            <v>0</v>
          </cell>
          <cell r="AA3616">
            <v>0</v>
          </cell>
          <cell r="AB3616">
            <v>0</v>
          </cell>
          <cell r="AC3616">
            <v>0</v>
          </cell>
          <cell r="AD3616">
            <v>0</v>
          </cell>
          <cell r="AE3616">
            <v>0</v>
          </cell>
        </row>
        <row r="3617">
          <cell r="F3617" t="str">
            <v>(-) DESPESAS COMERCIAL VENDAS EXTERNAS - KAMRecrutamento e Seleção</v>
          </cell>
          <cell r="G3617" t="str">
            <v>Recrutamento e Seleção</v>
          </cell>
          <cell r="H3617">
            <v>0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T3617">
            <v>0</v>
          </cell>
          <cell r="U3617">
            <v>0</v>
          </cell>
          <cell r="V3617">
            <v>0</v>
          </cell>
          <cell r="W3617">
            <v>0</v>
          </cell>
          <cell r="X3617">
            <v>0</v>
          </cell>
          <cell r="Y3617">
            <v>0</v>
          </cell>
          <cell r="Z3617">
            <v>0</v>
          </cell>
          <cell r="AA3617">
            <v>0</v>
          </cell>
          <cell r="AB3617">
            <v>0</v>
          </cell>
          <cell r="AC3617">
            <v>0</v>
          </cell>
          <cell r="AD3617">
            <v>0</v>
          </cell>
          <cell r="AE3617">
            <v>0</v>
          </cell>
        </row>
        <row r="3618">
          <cell r="F3618" t="str">
            <v>(-) DESPESAS COMERCIAL VENDAS EXTERNAS - KAMFerramentas de Pesquisa</v>
          </cell>
          <cell r="G3618" t="str">
            <v>Ferramentas de Pesquisa</v>
          </cell>
          <cell r="H3618">
            <v>0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0</v>
          </cell>
          <cell r="S3618">
            <v>0</v>
          </cell>
          <cell r="T3618">
            <v>0</v>
          </cell>
          <cell r="U3618">
            <v>0</v>
          </cell>
          <cell r="V3618">
            <v>0</v>
          </cell>
          <cell r="W3618">
            <v>0</v>
          </cell>
          <cell r="X3618">
            <v>0</v>
          </cell>
          <cell r="Y3618">
            <v>0</v>
          </cell>
          <cell r="Z3618">
            <v>0</v>
          </cell>
          <cell r="AA3618">
            <v>0</v>
          </cell>
          <cell r="AB3618">
            <v>0</v>
          </cell>
          <cell r="AC3618">
            <v>0</v>
          </cell>
          <cell r="AD3618">
            <v>0</v>
          </cell>
          <cell r="AE3618">
            <v>0</v>
          </cell>
        </row>
        <row r="3619">
          <cell r="F3619" t="str">
            <v>(-) DESPESAS COMERCIAL VENDAS EXTERNAS - KAMAssessoria Empresarial</v>
          </cell>
          <cell r="G3619" t="str">
            <v>Assessoria Empresarial</v>
          </cell>
          <cell r="H3619">
            <v>0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0</v>
          </cell>
          <cell r="S3619">
            <v>0</v>
          </cell>
          <cell r="T3619">
            <v>0</v>
          </cell>
          <cell r="U3619">
            <v>0</v>
          </cell>
          <cell r="V3619">
            <v>0</v>
          </cell>
          <cell r="W3619">
            <v>0</v>
          </cell>
          <cell r="X3619">
            <v>0</v>
          </cell>
          <cell r="Y3619">
            <v>0</v>
          </cell>
          <cell r="Z3619">
            <v>0</v>
          </cell>
          <cell r="AA3619">
            <v>0</v>
          </cell>
          <cell r="AB3619">
            <v>0</v>
          </cell>
          <cell r="AC3619">
            <v>0</v>
          </cell>
          <cell r="AD3619">
            <v>0</v>
          </cell>
          <cell r="AE3619">
            <v>0</v>
          </cell>
        </row>
        <row r="3620">
          <cell r="F3620" t="str">
            <v>(-) DESPESAS COMERCIAL VENDAS EXTERNAS - KAMServiço de Desembaraço Aduaneiro</v>
          </cell>
          <cell r="G3620" t="str">
            <v>Serviço de Desembaraço Aduaneiro</v>
          </cell>
          <cell r="H3620">
            <v>0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>
            <v>0</v>
          </cell>
          <cell r="R3620">
            <v>0</v>
          </cell>
          <cell r="S3620">
            <v>0</v>
          </cell>
          <cell r="T3620">
            <v>0</v>
          </cell>
          <cell r="U3620">
            <v>0</v>
          </cell>
          <cell r="V3620">
            <v>0</v>
          </cell>
          <cell r="W3620">
            <v>0</v>
          </cell>
          <cell r="X3620">
            <v>0</v>
          </cell>
          <cell r="Y3620">
            <v>0</v>
          </cell>
          <cell r="Z3620">
            <v>0</v>
          </cell>
          <cell r="AA3620">
            <v>0</v>
          </cell>
          <cell r="AB3620">
            <v>0</v>
          </cell>
          <cell r="AC3620">
            <v>0</v>
          </cell>
          <cell r="AD3620">
            <v>0</v>
          </cell>
          <cell r="AE3620">
            <v>0</v>
          </cell>
        </row>
        <row r="3621">
          <cell r="F3621" t="str">
            <v>(-) DESPESAS COMERCIAL VENDAS EXTERNAS - KAMParticipação em Associações</v>
          </cell>
          <cell r="G3621" t="str">
            <v>Participação em Associações</v>
          </cell>
          <cell r="H3621">
            <v>0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>
            <v>0</v>
          </cell>
          <cell r="R3621">
            <v>0</v>
          </cell>
          <cell r="S3621">
            <v>0</v>
          </cell>
          <cell r="T3621">
            <v>0</v>
          </cell>
          <cell r="U3621">
            <v>0</v>
          </cell>
          <cell r="V3621">
            <v>0</v>
          </cell>
          <cell r="W3621">
            <v>0</v>
          </cell>
          <cell r="X3621">
            <v>0</v>
          </cell>
          <cell r="Y3621">
            <v>0</v>
          </cell>
          <cell r="Z3621">
            <v>0</v>
          </cell>
          <cell r="AA3621">
            <v>0</v>
          </cell>
          <cell r="AB3621">
            <v>0</v>
          </cell>
          <cell r="AC3621">
            <v>0</v>
          </cell>
          <cell r="AD3621">
            <v>0</v>
          </cell>
          <cell r="AE3621">
            <v>0</v>
          </cell>
        </row>
        <row r="3622">
          <cell r="F3622" t="str">
            <v>(-) DESPESAS COMERCIAL VENDAS EXTERNAS - KAMComissão Empresa de Cobrança</v>
          </cell>
          <cell r="G3622" t="str">
            <v>Comissão Empresa de Cobrança</v>
          </cell>
          <cell r="H3622">
            <v>0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>
            <v>0</v>
          </cell>
          <cell r="R3622">
            <v>0</v>
          </cell>
          <cell r="S3622">
            <v>0</v>
          </cell>
          <cell r="T3622">
            <v>0</v>
          </cell>
          <cell r="U3622">
            <v>0</v>
          </cell>
          <cell r="V3622">
            <v>0</v>
          </cell>
          <cell r="W3622">
            <v>0</v>
          </cell>
          <cell r="X3622">
            <v>0</v>
          </cell>
          <cell r="Y3622">
            <v>0</v>
          </cell>
          <cell r="Z3622">
            <v>0</v>
          </cell>
          <cell r="AA3622">
            <v>0</v>
          </cell>
          <cell r="AB3622">
            <v>0</v>
          </cell>
          <cell r="AC3622">
            <v>0</v>
          </cell>
          <cell r="AD3622">
            <v>0</v>
          </cell>
          <cell r="AE3622">
            <v>0</v>
          </cell>
        </row>
        <row r="3623">
          <cell r="F3623" t="str">
            <v>(-) DESPESAS COMERCIAL VENDAS EXTERNAS - KAMServiço Análise de Crédito</v>
          </cell>
          <cell r="G3623" t="str">
            <v>Serviço Análise de Crédito</v>
          </cell>
          <cell r="H3623">
            <v>0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>
            <v>0</v>
          </cell>
          <cell r="R3623">
            <v>0</v>
          </cell>
          <cell r="S3623">
            <v>0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0</v>
          </cell>
          <cell r="AA3623">
            <v>0</v>
          </cell>
          <cell r="AB3623">
            <v>0</v>
          </cell>
          <cell r="AC3623">
            <v>0</v>
          </cell>
          <cell r="AD3623">
            <v>0</v>
          </cell>
          <cell r="AE3623">
            <v>0</v>
          </cell>
        </row>
        <row r="3624">
          <cell r="F3624" t="str">
            <v>(-) DESPESAS COMERCIAL VENDAS EXTERNAS - KAMDesenvolvimento e Manutenção de Software</v>
          </cell>
          <cell r="G3624" t="str">
            <v>Desenvolvimento e Manutenção de Software</v>
          </cell>
          <cell r="H3624">
            <v>0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>
            <v>0</v>
          </cell>
          <cell r="R3624">
            <v>0</v>
          </cell>
          <cell r="S3624">
            <v>0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0</v>
          </cell>
          <cell r="AA3624">
            <v>0</v>
          </cell>
          <cell r="AB3624">
            <v>0</v>
          </cell>
          <cell r="AC3624">
            <v>0</v>
          </cell>
          <cell r="AD3624">
            <v>0</v>
          </cell>
          <cell r="AE3624">
            <v>0</v>
          </cell>
        </row>
        <row r="3625">
          <cell r="F3625" t="str">
            <v>(-) DESPESAS COMERCIAL VENDAS EXTERNAS - KAMSuporte Técnico Software</v>
          </cell>
          <cell r="G3625" t="str">
            <v>Suporte Técnico Software</v>
          </cell>
          <cell r="H3625">
            <v>0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>
            <v>0</v>
          </cell>
          <cell r="R3625">
            <v>0</v>
          </cell>
          <cell r="S3625">
            <v>0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0</v>
          </cell>
          <cell r="AA3625">
            <v>0</v>
          </cell>
          <cell r="AB3625">
            <v>0</v>
          </cell>
          <cell r="AC3625">
            <v>0</v>
          </cell>
          <cell r="AD3625">
            <v>0</v>
          </cell>
          <cell r="AE3625">
            <v>0</v>
          </cell>
        </row>
        <row r="3626">
          <cell r="F3626" t="str">
            <v>(-) DESPESAS COMERCIAL VENDAS EXTERNAS - KAMLicença para Uso de Software (Aluguel)</v>
          </cell>
          <cell r="G3626" t="str">
            <v>Licença para Uso de Software (Aluguel)</v>
          </cell>
          <cell r="H3626">
            <v>0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>
            <v>0</v>
          </cell>
          <cell r="R3626">
            <v>0</v>
          </cell>
          <cell r="S3626">
            <v>0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0</v>
          </cell>
          <cell r="AA3626">
            <v>0</v>
          </cell>
          <cell r="AB3626">
            <v>0</v>
          </cell>
          <cell r="AC3626">
            <v>0</v>
          </cell>
          <cell r="AD3626">
            <v>0</v>
          </cell>
          <cell r="AE3626">
            <v>0</v>
          </cell>
        </row>
        <row r="3627">
          <cell r="F3627" t="str">
            <v>(-) DESPESAS COMERCIAL VENDAS EXTERNAS - KAMAssessoria em TI</v>
          </cell>
          <cell r="G3627" t="str">
            <v>Assessoria em TI</v>
          </cell>
          <cell r="H3627">
            <v>0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>
            <v>0</v>
          </cell>
          <cell r="R3627">
            <v>0</v>
          </cell>
          <cell r="S3627">
            <v>0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0</v>
          </cell>
          <cell r="AA3627">
            <v>0</v>
          </cell>
          <cell r="AB3627">
            <v>0</v>
          </cell>
          <cell r="AC3627">
            <v>0</v>
          </cell>
          <cell r="AD3627">
            <v>0</v>
          </cell>
          <cell r="AE3627">
            <v>0</v>
          </cell>
        </row>
        <row r="3628">
          <cell r="F3628" t="str">
            <v>(-) DESPESAS COMERCIAL VENDAS EXTERNAS - KAMManutenção Suporte Técnico Software</v>
          </cell>
          <cell r="G3628" t="str">
            <v>Manutenção Suporte Técnico Software</v>
          </cell>
          <cell r="H3628">
            <v>0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>
            <v>0</v>
          </cell>
          <cell r="R3628">
            <v>0</v>
          </cell>
          <cell r="S3628">
            <v>0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0</v>
          </cell>
          <cell r="AA3628">
            <v>0</v>
          </cell>
          <cell r="AB3628">
            <v>0</v>
          </cell>
          <cell r="AC3628">
            <v>0</v>
          </cell>
          <cell r="AD3628">
            <v>0</v>
          </cell>
          <cell r="AE3628">
            <v>0</v>
          </cell>
        </row>
        <row r="3629">
          <cell r="F3629" t="str">
            <v>(-) DESPESAS COMERCIAL VENDAS EXTERNAS - KAM(-)Manutenção</v>
          </cell>
          <cell r="G3629" t="str">
            <v>(-)Manutenção</v>
          </cell>
          <cell r="H3629">
            <v>0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>
            <v>0</v>
          </cell>
          <cell r="R3629">
            <v>0</v>
          </cell>
          <cell r="S3629">
            <v>0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0</v>
          </cell>
          <cell r="AA3629">
            <v>0</v>
          </cell>
          <cell r="AB3629">
            <v>0</v>
          </cell>
          <cell r="AC3629">
            <v>0</v>
          </cell>
          <cell r="AD3629">
            <v>0</v>
          </cell>
          <cell r="AE3629">
            <v>0</v>
          </cell>
        </row>
        <row r="3630">
          <cell r="F3630" t="str">
            <v>(-) DESPESAS COMERCIAL VENDAS EXTERNAS - KAMMateriais de Manutenção e Reparos</v>
          </cell>
          <cell r="G3630" t="str">
            <v>Materiais de Manutenção e Reparos</v>
          </cell>
          <cell r="H3630">
            <v>0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A3630">
            <v>0</v>
          </cell>
          <cell r="AB3630">
            <v>0</v>
          </cell>
          <cell r="AC3630">
            <v>0</v>
          </cell>
          <cell r="AD3630">
            <v>0</v>
          </cell>
          <cell r="AE3630">
            <v>0</v>
          </cell>
        </row>
        <row r="3631">
          <cell r="F3631" t="str">
            <v>(-) DESPESAS COMERCIAL VENDAS EXTERNAS - KAMManutenção Conservação Móveis e Utensílios</v>
          </cell>
          <cell r="G3631" t="str">
            <v>Manutenção Conservação Móveis e Utensílios</v>
          </cell>
          <cell r="H3631">
            <v>0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  <cell r="AA3631">
            <v>0</v>
          </cell>
          <cell r="AB3631">
            <v>0</v>
          </cell>
          <cell r="AC3631">
            <v>0</v>
          </cell>
          <cell r="AD3631">
            <v>0</v>
          </cell>
          <cell r="AE3631">
            <v>0</v>
          </cell>
        </row>
        <row r="3632">
          <cell r="F3632" t="str">
            <v>(-) DESPESAS COMERCIAL VENDAS EXTERNAS - KAMManutenção Conservação Máq. e Equipamentos</v>
          </cell>
          <cell r="G3632" t="str">
            <v>Manutenção Conservação Máq. e Equipamentos</v>
          </cell>
          <cell r="H3632">
            <v>0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  <cell r="AA3632">
            <v>0</v>
          </cell>
          <cell r="AB3632">
            <v>0</v>
          </cell>
          <cell r="AC3632">
            <v>0</v>
          </cell>
          <cell r="AD3632">
            <v>0</v>
          </cell>
          <cell r="AE3632">
            <v>0</v>
          </cell>
        </row>
        <row r="3633">
          <cell r="F3633" t="str">
            <v>(-) DESPESAS COMERCIAL VENDAS EXTERNAS - KAMManutenção de Equipamentos de Informática</v>
          </cell>
          <cell r="G3633" t="str">
            <v>Manutenção de Equipamentos de Informática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  <cell r="AA3633">
            <v>0</v>
          </cell>
          <cell r="AB3633">
            <v>0</v>
          </cell>
          <cell r="AC3633">
            <v>0</v>
          </cell>
          <cell r="AD3633">
            <v>0</v>
          </cell>
          <cell r="AE3633">
            <v>0</v>
          </cell>
        </row>
        <row r="3634">
          <cell r="F3634" t="str">
            <v>(-) DESPESAS COMERCIAL VENDAS EXTERNAS - KAMManutenção e Conservação Instalações</v>
          </cell>
          <cell r="G3634" t="str">
            <v>Manutenção e Conservação Instalações</v>
          </cell>
          <cell r="H3634">
            <v>0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  <cell r="AA3634">
            <v>0</v>
          </cell>
          <cell r="AB3634">
            <v>0</v>
          </cell>
          <cell r="AC3634">
            <v>0</v>
          </cell>
          <cell r="AD3634">
            <v>0</v>
          </cell>
          <cell r="AE3634">
            <v>0</v>
          </cell>
        </row>
        <row r="3635">
          <cell r="F3635" t="str">
            <v>(-) DESPESAS COMERCIAL VENDAS EXTERNAS - KAMManutenção e Conservação Predial</v>
          </cell>
          <cell r="G3635" t="str">
            <v>Manutenção e Conservação Predial</v>
          </cell>
          <cell r="H3635">
            <v>0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  <cell r="AA3635">
            <v>0</v>
          </cell>
          <cell r="AB3635">
            <v>0</v>
          </cell>
          <cell r="AC3635">
            <v>0</v>
          </cell>
          <cell r="AD3635">
            <v>0</v>
          </cell>
          <cell r="AE3635">
            <v>0</v>
          </cell>
        </row>
        <row r="3636">
          <cell r="F3636" t="str">
            <v>(-) DESPESAS COMERCIAL VENDAS EXTERNAS - KAM(-)Outras Despesas Gerais</v>
          </cell>
          <cell r="G3636" t="str">
            <v>(-)Outras Despesas Gerais</v>
          </cell>
          <cell r="H3636">
            <v>0</v>
          </cell>
          <cell r="I3636">
            <v>13522.91</v>
          </cell>
          <cell r="J3636">
            <v>0</v>
          </cell>
          <cell r="K3636">
            <v>9806.2999999999993</v>
          </cell>
          <cell r="L3636">
            <v>0</v>
          </cell>
          <cell r="M3636">
            <v>9708.65</v>
          </cell>
          <cell r="N3636">
            <v>0</v>
          </cell>
          <cell r="O3636">
            <v>14141.25</v>
          </cell>
          <cell r="P3636">
            <v>0</v>
          </cell>
          <cell r="Q3636">
            <v>9206.0499999999993</v>
          </cell>
          <cell r="R3636">
            <v>0</v>
          </cell>
          <cell r="S3636">
            <v>9272.0499999999993</v>
          </cell>
          <cell r="T3636">
            <v>0</v>
          </cell>
          <cell r="U3636">
            <v>7554.65</v>
          </cell>
          <cell r="V3636">
            <v>0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  <cell r="AA3636">
            <v>0</v>
          </cell>
          <cell r="AB3636">
            <v>0</v>
          </cell>
          <cell r="AC3636">
            <v>0</v>
          </cell>
          <cell r="AD3636">
            <v>0</v>
          </cell>
          <cell r="AE3636">
            <v>0</v>
          </cell>
        </row>
        <row r="3637">
          <cell r="F3637" t="str">
            <v>(-) DESPESAS COMERCIAL VENDAS EXTERNAS - KAMAluguel de Veículos</v>
          </cell>
          <cell r="G3637" t="str">
            <v>Aluguel de Veículos</v>
          </cell>
          <cell r="H3637">
            <v>0</v>
          </cell>
          <cell r="I3637">
            <v>6117.99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>
            <v>0</v>
          </cell>
          <cell r="R3637">
            <v>0</v>
          </cell>
          <cell r="S3637">
            <v>0</v>
          </cell>
          <cell r="T3637">
            <v>0</v>
          </cell>
          <cell r="U3637">
            <v>0</v>
          </cell>
          <cell r="V3637">
            <v>0</v>
          </cell>
          <cell r="W3637">
            <v>0</v>
          </cell>
          <cell r="X3637">
            <v>0</v>
          </cell>
          <cell r="Y3637">
            <v>0</v>
          </cell>
          <cell r="Z3637">
            <v>0</v>
          </cell>
          <cell r="AA3637">
            <v>0</v>
          </cell>
          <cell r="AB3637">
            <v>0</v>
          </cell>
          <cell r="AC3637">
            <v>0</v>
          </cell>
          <cell r="AD3637">
            <v>0</v>
          </cell>
          <cell r="AE3637">
            <v>0</v>
          </cell>
        </row>
        <row r="3638">
          <cell r="F3638" t="str">
            <v>(-) DESPESAS COMERCIAL VENDAS EXTERNAS - KAMAssinatura Jornais, Revistas e Periódicos</v>
          </cell>
          <cell r="G3638" t="str">
            <v>Assinatura Jornais, Revistas e Periódicos</v>
          </cell>
          <cell r="H3638">
            <v>0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T3638">
            <v>0</v>
          </cell>
          <cell r="U3638">
            <v>0</v>
          </cell>
          <cell r="V3638">
            <v>0</v>
          </cell>
          <cell r="W3638">
            <v>0</v>
          </cell>
          <cell r="X3638">
            <v>0</v>
          </cell>
          <cell r="Y3638">
            <v>0</v>
          </cell>
          <cell r="Z3638">
            <v>0</v>
          </cell>
          <cell r="AA3638">
            <v>0</v>
          </cell>
          <cell r="AB3638">
            <v>0</v>
          </cell>
          <cell r="AC3638">
            <v>0</v>
          </cell>
          <cell r="AD3638">
            <v>0</v>
          </cell>
          <cell r="AE3638">
            <v>0</v>
          </cell>
        </row>
        <row r="3639">
          <cell r="F3639" t="str">
            <v>(-) DESPESAS COMERCIAL VENDAS EXTERNAS - KAMCombustível</v>
          </cell>
          <cell r="G3639" t="str">
            <v>Combustível</v>
          </cell>
          <cell r="H3639">
            <v>0</v>
          </cell>
          <cell r="I3639">
            <v>7374.72</v>
          </cell>
          <cell r="J3639">
            <v>0</v>
          </cell>
          <cell r="K3639">
            <v>9759.5</v>
          </cell>
          <cell r="L3639">
            <v>0</v>
          </cell>
          <cell r="M3639">
            <v>9665</v>
          </cell>
          <cell r="N3639">
            <v>0</v>
          </cell>
          <cell r="O3639">
            <v>14095.5</v>
          </cell>
          <cell r="P3639">
            <v>0</v>
          </cell>
          <cell r="Q3639">
            <v>9180.5</v>
          </cell>
          <cell r="R3639">
            <v>0</v>
          </cell>
          <cell r="S3639">
            <v>9237</v>
          </cell>
          <cell r="T3639">
            <v>0</v>
          </cell>
          <cell r="U3639">
            <v>7526</v>
          </cell>
          <cell r="V3639">
            <v>0</v>
          </cell>
          <cell r="W3639">
            <v>0</v>
          </cell>
          <cell r="X3639">
            <v>0</v>
          </cell>
          <cell r="Y3639">
            <v>0</v>
          </cell>
          <cell r="Z3639">
            <v>0</v>
          </cell>
          <cell r="AA3639">
            <v>0</v>
          </cell>
          <cell r="AB3639">
            <v>0</v>
          </cell>
          <cell r="AC3639">
            <v>0</v>
          </cell>
          <cell r="AD3639">
            <v>0</v>
          </cell>
          <cell r="AE3639">
            <v>0</v>
          </cell>
        </row>
        <row r="3640">
          <cell r="F3640" t="str">
            <v>(-) DESPESAS COMERCIAL VENDAS EXTERNAS - KAMDespesa com Documentos</v>
          </cell>
          <cell r="G3640" t="str">
            <v>Despesa com Documentos</v>
          </cell>
          <cell r="H3640">
            <v>0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0</v>
          </cell>
          <cell r="R3640">
            <v>0</v>
          </cell>
          <cell r="S3640">
            <v>0</v>
          </cell>
          <cell r="T3640">
            <v>0</v>
          </cell>
          <cell r="U3640">
            <v>0</v>
          </cell>
          <cell r="V3640">
            <v>0</v>
          </cell>
          <cell r="W3640">
            <v>0</v>
          </cell>
          <cell r="X3640">
            <v>0</v>
          </cell>
          <cell r="Y3640">
            <v>0</v>
          </cell>
          <cell r="Z3640">
            <v>0</v>
          </cell>
          <cell r="AA3640">
            <v>0</v>
          </cell>
          <cell r="AB3640">
            <v>0</v>
          </cell>
          <cell r="AC3640">
            <v>0</v>
          </cell>
          <cell r="AD3640">
            <v>0</v>
          </cell>
          <cell r="AE3640">
            <v>0</v>
          </cell>
        </row>
        <row r="3641">
          <cell r="F3641" t="str">
            <v>(-) DESPESAS COMERCIAL VENDAS EXTERNAS - KAMDespesa com Processos Judiciais</v>
          </cell>
          <cell r="G3641" t="str">
            <v>Despesa com Processos Judiciais</v>
          </cell>
          <cell r="H3641">
            <v>0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  <cell r="S3641">
            <v>0</v>
          </cell>
          <cell r="T3641">
            <v>0</v>
          </cell>
          <cell r="U3641">
            <v>0</v>
          </cell>
          <cell r="V3641">
            <v>0</v>
          </cell>
          <cell r="W3641">
            <v>0</v>
          </cell>
          <cell r="X3641">
            <v>0</v>
          </cell>
          <cell r="Y3641">
            <v>0</v>
          </cell>
          <cell r="Z3641">
            <v>0</v>
          </cell>
          <cell r="AA3641">
            <v>0</v>
          </cell>
          <cell r="AB3641">
            <v>0</v>
          </cell>
          <cell r="AC3641">
            <v>0</v>
          </cell>
          <cell r="AD3641">
            <v>0</v>
          </cell>
          <cell r="AE3641">
            <v>0</v>
          </cell>
        </row>
        <row r="3642">
          <cell r="F3642" t="str">
            <v>(-) DESPESAS COMERCIAL VENDAS EXTERNAS - KAMFrete Compra</v>
          </cell>
          <cell r="G3642" t="str">
            <v>Frete Compra</v>
          </cell>
          <cell r="H3642">
            <v>0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  <cell r="S3642">
            <v>0</v>
          </cell>
          <cell r="T3642">
            <v>0</v>
          </cell>
          <cell r="U3642">
            <v>0</v>
          </cell>
          <cell r="V3642">
            <v>0</v>
          </cell>
          <cell r="W3642">
            <v>0</v>
          </cell>
          <cell r="X3642">
            <v>0</v>
          </cell>
          <cell r="Y3642">
            <v>0</v>
          </cell>
          <cell r="Z3642">
            <v>0</v>
          </cell>
          <cell r="AA3642">
            <v>0</v>
          </cell>
          <cell r="AB3642">
            <v>0</v>
          </cell>
          <cell r="AC3642">
            <v>0</v>
          </cell>
          <cell r="AD3642">
            <v>0</v>
          </cell>
          <cell r="AE3642">
            <v>0</v>
          </cell>
        </row>
        <row r="3643">
          <cell r="F3643" t="str">
            <v>(-) DESPESAS COMERCIAL VENDAS EXTERNAS - KAMMão-de-Obra Terceirizada</v>
          </cell>
          <cell r="G3643" t="str">
            <v>Mão-de-Obra Terceirizada</v>
          </cell>
          <cell r="H3643">
            <v>0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0</v>
          </cell>
          <cell r="R3643">
            <v>0</v>
          </cell>
          <cell r="S3643">
            <v>0</v>
          </cell>
          <cell r="T3643">
            <v>0</v>
          </cell>
          <cell r="U3643">
            <v>0</v>
          </cell>
          <cell r="V3643">
            <v>0</v>
          </cell>
          <cell r="W3643">
            <v>0</v>
          </cell>
          <cell r="X3643">
            <v>0</v>
          </cell>
          <cell r="Y3643">
            <v>0</v>
          </cell>
          <cell r="Z3643">
            <v>0</v>
          </cell>
          <cell r="AA3643">
            <v>0</v>
          </cell>
          <cell r="AB3643">
            <v>0</v>
          </cell>
          <cell r="AC3643">
            <v>0</v>
          </cell>
          <cell r="AD3643">
            <v>0</v>
          </cell>
          <cell r="AE3643">
            <v>0</v>
          </cell>
        </row>
        <row r="3644">
          <cell r="F3644" t="str">
            <v>(-) DESPESAS COMERCIAL VENDAS EXTERNAS - KAMServiço de Correios</v>
          </cell>
          <cell r="G3644" t="str">
            <v>Serviço de Correios</v>
          </cell>
          <cell r="H3644">
            <v>0</v>
          </cell>
          <cell r="I3644">
            <v>30.2</v>
          </cell>
          <cell r="J3644">
            <v>0</v>
          </cell>
          <cell r="K3644">
            <v>46.8</v>
          </cell>
          <cell r="L3644">
            <v>0</v>
          </cell>
          <cell r="M3644">
            <v>43.65</v>
          </cell>
          <cell r="N3644">
            <v>0</v>
          </cell>
          <cell r="O3644">
            <v>45.75</v>
          </cell>
          <cell r="P3644">
            <v>0</v>
          </cell>
          <cell r="Q3644">
            <v>25.55</v>
          </cell>
          <cell r="R3644">
            <v>0</v>
          </cell>
          <cell r="S3644">
            <v>35.049999999999997</v>
          </cell>
          <cell r="T3644">
            <v>0</v>
          </cell>
          <cell r="U3644">
            <v>28.65</v>
          </cell>
          <cell r="V3644">
            <v>0</v>
          </cell>
          <cell r="W3644">
            <v>0</v>
          </cell>
          <cell r="X3644">
            <v>0</v>
          </cell>
          <cell r="Y3644">
            <v>0</v>
          </cell>
          <cell r="Z3644">
            <v>0</v>
          </cell>
          <cell r="AA3644">
            <v>0</v>
          </cell>
          <cell r="AB3644">
            <v>0</v>
          </cell>
          <cell r="AC3644">
            <v>0</v>
          </cell>
          <cell r="AD3644">
            <v>0</v>
          </cell>
          <cell r="AE3644">
            <v>0</v>
          </cell>
        </row>
        <row r="3645">
          <cell r="F3645" t="str">
            <v>(-) DESPESAS COMERCIAL VENDAS EXTERNAS - KAMÁgua</v>
          </cell>
          <cell r="G3645" t="str">
            <v>Água</v>
          </cell>
          <cell r="H3645">
            <v>0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>
            <v>0</v>
          </cell>
          <cell r="R3645">
            <v>0</v>
          </cell>
          <cell r="S3645">
            <v>0</v>
          </cell>
          <cell r="T3645">
            <v>0</v>
          </cell>
          <cell r="U3645">
            <v>0</v>
          </cell>
          <cell r="V3645">
            <v>0</v>
          </cell>
          <cell r="W3645">
            <v>0</v>
          </cell>
          <cell r="X3645">
            <v>0</v>
          </cell>
          <cell r="Y3645">
            <v>0</v>
          </cell>
          <cell r="Z3645">
            <v>0</v>
          </cell>
          <cell r="AA3645">
            <v>0</v>
          </cell>
          <cell r="AB3645">
            <v>0</v>
          </cell>
          <cell r="AC3645">
            <v>0</v>
          </cell>
          <cell r="AD3645">
            <v>0</v>
          </cell>
          <cell r="AE3645">
            <v>0</v>
          </cell>
        </row>
        <row r="3646">
          <cell r="F3646" t="str">
            <v>(-) DESPESAS COMERCIAL VENDAS EXTERNAS - KAMDespesas com Amortização de Software</v>
          </cell>
          <cell r="G3646" t="str">
            <v>Despesas com Amortização de Software</v>
          </cell>
          <cell r="H3646">
            <v>0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0</v>
          </cell>
          <cell r="R3646">
            <v>0</v>
          </cell>
          <cell r="S3646">
            <v>0</v>
          </cell>
          <cell r="T3646">
            <v>0</v>
          </cell>
          <cell r="U3646">
            <v>0</v>
          </cell>
          <cell r="V3646">
            <v>0</v>
          </cell>
          <cell r="W3646">
            <v>0</v>
          </cell>
          <cell r="X3646">
            <v>0</v>
          </cell>
          <cell r="Y3646">
            <v>0</v>
          </cell>
          <cell r="Z3646">
            <v>0</v>
          </cell>
          <cell r="AA3646">
            <v>0</v>
          </cell>
          <cell r="AB3646">
            <v>0</v>
          </cell>
          <cell r="AC3646">
            <v>0</v>
          </cell>
          <cell r="AD3646">
            <v>0</v>
          </cell>
          <cell r="AE3646">
            <v>0</v>
          </cell>
        </row>
        <row r="3647">
          <cell r="F3647" t="str">
            <v>(-) DESPESAS COMERCIAL VENDAS EXTERNAS - KAMTaxas Operacionais</v>
          </cell>
          <cell r="G3647" t="str">
            <v>Taxas Operacionais</v>
          </cell>
          <cell r="H3647">
            <v>0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T3647">
            <v>0</v>
          </cell>
          <cell r="U3647">
            <v>0</v>
          </cell>
          <cell r="V3647">
            <v>0</v>
          </cell>
          <cell r="W3647">
            <v>0</v>
          </cell>
          <cell r="X3647">
            <v>0</v>
          </cell>
          <cell r="Y3647">
            <v>0</v>
          </cell>
          <cell r="Z3647">
            <v>0</v>
          </cell>
          <cell r="AA3647">
            <v>0</v>
          </cell>
          <cell r="AB3647">
            <v>0</v>
          </cell>
          <cell r="AC3647">
            <v>0</v>
          </cell>
          <cell r="AD3647">
            <v>0</v>
          </cell>
          <cell r="AE3647">
            <v>0</v>
          </cell>
        </row>
        <row r="3648">
          <cell r="F3648" t="str">
            <v>(-) DESPESAS COMERCIAL VENDAS EXTERNAS - KAMAluguel de Imóveis</v>
          </cell>
          <cell r="G3648" t="str">
            <v>Aluguel de Imóveis</v>
          </cell>
          <cell r="H3648">
            <v>0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0</v>
          </cell>
          <cell r="T3648">
            <v>0</v>
          </cell>
          <cell r="U3648">
            <v>0</v>
          </cell>
          <cell r="V3648">
            <v>0</v>
          </cell>
          <cell r="W3648">
            <v>0</v>
          </cell>
          <cell r="X3648">
            <v>0</v>
          </cell>
          <cell r="Y3648">
            <v>0</v>
          </cell>
          <cell r="Z3648">
            <v>0</v>
          </cell>
          <cell r="AA3648">
            <v>0</v>
          </cell>
          <cell r="AB3648">
            <v>0</v>
          </cell>
          <cell r="AC3648">
            <v>0</v>
          </cell>
          <cell r="AD3648">
            <v>0</v>
          </cell>
          <cell r="AE3648">
            <v>0</v>
          </cell>
        </row>
        <row r="3649">
          <cell r="F3649" t="str">
            <v>(-) DESPESAS COMERCIAL VENDAS EXTERNAS - KAMSeguro Frota Leve</v>
          </cell>
          <cell r="G3649" t="str">
            <v>Seguro Frota Leve</v>
          </cell>
          <cell r="H3649">
            <v>0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  <cell r="AA3649">
            <v>0</v>
          </cell>
          <cell r="AB3649">
            <v>0</v>
          </cell>
          <cell r="AC3649">
            <v>0</v>
          </cell>
          <cell r="AD3649">
            <v>0</v>
          </cell>
          <cell r="AE3649">
            <v>0</v>
          </cell>
        </row>
        <row r="3650">
          <cell r="F3650" t="str">
            <v>(-) DESPESAS COMERCIAL VENDAS EXTERNAS - KAMPerdas de Estoque</v>
          </cell>
          <cell r="G3650" t="str">
            <v>Perdas de Estoque</v>
          </cell>
          <cell r="H3650">
            <v>0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  <cell r="AA3650">
            <v>0</v>
          </cell>
          <cell r="AB3650">
            <v>0</v>
          </cell>
          <cell r="AC3650">
            <v>0</v>
          </cell>
          <cell r="AD3650">
            <v>0</v>
          </cell>
          <cell r="AE3650">
            <v>0</v>
          </cell>
        </row>
        <row r="3651">
          <cell r="F3651" t="str">
            <v>(-) DESPESAS COMERCIAL VENDAS EXTERNAS - KAMAluguel de Máquinas e Equipamentos</v>
          </cell>
          <cell r="G3651" t="str">
            <v>Aluguel de Máquinas e Equipamentos</v>
          </cell>
          <cell r="H3651">
            <v>0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A3651">
            <v>0</v>
          </cell>
          <cell r="AB3651">
            <v>0</v>
          </cell>
          <cell r="AC3651">
            <v>0</v>
          </cell>
          <cell r="AD3651">
            <v>0</v>
          </cell>
          <cell r="AE3651">
            <v>0</v>
          </cell>
        </row>
        <row r="3652">
          <cell r="F3652" t="str">
            <v>(-) DESPESAS COMERCIAL VENDAS EXTERNAS - KAMOutras Despesas Gerais</v>
          </cell>
          <cell r="G3652" t="str">
            <v>Outras Despesas Gerais</v>
          </cell>
          <cell r="H3652">
            <v>0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  <cell r="AA3652">
            <v>0</v>
          </cell>
          <cell r="AB3652">
            <v>0</v>
          </cell>
          <cell r="AC3652">
            <v>0</v>
          </cell>
          <cell r="AD3652">
            <v>0</v>
          </cell>
          <cell r="AE3652">
            <v>0</v>
          </cell>
        </row>
        <row r="3653">
          <cell r="F3653" t="str">
            <v>(-) DESPESAS COMERCIAL VENDAS EXTERNAS - GTES(-) DESPESAS COMERCIAL VENDAS EXTERNAS - GTES</v>
          </cell>
          <cell r="G3653" t="str">
            <v>(-) DESPESAS COMERCIAL VENDAS EXTERNAS - GTES</v>
          </cell>
          <cell r="H3653">
            <v>72938.004687371082</v>
          </cell>
          <cell r="I3653">
            <v>66049.950000000012</v>
          </cell>
          <cell r="J3653">
            <v>74237.441039542769</v>
          </cell>
          <cell r="K3653">
            <v>86588.28</v>
          </cell>
          <cell r="L3653">
            <v>73045.558885964725</v>
          </cell>
          <cell r="M3653">
            <v>57185.08</v>
          </cell>
          <cell r="N3653">
            <v>77627.340175728474</v>
          </cell>
          <cell r="O3653">
            <v>76491</v>
          </cell>
          <cell r="P3653">
            <v>88239.947853107675</v>
          </cell>
          <cell r="Q3653">
            <v>65952.75</v>
          </cell>
          <cell r="R3653">
            <v>89432.908236925461</v>
          </cell>
          <cell r="S3653">
            <v>93997.450000000012</v>
          </cell>
          <cell r="T3653">
            <v>86503.627919727456</v>
          </cell>
          <cell r="U3653">
            <v>86329.25</v>
          </cell>
          <cell r="V3653">
            <v>87861.395634695698</v>
          </cell>
          <cell r="W3653">
            <v>0</v>
          </cell>
          <cell r="X3653">
            <v>87393.70356756082</v>
          </cell>
          <cell r="Y3653">
            <v>0</v>
          </cell>
          <cell r="Z3653">
            <v>88495.860151948305</v>
          </cell>
          <cell r="AA3653">
            <v>0</v>
          </cell>
          <cell r="AB3653">
            <v>88378.172214644292</v>
          </cell>
          <cell r="AC3653">
            <v>0</v>
          </cell>
          <cell r="AD3653">
            <v>88475.3971156404</v>
          </cell>
          <cell r="AE3653">
            <v>0</v>
          </cell>
        </row>
        <row r="3654">
          <cell r="F3654" t="str">
            <v>(-) DESPESAS COMERCIAL VENDAS EXTERNAS - GTESDespesas com Pessoal</v>
          </cell>
          <cell r="G3654" t="str">
            <v>Despesas com Pessoal</v>
          </cell>
          <cell r="H3654">
            <v>42187.012858643997</v>
          </cell>
          <cell r="I3654">
            <v>64323.630000000005</v>
          </cell>
          <cell r="J3654">
            <v>42187.012858643997</v>
          </cell>
          <cell r="K3654">
            <v>48926.799999999996</v>
          </cell>
          <cell r="L3654">
            <v>42187.012858643997</v>
          </cell>
          <cell r="M3654">
            <v>35249.870000000003</v>
          </cell>
          <cell r="N3654">
            <v>45062.159988335661</v>
          </cell>
          <cell r="O3654">
            <v>49957.35</v>
          </cell>
          <cell r="P3654">
            <v>55821.888076269002</v>
          </cell>
          <cell r="Q3654">
            <v>50058.45</v>
          </cell>
          <cell r="R3654">
            <v>55821.888076269002</v>
          </cell>
          <cell r="S3654">
            <v>57439.19</v>
          </cell>
          <cell r="T3654">
            <v>55821.888076269002</v>
          </cell>
          <cell r="U3654">
            <v>50801.95</v>
          </cell>
          <cell r="V3654">
            <v>55821.888076269002</v>
          </cell>
          <cell r="W3654">
            <v>0</v>
          </cell>
          <cell r="X3654">
            <v>55821.888076269002</v>
          </cell>
          <cell r="Y3654">
            <v>0</v>
          </cell>
          <cell r="Z3654">
            <v>55821.888076269002</v>
          </cell>
          <cell r="AA3654">
            <v>0</v>
          </cell>
          <cell r="AB3654">
            <v>55821.888076269002</v>
          </cell>
          <cell r="AC3654">
            <v>0</v>
          </cell>
          <cell r="AD3654">
            <v>55821.888076269002</v>
          </cell>
          <cell r="AE3654">
            <v>0</v>
          </cell>
        </row>
        <row r="3655">
          <cell r="F3655" t="str">
            <v>(-) DESPESAS COMERCIAL VENDAS EXTERNAS - GTESSalários e Adicionais</v>
          </cell>
          <cell r="G3655" t="str">
            <v>Salários e Adicionais</v>
          </cell>
          <cell r="H3655">
            <v>29875</v>
          </cell>
          <cell r="I3655">
            <v>0</v>
          </cell>
          <cell r="J3655">
            <v>29875</v>
          </cell>
          <cell r="K3655">
            <v>32339.64</v>
          </cell>
          <cell r="L3655">
            <v>29875</v>
          </cell>
          <cell r="M3655">
            <v>19468.669999999998</v>
          </cell>
          <cell r="N3655">
            <v>31966.25</v>
          </cell>
          <cell r="O3655">
            <v>32626</v>
          </cell>
          <cell r="P3655">
            <v>39456.25</v>
          </cell>
          <cell r="Q3655">
            <v>31589.211200000002</v>
          </cell>
          <cell r="R3655">
            <v>39456.25</v>
          </cell>
          <cell r="S3655">
            <v>36777.4588</v>
          </cell>
          <cell r="T3655">
            <v>39456.25</v>
          </cell>
          <cell r="U3655">
            <v>33308</v>
          </cell>
          <cell r="V3655">
            <v>39456.25</v>
          </cell>
          <cell r="W3655">
            <v>0</v>
          </cell>
          <cell r="X3655">
            <v>39456.25</v>
          </cell>
          <cell r="Y3655">
            <v>0</v>
          </cell>
          <cell r="Z3655">
            <v>39456.25</v>
          </cell>
          <cell r="AA3655">
            <v>0</v>
          </cell>
          <cell r="AB3655">
            <v>39456.25</v>
          </cell>
          <cell r="AC3655">
            <v>0</v>
          </cell>
          <cell r="AD3655">
            <v>39456.25</v>
          </cell>
          <cell r="AE3655">
            <v>0</v>
          </cell>
        </row>
        <row r="3656">
          <cell r="F3656" t="str">
            <v>(-) DESPESAS COMERCIAL VENDAS EXTERNAS - GTESHoras Extras</v>
          </cell>
          <cell r="G3656" t="str">
            <v>Horas Extras</v>
          </cell>
          <cell r="H3656">
            <v>0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  <cell r="AA3656">
            <v>0</v>
          </cell>
          <cell r="AB3656">
            <v>0</v>
          </cell>
          <cell r="AC3656">
            <v>0</v>
          </cell>
          <cell r="AD3656">
            <v>0</v>
          </cell>
          <cell r="AE3656">
            <v>0</v>
          </cell>
        </row>
        <row r="3657">
          <cell r="F3657" t="str">
            <v>(-) DESPESAS COMERCIAL VENDAS EXTERNAS - GTESEncargos Sociais</v>
          </cell>
          <cell r="G3657" t="str">
            <v>Encargos Sociais</v>
          </cell>
          <cell r="H3657">
            <v>8709.9429241666658</v>
          </cell>
          <cell r="I3657">
            <v>58572.66</v>
          </cell>
          <cell r="J3657">
            <v>8709.9429241666658</v>
          </cell>
          <cell r="K3657">
            <v>12801.259999999998</v>
          </cell>
          <cell r="L3657">
            <v>8709.9429241666658</v>
          </cell>
          <cell r="M3657">
            <v>9735.5600000000013</v>
          </cell>
          <cell r="N3657">
            <v>9319.6389288583323</v>
          </cell>
          <cell r="O3657">
            <v>13206.7</v>
          </cell>
          <cell r="P3657">
            <v>11503.320016791666</v>
          </cell>
          <cell r="Q3657">
            <v>13996.648799999999</v>
          </cell>
          <cell r="R3657">
            <v>11503.320016791666</v>
          </cell>
          <cell r="S3657">
            <v>16354.371200000001</v>
          </cell>
          <cell r="T3657">
            <v>11503.320016791666</v>
          </cell>
          <cell r="U3657">
            <v>13414.009999999998</v>
          </cell>
          <cell r="V3657">
            <v>11503.320016791666</v>
          </cell>
          <cell r="W3657">
            <v>0</v>
          </cell>
          <cell r="X3657">
            <v>11503.320016791666</v>
          </cell>
          <cell r="Y3657">
            <v>0</v>
          </cell>
          <cell r="Z3657">
            <v>11503.320016791666</v>
          </cell>
          <cell r="AA3657">
            <v>0</v>
          </cell>
          <cell r="AB3657">
            <v>11503.320016791666</v>
          </cell>
          <cell r="AC3657">
            <v>0</v>
          </cell>
          <cell r="AD3657">
            <v>11503.320016791666</v>
          </cell>
          <cell r="AE3657">
            <v>0</v>
          </cell>
        </row>
        <row r="3658">
          <cell r="F3658" t="str">
            <v>(-) DESPESAS COMERCIAL VENDAS EXTERNAS - GTESINSS</v>
          </cell>
          <cell r="G3658" t="str">
            <v>INSS</v>
          </cell>
          <cell r="H3658">
            <v>2999.8345908333336</v>
          </cell>
          <cell r="I3658">
            <v>3250.2400000000002</v>
          </cell>
          <cell r="J3658">
            <v>2999.8345908333336</v>
          </cell>
          <cell r="K3658">
            <v>3517.74</v>
          </cell>
          <cell r="L3658">
            <v>2999.8345908333336</v>
          </cell>
          <cell r="M3658">
            <v>1793.0300000000002</v>
          </cell>
          <cell r="N3658">
            <v>3209.8230121916663</v>
          </cell>
          <cell r="O3658">
            <v>3517.28</v>
          </cell>
          <cell r="P3658">
            <v>3961.9154334583332</v>
          </cell>
          <cell r="Q3658">
            <v>3778.1963999999998</v>
          </cell>
          <cell r="R3658">
            <v>3961.9154334583332</v>
          </cell>
          <cell r="S3658">
            <v>3386.9936000000002</v>
          </cell>
          <cell r="T3658">
            <v>3961.9154334583332</v>
          </cell>
          <cell r="U3658">
            <v>3503.5</v>
          </cell>
          <cell r="V3658">
            <v>3961.9154334583332</v>
          </cell>
          <cell r="W3658">
            <v>0</v>
          </cell>
          <cell r="X3658">
            <v>3961.9154334583332</v>
          </cell>
          <cell r="Y3658">
            <v>0</v>
          </cell>
          <cell r="Z3658">
            <v>3961.9154334583332</v>
          </cell>
          <cell r="AA3658">
            <v>0</v>
          </cell>
          <cell r="AB3658">
            <v>3961.9154334583332</v>
          </cell>
          <cell r="AC3658">
            <v>0</v>
          </cell>
          <cell r="AD3658">
            <v>3961.9154334583332</v>
          </cell>
          <cell r="AE3658">
            <v>0</v>
          </cell>
        </row>
        <row r="3659">
          <cell r="F3659" t="str">
            <v>(-) DESPESAS COMERCIAL VENDAS EXTERNAS - GTESFGTS</v>
          </cell>
          <cell r="G3659" t="str">
            <v>FGTS</v>
          </cell>
          <cell r="H3659">
            <v>2390</v>
          </cell>
          <cell r="I3659">
            <v>3184.3399999999997</v>
          </cell>
          <cell r="J3659">
            <v>2390</v>
          </cell>
          <cell r="K3659">
            <v>3012.06</v>
          </cell>
          <cell r="L3659">
            <v>2390</v>
          </cell>
          <cell r="M3659">
            <v>1597.9399999999998</v>
          </cell>
          <cell r="N3659">
            <v>2557.3000000000002</v>
          </cell>
          <cell r="O3659">
            <v>3134.47</v>
          </cell>
          <cell r="P3659">
            <v>3156.5</v>
          </cell>
          <cell r="Q3659">
            <v>3367.0079999999998</v>
          </cell>
          <cell r="R3659">
            <v>3156.5</v>
          </cell>
          <cell r="S3659">
            <v>3229.942</v>
          </cell>
          <cell r="T3659">
            <v>3156.5</v>
          </cell>
          <cell r="U3659">
            <v>3122.1899999999996</v>
          </cell>
          <cell r="V3659">
            <v>3156.5</v>
          </cell>
          <cell r="W3659">
            <v>0</v>
          </cell>
          <cell r="X3659">
            <v>3156.5</v>
          </cell>
          <cell r="Y3659">
            <v>0</v>
          </cell>
          <cell r="Z3659">
            <v>3156.5</v>
          </cell>
          <cell r="AA3659">
            <v>0</v>
          </cell>
          <cell r="AB3659">
            <v>3156.5</v>
          </cell>
          <cell r="AC3659">
            <v>0</v>
          </cell>
          <cell r="AD3659">
            <v>3156.5</v>
          </cell>
          <cell r="AE3659">
            <v>0</v>
          </cell>
        </row>
        <row r="3660">
          <cell r="F3660" t="str">
            <v>(-) DESPESAS COMERCIAL VENDAS EXTERNAS - GTESProvisão 13º Salário</v>
          </cell>
          <cell r="G3660" t="str">
            <v>Provisão 13º Salário</v>
          </cell>
          <cell r="H3660">
            <v>2489.5833333333326</v>
          </cell>
          <cell r="I3660">
            <v>0</v>
          </cell>
          <cell r="J3660">
            <v>2489.5833333333326</v>
          </cell>
          <cell r="K3660">
            <v>2489.5899999999997</v>
          </cell>
          <cell r="L3660">
            <v>2489.5833333333326</v>
          </cell>
          <cell r="M3660">
            <v>2718.84</v>
          </cell>
          <cell r="N3660">
            <v>2663.8541666666656</v>
          </cell>
          <cell r="O3660">
            <v>2929.82</v>
          </cell>
          <cell r="P3660">
            <v>3288.0208333333321</v>
          </cell>
          <cell r="Q3660">
            <v>2936.3364000000001</v>
          </cell>
          <cell r="R3660">
            <v>3288.0208333333321</v>
          </cell>
          <cell r="S3660">
            <v>3503.8335999999999</v>
          </cell>
          <cell r="T3660">
            <v>3288.0208333333321</v>
          </cell>
          <cell r="U3660">
            <v>2909.25</v>
          </cell>
          <cell r="V3660">
            <v>3288.0208333333321</v>
          </cell>
          <cell r="W3660">
            <v>0</v>
          </cell>
          <cell r="X3660">
            <v>3288.0208333333321</v>
          </cell>
          <cell r="Y3660">
            <v>0</v>
          </cell>
          <cell r="Z3660">
            <v>3288.0208333333321</v>
          </cell>
          <cell r="AA3660">
            <v>0</v>
          </cell>
          <cell r="AB3660">
            <v>3288.0208333333321</v>
          </cell>
          <cell r="AC3660">
            <v>0</v>
          </cell>
          <cell r="AD3660">
            <v>3288.0208333333321</v>
          </cell>
          <cell r="AE3660">
            <v>0</v>
          </cell>
        </row>
        <row r="3661">
          <cell r="F3661" t="str">
            <v>(-) DESPESAS COMERCIAL VENDAS EXTERNAS - GTESProvisão de Férias</v>
          </cell>
          <cell r="G3661" t="str">
            <v>Provisão de Férias</v>
          </cell>
          <cell r="H3661">
            <v>830.52499999999998</v>
          </cell>
          <cell r="I3661">
            <v>52138.080000000002</v>
          </cell>
          <cell r="J3661">
            <v>830.52499999999998</v>
          </cell>
          <cell r="K3661">
            <v>3781.87</v>
          </cell>
          <cell r="L3661">
            <v>830.52499999999998</v>
          </cell>
          <cell r="M3661">
            <v>3625.75</v>
          </cell>
          <cell r="N3661">
            <v>888.66174999999998</v>
          </cell>
          <cell r="O3661">
            <v>3625.13</v>
          </cell>
          <cell r="P3661">
            <v>1096.88375</v>
          </cell>
          <cell r="Q3661">
            <v>3915.1079999999997</v>
          </cell>
          <cell r="R3661">
            <v>1096.88375</v>
          </cell>
          <cell r="S3661">
            <v>6233.6019999999999</v>
          </cell>
          <cell r="T3661">
            <v>1096.88375</v>
          </cell>
          <cell r="U3661">
            <v>3879.07</v>
          </cell>
          <cell r="V3661">
            <v>1096.88375</v>
          </cell>
          <cell r="W3661">
            <v>0</v>
          </cell>
          <cell r="X3661">
            <v>1096.88375</v>
          </cell>
          <cell r="Y3661">
            <v>0</v>
          </cell>
          <cell r="Z3661">
            <v>1096.88375</v>
          </cell>
          <cell r="AA3661">
            <v>0</v>
          </cell>
          <cell r="AB3661">
            <v>1096.88375</v>
          </cell>
          <cell r="AC3661">
            <v>0</v>
          </cell>
          <cell r="AD3661">
            <v>1096.88375</v>
          </cell>
          <cell r="AE3661">
            <v>0</v>
          </cell>
        </row>
        <row r="3662">
          <cell r="F3662" t="str">
            <v>(-) DESPESAS COMERCIAL VENDAS EXTERNAS - GTESProvisão PPR Global</v>
          </cell>
          <cell r="G3662" t="str">
            <v>Provisão PPR Global</v>
          </cell>
          <cell r="H3662">
            <v>2488.5875000000001</v>
          </cell>
          <cell r="I3662">
            <v>2489.62</v>
          </cell>
          <cell r="J3662">
            <v>2488.5875000000001</v>
          </cell>
          <cell r="K3662">
            <v>2489.62</v>
          </cell>
          <cell r="L3662">
            <v>2488.5875000000001</v>
          </cell>
          <cell r="M3662">
            <v>2718.84</v>
          </cell>
          <cell r="N3662">
            <v>2662.7886250000001</v>
          </cell>
          <cell r="O3662">
            <v>2771.58</v>
          </cell>
          <cell r="P3662">
            <v>3286.7056250000001</v>
          </cell>
          <cell r="Q3662">
            <v>2761.03</v>
          </cell>
          <cell r="R3662">
            <v>3286.7056250000001</v>
          </cell>
          <cell r="S3662">
            <v>2944.42</v>
          </cell>
          <cell r="T3662">
            <v>3286.7056250000001</v>
          </cell>
          <cell r="U3662">
            <v>2939.39</v>
          </cell>
          <cell r="V3662">
            <v>3286.7056250000001</v>
          </cell>
          <cell r="W3662">
            <v>0</v>
          </cell>
          <cell r="X3662">
            <v>3286.7056250000001</v>
          </cell>
          <cell r="Y3662">
            <v>0</v>
          </cell>
          <cell r="Z3662">
            <v>3286.7056250000001</v>
          </cell>
          <cell r="AA3662">
            <v>0</v>
          </cell>
          <cell r="AB3662">
            <v>3286.7056250000001</v>
          </cell>
          <cell r="AC3662">
            <v>0</v>
          </cell>
          <cell r="AD3662">
            <v>3286.7056250000001</v>
          </cell>
          <cell r="AE3662">
            <v>0</v>
          </cell>
        </row>
        <row r="3663">
          <cell r="F3663" t="str">
            <v>(-) DESPESAS COMERCIAL VENDAS EXTERNAS - GTESProvisão PPR Gestores</v>
          </cell>
          <cell r="G3663" t="str">
            <v>Provisão PPR Gestores</v>
          </cell>
          <cell r="H3663">
            <v>0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  <cell r="AA3663">
            <v>0</v>
          </cell>
          <cell r="AB3663">
            <v>0</v>
          </cell>
          <cell r="AC3663">
            <v>0</v>
          </cell>
          <cell r="AD3663">
            <v>0</v>
          </cell>
          <cell r="AE3663">
            <v>0</v>
          </cell>
        </row>
        <row r="3664">
          <cell r="F3664" t="str">
            <v>(-) DESPESAS COMERCIAL VENDAS EXTERNAS - GTESDesenvolvimento RH e Outras</v>
          </cell>
          <cell r="G3664" t="str">
            <v>Desenvolvimento RH e Outras</v>
          </cell>
          <cell r="H3664">
            <v>35.548333333333332</v>
          </cell>
          <cell r="I3664">
            <v>0</v>
          </cell>
          <cell r="J3664">
            <v>35.548333333333332</v>
          </cell>
          <cell r="K3664">
            <v>0</v>
          </cell>
          <cell r="L3664">
            <v>35.548333333333332</v>
          </cell>
          <cell r="M3664">
            <v>0</v>
          </cell>
          <cell r="N3664">
            <v>35.548333333333332</v>
          </cell>
          <cell r="O3664">
            <v>0</v>
          </cell>
          <cell r="P3664">
            <v>37.328333333333333</v>
          </cell>
          <cell r="Q3664">
            <v>119.6</v>
          </cell>
          <cell r="R3664">
            <v>37.328333333333333</v>
          </cell>
          <cell r="S3664">
            <v>210</v>
          </cell>
          <cell r="T3664">
            <v>37.328333333333333</v>
          </cell>
          <cell r="U3664">
            <v>0</v>
          </cell>
          <cell r="V3664">
            <v>37.328333333333333</v>
          </cell>
          <cell r="W3664">
            <v>0</v>
          </cell>
          <cell r="X3664">
            <v>37.328333333333333</v>
          </cell>
          <cell r="Y3664">
            <v>0</v>
          </cell>
          <cell r="Z3664">
            <v>37.328333333333333</v>
          </cell>
          <cell r="AA3664">
            <v>0</v>
          </cell>
          <cell r="AB3664">
            <v>37.328333333333333</v>
          </cell>
          <cell r="AC3664">
            <v>0</v>
          </cell>
          <cell r="AD3664">
            <v>37.328333333333333</v>
          </cell>
          <cell r="AE3664">
            <v>0</v>
          </cell>
        </row>
        <row r="3665">
          <cell r="F3665" t="str">
            <v>(-) DESPESAS COMERCIAL VENDAS EXTERNAS - GTESEducação Continuada</v>
          </cell>
          <cell r="G3665" t="str">
            <v>Educação Continuada</v>
          </cell>
          <cell r="H3665">
            <v>0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  <cell r="AA3665">
            <v>0</v>
          </cell>
          <cell r="AB3665">
            <v>0</v>
          </cell>
          <cell r="AC3665">
            <v>0</v>
          </cell>
          <cell r="AD3665">
            <v>0</v>
          </cell>
          <cell r="AE3665">
            <v>0</v>
          </cell>
        </row>
        <row r="3666">
          <cell r="F3666" t="str">
            <v>(-) DESPESAS COMERCIAL VENDAS EXTERNAS - GTESIdiomas</v>
          </cell>
          <cell r="G3666" t="str">
            <v>Idiomas</v>
          </cell>
          <cell r="H3666">
            <v>0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  <cell r="AA3666">
            <v>0</v>
          </cell>
          <cell r="AB3666">
            <v>0</v>
          </cell>
          <cell r="AC3666">
            <v>0</v>
          </cell>
          <cell r="AD3666">
            <v>0</v>
          </cell>
          <cell r="AE3666">
            <v>0</v>
          </cell>
        </row>
        <row r="3667">
          <cell r="F3667" t="str">
            <v>(-) DESPESAS COMERCIAL VENDAS EXTERNAS - GTESGinástica Laboral</v>
          </cell>
          <cell r="G3667" t="str">
            <v>Ginástica Laboral</v>
          </cell>
          <cell r="H3667">
            <v>0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  <cell r="AA3667">
            <v>0</v>
          </cell>
          <cell r="AB3667">
            <v>0</v>
          </cell>
          <cell r="AC3667">
            <v>0</v>
          </cell>
          <cell r="AD3667">
            <v>0</v>
          </cell>
          <cell r="AE3667">
            <v>0</v>
          </cell>
        </row>
        <row r="3668">
          <cell r="F3668" t="str">
            <v>(-) DESPESAS COMERCIAL VENDAS EXTERNAS - GTESEducação e Treinamento (Capacitação)</v>
          </cell>
          <cell r="G3668" t="str">
            <v>Educação e Treinamento (Capacitação)</v>
          </cell>
          <cell r="H3668">
            <v>0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  <cell r="AA3668">
            <v>0</v>
          </cell>
          <cell r="AB3668">
            <v>0</v>
          </cell>
          <cell r="AC3668">
            <v>0</v>
          </cell>
          <cell r="AD3668">
            <v>0</v>
          </cell>
          <cell r="AE3668">
            <v>0</v>
          </cell>
        </row>
        <row r="3669">
          <cell r="F3669" t="str">
            <v>(-) DESPESAS COMERCIAL VENDAS EXTERNAS - GTESAtividades Motivacionais</v>
          </cell>
          <cell r="G3669" t="str">
            <v>Atividades Motivacionais</v>
          </cell>
          <cell r="H3669">
            <v>0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  <cell r="AA3669">
            <v>0</v>
          </cell>
          <cell r="AB3669">
            <v>0</v>
          </cell>
          <cell r="AC3669">
            <v>0</v>
          </cell>
          <cell r="AD3669">
            <v>0</v>
          </cell>
          <cell r="AE3669">
            <v>0</v>
          </cell>
        </row>
        <row r="3670">
          <cell r="F3670" t="str">
            <v>(-) DESPESAS COMERCIAL VENDAS EXTERNAS - GTESExames Médicos</v>
          </cell>
          <cell r="G3670" t="str">
            <v>Exames Médicos</v>
          </cell>
          <cell r="H3670">
            <v>5.34</v>
          </cell>
          <cell r="I3670">
            <v>0</v>
          </cell>
          <cell r="J3670">
            <v>5.34</v>
          </cell>
          <cell r="K3670">
            <v>0</v>
          </cell>
          <cell r="L3670">
            <v>5.34</v>
          </cell>
          <cell r="M3670">
            <v>0</v>
          </cell>
          <cell r="N3670">
            <v>5.34</v>
          </cell>
          <cell r="O3670">
            <v>0</v>
          </cell>
          <cell r="P3670">
            <v>7.12</v>
          </cell>
          <cell r="Q3670">
            <v>0</v>
          </cell>
          <cell r="R3670">
            <v>7.12</v>
          </cell>
          <cell r="S3670">
            <v>0</v>
          </cell>
          <cell r="T3670">
            <v>7.12</v>
          </cell>
          <cell r="U3670">
            <v>0</v>
          </cell>
          <cell r="V3670">
            <v>7.12</v>
          </cell>
          <cell r="W3670">
            <v>0</v>
          </cell>
          <cell r="X3670">
            <v>7.12</v>
          </cell>
          <cell r="Y3670">
            <v>0</v>
          </cell>
          <cell r="Z3670">
            <v>7.12</v>
          </cell>
          <cell r="AA3670">
            <v>0</v>
          </cell>
          <cell r="AB3670">
            <v>7.12</v>
          </cell>
          <cell r="AC3670">
            <v>0</v>
          </cell>
          <cell r="AD3670">
            <v>7.12</v>
          </cell>
          <cell r="AE3670">
            <v>0</v>
          </cell>
        </row>
        <row r="3671">
          <cell r="F3671" t="str">
            <v>(-) DESPESAS COMERCIAL VENDAS EXTERNAS - GTESAlimentação Interna Funcionários</v>
          </cell>
          <cell r="G3671" t="str">
            <v>Alimentação Interna Funcionários</v>
          </cell>
          <cell r="H3671">
            <v>0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  <cell r="AA3671">
            <v>0</v>
          </cell>
          <cell r="AB3671">
            <v>0</v>
          </cell>
          <cell r="AC3671">
            <v>0</v>
          </cell>
          <cell r="AD3671">
            <v>0</v>
          </cell>
          <cell r="AE3671">
            <v>0</v>
          </cell>
        </row>
        <row r="3672">
          <cell r="F3672" t="str">
            <v>(-) DESPESAS COMERCIAL VENDAS EXTERNAS - GTESMulta Termino Contratual</v>
          </cell>
          <cell r="G3672" t="str">
            <v>Multa Termino Contratual</v>
          </cell>
          <cell r="H3672">
            <v>0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  <cell r="AA3672">
            <v>0</v>
          </cell>
          <cell r="AB3672">
            <v>0</v>
          </cell>
          <cell r="AC3672">
            <v>0</v>
          </cell>
          <cell r="AD3672">
            <v>0</v>
          </cell>
          <cell r="AE3672">
            <v>0</v>
          </cell>
        </row>
        <row r="3673">
          <cell r="F3673" t="str">
            <v>(-) DESPESAS COMERCIAL VENDAS EXTERNAS - GTESMultas Trabalhistas</v>
          </cell>
          <cell r="G3673" t="str">
            <v>Multas Trabalhistas</v>
          </cell>
          <cell r="H3673">
            <v>0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  <cell r="AA3673">
            <v>0</v>
          </cell>
          <cell r="AB3673">
            <v>0</v>
          </cell>
          <cell r="AC3673">
            <v>0</v>
          </cell>
          <cell r="AD3673">
            <v>0</v>
          </cell>
          <cell r="AE3673">
            <v>0</v>
          </cell>
        </row>
        <row r="3674">
          <cell r="F3674" t="str">
            <v xml:space="preserve">(-) DESPESAS COMERCIAL VENDAS EXTERNAS - GTESFardamento </v>
          </cell>
          <cell r="G3674" t="str">
            <v xml:space="preserve">Fardamento </v>
          </cell>
          <cell r="H3674">
            <v>30.208333333333332</v>
          </cell>
          <cell r="I3674">
            <v>0</v>
          </cell>
          <cell r="J3674">
            <v>30.208333333333332</v>
          </cell>
          <cell r="K3674">
            <v>0</v>
          </cell>
          <cell r="L3674">
            <v>30.208333333333332</v>
          </cell>
          <cell r="M3674">
            <v>0</v>
          </cell>
          <cell r="N3674">
            <v>30.208333333333332</v>
          </cell>
          <cell r="O3674">
            <v>0</v>
          </cell>
          <cell r="P3674">
            <v>30.208333333333332</v>
          </cell>
          <cell r="Q3674">
            <v>119.6</v>
          </cell>
          <cell r="R3674">
            <v>30.208333333333332</v>
          </cell>
          <cell r="S3674">
            <v>210</v>
          </cell>
          <cell r="T3674">
            <v>30.208333333333332</v>
          </cell>
          <cell r="U3674">
            <v>0</v>
          </cell>
          <cell r="V3674">
            <v>30.208333333333332</v>
          </cell>
          <cell r="W3674">
            <v>0</v>
          </cell>
          <cell r="X3674">
            <v>30.208333333333332</v>
          </cell>
          <cell r="Y3674">
            <v>0</v>
          </cell>
          <cell r="Z3674">
            <v>30.208333333333332</v>
          </cell>
          <cell r="AA3674">
            <v>0</v>
          </cell>
          <cell r="AB3674">
            <v>30.208333333333332</v>
          </cell>
          <cell r="AC3674">
            <v>0</v>
          </cell>
          <cell r="AD3674">
            <v>30.208333333333332</v>
          </cell>
          <cell r="AE3674">
            <v>0</v>
          </cell>
        </row>
        <row r="3675">
          <cell r="F3675" t="str">
            <v>(-) DESPESAS COMERCIAL VENDAS EXTERNAS - GTESBenefícios</v>
          </cell>
          <cell r="G3675" t="str">
            <v>Benefícios</v>
          </cell>
          <cell r="H3675">
            <v>1077.9341011440001</v>
          </cell>
          <cell r="I3675">
            <v>3261.35</v>
          </cell>
          <cell r="J3675">
            <v>1077.9341011440001</v>
          </cell>
          <cell r="K3675">
            <v>1296.28</v>
          </cell>
          <cell r="L3675">
            <v>1077.9341011440001</v>
          </cell>
          <cell r="M3675">
            <v>3326.8</v>
          </cell>
          <cell r="N3675">
            <v>1077.9341011440001</v>
          </cell>
          <cell r="O3675">
            <v>1353.07</v>
          </cell>
          <cell r="P3675">
            <v>1538.284101144</v>
          </cell>
          <cell r="Q3675">
            <v>1591.96</v>
          </cell>
          <cell r="R3675">
            <v>1538.284101144</v>
          </cell>
          <cell r="S3675">
            <v>1152.94</v>
          </cell>
          <cell r="T3675">
            <v>1538.284101144</v>
          </cell>
          <cell r="U3675">
            <v>1140.5500000000002</v>
          </cell>
          <cell r="V3675">
            <v>1538.284101144</v>
          </cell>
          <cell r="W3675">
            <v>0</v>
          </cell>
          <cell r="X3675">
            <v>1538.284101144</v>
          </cell>
          <cell r="Y3675">
            <v>0</v>
          </cell>
          <cell r="Z3675">
            <v>1538.284101144</v>
          </cell>
          <cell r="AA3675">
            <v>0</v>
          </cell>
          <cell r="AB3675">
            <v>1538.284101144</v>
          </cell>
          <cell r="AC3675">
            <v>0</v>
          </cell>
          <cell r="AD3675">
            <v>1538.284101144</v>
          </cell>
          <cell r="AE3675">
            <v>0</v>
          </cell>
        </row>
        <row r="3676">
          <cell r="F3676" t="str">
            <v>(-) DESPESAS COMERCIAL VENDAS EXTERNAS - GTESAjuda de Custo Alimentação</v>
          </cell>
          <cell r="G3676" t="str">
            <v>Ajuda de Custo Alimentação</v>
          </cell>
          <cell r="H3676">
            <v>0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  <cell r="Y3676">
            <v>0</v>
          </cell>
          <cell r="Z3676">
            <v>0</v>
          </cell>
          <cell r="AA3676">
            <v>0</v>
          </cell>
          <cell r="AB3676">
            <v>0</v>
          </cell>
          <cell r="AC3676">
            <v>0</v>
          </cell>
          <cell r="AD3676">
            <v>0</v>
          </cell>
          <cell r="AE3676">
            <v>0</v>
          </cell>
        </row>
        <row r="3677">
          <cell r="F3677" t="str">
            <v>(-) DESPESAS COMERCIAL VENDAS EXTERNAS - GTESAjuda de Custo Combustível</v>
          </cell>
          <cell r="G3677" t="str">
            <v>Ajuda de Custo Combustível</v>
          </cell>
          <cell r="H3677">
            <v>0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  <cell r="AA3677">
            <v>0</v>
          </cell>
          <cell r="AB3677">
            <v>0</v>
          </cell>
          <cell r="AC3677">
            <v>0</v>
          </cell>
          <cell r="AD3677">
            <v>0</v>
          </cell>
          <cell r="AE3677">
            <v>0</v>
          </cell>
        </row>
        <row r="3678">
          <cell r="F3678" t="str">
            <v>(-) DESPESAS COMERCIAL VENDAS EXTERNAS - GTESAjuda de Custo Moradia/Aluguel</v>
          </cell>
          <cell r="G3678" t="str">
            <v>Ajuda de Custo Moradia/Aluguel</v>
          </cell>
          <cell r="H3678">
            <v>0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0</v>
          </cell>
          <cell r="Y3678">
            <v>0</v>
          </cell>
          <cell r="Z3678">
            <v>0</v>
          </cell>
          <cell r="AA3678">
            <v>0</v>
          </cell>
          <cell r="AB3678">
            <v>0</v>
          </cell>
          <cell r="AC3678">
            <v>0</v>
          </cell>
          <cell r="AD3678">
            <v>0</v>
          </cell>
          <cell r="AE3678">
            <v>0</v>
          </cell>
        </row>
        <row r="3679">
          <cell r="F3679" t="str">
            <v>(-) DESPESAS COMERCIAL VENDAS EXTERNAS - GTESPlano de Saúde</v>
          </cell>
          <cell r="G3679" t="str">
            <v>Plano de Saúde</v>
          </cell>
          <cell r="H3679">
            <v>444</v>
          </cell>
          <cell r="I3679">
            <v>3261.35</v>
          </cell>
          <cell r="J3679">
            <v>444</v>
          </cell>
          <cell r="K3679">
            <v>756.28</v>
          </cell>
          <cell r="L3679">
            <v>444</v>
          </cell>
          <cell r="M3679">
            <v>866.8</v>
          </cell>
          <cell r="N3679">
            <v>444</v>
          </cell>
          <cell r="O3679">
            <v>866.8</v>
          </cell>
          <cell r="P3679">
            <v>660</v>
          </cell>
          <cell r="Q3679">
            <v>1040.1600000000001</v>
          </cell>
          <cell r="R3679">
            <v>660</v>
          </cell>
          <cell r="S3679">
            <v>520.08000000000004</v>
          </cell>
          <cell r="T3679">
            <v>660</v>
          </cell>
          <cell r="U3679">
            <v>520.08000000000004</v>
          </cell>
          <cell r="V3679">
            <v>660</v>
          </cell>
          <cell r="W3679">
            <v>0</v>
          </cell>
          <cell r="X3679">
            <v>660</v>
          </cell>
          <cell r="Y3679">
            <v>0</v>
          </cell>
          <cell r="Z3679">
            <v>660</v>
          </cell>
          <cell r="AA3679">
            <v>0</v>
          </cell>
          <cell r="AB3679">
            <v>660</v>
          </cell>
          <cell r="AC3679">
            <v>0</v>
          </cell>
          <cell r="AD3679">
            <v>660</v>
          </cell>
          <cell r="AE3679">
            <v>0</v>
          </cell>
        </row>
        <row r="3680">
          <cell r="F3680" t="str">
            <v>(-) DESPESAS COMERCIAL VENDAS EXTERNAS - GTESSeguro de Vida em Grupo</v>
          </cell>
          <cell r="G3680" t="str">
            <v>Seguro de Vida em Grupo</v>
          </cell>
          <cell r="H3680">
            <v>93.934101143999996</v>
          </cell>
          <cell r="I3680">
            <v>0</v>
          </cell>
          <cell r="J3680">
            <v>93.934101143999996</v>
          </cell>
          <cell r="K3680">
            <v>0</v>
          </cell>
          <cell r="L3680">
            <v>93.934101143999996</v>
          </cell>
          <cell r="M3680">
            <v>0</v>
          </cell>
          <cell r="N3680">
            <v>93.934101143999996</v>
          </cell>
          <cell r="O3680">
            <v>12.27</v>
          </cell>
          <cell r="P3680">
            <v>98.284101144000005</v>
          </cell>
          <cell r="Q3680">
            <v>11.8</v>
          </cell>
          <cell r="R3680">
            <v>98.284101144000005</v>
          </cell>
          <cell r="S3680">
            <v>92.86</v>
          </cell>
          <cell r="T3680">
            <v>98.284101144000005</v>
          </cell>
          <cell r="U3680">
            <v>80.47</v>
          </cell>
          <cell r="V3680">
            <v>98.284101144000005</v>
          </cell>
          <cell r="W3680">
            <v>0</v>
          </cell>
          <cell r="X3680">
            <v>98.284101144000005</v>
          </cell>
          <cell r="Y3680">
            <v>0</v>
          </cell>
          <cell r="Z3680">
            <v>98.284101144000005</v>
          </cell>
          <cell r="AA3680">
            <v>0</v>
          </cell>
          <cell r="AB3680">
            <v>98.284101144000005</v>
          </cell>
          <cell r="AC3680">
            <v>0</v>
          </cell>
          <cell r="AD3680">
            <v>98.284101144000005</v>
          </cell>
          <cell r="AE3680">
            <v>0</v>
          </cell>
        </row>
        <row r="3681">
          <cell r="F3681" t="str">
            <v>(-) DESPESAS COMERCIAL VENDAS EXTERNAS - GTESPlano Odontológico</v>
          </cell>
          <cell r="G3681" t="str">
            <v>Plano Odontológico</v>
          </cell>
          <cell r="H3681">
            <v>0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  <cell r="AA3681">
            <v>0</v>
          </cell>
          <cell r="AB3681">
            <v>0</v>
          </cell>
          <cell r="AC3681">
            <v>0</v>
          </cell>
          <cell r="AD3681">
            <v>0</v>
          </cell>
          <cell r="AE3681">
            <v>0</v>
          </cell>
        </row>
        <row r="3682">
          <cell r="F3682" t="str">
            <v>(-) DESPESAS COMERCIAL VENDAS EXTERNAS - GTESFarmácia</v>
          </cell>
          <cell r="G3682" t="str">
            <v>Farmácia</v>
          </cell>
          <cell r="H3682">
            <v>0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  <cell r="AA3682">
            <v>0</v>
          </cell>
          <cell r="AB3682">
            <v>0</v>
          </cell>
          <cell r="AC3682">
            <v>0</v>
          </cell>
          <cell r="AD3682">
            <v>0</v>
          </cell>
          <cell r="AE3682">
            <v>0</v>
          </cell>
        </row>
        <row r="3683">
          <cell r="F3683" t="str">
            <v>(-) DESPESAS COMERCIAL VENDAS EXTERNAS - GTESAlimentação Funcionários</v>
          </cell>
          <cell r="G3683" t="str">
            <v>Alimentação Funcionários</v>
          </cell>
          <cell r="H3683">
            <v>540</v>
          </cell>
          <cell r="I3683">
            <v>0</v>
          </cell>
          <cell r="J3683">
            <v>540</v>
          </cell>
          <cell r="K3683">
            <v>540</v>
          </cell>
          <cell r="L3683">
            <v>540</v>
          </cell>
          <cell r="M3683">
            <v>2460</v>
          </cell>
          <cell r="N3683">
            <v>540</v>
          </cell>
          <cell r="O3683">
            <v>474</v>
          </cell>
          <cell r="P3683">
            <v>780</v>
          </cell>
          <cell r="Q3683">
            <v>540</v>
          </cell>
          <cell r="R3683">
            <v>780</v>
          </cell>
          <cell r="S3683">
            <v>540</v>
          </cell>
          <cell r="T3683">
            <v>780</v>
          </cell>
          <cell r="U3683">
            <v>540</v>
          </cell>
          <cell r="V3683">
            <v>780</v>
          </cell>
          <cell r="W3683">
            <v>0</v>
          </cell>
          <cell r="X3683">
            <v>780</v>
          </cell>
          <cell r="Y3683">
            <v>0</v>
          </cell>
          <cell r="Z3683">
            <v>780</v>
          </cell>
          <cell r="AA3683">
            <v>0</v>
          </cell>
          <cell r="AB3683">
            <v>780</v>
          </cell>
          <cell r="AC3683">
            <v>0</v>
          </cell>
          <cell r="AD3683">
            <v>780</v>
          </cell>
          <cell r="AE3683">
            <v>0</v>
          </cell>
        </row>
        <row r="3684">
          <cell r="F3684" t="str">
            <v>(-) DESPESAS COMERCIAL VENDAS EXTERNAS - GTESBenefícios Assistenciais</v>
          </cell>
          <cell r="G3684" t="str">
            <v>Benefícios Assistenciais</v>
          </cell>
          <cell r="H3684">
            <v>0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0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  <cell r="AA3684">
            <v>0</v>
          </cell>
          <cell r="AB3684">
            <v>0</v>
          </cell>
          <cell r="AC3684">
            <v>0</v>
          </cell>
          <cell r="AD3684">
            <v>0</v>
          </cell>
          <cell r="AE3684">
            <v>0</v>
          </cell>
        </row>
        <row r="3685">
          <cell r="F3685" t="str">
            <v>(-) DESPESAS COMERCIAL VENDAS EXTERNAS - GTESAuxílio Creche</v>
          </cell>
          <cell r="G3685" t="str">
            <v>Auxílio Creche</v>
          </cell>
          <cell r="H3685">
            <v>0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  <cell r="AA3685">
            <v>0</v>
          </cell>
          <cell r="AB3685">
            <v>0</v>
          </cell>
          <cell r="AC3685">
            <v>0</v>
          </cell>
          <cell r="AD3685">
            <v>0</v>
          </cell>
          <cell r="AE3685">
            <v>0</v>
          </cell>
        </row>
        <row r="3686">
          <cell r="F3686" t="str">
            <v>(-) DESPESAS COMERCIAL VENDAS EXTERNAS - GTESVale Transporte</v>
          </cell>
          <cell r="G3686" t="str">
            <v>Vale Transporte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  <cell r="AA3686">
            <v>0</v>
          </cell>
          <cell r="AB3686">
            <v>0</v>
          </cell>
          <cell r="AC3686">
            <v>0</v>
          </cell>
          <cell r="AD3686">
            <v>0</v>
          </cell>
          <cell r="AE3686">
            <v>0</v>
          </cell>
        </row>
        <row r="3687">
          <cell r="F3687" t="str">
            <v>(-) DESPESAS COMERCIAL VENDAS EXTERNAS - GTES(-) Despesas Especificas</v>
          </cell>
          <cell r="G3687" t="str">
            <v>(-) Despesas Especificas</v>
          </cell>
          <cell r="H3687">
            <v>1460.2515200579346</v>
          </cell>
          <cell r="I3687">
            <v>0</v>
          </cell>
          <cell r="J3687">
            <v>1584.679065860237</v>
          </cell>
          <cell r="K3687">
            <v>1827.51</v>
          </cell>
          <cell r="L3687">
            <v>1470.5503738258578</v>
          </cell>
          <cell r="M3687">
            <v>415.9</v>
          </cell>
          <cell r="N3687">
            <v>1633.969151332928</v>
          </cell>
          <cell r="O3687">
            <v>6317.420000000001</v>
          </cell>
          <cell r="P3687">
            <v>1619.8816343936915</v>
          </cell>
          <cell r="Q3687">
            <v>0</v>
          </cell>
          <cell r="R3687">
            <v>1734.1135723795305</v>
          </cell>
          <cell r="S3687">
            <v>2786.64</v>
          </cell>
          <cell r="T3687">
            <v>1448.8325445658063</v>
          </cell>
          <cell r="U3687">
            <v>348.01</v>
          </cell>
          <cell r="V3687">
            <v>1578.8456108162241</v>
          </cell>
          <cell r="W3687">
            <v>0</v>
          </cell>
          <cell r="X3687">
            <v>1534.0617504851346</v>
          </cell>
          <cell r="Y3687">
            <v>0</v>
          </cell>
          <cell r="Z3687">
            <v>1639.5987694056753</v>
          </cell>
          <cell r="AA3687">
            <v>0</v>
          </cell>
          <cell r="AB3687">
            <v>1628.3295593479452</v>
          </cell>
          <cell r="AC3687">
            <v>0</v>
          </cell>
          <cell r="AD3687">
            <v>1637.6393310821277</v>
          </cell>
          <cell r="AE3687">
            <v>0</v>
          </cell>
        </row>
        <row r="3688">
          <cell r="F3688" t="str">
            <v>(-) DESPESAS COMERCIAL VENDAS EXTERNAS - GTESMaterial Gráfico Divulgação de Produtos</v>
          </cell>
          <cell r="G3688" t="str">
            <v>Material Gráfico Divulgação de Produtos</v>
          </cell>
          <cell r="H3688">
            <v>0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B3688">
            <v>0</v>
          </cell>
          <cell r="AC3688">
            <v>0</v>
          </cell>
          <cell r="AD3688">
            <v>0</v>
          </cell>
          <cell r="AE3688">
            <v>0</v>
          </cell>
        </row>
        <row r="3689">
          <cell r="F3689" t="str">
            <v>(-) DESPESAS COMERCIAL VENDAS EXTERNAS - GTESPremiação Campanha de Representantes</v>
          </cell>
          <cell r="G3689" t="str">
            <v>Premiação Campanha de Representantes</v>
          </cell>
          <cell r="H3689">
            <v>0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  <cell r="AA3689">
            <v>0</v>
          </cell>
          <cell r="AB3689">
            <v>0</v>
          </cell>
          <cell r="AC3689">
            <v>0</v>
          </cell>
          <cell r="AD3689">
            <v>0</v>
          </cell>
          <cell r="AE3689">
            <v>0</v>
          </cell>
        </row>
        <row r="3690">
          <cell r="F3690" t="str">
            <v>(-) DESPESAS COMERCIAL VENDAS EXTERNAS - GTESPremiação Campanha de Clientes</v>
          </cell>
          <cell r="G3690" t="str">
            <v>Premiação Campanha de Clientes</v>
          </cell>
          <cell r="H3690">
            <v>0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>
            <v>0</v>
          </cell>
          <cell r="R3690">
            <v>0</v>
          </cell>
          <cell r="S3690">
            <v>50.5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  <cell r="AA3690">
            <v>0</v>
          </cell>
          <cell r="AB3690">
            <v>0</v>
          </cell>
          <cell r="AC3690">
            <v>0</v>
          </cell>
          <cell r="AD3690">
            <v>0</v>
          </cell>
          <cell r="AE3690">
            <v>0</v>
          </cell>
        </row>
        <row r="3691">
          <cell r="F3691" t="str">
            <v>(-) DESPESAS COMERCIAL VENDAS EXTERNAS - GTESBrindes Comerciais</v>
          </cell>
          <cell r="G3691" t="str">
            <v>Brindes Comerciais</v>
          </cell>
          <cell r="H3691">
            <v>0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B3691">
            <v>0</v>
          </cell>
          <cell r="AC3691">
            <v>0</v>
          </cell>
          <cell r="AD3691">
            <v>0</v>
          </cell>
          <cell r="AE3691">
            <v>0</v>
          </cell>
        </row>
        <row r="3692">
          <cell r="F3692" t="str">
            <v>(-) DESPESAS COMERCIAL VENDAS EXTERNAS - GTESPropaganda e Merchandise</v>
          </cell>
          <cell r="G3692" t="str">
            <v>Propaganda e Merchandise</v>
          </cell>
          <cell r="H3692">
            <v>0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  <cell r="AA3692">
            <v>0</v>
          </cell>
          <cell r="AB3692">
            <v>0</v>
          </cell>
          <cell r="AC3692">
            <v>0</v>
          </cell>
          <cell r="AD3692">
            <v>0</v>
          </cell>
          <cell r="AE3692">
            <v>0</v>
          </cell>
        </row>
        <row r="3693">
          <cell r="F3693" t="str">
            <v>(-) DESPESAS COMERCIAL VENDAS EXTERNAS - GTESTreinamento de PDV</v>
          </cell>
          <cell r="G3693" t="str">
            <v>Treinamento de PDV</v>
          </cell>
          <cell r="H3693">
            <v>666.66666666666663</v>
          </cell>
          <cell r="I3693">
            <v>0</v>
          </cell>
          <cell r="J3693">
            <v>666.66666666666663</v>
          </cell>
          <cell r="K3693">
            <v>997.08</v>
          </cell>
          <cell r="L3693">
            <v>666.66666666666663</v>
          </cell>
          <cell r="M3693">
            <v>0</v>
          </cell>
          <cell r="N3693">
            <v>666.66666666666663</v>
          </cell>
          <cell r="O3693">
            <v>0</v>
          </cell>
          <cell r="P3693">
            <v>666.66666666666663</v>
          </cell>
          <cell r="Q3693">
            <v>0</v>
          </cell>
          <cell r="R3693">
            <v>666.66666666666663</v>
          </cell>
          <cell r="S3693">
            <v>474</v>
          </cell>
          <cell r="T3693">
            <v>666.66666666666663</v>
          </cell>
          <cell r="U3693">
            <v>0</v>
          </cell>
          <cell r="V3693">
            <v>666.66666666666663</v>
          </cell>
          <cell r="W3693">
            <v>0</v>
          </cell>
          <cell r="X3693">
            <v>666.66666666666663</v>
          </cell>
          <cell r="Y3693">
            <v>0</v>
          </cell>
          <cell r="Z3693">
            <v>666.66666666666663</v>
          </cell>
          <cell r="AA3693">
            <v>0</v>
          </cell>
          <cell r="AB3693">
            <v>666.66666666666663</v>
          </cell>
          <cell r="AC3693">
            <v>0</v>
          </cell>
          <cell r="AD3693">
            <v>666.66666666666663</v>
          </cell>
          <cell r="AE3693">
            <v>0</v>
          </cell>
        </row>
        <row r="3694">
          <cell r="F3694" t="str">
            <v>(-) DESPESAS COMERCIAL VENDAS EXTERNAS - GTESAluguel Espaço Feira de Negócios</v>
          </cell>
          <cell r="G3694" t="str">
            <v>Aluguel Espaço Feira de Negócios</v>
          </cell>
          <cell r="H3694">
            <v>0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A3694">
            <v>0</v>
          </cell>
          <cell r="AB3694">
            <v>0</v>
          </cell>
          <cell r="AC3694">
            <v>0</v>
          </cell>
          <cell r="AD3694">
            <v>0</v>
          </cell>
          <cell r="AE3694">
            <v>0</v>
          </cell>
        </row>
        <row r="3695">
          <cell r="F3695" t="str">
            <v>(-) DESPESAS COMERCIAL VENDAS EXTERNAS - GTESDespesas Relacionamento Cliente/Fornecedor</v>
          </cell>
          <cell r="G3695" t="str">
            <v>Despesas Relacionamento Cliente/Fornecedor</v>
          </cell>
          <cell r="H3695">
            <v>793.5848533912681</v>
          </cell>
          <cell r="I3695">
            <v>0</v>
          </cell>
          <cell r="J3695">
            <v>918.01239919357033</v>
          </cell>
          <cell r="K3695">
            <v>830.43</v>
          </cell>
          <cell r="L3695">
            <v>803.8837071591912</v>
          </cell>
          <cell r="M3695">
            <v>415.9</v>
          </cell>
          <cell r="N3695">
            <v>967.30248466626131</v>
          </cell>
          <cell r="O3695">
            <v>6317.420000000001</v>
          </cell>
          <cell r="P3695">
            <v>953.21496772702483</v>
          </cell>
          <cell r="Q3695">
            <v>0</v>
          </cell>
          <cell r="R3695">
            <v>1067.4469057128638</v>
          </cell>
          <cell r="S3695">
            <v>2262.14</v>
          </cell>
          <cell r="T3695">
            <v>782.16587789913967</v>
          </cell>
          <cell r="U3695">
            <v>348.01</v>
          </cell>
          <cell r="V3695">
            <v>912.17894414955742</v>
          </cell>
          <cell r="W3695">
            <v>0</v>
          </cell>
          <cell r="X3695">
            <v>867.39508381846792</v>
          </cell>
          <cell r="Y3695">
            <v>0</v>
          </cell>
          <cell r="Z3695">
            <v>972.93210273900877</v>
          </cell>
          <cell r="AA3695">
            <v>0</v>
          </cell>
          <cell r="AB3695">
            <v>961.66289268127866</v>
          </cell>
          <cell r="AC3695">
            <v>0</v>
          </cell>
          <cell r="AD3695">
            <v>970.97266441546094</v>
          </cell>
          <cell r="AE3695">
            <v>0</v>
          </cell>
        </row>
        <row r="3696">
          <cell r="F3696" t="str">
            <v>(-) DESPESAS COMERCIAL VENDAS EXTERNAS - GTESPromotores de Vendas</v>
          </cell>
          <cell r="G3696" t="str">
            <v>Promotores de Vendas</v>
          </cell>
          <cell r="H3696">
            <v>0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  <cell r="AA3696">
            <v>0</v>
          </cell>
          <cell r="AB3696">
            <v>0</v>
          </cell>
          <cell r="AC3696">
            <v>0</v>
          </cell>
          <cell r="AD3696">
            <v>0</v>
          </cell>
          <cell r="AE3696">
            <v>0</v>
          </cell>
        </row>
        <row r="3697">
          <cell r="F3697" t="str">
            <v>(-) DESPESAS COMERCIAL VENDAS EXTERNAS - GTESBonificações</v>
          </cell>
          <cell r="G3697" t="str">
            <v>Bonificações</v>
          </cell>
          <cell r="H3697">
            <v>0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A3697">
            <v>0</v>
          </cell>
          <cell r="AB3697">
            <v>0</v>
          </cell>
          <cell r="AC3697">
            <v>0</v>
          </cell>
          <cell r="AD3697">
            <v>0</v>
          </cell>
          <cell r="AE3697">
            <v>0</v>
          </cell>
        </row>
        <row r="3698">
          <cell r="F3698" t="str">
            <v>(-) DESPESAS COMERCIAL VENDAS EXTERNAS - GTESMulta Licitações</v>
          </cell>
          <cell r="G3698" t="str">
            <v>Multa Licitações</v>
          </cell>
          <cell r="H3698">
            <v>0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  <cell r="AA3698">
            <v>0</v>
          </cell>
          <cell r="AB3698">
            <v>0</v>
          </cell>
          <cell r="AC3698">
            <v>0</v>
          </cell>
          <cell r="AD3698">
            <v>0</v>
          </cell>
          <cell r="AE3698">
            <v>0</v>
          </cell>
        </row>
        <row r="3699">
          <cell r="F3699" t="str">
            <v>(-) DESPESAS COMERCIAL VENDAS EXTERNAS - GTESParticipação em Feira de Negócios</v>
          </cell>
          <cell r="G3699" t="str">
            <v>Participação em Feira de Negócios</v>
          </cell>
          <cell r="H3699">
            <v>0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  <cell r="AA3699">
            <v>0</v>
          </cell>
          <cell r="AB3699">
            <v>0</v>
          </cell>
          <cell r="AC3699">
            <v>0</v>
          </cell>
          <cell r="AD3699">
            <v>0</v>
          </cell>
          <cell r="AE3699">
            <v>0</v>
          </cell>
        </row>
        <row r="3700">
          <cell r="F3700" t="str">
            <v>(-) DESPESAS COMERCIAL VENDAS EXTERNAS - GTESDespesas com PCLD</v>
          </cell>
          <cell r="G3700" t="str">
            <v>Despesas com PCLD</v>
          </cell>
          <cell r="H3700">
            <v>0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A3700">
            <v>0</v>
          </cell>
          <cell r="AB3700">
            <v>0</v>
          </cell>
          <cell r="AC3700">
            <v>0</v>
          </cell>
          <cell r="AD3700">
            <v>0</v>
          </cell>
          <cell r="AE3700">
            <v>0</v>
          </cell>
        </row>
        <row r="3701">
          <cell r="F3701" t="str">
            <v>(-) DESPESAS COMERCIAL VENDAS EXTERNAS - GTESIndenização Consumidor</v>
          </cell>
          <cell r="G3701" t="str">
            <v>Indenização Consumidor</v>
          </cell>
          <cell r="H3701">
            <v>0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  <cell r="AA3701">
            <v>0</v>
          </cell>
          <cell r="AB3701">
            <v>0</v>
          </cell>
          <cell r="AC3701">
            <v>0</v>
          </cell>
          <cell r="AD3701">
            <v>0</v>
          </cell>
          <cell r="AE3701">
            <v>0</v>
          </cell>
        </row>
        <row r="3702">
          <cell r="F3702" t="str">
            <v>(-) DESPESAS COMERCIAL VENDAS EXTERNAS - GTESRescisão Representante</v>
          </cell>
          <cell r="G3702" t="str">
            <v>Rescisão Representante</v>
          </cell>
          <cell r="H3702">
            <v>0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  <cell r="AA3702">
            <v>0</v>
          </cell>
          <cell r="AB3702">
            <v>0</v>
          </cell>
          <cell r="AC3702">
            <v>0</v>
          </cell>
          <cell r="AD3702">
            <v>0</v>
          </cell>
          <cell r="AE3702">
            <v>0</v>
          </cell>
        </row>
        <row r="3703">
          <cell r="F3703" t="str">
            <v>(-) DESPESAS COMERCIAL VENDAS EXTERNAS - GTESConvenção de Vendas</v>
          </cell>
          <cell r="G3703" t="str">
            <v>Convenção de Vendas</v>
          </cell>
          <cell r="H3703">
            <v>0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>
            <v>0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  <cell r="AA3703">
            <v>0</v>
          </cell>
          <cell r="AB3703">
            <v>0</v>
          </cell>
          <cell r="AC3703">
            <v>0</v>
          </cell>
          <cell r="AD3703">
            <v>0</v>
          </cell>
          <cell r="AE3703">
            <v>0</v>
          </cell>
        </row>
        <row r="3704">
          <cell r="F3704" t="str">
            <v>(-) DESPESAS COMERCIAL VENDAS EXTERNAS - GTESComissões sobre vendas</v>
          </cell>
          <cell r="G3704" t="str">
            <v>Comissões sobre vendas</v>
          </cell>
          <cell r="H3704">
            <v>0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A3704">
            <v>0</v>
          </cell>
          <cell r="AB3704">
            <v>0</v>
          </cell>
          <cell r="AC3704">
            <v>0</v>
          </cell>
          <cell r="AD3704">
            <v>0</v>
          </cell>
          <cell r="AE3704">
            <v>0</v>
          </cell>
        </row>
        <row r="3705">
          <cell r="F3705" t="str">
            <v>(-) DESPESAS COMERCIAL VENDAS EXTERNAS - GTESDespesa com Visita de Clientes</v>
          </cell>
          <cell r="G3705" t="str">
            <v>Despesa com Visita de Clientes</v>
          </cell>
          <cell r="H3705">
            <v>0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  <cell r="AA3705">
            <v>0</v>
          </cell>
          <cell r="AB3705">
            <v>0</v>
          </cell>
          <cell r="AC3705">
            <v>0</v>
          </cell>
          <cell r="AD3705">
            <v>0</v>
          </cell>
          <cell r="AE3705">
            <v>0</v>
          </cell>
        </row>
        <row r="3706">
          <cell r="F3706" t="str">
            <v>(-) DESPESAS COMERCIAL VENDAS EXTERNAS - GTESCampanha Lançamento de Produtos</v>
          </cell>
          <cell r="G3706" t="str">
            <v>Campanha Lançamento de Produtos</v>
          </cell>
          <cell r="H3706">
            <v>0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  <cell r="AA3706">
            <v>0</v>
          </cell>
          <cell r="AB3706">
            <v>0</v>
          </cell>
          <cell r="AC3706">
            <v>0</v>
          </cell>
          <cell r="AD3706">
            <v>0</v>
          </cell>
          <cell r="AE3706">
            <v>0</v>
          </cell>
        </row>
        <row r="3707">
          <cell r="F3707" t="str">
            <v>(-) DESPESAS COMERCIAL VENDAS EXTERNAS - GTESRegistro/Manutenção de Domínio</v>
          </cell>
          <cell r="G3707" t="str">
            <v>Registro/Manutenção de Domínio</v>
          </cell>
          <cell r="H3707">
            <v>0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  <cell r="AA3707">
            <v>0</v>
          </cell>
          <cell r="AB3707">
            <v>0</v>
          </cell>
          <cell r="AC3707">
            <v>0</v>
          </cell>
          <cell r="AD3707">
            <v>0</v>
          </cell>
          <cell r="AE3707">
            <v>0</v>
          </cell>
        </row>
        <row r="3708">
          <cell r="F3708" t="str">
            <v>(-) DESPESAS COMERCIAL VENDAS EXTERNAS - GTESDoações</v>
          </cell>
          <cell r="G3708" t="str">
            <v>Doações</v>
          </cell>
          <cell r="H3708">
            <v>0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B3708">
            <v>0</v>
          </cell>
          <cell r="AC3708">
            <v>0</v>
          </cell>
          <cell r="AD3708">
            <v>0</v>
          </cell>
          <cell r="AE3708">
            <v>0</v>
          </cell>
        </row>
        <row r="3709">
          <cell r="F3709" t="str">
            <v>(-) DESPESAS COMERCIAL VENDAS EXTERNAS - GTESServiço Copa</v>
          </cell>
          <cell r="G3709" t="str">
            <v>Serviço Copa</v>
          </cell>
          <cell r="H3709">
            <v>0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  <cell r="AA3709">
            <v>0</v>
          </cell>
          <cell r="AB3709">
            <v>0</v>
          </cell>
          <cell r="AC3709">
            <v>0</v>
          </cell>
          <cell r="AD3709">
            <v>0</v>
          </cell>
          <cell r="AE3709">
            <v>0</v>
          </cell>
        </row>
        <row r="3710">
          <cell r="F3710" t="str">
            <v>(-) DESPESAS COMERCIAL VENDAS EXTERNAS - GTESEnergia Elétrica</v>
          </cell>
          <cell r="G3710" t="str">
            <v>Energia Elétrica</v>
          </cell>
          <cell r="H3710">
            <v>0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  <cell r="AA3710">
            <v>0</v>
          </cell>
          <cell r="AB3710">
            <v>0</v>
          </cell>
          <cell r="AC3710">
            <v>0</v>
          </cell>
          <cell r="AD3710">
            <v>0</v>
          </cell>
          <cell r="AE3710">
            <v>0</v>
          </cell>
        </row>
        <row r="3711">
          <cell r="F3711" t="str">
            <v>(-) DESPESAS COMERCIAL VENDAS EXTERNAS - GTESDescontos Concedidos Operacional</v>
          </cell>
          <cell r="G3711" t="str">
            <v>Descontos Concedidos Operacional</v>
          </cell>
          <cell r="H3711">
            <v>0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  <cell r="AA3711">
            <v>0</v>
          </cell>
          <cell r="AB3711">
            <v>0</v>
          </cell>
          <cell r="AC3711">
            <v>0</v>
          </cell>
          <cell r="AD3711">
            <v>0</v>
          </cell>
          <cell r="AE3711">
            <v>0</v>
          </cell>
        </row>
        <row r="3712">
          <cell r="F3712" t="str">
            <v>(-) DESPESAS COMERCIAL VENDAS EXTERNAS - GTES(-) Despesas Gerais</v>
          </cell>
          <cell r="G3712" t="str">
            <v>(-) Despesas Gerais</v>
          </cell>
          <cell r="H3712">
            <v>29290.740308669156</v>
          </cell>
          <cell r="I3712">
            <v>1726.32</v>
          </cell>
          <cell r="J3712">
            <v>30465.749115038532</v>
          </cell>
          <cell r="K3712">
            <v>35833.97</v>
          </cell>
          <cell r="L3712">
            <v>29387.995653494872</v>
          </cell>
          <cell r="M3712">
            <v>21519.309999999998</v>
          </cell>
          <cell r="N3712">
            <v>30931.211036059885</v>
          </cell>
          <cell r="O3712">
            <v>20216.23</v>
          </cell>
          <cell r="P3712">
            <v>30798.178142444984</v>
          </cell>
          <cell r="Q3712">
            <v>15894.3</v>
          </cell>
          <cell r="R3712">
            <v>31876.906588276936</v>
          </cell>
          <cell r="S3712">
            <v>33771.620000000003</v>
          </cell>
          <cell r="T3712">
            <v>29232.907298892649</v>
          </cell>
          <cell r="U3712">
            <v>35179.289999999994</v>
          </cell>
          <cell r="V3712">
            <v>30460.661947610472</v>
          </cell>
          <cell r="W3712">
            <v>0</v>
          </cell>
          <cell r="X3712">
            <v>30037.753740806693</v>
          </cell>
          <cell r="Y3712">
            <v>0</v>
          </cell>
          <cell r="Z3712">
            <v>31034.373306273625</v>
          </cell>
          <cell r="AA3712">
            <v>0</v>
          </cell>
          <cell r="AB3712">
            <v>30927.954579027341</v>
          </cell>
          <cell r="AC3712">
            <v>0</v>
          </cell>
          <cell r="AD3712">
            <v>31015.869708289265</v>
          </cell>
          <cell r="AE3712">
            <v>0</v>
          </cell>
        </row>
        <row r="3713">
          <cell r="F3713" t="str">
            <v>(-) DESPESAS COMERCIAL VENDAS EXTERNAS - GTES(-) Deslocamentos e Viagens</v>
          </cell>
          <cell r="G3713" t="str">
            <v>(-) Deslocamentos e Viagens</v>
          </cell>
          <cell r="H3713">
            <v>20289.409397168936</v>
          </cell>
          <cell r="I3713">
            <v>0</v>
          </cell>
          <cell r="J3713">
            <v>20590.879565284227</v>
          </cell>
          <cell r="K3713">
            <v>31040.400000000001</v>
          </cell>
          <cell r="L3713">
            <v>20314.362048583793</v>
          </cell>
          <cell r="M3713">
            <v>17998.71</v>
          </cell>
          <cell r="N3713">
            <v>20710.30240094378</v>
          </cell>
          <cell r="O3713">
            <v>15492.11</v>
          </cell>
          <cell r="P3713">
            <v>20676.170359902429</v>
          </cell>
          <cell r="Q3713">
            <v>13961.039999999999</v>
          </cell>
          <cell r="R3713">
            <v>20952.938026793836</v>
          </cell>
          <cell r="S3713">
            <v>25407.440000000002</v>
          </cell>
          <cell r="T3713">
            <v>20261.742850833725</v>
          </cell>
          <cell r="U3713">
            <v>23487.989999999998</v>
          </cell>
          <cell r="V3713">
            <v>20576.745937063311</v>
          </cell>
          <cell r="W3713">
            <v>0</v>
          </cell>
          <cell r="X3713">
            <v>20468.24104117541</v>
          </cell>
          <cell r="Y3713">
            <v>0</v>
          </cell>
          <cell r="Z3713">
            <v>20723.942161302894</v>
          </cell>
          <cell r="AA3713">
            <v>0</v>
          </cell>
          <cell r="AB3713">
            <v>20696.638475220163</v>
          </cell>
          <cell r="AC3713">
            <v>0</v>
          </cell>
          <cell r="AD3713">
            <v>20719.194722164699</v>
          </cell>
          <cell r="AE3713">
            <v>0</v>
          </cell>
        </row>
        <row r="3714">
          <cell r="F3714" t="str">
            <v xml:space="preserve">(-) DESPESAS COMERCIAL VENDAS EXTERNAS - GTESHospedagem </v>
          </cell>
          <cell r="G3714" t="str">
            <v xml:space="preserve">Hospedagem </v>
          </cell>
          <cell r="H3714">
            <v>6000</v>
          </cell>
          <cell r="I3714">
            <v>0</v>
          </cell>
          <cell r="J3714">
            <v>6000</v>
          </cell>
          <cell r="K3714">
            <v>7106.6</v>
          </cell>
          <cell r="L3714">
            <v>6000</v>
          </cell>
          <cell r="M3714">
            <v>6411.5</v>
          </cell>
          <cell r="N3714">
            <v>6000</v>
          </cell>
          <cell r="O3714">
            <v>5177.5</v>
          </cell>
          <cell r="P3714">
            <v>6000</v>
          </cell>
          <cell r="Q3714">
            <v>3012</v>
          </cell>
          <cell r="R3714">
            <v>6000</v>
          </cell>
          <cell r="S3714">
            <v>10101.76</v>
          </cell>
          <cell r="T3714">
            <v>6000</v>
          </cell>
          <cell r="U3714">
            <v>5488.15</v>
          </cell>
          <cell r="V3714">
            <v>6000</v>
          </cell>
          <cell r="W3714">
            <v>0</v>
          </cell>
          <cell r="X3714">
            <v>6000</v>
          </cell>
          <cell r="Y3714">
            <v>0</v>
          </cell>
          <cell r="Z3714">
            <v>6000</v>
          </cell>
          <cell r="AA3714">
            <v>0</v>
          </cell>
          <cell r="AB3714">
            <v>6000</v>
          </cell>
          <cell r="AC3714">
            <v>0</v>
          </cell>
          <cell r="AD3714">
            <v>6000</v>
          </cell>
          <cell r="AE3714">
            <v>0</v>
          </cell>
        </row>
        <row r="3715">
          <cell r="F3715" t="str">
            <v xml:space="preserve">(-) DESPESAS COMERCIAL VENDAS EXTERNAS - GTESPassagens Aéreas </v>
          </cell>
          <cell r="G3715" t="str">
            <v xml:space="preserve">Passagens Aéreas </v>
          </cell>
          <cell r="H3715">
            <v>7000</v>
          </cell>
          <cell r="I3715">
            <v>0</v>
          </cell>
          <cell r="J3715">
            <v>7000</v>
          </cell>
          <cell r="K3715">
            <v>15645.89</v>
          </cell>
          <cell r="L3715">
            <v>7000</v>
          </cell>
          <cell r="M3715">
            <v>9066.68</v>
          </cell>
          <cell r="N3715">
            <v>7000</v>
          </cell>
          <cell r="O3715">
            <v>3349.29</v>
          </cell>
          <cell r="P3715">
            <v>7000</v>
          </cell>
          <cell r="Q3715">
            <v>10737.83</v>
          </cell>
          <cell r="R3715">
            <v>7000</v>
          </cell>
          <cell r="S3715">
            <v>4922.07</v>
          </cell>
          <cell r="T3715">
            <v>7000</v>
          </cell>
          <cell r="U3715">
            <v>13400.06</v>
          </cell>
          <cell r="V3715">
            <v>7000</v>
          </cell>
          <cell r="W3715">
            <v>0</v>
          </cell>
          <cell r="X3715">
            <v>7000</v>
          </cell>
          <cell r="Y3715">
            <v>0</v>
          </cell>
          <cell r="Z3715">
            <v>7000</v>
          </cell>
          <cell r="AA3715">
            <v>0</v>
          </cell>
          <cell r="AB3715">
            <v>7000</v>
          </cell>
          <cell r="AC3715">
            <v>0</v>
          </cell>
          <cell r="AD3715">
            <v>7000</v>
          </cell>
          <cell r="AE3715">
            <v>0</v>
          </cell>
        </row>
        <row r="3716">
          <cell r="F3716" t="str">
            <v xml:space="preserve">(-) DESPESAS COMERCIAL VENDAS EXTERNAS - GTESPassagens Rodoviárias </v>
          </cell>
          <cell r="G3716" t="str">
            <v xml:space="preserve">Passagens Rodoviárias </v>
          </cell>
          <cell r="H3716">
            <v>725.56329452915941</v>
          </cell>
          <cell r="I3716">
            <v>0</v>
          </cell>
          <cell r="J3716">
            <v>839.32562211983577</v>
          </cell>
          <cell r="K3716">
            <v>33.200000000000003</v>
          </cell>
          <cell r="L3716">
            <v>734.97938940268909</v>
          </cell>
          <cell r="M3716">
            <v>0</v>
          </cell>
          <cell r="N3716">
            <v>884.39084312343891</v>
          </cell>
          <cell r="O3716">
            <v>0</v>
          </cell>
          <cell r="P3716">
            <v>871.51082763613692</v>
          </cell>
          <cell r="Q3716">
            <v>32.9</v>
          </cell>
          <cell r="R3716">
            <v>975.95145665176119</v>
          </cell>
          <cell r="S3716">
            <v>0</v>
          </cell>
          <cell r="T3716">
            <v>715.12308836492775</v>
          </cell>
          <cell r="U3716">
            <v>0</v>
          </cell>
          <cell r="V3716">
            <v>833.99217750816683</v>
          </cell>
          <cell r="W3716">
            <v>0</v>
          </cell>
          <cell r="X3716">
            <v>793.046933776885</v>
          </cell>
          <cell r="Y3716">
            <v>0</v>
          </cell>
          <cell r="Z3716">
            <v>889.53792250423658</v>
          </cell>
          <cell r="AA3716">
            <v>0</v>
          </cell>
          <cell r="AB3716">
            <v>879.23464473716911</v>
          </cell>
          <cell r="AC3716">
            <v>0</v>
          </cell>
          <cell r="AD3716">
            <v>887.74643603699292</v>
          </cell>
          <cell r="AE3716">
            <v>0</v>
          </cell>
        </row>
        <row r="3717">
          <cell r="F3717" t="str">
            <v>(-) DESPESAS COMERCIAL VENDAS EXTERNAS - GTESPassagens Marítimas</v>
          </cell>
          <cell r="G3717" t="str">
            <v>Passagens Marítimas</v>
          </cell>
          <cell r="H3717">
            <v>362.7816472645797</v>
          </cell>
          <cell r="I3717">
            <v>0</v>
          </cell>
          <cell r="J3717">
            <v>419.66281105991789</v>
          </cell>
          <cell r="K3717">
            <v>126.7</v>
          </cell>
          <cell r="L3717">
            <v>367.48969470134455</v>
          </cell>
          <cell r="M3717">
            <v>0</v>
          </cell>
          <cell r="N3717">
            <v>442.19542156171946</v>
          </cell>
          <cell r="O3717">
            <v>33.299999999999997</v>
          </cell>
          <cell r="P3717">
            <v>435.75541381806846</v>
          </cell>
          <cell r="Q3717">
            <v>0</v>
          </cell>
          <cell r="R3717">
            <v>487.9757283258806</v>
          </cell>
          <cell r="S3717">
            <v>46.7</v>
          </cell>
          <cell r="T3717">
            <v>357.56154418246388</v>
          </cell>
          <cell r="U3717">
            <v>0</v>
          </cell>
          <cell r="V3717">
            <v>416.99608875408342</v>
          </cell>
          <cell r="W3717">
            <v>0</v>
          </cell>
          <cell r="X3717">
            <v>396.5234668884425</v>
          </cell>
          <cell r="Y3717">
            <v>0</v>
          </cell>
          <cell r="Z3717">
            <v>444.76896125211829</v>
          </cell>
          <cell r="AA3717">
            <v>0</v>
          </cell>
          <cell r="AB3717">
            <v>439.61732236858455</v>
          </cell>
          <cell r="AC3717">
            <v>0</v>
          </cell>
          <cell r="AD3717">
            <v>443.87321801849646</v>
          </cell>
          <cell r="AE3717">
            <v>0</v>
          </cell>
        </row>
        <row r="3718">
          <cell r="F3718" t="str">
            <v>(-) DESPESAS COMERCIAL VENDAS EXTERNAS - GTESDespesas com Táxi</v>
          </cell>
          <cell r="G3718" t="str">
            <v>Despesas com Táxi</v>
          </cell>
          <cell r="H3718">
            <v>1200</v>
          </cell>
          <cell r="I3718">
            <v>0</v>
          </cell>
          <cell r="J3718">
            <v>1200</v>
          </cell>
          <cell r="K3718">
            <v>1670.91</v>
          </cell>
          <cell r="L3718">
            <v>1200</v>
          </cell>
          <cell r="M3718">
            <v>107</v>
          </cell>
          <cell r="N3718">
            <v>1200</v>
          </cell>
          <cell r="O3718">
            <v>2125.77</v>
          </cell>
          <cell r="P3718">
            <v>1200</v>
          </cell>
          <cell r="Q3718">
            <v>80</v>
          </cell>
          <cell r="R3718">
            <v>1200</v>
          </cell>
          <cell r="S3718">
            <v>2830.59</v>
          </cell>
          <cell r="T3718">
            <v>1200</v>
          </cell>
          <cell r="U3718">
            <v>1295</v>
          </cell>
          <cell r="V3718">
            <v>1200</v>
          </cell>
          <cell r="W3718">
            <v>0</v>
          </cell>
          <cell r="X3718">
            <v>1200</v>
          </cell>
          <cell r="Y3718">
            <v>0</v>
          </cell>
          <cell r="Z3718">
            <v>1200</v>
          </cell>
          <cell r="AA3718">
            <v>0</v>
          </cell>
          <cell r="AB3718">
            <v>1200</v>
          </cell>
          <cell r="AC3718">
            <v>0</v>
          </cell>
          <cell r="AD3718">
            <v>1200</v>
          </cell>
          <cell r="AE3718">
            <v>0</v>
          </cell>
        </row>
        <row r="3719">
          <cell r="F3719" t="str">
            <v>(-) DESPESAS COMERCIAL VENDAS EXTERNAS - GTESDespesas com Moto Taxi</v>
          </cell>
          <cell r="G3719" t="str">
            <v>Despesas com Moto Taxi</v>
          </cell>
          <cell r="H3719">
            <v>0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  <cell r="AA3719">
            <v>0</v>
          </cell>
          <cell r="AB3719">
            <v>0</v>
          </cell>
          <cell r="AC3719">
            <v>0</v>
          </cell>
          <cell r="AD3719">
            <v>0</v>
          </cell>
          <cell r="AE3719">
            <v>0</v>
          </cell>
        </row>
        <row r="3720">
          <cell r="F3720" t="str">
            <v>(-) DESPESAS COMERCIAL VENDAS EXTERNAS - GTESAlimentação Viagens</v>
          </cell>
          <cell r="G3720" t="str">
            <v>Alimentação Viagens</v>
          </cell>
          <cell r="H3720">
            <v>4166.666666666667</v>
          </cell>
          <cell r="I3720">
            <v>0</v>
          </cell>
          <cell r="J3720">
            <v>4166.666666666667</v>
          </cell>
          <cell r="K3720">
            <v>6243.7</v>
          </cell>
          <cell r="L3720">
            <v>4166.666666666667</v>
          </cell>
          <cell r="M3720">
            <v>2058.23</v>
          </cell>
          <cell r="N3720">
            <v>4166.666666666667</v>
          </cell>
          <cell r="O3720">
            <v>4458.05</v>
          </cell>
          <cell r="P3720">
            <v>4166.666666666667</v>
          </cell>
          <cell r="Q3720">
            <v>98.31</v>
          </cell>
          <cell r="R3720">
            <v>4166.666666666667</v>
          </cell>
          <cell r="S3720">
            <v>6780.42</v>
          </cell>
          <cell r="T3720">
            <v>4166.666666666667</v>
          </cell>
          <cell r="U3720">
            <v>3135.98</v>
          </cell>
          <cell r="V3720">
            <v>4166.666666666667</v>
          </cell>
          <cell r="W3720">
            <v>0</v>
          </cell>
          <cell r="X3720">
            <v>4166.666666666667</v>
          </cell>
          <cell r="Y3720">
            <v>0</v>
          </cell>
          <cell r="Z3720">
            <v>4166.666666666667</v>
          </cell>
          <cell r="AA3720">
            <v>0</v>
          </cell>
          <cell r="AB3720">
            <v>4166.666666666667</v>
          </cell>
          <cell r="AC3720">
            <v>0</v>
          </cell>
          <cell r="AD3720">
            <v>4166.666666666667</v>
          </cell>
          <cell r="AE3720">
            <v>0</v>
          </cell>
        </row>
        <row r="3721">
          <cell r="F3721" t="str">
            <v>(-) DESPESAS COMERCIAL VENDAS EXTERNAS - GTESDiárias Viagens</v>
          </cell>
          <cell r="G3721" t="str">
            <v>Diárias Viagens</v>
          </cell>
          <cell r="H3721">
            <v>0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  <cell r="AA3721">
            <v>0</v>
          </cell>
          <cell r="AB3721">
            <v>0</v>
          </cell>
          <cell r="AC3721">
            <v>0</v>
          </cell>
          <cell r="AD3721">
            <v>0</v>
          </cell>
          <cell r="AE3721">
            <v>0</v>
          </cell>
        </row>
        <row r="3722">
          <cell r="F3722" t="str">
            <v>(-) DESPESAS COMERCIAL VENDAS EXTERNAS - GTESCombustível em Viagens</v>
          </cell>
          <cell r="G3722" t="str">
            <v>Combustível em Viagens</v>
          </cell>
          <cell r="H3722">
            <v>0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>
            <v>0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B3722">
            <v>0</v>
          </cell>
          <cell r="AC3722">
            <v>0</v>
          </cell>
          <cell r="AD3722">
            <v>0</v>
          </cell>
          <cell r="AE3722">
            <v>0</v>
          </cell>
        </row>
        <row r="3723">
          <cell r="F3723" t="str">
            <v>(-) DESPESAS COMERCIAL VENDAS EXTERNAS - GTESEstacionamento</v>
          </cell>
          <cell r="G3723" t="str">
            <v>Estacionamento</v>
          </cell>
          <cell r="H3723">
            <v>544.17247089686964</v>
          </cell>
          <cell r="I3723">
            <v>0</v>
          </cell>
          <cell r="J3723">
            <v>629.49421658987683</v>
          </cell>
          <cell r="K3723">
            <v>183</v>
          </cell>
          <cell r="L3723">
            <v>551.23454205201688</v>
          </cell>
          <cell r="M3723">
            <v>321.10000000000002</v>
          </cell>
          <cell r="N3723">
            <v>663.29313234257916</v>
          </cell>
          <cell r="O3723">
            <v>329.2</v>
          </cell>
          <cell r="P3723">
            <v>653.63312072710278</v>
          </cell>
          <cell r="Q3723">
            <v>0</v>
          </cell>
          <cell r="R3723">
            <v>731.96359248882095</v>
          </cell>
          <cell r="S3723">
            <v>616</v>
          </cell>
          <cell r="T3723">
            <v>536.34231627369581</v>
          </cell>
          <cell r="U3723">
            <v>54</v>
          </cell>
          <cell r="V3723">
            <v>625.49413313112507</v>
          </cell>
          <cell r="W3723">
            <v>0</v>
          </cell>
          <cell r="X3723">
            <v>594.78520033266375</v>
          </cell>
          <cell r="Y3723">
            <v>0</v>
          </cell>
          <cell r="Z3723">
            <v>667.15344187817743</v>
          </cell>
          <cell r="AA3723">
            <v>0</v>
          </cell>
          <cell r="AB3723">
            <v>659.4259835528768</v>
          </cell>
          <cell r="AC3723">
            <v>0</v>
          </cell>
          <cell r="AD3723">
            <v>665.80982702774463</v>
          </cell>
          <cell r="AE3723">
            <v>0</v>
          </cell>
        </row>
        <row r="3724">
          <cell r="F3724" t="str">
            <v>(-) DESPESAS COMERCIAL VENDAS EXTERNAS - GTESPedágio</v>
          </cell>
          <cell r="G3724" t="str">
            <v>Pedágio</v>
          </cell>
          <cell r="H3724">
            <v>290.22531781166379</v>
          </cell>
          <cell r="I3724">
            <v>0</v>
          </cell>
          <cell r="J3724">
            <v>335.73024884793432</v>
          </cell>
          <cell r="K3724">
            <v>30.4</v>
          </cell>
          <cell r="L3724">
            <v>293.99175576107569</v>
          </cell>
          <cell r="M3724">
            <v>34.200000000000003</v>
          </cell>
          <cell r="N3724">
            <v>353.75633724937558</v>
          </cell>
          <cell r="O3724">
            <v>19</v>
          </cell>
          <cell r="P3724">
            <v>348.6043310544548</v>
          </cell>
          <cell r="Q3724">
            <v>0</v>
          </cell>
          <cell r="R3724">
            <v>390.38058266070453</v>
          </cell>
          <cell r="S3724">
            <v>109.9</v>
          </cell>
          <cell r="T3724">
            <v>286.04923534597111</v>
          </cell>
          <cell r="U3724">
            <v>114.8</v>
          </cell>
          <cell r="V3724">
            <v>333.59687100326676</v>
          </cell>
          <cell r="W3724">
            <v>0</v>
          </cell>
          <cell r="X3724">
            <v>317.21877351075398</v>
          </cell>
          <cell r="Y3724">
            <v>0</v>
          </cell>
          <cell r="Z3724">
            <v>355.81516900169464</v>
          </cell>
          <cell r="AA3724">
            <v>0</v>
          </cell>
          <cell r="AB3724">
            <v>351.69385789486762</v>
          </cell>
          <cell r="AC3724">
            <v>0</v>
          </cell>
          <cell r="AD3724">
            <v>355.09857441479716</v>
          </cell>
          <cell r="AE3724">
            <v>0</v>
          </cell>
        </row>
        <row r="3725">
          <cell r="F3725" t="str">
            <v>(-) DESPESAS COMERCIAL VENDAS EXTERNAS - GTES(-) Telefonia e Telecomunicações</v>
          </cell>
          <cell r="G3725" t="str">
            <v>(-) Telefonia e Telecomunicações</v>
          </cell>
          <cell r="H3725">
            <v>780</v>
          </cell>
          <cell r="I3725">
            <v>0</v>
          </cell>
          <cell r="J3725">
            <v>780</v>
          </cell>
          <cell r="K3725">
            <v>0</v>
          </cell>
          <cell r="L3725">
            <v>780</v>
          </cell>
          <cell r="M3725">
            <v>780</v>
          </cell>
          <cell r="N3725">
            <v>780</v>
          </cell>
          <cell r="O3725">
            <v>2046.66</v>
          </cell>
          <cell r="P3725">
            <v>780</v>
          </cell>
          <cell r="Q3725">
            <v>1891.96</v>
          </cell>
          <cell r="R3725">
            <v>780</v>
          </cell>
          <cell r="S3725">
            <v>1878.83</v>
          </cell>
          <cell r="T3725">
            <v>830</v>
          </cell>
          <cell r="U3725">
            <v>0</v>
          </cell>
          <cell r="V3725">
            <v>830</v>
          </cell>
          <cell r="W3725">
            <v>0</v>
          </cell>
          <cell r="X3725">
            <v>830</v>
          </cell>
          <cell r="Y3725">
            <v>0</v>
          </cell>
          <cell r="Z3725">
            <v>830</v>
          </cell>
          <cell r="AA3725">
            <v>0</v>
          </cell>
          <cell r="AB3725">
            <v>830</v>
          </cell>
          <cell r="AC3725">
            <v>0</v>
          </cell>
          <cell r="AD3725">
            <v>830</v>
          </cell>
          <cell r="AE3725">
            <v>0</v>
          </cell>
        </row>
        <row r="3726">
          <cell r="F3726" t="str">
            <v>(-) DESPESAS COMERCIAL VENDAS EXTERNAS - GTESTelefonia Fixa</v>
          </cell>
          <cell r="G3726" t="str">
            <v>Telefonia Fixa</v>
          </cell>
          <cell r="H3726">
            <v>0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  <cell r="AA3726">
            <v>0</v>
          </cell>
          <cell r="AB3726">
            <v>0</v>
          </cell>
          <cell r="AC3726">
            <v>0</v>
          </cell>
          <cell r="AD3726">
            <v>0</v>
          </cell>
          <cell r="AE3726">
            <v>0</v>
          </cell>
        </row>
        <row r="3727">
          <cell r="F3727" t="str">
            <v>(-) DESPESAS COMERCIAL VENDAS EXTERNAS - GTESTelefonia Móvel</v>
          </cell>
          <cell r="G3727" t="str">
            <v>Telefonia Móvel</v>
          </cell>
          <cell r="H3727">
            <v>780</v>
          </cell>
          <cell r="I3727">
            <v>0</v>
          </cell>
          <cell r="J3727">
            <v>780</v>
          </cell>
          <cell r="K3727">
            <v>0</v>
          </cell>
          <cell r="L3727">
            <v>780</v>
          </cell>
          <cell r="M3727">
            <v>780</v>
          </cell>
          <cell r="N3727">
            <v>780</v>
          </cell>
          <cell r="O3727">
            <v>2046.66</v>
          </cell>
          <cell r="P3727">
            <v>780</v>
          </cell>
          <cell r="Q3727">
            <v>1891.96</v>
          </cell>
          <cell r="R3727">
            <v>780</v>
          </cell>
          <cell r="S3727">
            <v>1878.83</v>
          </cell>
          <cell r="T3727">
            <v>830</v>
          </cell>
          <cell r="U3727">
            <v>0</v>
          </cell>
          <cell r="V3727">
            <v>830</v>
          </cell>
          <cell r="W3727">
            <v>0</v>
          </cell>
          <cell r="X3727">
            <v>830</v>
          </cell>
          <cell r="Y3727">
            <v>0</v>
          </cell>
          <cell r="Z3727">
            <v>830</v>
          </cell>
          <cell r="AA3727">
            <v>0</v>
          </cell>
          <cell r="AB3727">
            <v>830</v>
          </cell>
          <cell r="AC3727">
            <v>0</v>
          </cell>
          <cell r="AD3727">
            <v>830</v>
          </cell>
          <cell r="AE3727">
            <v>0</v>
          </cell>
        </row>
        <row r="3728">
          <cell r="F3728" t="str">
            <v>(-) DESPESAS COMERCIAL VENDAS EXTERNAS - GTESInternet</v>
          </cell>
          <cell r="G3728" t="str">
            <v>Internet</v>
          </cell>
          <cell r="H3728">
            <v>0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  <cell r="AA3728">
            <v>0</v>
          </cell>
          <cell r="AB3728">
            <v>0</v>
          </cell>
          <cell r="AC3728">
            <v>0</v>
          </cell>
          <cell r="AD3728">
            <v>0</v>
          </cell>
          <cell r="AE3728">
            <v>0</v>
          </cell>
        </row>
        <row r="3729">
          <cell r="F3729" t="str">
            <v>(-) DESPESAS COMERCIAL VENDAS EXTERNAS - GTESServiço de Trasmissão em Audio e Video</v>
          </cell>
          <cell r="G3729" t="str">
            <v>Serviço de Trasmissão em Audio e Video</v>
          </cell>
          <cell r="H3729">
            <v>0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  <cell r="AA3729">
            <v>0</v>
          </cell>
          <cell r="AB3729">
            <v>0</v>
          </cell>
          <cell r="AC3729">
            <v>0</v>
          </cell>
          <cell r="AD3729">
            <v>0</v>
          </cell>
          <cell r="AE3729">
            <v>0</v>
          </cell>
        </row>
        <row r="3730">
          <cell r="F3730" t="str">
            <v>(-) DESPESAS COMERCIAL VENDAS EXTERNAS - GTESVoip</v>
          </cell>
          <cell r="G3730" t="str">
            <v>Voip</v>
          </cell>
          <cell r="H3730">
            <v>0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  <cell r="AA3730">
            <v>0</v>
          </cell>
          <cell r="AB3730">
            <v>0</v>
          </cell>
          <cell r="AC3730">
            <v>0</v>
          </cell>
          <cell r="AD3730">
            <v>0</v>
          </cell>
          <cell r="AE3730">
            <v>0</v>
          </cell>
        </row>
        <row r="3731">
          <cell r="F3731" t="str">
            <v>(-) DESPESAS COMERCIAL VENDAS EXTERNAS - GTES(-)Materias de Consumo</v>
          </cell>
          <cell r="G3731" t="str">
            <v>(-)Materias de Consumo</v>
          </cell>
          <cell r="H3731">
            <v>258.48733470830734</v>
          </cell>
          <cell r="I3731">
            <v>0</v>
          </cell>
          <cell r="J3731">
            <v>275.4972521112195</v>
          </cell>
          <cell r="K3731">
            <v>0</v>
          </cell>
          <cell r="L3731">
            <v>259.89524363078488</v>
          </cell>
          <cell r="M3731">
            <v>0</v>
          </cell>
          <cell r="N3731">
            <v>282.23547295505966</v>
          </cell>
          <cell r="O3731">
            <v>534.5</v>
          </cell>
          <cell r="P3731">
            <v>280.30963331880037</v>
          </cell>
          <cell r="Q3731">
            <v>0</v>
          </cell>
          <cell r="R3731">
            <v>295.92575607831361</v>
          </cell>
          <cell r="S3731">
            <v>303.18</v>
          </cell>
          <cell r="T3731">
            <v>256.92629909762672</v>
          </cell>
          <cell r="U3731">
            <v>0</v>
          </cell>
          <cell r="V3731">
            <v>274.69978730684312</v>
          </cell>
          <cell r="W3731">
            <v>0</v>
          </cell>
          <cell r="X3731">
            <v>268.57759177285959</v>
          </cell>
          <cell r="Y3731">
            <v>0</v>
          </cell>
          <cell r="Z3731">
            <v>283.00507214477221</v>
          </cell>
          <cell r="AA3731">
            <v>0</v>
          </cell>
          <cell r="AB3731">
            <v>281.46451027768677</v>
          </cell>
          <cell r="AC3731">
            <v>0</v>
          </cell>
          <cell r="AD3731">
            <v>282.73720634524415</v>
          </cell>
          <cell r="AE3731">
            <v>0</v>
          </cell>
        </row>
        <row r="3732">
          <cell r="F3732" t="str">
            <v>(-) DESPESAS COMERCIAL VENDAS EXTERNAS - GTESMaterial de Consumo Informática</v>
          </cell>
          <cell r="G3732" t="str">
            <v>Material de Consumo Informática</v>
          </cell>
          <cell r="H3732">
            <v>0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>
            <v>0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  <cell r="Z3732">
            <v>0</v>
          </cell>
          <cell r="AA3732">
            <v>0</v>
          </cell>
          <cell r="AB3732">
            <v>0</v>
          </cell>
          <cell r="AC3732">
            <v>0</v>
          </cell>
          <cell r="AD3732">
            <v>0</v>
          </cell>
          <cell r="AE3732">
            <v>0</v>
          </cell>
        </row>
        <row r="3733">
          <cell r="F3733" t="str">
            <v>(-) DESPESAS COMERCIAL VENDAS EXTERNAS - GTESAluguel Máquina Reprográfica</v>
          </cell>
          <cell r="G3733" t="str">
            <v>Aluguel Máquina Reprográfica</v>
          </cell>
          <cell r="H3733">
            <v>0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>
            <v>0</v>
          </cell>
          <cell r="R3733">
            <v>0</v>
          </cell>
          <cell r="S3733">
            <v>0</v>
          </cell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>
            <v>0</v>
          </cell>
          <cell r="Y3733">
            <v>0</v>
          </cell>
          <cell r="Z3733">
            <v>0</v>
          </cell>
          <cell r="AA3733">
            <v>0</v>
          </cell>
          <cell r="AB3733">
            <v>0</v>
          </cell>
          <cell r="AC3733">
            <v>0</v>
          </cell>
          <cell r="AD3733">
            <v>0</v>
          </cell>
          <cell r="AE3733">
            <v>0</v>
          </cell>
        </row>
        <row r="3734">
          <cell r="F3734" t="str">
            <v>(-) DESPESAS COMERCIAL VENDAS EXTERNAS - GTESMaterial de Consumo Máquina Reprografia</v>
          </cell>
          <cell r="G3734" t="str">
            <v>Material de Consumo Máquina Reprografia</v>
          </cell>
          <cell r="H3734">
            <v>0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  <cell r="Z3734">
            <v>0</v>
          </cell>
          <cell r="AA3734">
            <v>0</v>
          </cell>
          <cell r="AB3734">
            <v>0</v>
          </cell>
          <cell r="AC3734">
            <v>0</v>
          </cell>
          <cell r="AD3734">
            <v>0</v>
          </cell>
          <cell r="AE3734">
            <v>0</v>
          </cell>
        </row>
        <row r="3735">
          <cell r="F3735" t="str">
            <v>(-) DESPESAS COMERCIAL VENDAS EXTERNAS - GTESMaterial de Expediente</v>
          </cell>
          <cell r="G3735" t="str">
            <v>Material de Expediente</v>
          </cell>
          <cell r="H3735">
            <v>150</v>
          </cell>
          <cell r="I3735">
            <v>0</v>
          </cell>
          <cell r="J3735">
            <v>150</v>
          </cell>
          <cell r="K3735">
            <v>0</v>
          </cell>
          <cell r="L3735">
            <v>150</v>
          </cell>
          <cell r="M3735">
            <v>0</v>
          </cell>
          <cell r="N3735">
            <v>150</v>
          </cell>
          <cell r="O3735">
            <v>0</v>
          </cell>
          <cell r="P3735">
            <v>150</v>
          </cell>
          <cell r="Q3735">
            <v>0</v>
          </cell>
          <cell r="R3735">
            <v>150</v>
          </cell>
          <cell r="S3735">
            <v>240.68</v>
          </cell>
          <cell r="T3735">
            <v>150</v>
          </cell>
          <cell r="U3735">
            <v>0</v>
          </cell>
          <cell r="V3735">
            <v>150</v>
          </cell>
          <cell r="W3735">
            <v>0</v>
          </cell>
          <cell r="X3735">
            <v>150</v>
          </cell>
          <cell r="Y3735">
            <v>0</v>
          </cell>
          <cell r="Z3735">
            <v>150</v>
          </cell>
          <cell r="AA3735">
            <v>0</v>
          </cell>
          <cell r="AB3735">
            <v>150</v>
          </cell>
          <cell r="AC3735">
            <v>0</v>
          </cell>
          <cell r="AD3735">
            <v>150</v>
          </cell>
          <cell r="AE3735">
            <v>0</v>
          </cell>
        </row>
        <row r="3736">
          <cell r="F3736" t="str">
            <v>(-) DESPESAS COMERCIAL VENDAS EXTERNAS - GTESMaterial de Limpeza</v>
          </cell>
          <cell r="G3736" t="str">
            <v>Material de Limpeza</v>
          </cell>
          <cell r="H3736">
            <v>0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  <cell r="AA3736">
            <v>0</v>
          </cell>
          <cell r="AB3736">
            <v>0</v>
          </cell>
          <cell r="AC3736">
            <v>0</v>
          </cell>
          <cell r="AD3736">
            <v>0</v>
          </cell>
          <cell r="AE3736">
            <v>0</v>
          </cell>
        </row>
        <row r="3737">
          <cell r="F3737" t="str">
            <v>(-) DESPESAS COMERCIAL VENDAS EXTERNAS - GTESMaterial Gráfico e Repreográfico</v>
          </cell>
          <cell r="G3737" t="str">
            <v>Material Gráfico e Repreográfico</v>
          </cell>
          <cell r="H3737">
            <v>108.48733470830733</v>
          </cell>
          <cell r="I3737">
            <v>0</v>
          </cell>
          <cell r="J3737">
            <v>125.49725211121947</v>
          </cell>
          <cell r="K3737">
            <v>0</v>
          </cell>
          <cell r="L3737">
            <v>109.89524363078486</v>
          </cell>
          <cell r="M3737">
            <v>0</v>
          </cell>
          <cell r="N3737">
            <v>132.23547295505966</v>
          </cell>
          <cell r="O3737">
            <v>534.5</v>
          </cell>
          <cell r="P3737">
            <v>130.30963331880039</v>
          </cell>
          <cell r="Q3737">
            <v>0</v>
          </cell>
          <cell r="R3737">
            <v>145.92575607831358</v>
          </cell>
          <cell r="S3737">
            <v>62.5</v>
          </cell>
          <cell r="T3737">
            <v>106.92629909762675</v>
          </cell>
          <cell r="U3737">
            <v>0</v>
          </cell>
          <cell r="V3737">
            <v>124.69978730684312</v>
          </cell>
          <cell r="W3737">
            <v>0</v>
          </cell>
          <cell r="X3737">
            <v>118.57759177285959</v>
          </cell>
          <cell r="Y3737">
            <v>0</v>
          </cell>
          <cell r="Z3737">
            <v>133.00507214477221</v>
          </cell>
          <cell r="AA3737">
            <v>0</v>
          </cell>
          <cell r="AB3737">
            <v>131.46451027768677</v>
          </cell>
          <cell r="AC3737">
            <v>0</v>
          </cell>
          <cell r="AD3737">
            <v>132.73720634524415</v>
          </cell>
          <cell r="AE3737">
            <v>0</v>
          </cell>
        </row>
        <row r="3738">
          <cell r="F3738" t="str">
            <v>(-) DESPESAS COMERCIAL VENDAS EXTERNAS - GTESMateriais de Natureza Permanente</v>
          </cell>
          <cell r="G3738" t="str">
            <v>Materiais de Natureza Permanente</v>
          </cell>
          <cell r="H3738">
            <v>0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  <cell r="AA3738">
            <v>0</v>
          </cell>
          <cell r="AB3738">
            <v>0</v>
          </cell>
          <cell r="AC3738">
            <v>0</v>
          </cell>
          <cell r="AD3738">
            <v>0</v>
          </cell>
          <cell r="AE3738">
            <v>0</v>
          </cell>
        </row>
        <row r="3739">
          <cell r="F3739" t="str">
            <v>(-) DESPESAS COMERCIAL VENDAS EXTERNAS - GTESCoffee Break</v>
          </cell>
          <cell r="G3739" t="str">
            <v>Coffee Break</v>
          </cell>
          <cell r="H3739">
            <v>0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  <cell r="Z3739">
            <v>0</v>
          </cell>
          <cell r="AA3739">
            <v>0</v>
          </cell>
          <cell r="AB3739">
            <v>0</v>
          </cell>
          <cell r="AC3739">
            <v>0</v>
          </cell>
          <cell r="AD3739">
            <v>0</v>
          </cell>
          <cell r="AE3739">
            <v>0</v>
          </cell>
        </row>
        <row r="3740">
          <cell r="F3740" t="str">
            <v>(-) DESPESAS COMERCIAL VENDAS EXTERNAS - GTESMaterial EPI</v>
          </cell>
          <cell r="G3740" t="str">
            <v>Material EPI</v>
          </cell>
          <cell r="H3740">
            <v>0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  <cell r="AA3740">
            <v>0</v>
          </cell>
          <cell r="AB3740">
            <v>0</v>
          </cell>
          <cell r="AC3740">
            <v>0</v>
          </cell>
          <cell r="AD3740">
            <v>0</v>
          </cell>
          <cell r="AE3740">
            <v>0</v>
          </cell>
        </row>
        <row r="3741">
          <cell r="F3741" t="str">
            <v>(-) DESPESAS COMERCIAL VENDAS EXTERNAS - GTES(-) Serviços Técnicos Especializados</v>
          </cell>
          <cell r="G3741" t="str">
            <v>(-) Serviços Técnicos Especializados</v>
          </cell>
          <cell r="H3741">
            <v>0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B3741">
            <v>0</v>
          </cell>
          <cell r="AC3741">
            <v>0</v>
          </cell>
          <cell r="AD3741">
            <v>0</v>
          </cell>
          <cell r="AE3741">
            <v>0</v>
          </cell>
        </row>
        <row r="3742">
          <cell r="F3742" t="str">
            <v>(-) DESPESAS COMERCIAL VENDAS EXTERNAS - GTESComissões sobre Vendas</v>
          </cell>
          <cell r="G3742" t="str">
            <v>Comissões sobre Vendas</v>
          </cell>
          <cell r="H3742">
            <v>0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  <cell r="AA3742">
            <v>0</v>
          </cell>
          <cell r="AB3742">
            <v>0</v>
          </cell>
          <cell r="AC3742">
            <v>0</v>
          </cell>
          <cell r="AD3742">
            <v>0</v>
          </cell>
          <cell r="AE3742">
            <v>0</v>
          </cell>
        </row>
        <row r="3743">
          <cell r="F3743" t="str">
            <v>(-) DESPESAS COMERCIAL VENDAS EXTERNAS - GTESServiços de Segurança</v>
          </cell>
          <cell r="G3743" t="str">
            <v>Serviços de Segurança</v>
          </cell>
          <cell r="H3743">
            <v>0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  <cell r="AA3743">
            <v>0</v>
          </cell>
          <cell r="AB3743">
            <v>0</v>
          </cell>
          <cell r="AC3743">
            <v>0</v>
          </cell>
          <cell r="AD3743">
            <v>0</v>
          </cell>
          <cell r="AE3743">
            <v>0</v>
          </cell>
        </row>
        <row r="3744">
          <cell r="F3744" t="str">
            <v>(-) DESPESAS COMERCIAL VENDAS EXTERNAS - GTESServiços de Contabilidade</v>
          </cell>
          <cell r="G3744" t="str">
            <v>Serviços de Contabilidade</v>
          </cell>
          <cell r="H3744">
            <v>0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  <cell r="AA3744">
            <v>0</v>
          </cell>
          <cell r="AB3744">
            <v>0</v>
          </cell>
          <cell r="AC3744">
            <v>0</v>
          </cell>
          <cell r="AD3744">
            <v>0</v>
          </cell>
          <cell r="AE3744">
            <v>0</v>
          </cell>
        </row>
        <row r="3745">
          <cell r="F3745" t="str">
            <v>(-) DESPESAS COMERCIAL VENDAS EXTERNAS - GTESAssessoria Tributária</v>
          </cell>
          <cell r="G3745" t="str">
            <v>Assessoria Tributária</v>
          </cell>
          <cell r="H3745">
            <v>0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  <cell r="AA3745">
            <v>0</v>
          </cell>
          <cell r="AB3745">
            <v>0</v>
          </cell>
          <cell r="AC3745">
            <v>0</v>
          </cell>
          <cell r="AD3745">
            <v>0</v>
          </cell>
          <cell r="AE3745">
            <v>0</v>
          </cell>
        </row>
        <row r="3746">
          <cell r="F3746" t="str">
            <v>(-) DESPESAS COMERCIAL VENDAS EXTERNAS - GTESAuditoria Independente</v>
          </cell>
          <cell r="G3746" t="str">
            <v>Auditoria Independente</v>
          </cell>
          <cell r="H3746">
            <v>0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  <cell r="AA3746">
            <v>0</v>
          </cell>
          <cell r="AB3746">
            <v>0</v>
          </cell>
          <cell r="AC3746">
            <v>0</v>
          </cell>
          <cell r="AD3746">
            <v>0</v>
          </cell>
          <cell r="AE3746">
            <v>0</v>
          </cell>
        </row>
        <row r="3747">
          <cell r="F3747" t="str">
            <v>(-) DESPESAS COMERCIAL VENDAS EXTERNAS - GTESAdvocacia</v>
          </cell>
          <cell r="G3747" t="str">
            <v>Advocacia</v>
          </cell>
          <cell r="H3747">
            <v>0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0</v>
          </cell>
          <cell r="W3747">
            <v>0</v>
          </cell>
          <cell r="X3747">
            <v>0</v>
          </cell>
          <cell r="Y3747">
            <v>0</v>
          </cell>
          <cell r="Z3747">
            <v>0</v>
          </cell>
          <cell r="AA3747">
            <v>0</v>
          </cell>
          <cell r="AB3747">
            <v>0</v>
          </cell>
          <cell r="AC3747">
            <v>0</v>
          </cell>
          <cell r="AD3747">
            <v>0</v>
          </cell>
          <cell r="AE3747">
            <v>0</v>
          </cell>
        </row>
        <row r="3748">
          <cell r="F3748" t="str">
            <v>(-) DESPESAS COMERCIAL VENDAS EXTERNAS - GTESAssessoria de Imprensa</v>
          </cell>
          <cell r="G3748" t="str">
            <v>Assessoria de Imprensa</v>
          </cell>
          <cell r="H3748">
            <v>0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  <cell r="AA3748">
            <v>0</v>
          </cell>
          <cell r="AB3748">
            <v>0</v>
          </cell>
          <cell r="AC3748">
            <v>0</v>
          </cell>
          <cell r="AD3748">
            <v>0</v>
          </cell>
          <cell r="AE3748">
            <v>0</v>
          </cell>
        </row>
        <row r="3749">
          <cell r="F3749" t="str">
            <v>(-) DESPESAS COMERCIAL VENDAS EXTERNAS - GTESAssessoria de Comunicação</v>
          </cell>
          <cell r="G3749" t="str">
            <v>Assessoria de Comunicação</v>
          </cell>
          <cell r="H3749">
            <v>0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  <cell r="AA3749">
            <v>0</v>
          </cell>
          <cell r="AB3749">
            <v>0</v>
          </cell>
          <cell r="AC3749">
            <v>0</v>
          </cell>
          <cell r="AD3749">
            <v>0</v>
          </cell>
          <cell r="AE3749">
            <v>0</v>
          </cell>
        </row>
        <row r="3750">
          <cell r="F3750" t="str">
            <v>(-) DESPESAS COMERCIAL VENDAS EXTERNAS - GTESAssessoria Criação e Publicidade</v>
          </cell>
          <cell r="G3750" t="str">
            <v>Assessoria Criação e Publicidade</v>
          </cell>
          <cell r="H3750">
            <v>0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>
            <v>0</v>
          </cell>
          <cell r="R3750">
            <v>0</v>
          </cell>
          <cell r="S3750">
            <v>0</v>
          </cell>
          <cell r="T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  <cell r="AA3750">
            <v>0</v>
          </cell>
          <cell r="AB3750">
            <v>0</v>
          </cell>
          <cell r="AC3750">
            <v>0</v>
          </cell>
          <cell r="AD3750">
            <v>0</v>
          </cell>
          <cell r="AE3750">
            <v>0</v>
          </cell>
        </row>
        <row r="3751">
          <cell r="F3751" t="str">
            <v>(-) DESPESAS COMERCIAL VENDAS EXTERNAS - GTESRecrutamento e Seleção</v>
          </cell>
          <cell r="G3751" t="str">
            <v>Recrutamento e Seleção</v>
          </cell>
          <cell r="H3751">
            <v>0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>
            <v>0</v>
          </cell>
          <cell r="V3751">
            <v>0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  <cell r="AA3751">
            <v>0</v>
          </cell>
          <cell r="AB3751">
            <v>0</v>
          </cell>
          <cell r="AC3751">
            <v>0</v>
          </cell>
          <cell r="AD3751">
            <v>0</v>
          </cell>
          <cell r="AE3751">
            <v>0</v>
          </cell>
        </row>
        <row r="3752">
          <cell r="F3752" t="str">
            <v>(-) DESPESAS COMERCIAL VENDAS EXTERNAS - GTESFerramentas de Pesquisa</v>
          </cell>
          <cell r="G3752" t="str">
            <v>Ferramentas de Pesquisa</v>
          </cell>
          <cell r="H3752">
            <v>0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  <cell r="AA3752">
            <v>0</v>
          </cell>
          <cell r="AB3752">
            <v>0</v>
          </cell>
          <cell r="AC3752">
            <v>0</v>
          </cell>
          <cell r="AD3752">
            <v>0</v>
          </cell>
          <cell r="AE3752">
            <v>0</v>
          </cell>
        </row>
        <row r="3753">
          <cell r="F3753" t="str">
            <v>(-) DESPESAS COMERCIAL VENDAS EXTERNAS - GTESAssessoria Empresarial</v>
          </cell>
          <cell r="G3753" t="str">
            <v>Assessoria Empresarial</v>
          </cell>
          <cell r="H3753">
            <v>0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A3753">
            <v>0</v>
          </cell>
          <cell r="AB3753">
            <v>0</v>
          </cell>
          <cell r="AC3753">
            <v>0</v>
          </cell>
          <cell r="AD3753">
            <v>0</v>
          </cell>
          <cell r="AE3753">
            <v>0</v>
          </cell>
        </row>
        <row r="3754">
          <cell r="F3754" t="str">
            <v>(-) DESPESAS COMERCIAL VENDAS EXTERNAS - GTESServiço de Desembaraço Aduaneiro</v>
          </cell>
          <cell r="G3754" t="str">
            <v>Serviço de Desembaraço Aduaneiro</v>
          </cell>
          <cell r="H3754">
            <v>0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  <cell r="AA3754">
            <v>0</v>
          </cell>
          <cell r="AB3754">
            <v>0</v>
          </cell>
          <cell r="AC3754">
            <v>0</v>
          </cell>
          <cell r="AD3754">
            <v>0</v>
          </cell>
          <cell r="AE3754">
            <v>0</v>
          </cell>
        </row>
        <row r="3755">
          <cell r="F3755" t="str">
            <v>(-) DESPESAS COMERCIAL VENDAS EXTERNAS - GTESParticipação em Associações</v>
          </cell>
          <cell r="G3755" t="str">
            <v>Participação em Associações</v>
          </cell>
          <cell r="H3755">
            <v>0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>
            <v>0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  <cell r="AA3755">
            <v>0</v>
          </cell>
          <cell r="AB3755">
            <v>0</v>
          </cell>
          <cell r="AC3755">
            <v>0</v>
          </cell>
          <cell r="AD3755">
            <v>0</v>
          </cell>
          <cell r="AE3755">
            <v>0</v>
          </cell>
        </row>
        <row r="3756">
          <cell r="F3756" t="str">
            <v>(-) DESPESAS COMERCIAL VENDAS EXTERNAS - GTESComissão Empresa de Cobrança</v>
          </cell>
          <cell r="G3756" t="str">
            <v>Comissão Empresa de Cobrança</v>
          </cell>
          <cell r="H3756">
            <v>0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  <cell r="AA3756">
            <v>0</v>
          </cell>
          <cell r="AB3756">
            <v>0</v>
          </cell>
          <cell r="AC3756">
            <v>0</v>
          </cell>
          <cell r="AD3756">
            <v>0</v>
          </cell>
          <cell r="AE3756">
            <v>0</v>
          </cell>
        </row>
        <row r="3757">
          <cell r="F3757" t="str">
            <v>(-) DESPESAS COMERCIAL VENDAS EXTERNAS - GTESServiço Análise de Crédito</v>
          </cell>
          <cell r="G3757" t="str">
            <v>Serviço Análise de Crédito</v>
          </cell>
          <cell r="H3757">
            <v>0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A3757">
            <v>0</v>
          </cell>
          <cell r="AB3757">
            <v>0</v>
          </cell>
          <cell r="AC3757">
            <v>0</v>
          </cell>
          <cell r="AD3757">
            <v>0</v>
          </cell>
          <cell r="AE3757">
            <v>0</v>
          </cell>
        </row>
        <row r="3758">
          <cell r="F3758" t="str">
            <v>(-) DESPESAS COMERCIAL VENDAS EXTERNAS - GTESDesenvolvimento e Manutenção de Software</v>
          </cell>
          <cell r="G3758" t="str">
            <v>Desenvolvimento e Manutenção de Software</v>
          </cell>
          <cell r="H3758">
            <v>0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  <cell r="AA3758">
            <v>0</v>
          </cell>
          <cell r="AB3758">
            <v>0</v>
          </cell>
          <cell r="AC3758">
            <v>0</v>
          </cell>
          <cell r="AD3758">
            <v>0</v>
          </cell>
          <cell r="AE3758">
            <v>0</v>
          </cell>
        </row>
        <row r="3759">
          <cell r="F3759" t="str">
            <v>(-) DESPESAS COMERCIAL VENDAS EXTERNAS - GTESSuporte Técnico Software</v>
          </cell>
          <cell r="G3759" t="str">
            <v>Suporte Técnico Software</v>
          </cell>
          <cell r="H3759">
            <v>0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  <cell r="AA3759">
            <v>0</v>
          </cell>
          <cell r="AB3759">
            <v>0</v>
          </cell>
          <cell r="AC3759">
            <v>0</v>
          </cell>
          <cell r="AD3759">
            <v>0</v>
          </cell>
          <cell r="AE3759">
            <v>0</v>
          </cell>
        </row>
        <row r="3760">
          <cell r="F3760" t="str">
            <v>(-) DESPESAS COMERCIAL VENDAS EXTERNAS - GTESLicença para Uso de Software (Aluguel)</v>
          </cell>
          <cell r="G3760" t="str">
            <v>Licença para Uso de Software (Aluguel)</v>
          </cell>
          <cell r="H3760">
            <v>0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  <cell r="AA3760">
            <v>0</v>
          </cell>
          <cell r="AB3760">
            <v>0</v>
          </cell>
          <cell r="AC3760">
            <v>0</v>
          </cell>
          <cell r="AD3760">
            <v>0</v>
          </cell>
          <cell r="AE3760">
            <v>0</v>
          </cell>
        </row>
        <row r="3761">
          <cell r="F3761" t="str">
            <v>(-) DESPESAS COMERCIAL VENDAS EXTERNAS - GTESAssessoria em TI</v>
          </cell>
          <cell r="G3761" t="str">
            <v>Assessoria em TI</v>
          </cell>
          <cell r="H3761">
            <v>0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A3761">
            <v>0</v>
          </cell>
          <cell r="AB3761">
            <v>0</v>
          </cell>
          <cell r="AC3761">
            <v>0</v>
          </cell>
          <cell r="AD3761">
            <v>0</v>
          </cell>
          <cell r="AE3761">
            <v>0</v>
          </cell>
        </row>
        <row r="3762">
          <cell r="F3762" t="str">
            <v>(-) DESPESAS COMERCIAL VENDAS EXTERNAS - GTESManutenção Suporte Técnico Software</v>
          </cell>
          <cell r="G3762" t="str">
            <v>Manutenção Suporte Técnico Software</v>
          </cell>
          <cell r="H3762">
            <v>0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  <cell r="AA3762">
            <v>0</v>
          </cell>
          <cell r="AB3762">
            <v>0</v>
          </cell>
          <cell r="AC3762">
            <v>0</v>
          </cell>
          <cell r="AD3762">
            <v>0</v>
          </cell>
          <cell r="AE3762">
            <v>0</v>
          </cell>
        </row>
        <row r="3763">
          <cell r="F3763" t="str">
            <v>(-) DESPESAS COMERCIAL VENDAS EXTERNAS - GTES(-)Manutenção</v>
          </cell>
          <cell r="G3763" t="str">
            <v>(-)Manutenção</v>
          </cell>
          <cell r="H3763">
            <v>0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  <cell r="AA3763">
            <v>0</v>
          </cell>
          <cell r="AB3763">
            <v>0</v>
          </cell>
          <cell r="AC3763">
            <v>0</v>
          </cell>
          <cell r="AD3763">
            <v>0</v>
          </cell>
          <cell r="AE3763">
            <v>0</v>
          </cell>
        </row>
        <row r="3764">
          <cell r="F3764" t="str">
            <v>(-) DESPESAS COMERCIAL VENDAS EXTERNAS - GTESMateriais de Manutenção e Reparos</v>
          </cell>
          <cell r="G3764" t="str">
            <v>Materiais de Manutenção e Reparos</v>
          </cell>
          <cell r="H3764">
            <v>0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0</v>
          </cell>
          <cell r="AA3764">
            <v>0</v>
          </cell>
          <cell r="AB3764">
            <v>0</v>
          </cell>
          <cell r="AC3764">
            <v>0</v>
          </cell>
          <cell r="AD3764">
            <v>0</v>
          </cell>
          <cell r="AE3764">
            <v>0</v>
          </cell>
        </row>
        <row r="3765">
          <cell r="F3765" t="str">
            <v>(-) DESPESAS COMERCIAL VENDAS EXTERNAS - GTESManutenção Conservação Móveis e Utensílios</v>
          </cell>
          <cell r="G3765" t="str">
            <v>Manutenção Conservação Móveis e Utensílios</v>
          </cell>
          <cell r="H3765">
            <v>0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  <cell r="AA3765">
            <v>0</v>
          </cell>
          <cell r="AB3765">
            <v>0</v>
          </cell>
          <cell r="AC3765">
            <v>0</v>
          </cell>
          <cell r="AD3765">
            <v>0</v>
          </cell>
          <cell r="AE3765">
            <v>0</v>
          </cell>
        </row>
        <row r="3766">
          <cell r="F3766" t="str">
            <v>(-) DESPESAS COMERCIAL VENDAS EXTERNAS - GTESManutenção Conservação Máq. e Equipamentos</v>
          </cell>
          <cell r="G3766" t="str">
            <v>Manutenção Conservação Máq. e Equipamentos</v>
          </cell>
          <cell r="H3766">
            <v>0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  <cell r="Z3766">
            <v>0</v>
          </cell>
          <cell r="AA3766">
            <v>0</v>
          </cell>
          <cell r="AB3766">
            <v>0</v>
          </cell>
          <cell r="AC3766">
            <v>0</v>
          </cell>
          <cell r="AD3766">
            <v>0</v>
          </cell>
          <cell r="AE3766">
            <v>0</v>
          </cell>
        </row>
        <row r="3767">
          <cell r="F3767" t="str">
            <v>(-) DESPESAS COMERCIAL VENDAS EXTERNAS - GTESManutenção de Equipamentos de Informática</v>
          </cell>
          <cell r="G3767" t="str">
            <v>Manutenção de Equipamentos de Informática</v>
          </cell>
          <cell r="H3767">
            <v>0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  <cell r="AA3767">
            <v>0</v>
          </cell>
          <cell r="AB3767">
            <v>0</v>
          </cell>
          <cell r="AC3767">
            <v>0</v>
          </cell>
          <cell r="AD3767">
            <v>0</v>
          </cell>
          <cell r="AE3767">
            <v>0</v>
          </cell>
        </row>
        <row r="3768">
          <cell r="F3768" t="str">
            <v>(-) DESPESAS COMERCIAL VENDAS EXTERNAS - GTESManutenção e Conservação Instalações</v>
          </cell>
          <cell r="G3768" t="str">
            <v>Manutenção e Conservação Instalações</v>
          </cell>
          <cell r="H3768">
            <v>0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>
            <v>0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A3768">
            <v>0</v>
          </cell>
          <cell r="AB3768">
            <v>0</v>
          </cell>
          <cell r="AC3768">
            <v>0</v>
          </cell>
          <cell r="AD3768">
            <v>0</v>
          </cell>
          <cell r="AE3768">
            <v>0</v>
          </cell>
        </row>
        <row r="3769">
          <cell r="F3769" t="str">
            <v>(-) DESPESAS COMERCIAL VENDAS EXTERNAS - GTESManutenção e Conservação Predial</v>
          </cell>
          <cell r="G3769" t="str">
            <v>Manutenção e Conservação Predial</v>
          </cell>
          <cell r="H3769">
            <v>0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A3769">
            <v>0</v>
          </cell>
          <cell r="AB3769">
            <v>0</v>
          </cell>
          <cell r="AC3769">
            <v>0</v>
          </cell>
          <cell r="AD3769">
            <v>0</v>
          </cell>
          <cell r="AE3769">
            <v>0</v>
          </cell>
        </row>
        <row r="3770">
          <cell r="F3770" t="str">
            <v>(-) DESPESAS COMERCIAL VENDAS EXTERNAS - GTES(-)Outras Despesas Gerais</v>
          </cell>
          <cell r="G3770" t="str">
            <v>(-)Outras Despesas Gerais</v>
          </cell>
          <cell r="H3770">
            <v>7962.8435767919127</v>
          </cell>
          <cell r="I3770">
            <v>1726.32</v>
          </cell>
          <cell r="J3770">
            <v>8819.3722976430872</v>
          </cell>
          <cell r="K3770">
            <v>4793.57</v>
          </cell>
          <cell r="L3770">
            <v>8033.7383612802942</v>
          </cell>
          <cell r="M3770">
            <v>2740.6</v>
          </cell>
          <cell r="N3770">
            <v>9158.6731621610452</v>
          </cell>
          <cell r="O3770">
            <v>2142.96</v>
          </cell>
          <cell r="P3770">
            <v>9061.6981492237537</v>
          </cell>
          <cell r="Q3770">
            <v>41.3</v>
          </cell>
          <cell r="R3770">
            <v>9848.0428054047861</v>
          </cell>
          <cell r="S3770">
            <v>6182.170000000001</v>
          </cell>
          <cell r="T3770">
            <v>7884.2381489612962</v>
          </cell>
          <cell r="U3770">
            <v>11691.3</v>
          </cell>
          <cell r="V3770">
            <v>8779.216223240317</v>
          </cell>
          <cell r="W3770">
            <v>0</v>
          </cell>
          <cell r="X3770">
            <v>8470.9351078584205</v>
          </cell>
          <cell r="Y3770">
            <v>0</v>
          </cell>
          <cell r="Z3770">
            <v>9197.4260728259578</v>
          </cell>
          <cell r="AA3770">
            <v>0</v>
          </cell>
          <cell r="AB3770">
            <v>9119.851593529489</v>
          </cell>
          <cell r="AC3770">
            <v>0</v>
          </cell>
          <cell r="AD3770">
            <v>9183.9377797793204</v>
          </cell>
          <cell r="AE3770">
            <v>0</v>
          </cell>
        </row>
        <row r="3771">
          <cell r="F3771" t="str">
            <v>(-) DESPESAS COMERCIAL VENDAS EXTERNAS - GTESAluguel de Veículos</v>
          </cell>
          <cell r="G3771" t="str">
            <v>Aluguel de Veículos</v>
          </cell>
          <cell r="H3771">
            <v>4897.5522380718267</v>
          </cell>
          <cell r="I3771">
            <v>1726.32</v>
          </cell>
          <cell r="J3771">
            <v>5665.4479493088911</v>
          </cell>
          <cell r="K3771">
            <v>2349.9</v>
          </cell>
          <cell r="L3771">
            <v>4961.1108784681519</v>
          </cell>
          <cell r="M3771">
            <v>1804.28</v>
          </cell>
          <cell r="N3771">
            <v>5969.6381910832124</v>
          </cell>
          <cell r="O3771">
            <v>0</v>
          </cell>
          <cell r="P3771">
            <v>5882.6980865439245</v>
          </cell>
          <cell r="Q3771">
            <v>0</v>
          </cell>
          <cell r="R3771">
            <v>6587.6723323993883</v>
          </cell>
          <cell r="S3771">
            <v>2828.0600000000004</v>
          </cell>
          <cell r="T3771">
            <v>4827.0808464632619</v>
          </cell>
          <cell r="U3771">
            <v>8541.7899999999991</v>
          </cell>
          <cell r="V3771">
            <v>5629.4471981801262</v>
          </cell>
          <cell r="W3771">
            <v>0</v>
          </cell>
          <cell r="X3771">
            <v>5353.0668029939734</v>
          </cell>
          <cell r="Y3771">
            <v>0</v>
          </cell>
          <cell r="Z3771">
            <v>6004.380976903597</v>
          </cell>
          <cell r="AA3771">
            <v>0</v>
          </cell>
          <cell r="AB3771">
            <v>5934.8338519758909</v>
          </cell>
          <cell r="AC3771">
            <v>0</v>
          </cell>
          <cell r="AD3771">
            <v>5992.2884432497021</v>
          </cell>
          <cell r="AE3771">
            <v>0</v>
          </cell>
        </row>
        <row r="3772">
          <cell r="F3772" t="str">
            <v>(-) DESPESAS COMERCIAL VENDAS EXTERNAS - GTESAssinatura Jornais, Revistas e Periódicos</v>
          </cell>
          <cell r="G3772" t="str">
            <v>Assinatura Jornais, Revistas e Periódicos</v>
          </cell>
          <cell r="H3772">
            <v>0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  <cell r="AA3772">
            <v>0</v>
          </cell>
          <cell r="AB3772">
            <v>0</v>
          </cell>
          <cell r="AC3772">
            <v>0</v>
          </cell>
          <cell r="AD3772">
            <v>0</v>
          </cell>
          <cell r="AE3772">
            <v>0</v>
          </cell>
        </row>
        <row r="3773">
          <cell r="F3773" t="str">
            <v>(-) DESPESAS COMERCIAL VENDAS EXTERNAS - GTESCombustível</v>
          </cell>
          <cell r="G3773" t="str">
            <v>Combustível</v>
          </cell>
          <cell r="H3773">
            <v>2500</v>
          </cell>
          <cell r="I3773">
            <v>0</v>
          </cell>
          <cell r="J3773">
            <v>2500</v>
          </cell>
          <cell r="K3773">
            <v>2259.67</v>
          </cell>
          <cell r="L3773">
            <v>2500</v>
          </cell>
          <cell r="M3773">
            <v>856.82</v>
          </cell>
          <cell r="N3773">
            <v>2500</v>
          </cell>
          <cell r="O3773">
            <v>2009.66</v>
          </cell>
          <cell r="P3773">
            <v>2500</v>
          </cell>
          <cell r="Q3773">
            <v>0</v>
          </cell>
          <cell r="R3773">
            <v>2500</v>
          </cell>
          <cell r="S3773">
            <v>3268.3</v>
          </cell>
          <cell r="T3773">
            <v>2500</v>
          </cell>
          <cell r="U3773">
            <v>3105.61</v>
          </cell>
          <cell r="V3773">
            <v>2500</v>
          </cell>
          <cell r="W3773">
            <v>0</v>
          </cell>
          <cell r="X3773">
            <v>2500</v>
          </cell>
          <cell r="Y3773">
            <v>0</v>
          </cell>
          <cell r="Z3773">
            <v>2500</v>
          </cell>
          <cell r="AA3773">
            <v>0</v>
          </cell>
          <cell r="AB3773">
            <v>2500</v>
          </cell>
          <cell r="AC3773">
            <v>0</v>
          </cell>
          <cell r="AD3773">
            <v>2500</v>
          </cell>
          <cell r="AE3773">
            <v>0</v>
          </cell>
        </row>
        <row r="3774">
          <cell r="F3774" t="str">
            <v>(-) DESPESAS COMERCIAL VENDAS EXTERNAS - GTESDespesa com Documentos</v>
          </cell>
          <cell r="G3774" t="str">
            <v>Despesa com Documentos</v>
          </cell>
          <cell r="H3774">
            <v>181.39082363228985</v>
          </cell>
          <cell r="I3774">
            <v>0</v>
          </cell>
          <cell r="J3774">
            <v>209.83140552995894</v>
          </cell>
          <cell r="K3774">
            <v>0</v>
          </cell>
          <cell r="L3774">
            <v>183.74484735067227</v>
          </cell>
          <cell r="M3774">
            <v>0</v>
          </cell>
          <cell r="N3774">
            <v>221.09771078085973</v>
          </cell>
          <cell r="O3774">
            <v>0</v>
          </cell>
          <cell r="P3774">
            <v>217.87770690903423</v>
          </cell>
          <cell r="Q3774">
            <v>0</v>
          </cell>
          <cell r="R3774">
            <v>243.9878641629403</v>
          </cell>
          <cell r="S3774">
            <v>0</v>
          </cell>
          <cell r="T3774">
            <v>178.78077209123194</v>
          </cell>
          <cell r="U3774">
            <v>0</v>
          </cell>
          <cell r="V3774">
            <v>208.49804437704171</v>
          </cell>
          <cell r="W3774">
            <v>0</v>
          </cell>
          <cell r="X3774">
            <v>198.26173344422125</v>
          </cell>
          <cell r="Y3774">
            <v>0</v>
          </cell>
          <cell r="Z3774">
            <v>222.38448062605914</v>
          </cell>
          <cell r="AA3774">
            <v>0</v>
          </cell>
          <cell r="AB3774">
            <v>219.80866118429228</v>
          </cell>
          <cell r="AC3774">
            <v>0</v>
          </cell>
          <cell r="AD3774">
            <v>221.93660900924823</v>
          </cell>
          <cell r="AE3774">
            <v>0</v>
          </cell>
        </row>
        <row r="3775">
          <cell r="F3775" t="str">
            <v>(-) DESPESAS COMERCIAL VENDAS EXTERNAS - GTESDespesa com Processos Judiciais</v>
          </cell>
          <cell r="G3775" t="str">
            <v>Despesa com Processos Judiciais</v>
          </cell>
          <cell r="H3775">
            <v>0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  <cell r="AA3775">
            <v>0</v>
          </cell>
          <cell r="AB3775">
            <v>0</v>
          </cell>
          <cell r="AC3775">
            <v>0</v>
          </cell>
          <cell r="AD3775">
            <v>0</v>
          </cell>
          <cell r="AE3775">
            <v>0</v>
          </cell>
        </row>
        <row r="3776">
          <cell r="F3776" t="str">
            <v>(-) DESPESAS COMERCIAL VENDAS EXTERNAS - GTESFrete Compra</v>
          </cell>
          <cell r="G3776" t="str">
            <v>Frete Compra</v>
          </cell>
          <cell r="H3776">
            <v>0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  <cell r="AA3776">
            <v>0</v>
          </cell>
          <cell r="AB3776">
            <v>0</v>
          </cell>
          <cell r="AC3776">
            <v>0</v>
          </cell>
          <cell r="AD3776">
            <v>0</v>
          </cell>
          <cell r="AE3776">
            <v>0</v>
          </cell>
        </row>
        <row r="3777">
          <cell r="F3777" t="str">
            <v>(-) DESPESAS COMERCIAL VENDAS EXTERNAS - GTESMão-de-Obra Terceirizada</v>
          </cell>
          <cell r="G3777" t="str">
            <v>Mão-de-Obra Terceirizada</v>
          </cell>
          <cell r="H3777">
            <v>0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B3777">
            <v>0</v>
          </cell>
          <cell r="AC3777">
            <v>0</v>
          </cell>
          <cell r="AD3777">
            <v>0</v>
          </cell>
          <cell r="AE3777">
            <v>0</v>
          </cell>
        </row>
        <row r="3778">
          <cell r="F3778" t="str">
            <v>(-) DESPESAS COMERCIAL VENDAS EXTERNAS - GTESServiço de Correios</v>
          </cell>
          <cell r="G3778" t="str">
            <v>Serviço de Correios</v>
          </cell>
          <cell r="H3778">
            <v>181.39082363228985</v>
          </cell>
          <cell r="I3778">
            <v>0</v>
          </cell>
          <cell r="J3778">
            <v>209.83140552995894</v>
          </cell>
          <cell r="K3778">
            <v>134</v>
          </cell>
          <cell r="L3778">
            <v>183.74484735067227</v>
          </cell>
          <cell r="M3778">
            <v>54.5</v>
          </cell>
          <cell r="N3778">
            <v>221.09771078085973</v>
          </cell>
          <cell r="O3778">
            <v>133.30000000000001</v>
          </cell>
          <cell r="P3778">
            <v>217.87770690903423</v>
          </cell>
          <cell r="Q3778">
            <v>41.3</v>
          </cell>
          <cell r="R3778">
            <v>243.9878641629403</v>
          </cell>
          <cell r="S3778">
            <v>85.81</v>
          </cell>
          <cell r="T3778">
            <v>178.78077209123194</v>
          </cell>
          <cell r="U3778">
            <v>43.9</v>
          </cell>
          <cell r="V3778">
            <v>208.49804437704171</v>
          </cell>
          <cell r="W3778">
            <v>0</v>
          </cell>
          <cell r="X3778">
            <v>198.26173344422125</v>
          </cell>
          <cell r="Y3778">
            <v>0</v>
          </cell>
          <cell r="Z3778">
            <v>222.38448062605914</v>
          </cell>
          <cell r="AA3778">
            <v>0</v>
          </cell>
          <cell r="AB3778">
            <v>219.80866118429228</v>
          </cell>
          <cell r="AC3778">
            <v>0</v>
          </cell>
          <cell r="AD3778">
            <v>221.93660900924823</v>
          </cell>
          <cell r="AE3778">
            <v>0</v>
          </cell>
        </row>
        <row r="3779">
          <cell r="F3779" t="str">
            <v>(-) DESPESAS COMERCIAL VENDAS EXTERNAS - GTESÁgua</v>
          </cell>
          <cell r="G3779" t="str">
            <v>Água</v>
          </cell>
          <cell r="H3779">
            <v>0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  <cell r="AA3779">
            <v>0</v>
          </cell>
          <cell r="AB3779">
            <v>0</v>
          </cell>
          <cell r="AC3779">
            <v>0</v>
          </cell>
          <cell r="AD3779">
            <v>0</v>
          </cell>
          <cell r="AE3779">
            <v>0</v>
          </cell>
        </row>
        <row r="3780">
          <cell r="F3780" t="str">
            <v>(-) DESPESAS COMERCIAL VENDAS EXTERNAS - GTESDespesas com Amortização de Software</v>
          </cell>
          <cell r="G3780" t="str">
            <v>Despesas com Amortização de Software</v>
          </cell>
          <cell r="H3780">
            <v>0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  <cell r="AA3780">
            <v>0</v>
          </cell>
          <cell r="AB3780">
            <v>0</v>
          </cell>
          <cell r="AC3780">
            <v>0</v>
          </cell>
          <cell r="AD3780">
            <v>0</v>
          </cell>
          <cell r="AE3780">
            <v>0</v>
          </cell>
        </row>
        <row r="3781">
          <cell r="F3781" t="str">
            <v>(-) DESPESAS COMERCIAL VENDAS EXTERNAS - GTESTaxas Operacionais</v>
          </cell>
          <cell r="G3781" t="str">
            <v>Taxas Operacionais</v>
          </cell>
          <cell r="H3781">
            <v>101.25484572775351</v>
          </cell>
          <cell r="I3781">
            <v>0</v>
          </cell>
          <cell r="J3781">
            <v>117.13076863713816</v>
          </cell>
          <cell r="K3781">
            <v>0</v>
          </cell>
          <cell r="L3781">
            <v>102.5688940553992</v>
          </cell>
          <cell r="M3781">
            <v>0</v>
          </cell>
          <cell r="N3781">
            <v>123.41977475805567</v>
          </cell>
          <cell r="O3781">
            <v>0</v>
          </cell>
          <cell r="P3781">
            <v>121.62232443088035</v>
          </cell>
          <cell r="Q3781">
            <v>0</v>
          </cell>
          <cell r="R3781">
            <v>136.19737233975934</v>
          </cell>
          <cell r="S3781">
            <v>0</v>
          </cell>
          <cell r="T3781">
            <v>99.797879157784962</v>
          </cell>
          <cell r="U3781">
            <v>0</v>
          </cell>
          <cell r="V3781">
            <v>116.38646815305358</v>
          </cell>
          <cell r="W3781">
            <v>0</v>
          </cell>
          <cell r="X3781">
            <v>110.67241898800229</v>
          </cell>
          <cell r="Y3781">
            <v>0</v>
          </cell>
          <cell r="Z3781">
            <v>124.13806733512074</v>
          </cell>
          <cell r="AA3781">
            <v>0</v>
          </cell>
          <cell r="AB3781">
            <v>122.70020959250765</v>
          </cell>
          <cell r="AC3781">
            <v>0</v>
          </cell>
          <cell r="AD3781">
            <v>123.8880592555612</v>
          </cell>
          <cell r="AE3781">
            <v>0</v>
          </cell>
        </row>
        <row r="3782">
          <cell r="F3782" t="str">
            <v>(-) DESPESAS COMERCIAL VENDAS EXTERNAS - GTESAluguel de Imóveis</v>
          </cell>
          <cell r="G3782" t="str">
            <v>Aluguel de Imóveis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>
            <v>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A3782">
            <v>0</v>
          </cell>
          <cell r="AB3782">
            <v>0</v>
          </cell>
          <cell r="AC3782">
            <v>0</v>
          </cell>
          <cell r="AD3782">
            <v>0</v>
          </cell>
          <cell r="AE3782">
            <v>0</v>
          </cell>
        </row>
        <row r="3783">
          <cell r="F3783" t="str">
            <v>(-) DESPESAS COMERCIAL VENDAS EXTERNAS - GTESSeguro Frota Leve</v>
          </cell>
          <cell r="G3783" t="str">
            <v>Seguro Frota Leve</v>
          </cell>
          <cell r="H3783">
            <v>0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  <cell r="AA3783">
            <v>0</v>
          </cell>
          <cell r="AB3783">
            <v>0</v>
          </cell>
          <cell r="AC3783">
            <v>0</v>
          </cell>
          <cell r="AD3783">
            <v>0</v>
          </cell>
          <cell r="AE3783">
            <v>0</v>
          </cell>
        </row>
        <row r="3784">
          <cell r="F3784" t="str">
            <v>(-) DESPESAS COMERCIAL VENDAS EXTERNAS - GTESPerdas de Estoque</v>
          </cell>
          <cell r="G3784" t="str">
            <v>Perdas de Estoque</v>
          </cell>
          <cell r="H3784">
            <v>0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>
            <v>0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  <cell r="AA3784">
            <v>0</v>
          </cell>
          <cell r="AB3784">
            <v>0</v>
          </cell>
          <cell r="AC3784">
            <v>0</v>
          </cell>
          <cell r="AD3784">
            <v>0</v>
          </cell>
          <cell r="AE3784">
            <v>0</v>
          </cell>
        </row>
        <row r="3785">
          <cell r="F3785" t="str">
            <v>(-) DESPESAS COMERCIAL VENDAS EXTERNAS - GTESAluguel de Máquinas e Equipamentos</v>
          </cell>
          <cell r="G3785" t="str">
            <v>Aluguel de Máquinas e Equipamentos</v>
          </cell>
          <cell r="H3785">
            <v>0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A3785">
            <v>0</v>
          </cell>
          <cell r="AB3785">
            <v>0</v>
          </cell>
          <cell r="AC3785">
            <v>0</v>
          </cell>
          <cell r="AD3785">
            <v>0</v>
          </cell>
          <cell r="AE3785">
            <v>0</v>
          </cell>
        </row>
        <row r="3786">
          <cell r="F3786" t="str">
            <v>(-) DESPESAS COMERCIAL VENDAS EXTERNAS - GTESOutras Despesas Gerais</v>
          </cell>
          <cell r="G3786" t="str">
            <v>Outras Despesas Gerais</v>
          </cell>
          <cell r="H3786">
            <v>101.25484572775351</v>
          </cell>
          <cell r="I3786">
            <v>0</v>
          </cell>
          <cell r="J3786">
            <v>117.13076863713816</v>
          </cell>
          <cell r="K3786">
            <v>50</v>
          </cell>
          <cell r="L3786">
            <v>102.5688940553992</v>
          </cell>
          <cell r="M3786">
            <v>25</v>
          </cell>
          <cell r="N3786">
            <v>123.41977475805567</v>
          </cell>
          <cell r="O3786">
            <v>0</v>
          </cell>
          <cell r="P3786">
            <v>121.62232443088035</v>
          </cell>
          <cell r="Q3786">
            <v>0</v>
          </cell>
          <cell r="R3786">
            <v>136.19737233975934</v>
          </cell>
          <cell r="S3786">
            <v>0</v>
          </cell>
          <cell r="T3786">
            <v>99.797879157784962</v>
          </cell>
          <cell r="U3786">
            <v>0</v>
          </cell>
          <cell r="V3786">
            <v>116.38646815305358</v>
          </cell>
          <cell r="W3786">
            <v>0</v>
          </cell>
          <cell r="X3786">
            <v>110.67241898800229</v>
          </cell>
          <cell r="Y3786">
            <v>0</v>
          </cell>
          <cell r="Z3786">
            <v>124.13806733512074</v>
          </cell>
          <cell r="AA3786">
            <v>0</v>
          </cell>
          <cell r="AB3786">
            <v>122.70020959250765</v>
          </cell>
          <cell r="AC3786">
            <v>0</v>
          </cell>
          <cell r="AD3786">
            <v>123.8880592555612</v>
          </cell>
          <cell r="AE3786">
            <v>0</v>
          </cell>
        </row>
        <row r="3787">
          <cell r="F3787" t="str">
            <v>(-) DESPESAS COMERCIAL MARKETING(-) DESPESAS COMERCIAL MARKETING</v>
          </cell>
          <cell r="G3787" t="str">
            <v>(-) DESPESAS COMERCIAL MARKETING</v>
          </cell>
          <cell r="H3787">
            <v>243097.99542681244</v>
          </cell>
          <cell r="I3787">
            <v>88396.85</v>
          </cell>
          <cell r="J3787">
            <v>246608.64659608668</v>
          </cell>
          <cell r="K3787">
            <v>217369.52000000002</v>
          </cell>
          <cell r="L3787">
            <v>247058.64659608668</v>
          </cell>
          <cell r="M3787">
            <v>179320.30000000002</v>
          </cell>
          <cell r="N3787">
            <v>252686.26510794414</v>
          </cell>
          <cell r="O3787">
            <v>267843.77999999997</v>
          </cell>
          <cell r="P3787">
            <v>254920.63510794414</v>
          </cell>
          <cell r="Q3787">
            <v>188364.83000000002</v>
          </cell>
          <cell r="R3787">
            <v>254564.01510794414</v>
          </cell>
          <cell r="S3787">
            <v>186943.58000000002</v>
          </cell>
          <cell r="T3787">
            <v>245530.11189552164</v>
          </cell>
          <cell r="U3787">
            <v>234848.05</v>
          </cell>
          <cell r="V3787">
            <v>248082.5103632831</v>
          </cell>
          <cell r="W3787">
            <v>0</v>
          </cell>
          <cell r="X3787">
            <v>246228.5103632831</v>
          </cell>
          <cell r="Y3787">
            <v>0</v>
          </cell>
          <cell r="Z3787">
            <v>248082.5103632831</v>
          </cell>
          <cell r="AA3787">
            <v>0</v>
          </cell>
          <cell r="AB3787">
            <v>246178.5103632831</v>
          </cell>
          <cell r="AC3787">
            <v>0</v>
          </cell>
          <cell r="AD3787">
            <v>246108.5103632831</v>
          </cell>
          <cell r="AE3787">
            <v>0</v>
          </cell>
        </row>
        <row r="3788">
          <cell r="F3788" t="str">
            <v>(-) DESPESAS COMERCIAL MARKETINGDespesas com Pessoal</v>
          </cell>
          <cell r="G3788" t="str">
            <v>Despesas com Pessoal</v>
          </cell>
          <cell r="H3788">
            <v>40030.548967187991</v>
          </cell>
          <cell r="I3788">
            <v>26711.27</v>
          </cell>
          <cell r="J3788">
            <v>40685.200136462256</v>
          </cell>
          <cell r="K3788">
            <v>39484.85</v>
          </cell>
          <cell r="L3788">
            <v>40685.200136462256</v>
          </cell>
          <cell r="M3788">
            <v>40435.110000000008</v>
          </cell>
          <cell r="N3788">
            <v>43073.818648319721</v>
          </cell>
          <cell r="O3788">
            <v>39360.639999999999</v>
          </cell>
          <cell r="P3788">
            <v>43425.818648319721</v>
          </cell>
          <cell r="Q3788">
            <v>47838.570000000007</v>
          </cell>
          <cell r="R3788">
            <v>43425.818648319721</v>
          </cell>
          <cell r="S3788">
            <v>46642.95</v>
          </cell>
          <cell r="T3788">
            <v>43425.818648319721</v>
          </cell>
          <cell r="U3788">
            <v>49183.09</v>
          </cell>
          <cell r="V3788">
            <v>44074.217116081185</v>
          </cell>
          <cell r="W3788">
            <v>0</v>
          </cell>
          <cell r="X3788">
            <v>44074.217116081185</v>
          </cell>
          <cell r="Y3788">
            <v>0</v>
          </cell>
          <cell r="Z3788">
            <v>44074.217116081185</v>
          </cell>
          <cell r="AA3788">
            <v>0</v>
          </cell>
          <cell r="AB3788">
            <v>44074.217116081185</v>
          </cell>
          <cell r="AC3788">
            <v>0</v>
          </cell>
          <cell r="AD3788">
            <v>44074.217116081185</v>
          </cell>
          <cell r="AE3788">
            <v>0</v>
          </cell>
        </row>
        <row r="3789">
          <cell r="F3789" t="str">
            <v>(-) DESPESAS COMERCIAL MARKETINGSalários e Adicionais</v>
          </cell>
          <cell r="G3789" t="str">
            <v>Salários e Adicionais</v>
          </cell>
          <cell r="H3789">
            <v>24172</v>
          </cell>
          <cell r="I3789">
            <v>20496.73</v>
          </cell>
          <cell r="J3789">
            <v>24648.163199999999</v>
          </cell>
          <cell r="K3789">
            <v>21921.820000000003</v>
          </cell>
          <cell r="L3789">
            <v>24648.163199999999</v>
          </cell>
          <cell r="M3789">
            <v>23154.61</v>
          </cell>
          <cell r="N3789">
            <v>26385.534624</v>
          </cell>
          <cell r="O3789">
            <v>20243.477200000001</v>
          </cell>
          <cell r="P3789">
            <v>26385.534624</v>
          </cell>
          <cell r="Q3789">
            <v>26510.487999999998</v>
          </cell>
          <cell r="R3789">
            <v>26385.534624</v>
          </cell>
          <cell r="S3789">
            <v>25225.5648</v>
          </cell>
          <cell r="T3789">
            <v>26385.534624</v>
          </cell>
          <cell r="U3789">
            <v>23910.639999999999</v>
          </cell>
          <cell r="V3789">
            <v>26857.149896033603</v>
          </cell>
          <cell r="W3789">
            <v>0</v>
          </cell>
          <cell r="X3789">
            <v>26857.149896033603</v>
          </cell>
          <cell r="Y3789">
            <v>0</v>
          </cell>
          <cell r="Z3789">
            <v>26857.149896033603</v>
          </cell>
          <cell r="AA3789">
            <v>0</v>
          </cell>
          <cell r="AB3789">
            <v>26857.149896033603</v>
          </cell>
          <cell r="AC3789">
            <v>0</v>
          </cell>
          <cell r="AD3789">
            <v>26857.149896033603</v>
          </cell>
          <cell r="AE3789">
            <v>0</v>
          </cell>
        </row>
        <row r="3790">
          <cell r="F3790" t="str">
            <v>(-) DESPESAS COMERCIAL MARKETINGHoras Extras</v>
          </cell>
          <cell r="G3790" t="str">
            <v>Horas Extras</v>
          </cell>
          <cell r="H3790">
            <v>0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>
            <v>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B3790">
            <v>0</v>
          </cell>
          <cell r="AC3790">
            <v>0</v>
          </cell>
          <cell r="AD3790">
            <v>0</v>
          </cell>
          <cell r="AE3790">
            <v>0</v>
          </cell>
        </row>
        <row r="3791">
          <cell r="F3791" t="str">
            <v>(-) DESPESAS COMERCIAL MARKETINGEncargos Sociais</v>
          </cell>
          <cell r="G3791" t="str">
            <v>Encargos Sociais</v>
          </cell>
          <cell r="H3791">
            <v>7047.2549075466659</v>
          </cell>
          <cell r="I3791">
            <v>-1377.8099999999995</v>
          </cell>
          <cell r="J3791">
            <v>7186.0784822609276</v>
          </cell>
          <cell r="K3791">
            <v>9618.61</v>
          </cell>
          <cell r="L3791">
            <v>7186.0784822609276</v>
          </cell>
          <cell r="M3791">
            <v>9039.2100000000009</v>
          </cell>
          <cell r="N3791">
            <v>7692.6025304991927</v>
          </cell>
          <cell r="O3791">
            <v>10704.852800000001</v>
          </cell>
          <cell r="P3791">
            <v>7692.6025304991927</v>
          </cell>
          <cell r="Q3791">
            <v>10402.681999999999</v>
          </cell>
          <cell r="R3791">
            <v>7692.6025304991927</v>
          </cell>
          <cell r="S3791">
            <v>13542.0252</v>
          </cell>
          <cell r="T3791">
            <v>7692.6025304991927</v>
          </cell>
          <cell r="U3791">
            <v>16381.74</v>
          </cell>
          <cell r="V3791">
            <v>7830.1001740666579</v>
          </cell>
          <cell r="W3791">
            <v>0</v>
          </cell>
          <cell r="X3791">
            <v>7830.1001740666579</v>
          </cell>
          <cell r="Y3791">
            <v>0</v>
          </cell>
          <cell r="Z3791">
            <v>7830.1001740666579</v>
          </cell>
          <cell r="AA3791">
            <v>0</v>
          </cell>
          <cell r="AB3791">
            <v>7830.1001740666579</v>
          </cell>
          <cell r="AC3791">
            <v>0</v>
          </cell>
          <cell r="AD3791">
            <v>7830.1001740666579</v>
          </cell>
          <cell r="AE3791">
            <v>0</v>
          </cell>
        </row>
        <row r="3792">
          <cell r="F3792" t="str">
            <v>(-) DESPESAS COMERCIAL MARKETINGINSS</v>
          </cell>
          <cell r="G3792" t="str">
            <v>INSS</v>
          </cell>
          <cell r="H3792">
            <v>2427.1799742133335</v>
          </cell>
          <cell r="I3792">
            <v>1931.94</v>
          </cell>
          <cell r="J3792">
            <v>2474.9928893009283</v>
          </cell>
          <cell r="K3792">
            <v>2602.8799999999997</v>
          </cell>
          <cell r="L3792">
            <v>2474.9928893009283</v>
          </cell>
          <cell r="M3792">
            <v>2447.84</v>
          </cell>
          <cell r="N3792">
            <v>2649.4473460319928</v>
          </cell>
          <cell r="O3792">
            <v>2482.2640000000001</v>
          </cell>
          <cell r="P3792">
            <v>2649.4473460319928</v>
          </cell>
          <cell r="Q3792">
            <v>2840.5619999999994</v>
          </cell>
          <cell r="R3792">
            <v>2649.4473460319928</v>
          </cell>
          <cell r="S3792">
            <v>2892.424</v>
          </cell>
          <cell r="T3792">
            <v>2649.4473460319928</v>
          </cell>
          <cell r="U3792">
            <v>2526.7399999999998</v>
          </cell>
          <cell r="V3792">
            <v>2696.8035906047689</v>
          </cell>
          <cell r="W3792">
            <v>0</v>
          </cell>
          <cell r="X3792">
            <v>2696.8035906047689</v>
          </cell>
          <cell r="Y3792">
            <v>0</v>
          </cell>
          <cell r="Z3792">
            <v>2696.8035906047689</v>
          </cell>
          <cell r="AA3792">
            <v>0</v>
          </cell>
          <cell r="AB3792">
            <v>2696.8035906047689</v>
          </cell>
          <cell r="AC3792">
            <v>0</v>
          </cell>
          <cell r="AD3792">
            <v>2696.8035906047689</v>
          </cell>
          <cell r="AE3792">
            <v>0</v>
          </cell>
        </row>
        <row r="3793">
          <cell r="F3793" t="str">
            <v>(-) DESPESAS COMERCIAL MARKETINGFGTS</v>
          </cell>
          <cell r="G3793" t="str">
            <v>FGTS</v>
          </cell>
          <cell r="H3793">
            <v>1933.76</v>
          </cell>
          <cell r="I3793">
            <v>1189.8900000000001</v>
          </cell>
          <cell r="J3793">
            <v>1971.8530559999999</v>
          </cell>
          <cell r="K3793">
            <v>2057.87</v>
          </cell>
          <cell r="L3793">
            <v>1971.8530559999999</v>
          </cell>
          <cell r="M3793">
            <v>2152.77</v>
          </cell>
          <cell r="N3793">
            <v>2110.8427699200001</v>
          </cell>
          <cell r="O3793">
            <v>2021.2180000000003</v>
          </cell>
          <cell r="P3793">
            <v>2110.8427699200001</v>
          </cell>
          <cell r="Q3793">
            <v>2410.7791999999999</v>
          </cell>
          <cell r="R3793">
            <v>2110.8427699200001</v>
          </cell>
          <cell r="S3793">
            <v>2704.8427999999994</v>
          </cell>
          <cell r="T3793">
            <v>2110.8427699200001</v>
          </cell>
          <cell r="U3793">
            <v>2220.4399999999996</v>
          </cell>
          <cell r="V3793">
            <v>2148.5719916826883</v>
          </cell>
          <cell r="W3793">
            <v>0</v>
          </cell>
          <cell r="X3793">
            <v>2148.5719916826883</v>
          </cell>
          <cell r="Y3793">
            <v>0</v>
          </cell>
          <cell r="Z3793">
            <v>2148.5719916826883</v>
          </cell>
          <cell r="AA3793">
            <v>0</v>
          </cell>
          <cell r="AB3793">
            <v>2148.5719916826883</v>
          </cell>
          <cell r="AC3793">
            <v>0</v>
          </cell>
          <cell r="AD3793">
            <v>2148.5719916826883</v>
          </cell>
          <cell r="AE3793">
            <v>0</v>
          </cell>
        </row>
        <row r="3794">
          <cell r="F3794" t="str">
            <v>(-) DESPESAS COMERCIAL MARKETINGProvisão 13º Salário</v>
          </cell>
          <cell r="G3794" t="str">
            <v>Provisão 13º Salário</v>
          </cell>
          <cell r="H3794">
            <v>2014.3333333333326</v>
          </cell>
          <cell r="I3794">
            <v>1843.81</v>
          </cell>
          <cell r="J3794">
            <v>2054.0135999999993</v>
          </cell>
          <cell r="K3794">
            <v>1932.17</v>
          </cell>
          <cell r="L3794">
            <v>2054.0135999999993</v>
          </cell>
          <cell r="M3794">
            <v>1902.42</v>
          </cell>
          <cell r="N3794">
            <v>2198.7945519999989</v>
          </cell>
          <cell r="O3794">
            <v>2339.6579999999999</v>
          </cell>
          <cell r="P3794">
            <v>2198.7945519999989</v>
          </cell>
          <cell r="Q3794">
            <v>2207.6388000000002</v>
          </cell>
          <cell r="R3794">
            <v>2198.7945519999989</v>
          </cell>
          <cell r="S3794">
            <v>2569.1432</v>
          </cell>
          <cell r="T3794">
            <v>2198.7945519999989</v>
          </cell>
          <cell r="U3794">
            <v>2336.94</v>
          </cell>
          <cell r="V3794">
            <v>2238.0958246694659</v>
          </cell>
          <cell r="W3794">
            <v>0</v>
          </cell>
          <cell r="X3794">
            <v>2238.0958246694659</v>
          </cell>
          <cell r="Y3794">
            <v>0</v>
          </cell>
          <cell r="Z3794">
            <v>2238.0958246694659</v>
          </cell>
          <cell r="AA3794">
            <v>0</v>
          </cell>
          <cell r="AB3794">
            <v>2238.0958246694659</v>
          </cell>
          <cell r="AC3794">
            <v>0</v>
          </cell>
          <cell r="AD3794">
            <v>2238.0958246694659</v>
          </cell>
          <cell r="AE3794">
            <v>0</v>
          </cell>
        </row>
        <row r="3795">
          <cell r="F3795" t="str">
            <v>(-) DESPESAS COMERCIAL MARKETINGProvisão de Férias</v>
          </cell>
          <cell r="G3795" t="str">
            <v>Provisão de Férias</v>
          </cell>
          <cell r="H3795">
            <v>671.98159999999996</v>
          </cell>
          <cell r="I3795">
            <v>-6343.4499999999989</v>
          </cell>
          <cell r="J3795">
            <v>685.21893695999995</v>
          </cell>
          <cell r="K3795">
            <v>3025.69</v>
          </cell>
          <cell r="L3795">
            <v>685.21893695999995</v>
          </cell>
          <cell r="M3795">
            <v>2536.1799999999998</v>
          </cell>
          <cell r="N3795">
            <v>733.51786254719991</v>
          </cell>
          <cell r="O3795">
            <v>3861.7128000000002</v>
          </cell>
          <cell r="P3795">
            <v>733.51786254719991</v>
          </cell>
          <cell r="Q3795">
            <v>2943.7019999999998</v>
          </cell>
          <cell r="R3795">
            <v>733.51786254719991</v>
          </cell>
          <cell r="S3795">
            <v>5375.6152000000002</v>
          </cell>
          <cell r="T3795">
            <v>733.51786254719991</v>
          </cell>
          <cell r="U3795">
            <v>9297.6200000000008</v>
          </cell>
          <cell r="V3795">
            <v>746.6287671097341</v>
          </cell>
          <cell r="W3795">
            <v>0</v>
          </cell>
          <cell r="X3795">
            <v>746.6287671097341</v>
          </cell>
          <cell r="Y3795">
            <v>0</v>
          </cell>
          <cell r="Z3795">
            <v>746.6287671097341</v>
          </cell>
          <cell r="AA3795">
            <v>0</v>
          </cell>
          <cell r="AB3795">
            <v>746.6287671097341</v>
          </cell>
          <cell r="AC3795">
            <v>0</v>
          </cell>
          <cell r="AD3795">
            <v>746.6287671097341</v>
          </cell>
          <cell r="AE3795">
            <v>0</v>
          </cell>
        </row>
        <row r="3796">
          <cell r="F3796" t="str">
            <v>(-) DESPESAS COMERCIAL MARKETINGProvisão PPR Global</v>
          </cell>
          <cell r="G3796" t="str">
            <v>Provisão PPR Global</v>
          </cell>
          <cell r="H3796">
            <v>2013.5275999999999</v>
          </cell>
          <cell r="I3796">
            <v>1843.81</v>
          </cell>
          <cell r="J3796">
            <v>2053.1919945599998</v>
          </cell>
          <cell r="K3796">
            <v>1904.65</v>
          </cell>
          <cell r="L3796">
            <v>2053.1919945599998</v>
          </cell>
          <cell r="M3796">
            <v>1903.91</v>
          </cell>
          <cell r="N3796">
            <v>2197.9150341792001</v>
          </cell>
          <cell r="O3796">
            <v>2048.33</v>
          </cell>
          <cell r="P3796">
            <v>2197.9150341792001</v>
          </cell>
          <cell r="Q3796">
            <v>2047.48</v>
          </cell>
          <cell r="R3796">
            <v>2197.9150341792001</v>
          </cell>
          <cell r="S3796">
            <v>2211.0700000000002</v>
          </cell>
          <cell r="T3796">
            <v>2197.9150341792001</v>
          </cell>
          <cell r="U3796">
            <v>2211.92</v>
          </cell>
          <cell r="V3796">
            <v>2237.2005863395989</v>
          </cell>
          <cell r="W3796">
            <v>0</v>
          </cell>
          <cell r="X3796">
            <v>2237.2005863395989</v>
          </cell>
          <cell r="Y3796">
            <v>0</v>
          </cell>
          <cell r="Z3796">
            <v>2237.2005863395989</v>
          </cell>
          <cell r="AA3796">
            <v>0</v>
          </cell>
          <cell r="AB3796">
            <v>2237.2005863395989</v>
          </cell>
          <cell r="AC3796">
            <v>0</v>
          </cell>
          <cell r="AD3796">
            <v>2237.2005863395989</v>
          </cell>
          <cell r="AE3796">
            <v>0</v>
          </cell>
        </row>
        <row r="3797">
          <cell r="F3797" t="str">
            <v>(-) DESPESAS COMERCIAL MARKETINGProvisão PPR Gestores</v>
          </cell>
          <cell r="G3797" t="str">
            <v>Provisão PPR Gestores</v>
          </cell>
          <cell r="H3797">
            <v>2957.34</v>
          </cell>
          <cell r="I3797">
            <v>2957.34</v>
          </cell>
          <cell r="J3797">
            <v>2957.34</v>
          </cell>
          <cell r="K3797">
            <v>2957.34</v>
          </cell>
          <cell r="L3797">
            <v>2957.34</v>
          </cell>
          <cell r="M3797">
            <v>2957.34</v>
          </cell>
          <cell r="N3797">
            <v>2957.34</v>
          </cell>
          <cell r="O3797">
            <v>2957.34</v>
          </cell>
          <cell r="P3797">
            <v>2957.34</v>
          </cell>
          <cell r="Q3797">
            <v>2957.34</v>
          </cell>
          <cell r="R3797">
            <v>2957.34</v>
          </cell>
          <cell r="S3797">
            <v>2957.34</v>
          </cell>
          <cell r="T3797">
            <v>2957.34</v>
          </cell>
          <cell r="U3797">
            <v>2957.34</v>
          </cell>
          <cell r="V3797">
            <v>2957.34</v>
          </cell>
          <cell r="W3797">
            <v>0</v>
          </cell>
          <cell r="X3797">
            <v>2957.34</v>
          </cell>
          <cell r="Y3797">
            <v>0</v>
          </cell>
          <cell r="Z3797">
            <v>2957.34</v>
          </cell>
          <cell r="AA3797">
            <v>0</v>
          </cell>
          <cell r="AB3797">
            <v>2957.34</v>
          </cell>
          <cell r="AC3797">
            <v>0</v>
          </cell>
          <cell r="AD3797">
            <v>2957.34</v>
          </cell>
          <cell r="AE3797">
            <v>0</v>
          </cell>
        </row>
        <row r="3798">
          <cell r="F3798" t="str">
            <v>(-) DESPESAS COMERCIAL MARKETINGDesenvolvimento RH e Outras</v>
          </cell>
          <cell r="G3798" t="str">
            <v>Desenvolvimento RH e Outras</v>
          </cell>
          <cell r="H3798">
            <v>136.03833333333333</v>
          </cell>
          <cell r="I3798">
            <v>0</v>
          </cell>
          <cell r="J3798">
            <v>136.03833333333333</v>
          </cell>
          <cell r="K3798">
            <v>0</v>
          </cell>
          <cell r="L3798">
            <v>136.03833333333333</v>
          </cell>
          <cell r="M3798">
            <v>112.8</v>
          </cell>
          <cell r="N3798">
            <v>136.03833333333333</v>
          </cell>
          <cell r="O3798">
            <v>95.5</v>
          </cell>
          <cell r="P3798">
            <v>136.03833333333333</v>
          </cell>
          <cell r="Q3798">
            <v>0</v>
          </cell>
          <cell r="R3798">
            <v>136.03833333333333</v>
          </cell>
          <cell r="S3798">
            <v>0</v>
          </cell>
          <cell r="T3798">
            <v>136.03833333333333</v>
          </cell>
          <cell r="U3798">
            <v>40</v>
          </cell>
          <cell r="V3798">
            <v>136.03833333333333</v>
          </cell>
          <cell r="W3798">
            <v>0</v>
          </cell>
          <cell r="X3798">
            <v>136.03833333333333</v>
          </cell>
          <cell r="Y3798">
            <v>0</v>
          </cell>
          <cell r="Z3798">
            <v>136.03833333333333</v>
          </cell>
          <cell r="AA3798">
            <v>0</v>
          </cell>
          <cell r="AB3798">
            <v>136.03833333333333</v>
          </cell>
          <cell r="AC3798">
            <v>0</v>
          </cell>
          <cell r="AD3798">
            <v>136.03833333333333</v>
          </cell>
          <cell r="AE3798">
            <v>0</v>
          </cell>
        </row>
        <row r="3799">
          <cell r="F3799" t="str">
            <v>(-) DESPESAS COMERCIAL MARKETINGEducação Continuada</v>
          </cell>
          <cell r="G3799" t="str">
            <v>Educação Continuada</v>
          </cell>
          <cell r="H3799">
            <v>0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  <cell r="AA3799">
            <v>0</v>
          </cell>
          <cell r="AB3799">
            <v>0</v>
          </cell>
          <cell r="AC3799">
            <v>0</v>
          </cell>
          <cell r="AD3799">
            <v>0</v>
          </cell>
          <cell r="AE3799">
            <v>0</v>
          </cell>
        </row>
        <row r="3800">
          <cell r="F3800" t="str">
            <v>(-) DESPESAS COMERCIAL MARKETINGIdiomas</v>
          </cell>
          <cell r="G3800" t="str">
            <v>Idiomas</v>
          </cell>
          <cell r="H3800">
            <v>0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>
            <v>0</v>
          </cell>
          <cell r="R3800">
            <v>0</v>
          </cell>
          <cell r="S3800">
            <v>0</v>
          </cell>
          <cell r="T3800">
            <v>0</v>
          </cell>
          <cell r="U3800">
            <v>0</v>
          </cell>
          <cell r="V3800">
            <v>0</v>
          </cell>
          <cell r="W3800">
            <v>0</v>
          </cell>
          <cell r="X3800">
            <v>0</v>
          </cell>
          <cell r="Y3800">
            <v>0</v>
          </cell>
          <cell r="Z3800">
            <v>0</v>
          </cell>
          <cell r="AA3800">
            <v>0</v>
          </cell>
          <cell r="AB3800">
            <v>0</v>
          </cell>
          <cell r="AC3800">
            <v>0</v>
          </cell>
          <cell r="AD3800">
            <v>0</v>
          </cell>
          <cell r="AE3800">
            <v>0</v>
          </cell>
        </row>
        <row r="3801">
          <cell r="F3801" t="str">
            <v>(-) DESPESAS COMERCIAL MARKETINGGinástica Laboral</v>
          </cell>
          <cell r="G3801" t="str">
            <v>Ginástica Laboral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>
            <v>0</v>
          </cell>
          <cell r="V3801">
            <v>0</v>
          </cell>
          <cell r="W3801">
            <v>0</v>
          </cell>
          <cell r="X3801">
            <v>0</v>
          </cell>
          <cell r="Y3801">
            <v>0</v>
          </cell>
          <cell r="Z3801">
            <v>0</v>
          </cell>
          <cell r="AA3801">
            <v>0</v>
          </cell>
          <cell r="AB3801">
            <v>0</v>
          </cell>
          <cell r="AC3801">
            <v>0</v>
          </cell>
          <cell r="AD3801">
            <v>0</v>
          </cell>
          <cell r="AE3801">
            <v>0</v>
          </cell>
        </row>
        <row r="3802">
          <cell r="F3802" t="str">
            <v>(-) DESPESAS COMERCIAL MARKETINGEducação e Treinamento (Capacitação)</v>
          </cell>
          <cell r="G3802" t="str">
            <v>Educação e Treinamento (Capacitação)</v>
          </cell>
          <cell r="H3802">
            <v>0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>
            <v>0</v>
          </cell>
          <cell r="R3802">
            <v>0</v>
          </cell>
          <cell r="S3802">
            <v>0</v>
          </cell>
          <cell r="T3802">
            <v>0</v>
          </cell>
          <cell r="U3802">
            <v>0</v>
          </cell>
          <cell r="V3802">
            <v>0</v>
          </cell>
          <cell r="W3802">
            <v>0</v>
          </cell>
          <cell r="X3802">
            <v>0</v>
          </cell>
          <cell r="Y3802">
            <v>0</v>
          </cell>
          <cell r="Z3802">
            <v>0</v>
          </cell>
          <cell r="AA3802">
            <v>0</v>
          </cell>
          <cell r="AB3802">
            <v>0</v>
          </cell>
          <cell r="AC3802">
            <v>0</v>
          </cell>
          <cell r="AD3802">
            <v>0</v>
          </cell>
          <cell r="AE3802">
            <v>0</v>
          </cell>
        </row>
        <row r="3803">
          <cell r="F3803" t="str">
            <v>(-) DESPESAS COMERCIAL MARKETINGAtividades Motivacionais</v>
          </cell>
          <cell r="G3803" t="str">
            <v>Atividades Motivacionais</v>
          </cell>
          <cell r="H3803">
            <v>0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  <cell r="U3803">
            <v>0</v>
          </cell>
          <cell r="V3803">
            <v>0</v>
          </cell>
          <cell r="W3803">
            <v>0</v>
          </cell>
          <cell r="X3803">
            <v>0</v>
          </cell>
          <cell r="Y3803">
            <v>0</v>
          </cell>
          <cell r="Z3803">
            <v>0</v>
          </cell>
          <cell r="AA3803">
            <v>0</v>
          </cell>
          <cell r="AB3803">
            <v>0</v>
          </cell>
          <cell r="AC3803">
            <v>0</v>
          </cell>
          <cell r="AD3803">
            <v>0</v>
          </cell>
          <cell r="AE3803">
            <v>0</v>
          </cell>
        </row>
        <row r="3804">
          <cell r="F3804" t="str">
            <v>(-) DESPESAS COMERCIAL MARKETINGExames Médicos</v>
          </cell>
          <cell r="G3804" t="str">
            <v>Exames Médicos</v>
          </cell>
          <cell r="H3804">
            <v>19.580000000000002</v>
          </cell>
          <cell r="I3804">
            <v>0</v>
          </cell>
          <cell r="J3804">
            <v>19.580000000000002</v>
          </cell>
          <cell r="K3804">
            <v>0</v>
          </cell>
          <cell r="L3804">
            <v>19.580000000000002</v>
          </cell>
          <cell r="M3804">
            <v>0</v>
          </cell>
          <cell r="N3804">
            <v>19.580000000000002</v>
          </cell>
          <cell r="O3804">
            <v>0</v>
          </cell>
          <cell r="P3804">
            <v>19.580000000000002</v>
          </cell>
          <cell r="Q3804">
            <v>0</v>
          </cell>
          <cell r="R3804">
            <v>19.580000000000002</v>
          </cell>
          <cell r="S3804">
            <v>0</v>
          </cell>
          <cell r="T3804">
            <v>19.580000000000002</v>
          </cell>
          <cell r="U3804">
            <v>40</v>
          </cell>
          <cell r="V3804">
            <v>19.580000000000002</v>
          </cell>
          <cell r="W3804">
            <v>0</v>
          </cell>
          <cell r="X3804">
            <v>19.580000000000002</v>
          </cell>
          <cell r="Y3804">
            <v>0</v>
          </cell>
          <cell r="Z3804">
            <v>19.580000000000002</v>
          </cell>
          <cell r="AA3804">
            <v>0</v>
          </cell>
          <cell r="AB3804">
            <v>19.580000000000002</v>
          </cell>
          <cell r="AC3804">
            <v>0</v>
          </cell>
          <cell r="AD3804">
            <v>19.580000000000002</v>
          </cell>
          <cell r="AE3804">
            <v>0</v>
          </cell>
        </row>
        <row r="3805">
          <cell r="F3805" t="str">
            <v>(-) DESPESAS COMERCIAL MARKETINGAlimentação Interna Funcionários</v>
          </cell>
          <cell r="G3805" t="str">
            <v>Alimentação Interna Funcionários</v>
          </cell>
          <cell r="H3805">
            <v>50</v>
          </cell>
          <cell r="I3805">
            <v>0</v>
          </cell>
          <cell r="J3805">
            <v>50</v>
          </cell>
          <cell r="K3805">
            <v>0</v>
          </cell>
          <cell r="L3805">
            <v>50</v>
          </cell>
          <cell r="M3805">
            <v>112.8</v>
          </cell>
          <cell r="N3805">
            <v>50</v>
          </cell>
          <cell r="O3805">
            <v>95.5</v>
          </cell>
          <cell r="P3805">
            <v>50</v>
          </cell>
          <cell r="Q3805">
            <v>0</v>
          </cell>
          <cell r="R3805">
            <v>50</v>
          </cell>
          <cell r="S3805">
            <v>0</v>
          </cell>
          <cell r="T3805">
            <v>50</v>
          </cell>
          <cell r="U3805">
            <v>0</v>
          </cell>
          <cell r="V3805">
            <v>50</v>
          </cell>
          <cell r="W3805">
            <v>0</v>
          </cell>
          <cell r="X3805">
            <v>50</v>
          </cell>
          <cell r="Y3805">
            <v>0</v>
          </cell>
          <cell r="Z3805">
            <v>50</v>
          </cell>
          <cell r="AA3805">
            <v>0</v>
          </cell>
          <cell r="AB3805">
            <v>50</v>
          </cell>
          <cell r="AC3805">
            <v>0</v>
          </cell>
          <cell r="AD3805">
            <v>50</v>
          </cell>
          <cell r="AE3805">
            <v>0</v>
          </cell>
        </row>
        <row r="3806">
          <cell r="F3806" t="str">
            <v>(-) DESPESAS COMERCIAL MARKETINGMulta Termino Contratual</v>
          </cell>
          <cell r="G3806" t="str">
            <v>Multa Termino Contratual</v>
          </cell>
          <cell r="H3806">
            <v>0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>
            <v>0</v>
          </cell>
          <cell r="R3806">
            <v>0</v>
          </cell>
          <cell r="S3806">
            <v>0</v>
          </cell>
          <cell r="T3806">
            <v>0</v>
          </cell>
          <cell r="U3806">
            <v>0</v>
          </cell>
          <cell r="V3806">
            <v>0</v>
          </cell>
          <cell r="W3806">
            <v>0</v>
          </cell>
          <cell r="X3806">
            <v>0</v>
          </cell>
          <cell r="Y3806">
            <v>0</v>
          </cell>
          <cell r="Z3806">
            <v>0</v>
          </cell>
          <cell r="AA3806">
            <v>0</v>
          </cell>
          <cell r="AB3806">
            <v>0</v>
          </cell>
          <cell r="AC3806">
            <v>0</v>
          </cell>
          <cell r="AD3806">
            <v>0</v>
          </cell>
          <cell r="AE3806">
            <v>0</v>
          </cell>
        </row>
        <row r="3807">
          <cell r="F3807" t="str">
            <v>(-) DESPESAS COMERCIAL MARKETINGMultas Trabalhistas</v>
          </cell>
          <cell r="G3807" t="str">
            <v>Multas Trabalhistas</v>
          </cell>
          <cell r="H3807">
            <v>0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T3807">
            <v>0</v>
          </cell>
          <cell r="U3807">
            <v>0</v>
          </cell>
          <cell r="V3807">
            <v>0</v>
          </cell>
          <cell r="W3807">
            <v>0</v>
          </cell>
          <cell r="X3807">
            <v>0</v>
          </cell>
          <cell r="Y3807">
            <v>0</v>
          </cell>
          <cell r="Z3807">
            <v>0</v>
          </cell>
          <cell r="AA3807">
            <v>0</v>
          </cell>
          <cell r="AB3807">
            <v>0</v>
          </cell>
          <cell r="AC3807">
            <v>0</v>
          </cell>
          <cell r="AD3807">
            <v>0</v>
          </cell>
          <cell r="AE3807">
            <v>0</v>
          </cell>
        </row>
        <row r="3808">
          <cell r="F3808" t="str">
            <v xml:space="preserve">(-) DESPESAS COMERCIAL MARKETINGFardamento </v>
          </cell>
          <cell r="G3808" t="str">
            <v xml:space="preserve">Fardamento </v>
          </cell>
          <cell r="H3808">
            <v>66.458333333333329</v>
          </cell>
          <cell r="I3808">
            <v>0</v>
          </cell>
          <cell r="J3808">
            <v>66.458333333333329</v>
          </cell>
          <cell r="K3808">
            <v>0</v>
          </cell>
          <cell r="L3808">
            <v>66.458333333333329</v>
          </cell>
          <cell r="M3808">
            <v>0</v>
          </cell>
          <cell r="N3808">
            <v>66.458333333333329</v>
          </cell>
          <cell r="O3808">
            <v>0</v>
          </cell>
          <cell r="P3808">
            <v>66.458333333333329</v>
          </cell>
          <cell r="Q3808">
            <v>0</v>
          </cell>
          <cell r="R3808">
            <v>66.458333333333329</v>
          </cell>
          <cell r="S3808">
            <v>0</v>
          </cell>
          <cell r="T3808">
            <v>66.458333333333329</v>
          </cell>
          <cell r="U3808">
            <v>0</v>
          </cell>
          <cell r="V3808">
            <v>66.458333333333329</v>
          </cell>
          <cell r="W3808">
            <v>0</v>
          </cell>
          <cell r="X3808">
            <v>66.458333333333329</v>
          </cell>
          <cell r="Y3808">
            <v>0</v>
          </cell>
          <cell r="Z3808">
            <v>66.458333333333329</v>
          </cell>
          <cell r="AA3808">
            <v>0</v>
          </cell>
          <cell r="AB3808">
            <v>66.458333333333329</v>
          </cell>
          <cell r="AC3808">
            <v>0</v>
          </cell>
          <cell r="AD3808">
            <v>66.458333333333329</v>
          </cell>
          <cell r="AE3808">
            <v>0</v>
          </cell>
        </row>
        <row r="3809">
          <cell r="F3809" t="str">
            <v>(-) DESPESAS COMERCIAL MARKETINGBenefícios</v>
          </cell>
          <cell r="G3809" t="str">
            <v>Benefícios</v>
          </cell>
          <cell r="H3809">
            <v>3704.3881263080002</v>
          </cell>
          <cell r="I3809">
            <v>2791.2</v>
          </cell>
          <cell r="J3809">
            <v>3704.3881263080002</v>
          </cell>
          <cell r="K3809">
            <v>3082.4300000000003</v>
          </cell>
          <cell r="L3809">
            <v>3704.3881263080002</v>
          </cell>
          <cell r="M3809">
            <v>3267.24</v>
          </cell>
          <cell r="N3809">
            <v>3704.3881263080002</v>
          </cell>
          <cell r="O3809">
            <v>3311.1400000000003</v>
          </cell>
          <cell r="P3809">
            <v>4056.3881263080002</v>
          </cell>
          <cell r="Q3809">
            <v>5920.58</v>
          </cell>
          <cell r="R3809">
            <v>4056.3881263080002</v>
          </cell>
          <cell r="S3809">
            <v>2706.9500000000003</v>
          </cell>
          <cell r="T3809">
            <v>4056.3881263080002</v>
          </cell>
          <cell r="U3809">
            <v>3681.45</v>
          </cell>
          <cell r="V3809">
            <v>4056.3881263080002</v>
          </cell>
          <cell r="W3809">
            <v>0</v>
          </cell>
          <cell r="X3809">
            <v>4056.3881263080002</v>
          </cell>
          <cell r="Y3809">
            <v>0</v>
          </cell>
          <cell r="Z3809">
            <v>4056.3881263080002</v>
          </cell>
          <cell r="AA3809">
            <v>0</v>
          </cell>
          <cell r="AB3809">
            <v>4056.3881263080002</v>
          </cell>
          <cell r="AC3809">
            <v>0</v>
          </cell>
          <cell r="AD3809">
            <v>4056.3881263080002</v>
          </cell>
          <cell r="AE3809">
            <v>0</v>
          </cell>
        </row>
        <row r="3810">
          <cell r="F3810" t="str">
            <v>(-) DESPESAS COMERCIAL MARKETINGAjuda de Custo Alimentação</v>
          </cell>
          <cell r="G3810" t="str">
            <v>Ajuda de Custo Alimentação</v>
          </cell>
          <cell r="H3810">
            <v>0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>
            <v>0</v>
          </cell>
          <cell r="R3810">
            <v>0</v>
          </cell>
          <cell r="S3810">
            <v>0</v>
          </cell>
          <cell r="T3810">
            <v>0</v>
          </cell>
          <cell r="U3810">
            <v>0</v>
          </cell>
          <cell r="V3810">
            <v>0</v>
          </cell>
          <cell r="W3810">
            <v>0</v>
          </cell>
          <cell r="X3810">
            <v>0</v>
          </cell>
          <cell r="Y3810">
            <v>0</v>
          </cell>
          <cell r="Z3810">
            <v>0</v>
          </cell>
          <cell r="AA3810">
            <v>0</v>
          </cell>
          <cell r="AB3810">
            <v>0</v>
          </cell>
          <cell r="AC3810">
            <v>0</v>
          </cell>
          <cell r="AD3810">
            <v>0</v>
          </cell>
          <cell r="AE3810">
            <v>0</v>
          </cell>
        </row>
        <row r="3811">
          <cell r="F3811" t="str">
            <v>(-) DESPESAS COMERCIAL MARKETINGAjuda de Custo Combustível</v>
          </cell>
          <cell r="G3811" t="str">
            <v>Ajuda de Custo Combustível</v>
          </cell>
          <cell r="H3811">
            <v>0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  <cell r="Z3811">
            <v>0</v>
          </cell>
          <cell r="AA3811">
            <v>0</v>
          </cell>
          <cell r="AB3811">
            <v>0</v>
          </cell>
          <cell r="AC3811">
            <v>0</v>
          </cell>
          <cell r="AD3811">
            <v>0</v>
          </cell>
          <cell r="AE3811">
            <v>0</v>
          </cell>
        </row>
        <row r="3812">
          <cell r="F3812" t="str">
            <v>(-) DESPESAS COMERCIAL MARKETINGAjuda de Custo Moradia/Aluguel</v>
          </cell>
          <cell r="G3812" t="str">
            <v>Ajuda de Custo Moradia/Aluguel</v>
          </cell>
          <cell r="H3812">
            <v>0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T3812">
            <v>0</v>
          </cell>
          <cell r="U3812">
            <v>0</v>
          </cell>
          <cell r="V3812">
            <v>0</v>
          </cell>
          <cell r="W3812">
            <v>0</v>
          </cell>
          <cell r="X3812">
            <v>0</v>
          </cell>
          <cell r="Y3812">
            <v>0</v>
          </cell>
          <cell r="Z3812">
            <v>0</v>
          </cell>
          <cell r="AA3812">
            <v>0</v>
          </cell>
          <cell r="AB3812">
            <v>0</v>
          </cell>
          <cell r="AC3812">
            <v>0</v>
          </cell>
          <cell r="AD3812">
            <v>0</v>
          </cell>
          <cell r="AE3812">
            <v>0</v>
          </cell>
        </row>
        <row r="3813">
          <cell r="F3813" t="str">
            <v>(-) DESPESAS COMERCIAL MARKETINGPlano de Saúde</v>
          </cell>
          <cell r="G3813" t="str">
            <v>Plano de Saúde</v>
          </cell>
          <cell r="H3813">
            <v>1628</v>
          </cell>
          <cell r="I3813">
            <v>1321.2</v>
          </cell>
          <cell r="J3813">
            <v>1628</v>
          </cell>
          <cell r="K3813">
            <v>1462.43</v>
          </cell>
          <cell r="L3813">
            <v>1628</v>
          </cell>
          <cell r="M3813">
            <v>1560.24</v>
          </cell>
          <cell r="N3813">
            <v>1628</v>
          </cell>
          <cell r="O3813">
            <v>1560.24</v>
          </cell>
          <cell r="P3813">
            <v>1815</v>
          </cell>
          <cell r="Q3813">
            <v>3987.28</v>
          </cell>
          <cell r="R3813">
            <v>1815</v>
          </cell>
          <cell r="S3813">
            <v>693.44</v>
          </cell>
          <cell r="T3813">
            <v>1815</v>
          </cell>
          <cell r="U3813">
            <v>1733.6</v>
          </cell>
          <cell r="V3813">
            <v>1815</v>
          </cell>
          <cell r="W3813">
            <v>0</v>
          </cell>
          <cell r="X3813">
            <v>1815</v>
          </cell>
          <cell r="Y3813">
            <v>0</v>
          </cell>
          <cell r="Z3813">
            <v>1815</v>
          </cell>
          <cell r="AA3813">
            <v>0</v>
          </cell>
          <cell r="AB3813">
            <v>1815</v>
          </cell>
          <cell r="AC3813">
            <v>0</v>
          </cell>
          <cell r="AD3813">
            <v>1815</v>
          </cell>
          <cell r="AE3813">
            <v>0</v>
          </cell>
        </row>
        <row r="3814">
          <cell r="F3814" t="str">
            <v>(-) DESPESAS COMERCIAL MARKETINGSeguro de Vida em Grupo</v>
          </cell>
          <cell r="G3814" t="str">
            <v>Seguro de Vida em Grupo</v>
          </cell>
          <cell r="H3814">
            <v>96.388126307999997</v>
          </cell>
          <cell r="I3814">
            <v>0</v>
          </cell>
          <cell r="J3814">
            <v>96.388126307999997</v>
          </cell>
          <cell r="K3814">
            <v>0</v>
          </cell>
          <cell r="L3814">
            <v>96.388126307999997</v>
          </cell>
          <cell r="M3814">
            <v>0</v>
          </cell>
          <cell r="N3814">
            <v>96.388126307999997</v>
          </cell>
          <cell r="O3814">
            <v>40.9</v>
          </cell>
          <cell r="P3814">
            <v>96.388126307999997</v>
          </cell>
          <cell r="Q3814">
            <v>43.3</v>
          </cell>
          <cell r="R3814">
            <v>96.388126307999997</v>
          </cell>
          <cell r="S3814">
            <v>66.11</v>
          </cell>
          <cell r="T3814">
            <v>96.388126307999997</v>
          </cell>
          <cell r="U3814">
            <v>57.85</v>
          </cell>
          <cell r="V3814">
            <v>96.388126307999997</v>
          </cell>
          <cell r="W3814">
            <v>0</v>
          </cell>
          <cell r="X3814">
            <v>96.388126307999997</v>
          </cell>
          <cell r="Y3814">
            <v>0</v>
          </cell>
          <cell r="Z3814">
            <v>96.388126307999997</v>
          </cell>
          <cell r="AA3814">
            <v>0</v>
          </cell>
          <cell r="AB3814">
            <v>96.388126307999997</v>
          </cell>
          <cell r="AC3814">
            <v>0</v>
          </cell>
          <cell r="AD3814">
            <v>96.388126307999997</v>
          </cell>
          <cell r="AE3814">
            <v>0</v>
          </cell>
        </row>
        <row r="3815">
          <cell r="F3815" t="str">
            <v>(-) DESPESAS COMERCIAL MARKETINGPlano Odontológico</v>
          </cell>
          <cell r="G3815" t="str">
            <v>Plano Odontológico</v>
          </cell>
          <cell r="H3815">
            <v>0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  <cell r="Z3815">
            <v>0</v>
          </cell>
          <cell r="AA3815">
            <v>0</v>
          </cell>
          <cell r="AB3815">
            <v>0</v>
          </cell>
          <cell r="AC3815">
            <v>0</v>
          </cell>
          <cell r="AD3815">
            <v>0</v>
          </cell>
          <cell r="AE3815">
            <v>0</v>
          </cell>
        </row>
        <row r="3816">
          <cell r="F3816" t="str">
            <v>(-) DESPESAS COMERCIAL MARKETINGFarmácia</v>
          </cell>
          <cell r="G3816" t="str">
            <v>Farmácia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>
            <v>0</v>
          </cell>
          <cell r="R3816">
            <v>0</v>
          </cell>
          <cell r="S3816">
            <v>0</v>
          </cell>
          <cell r="T3816">
            <v>0</v>
          </cell>
          <cell r="U3816">
            <v>0</v>
          </cell>
          <cell r="V3816">
            <v>0</v>
          </cell>
          <cell r="W3816">
            <v>0</v>
          </cell>
          <cell r="X3816">
            <v>0</v>
          </cell>
          <cell r="Y3816">
            <v>0</v>
          </cell>
          <cell r="Z3816">
            <v>0</v>
          </cell>
          <cell r="AA3816">
            <v>0</v>
          </cell>
          <cell r="AB3816">
            <v>0</v>
          </cell>
          <cell r="AC3816">
            <v>0</v>
          </cell>
          <cell r="AD3816">
            <v>0</v>
          </cell>
          <cell r="AE3816">
            <v>0</v>
          </cell>
        </row>
        <row r="3817">
          <cell r="F3817" t="str">
            <v>(-) DESPESAS COMERCIAL MARKETINGAlimentação Funcionários</v>
          </cell>
          <cell r="G3817" t="str">
            <v>Alimentação Funcionários</v>
          </cell>
          <cell r="H3817">
            <v>1980</v>
          </cell>
          <cell r="I3817">
            <v>1470</v>
          </cell>
          <cell r="J3817">
            <v>1980</v>
          </cell>
          <cell r="K3817">
            <v>1620</v>
          </cell>
          <cell r="L3817">
            <v>1980</v>
          </cell>
          <cell r="M3817">
            <v>1707</v>
          </cell>
          <cell r="N3817">
            <v>1980</v>
          </cell>
          <cell r="O3817">
            <v>1710</v>
          </cell>
          <cell r="P3817">
            <v>2145</v>
          </cell>
          <cell r="Q3817">
            <v>1890</v>
          </cell>
          <cell r="R3817">
            <v>2145</v>
          </cell>
          <cell r="S3817">
            <v>1947.4</v>
          </cell>
          <cell r="T3817">
            <v>2145</v>
          </cell>
          <cell r="U3817">
            <v>1890</v>
          </cell>
          <cell r="V3817">
            <v>2145</v>
          </cell>
          <cell r="W3817">
            <v>0</v>
          </cell>
          <cell r="X3817">
            <v>2145</v>
          </cell>
          <cell r="Y3817">
            <v>0</v>
          </cell>
          <cell r="Z3817">
            <v>2145</v>
          </cell>
          <cell r="AA3817">
            <v>0</v>
          </cell>
          <cell r="AB3817">
            <v>2145</v>
          </cell>
          <cell r="AC3817">
            <v>0</v>
          </cell>
          <cell r="AD3817">
            <v>2145</v>
          </cell>
          <cell r="AE3817">
            <v>0</v>
          </cell>
        </row>
        <row r="3818">
          <cell r="F3818" t="str">
            <v>(-) DESPESAS COMERCIAL MARKETINGBenefícios Assistenciais</v>
          </cell>
          <cell r="G3818" t="str">
            <v>Benefícios Assistenciais</v>
          </cell>
          <cell r="H3818">
            <v>0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>
            <v>0</v>
          </cell>
          <cell r="R3818">
            <v>0</v>
          </cell>
          <cell r="S3818">
            <v>0</v>
          </cell>
          <cell r="T3818">
            <v>0</v>
          </cell>
          <cell r="U3818">
            <v>0</v>
          </cell>
          <cell r="V3818">
            <v>0</v>
          </cell>
          <cell r="W3818">
            <v>0</v>
          </cell>
          <cell r="X3818">
            <v>0</v>
          </cell>
          <cell r="Y3818">
            <v>0</v>
          </cell>
          <cell r="Z3818">
            <v>0</v>
          </cell>
          <cell r="AA3818">
            <v>0</v>
          </cell>
          <cell r="AB3818">
            <v>0</v>
          </cell>
          <cell r="AC3818">
            <v>0</v>
          </cell>
          <cell r="AD3818">
            <v>0</v>
          </cell>
          <cell r="AE3818">
            <v>0</v>
          </cell>
        </row>
        <row r="3819">
          <cell r="F3819" t="str">
            <v>(-) DESPESAS COMERCIAL MARKETINGAuxílio Creche</v>
          </cell>
          <cell r="G3819" t="str">
            <v>Auxílio Creche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>
            <v>0</v>
          </cell>
          <cell r="R3819">
            <v>0</v>
          </cell>
          <cell r="S3819">
            <v>0</v>
          </cell>
          <cell r="T3819">
            <v>0</v>
          </cell>
          <cell r="U3819">
            <v>0</v>
          </cell>
          <cell r="V3819">
            <v>0</v>
          </cell>
          <cell r="W3819">
            <v>0</v>
          </cell>
          <cell r="X3819">
            <v>0</v>
          </cell>
          <cell r="Y3819">
            <v>0</v>
          </cell>
          <cell r="Z3819">
            <v>0</v>
          </cell>
          <cell r="AA3819">
            <v>0</v>
          </cell>
          <cell r="AB3819">
            <v>0</v>
          </cell>
          <cell r="AC3819">
            <v>0</v>
          </cell>
          <cell r="AD3819">
            <v>0</v>
          </cell>
          <cell r="AE3819">
            <v>0</v>
          </cell>
        </row>
        <row r="3820">
          <cell r="F3820" t="str">
            <v>(-) DESPESAS COMERCIAL MARKETINGVale Transporte</v>
          </cell>
          <cell r="G3820" t="str">
            <v>Vale Transporte</v>
          </cell>
          <cell r="H3820">
            <v>0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  <cell r="AA3820">
            <v>0</v>
          </cell>
          <cell r="AB3820">
            <v>0</v>
          </cell>
          <cell r="AC3820">
            <v>0</v>
          </cell>
          <cell r="AD3820">
            <v>0</v>
          </cell>
          <cell r="AE3820">
            <v>0</v>
          </cell>
        </row>
        <row r="3821">
          <cell r="F3821" t="str">
            <v>(-) DESPESAS COMERCIAL MARKETING(-) Despesas Especificas</v>
          </cell>
          <cell r="G3821" t="str">
            <v>(-) Despesas Especificas</v>
          </cell>
          <cell r="H3821">
            <v>168333.33333333334</v>
          </cell>
          <cell r="I3821">
            <v>28069.19</v>
          </cell>
          <cell r="J3821">
            <v>168333.33333333334</v>
          </cell>
          <cell r="K3821">
            <v>121964</v>
          </cell>
          <cell r="L3821">
            <v>168333.33333333334</v>
          </cell>
          <cell r="M3821">
            <v>126914.03</v>
          </cell>
          <cell r="N3821">
            <v>175928.33333333334</v>
          </cell>
          <cell r="O3821">
            <v>221969.97</v>
          </cell>
          <cell r="P3821">
            <v>174854.70333333334</v>
          </cell>
          <cell r="Q3821">
            <v>122525.19</v>
          </cell>
          <cell r="R3821">
            <v>175500.08333333334</v>
          </cell>
          <cell r="S3821">
            <v>125006.19</v>
          </cell>
          <cell r="T3821">
            <v>168333.33333333334</v>
          </cell>
          <cell r="U3821">
            <v>174079.77</v>
          </cell>
          <cell r="V3821">
            <v>168333.33333333334</v>
          </cell>
          <cell r="W3821">
            <v>0</v>
          </cell>
          <cell r="X3821">
            <v>168333.33333333334</v>
          </cell>
          <cell r="Y3821">
            <v>0</v>
          </cell>
          <cell r="Z3821">
            <v>168333.33333333334</v>
          </cell>
          <cell r="AA3821">
            <v>0</v>
          </cell>
          <cell r="AB3821">
            <v>168333.33333333334</v>
          </cell>
          <cell r="AC3821">
            <v>0</v>
          </cell>
          <cell r="AD3821">
            <v>168333.33333333334</v>
          </cell>
          <cell r="AE3821">
            <v>0</v>
          </cell>
        </row>
        <row r="3822">
          <cell r="F3822" t="str">
            <v>(-) DESPESAS COMERCIAL MARKETINGMaterial Gráfico Divulgação de Produtos</v>
          </cell>
          <cell r="G3822" t="str">
            <v>Material Gráfico Divulgação de Produtos</v>
          </cell>
          <cell r="H3822">
            <v>0</v>
          </cell>
          <cell r="I3822">
            <v>4240</v>
          </cell>
          <cell r="J3822">
            <v>0</v>
          </cell>
          <cell r="K3822">
            <v>23327</v>
          </cell>
          <cell r="L3822">
            <v>0</v>
          </cell>
          <cell r="M3822">
            <v>0</v>
          </cell>
          <cell r="N3822">
            <v>7595</v>
          </cell>
          <cell r="O3822">
            <v>40533.33</v>
          </cell>
          <cell r="P3822">
            <v>6521.37</v>
          </cell>
          <cell r="Q3822">
            <v>2227</v>
          </cell>
          <cell r="R3822">
            <v>7166.7499999999991</v>
          </cell>
          <cell r="S3822">
            <v>115.5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  <cell r="AA3822">
            <v>0</v>
          </cell>
          <cell r="AB3822">
            <v>0</v>
          </cell>
          <cell r="AC3822">
            <v>0</v>
          </cell>
          <cell r="AD3822">
            <v>0</v>
          </cell>
          <cell r="AE3822">
            <v>0</v>
          </cell>
        </row>
        <row r="3823">
          <cell r="F3823" t="str">
            <v>(-) DESPESAS COMERCIAL MARKETINGPremiação Campanha de Representantes</v>
          </cell>
          <cell r="G3823" t="str">
            <v>Premiação Campanha de Representantes</v>
          </cell>
          <cell r="H3823">
            <v>0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  <cell r="AA3823">
            <v>0</v>
          </cell>
          <cell r="AB3823">
            <v>0</v>
          </cell>
          <cell r="AC3823">
            <v>0</v>
          </cell>
          <cell r="AD3823">
            <v>0</v>
          </cell>
          <cell r="AE3823">
            <v>0</v>
          </cell>
        </row>
        <row r="3824">
          <cell r="F3824" t="str">
            <v>(-) DESPESAS COMERCIAL MARKETINGPremiação Campanha de Clientes</v>
          </cell>
          <cell r="G3824" t="str">
            <v>Premiação Campanha de Clientes</v>
          </cell>
          <cell r="H3824">
            <v>0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1250</v>
          </cell>
          <cell r="P3824">
            <v>0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  <cell r="Z3824">
            <v>0</v>
          </cell>
          <cell r="AA3824">
            <v>0</v>
          </cell>
          <cell r="AB3824">
            <v>0</v>
          </cell>
          <cell r="AC3824">
            <v>0</v>
          </cell>
          <cell r="AD3824">
            <v>0</v>
          </cell>
          <cell r="AE3824">
            <v>0</v>
          </cell>
        </row>
        <row r="3825">
          <cell r="F3825" t="str">
            <v>(-) DESPESAS COMERCIAL MARKETINGBrindes Comerciais</v>
          </cell>
          <cell r="G3825" t="str">
            <v>Brindes Comerciais</v>
          </cell>
          <cell r="H3825">
            <v>0</v>
          </cell>
          <cell r="I3825">
            <v>6600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  <cell r="Y3825">
            <v>0</v>
          </cell>
          <cell r="Z3825">
            <v>0</v>
          </cell>
          <cell r="AA3825">
            <v>0</v>
          </cell>
          <cell r="AB3825">
            <v>0</v>
          </cell>
          <cell r="AC3825">
            <v>0</v>
          </cell>
          <cell r="AD3825">
            <v>0</v>
          </cell>
          <cell r="AE3825">
            <v>0</v>
          </cell>
        </row>
        <row r="3826">
          <cell r="F3826" t="str">
            <v>(-) DESPESAS COMERCIAL MARKETINGPropaganda e Merchandise</v>
          </cell>
          <cell r="G3826" t="str">
            <v>Propaganda e Merchandise</v>
          </cell>
          <cell r="H3826">
            <v>116666.66666666667</v>
          </cell>
          <cell r="I3826">
            <v>16597.23</v>
          </cell>
          <cell r="J3826">
            <v>116666.66666666667</v>
          </cell>
          <cell r="K3826">
            <v>96677</v>
          </cell>
          <cell r="L3826">
            <v>116666.66666666667</v>
          </cell>
          <cell r="M3826">
            <v>84930.37</v>
          </cell>
          <cell r="N3826">
            <v>116666.66666666667</v>
          </cell>
          <cell r="O3826">
            <v>132009.29999999999</v>
          </cell>
          <cell r="P3826">
            <v>116666.66666666667</v>
          </cell>
          <cell r="Q3826">
            <v>84117.45</v>
          </cell>
          <cell r="R3826">
            <v>116666.66666666667</v>
          </cell>
          <cell r="S3826">
            <v>121233.74</v>
          </cell>
          <cell r="T3826">
            <v>116666.66666666667</v>
          </cell>
          <cell r="U3826">
            <v>128220.43</v>
          </cell>
          <cell r="V3826">
            <v>116666.66666666667</v>
          </cell>
          <cell r="W3826">
            <v>0</v>
          </cell>
          <cell r="X3826">
            <v>116666.66666666667</v>
          </cell>
          <cell r="Y3826">
            <v>0</v>
          </cell>
          <cell r="Z3826">
            <v>116666.66666666667</v>
          </cell>
          <cell r="AA3826">
            <v>0</v>
          </cell>
          <cell r="AB3826">
            <v>116666.66666666667</v>
          </cell>
          <cell r="AC3826">
            <v>0</v>
          </cell>
          <cell r="AD3826">
            <v>116666.66666666667</v>
          </cell>
          <cell r="AE3826">
            <v>0</v>
          </cell>
        </row>
        <row r="3827">
          <cell r="F3827" t="str">
            <v>(-) DESPESAS COMERCIAL MARKETINGTreinamento de PDV</v>
          </cell>
          <cell r="G3827" t="str">
            <v>Treinamento de PDV</v>
          </cell>
          <cell r="H3827">
            <v>0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  <cell r="AA3827">
            <v>0</v>
          </cell>
          <cell r="AB3827">
            <v>0</v>
          </cell>
          <cell r="AC3827">
            <v>0</v>
          </cell>
          <cell r="AD3827">
            <v>0</v>
          </cell>
          <cell r="AE3827">
            <v>0</v>
          </cell>
        </row>
        <row r="3828">
          <cell r="F3828" t="str">
            <v>(-) DESPESAS COMERCIAL MARKETINGAluguel Espaço Feira de Negócios</v>
          </cell>
          <cell r="G3828" t="str">
            <v>Aluguel Espaço Feira de Negócios</v>
          </cell>
          <cell r="H3828">
            <v>0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327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  <cell r="AB3828">
            <v>0</v>
          </cell>
          <cell r="AC3828">
            <v>0</v>
          </cell>
          <cell r="AD3828">
            <v>0</v>
          </cell>
          <cell r="AE3828">
            <v>0</v>
          </cell>
        </row>
        <row r="3829">
          <cell r="F3829" t="str">
            <v>(-) DESPESAS COMERCIAL MARKETINGDespesas Relacionamento Cliente/Fornecedor</v>
          </cell>
          <cell r="G3829" t="str">
            <v>Despesas Relacionamento Cliente/Fornecedor</v>
          </cell>
          <cell r="H3829">
            <v>0</v>
          </cell>
          <cell r="I3829">
            <v>490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999</v>
          </cell>
          <cell r="P3829">
            <v>0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  <cell r="AA3829">
            <v>0</v>
          </cell>
          <cell r="AB3829">
            <v>0</v>
          </cell>
          <cell r="AC3829">
            <v>0</v>
          </cell>
          <cell r="AD3829">
            <v>0</v>
          </cell>
          <cell r="AE3829">
            <v>0</v>
          </cell>
        </row>
        <row r="3830">
          <cell r="F3830" t="str">
            <v>(-) DESPESAS COMERCIAL MARKETINGPromotores de Vendas</v>
          </cell>
          <cell r="G3830" t="str">
            <v>Promotores de Vendas</v>
          </cell>
          <cell r="H3830">
            <v>0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0</v>
          </cell>
          <cell r="V3830">
            <v>0</v>
          </cell>
          <cell r="W3830">
            <v>0</v>
          </cell>
          <cell r="X3830">
            <v>0</v>
          </cell>
          <cell r="Y3830">
            <v>0</v>
          </cell>
          <cell r="Z3830">
            <v>0</v>
          </cell>
          <cell r="AA3830">
            <v>0</v>
          </cell>
          <cell r="AB3830">
            <v>0</v>
          </cell>
          <cell r="AC3830">
            <v>0</v>
          </cell>
          <cell r="AD3830">
            <v>0</v>
          </cell>
          <cell r="AE3830">
            <v>0</v>
          </cell>
        </row>
        <row r="3831">
          <cell r="F3831" t="str">
            <v>(-) DESPESAS COMERCIAL MARKETINGBonificações</v>
          </cell>
          <cell r="G3831" t="str">
            <v>Bonificações</v>
          </cell>
          <cell r="H3831">
            <v>0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>
            <v>0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  <cell r="AA3831">
            <v>0</v>
          </cell>
          <cell r="AB3831">
            <v>0</v>
          </cell>
          <cell r="AC3831">
            <v>0</v>
          </cell>
          <cell r="AD3831">
            <v>0</v>
          </cell>
          <cell r="AE3831">
            <v>0</v>
          </cell>
        </row>
        <row r="3832">
          <cell r="F3832" t="str">
            <v>(-) DESPESAS COMERCIAL MARKETINGMulta Licitações</v>
          </cell>
          <cell r="G3832" t="str">
            <v>Multa Licitações</v>
          </cell>
          <cell r="H3832">
            <v>0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  <cell r="Y3832">
            <v>0</v>
          </cell>
          <cell r="Z3832">
            <v>0</v>
          </cell>
          <cell r="AA3832">
            <v>0</v>
          </cell>
          <cell r="AB3832">
            <v>0</v>
          </cell>
          <cell r="AC3832">
            <v>0</v>
          </cell>
          <cell r="AD3832">
            <v>0</v>
          </cell>
          <cell r="AE3832">
            <v>0</v>
          </cell>
        </row>
        <row r="3833">
          <cell r="F3833" t="str">
            <v>(-) DESPESAS COMERCIAL MARKETINGParticipação em Feira de Negócios</v>
          </cell>
          <cell r="G3833" t="str">
            <v>Participação em Feira de Negócios</v>
          </cell>
          <cell r="H3833">
            <v>46666.666666666664</v>
          </cell>
          <cell r="I3833">
            <v>0</v>
          </cell>
          <cell r="J3833">
            <v>46666.666666666664</v>
          </cell>
          <cell r="K3833">
            <v>0</v>
          </cell>
          <cell r="L3833">
            <v>46666.666666666664</v>
          </cell>
          <cell r="M3833">
            <v>36228</v>
          </cell>
          <cell r="N3833">
            <v>46666.666666666664</v>
          </cell>
          <cell r="O3833">
            <v>47178.34</v>
          </cell>
          <cell r="P3833">
            <v>46666.666666666664</v>
          </cell>
          <cell r="Q3833">
            <v>36180.74</v>
          </cell>
          <cell r="R3833">
            <v>46666.666666666664</v>
          </cell>
          <cell r="S3833">
            <v>3656.95</v>
          </cell>
          <cell r="T3833">
            <v>46666.666666666664</v>
          </cell>
          <cell r="U3833">
            <v>13880</v>
          </cell>
          <cell r="V3833">
            <v>46666.666666666664</v>
          </cell>
          <cell r="W3833">
            <v>0</v>
          </cell>
          <cell r="X3833">
            <v>46666.666666666664</v>
          </cell>
          <cell r="Y3833">
            <v>0</v>
          </cell>
          <cell r="Z3833">
            <v>46666.666666666664</v>
          </cell>
          <cell r="AA3833">
            <v>0</v>
          </cell>
          <cell r="AB3833">
            <v>46666.666666666664</v>
          </cell>
          <cell r="AC3833">
            <v>0</v>
          </cell>
          <cell r="AD3833">
            <v>46666.666666666664</v>
          </cell>
          <cell r="AE3833">
            <v>0</v>
          </cell>
        </row>
        <row r="3834">
          <cell r="F3834" t="str">
            <v>(-) DESPESAS COMERCIAL MARKETINGDespesas com PCLD</v>
          </cell>
          <cell r="G3834" t="str">
            <v>Despesas com PCLD</v>
          </cell>
          <cell r="H3834">
            <v>0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0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  <cell r="Z3834">
            <v>0</v>
          </cell>
          <cell r="AA3834">
            <v>0</v>
          </cell>
          <cell r="AB3834">
            <v>0</v>
          </cell>
          <cell r="AC3834">
            <v>0</v>
          </cell>
          <cell r="AD3834">
            <v>0</v>
          </cell>
          <cell r="AE3834">
            <v>0</v>
          </cell>
        </row>
        <row r="3835">
          <cell r="F3835" t="str">
            <v>(-) DESPESAS COMERCIAL MARKETINGIndenização Consumidor</v>
          </cell>
          <cell r="G3835" t="str">
            <v>Indenização Consumidor</v>
          </cell>
          <cell r="H3835">
            <v>0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  <cell r="AB3835">
            <v>0</v>
          </cell>
          <cell r="AC3835">
            <v>0</v>
          </cell>
          <cell r="AD3835">
            <v>0</v>
          </cell>
          <cell r="AE3835">
            <v>0</v>
          </cell>
        </row>
        <row r="3836">
          <cell r="F3836" t="str">
            <v>(-) DESPESAS COMERCIAL MARKETINGRescisão Representante</v>
          </cell>
          <cell r="G3836" t="str">
            <v>Rescisão Representante</v>
          </cell>
          <cell r="H3836">
            <v>0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  <cell r="AA3836">
            <v>0</v>
          </cell>
          <cell r="AB3836">
            <v>0</v>
          </cell>
          <cell r="AC3836">
            <v>0</v>
          </cell>
          <cell r="AD3836">
            <v>0</v>
          </cell>
          <cell r="AE3836">
            <v>0</v>
          </cell>
        </row>
        <row r="3837">
          <cell r="F3837" t="str">
            <v>(-) DESPESAS COMERCIAL MARKETINGConvenção de Vendas</v>
          </cell>
          <cell r="G3837" t="str">
            <v>Convenção de Vendas</v>
          </cell>
          <cell r="H3837">
            <v>0</v>
          </cell>
          <cell r="I3837">
            <v>141.96</v>
          </cell>
          <cell r="J3837">
            <v>0</v>
          </cell>
          <cell r="K3837">
            <v>1960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>
            <v>0</v>
          </cell>
          <cell r="R3837">
            <v>0</v>
          </cell>
          <cell r="S3837">
            <v>0</v>
          </cell>
          <cell r="T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  <cell r="Z3837">
            <v>0</v>
          </cell>
          <cell r="AA3837">
            <v>0</v>
          </cell>
          <cell r="AB3837">
            <v>0</v>
          </cell>
          <cell r="AC3837">
            <v>0</v>
          </cell>
          <cell r="AD3837">
            <v>0</v>
          </cell>
          <cell r="AE3837">
            <v>0</v>
          </cell>
        </row>
        <row r="3838">
          <cell r="F3838" t="str">
            <v>(-) DESPESAS COMERCIAL MARKETINGComissões sobre vendas</v>
          </cell>
          <cell r="G3838" t="str">
            <v>Comissões sobre vendas</v>
          </cell>
          <cell r="H3838">
            <v>0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4225.66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  <cell r="AB3838">
            <v>0</v>
          </cell>
          <cell r="AC3838">
            <v>0</v>
          </cell>
          <cell r="AD3838">
            <v>0</v>
          </cell>
          <cell r="AE3838">
            <v>0</v>
          </cell>
        </row>
        <row r="3839">
          <cell r="F3839" t="str">
            <v>(-) DESPESAS COMERCIAL MARKETINGDespesa com Visita de Clientes</v>
          </cell>
          <cell r="G3839" t="str">
            <v>Despesa com Visita de Clientes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B3839">
            <v>0</v>
          </cell>
          <cell r="AC3839">
            <v>0</v>
          </cell>
          <cell r="AD3839">
            <v>0</v>
          </cell>
          <cell r="AE3839">
            <v>0</v>
          </cell>
        </row>
        <row r="3840">
          <cell r="F3840" t="str">
            <v>(-) DESPESAS COMERCIAL MARKETINGCampanha Lançamento de Produtos</v>
          </cell>
          <cell r="G3840" t="str">
            <v>Campanha Lançamento de Produtos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>
            <v>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  <cell r="Y3840">
            <v>0</v>
          </cell>
          <cell r="Z3840">
            <v>0</v>
          </cell>
          <cell r="AA3840">
            <v>0</v>
          </cell>
          <cell r="AB3840">
            <v>0</v>
          </cell>
          <cell r="AC3840">
            <v>0</v>
          </cell>
          <cell r="AD3840">
            <v>0</v>
          </cell>
          <cell r="AE3840">
            <v>0</v>
          </cell>
        </row>
        <row r="3841">
          <cell r="F3841" t="str">
            <v>(-) DESPESAS COMERCIAL MARKETINGRegistro/Manutenção de Domínio</v>
          </cell>
          <cell r="G3841" t="str">
            <v>Registro/Manutenção de Domínio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  <cell r="Y3841">
            <v>0</v>
          </cell>
          <cell r="Z3841">
            <v>0</v>
          </cell>
          <cell r="AA3841">
            <v>0</v>
          </cell>
          <cell r="AB3841">
            <v>0</v>
          </cell>
          <cell r="AC3841">
            <v>0</v>
          </cell>
          <cell r="AD3841">
            <v>0</v>
          </cell>
          <cell r="AE3841">
            <v>0</v>
          </cell>
        </row>
        <row r="3842">
          <cell r="F3842" t="str">
            <v>(-) DESPESAS COMERCIAL MARKETINGDoações</v>
          </cell>
          <cell r="G3842" t="str">
            <v>Doações</v>
          </cell>
          <cell r="H3842">
            <v>5000</v>
          </cell>
          <cell r="I3842">
            <v>0</v>
          </cell>
          <cell r="J3842">
            <v>5000</v>
          </cell>
          <cell r="K3842">
            <v>0</v>
          </cell>
          <cell r="L3842">
            <v>5000</v>
          </cell>
          <cell r="M3842">
            <v>1530</v>
          </cell>
          <cell r="N3842">
            <v>5000</v>
          </cell>
          <cell r="O3842">
            <v>0</v>
          </cell>
          <cell r="P3842">
            <v>5000</v>
          </cell>
          <cell r="Q3842">
            <v>0</v>
          </cell>
          <cell r="R3842">
            <v>5000</v>
          </cell>
          <cell r="S3842">
            <v>0</v>
          </cell>
          <cell r="T3842">
            <v>5000</v>
          </cell>
          <cell r="U3842">
            <v>31652.34</v>
          </cell>
          <cell r="V3842">
            <v>5000</v>
          </cell>
          <cell r="W3842">
            <v>0</v>
          </cell>
          <cell r="X3842">
            <v>5000</v>
          </cell>
          <cell r="Y3842">
            <v>0</v>
          </cell>
          <cell r="Z3842">
            <v>5000</v>
          </cell>
          <cell r="AA3842">
            <v>0</v>
          </cell>
          <cell r="AB3842">
            <v>5000</v>
          </cell>
          <cell r="AC3842">
            <v>0</v>
          </cell>
          <cell r="AD3842">
            <v>5000</v>
          </cell>
          <cell r="AE3842">
            <v>0</v>
          </cell>
        </row>
        <row r="3843">
          <cell r="F3843" t="str">
            <v>(-) DESPESAS COMERCIAL MARKETINGServiço Copa</v>
          </cell>
          <cell r="G3843" t="str">
            <v>Serviço Copa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  <cell r="V3843">
            <v>0</v>
          </cell>
          <cell r="W3843">
            <v>0</v>
          </cell>
          <cell r="X3843">
            <v>0</v>
          </cell>
          <cell r="Y3843">
            <v>0</v>
          </cell>
          <cell r="Z3843">
            <v>0</v>
          </cell>
          <cell r="AA3843">
            <v>0</v>
          </cell>
          <cell r="AB3843">
            <v>0</v>
          </cell>
          <cell r="AC3843">
            <v>0</v>
          </cell>
          <cell r="AD3843">
            <v>0</v>
          </cell>
          <cell r="AE3843">
            <v>0</v>
          </cell>
        </row>
        <row r="3844">
          <cell r="F3844" t="str">
            <v>(-) DESPESAS COMERCIAL MARKETINGEnergia Elétrica</v>
          </cell>
          <cell r="G3844" t="str">
            <v>Energia Elétrica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  <cell r="Y3844">
            <v>0</v>
          </cell>
          <cell r="Z3844">
            <v>0</v>
          </cell>
          <cell r="AA3844">
            <v>0</v>
          </cell>
          <cell r="AB3844">
            <v>0</v>
          </cell>
          <cell r="AC3844">
            <v>0</v>
          </cell>
          <cell r="AD3844">
            <v>0</v>
          </cell>
          <cell r="AE3844">
            <v>0</v>
          </cell>
        </row>
        <row r="3845">
          <cell r="F3845" t="str">
            <v>(-) DESPESAS COMERCIAL MARKETINGDescontos Concedidos Operacional</v>
          </cell>
          <cell r="G3845" t="str">
            <v>Descontos Concedidos Operacional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  <cell r="V3845">
            <v>0</v>
          </cell>
          <cell r="W3845">
            <v>0</v>
          </cell>
          <cell r="X3845">
            <v>0</v>
          </cell>
          <cell r="Y3845">
            <v>0</v>
          </cell>
          <cell r="Z3845">
            <v>0</v>
          </cell>
          <cell r="AA3845">
            <v>0</v>
          </cell>
          <cell r="AB3845">
            <v>0</v>
          </cell>
          <cell r="AC3845">
            <v>0</v>
          </cell>
          <cell r="AD3845">
            <v>0</v>
          </cell>
          <cell r="AE3845">
            <v>0</v>
          </cell>
        </row>
        <row r="3846">
          <cell r="F3846" t="str">
            <v>(-) DESPESAS COMERCIAL MARKETING(-) Despesas Gerais</v>
          </cell>
          <cell r="G3846" t="str">
            <v>(-) Despesas Gerais</v>
          </cell>
          <cell r="H3846">
            <v>34734.113126291093</v>
          </cell>
          <cell r="I3846">
            <v>33616.39</v>
          </cell>
          <cell r="J3846">
            <v>37590.113126291093</v>
          </cell>
          <cell r="K3846">
            <v>55920.67</v>
          </cell>
          <cell r="L3846">
            <v>38040.113126291093</v>
          </cell>
          <cell r="M3846">
            <v>11971.16</v>
          </cell>
          <cell r="N3846">
            <v>33684.113126291093</v>
          </cell>
          <cell r="O3846">
            <v>6513.1699999999992</v>
          </cell>
          <cell r="P3846">
            <v>36640.113126291093</v>
          </cell>
          <cell r="Q3846">
            <v>18001.07</v>
          </cell>
          <cell r="R3846">
            <v>35638.113126291093</v>
          </cell>
          <cell r="S3846">
            <v>15294.44</v>
          </cell>
          <cell r="T3846">
            <v>33770.959913868559</v>
          </cell>
          <cell r="U3846">
            <v>11585.189999999999</v>
          </cell>
          <cell r="V3846">
            <v>35674.959913868559</v>
          </cell>
          <cell r="W3846">
            <v>0</v>
          </cell>
          <cell r="X3846">
            <v>33820.959913868559</v>
          </cell>
          <cell r="Y3846">
            <v>0</v>
          </cell>
          <cell r="Z3846">
            <v>35674.959913868559</v>
          </cell>
          <cell r="AA3846">
            <v>0</v>
          </cell>
          <cell r="AB3846">
            <v>33770.959913868559</v>
          </cell>
          <cell r="AC3846">
            <v>0</v>
          </cell>
          <cell r="AD3846">
            <v>33700.959913868559</v>
          </cell>
          <cell r="AE3846">
            <v>0</v>
          </cell>
        </row>
        <row r="3847">
          <cell r="F3847" t="str">
            <v>(-) DESPESAS COMERCIAL MARKETING(-) Deslocamentos e Viagens</v>
          </cell>
          <cell r="G3847" t="str">
            <v>(-) Deslocamentos e Viagens</v>
          </cell>
          <cell r="H3847">
            <v>670</v>
          </cell>
          <cell r="I3847">
            <v>2171.73</v>
          </cell>
          <cell r="J3847">
            <v>3576</v>
          </cell>
          <cell r="K3847">
            <v>2582.7999999999997</v>
          </cell>
          <cell r="L3847">
            <v>3576</v>
          </cell>
          <cell r="M3847">
            <v>1952.27</v>
          </cell>
          <cell r="N3847">
            <v>670</v>
          </cell>
          <cell r="O3847">
            <v>1295.81</v>
          </cell>
          <cell r="P3847">
            <v>3576</v>
          </cell>
          <cell r="Q3847">
            <v>160</v>
          </cell>
          <cell r="R3847">
            <v>2624</v>
          </cell>
          <cell r="S3847">
            <v>1510</v>
          </cell>
          <cell r="T3847">
            <v>670</v>
          </cell>
          <cell r="U3847">
            <v>406.17999999999995</v>
          </cell>
          <cell r="V3847">
            <v>2624</v>
          </cell>
          <cell r="W3847">
            <v>0</v>
          </cell>
          <cell r="X3847">
            <v>720</v>
          </cell>
          <cell r="Y3847">
            <v>0</v>
          </cell>
          <cell r="Z3847">
            <v>2624</v>
          </cell>
          <cell r="AA3847">
            <v>0</v>
          </cell>
          <cell r="AB3847">
            <v>670</v>
          </cell>
          <cell r="AC3847">
            <v>0</v>
          </cell>
          <cell r="AD3847">
            <v>650</v>
          </cell>
          <cell r="AE3847">
            <v>0</v>
          </cell>
        </row>
        <row r="3848">
          <cell r="F3848" t="str">
            <v xml:space="preserve">(-) DESPESAS COMERCIAL MARKETINGHospedagem </v>
          </cell>
          <cell r="G3848" t="str">
            <v xml:space="preserve">Hospedagem </v>
          </cell>
          <cell r="H3848">
            <v>300</v>
          </cell>
          <cell r="I3848">
            <v>964.8</v>
          </cell>
          <cell r="J3848">
            <v>1140</v>
          </cell>
          <cell r="K3848">
            <v>770.6</v>
          </cell>
          <cell r="L3848">
            <v>1140</v>
          </cell>
          <cell r="M3848">
            <v>582</v>
          </cell>
          <cell r="N3848">
            <v>300</v>
          </cell>
          <cell r="O3848">
            <v>523.5</v>
          </cell>
          <cell r="P3848">
            <v>1140</v>
          </cell>
          <cell r="Q3848">
            <v>96</v>
          </cell>
          <cell r="R3848">
            <v>860</v>
          </cell>
          <cell r="S3848">
            <v>1171.95</v>
          </cell>
          <cell r="T3848">
            <v>300</v>
          </cell>
          <cell r="U3848">
            <v>130.78</v>
          </cell>
          <cell r="V3848">
            <v>860</v>
          </cell>
          <cell r="W3848">
            <v>0</v>
          </cell>
          <cell r="X3848">
            <v>300</v>
          </cell>
          <cell r="Y3848">
            <v>0</v>
          </cell>
          <cell r="Z3848">
            <v>860</v>
          </cell>
          <cell r="AA3848">
            <v>0</v>
          </cell>
          <cell r="AB3848">
            <v>300</v>
          </cell>
          <cell r="AC3848">
            <v>0</v>
          </cell>
          <cell r="AD3848">
            <v>300</v>
          </cell>
          <cell r="AE3848">
            <v>0</v>
          </cell>
        </row>
        <row r="3849">
          <cell r="F3849" t="str">
            <v xml:space="preserve">(-) DESPESAS COMERCIAL MARKETINGPassagens Aéreas </v>
          </cell>
          <cell r="G3849" t="str">
            <v xml:space="preserve">Passagens Aéreas </v>
          </cell>
          <cell r="H3849">
            <v>0</v>
          </cell>
          <cell r="I3849">
            <v>264</v>
          </cell>
          <cell r="J3849">
            <v>1470</v>
          </cell>
          <cell r="K3849">
            <v>1307.04</v>
          </cell>
          <cell r="L3849">
            <v>1470</v>
          </cell>
          <cell r="M3849">
            <v>0</v>
          </cell>
          <cell r="N3849">
            <v>0</v>
          </cell>
          <cell r="O3849">
            <v>0</v>
          </cell>
          <cell r="P3849">
            <v>1470</v>
          </cell>
          <cell r="Q3849">
            <v>0</v>
          </cell>
          <cell r="R3849">
            <v>980</v>
          </cell>
          <cell r="S3849">
            <v>0</v>
          </cell>
          <cell r="T3849">
            <v>0</v>
          </cell>
          <cell r="U3849">
            <v>0</v>
          </cell>
          <cell r="V3849">
            <v>980</v>
          </cell>
          <cell r="W3849">
            <v>0</v>
          </cell>
          <cell r="X3849">
            <v>0</v>
          </cell>
          <cell r="Y3849">
            <v>0</v>
          </cell>
          <cell r="Z3849">
            <v>980</v>
          </cell>
          <cell r="AA3849">
            <v>0</v>
          </cell>
          <cell r="AB3849">
            <v>0</v>
          </cell>
          <cell r="AC3849">
            <v>0</v>
          </cell>
          <cell r="AD3849">
            <v>0</v>
          </cell>
          <cell r="AE3849">
            <v>0</v>
          </cell>
        </row>
        <row r="3850">
          <cell r="F3850" t="str">
            <v xml:space="preserve">(-) DESPESAS COMERCIAL MARKETINGPassagens Rodoviárias </v>
          </cell>
          <cell r="G3850" t="str">
            <v xml:space="preserve">Passagens Rodoviárias 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  <cell r="Z3850">
            <v>0</v>
          </cell>
          <cell r="AA3850">
            <v>0</v>
          </cell>
          <cell r="AB3850">
            <v>0</v>
          </cell>
          <cell r="AC3850">
            <v>0</v>
          </cell>
          <cell r="AD3850">
            <v>0</v>
          </cell>
          <cell r="AE3850">
            <v>0</v>
          </cell>
        </row>
        <row r="3851">
          <cell r="F3851" t="str">
            <v>(-) DESPESAS COMERCIAL MARKETINGPassagens Marítimas</v>
          </cell>
          <cell r="G3851" t="str">
            <v>Passagens Marítimas</v>
          </cell>
          <cell r="H3851">
            <v>0</v>
          </cell>
          <cell r="I3851">
            <v>57.1</v>
          </cell>
          <cell r="J3851">
            <v>0</v>
          </cell>
          <cell r="K3851">
            <v>0</v>
          </cell>
          <cell r="L3851">
            <v>0</v>
          </cell>
          <cell r="M3851">
            <v>127.2</v>
          </cell>
          <cell r="N3851">
            <v>0</v>
          </cell>
          <cell r="O3851">
            <v>173.11</v>
          </cell>
          <cell r="P3851">
            <v>0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  <cell r="Z3851">
            <v>0</v>
          </cell>
          <cell r="AA3851">
            <v>0</v>
          </cell>
          <cell r="AB3851">
            <v>0</v>
          </cell>
          <cell r="AC3851">
            <v>0</v>
          </cell>
          <cell r="AD3851">
            <v>0</v>
          </cell>
          <cell r="AE3851">
            <v>0</v>
          </cell>
        </row>
        <row r="3852">
          <cell r="F3852" t="str">
            <v>(-) DESPESAS COMERCIAL MARKETINGDespesas com Táxi</v>
          </cell>
          <cell r="G3852" t="str">
            <v>Despesas com Táxi</v>
          </cell>
          <cell r="H3852">
            <v>0</v>
          </cell>
          <cell r="I3852">
            <v>142</v>
          </cell>
          <cell r="J3852">
            <v>210</v>
          </cell>
          <cell r="K3852">
            <v>403.16</v>
          </cell>
          <cell r="L3852">
            <v>210</v>
          </cell>
          <cell r="M3852">
            <v>261.95</v>
          </cell>
          <cell r="N3852">
            <v>0</v>
          </cell>
          <cell r="O3852">
            <v>0</v>
          </cell>
          <cell r="P3852">
            <v>210</v>
          </cell>
          <cell r="Q3852">
            <v>28</v>
          </cell>
          <cell r="R3852">
            <v>140</v>
          </cell>
          <cell r="S3852">
            <v>194.55</v>
          </cell>
          <cell r="T3852">
            <v>0</v>
          </cell>
          <cell r="U3852">
            <v>63.8</v>
          </cell>
          <cell r="V3852">
            <v>140</v>
          </cell>
          <cell r="W3852">
            <v>0</v>
          </cell>
          <cell r="X3852">
            <v>0</v>
          </cell>
          <cell r="Y3852">
            <v>0</v>
          </cell>
          <cell r="Z3852">
            <v>140</v>
          </cell>
          <cell r="AA3852">
            <v>0</v>
          </cell>
          <cell r="AB3852">
            <v>0</v>
          </cell>
          <cell r="AC3852">
            <v>0</v>
          </cell>
          <cell r="AD3852">
            <v>0</v>
          </cell>
          <cell r="AE3852">
            <v>0</v>
          </cell>
        </row>
        <row r="3853">
          <cell r="F3853" t="str">
            <v>(-) DESPESAS COMERCIAL MARKETINGDespesas com Moto Taxi</v>
          </cell>
          <cell r="G3853" t="str">
            <v>Despesas com Moto Taxi</v>
          </cell>
          <cell r="H3853">
            <v>100</v>
          </cell>
          <cell r="I3853">
            <v>108</v>
          </cell>
          <cell r="J3853">
            <v>100</v>
          </cell>
          <cell r="K3853">
            <v>79</v>
          </cell>
          <cell r="L3853">
            <v>100</v>
          </cell>
          <cell r="M3853">
            <v>28</v>
          </cell>
          <cell r="N3853">
            <v>100</v>
          </cell>
          <cell r="O3853">
            <v>80</v>
          </cell>
          <cell r="P3853">
            <v>100</v>
          </cell>
          <cell r="Q3853">
            <v>36</v>
          </cell>
          <cell r="R3853">
            <v>100</v>
          </cell>
          <cell r="S3853">
            <v>42</v>
          </cell>
          <cell r="T3853">
            <v>100</v>
          </cell>
          <cell r="U3853">
            <v>24</v>
          </cell>
          <cell r="V3853">
            <v>100</v>
          </cell>
          <cell r="W3853">
            <v>0</v>
          </cell>
          <cell r="X3853">
            <v>100</v>
          </cell>
          <cell r="Y3853">
            <v>0</v>
          </cell>
          <cell r="Z3853">
            <v>100</v>
          </cell>
          <cell r="AA3853">
            <v>0</v>
          </cell>
          <cell r="AB3853">
            <v>100</v>
          </cell>
          <cell r="AC3853">
            <v>0</v>
          </cell>
          <cell r="AD3853">
            <v>100</v>
          </cell>
          <cell r="AE3853">
            <v>0</v>
          </cell>
        </row>
        <row r="3854">
          <cell r="F3854" t="str">
            <v>(-) DESPESAS COMERCIAL MARKETINGAlimentação Viagens</v>
          </cell>
          <cell r="G3854" t="str">
            <v>Alimentação Viagens</v>
          </cell>
          <cell r="H3854">
            <v>170</v>
          </cell>
          <cell r="I3854">
            <v>367.17</v>
          </cell>
          <cell r="J3854">
            <v>556</v>
          </cell>
          <cell r="K3854">
            <v>23</v>
          </cell>
          <cell r="L3854">
            <v>556</v>
          </cell>
          <cell r="M3854">
            <v>586.12</v>
          </cell>
          <cell r="N3854">
            <v>170</v>
          </cell>
          <cell r="O3854">
            <v>132.18</v>
          </cell>
          <cell r="P3854">
            <v>556</v>
          </cell>
          <cell r="Q3854">
            <v>0</v>
          </cell>
          <cell r="R3854">
            <v>444</v>
          </cell>
          <cell r="S3854">
            <v>101.5</v>
          </cell>
          <cell r="T3854">
            <v>170</v>
          </cell>
          <cell r="U3854">
            <v>107.6</v>
          </cell>
          <cell r="V3854">
            <v>444</v>
          </cell>
          <cell r="W3854">
            <v>0</v>
          </cell>
          <cell r="X3854">
            <v>220</v>
          </cell>
          <cell r="Y3854">
            <v>0</v>
          </cell>
          <cell r="Z3854">
            <v>444</v>
          </cell>
          <cell r="AA3854">
            <v>0</v>
          </cell>
          <cell r="AB3854">
            <v>170</v>
          </cell>
          <cell r="AC3854">
            <v>0</v>
          </cell>
          <cell r="AD3854">
            <v>150</v>
          </cell>
          <cell r="AE3854">
            <v>0</v>
          </cell>
        </row>
        <row r="3855">
          <cell r="F3855" t="str">
            <v>(-) DESPESAS COMERCIAL MARKETINGDiárias Viagens</v>
          </cell>
          <cell r="G3855" t="str">
            <v>Diárias Viagens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  <cell r="Z3855">
            <v>0</v>
          </cell>
          <cell r="AA3855">
            <v>0</v>
          </cell>
          <cell r="AB3855">
            <v>0</v>
          </cell>
          <cell r="AC3855">
            <v>0</v>
          </cell>
          <cell r="AD3855">
            <v>0</v>
          </cell>
          <cell r="AE3855">
            <v>0</v>
          </cell>
        </row>
        <row r="3856">
          <cell r="F3856" t="str">
            <v>(-) DESPESAS COMERCIAL MARKETINGCombustível em Viagens</v>
          </cell>
          <cell r="G3856" t="str">
            <v>Combustível em Viagens</v>
          </cell>
          <cell r="H3856">
            <v>100</v>
          </cell>
          <cell r="I3856">
            <v>268.66000000000003</v>
          </cell>
          <cell r="J3856">
            <v>100</v>
          </cell>
          <cell r="K3856">
            <v>0</v>
          </cell>
          <cell r="L3856">
            <v>100</v>
          </cell>
          <cell r="M3856">
            <v>367</v>
          </cell>
          <cell r="N3856">
            <v>100</v>
          </cell>
          <cell r="O3856">
            <v>387.02</v>
          </cell>
          <cell r="P3856">
            <v>100</v>
          </cell>
          <cell r="Q3856">
            <v>0</v>
          </cell>
          <cell r="R3856">
            <v>100</v>
          </cell>
          <cell r="S3856">
            <v>0</v>
          </cell>
          <cell r="T3856">
            <v>100</v>
          </cell>
          <cell r="U3856">
            <v>80</v>
          </cell>
          <cell r="V3856">
            <v>100</v>
          </cell>
          <cell r="W3856">
            <v>0</v>
          </cell>
          <cell r="X3856">
            <v>100</v>
          </cell>
          <cell r="Y3856">
            <v>0</v>
          </cell>
          <cell r="Z3856">
            <v>100</v>
          </cell>
          <cell r="AA3856">
            <v>0</v>
          </cell>
          <cell r="AB3856">
            <v>100</v>
          </cell>
          <cell r="AC3856">
            <v>0</v>
          </cell>
          <cell r="AD3856">
            <v>100</v>
          </cell>
          <cell r="AE3856">
            <v>0</v>
          </cell>
        </row>
        <row r="3857">
          <cell r="F3857" t="str">
            <v>(-) DESPESAS COMERCIAL MARKETINGEstacionamento</v>
          </cell>
          <cell r="G3857" t="str">
            <v>Estacionamento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  <cell r="Z3857">
            <v>0</v>
          </cell>
          <cell r="AA3857">
            <v>0</v>
          </cell>
          <cell r="AB3857">
            <v>0</v>
          </cell>
          <cell r="AC3857">
            <v>0</v>
          </cell>
          <cell r="AD3857">
            <v>0</v>
          </cell>
          <cell r="AE3857">
            <v>0</v>
          </cell>
        </row>
        <row r="3858">
          <cell r="F3858" t="str">
            <v>(-) DESPESAS COMERCIAL MARKETINGPedágio</v>
          </cell>
          <cell r="G3858" t="str">
            <v>Pedágio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  <cell r="Y3858">
            <v>0</v>
          </cell>
          <cell r="Z3858">
            <v>0</v>
          </cell>
          <cell r="AA3858">
            <v>0</v>
          </cell>
          <cell r="AB3858">
            <v>0</v>
          </cell>
          <cell r="AC3858">
            <v>0</v>
          </cell>
          <cell r="AD3858">
            <v>0</v>
          </cell>
          <cell r="AE3858">
            <v>0</v>
          </cell>
        </row>
        <row r="3859">
          <cell r="F3859" t="str">
            <v>(-) DESPESAS COMERCIAL MARKETING(-) Telefonia e Telecomunicações</v>
          </cell>
          <cell r="G3859" t="str">
            <v>(-) Telefonia e Telecomunicações</v>
          </cell>
          <cell r="H3859">
            <v>614.11312629109602</v>
          </cell>
          <cell r="I3859">
            <v>233.63</v>
          </cell>
          <cell r="J3859">
            <v>614.11312629109602</v>
          </cell>
          <cell r="K3859">
            <v>202.31</v>
          </cell>
          <cell r="L3859">
            <v>614.11312629109602</v>
          </cell>
          <cell r="M3859">
            <v>565</v>
          </cell>
          <cell r="N3859">
            <v>614.11312629109602</v>
          </cell>
          <cell r="O3859">
            <v>248.67</v>
          </cell>
          <cell r="P3859">
            <v>614.11312629109602</v>
          </cell>
          <cell r="Q3859">
            <v>399.03</v>
          </cell>
          <cell r="R3859">
            <v>614.11312629109602</v>
          </cell>
          <cell r="S3859">
            <v>262.22000000000003</v>
          </cell>
          <cell r="T3859">
            <v>650.95991386856178</v>
          </cell>
          <cell r="U3859">
            <v>49.8</v>
          </cell>
          <cell r="V3859">
            <v>650.95991386856178</v>
          </cell>
          <cell r="W3859">
            <v>0</v>
          </cell>
          <cell r="X3859">
            <v>650.95991386856178</v>
          </cell>
          <cell r="Y3859">
            <v>0</v>
          </cell>
          <cell r="Z3859">
            <v>650.95991386856178</v>
          </cell>
          <cell r="AA3859">
            <v>0</v>
          </cell>
          <cell r="AB3859">
            <v>650.95991386856178</v>
          </cell>
          <cell r="AC3859">
            <v>0</v>
          </cell>
          <cell r="AD3859">
            <v>650.95991386856178</v>
          </cell>
          <cell r="AE3859">
            <v>0</v>
          </cell>
        </row>
        <row r="3860">
          <cell r="F3860" t="str">
            <v>(-) DESPESAS COMERCIAL MARKETINGTelefonia Fixa</v>
          </cell>
          <cell r="G3860" t="str">
            <v>Telefonia Fixa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  <cell r="Y3860">
            <v>0</v>
          </cell>
          <cell r="Z3860">
            <v>0</v>
          </cell>
          <cell r="AA3860">
            <v>0</v>
          </cell>
          <cell r="AB3860">
            <v>0</v>
          </cell>
          <cell r="AC3860">
            <v>0</v>
          </cell>
          <cell r="AD3860">
            <v>0</v>
          </cell>
          <cell r="AE3860">
            <v>0</v>
          </cell>
        </row>
        <row r="3861">
          <cell r="F3861" t="str">
            <v>(-) DESPESAS COMERCIAL MARKETINGTelefonia Móvel</v>
          </cell>
          <cell r="G3861" t="str">
            <v>Telefonia Móvel</v>
          </cell>
          <cell r="H3861">
            <v>614.11312629109602</v>
          </cell>
          <cell r="I3861">
            <v>233.63</v>
          </cell>
          <cell r="J3861">
            <v>614.11312629109602</v>
          </cell>
          <cell r="K3861">
            <v>202.31</v>
          </cell>
          <cell r="L3861">
            <v>614.11312629109602</v>
          </cell>
          <cell r="M3861">
            <v>565</v>
          </cell>
          <cell r="N3861">
            <v>614.11312629109602</v>
          </cell>
          <cell r="O3861">
            <v>248.67</v>
          </cell>
          <cell r="P3861">
            <v>614.11312629109602</v>
          </cell>
          <cell r="Q3861">
            <v>399.03</v>
          </cell>
          <cell r="R3861">
            <v>614.11312629109602</v>
          </cell>
          <cell r="S3861">
            <v>262.22000000000003</v>
          </cell>
          <cell r="T3861">
            <v>650.95991386856178</v>
          </cell>
          <cell r="U3861">
            <v>49.8</v>
          </cell>
          <cell r="V3861">
            <v>650.95991386856178</v>
          </cell>
          <cell r="W3861">
            <v>0</v>
          </cell>
          <cell r="X3861">
            <v>650.95991386856178</v>
          </cell>
          <cell r="Y3861">
            <v>0</v>
          </cell>
          <cell r="Z3861">
            <v>650.95991386856178</v>
          </cell>
          <cell r="AA3861">
            <v>0</v>
          </cell>
          <cell r="AB3861">
            <v>650.95991386856178</v>
          </cell>
          <cell r="AC3861">
            <v>0</v>
          </cell>
          <cell r="AD3861">
            <v>650.95991386856178</v>
          </cell>
          <cell r="AE3861">
            <v>0</v>
          </cell>
        </row>
        <row r="3862">
          <cell r="F3862" t="str">
            <v>(-) DESPESAS COMERCIAL MARKETINGInternet</v>
          </cell>
          <cell r="G3862" t="str">
            <v>Internet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  <cell r="Y3862">
            <v>0</v>
          </cell>
          <cell r="Z3862">
            <v>0</v>
          </cell>
          <cell r="AA3862">
            <v>0</v>
          </cell>
          <cell r="AB3862">
            <v>0</v>
          </cell>
          <cell r="AC3862">
            <v>0</v>
          </cell>
          <cell r="AD3862">
            <v>0</v>
          </cell>
          <cell r="AE3862">
            <v>0</v>
          </cell>
        </row>
        <row r="3863">
          <cell r="F3863" t="str">
            <v>(-) DESPESAS COMERCIAL MARKETINGServiço de Trasmissão em Audio e Video</v>
          </cell>
          <cell r="G3863" t="str">
            <v>Serviço de Trasmissão em Audio e Video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  <cell r="Y3863">
            <v>0</v>
          </cell>
          <cell r="Z3863">
            <v>0</v>
          </cell>
          <cell r="AA3863">
            <v>0</v>
          </cell>
          <cell r="AB3863">
            <v>0</v>
          </cell>
          <cell r="AC3863">
            <v>0</v>
          </cell>
          <cell r="AD3863">
            <v>0</v>
          </cell>
          <cell r="AE3863">
            <v>0</v>
          </cell>
        </row>
        <row r="3864">
          <cell r="F3864" t="str">
            <v>(-) DESPESAS COMERCIAL MARKETINGVoip</v>
          </cell>
          <cell r="G3864" t="str">
            <v>Voip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  <cell r="Z3864">
            <v>0</v>
          </cell>
          <cell r="AA3864">
            <v>0</v>
          </cell>
          <cell r="AB3864">
            <v>0</v>
          </cell>
          <cell r="AC3864">
            <v>0</v>
          </cell>
          <cell r="AD3864">
            <v>0</v>
          </cell>
          <cell r="AE3864">
            <v>0</v>
          </cell>
        </row>
        <row r="3865">
          <cell r="F3865" t="str">
            <v>(-) DESPESAS COMERCIAL MARKETING(-)Materias de Consumo</v>
          </cell>
          <cell r="G3865" t="str">
            <v>(-)Materias de Consumo</v>
          </cell>
          <cell r="H3865">
            <v>2050</v>
          </cell>
          <cell r="I3865">
            <v>90.7</v>
          </cell>
          <cell r="J3865">
            <v>2000</v>
          </cell>
          <cell r="K3865">
            <v>753.91</v>
          </cell>
          <cell r="L3865">
            <v>2450</v>
          </cell>
          <cell r="M3865">
            <v>7894.56</v>
          </cell>
          <cell r="N3865">
            <v>2000</v>
          </cell>
          <cell r="O3865">
            <v>3386.14</v>
          </cell>
          <cell r="P3865">
            <v>2050</v>
          </cell>
          <cell r="Q3865">
            <v>227.1</v>
          </cell>
          <cell r="R3865">
            <v>2000</v>
          </cell>
          <cell r="S3865">
            <v>1360.3799999999999</v>
          </cell>
          <cell r="T3865">
            <v>2050</v>
          </cell>
          <cell r="U3865">
            <v>208.97</v>
          </cell>
          <cell r="V3865">
            <v>2000</v>
          </cell>
          <cell r="W3865">
            <v>0</v>
          </cell>
          <cell r="X3865">
            <v>2050</v>
          </cell>
          <cell r="Y3865">
            <v>0</v>
          </cell>
          <cell r="Z3865">
            <v>2000</v>
          </cell>
          <cell r="AA3865">
            <v>0</v>
          </cell>
          <cell r="AB3865">
            <v>2050</v>
          </cell>
          <cell r="AC3865">
            <v>0</v>
          </cell>
          <cell r="AD3865">
            <v>2000</v>
          </cell>
          <cell r="AE3865">
            <v>0</v>
          </cell>
        </row>
        <row r="3866">
          <cell r="F3866" t="str">
            <v>(-) DESPESAS COMERCIAL MARKETINGMaterial de Consumo Informática</v>
          </cell>
          <cell r="G3866" t="str">
            <v>Material de Consumo Informática</v>
          </cell>
          <cell r="H3866">
            <v>1500</v>
          </cell>
          <cell r="I3866">
            <v>0</v>
          </cell>
          <cell r="J3866">
            <v>1500</v>
          </cell>
          <cell r="K3866">
            <v>0</v>
          </cell>
          <cell r="L3866">
            <v>1500</v>
          </cell>
          <cell r="M3866">
            <v>0</v>
          </cell>
          <cell r="N3866">
            <v>1500</v>
          </cell>
          <cell r="O3866">
            <v>3247.5</v>
          </cell>
          <cell r="P3866">
            <v>1500</v>
          </cell>
          <cell r="Q3866">
            <v>0</v>
          </cell>
          <cell r="R3866">
            <v>1500</v>
          </cell>
          <cell r="S3866">
            <v>1300</v>
          </cell>
          <cell r="T3866">
            <v>1500</v>
          </cell>
          <cell r="U3866">
            <v>0</v>
          </cell>
          <cell r="V3866">
            <v>1500</v>
          </cell>
          <cell r="W3866">
            <v>0</v>
          </cell>
          <cell r="X3866">
            <v>1500</v>
          </cell>
          <cell r="Y3866">
            <v>0</v>
          </cell>
          <cell r="Z3866">
            <v>1500</v>
          </cell>
          <cell r="AA3866">
            <v>0</v>
          </cell>
          <cell r="AB3866">
            <v>1500</v>
          </cell>
          <cell r="AC3866">
            <v>0</v>
          </cell>
          <cell r="AD3866">
            <v>1500</v>
          </cell>
          <cell r="AE3866">
            <v>0</v>
          </cell>
        </row>
        <row r="3867">
          <cell r="F3867" t="str">
            <v>(-) DESPESAS COMERCIAL MARKETINGAluguel Máquina Reprográfica</v>
          </cell>
          <cell r="G3867" t="str">
            <v>Aluguel Máquina Reprográfica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  <cell r="Z3867">
            <v>0</v>
          </cell>
          <cell r="AA3867">
            <v>0</v>
          </cell>
          <cell r="AB3867">
            <v>0</v>
          </cell>
          <cell r="AC3867">
            <v>0</v>
          </cell>
          <cell r="AD3867">
            <v>0</v>
          </cell>
          <cell r="AE3867">
            <v>0</v>
          </cell>
        </row>
        <row r="3868">
          <cell r="F3868" t="str">
            <v>(-) DESPESAS COMERCIAL MARKETINGMaterial de Consumo Máquina Reprografia</v>
          </cell>
          <cell r="G3868" t="str">
            <v>Material de Consumo Máquina Reprografia</v>
          </cell>
          <cell r="H3868">
            <v>0</v>
          </cell>
          <cell r="I3868">
            <v>0</v>
          </cell>
          <cell r="J3868">
            <v>0</v>
          </cell>
          <cell r="K3868">
            <v>21.68</v>
          </cell>
          <cell r="L3868">
            <v>0</v>
          </cell>
          <cell r="M3868">
            <v>222.73</v>
          </cell>
          <cell r="N3868">
            <v>0</v>
          </cell>
          <cell r="O3868">
            <v>0</v>
          </cell>
          <cell r="P3868">
            <v>0</v>
          </cell>
          <cell r="Q3868">
            <v>33.65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  <cell r="Z3868">
            <v>0</v>
          </cell>
          <cell r="AA3868">
            <v>0</v>
          </cell>
          <cell r="AB3868">
            <v>0</v>
          </cell>
          <cell r="AC3868">
            <v>0</v>
          </cell>
          <cell r="AD3868">
            <v>0</v>
          </cell>
          <cell r="AE3868">
            <v>0</v>
          </cell>
        </row>
        <row r="3869">
          <cell r="F3869" t="str">
            <v>(-) DESPESAS COMERCIAL MARKETINGMaterial de Expediente</v>
          </cell>
          <cell r="G3869" t="str">
            <v>Material de Expediente</v>
          </cell>
          <cell r="H3869">
            <v>300</v>
          </cell>
          <cell r="I3869">
            <v>90.7</v>
          </cell>
          <cell r="J3869">
            <v>300</v>
          </cell>
          <cell r="K3869">
            <v>200.73</v>
          </cell>
          <cell r="L3869">
            <v>300</v>
          </cell>
          <cell r="M3869">
            <v>88.06</v>
          </cell>
          <cell r="N3869">
            <v>300</v>
          </cell>
          <cell r="O3869">
            <v>53.04</v>
          </cell>
          <cell r="P3869">
            <v>300</v>
          </cell>
          <cell r="Q3869">
            <v>193.45</v>
          </cell>
          <cell r="R3869">
            <v>300</v>
          </cell>
          <cell r="S3869">
            <v>23.78</v>
          </cell>
          <cell r="T3869">
            <v>300</v>
          </cell>
          <cell r="U3869">
            <v>183.92</v>
          </cell>
          <cell r="V3869">
            <v>300</v>
          </cell>
          <cell r="W3869">
            <v>0</v>
          </cell>
          <cell r="X3869">
            <v>300</v>
          </cell>
          <cell r="Y3869">
            <v>0</v>
          </cell>
          <cell r="Z3869">
            <v>300</v>
          </cell>
          <cell r="AA3869">
            <v>0</v>
          </cell>
          <cell r="AB3869">
            <v>300</v>
          </cell>
          <cell r="AC3869">
            <v>0</v>
          </cell>
          <cell r="AD3869">
            <v>300</v>
          </cell>
          <cell r="AE3869">
            <v>0</v>
          </cell>
        </row>
        <row r="3870">
          <cell r="F3870" t="str">
            <v>(-) DESPESAS COMERCIAL MARKETINGMaterial de Limpeza</v>
          </cell>
          <cell r="G3870" t="str">
            <v>Material de Limpeza</v>
          </cell>
          <cell r="H3870">
            <v>50</v>
          </cell>
          <cell r="I3870">
            <v>0</v>
          </cell>
          <cell r="J3870">
            <v>0</v>
          </cell>
          <cell r="K3870">
            <v>0</v>
          </cell>
          <cell r="L3870">
            <v>50</v>
          </cell>
          <cell r="M3870">
            <v>0</v>
          </cell>
          <cell r="N3870">
            <v>0</v>
          </cell>
          <cell r="O3870">
            <v>0</v>
          </cell>
          <cell r="P3870">
            <v>50</v>
          </cell>
          <cell r="Q3870">
            <v>0</v>
          </cell>
          <cell r="R3870">
            <v>0</v>
          </cell>
          <cell r="S3870">
            <v>0</v>
          </cell>
          <cell r="T3870">
            <v>50</v>
          </cell>
          <cell r="U3870">
            <v>0</v>
          </cell>
          <cell r="V3870">
            <v>0</v>
          </cell>
          <cell r="W3870">
            <v>0</v>
          </cell>
          <cell r="X3870">
            <v>50</v>
          </cell>
          <cell r="Y3870">
            <v>0</v>
          </cell>
          <cell r="Z3870">
            <v>0</v>
          </cell>
          <cell r="AA3870">
            <v>0</v>
          </cell>
          <cell r="AB3870">
            <v>50</v>
          </cell>
          <cell r="AC3870">
            <v>0</v>
          </cell>
          <cell r="AD3870">
            <v>0</v>
          </cell>
          <cell r="AE3870">
            <v>0</v>
          </cell>
        </row>
        <row r="3871">
          <cell r="F3871" t="str">
            <v>(-) DESPESAS COMERCIAL MARKETINGMaterial Gráfico e Repreográfico</v>
          </cell>
          <cell r="G3871" t="str">
            <v>Material Gráfico e Repreográfico</v>
          </cell>
          <cell r="H3871">
            <v>100</v>
          </cell>
          <cell r="I3871">
            <v>0</v>
          </cell>
          <cell r="J3871">
            <v>100</v>
          </cell>
          <cell r="K3871">
            <v>0</v>
          </cell>
          <cell r="L3871">
            <v>100</v>
          </cell>
          <cell r="M3871">
            <v>0</v>
          </cell>
          <cell r="N3871">
            <v>100</v>
          </cell>
          <cell r="O3871">
            <v>0</v>
          </cell>
          <cell r="P3871">
            <v>100</v>
          </cell>
          <cell r="Q3871">
            <v>0</v>
          </cell>
          <cell r="R3871">
            <v>100</v>
          </cell>
          <cell r="S3871">
            <v>0</v>
          </cell>
          <cell r="T3871">
            <v>100</v>
          </cell>
          <cell r="U3871">
            <v>0</v>
          </cell>
          <cell r="V3871">
            <v>100</v>
          </cell>
          <cell r="W3871">
            <v>0</v>
          </cell>
          <cell r="X3871">
            <v>100</v>
          </cell>
          <cell r="Y3871">
            <v>0</v>
          </cell>
          <cell r="Z3871">
            <v>100</v>
          </cell>
          <cell r="AA3871">
            <v>0</v>
          </cell>
          <cell r="AB3871">
            <v>100</v>
          </cell>
          <cell r="AC3871">
            <v>0</v>
          </cell>
          <cell r="AD3871">
            <v>100</v>
          </cell>
          <cell r="AE3871">
            <v>0</v>
          </cell>
        </row>
        <row r="3872">
          <cell r="F3872" t="str">
            <v>(-) DESPESAS COMERCIAL MARKETINGMateriais de Natureza Permanente</v>
          </cell>
          <cell r="G3872" t="str">
            <v>Materiais de Natureza Permanente</v>
          </cell>
          <cell r="H3872">
            <v>0</v>
          </cell>
          <cell r="I3872">
            <v>0</v>
          </cell>
          <cell r="J3872">
            <v>0</v>
          </cell>
          <cell r="K3872">
            <v>531.5</v>
          </cell>
          <cell r="L3872">
            <v>400</v>
          </cell>
          <cell r="M3872">
            <v>7583.77</v>
          </cell>
          <cell r="N3872">
            <v>0</v>
          </cell>
          <cell r="O3872">
            <v>85.6</v>
          </cell>
          <cell r="P3872">
            <v>0</v>
          </cell>
          <cell r="Q3872">
            <v>0</v>
          </cell>
          <cell r="R3872">
            <v>0</v>
          </cell>
          <cell r="S3872">
            <v>11.5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  <cell r="AA3872">
            <v>0</v>
          </cell>
          <cell r="AB3872">
            <v>0</v>
          </cell>
          <cell r="AC3872">
            <v>0</v>
          </cell>
          <cell r="AD3872">
            <v>0</v>
          </cell>
          <cell r="AE3872">
            <v>0</v>
          </cell>
        </row>
        <row r="3873">
          <cell r="F3873" t="str">
            <v>(-) DESPESAS COMERCIAL MARKETINGCoffee Break</v>
          </cell>
          <cell r="G3873" t="str">
            <v>Coffee Break</v>
          </cell>
          <cell r="H3873">
            <v>100</v>
          </cell>
          <cell r="I3873">
            <v>0</v>
          </cell>
          <cell r="J3873">
            <v>100</v>
          </cell>
          <cell r="K3873">
            <v>0</v>
          </cell>
          <cell r="L3873">
            <v>100</v>
          </cell>
          <cell r="M3873">
            <v>0</v>
          </cell>
          <cell r="N3873">
            <v>100</v>
          </cell>
          <cell r="O3873">
            <v>0</v>
          </cell>
          <cell r="P3873">
            <v>100</v>
          </cell>
          <cell r="Q3873">
            <v>0</v>
          </cell>
          <cell r="R3873">
            <v>100</v>
          </cell>
          <cell r="S3873">
            <v>25.1</v>
          </cell>
          <cell r="T3873">
            <v>100</v>
          </cell>
          <cell r="U3873">
            <v>25.05</v>
          </cell>
          <cell r="V3873">
            <v>100</v>
          </cell>
          <cell r="W3873">
            <v>0</v>
          </cell>
          <cell r="X3873">
            <v>100</v>
          </cell>
          <cell r="Y3873">
            <v>0</v>
          </cell>
          <cell r="Z3873">
            <v>100</v>
          </cell>
          <cell r="AA3873">
            <v>0</v>
          </cell>
          <cell r="AB3873">
            <v>100</v>
          </cell>
          <cell r="AC3873">
            <v>0</v>
          </cell>
          <cell r="AD3873">
            <v>100</v>
          </cell>
          <cell r="AE3873">
            <v>0</v>
          </cell>
        </row>
        <row r="3874">
          <cell r="F3874" t="str">
            <v>(-) DESPESAS COMERCIAL MARKETINGMaterial EPI</v>
          </cell>
          <cell r="G3874" t="str">
            <v>Material EPI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</v>
          </cell>
          <cell r="Y3874">
            <v>0</v>
          </cell>
          <cell r="Z3874">
            <v>0</v>
          </cell>
          <cell r="AA3874">
            <v>0</v>
          </cell>
          <cell r="AB3874">
            <v>0</v>
          </cell>
          <cell r="AC3874">
            <v>0</v>
          </cell>
          <cell r="AD3874">
            <v>0</v>
          </cell>
          <cell r="AE3874">
            <v>0</v>
          </cell>
        </row>
        <row r="3875">
          <cell r="F3875" t="str">
            <v>(-) DESPESAS COMERCIAL MARKETING(-) Serviços Técnicos Especializados</v>
          </cell>
          <cell r="G3875" t="str">
            <v>(-) Serviços Técnicos Especializados</v>
          </cell>
          <cell r="H3875">
            <v>31200</v>
          </cell>
          <cell r="I3875">
            <v>31120.329999999998</v>
          </cell>
          <cell r="J3875">
            <v>31200</v>
          </cell>
          <cell r="K3875">
            <v>52381.65</v>
          </cell>
          <cell r="L3875">
            <v>31200</v>
          </cell>
          <cell r="M3875">
            <v>1489.19</v>
          </cell>
          <cell r="N3875">
            <v>30200</v>
          </cell>
          <cell r="O3875">
            <v>1439.19</v>
          </cell>
          <cell r="P3875">
            <v>30200</v>
          </cell>
          <cell r="Q3875">
            <v>17212.509999999998</v>
          </cell>
          <cell r="R3875">
            <v>30200</v>
          </cell>
          <cell r="S3875">
            <v>12007.32</v>
          </cell>
          <cell r="T3875">
            <v>30200</v>
          </cell>
          <cell r="U3875">
            <v>10854.509999999998</v>
          </cell>
          <cell r="V3875">
            <v>30200</v>
          </cell>
          <cell r="W3875">
            <v>0</v>
          </cell>
          <cell r="X3875">
            <v>30200</v>
          </cell>
          <cell r="Y3875">
            <v>0</v>
          </cell>
          <cell r="Z3875">
            <v>30200</v>
          </cell>
          <cell r="AA3875">
            <v>0</v>
          </cell>
          <cell r="AB3875">
            <v>30200</v>
          </cell>
          <cell r="AC3875">
            <v>0</v>
          </cell>
          <cell r="AD3875">
            <v>30200</v>
          </cell>
          <cell r="AE3875">
            <v>0</v>
          </cell>
        </row>
        <row r="3876">
          <cell r="F3876" t="str">
            <v>(-) DESPESAS COMERCIAL MARKETINGComissões sobre Vendas</v>
          </cell>
          <cell r="G3876" t="str">
            <v>Comissões sobre Vendas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0</v>
          </cell>
          <cell r="V3876">
            <v>0</v>
          </cell>
          <cell r="W3876">
            <v>0</v>
          </cell>
          <cell r="X3876">
            <v>0</v>
          </cell>
          <cell r="Y3876">
            <v>0</v>
          </cell>
          <cell r="Z3876">
            <v>0</v>
          </cell>
          <cell r="AA3876">
            <v>0</v>
          </cell>
          <cell r="AB3876">
            <v>0</v>
          </cell>
          <cell r="AC3876">
            <v>0</v>
          </cell>
          <cell r="AD3876">
            <v>0</v>
          </cell>
          <cell r="AE3876">
            <v>0</v>
          </cell>
        </row>
        <row r="3877">
          <cell r="F3877" t="str">
            <v>(-) DESPESAS COMERCIAL MARKETINGServiços de Segurança</v>
          </cell>
          <cell r="G3877" t="str">
            <v>Serviços de Segurança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>
            <v>0</v>
          </cell>
          <cell r="R3877">
            <v>0</v>
          </cell>
          <cell r="S3877">
            <v>0</v>
          </cell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>
            <v>0</v>
          </cell>
          <cell r="Y3877">
            <v>0</v>
          </cell>
          <cell r="Z3877">
            <v>0</v>
          </cell>
          <cell r="AA3877">
            <v>0</v>
          </cell>
          <cell r="AB3877">
            <v>0</v>
          </cell>
          <cell r="AC3877">
            <v>0</v>
          </cell>
          <cell r="AD3877">
            <v>0</v>
          </cell>
          <cell r="AE3877">
            <v>0</v>
          </cell>
        </row>
        <row r="3878">
          <cell r="F3878" t="str">
            <v>(-) DESPESAS COMERCIAL MARKETINGServiços de Contabilidade</v>
          </cell>
          <cell r="G3878" t="str">
            <v>Serviços de Contabilidade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  <cell r="AA3878">
            <v>0</v>
          </cell>
          <cell r="AB3878">
            <v>0</v>
          </cell>
          <cell r="AC3878">
            <v>0</v>
          </cell>
          <cell r="AD3878">
            <v>0</v>
          </cell>
          <cell r="AE3878">
            <v>0</v>
          </cell>
        </row>
        <row r="3879">
          <cell r="F3879" t="str">
            <v>(-) DESPESAS COMERCIAL MARKETINGAssessoria Tributária</v>
          </cell>
          <cell r="G3879" t="str">
            <v>Assessoria Tributária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0</v>
          </cell>
          <cell r="R3879">
            <v>0</v>
          </cell>
          <cell r="S3879">
            <v>0</v>
          </cell>
          <cell r="T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  <cell r="Z3879">
            <v>0</v>
          </cell>
          <cell r="AA3879">
            <v>0</v>
          </cell>
          <cell r="AB3879">
            <v>0</v>
          </cell>
          <cell r="AC3879">
            <v>0</v>
          </cell>
          <cell r="AD3879">
            <v>0</v>
          </cell>
          <cell r="AE3879">
            <v>0</v>
          </cell>
        </row>
        <row r="3880">
          <cell r="F3880" t="str">
            <v>(-) DESPESAS COMERCIAL MARKETINGAuditoria Independente</v>
          </cell>
          <cell r="G3880" t="str">
            <v>Auditoria Independente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  <cell r="Z3880">
            <v>0</v>
          </cell>
          <cell r="AA3880">
            <v>0</v>
          </cell>
          <cell r="AB3880">
            <v>0</v>
          </cell>
          <cell r="AC3880">
            <v>0</v>
          </cell>
          <cell r="AD3880">
            <v>0</v>
          </cell>
          <cell r="AE3880">
            <v>0</v>
          </cell>
        </row>
        <row r="3881">
          <cell r="F3881" t="str">
            <v>(-) DESPESAS COMERCIAL MARKETINGAdvocacia</v>
          </cell>
          <cell r="G3881" t="str">
            <v>Advocacia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  <cell r="Z3881">
            <v>0</v>
          </cell>
          <cell r="AA3881">
            <v>0</v>
          </cell>
          <cell r="AB3881">
            <v>0</v>
          </cell>
          <cell r="AC3881">
            <v>0</v>
          </cell>
          <cell r="AD3881">
            <v>0</v>
          </cell>
          <cell r="AE3881">
            <v>0</v>
          </cell>
        </row>
        <row r="3882">
          <cell r="F3882" t="str">
            <v>(-) DESPESAS COMERCIAL MARKETINGAssessoria de Imprensa</v>
          </cell>
          <cell r="G3882" t="str">
            <v>Assessoria de Imprensa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800</v>
          </cell>
          <cell r="P3882">
            <v>0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  <cell r="Z3882">
            <v>0</v>
          </cell>
          <cell r="AA3882">
            <v>0</v>
          </cell>
          <cell r="AB3882">
            <v>0</v>
          </cell>
          <cell r="AC3882">
            <v>0</v>
          </cell>
          <cell r="AD3882">
            <v>0</v>
          </cell>
          <cell r="AE3882">
            <v>0</v>
          </cell>
        </row>
        <row r="3883">
          <cell r="F3883" t="str">
            <v>(-) DESPESAS COMERCIAL MARKETINGAssessoria de Comunicação</v>
          </cell>
          <cell r="G3883" t="str">
            <v>Assessoria de Comunicação</v>
          </cell>
          <cell r="H3883">
            <v>8000</v>
          </cell>
          <cell r="I3883">
            <v>10053.99</v>
          </cell>
          <cell r="J3883">
            <v>8000</v>
          </cell>
          <cell r="K3883">
            <v>11294.61</v>
          </cell>
          <cell r="L3883">
            <v>8000</v>
          </cell>
          <cell r="M3883">
            <v>1000</v>
          </cell>
          <cell r="N3883">
            <v>7000</v>
          </cell>
          <cell r="O3883">
            <v>150</v>
          </cell>
          <cell r="P3883">
            <v>7000</v>
          </cell>
          <cell r="Q3883">
            <v>9000</v>
          </cell>
          <cell r="R3883">
            <v>7000</v>
          </cell>
          <cell r="S3883">
            <v>2672</v>
          </cell>
          <cell r="T3883">
            <v>7000</v>
          </cell>
          <cell r="U3883">
            <v>420</v>
          </cell>
          <cell r="V3883">
            <v>7000</v>
          </cell>
          <cell r="W3883">
            <v>0</v>
          </cell>
          <cell r="X3883">
            <v>7000</v>
          </cell>
          <cell r="Y3883">
            <v>0</v>
          </cell>
          <cell r="Z3883">
            <v>7000</v>
          </cell>
          <cell r="AA3883">
            <v>0</v>
          </cell>
          <cell r="AB3883">
            <v>7000</v>
          </cell>
          <cell r="AC3883">
            <v>0</v>
          </cell>
          <cell r="AD3883">
            <v>7000</v>
          </cell>
          <cell r="AE3883">
            <v>0</v>
          </cell>
        </row>
        <row r="3884">
          <cell r="F3884" t="str">
            <v>(-) DESPESAS COMERCIAL MARKETINGAssessoria Criação e Publicidade</v>
          </cell>
          <cell r="G3884" t="str">
            <v>Assessoria Criação e Publicidade</v>
          </cell>
          <cell r="H3884">
            <v>10500</v>
          </cell>
          <cell r="I3884">
            <v>9000</v>
          </cell>
          <cell r="J3884">
            <v>10500</v>
          </cell>
          <cell r="K3884">
            <v>9000</v>
          </cell>
          <cell r="L3884">
            <v>10500</v>
          </cell>
          <cell r="M3884">
            <v>0</v>
          </cell>
          <cell r="N3884">
            <v>10500</v>
          </cell>
          <cell r="O3884">
            <v>0</v>
          </cell>
          <cell r="P3884">
            <v>10500</v>
          </cell>
          <cell r="Q3884">
            <v>7723.32</v>
          </cell>
          <cell r="R3884">
            <v>10500</v>
          </cell>
          <cell r="S3884">
            <v>9215.82</v>
          </cell>
          <cell r="T3884">
            <v>10500</v>
          </cell>
          <cell r="U3884">
            <v>9695.1299999999992</v>
          </cell>
          <cell r="V3884">
            <v>10500</v>
          </cell>
          <cell r="W3884">
            <v>0</v>
          </cell>
          <cell r="X3884">
            <v>10500</v>
          </cell>
          <cell r="Y3884">
            <v>0</v>
          </cell>
          <cell r="Z3884">
            <v>10500</v>
          </cell>
          <cell r="AA3884">
            <v>0</v>
          </cell>
          <cell r="AB3884">
            <v>10500</v>
          </cell>
          <cell r="AC3884">
            <v>0</v>
          </cell>
          <cell r="AD3884">
            <v>10500</v>
          </cell>
          <cell r="AE3884">
            <v>0</v>
          </cell>
        </row>
        <row r="3885">
          <cell r="F3885" t="str">
            <v>(-) DESPESAS COMERCIAL MARKETINGRecrutamento e Seleção</v>
          </cell>
          <cell r="G3885" t="str">
            <v>Recrutamento e Seleção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  <cell r="Z3885">
            <v>0</v>
          </cell>
          <cell r="AA3885">
            <v>0</v>
          </cell>
          <cell r="AB3885">
            <v>0</v>
          </cell>
          <cell r="AC3885">
            <v>0</v>
          </cell>
          <cell r="AD3885">
            <v>0</v>
          </cell>
          <cell r="AE3885">
            <v>0</v>
          </cell>
        </row>
        <row r="3886">
          <cell r="F3886" t="str">
            <v>(-) DESPESAS COMERCIAL MARKETINGFerramentas de Pesquisa</v>
          </cell>
          <cell r="G3886" t="str">
            <v>Ferramentas de Pesquisa</v>
          </cell>
          <cell r="H3886">
            <v>12700</v>
          </cell>
          <cell r="I3886">
            <v>11666.65</v>
          </cell>
          <cell r="J3886">
            <v>12700</v>
          </cell>
          <cell r="K3886">
            <v>23333.35</v>
          </cell>
          <cell r="L3886">
            <v>12700</v>
          </cell>
          <cell r="M3886">
            <v>0</v>
          </cell>
          <cell r="N3886">
            <v>12700</v>
          </cell>
          <cell r="O3886">
            <v>0</v>
          </cell>
          <cell r="P3886">
            <v>12700</v>
          </cell>
          <cell r="Q3886">
            <v>0</v>
          </cell>
          <cell r="R3886">
            <v>12700</v>
          </cell>
          <cell r="S3886">
            <v>0</v>
          </cell>
          <cell r="T3886">
            <v>12700</v>
          </cell>
          <cell r="U3886">
            <v>0</v>
          </cell>
          <cell r="V3886">
            <v>12700</v>
          </cell>
          <cell r="W3886">
            <v>0</v>
          </cell>
          <cell r="X3886">
            <v>12700</v>
          </cell>
          <cell r="Y3886">
            <v>0</v>
          </cell>
          <cell r="Z3886">
            <v>12700</v>
          </cell>
          <cell r="AA3886">
            <v>0</v>
          </cell>
          <cell r="AB3886">
            <v>12700</v>
          </cell>
          <cell r="AC3886">
            <v>0</v>
          </cell>
          <cell r="AD3886">
            <v>12700</v>
          </cell>
          <cell r="AE3886">
            <v>0</v>
          </cell>
        </row>
        <row r="3887">
          <cell r="F3887" t="str">
            <v>(-) DESPESAS COMERCIAL MARKETINGAssessoria Empresarial</v>
          </cell>
          <cell r="G3887" t="str">
            <v>Assessoria Empresarial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  <cell r="Y3887">
            <v>0</v>
          </cell>
          <cell r="Z3887">
            <v>0</v>
          </cell>
          <cell r="AA3887">
            <v>0</v>
          </cell>
          <cell r="AB3887">
            <v>0</v>
          </cell>
          <cell r="AC3887">
            <v>0</v>
          </cell>
          <cell r="AD3887">
            <v>0</v>
          </cell>
          <cell r="AE3887">
            <v>0</v>
          </cell>
        </row>
        <row r="3888">
          <cell r="F3888" t="str">
            <v>(-) DESPESAS COMERCIAL MARKETINGServiço de Desembaraço Aduaneiro</v>
          </cell>
          <cell r="G3888" t="str">
            <v>Serviço de Desembaraço Aduaneiro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  <cell r="Y3888">
            <v>0</v>
          </cell>
          <cell r="Z3888">
            <v>0</v>
          </cell>
          <cell r="AA3888">
            <v>0</v>
          </cell>
          <cell r="AB3888">
            <v>0</v>
          </cell>
          <cell r="AC3888">
            <v>0</v>
          </cell>
          <cell r="AD3888">
            <v>0</v>
          </cell>
          <cell r="AE3888">
            <v>0</v>
          </cell>
        </row>
        <row r="3889">
          <cell r="F3889" t="str">
            <v>(-) DESPESAS COMERCIAL MARKETINGParticipação em Associações</v>
          </cell>
          <cell r="G3889" t="str">
            <v>Participação em Associações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0</v>
          </cell>
          <cell r="Y3889">
            <v>0</v>
          </cell>
          <cell r="Z3889">
            <v>0</v>
          </cell>
          <cell r="AA3889">
            <v>0</v>
          </cell>
          <cell r="AB3889">
            <v>0</v>
          </cell>
          <cell r="AC3889">
            <v>0</v>
          </cell>
          <cell r="AD3889">
            <v>0</v>
          </cell>
          <cell r="AE3889">
            <v>0</v>
          </cell>
        </row>
        <row r="3890">
          <cell r="F3890" t="str">
            <v>(-) DESPESAS COMERCIAL MARKETINGComissão Empresa de Cobrança</v>
          </cell>
          <cell r="G3890" t="str">
            <v>Comissão Empresa de Cobrança</v>
          </cell>
          <cell r="H3890">
            <v>0</v>
          </cell>
          <cell r="I3890">
            <v>0</v>
          </cell>
          <cell r="J3890">
            <v>0</v>
          </cell>
          <cell r="K3890">
            <v>8324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  <cell r="Y3890">
            <v>0</v>
          </cell>
          <cell r="Z3890">
            <v>0</v>
          </cell>
          <cell r="AA3890">
            <v>0</v>
          </cell>
          <cell r="AB3890">
            <v>0</v>
          </cell>
          <cell r="AC3890">
            <v>0</v>
          </cell>
          <cell r="AD3890">
            <v>0</v>
          </cell>
          <cell r="AE3890">
            <v>0</v>
          </cell>
        </row>
        <row r="3891">
          <cell r="F3891" t="str">
            <v>(-) DESPESAS COMERCIAL MARKETINGServiço Análise de Crédito</v>
          </cell>
          <cell r="G3891" t="str">
            <v>Serviço Análise de Crédito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  <cell r="Y3891">
            <v>0</v>
          </cell>
          <cell r="Z3891">
            <v>0</v>
          </cell>
          <cell r="AA3891">
            <v>0</v>
          </cell>
          <cell r="AB3891">
            <v>0</v>
          </cell>
          <cell r="AC3891">
            <v>0</v>
          </cell>
          <cell r="AD3891">
            <v>0</v>
          </cell>
          <cell r="AE3891">
            <v>0</v>
          </cell>
        </row>
        <row r="3892">
          <cell r="F3892" t="str">
            <v>(-) DESPESAS COMERCIAL MARKETINGDesenvolvimento e Manutenção de Software</v>
          </cell>
          <cell r="G3892" t="str">
            <v>Desenvolvimento e Manutenção de Software</v>
          </cell>
          <cell r="H3892">
            <v>0</v>
          </cell>
          <cell r="I3892">
            <v>369.69</v>
          </cell>
          <cell r="J3892">
            <v>0</v>
          </cell>
          <cell r="K3892">
            <v>369.69</v>
          </cell>
          <cell r="L3892">
            <v>0</v>
          </cell>
          <cell r="M3892">
            <v>369.69</v>
          </cell>
          <cell r="N3892">
            <v>0</v>
          </cell>
          <cell r="O3892">
            <v>369.69</v>
          </cell>
          <cell r="P3892">
            <v>0</v>
          </cell>
          <cell r="Q3892">
            <v>369.69</v>
          </cell>
          <cell r="R3892">
            <v>0</v>
          </cell>
          <cell r="S3892">
            <v>0</v>
          </cell>
          <cell r="T3892">
            <v>0</v>
          </cell>
          <cell r="U3892">
            <v>739.38</v>
          </cell>
          <cell r="V3892">
            <v>0</v>
          </cell>
          <cell r="W3892">
            <v>0</v>
          </cell>
          <cell r="X3892">
            <v>0</v>
          </cell>
          <cell r="Y3892">
            <v>0</v>
          </cell>
          <cell r="Z3892">
            <v>0</v>
          </cell>
          <cell r="AA3892">
            <v>0</v>
          </cell>
          <cell r="AB3892">
            <v>0</v>
          </cell>
          <cell r="AC3892">
            <v>0</v>
          </cell>
          <cell r="AD3892">
            <v>0</v>
          </cell>
          <cell r="AE3892">
            <v>0</v>
          </cell>
        </row>
        <row r="3893">
          <cell r="F3893" t="str">
            <v>(-) DESPESAS COMERCIAL MARKETINGSuporte Técnico Software</v>
          </cell>
          <cell r="G3893" t="str">
            <v>Suporte Técnico Software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  <cell r="Z3893">
            <v>0</v>
          </cell>
          <cell r="AA3893">
            <v>0</v>
          </cell>
          <cell r="AB3893">
            <v>0</v>
          </cell>
          <cell r="AC3893">
            <v>0</v>
          </cell>
          <cell r="AD3893">
            <v>0</v>
          </cell>
          <cell r="AE3893">
            <v>0</v>
          </cell>
        </row>
        <row r="3894">
          <cell r="F3894" t="str">
            <v>(-) DESPESAS COMERCIAL MARKETINGLicença para Uso de Software (Aluguel)</v>
          </cell>
          <cell r="G3894" t="str">
            <v>Licença para Uso de Software (Aluguel)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119.5</v>
          </cell>
          <cell r="N3894">
            <v>0</v>
          </cell>
          <cell r="O3894">
            <v>119.5</v>
          </cell>
          <cell r="P3894">
            <v>0</v>
          </cell>
          <cell r="Q3894">
            <v>119.5</v>
          </cell>
          <cell r="R3894">
            <v>0</v>
          </cell>
          <cell r="S3894">
            <v>119.5</v>
          </cell>
          <cell r="T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0</v>
          </cell>
          <cell r="Y3894">
            <v>0</v>
          </cell>
          <cell r="Z3894">
            <v>0</v>
          </cell>
          <cell r="AA3894">
            <v>0</v>
          </cell>
          <cell r="AB3894">
            <v>0</v>
          </cell>
          <cell r="AC3894">
            <v>0</v>
          </cell>
          <cell r="AD3894">
            <v>0</v>
          </cell>
          <cell r="AE3894">
            <v>0</v>
          </cell>
        </row>
        <row r="3895">
          <cell r="F3895" t="str">
            <v>(-) DESPESAS COMERCIAL MARKETINGAssessoria em TI</v>
          </cell>
          <cell r="G3895" t="str">
            <v>Assessoria em TI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  <cell r="Z3895">
            <v>0</v>
          </cell>
          <cell r="AA3895">
            <v>0</v>
          </cell>
          <cell r="AB3895">
            <v>0</v>
          </cell>
          <cell r="AC3895">
            <v>0</v>
          </cell>
          <cell r="AD3895">
            <v>0</v>
          </cell>
          <cell r="AE3895">
            <v>0</v>
          </cell>
        </row>
        <row r="3896">
          <cell r="F3896" t="str">
            <v>(-) DESPESAS COMERCIAL MARKETINGManutenção Suporte Técnico Software</v>
          </cell>
          <cell r="G3896" t="str">
            <v>Manutenção Suporte Técnico Software</v>
          </cell>
          <cell r="H3896">
            <v>0</v>
          </cell>
          <cell r="I3896">
            <v>30</v>
          </cell>
          <cell r="J3896">
            <v>0</v>
          </cell>
          <cell r="K3896">
            <v>60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  <cell r="Z3896">
            <v>0</v>
          </cell>
          <cell r="AA3896">
            <v>0</v>
          </cell>
          <cell r="AB3896">
            <v>0</v>
          </cell>
          <cell r="AC3896">
            <v>0</v>
          </cell>
          <cell r="AD3896">
            <v>0</v>
          </cell>
          <cell r="AE3896">
            <v>0</v>
          </cell>
        </row>
        <row r="3897">
          <cell r="F3897" t="str">
            <v>(-) DESPESAS COMERCIAL MARKETING(-)Manutenção</v>
          </cell>
          <cell r="G3897" t="str">
            <v>(-)Manutenção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  <cell r="Z3897">
            <v>0</v>
          </cell>
          <cell r="AA3897">
            <v>0</v>
          </cell>
          <cell r="AB3897">
            <v>0</v>
          </cell>
          <cell r="AC3897">
            <v>0</v>
          </cell>
          <cell r="AD3897">
            <v>0</v>
          </cell>
          <cell r="AE3897">
            <v>0</v>
          </cell>
        </row>
        <row r="3898">
          <cell r="F3898" t="str">
            <v>(-) DESPESAS COMERCIAL MARKETINGMateriais de Manutenção e Reparos</v>
          </cell>
          <cell r="G3898" t="str">
            <v>Materiais de Manutenção e Reparos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  <cell r="Z3898">
            <v>0</v>
          </cell>
          <cell r="AA3898">
            <v>0</v>
          </cell>
          <cell r="AB3898">
            <v>0</v>
          </cell>
          <cell r="AC3898">
            <v>0</v>
          </cell>
          <cell r="AD3898">
            <v>0</v>
          </cell>
          <cell r="AE3898">
            <v>0</v>
          </cell>
        </row>
        <row r="3899">
          <cell r="F3899" t="str">
            <v>(-) DESPESAS COMERCIAL MARKETINGManutenção Conservação Móveis e Utensílios</v>
          </cell>
          <cell r="G3899" t="str">
            <v>Manutenção Conservação Móveis e Utensílios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  <cell r="Z3899">
            <v>0</v>
          </cell>
          <cell r="AA3899">
            <v>0</v>
          </cell>
          <cell r="AB3899">
            <v>0</v>
          </cell>
          <cell r="AC3899">
            <v>0</v>
          </cell>
          <cell r="AD3899">
            <v>0</v>
          </cell>
          <cell r="AE3899">
            <v>0</v>
          </cell>
        </row>
        <row r="3900">
          <cell r="F3900" t="str">
            <v>(-) DESPESAS COMERCIAL MARKETINGManutenção Conservação Máq. e Equipamentos</v>
          </cell>
          <cell r="G3900" t="str">
            <v>Manutenção Conservação Máq. e Equipamentos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  <cell r="AA3900">
            <v>0</v>
          </cell>
          <cell r="AB3900">
            <v>0</v>
          </cell>
          <cell r="AC3900">
            <v>0</v>
          </cell>
          <cell r="AD3900">
            <v>0</v>
          </cell>
          <cell r="AE3900">
            <v>0</v>
          </cell>
        </row>
        <row r="3901">
          <cell r="F3901" t="str">
            <v>(-) DESPESAS COMERCIAL MARKETINGManutenção de Equipamentos de Informática</v>
          </cell>
          <cell r="G3901" t="str">
            <v>Manutenção de Equipamentos de Informática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  <cell r="Z3901">
            <v>0</v>
          </cell>
          <cell r="AA3901">
            <v>0</v>
          </cell>
          <cell r="AB3901">
            <v>0</v>
          </cell>
          <cell r="AC3901">
            <v>0</v>
          </cell>
          <cell r="AD3901">
            <v>0</v>
          </cell>
          <cell r="AE3901">
            <v>0</v>
          </cell>
        </row>
        <row r="3902">
          <cell r="F3902" t="str">
            <v>(-) DESPESAS COMERCIAL MARKETINGManutenção e Conservação Instalações</v>
          </cell>
          <cell r="G3902" t="str">
            <v>Manutenção e Conservação Instalações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>
            <v>0</v>
          </cell>
          <cell r="R3902">
            <v>0</v>
          </cell>
          <cell r="S3902">
            <v>0</v>
          </cell>
          <cell r="T3902">
            <v>0</v>
          </cell>
          <cell r="U3902">
            <v>0</v>
          </cell>
          <cell r="V3902">
            <v>0</v>
          </cell>
          <cell r="W3902">
            <v>0</v>
          </cell>
          <cell r="X3902">
            <v>0</v>
          </cell>
          <cell r="Y3902">
            <v>0</v>
          </cell>
          <cell r="Z3902">
            <v>0</v>
          </cell>
          <cell r="AA3902">
            <v>0</v>
          </cell>
          <cell r="AB3902">
            <v>0</v>
          </cell>
          <cell r="AC3902">
            <v>0</v>
          </cell>
          <cell r="AD3902">
            <v>0</v>
          </cell>
          <cell r="AE3902">
            <v>0</v>
          </cell>
        </row>
        <row r="3903">
          <cell r="F3903" t="str">
            <v>(-) DESPESAS COMERCIAL MARKETINGManutenção e Conservação Predial</v>
          </cell>
          <cell r="G3903" t="str">
            <v>Manutenção e Conservação Predial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  <cell r="Z3903">
            <v>0</v>
          </cell>
          <cell r="AA3903">
            <v>0</v>
          </cell>
          <cell r="AB3903">
            <v>0</v>
          </cell>
          <cell r="AC3903">
            <v>0</v>
          </cell>
          <cell r="AD3903">
            <v>0</v>
          </cell>
          <cell r="AE3903">
            <v>0</v>
          </cell>
        </row>
        <row r="3904">
          <cell r="F3904" t="str">
            <v>(-) DESPESAS COMERCIAL MARKETING(-)Outras Despesas Gerais</v>
          </cell>
          <cell r="G3904" t="str">
            <v>(-)Outras Despesas Gerais</v>
          </cell>
          <cell r="H3904">
            <v>200</v>
          </cell>
          <cell r="I3904">
            <v>0</v>
          </cell>
          <cell r="J3904">
            <v>200</v>
          </cell>
          <cell r="K3904">
            <v>0</v>
          </cell>
          <cell r="L3904">
            <v>200</v>
          </cell>
          <cell r="M3904">
            <v>70.14</v>
          </cell>
          <cell r="N3904">
            <v>200</v>
          </cell>
          <cell r="O3904">
            <v>143.36000000000001</v>
          </cell>
          <cell r="P3904">
            <v>200</v>
          </cell>
          <cell r="Q3904">
            <v>2.4300000000000002</v>
          </cell>
          <cell r="R3904">
            <v>200</v>
          </cell>
          <cell r="S3904">
            <v>154.52000000000001</v>
          </cell>
          <cell r="T3904">
            <v>200</v>
          </cell>
          <cell r="U3904">
            <v>65.73</v>
          </cell>
          <cell r="V3904">
            <v>200</v>
          </cell>
          <cell r="W3904">
            <v>0</v>
          </cell>
          <cell r="X3904">
            <v>200</v>
          </cell>
          <cell r="Y3904">
            <v>0</v>
          </cell>
          <cell r="Z3904">
            <v>200</v>
          </cell>
          <cell r="AA3904">
            <v>0</v>
          </cell>
          <cell r="AB3904">
            <v>200</v>
          </cell>
          <cell r="AC3904">
            <v>0</v>
          </cell>
          <cell r="AD3904">
            <v>200</v>
          </cell>
          <cell r="AE3904">
            <v>0</v>
          </cell>
        </row>
        <row r="3905">
          <cell r="F3905" t="str">
            <v>(-) DESPESAS COMERCIAL MARKETINGAluguel de Veículos</v>
          </cell>
          <cell r="G3905" t="str">
            <v>Aluguel de Veículos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  <cell r="Y3905">
            <v>0</v>
          </cell>
          <cell r="Z3905">
            <v>0</v>
          </cell>
          <cell r="AA3905">
            <v>0</v>
          </cell>
          <cell r="AB3905">
            <v>0</v>
          </cell>
          <cell r="AC3905">
            <v>0</v>
          </cell>
          <cell r="AD3905">
            <v>0</v>
          </cell>
          <cell r="AE3905">
            <v>0</v>
          </cell>
        </row>
        <row r="3906">
          <cell r="F3906" t="str">
            <v>(-) DESPESAS COMERCIAL MARKETINGAssinatura Jornais, Revistas e Periódicos</v>
          </cell>
          <cell r="G3906" t="str">
            <v>Assinatura Jornais, Revistas e Periódicos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  <cell r="Z3906">
            <v>0</v>
          </cell>
          <cell r="AA3906">
            <v>0</v>
          </cell>
          <cell r="AB3906">
            <v>0</v>
          </cell>
          <cell r="AC3906">
            <v>0</v>
          </cell>
          <cell r="AD3906">
            <v>0</v>
          </cell>
          <cell r="AE3906">
            <v>0</v>
          </cell>
        </row>
        <row r="3907">
          <cell r="F3907" t="str">
            <v>(-) DESPESAS COMERCIAL MARKETINGCombustível</v>
          </cell>
          <cell r="G3907" t="str">
            <v>Combustível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  <cell r="Z3907">
            <v>0</v>
          </cell>
          <cell r="AA3907">
            <v>0</v>
          </cell>
          <cell r="AB3907">
            <v>0</v>
          </cell>
          <cell r="AC3907">
            <v>0</v>
          </cell>
          <cell r="AD3907">
            <v>0</v>
          </cell>
          <cell r="AE3907">
            <v>0</v>
          </cell>
        </row>
        <row r="3908">
          <cell r="F3908" t="str">
            <v>(-) DESPESAS COMERCIAL MARKETINGDespesa com Documentos</v>
          </cell>
          <cell r="G3908" t="str">
            <v>Despesa com Documentos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140</v>
          </cell>
          <cell r="P3908">
            <v>0</v>
          </cell>
          <cell r="Q3908">
            <v>0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  <cell r="AA3908">
            <v>0</v>
          </cell>
          <cell r="AB3908">
            <v>0</v>
          </cell>
          <cell r="AC3908">
            <v>0</v>
          </cell>
          <cell r="AD3908">
            <v>0</v>
          </cell>
          <cell r="AE3908">
            <v>0</v>
          </cell>
        </row>
        <row r="3909">
          <cell r="F3909" t="str">
            <v>(-) DESPESAS COMERCIAL MARKETINGDespesa com Processos Judiciais</v>
          </cell>
          <cell r="G3909" t="str">
            <v>Despesa com Processos Judiciais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  <cell r="Z3909">
            <v>0</v>
          </cell>
          <cell r="AA3909">
            <v>0</v>
          </cell>
          <cell r="AB3909">
            <v>0</v>
          </cell>
          <cell r="AC3909">
            <v>0</v>
          </cell>
          <cell r="AD3909">
            <v>0</v>
          </cell>
          <cell r="AE3909">
            <v>0</v>
          </cell>
        </row>
        <row r="3910">
          <cell r="F3910" t="str">
            <v>(-) DESPESAS COMERCIAL MARKETINGFrete Compra</v>
          </cell>
          <cell r="G3910" t="str">
            <v>Frete Compra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0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  <cell r="Z3910">
            <v>0</v>
          </cell>
          <cell r="AA3910">
            <v>0</v>
          </cell>
          <cell r="AB3910">
            <v>0</v>
          </cell>
          <cell r="AC3910">
            <v>0</v>
          </cell>
          <cell r="AD3910">
            <v>0</v>
          </cell>
          <cell r="AE3910">
            <v>0</v>
          </cell>
        </row>
        <row r="3911">
          <cell r="F3911" t="str">
            <v>(-) DESPESAS COMERCIAL MARKETINGMão-de-Obra Terceirizada</v>
          </cell>
          <cell r="G3911" t="str">
            <v>Mão-de-Obra Terceirizada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0</v>
          </cell>
          <cell r="R3911">
            <v>0</v>
          </cell>
          <cell r="S3911">
            <v>0</v>
          </cell>
          <cell r="T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  <cell r="AA3911">
            <v>0</v>
          </cell>
          <cell r="AB3911">
            <v>0</v>
          </cell>
          <cell r="AC3911">
            <v>0</v>
          </cell>
          <cell r="AD3911">
            <v>0</v>
          </cell>
          <cell r="AE3911">
            <v>0</v>
          </cell>
        </row>
        <row r="3912">
          <cell r="F3912" t="str">
            <v>(-) DESPESAS COMERCIAL MARKETINGServiço de Correios</v>
          </cell>
          <cell r="G3912" t="str">
            <v>Serviço de Correios</v>
          </cell>
          <cell r="H3912">
            <v>200</v>
          </cell>
          <cell r="I3912">
            <v>0</v>
          </cell>
          <cell r="J3912">
            <v>200</v>
          </cell>
          <cell r="K3912">
            <v>0</v>
          </cell>
          <cell r="L3912">
            <v>200</v>
          </cell>
          <cell r="M3912">
            <v>70.14</v>
          </cell>
          <cell r="N3912">
            <v>200</v>
          </cell>
          <cell r="O3912">
            <v>3.36</v>
          </cell>
          <cell r="P3912">
            <v>200</v>
          </cell>
          <cell r="Q3912">
            <v>2.4300000000000002</v>
          </cell>
          <cell r="R3912">
            <v>200</v>
          </cell>
          <cell r="S3912">
            <v>154.52000000000001</v>
          </cell>
          <cell r="T3912">
            <v>200</v>
          </cell>
          <cell r="U3912">
            <v>65.73</v>
          </cell>
          <cell r="V3912">
            <v>200</v>
          </cell>
          <cell r="W3912">
            <v>0</v>
          </cell>
          <cell r="X3912">
            <v>200</v>
          </cell>
          <cell r="Y3912">
            <v>0</v>
          </cell>
          <cell r="Z3912">
            <v>200</v>
          </cell>
          <cell r="AA3912">
            <v>0</v>
          </cell>
          <cell r="AB3912">
            <v>200</v>
          </cell>
          <cell r="AC3912">
            <v>0</v>
          </cell>
          <cell r="AD3912">
            <v>200</v>
          </cell>
          <cell r="AE3912">
            <v>0</v>
          </cell>
        </row>
        <row r="3913">
          <cell r="F3913" t="str">
            <v>(-) DESPESAS COMERCIAL MARKETINGÁgua</v>
          </cell>
          <cell r="G3913" t="str">
            <v>Água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  <cell r="Z3913">
            <v>0</v>
          </cell>
          <cell r="AA3913">
            <v>0</v>
          </cell>
          <cell r="AB3913">
            <v>0</v>
          </cell>
          <cell r="AC3913">
            <v>0</v>
          </cell>
          <cell r="AD3913">
            <v>0</v>
          </cell>
          <cell r="AE3913">
            <v>0</v>
          </cell>
        </row>
        <row r="3914">
          <cell r="F3914" t="str">
            <v>(-) DESPESAS COMERCIAL MARKETINGDespesas com Amortização de Software</v>
          </cell>
          <cell r="G3914" t="str">
            <v>Despesas com Amortização de Software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  <cell r="Z3914">
            <v>0</v>
          </cell>
          <cell r="AA3914">
            <v>0</v>
          </cell>
          <cell r="AB3914">
            <v>0</v>
          </cell>
          <cell r="AC3914">
            <v>0</v>
          </cell>
          <cell r="AD3914">
            <v>0</v>
          </cell>
          <cell r="AE3914">
            <v>0</v>
          </cell>
        </row>
        <row r="3915">
          <cell r="F3915" t="str">
            <v>(-) DESPESAS COMERCIAL MARKETINGTaxas Operacionais</v>
          </cell>
          <cell r="G3915" t="str">
            <v>Taxas Operacionais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  <cell r="Z3915">
            <v>0</v>
          </cell>
          <cell r="AA3915">
            <v>0</v>
          </cell>
          <cell r="AB3915">
            <v>0</v>
          </cell>
          <cell r="AC3915">
            <v>0</v>
          </cell>
          <cell r="AD3915">
            <v>0</v>
          </cell>
          <cell r="AE3915">
            <v>0</v>
          </cell>
        </row>
        <row r="3916">
          <cell r="F3916" t="str">
            <v>(-) DESPESAS COMERCIAL MARKETINGAluguel de Imóveis</v>
          </cell>
          <cell r="G3916" t="str">
            <v>Aluguel de Imóveis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  <cell r="AA3916">
            <v>0</v>
          </cell>
          <cell r="AB3916">
            <v>0</v>
          </cell>
          <cell r="AC3916">
            <v>0</v>
          </cell>
          <cell r="AD3916">
            <v>0</v>
          </cell>
          <cell r="AE3916">
            <v>0</v>
          </cell>
        </row>
        <row r="3917">
          <cell r="F3917" t="str">
            <v>(-) DESPESAS COMERCIAL MARKETINGSeguro Frota Leve</v>
          </cell>
          <cell r="G3917" t="str">
            <v>Seguro Frota Leve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  <cell r="Z3917">
            <v>0</v>
          </cell>
          <cell r="AA3917">
            <v>0</v>
          </cell>
          <cell r="AB3917">
            <v>0</v>
          </cell>
          <cell r="AC3917">
            <v>0</v>
          </cell>
          <cell r="AD3917">
            <v>0</v>
          </cell>
          <cell r="AE3917">
            <v>0</v>
          </cell>
        </row>
        <row r="3918">
          <cell r="F3918" t="str">
            <v>(-) DESPESAS COMERCIAL MARKETINGPerdas de Estoque</v>
          </cell>
          <cell r="G3918" t="str">
            <v>Perdas de Estoque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  <cell r="Z3918">
            <v>0</v>
          </cell>
          <cell r="AA3918">
            <v>0</v>
          </cell>
          <cell r="AB3918">
            <v>0</v>
          </cell>
          <cell r="AC3918">
            <v>0</v>
          </cell>
          <cell r="AD3918">
            <v>0</v>
          </cell>
          <cell r="AE3918">
            <v>0</v>
          </cell>
        </row>
        <row r="3919">
          <cell r="F3919" t="str">
            <v>(-) DESPESAS COMERCIAL MARKETINGAluguel de Máquinas e Equipamentos</v>
          </cell>
          <cell r="G3919" t="str">
            <v>Aluguel de Máquinas e Equipamentos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  <cell r="AA3919">
            <v>0</v>
          </cell>
          <cell r="AB3919">
            <v>0</v>
          </cell>
          <cell r="AC3919">
            <v>0</v>
          </cell>
          <cell r="AD3919">
            <v>0</v>
          </cell>
          <cell r="AE3919">
            <v>0</v>
          </cell>
        </row>
        <row r="3920">
          <cell r="F3920" t="str">
            <v>(-) DESPESAS COMERCIAL MARKETINGOutras Despesas Gerais</v>
          </cell>
          <cell r="G3920" t="str">
            <v>Outras Despesas Gerais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>
            <v>0</v>
          </cell>
          <cell r="Z3920">
            <v>0</v>
          </cell>
          <cell r="AA3920">
            <v>0</v>
          </cell>
          <cell r="AB3920">
            <v>0</v>
          </cell>
          <cell r="AC3920">
            <v>0</v>
          </cell>
          <cell r="AD3920">
            <v>0</v>
          </cell>
          <cell r="AE3920">
            <v>0</v>
          </cell>
        </row>
        <row r="3921">
          <cell r="F3921" t="str">
            <v>(-) DESPESAS LOGÍSTICA (DISTRIBUIÇÃO)(-) DESPESAS LOGÍSTICA (DISTRIBUIÇÃO)</v>
          </cell>
          <cell r="G3921" t="str">
            <v>(-) DESPESAS LOGÍSTICA (DISTRIBUIÇÃO)</v>
          </cell>
          <cell r="H3921">
            <v>1198018.4296627294</v>
          </cell>
          <cell r="I3921">
            <v>785955.37</v>
          </cell>
          <cell r="J3921">
            <v>834824.3147905895</v>
          </cell>
          <cell r="K3921">
            <v>881558.71000000008</v>
          </cell>
          <cell r="L3921">
            <v>919057.0346180239</v>
          </cell>
          <cell r="M3921">
            <v>877701.74000000011</v>
          </cell>
          <cell r="N3921">
            <v>1064883.7413212059</v>
          </cell>
          <cell r="O3921">
            <v>999852.7699999999</v>
          </cell>
          <cell r="P3921">
            <v>1213368.3577545688</v>
          </cell>
          <cell r="Q3921">
            <v>1104086.0899999999</v>
          </cell>
          <cell r="R3921">
            <v>1035356.7640724453</v>
          </cell>
          <cell r="S3921">
            <v>1056965.29</v>
          </cell>
          <cell r="T3921">
            <v>1005104.7308790416</v>
          </cell>
          <cell r="U3921">
            <v>1106959.92</v>
          </cell>
          <cell r="V3921">
            <v>1126988.8744158698</v>
          </cell>
          <cell r="W3921">
            <v>0</v>
          </cell>
          <cell r="X3921">
            <v>1065241.1100946432</v>
          </cell>
          <cell r="Y3921">
            <v>0</v>
          </cell>
          <cell r="Z3921">
            <v>1109872.4683388022</v>
          </cell>
          <cell r="AA3921">
            <v>0</v>
          </cell>
          <cell r="AB3921">
            <v>1075954.1930510248</v>
          </cell>
          <cell r="AC3921">
            <v>0</v>
          </cell>
          <cell r="AD3921">
            <v>1136415.2818944859</v>
          </cell>
          <cell r="AE3921">
            <v>0</v>
          </cell>
        </row>
        <row r="3922">
          <cell r="F3922" t="str">
            <v>(-) DESPESAS LOGÍSTICA (DISTRIBUIÇÃO)Despesas com Pessoal</v>
          </cell>
          <cell r="G3922" t="str">
            <v>Despesas com Pessoal</v>
          </cell>
          <cell r="H3922">
            <v>284513.53560971015</v>
          </cell>
          <cell r="I3922">
            <v>234107.36</v>
          </cell>
          <cell r="J3922">
            <v>285386.64629159815</v>
          </cell>
          <cell r="K3922">
            <v>267266.51</v>
          </cell>
          <cell r="L3922">
            <v>285386.64629159815</v>
          </cell>
          <cell r="M3922">
            <v>263000.68000000005</v>
          </cell>
          <cell r="N3922">
            <v>309034.65768018429</v>
          </cell>
          <cell r="O3922">
            <v>284048.21999999997</v>
          </cell>
          <cell r="P3922">
            <v>314518.30840823764</v>
          </cell>
          <cell r="Q3922">
            <v>314646.93</v>
          </cell>
          <cell r="R3922">
            <v>329100.52724102692</v>
          </cell>
          <cell r="S3922">
            <v>309723.23000000004</v>
          </cell>
          <cell r="T3922">
            <v>320100.52724102692</v>
          </cell>
          <cell r="U3922">
            <v>328157.08</v>
          </cell>
          <cell r="V3922">
            <v>320747.77597126766</v>
          </cell>
          <cell r="W3922">
            <v>0</v>
          </cell>
          <cell r="X3922">
            <v>320747.77597126766</v>
          </cell>
          <cell r="Y3922">
            <v>0</v>
          </cell>
          <cell r="Z3922">
            <v>320747.77597126766</v>
          </cell>
          <cell r="AA3922">
            <v>0</v>
          </cell>
          <cell r="AB3922">
            <v>320747.77597126766</v>
          </cell>
          <cell r="AC3922">
            <v>0</v>
          </cell>
          <cell r="AD3922">
            <v>320747.77597126766</v>
          </cell>
          <cell r="AE3922">
            <v>0</v>
          </cell>
        </row>
        <row r="3923">
          <cell r="F3923" t="str">
            <v>(-) DESPESAS LOGÍSTICA (DISTRIBUIÇÃO)Salários e Adicionais</v>
          </cell>
          <cell r="G3923" t="str">
            <v>Salários e Adicionais</v>
          </cell>
          <cell r="H3923">
            <v>136531</v>
          </cell>
          <cell r="I3923">
            <v>113038.46</v>
          </cell>
          <cell r="J3923">
            <v>137111.52540000001</v>
          </cell>
          <cell r="K3923">
            <v>127647.14</v>
          </cell>
          <cell r="L3923">
            <v>137111.52540000001</v>
          </cell>
          <cell r="M3923">
            <v>126263.04000000001</v>
          </cell>
          <cell r="N3923">
            <v>150739.01217800006</v>
          </cell>
          <cell r="O3923">
            <v>136070.29679999998</v>
          </cell>
          <cell r="P3923">
            <v>151619.01217800006</v>
          </cell>
          <cell r="Q3923">
            <v>146094.9804</v>
          </cell>
          <cell r="R3923">
            <v>155043.01217800006</v>
          </cell>
          <cell r="S3923">
            <v>127735.25280000002</v>
          </cell>
          <cell r="T3923">
            <v>155043.01217800006</v>
          </cell>
          <cell r="U3923">
            <v>144773.88</v>
          </cell>
          <cell r="V3923">
            <v>155473.36349063087</v>
          </cell>
          <cell r="W3923">
            <v>0</v>
          </cell>
          <cell r="X3923">
            <v>155473.36349063087</v>
          </cell>
          <cell r="Y3923">
            <v>0</v>
          </cell>
          <cell r="Z3923">
            <v>155473.36349063087</v>
          </cell>
          <cell r="AA3923">
            <v>0</v>
          </cell>
          <cell r="AB3923">
            <v>155473.36349063087</v>
          </cell>
          <cell r="AC3923">
            <v>0</v>
          </cell>
          <cell r="AD3923">
            <v>155473.36349063087</v>
          </cell>
          <cell r="AE3923">
            <v>0</v>
          </cell>
        </row>
        <row r="3924">
          <cell r="F3924" t="str">
            <v>(-) DESPESAS LOGÍSTICA (DISTRIBUIÇÃO)Horas Extras</v>
          </cell>
          <cell r="G3924" t="str">
            <v>Horas Extras</v>
          </cell>
          <cell r="H3924">
            <v>13653.1</v>
          </cell>
          <cell r="I3924">
            <v>30470.31</v>
          </cell>
          <cell r="J3924">
            <v>13711.152540000003</v>
          </cell>
          <cell r="K3924">
            <v>13592.88</v>
          </cell>
          <cell r="L3924">
            <v>13711.152540000003</v>
          </cell>
          <cell r="M3924">
            <v>12491.24</v>
          </cell>
          <cell r="N3924">
            <v>15073.901217800007</v>
          </cell>
          <cell r="O3924">
            <v>17663.3</v>
          </cell>
          <cell r="P3924">
            <v>15161.901217800007</v>
          </cell>
          <cell r="Q3924">
            <v>16928.29</v>
          </cell>
          <cell r="R3924">
            <v>15504.301217800006</v>
          </cell>
          <cell r="S3924">
            <v>23325.79</v>
          </cell>
          <cell r="T3924">
            <v>15504.301217800006</v>
          </cell>
          <cell r="U3924">
            <v>35228.14</v>
          </cell>
          <cell r="V3924">
            <v>15547.336349063087</v>
          </cell>
          <cell r="W3924">
            <v>0</v>
          </cell>
          <cell r="X3924">
            <v>15547.336349063087</v>
          </cell>
          <cell r="Y3924">
            <v>0</v>
          </cell>
          <cell r="Z3924">
            <v>15547.336349063087</v>
          </cell>
          <cell r="AA3924">
            <v>0</v>
          </cell>
          <cell r="AB3924">
            <v>15547.336349063087</v>
          </cell>
          <cell r="AC3924">
            <v>0</v>
          </cell>
          <cell r="AD3924">
            <v>15547.336349063087</v>
          </cell>
          <cell r="AE3924">
            <v>0</v>
          </cell>
        </row>
        <row r="3925">
          <cell r="F3925" t="str">
            <v>(-) DESPESAS LOGÍSTICA (DISTRIBUIÇÃO)Encargos Sociais</v>
          </cell>
          <cell r="G3925" t="str">
            <v>Encargos Sociais</v>
          </cell>
          <cell r="H3925">
            <v>43785.604656647331</v>
          </cell>
          <cell r="I3925">
            <v>24852.929999999993</v>
          </cell>
          <cell r="J3925">
            <v>43971.779632715348</v>
          </cell>
          <cell r="K3925">
            <v>61983.350000000006</v>
          </cell>
          <cell r="L3925">
            <v>43971.779632715348</v>
          </cell>
          <cell r="M3925">
            <v>56555.73000000001</v>
          </cell>
          <cell r="N3925">
            <v>48342.125916894023</v>
          </cell>
          <cell r="O3925">
            <v>62957.533200000005</v>
          </cell>
          <cell r="P3925">
            <v>48624.342644947363</v>
          </cell>
          <cell r="Q3925">
            <v>64537.669599999994</v>
          </cell>
          <cell r="R3925">
            <v>49722.422277736689</v>
          </cell>
          <cell r="S3925">
            <v>87483.427200000006</v>
          </cell>
          <cell r="T3925">
            <v>49722.422277736689</v>
          </cell>
          <cell r="U3925">
            <v>71695.490000000005</v>
          </cell>
          <cell r="V3925">
            <v>49860.436299741377</v>
          </cell>
          <cell r="W3925">
            <v>0</v>
          </cell>
          <cell r="X3925">
            <v>49860.436299741377</v>
          </cell>
          <cell r="Y3925">
            <v>0</v>
          </cell>
          <cell r="Z3925">
            <v>49860.436299741377</v>
          </cell>
          <cell r="AA3925">
            <v>0</v>
          </cell>
          <cell r="AB3925">
            <v>49860.436299741377</v>
          </cell>
          <cell r="AC3925">
            <v>0</v>
          </cell>
          <cell r="AD3925">
            <v>49860.436299741377</v>
          </cell>
          <cell r="AE3925">
            <v>0</v>
          </cell>
        </row>
        <row r="3926">
          <cell r="F3926" t="str">
            <v>(-) DESPESAS LOGÍSTICA (DISTRIBUIÇÃO)INSS</v>
          </cell>
          <cell r="G3926" t="str">
            <v>INSS</v>
          </cell>
          <cell r="H3926">
            <v>15080.417009980665</v>
          </cell>
          <cell r="I3926">
            <v>10482.719999999999</v>
          </cell>
          <cell r="J3926">
            <v>15144.538455783349</v>
          </cell>
          <cell r="K3926">
            <v>16817.48</v>
          </cell>
          <cell r="L3926">
            <v>15144.538455783349</v>
          </cell>
          <cell r="M3926">
            <v>14673.6</v>
          </cell>
          <cell r="N3926">
            <v>16649.751069843442</v>
          </cell>
          <cell r="O3926">
            <v>16379.853200000001</v>
          </cell>
          <cell r="P3926">
            <v>16746.95073123011</v>
          </cell>
          <cell r="Q3926">
            <v>16362.4396</v>
          </cell>
          <cell r="R3926">
            <v>17125.145777352773</v>
          </cell>
          <cell r="S3926">
            <v>17725.787199999999</v>
          </cell>
          <cell r="T3926">
            <v>17125.145777352773</v>
          </cell>
          <cell r="U3926">
            <v>19126.64</v>
          </cell>
          <cell r="V3926">
            <v>17172.679870381209</v>
          </cell>
          <cell r="W3926">
            <v>0</v>
          </cell>
          <cell r="X3926">
            <v>17172.679870381209</v>
          </cell>
          <cell r="Y3926">
            <v>0</v>
          </cell>
          <cell r="Z3926">
            <v>17172.679870381209</v>
          </cell>
          <cell r="AA3926">
            <v>0</v>
          </cell>
          <cell r="AB3926">
            <v>17172.679870381209</v>
          </cell>
          <cell r="AC3926">
            <v>0</v>
          </cell>
          <cell r="AD3926">
            <v>17172.679870381209</v>
          </cell>
          <cell r="AE3926">
            <v>0</v>
          </cell>
        </row>
        <row r="3927">
          <cell r="F3927" t="str">
            <v>(-) DESPESAS LOGÍSTICA (DISTRIBUIÇÃO)FGTS</v>
          </cell>
          <cell r="G3927" t="str">
            <v>FGTS</v>
          </cell>
          <cell r="H3927">
            <v>12014.728000000001</v>
          </cell>
          <cell r="I3927">
            <v>9904.0899999999983</v>
          </cell>
          <cell r="J3927">
            <v>12065.814235200001</v>
          </cell>
          <cell r="K3927">
            <v>14730.460000000003</v>
          </cell>
          <cell r="L3927">
            <v>12065.814235200001</v>
          </cell>
          <cell r="M3927">
            <v>13018.91</v>
          </cell>
          <cell r="N3927">
            <v>13265.033071664006</v>
          </cell>
          <cell r="O3927">
            <v>14204.2292</v>
          </cell>
          <cell r="P3927">
            <v>13342.473071664006</v>
          </cell>
          <cell r="Q3927">
            <v>13384.239599999999</v>
          </cell>
          <cell r="R3927">
            <v>13643.785071664006</v>
          </cell>
          <cell r="S3927">
            <v>19311.261200000001</v>
          </cell>
          <cell r="T3927">
            <v>13643.785071664006</v>
          </cell>
          <cell r="U3927">
            <v>17014.07</v>
          </cell>
          <cell r="V3927">
            <v>13681.655987175516</v>
          </cell>
          <cell r="W3927">
            <v>0</v>
          </cell>
          <cell r="X3927">
            <v>13681.655987175516</v>
          </cell>
          <cell r="Y3927">
            <v>0</v>
          </cell>
          <cell r="Z3927">
            <v>13681.655987175516</v>
          </cell>
          <cell r="AA3927">
            <v>0</v>
          </cell>
          <cell r="AB3927">
            <v>13681.655987175516</v>
          </cell>
          <cell r="AC3927">
            <v>0</v>
          </cell>
          <cell r="AD3927">
            <v>13681.655987175516</v>
          </cell>
          <cell r="AE3927">
            <v>0</v>
          </cell>
        </row>
        <row r="3928">
          <cell r="F3928" t="str">
            <v>(-) DESPESAS LOGÍSTICA (DISTRIBUIÇÃO)Provisão 13º Salário</v>
          </cell>
          <cell r="G3928" t="str">
            <v>Provisão 13º Salário</v>
          </cell>
          <cell r="H3928">
            <v>12515.341666666662</v>
          </cell>
          <cell r="I3928">
            <v>13676.2</v>
          </cell>
          <cell r="J3928">
            <v>12568.556494999997</v>
          </cell>
          <cell r="K3928">
            <v>12219.4</v>
          </cell>
          <cell r="L3928">
            <v>12568.556494999997</v>
          </cell>
          <cell r="M3928">
            <v>12036.560000000001</v>
          </cell>
          <cell r="N3928">
            <v>13817.742782983334</v>
          </cell>
          <cell r="O3928">
            <v>13632.429599999999</v>
          </cell>
          <cell r="P3928">
            <v>13898.40944965</v>
          </cell>
          <cell r="Q3928">
            <v>14040.766800000001</v>
          </cell>
          <cell r="R3928">
            <v>14212.276116316667</v>
          </cell>
          <cell r="S3928">
            <v>16094.913599999998</v>
          </cell>
          <cell r="T3928">
            <v>14212.276116316667</v>
          </cell>
          <cell r="U3928">
            <v>15145.43</v>
          </cell>
          <cell r="V3928">
            <v>14251.724986641158</v>
          </cell>
          <cell r="W3928">
            <v>0</v>
          </cell>
          <cell r="X3928">
            <v>14251.724986641158</v>
          </cell>
          <cell r="Y3928">
            <v>0</v>
          </cell>
          <cell r="Z3928">
            <v>14251.724986641158</v>
          </cell>
          <cell r="AA3928">
            <v>0</v>
          </cell>
          <cell r="AB3928">
            <v>14251.724986641158</v>
          </cell>
          <cell r="AC3928">
            <v>0</v>
          </cell>
          <cell r="AD3928">
            <v>14251.724986641158</v>
          </cell>
          <cell r="AE3928">
            <v>0</v>
          </cell>
        </row>
        <row r="3929">
          <cell r="F3929" t="str">
            <v>(-) DESPESAS LOGÍSTICA (DISTRIBUIÇÃO)Provisão de Férias</v>
          </cell>
          <cell r="G3929" t="str">
            <v>Provisão de Férias</v>
          </cell>
          <cell r="H3929">
            <v>4175.11798</v>
          </cell>
          <cell r="I3929">
            <v>-9210.0800000000017</v>
          </cell>
          <cell r="J3929">
            <v>4192.8704467320003</v>
          </cell>
          <cell r="K3929">
            <v>18216.009999999998</v>
          </cell>
          <cell r="L3929">
            <v>4192.8704467320003</v>
          </cell>
          <cell r="M3929">
            <v>16826.66</v>
          </cell>
          <cell r="N3929">
            <v>4609.5989924032419</v>
          </cell>
          <cell r="O3929">
            <v>18741.021200000003</v>
          </cell>
          <cell r="P3929">
            <v>4636.5093924032417</v>
          </cell>
          <cell r="Q3929">
            <v>20750.223600000001</v>
          </cell>
          <cell r="R3929">
            <v>4741.215312403242</v>
          </cell>
          <cell r="S3929">
            <v>34351.465199999999</v>
          </cell>
          <cell r="T3929">
            <v>4741.215312403242</v>
          </cell>
          <cell r="U3929">
            <v>20409.350000000002</v>
          </cell>
          <cell r="V3929">
            <v>4754.3754555434916</v>
          </cell>
          <cell r="W3929">
            <v>0</v>
          </cell>
          <cell r="X3929">
            <v>4754.3754555434916</v>
          </cell>
          <cell r="Y3929">
            <v>0</v>
          </cell>
          <cell r="Z3929">
            <v>4754.3754555434916</v>
          </cell>
          <cell r="AA3929">
            <v>0</v>
          </cell>
          <cell r="AB3929">
            <v>4754.3754555434916</v>
          </cell>
          <cell r="AC3929">
            <v>0</v>
          </cell>
          <cell r="AD3929">
            <v>4754.3754555434916</v>
          </cell>
          <cell r="AE3929">
            <v>0</v>
          </cell>
        </row>
        <row r="3930">
          <cell r="F3930" t="str">
            <v>(-) DESPESAS LOGÍSTICA (DISTRIBUIÇÃO)Provisão PPR Global</v>
          </cell>
          <cell r="G3930" t="str">
            <v>Provisão PPR Global</v>
          </cell>
          <cell r="H3930">
            <v>11373.132300000001</v>
          </cell>
          <cell r="I3930">
            <v>13519.61</v>
          </cell>
          <cell r="J3930">
            <v>11421.490065820002</v>
          </cell>
          <cell r="K3930">
            <v>12721.36</v>
          </cell>
          <cell r="L3930">
            <v>11421.490065820002</v>
          </cell>
          <cell r="M3930">
            <v>12493.070000000002</v>
          </cell>
          <cell r="N3930">
            <v>12556.659714427406</v>
          </cell>
          <cell r="O3930">
            <v>12631.33</v>
          </cell>
          <cell r="P3930">
            <v>12629.963714427406</v>
          </cell>
          <cell r="Q3930">
            <v>12380.18</v>
          </cell>
          <cell r="R3930">
            <v>12915.182914427405</v>
          </cell>
          <cell r="S3930">
            <v>13673.02</v>
          </cell>
          <cell r="T3930">
            <v>12915.182914427405</v>
          </cell>
          <cell r="U3930">
            <v>14152.35</v>
          </cell>
          <cell r="V3930">
            <v>12951.031178769552</v>
          </cell>
          <cell r="W3930">
            <v>0</v>
          </cell>
          <cell r="X3930">
            <v>12951.031178769552</v>
          </cell>
          <cell r="Y3930">
            <v>0</v>
          </cell>
          <cell r="Z3930">
            <v>12951.031178769552</v>
          </cell>
          <cell r="AA3930">
            <v>0</v>
          </cell>
          <cell r="AB3930">
            <v>12951.031178769552</v>
          </cell>
          <cell r="AC3930">
            <v>0</v>
          </cell>
          <cell r="AD3930">
            <v>12951.031178769552</v>
          </cell>
          <cell r="AE3930">
            <v>0</v>
          </cell>
        </row>
        <row r="3931">
          <cell r="F3931" t="str">
            <v>(-) DESPESAS LOGÍSTICA (DISTRIBUIÇÃO)Provisão PPR Gestores</v>
          </cell>
          <cell r="G3931" t="str">
            <v>Provisão PPR Gestores</v>
          </cell>
          <cell r="H3931">
            <v>12555.06129794011</v>
          </cell>
          <cell r="I3931">
            <v>12555.06</v>
          </cell>
          <cell r="J3931">
            <v>12555.06129794011</v>
          </cell>
          <cell r="K3931">
            <v>12555.06</v>
          </cell>
          <cell r="L3931">
            <v>12555.06129794011</v>
          </cell>
          <cell r="M3931">
            <v>12555.06</v>
          </cell>
          <cell r="N3931">
            <v>12555.06129794011</v>
          </cell>
          <cell r="O3931">
            <v>12555.06</v>
          </cell>
          <cell r="P3931">
            <v>12555.06129794011</v>
          </cell>
          <cell r="Q3931">
            <v>12555.06</v>
          </cell>
          <cell r="R3931">
            <v>12555.06129794011</v>
          </cell>
          <cell r="S3931">
            <v>12555.06</v>
          </cell>
          <cell r="T3931">
            <v>12555.06129794011</v>
          </cell>
          <cell r="U3931">
            <v>12555.06</v>
          </cell>
          <cell r="V3931">
            <v>12555.06129794011</v>
          </cell>
          <cell r="W3931">
            <v>0</v>
          </cell>
          <cell r="X3931">
            <v>12555.06129794011</v>
          </cell>
          <cell r="Y3931">
            <v>0</v>
          </cell>
          <cell r="Z3931">
            <v>12555.06129794011</v>
          </cell>
          <cell r="AA3931">
            <v>0</v>
          </cell>
          <cell r="AB3931">
            <v>12555.06129794011</v>
          </cell>
          <cell r="AC3931">
            <v>0</v>
          </cell>
          <cell r="AD3931">
            <v>12555.06129794011</v>
          </cell>
          <cell r="AE3931">
            <v>0</v>
          </cell>
        </row>
        <row r="3932">
          <cell r="F3932" t="str">
            <v>(-) DESPESAS LOGÍSTICA (DISTRIBUIÇÃO)Desenvolvimento RH e Outras</v>
          </cell>
          <cell r="G3932" t="str">
            <v>Desenvolvimento RH e Outras</v>
          </cell>
          <cell r="H3932">
            <v>3943.1866666666665</v>
          </cell>
          <cell r="I3932">
            <v>2700.55</v>
          </cell>
          <cell r="J3932">
            <v>3943.1866666666665</v>
          </cell>
          <cell r="K3932">
            <v>4353.5</v>
          </cell>
          <cell r="L3932">
            <v>3943.1866666666665</v>
          </cell>
          <cell r="M3932">
            <v>6061.1</v>
          </cell>
          <cell r="N3932">
            <v>5946.7466666666669</v>
          </cell>
          <cell r="O3932">
            <v>5234</v>
          </cell>
          <cell r="P3932">
            <v>5948.5266666666666</v>
          </cell>
          <cell r="Q3932">
            <v>5910.77</v>
          </cell>
          <cell r="R3932">
            <v>12955.646666666666</v>
          </cell>
          <cell r="S3932">
            <v>6326.69</v>
          </cell>
          <cell r="T3932">
            <v>3955.6466666666665</v>
          </cell>
          <cell r="U3932">
            <v>11674.21</v>
          </cell>
          <cell r="V3932">
            <v>3955.6466666666665</v>
          </cell>
          <cell r="W3932">
            <v>0</v>
          </cell>
          <cell r="X3932">
            <v>3955.6466666666665</v>
          </cell>
          <cell r="Y3932">
            <v>0</v>
          </cell>
          <cell r="Z3932">
            <v>3955.6466666666665</v>
          </cell>
          <cell r="AA3932">
            <v>0</v>
          </cell>
          <cell r="AB3932">
            <v>3955.6466666666665</v>
          </cell>
          <cell r="AC3932">
            <v>0</v>
          </cell>
          <cell r="AD3932">
            <v>3955.6466666666665</v>
          </cell>
          <cell r="AE3932">
            <v>0</v>
          </cell>
        </row>
        <row r="3933">
          <cell r="F3933" t="str">
            <v>(-) DESPESAS LOGÍSTICA (DISTRIBUIÇÃO)Educação Continuada</v>
          </cell>
          <cell r="G3933" t="str">
            <v>Educação Continuada</v>
          </cell>
          <cell r="H3933">
            <v>0</v>
          </cell>
          <cell r="I3933">
            <v>147.55000000000001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</v>
          </cell>
          <cell r="Y3933">
            <v>0</v>
          </cell>
          <cell r="Z3933">
            <v>0</v>
          </cell>
          <cell r="AA3933">
            <v>0</v>
          </cell>
          <cell r="AB3933">
            <v>0</v>
          </cell>
          <cell r="AC3933">
            <v>0</v>
          </cell>
          <cell r="AD3933">
            <v>0</v>
          </cell>
          <cell r="AE3933">
            <v>0</v>
          </cell>
        </row>
        <row r="3934">
          <cell r="F3934" t="str">
            <v>(-) DESPESAS LOGÍSTICA (DISTRIBUIÇÃO)Idiomas</v>
          </cell>
          <cell r="G3934" t="str">
            <v>Idiomas</v>
          </cell>
          <cell r="H3934">
            <v>0</v>
          </cell>
          <cell r="I3934">
            <v>0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  <cell r="Z3934">
            <v>0</v>
          </cell>
          <cell r="AA3934">
            <v>0</v>
          </cell>
          <cell r="AB3934">
            <v>0</v>
          </cell>
          <cell r="AC3934">
            <v>0</v>
          </cell>
          <cell r="AD3934">
            <v>0</v>
          </cell>
          <cell r="AE3934">
            <v>0</v>
          </cell>
        </row>
        <row r="3935">
          <cell r="F3935" t="str">
            <v>(-) DESPESAS LOGÍSTICA (DISTRIBUIÇÃO)Ginástica Laboral</v>
          </cell>
          <cell r="G3935" t="str">
            <v>Ginástica Laboral</v>
          </cell>
          <cell r="H3935">
            <v>0</v>
          </cell>
          <cell r="I3935">
            <v>0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0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  <cell r="Z3935">
            <v>0</v>
          </cell>
          <cell r="AA3935">
            <v>0</v>
          </cell>
          <cell r="AB3935">
            <v>0</v>
          </cell>
          <cell r="AC3935">
            <v>0</v>
          </cell>
          <cell r="AD3935">
            <v>0</v>
          </cell>
          <cell r="AE3935">
            <v>0</v>
          </cell>
        </row>
        <row r="3936">
          <cell r="F3936" t="str">
            <v>(-) DESPESAS LOGÍSTICA (DISTRIBUIÇÃO)Educação e Treinamento (Capacitação)</v>
          </cell>
          <cell r="G3936" t="str">
            <v>Educação e Treinamento (Capacitação)</v>
          </cell>
          <cell r="H3936">
            <v>0</v>
          </cell>
          <cell r="I3936">
            <v>0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  <cell r="Z3936">
            <v>0</v>
          </cell>
          <cell r="AA3936">
            <v>0</v>
          </cell>
          <cell r="AB3936">
            <v>0</v>
          </cell>
          <cell r="AC3936">
            <v>0</v>
          </cell>
          <cell r="AD3936">
            <v>0</v>
          </cell>
          <cell r="AE3936">
            <v>0</v>
          </cell>
        </row>
        <row r="3937">
          <cell r="F3937" t="str">
            <v>(-) DESPESAS LOGÍSTICA (DISTRIBUIÇÃO)Atividades Motivacionais</v>
          </cell>
          <cell r="G3937" t="str">
            <v>Atividades Motivacionais</v>
          </cell>
          <cell r="H3937">
            <v>0</v>
          </cell>
          <cell r="I3937">
            <v>0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0</v>
          </cell>
          <cell r="Q3937">
            <v>0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  <cell r="Z3937">
            <v>0</v>
          </cell>
          <cell r="AA3937">
            <v>0</v>
          </cell>
          <cell r="AB3937">
            <v>0</v>
          </cell>
          <cell r="AC3937">
            <v>0</v>
          </cell>
          <cell r="AD3937">
            <v>0</v>
          </cell>
          <cell r="AE3937">
            <v>0</v>
          </cell>
        </row>
        <row r="3938">
          <cell r="F3938" t="str">
            <v>(-) DESPESAS LOGÍSTICA (DISTRIBUIÇÃO)Exames Médicos</v>
          </cell>
          <cell r="G3938" t="str">
            <v>Exames Médicos</v>
          </cell>
          <cell r="H3938">
            <v>194.02</v>
          </cell>
          <cell r="I3938">
            <v>45</v>
          </cell>
          <cell r="J3938">
            <v>194.02</v>
          </cell>
          <cell r="K3938">
            <v>0</v>
          </cell>
          <cell r="L3938">
            <v>194.02</v>
          </cell>
          <cell r="M3938">
            <v>95</v>
          </cell>
          <cell r="N3938">
            <v>197.58</v>
          </cell>
          <cell r="O3938">
            <v>0</v>
          </cell>
          <cell r="P3938">
            <v>199.36</v>
          </cell>
          <cell r="Q3938">
            <v>40</v>
          </cell>
          <cell r="R3938">
            <v>206.48</v>
          </cell>
          <cell r="S3938">
            <v>330</v>
          </cell>
          <cell r="T3938">
            <v>206.48</v>
          </cell>
          <cell r="U3938">
            <v>301</v>
          </cell>
          <cell r="V3938">
            <v>206.48</v>
          </cell>
          <cell r="W3938">
            <v>0</v>
          </cell>
          <cell r="X3938">
            <v>206.48</v>
          </cell>
          <cell r="Y3938">
            <v>0</v>
          </cell>
          <cell r="Z3938">
            <v>206.48</v>
          </cell>
          <cell r="AA3938">
            <v>0</v>
          </cell>
          <cell r="AB3938">
            <v>206.48</v>
          </cell>
          <cell r="AC3938">
            <v>0</v>
          </cell>
          <cell r="AD3938">
            <v>206.48</v>
          </cell>
          <cell r="AE3938">
            <v>0</v>
          </cell>
        </row>
        <row r="3939">
          <cell r="F3939" t="str">
            <v>(-) DESPESAS LOGÍSTICA (DISTRIBUIÇÃO)Alimentação Interna Funcionários</v>
          </cell>
          <cell r="G3939" t="str">
            <v>Alimentação Interna Funcionários</v>
          </cell>
          <cell r="H3939">
            <v>3000</v>
          </cell>
          <cell r="I3939">
            <v>2508</v>
          </cell>
          <cell r="J3939">
            <v>3000</v>
          </cell>
          <cell r="K3939">
            <v>4353.5</v>
          </cell>
          <cell r="L3939">
            <v>3000</v>
          </cell>
          <cell r="M3939">
            <v>5966.1</v>
          </cell>
          <cell r="N3939">
            <v>5000</v>
          </cell>
          <cell r="O3939">
            <v>5234</v>
          </cell>
          <cell r="P3939">
            <v>5000</v>
          </cell>
          <cell r="Q3939">
            <v>3598.37</v>
          </cell>
          <cell r="R3939">
            <v>12000</v>
          </cell>
          <cell r="S3939">
            <v>5891.69</v>
          </cell>
          <cell r="T3939">
            <v>3000</v>
          </cell>
          <cell r="U3939">
            <v>8913.51</v>
          </cell>
          <cell r="V3939">
            <v>3000</v>
          </cell>
          <cell r="W3939">
            <v>0</v>
          </cell>
          <cell r="X3939">
            <v>3000</v>
          </cell>
          <cell r="Y3939">
            <v>0</v>
          </cell>
          <cell r="Z3939">
            <v>3000</v>
          </cell>
          <cell r="AA3939">
            <v>0</v>
          </cell>
          <cell r="AB3939">
            <v>3000</v>
          </cell>
          <cell r="AC3939">
            <v>0</v>
          </cell>
          <cell r="AD3939">
            <v>3000</v>
          </cell>
          <cell r="AE3939">
            <v>0</v>
          </cell>
        </row>
        <row r="3940">
          <cell r="F3940" t="str">
            <v>(-) DESPESAS LOGÍSTICA (DISTRIBUIÇÃO)Multa Termino Contratual</v>
          </cell>
          <cell r="G3940" t="str">
            <v>Multa Termino Contratual</v>
          </cell>
          <cell r="H3940">
            <v>0</v>
          </cell>
          <cell r="I3940">
            <v>0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  <cell r="Z3940">
            <v>0</v>
          </cell>
          <cell r="AA3940">
            <v>0</v>
          </cell>
          <cell r="AB3940">
            <v>0</v>
          </cell>
          <cell r="AC3940">
            <v>0</v>
          </cell>
          <cell r="AD3940">
            <v>0</v>
          </cell>
          <cell r="AE3940">
            <v>0</v>
          </cell>
        </row>
        <row r="3941">
          <cell r="F3941" t="str">
            <v>(-) DESPESAS LOGÍSTICA (DISTRIBUIÇÃO)Multas Trabalhistas</v>
          </cell>
          <cell r="G3941" t="str">
            <v>Multas Trabalhistas</v>
          </cell>
          <cell r="H3941">
            <v>0</v>
          </cell>
          <cell r="I3941">
            <v>0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  <cell r="AB3941">
            <v>0</v>
          </cell>
          <cell r="AC3941">
            <v>0</v>
          </cell>
          <cell r="AD3941">
            <v>0</v>
          </cell>
          <cell r="AE3941">
            <v>0</v>
          </cell>
        </row>
        <row r="3942">
          <cell r="F3942" t="str">
            <v xml:space="preserve">(-) DESPESAS LOGÍSTICA (DISTRIBUIÇÃO)Fardamento </v>
          </cell>
          <cell r="G3942" t="str">
            <v xml:space="preserve">Fardamento </v>
          </cell>
          <cell r="H3942">
            <v>749.16666666666663</v>
          </cell>
          <cell r="I3942">
            <v>0</v>
          </cell>
          <cell r="J3942">
            <v>749.16666666666663</v>
          </cell>
          <cell r="K3942">
            <v>0</v>
          </cell>
          <cell r="L3942">
            <v>749.16666666666663</v>
          </cell>
          <cell r="M3942">
            <v>0</v>
          </cell>
          <cell r="N3942">
            <v>749.16666666666663</v>
          </cell>
          <cell r="O3942">
            <v>0</v>
          </cell>
          <cell r="P3942">
            <v>749.16666666666663</v>
          </cell>
          <cell r="Q3942">
            <v>2272.4</v>
          </cell>
          <cell r="R3942">
            <v>749.16666666666663</v>
          </cell>
          <cell r="S3942">
            <v>105</v>
          </cell>
          <cell r="T3942">
            <v>749.16666666666663</v>
          </cell>
          <cell r="U3942">
            <v>2459.6999999999998</v>
          </cell>
          <cell r="V3942">
            <v>749.16666666666663</v>
          </cell>
          <cell r="W3942">
            <v>0</v>
          </cell>
          <cell r="X3942">
            <v>749.16666666666663</v>
          </cell>
          <cell r="Y3942">
            <v>0</v>
          </cell>
          <cell r="Z3942">
            <v>749.16666666666663</v>
          </cell>
          <cell r="AA3942">
            <v>0</v>
          </cell>
          <cell r="AB3942">
            <v>749.16666666666663</v>
          </cell>
          <cell r="AC3942">
            <v>0</v>
          </cell>
          <cell r="AD3942">
            <v>749.16666666666663</v>
          </cell>
          <cell r="AE3942">
            <v>0</v>
          </cell>
        </row>
        <row r="3943">
          <cell r="F3943" t="str">
            <v>(-) DESPESAS LOGÍSTICA (DISTRIBUIÇÃO)Benefícios</v>
          </cell>
          <cell r="G3943" t="str">
            <v>Benefícios</v>
          </cell>
          <cell r="H3943">
            <v>62672.450688455996</v>
          </cell>
          <cell r="I3943">
            <v>36970.44</v>
          </cell>
          <cell r="J3943">
            <v>62672.450688455996</v>
          </cell>
          <cell r="K3943">
            <v>34413.22</v>
          </cell>
          <cell r="L3943">
            <v>62672.450688455996</v>
          </cell>
          <cell r="M3943">
            <v>36581.440000000002</v>
          </cell>
          <cell r="N3943">
            <v>63821.150688456</v>
          </cell>
          <cell r="O3943">
            <v>36936.699999999997</v>
          </cell>
          <cell r="P3943">
            <v>67979.500688455999</v>
          </cell>
          <cell r="Q3943">
            <v>56239.98</v>
          </cell>
          <cell r="R3943">
            <v>70404.900688455993</v>
          </cell>
          <cell r="S3943">
            <v>38623.990000000005</v>
          </cell>
          <cell r="T3943">
            <v>70404.900688455993</v>
          </cell>
          <cell r="U3943">
            <v>38077.949999999997</v>
          </cell>
          <cell r="V3943">
            <v>70404.900688455993</v>
          </cell>
          <cell r="W3943">
            <v>0</v>
          </cell>
          <cell r="X3943">
            <v>70404.900688455993</v>
          </cell>
          <cell r="Y3943">
            <v>0</v>
          </cell>
          <cell r="Z3943">
            <v>70404.900688455993</v>
          </cell>
          <cell r="AA3943">
            <v>0</v>
          </cell>
          <cell r="AB3943">
            <v>70404.900688455993</v>
          </cell>
          <cell r="AC3943">
            <v>0</v>
          </cell>
          <cell r="AD3943">
            <v>70404.900688455993</v>
          </cell>
          <cell r="AE3943">
            <v>0</v>
          </cell>
        </row>
        <row r="3944">
          <cell r="F3944" t="str">
            <v>(-) DESPESAS LOGÍSTICA (DISTRIBUIÇÃO)Ajuda de Custo Alimentação</v>
          </cell>
          <cell r="G3944" t="str">
            <v>Ajuda de Custo Alimentação</v>
          </cell>
          <cell r="H3944">
            <v>0</v>
          </cell>
          <cell r="I3944">
            <v>0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N3944">
            <v>0</v>
          </cell>
          <cell r="O3944">
            <v>0</v>
          </cell>
          <cell r="P3944">
            <v>0</v>
          </cell>
          <cell r="Q3944">
            <v>0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  <cell r="Y3944">
            <v>0</v>
          </cell>
          <cell r="Z3944">
            <v>0</v>
          </cell>
          <cell r="AA3944">
            <v>0</v>
          </cell>
          <cell r="AB3944">
            <v>0</v>
          </cell>
          <cell r="AC3944">
            <v>0</v>
          </cell>
          <cell r="AD3944">
            <v>0</v>
          </cell>
          <cell r="AE3944">
            <v>0</v>
          </cell>
        </row>
        <row r="3945">
          <cell r="F3945" t="str">
            <v>(-) DESPESAS LOGÍSTICA (DISTRIBUIÇÃO)Ajuda de Custo Combustível</v>
          </cell>
          <cell r="G3945" t="str">
            <v>Ajuda de Custo Combustível</v>
          </cell>
          <cell r="H3945">
            <v>0</v>
          </cell>
          <cell r="I3945">
            <v>0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  <cell r="Y3945">
            <v>0</v>
          </cell>
          <cell r="Z3945">
            <v>0</v>
          </cell>
          <cell r="AA3945">
            <v>0</v>
          </cell>
          <cell r="AB3945">
            <v>0</v>
          </cell>
          <cell r="AC3945">
            <v>0</v>
          </cell>
          <cell r="AD3945">
            <v>0</v>
          </cell>
          <cell r="AE3945">
            <v>0</v>
          </cell>
        </row>
        <row r="3946">
          <cell r="F3946" t="str">
            <v>(-) DESPESAS LOGÍSTICA (DISTRIBUIÇÃO)Ajuda de Custo Moradia/Aluguel</v>
          </cell>
          <cell r="G3946" t="str">
            <v>Ajuda de Custo Moradia/Aluguel</v>
          </cell>
          <cell r="H3946">
            <v>0</v>
          </cell>
          <cell r="I3946">
            <v>0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0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  <cell r="Y3946">
            <v>0</v>
          </cell>
          <cell r="Z3946">
            <v>0</v>
          </cell>
          <cell r="AA3946">
            <v>0</v>
          </cell>
          <cell r="AB3946">
            <v>0</v>
          </cell>
          <cell r="AC3946">
            <v>0</v>
          </cell>
          <cell r="AD3946">
            <v>0</v>
          </cell>
          <cell r="AE3946">
            <v>0</v>
          </cell>
        </row>
        <row r="3947">
          <cell r="F3947" t="str">
            <v>(-) DESPESAS LOGÍSTICA (DISTRIBUIÇÃO)Plano de Saúde</v>
          </cell>
          <cell r="G3947" t="str">
            <v>Plano de Saúde</v>
          </cell>
          <cell r="H3947">
            <v>16132</v>
          </cell>
          <cell r="I3947">
            <v>15970.44</v>
          </cell>
          <cell r="J3947">
            <v>16132</v>
          </cell>
          <cell r="K3947">
            <v>15501.2</v>
          </cell>
          <cell r="L3947">
            <v>16132</v>
          </cell>
          <cell r="M3947">
            <v>18029.439999999999</v>
          </cell>
          <cell r="N3947">
            <v>16428</v>
          </cell>
          <cell r="O3947">
            <v>18029.439999999999</v>
          </cell>
          <cell r="P3947">
            <v>18480</v>
          </cell>
          <cell r="Q3947">
            <v>37099.040000000001</v>
          </cell>
          <cell r="R3947">
            <v>19140</v>
          </cell>
          <cell r="S3947">
            <v>18563.2</v>
          </cell>
          <cell r="T3947">
            <v>19140</v>
          </cell>
          <cell r="U3947">
            <v>18723.68</v>
          </cell>
          <cell r="V3947">
            <v>19140</v>
          </cell>
          <cell r="W3947">
            <v>0</v>
          </cell>
          <cell r="X3947">
            <v>19140</v>
          </cell>
          <cell r="Y3947">
            <v>0</v>
          </cell>
          <cell r="Z3947">
            <v>19140</v>
          </cell>
          <cell r="AA3947">
            <v>0</v>
          </cell>
          <cell r="AB3947">
            <v>19140</v>
          </cell>
          <cell r="AC3947">
            <v>0</v>
          </cell>
          <cell r="AD3947">
            <v>19140</v>
          </cell>
          <cell r="AE3947">
            <v>0</v>
          </cell>
        </row>
        <row r="3948">
          <cell r="F3948" t="str">
            <v>(-) DESPESAS LOGÍSTICA (DISTRIBUIÇÃO)Seguro de Vida em Grupo</v>
          </cell>
          <cell r="G3948" t="str">
            <v>Seguro de Vida em Grupo</v>
          </cell>
          <cell r="H3948">
            <v>542.45068845599997</v>
          </cell>
          <cell r="I3948">
            <v>0</v>
          </cell>
          <cell r="J3948">
            <v>542.45068845599997</v>
          </cell>
          <cell r="K3948">
            <v>0</v>
          </cell>
          <cell r="L3948">
            <v>542.45068845599997</v>
          </cell>
          <cell r="M3948">
            <v>0</v>
          </cell>
          <cell r="N3948">
            <v>551.15068845600001</v>
          </cell>
          <cell r="O3948">
            <v>433.02</v>
          </cell>
          <cell r="P3948">
            <v>555.50068845599992</v>
          </cell>
          <cell r="Q3948">
            <v>420.94</v>
          </cell>
          <cell r="R3948">
            <v>572.90068845600001</v>
          </cell>
          <cell r="S3948">
            <v>506.79</v>
          </cell>
          <cell r="T3948">
            <v>572.90068845600001</v>
          </cell>
          <cell r="U3948">
            <v>490.27</v>
          </cell>
          <cell r="V3948">
            <v>572.90068845600001</v>
          </cell>
          <cell r="W3948">
            <v>0</v>
          </cell>
          <cell r="X3948">
            <v>572.90068845600001</v>
          </cell>
          <cell r="Y3948">
            <v>0</v>
          </cell>
          <cell r="Z3948">
            <v>572.90068845600001</v>
          </cell>
          <cell r="AA3948">
            <v>0</v>
          </cell>
          <cell r="AB3948">
            <v>572.90068845600001</v>
          </cell>
          <cell r="AC3948">
            <v>0</v>
          </cell>
          <cell r="AD3948">
            <v>572.90068845600001</v>
          </cell>
          <cell r="AE3948">
            <v>0</v>
          </cell>
        </row>
        <row r="3949">
          <cell r="F3949" t="str">
            <v>(-) DESPESAS LOGÍSTICA (DISTRIBUIÇÃO)Plano Odontológico</v>
          </cell>
          <cell r="G3949" t="str">
            <v>Plano Odontológico</v>
          </cell>
          <cell r="H3949">
            <v>0</v>
          </cell>
          <cell r="I3949">
            <v>0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0</v>
          </cell>
          <cell r="Q3949">
            <v>0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  <cell r="Z3949">
            <v>0</v>
          </cell>
          <cell r="AA3949">
            <v>0</v>
          </cell>
          <cell r="AB3949">
            <v>0</v>
          </cell>
          <cell r="AC3949">
            <v>0</v>
          </cell>
          <cell r="AD3949">
            <v>0</v>
          </cell>
          <cell r="AE3949">
            <v>0</v>
          </cell>
        </row>
        <row r="3950">
          <cell r="F3950" t="str">
            <v>(-) DESPESAS LOGÍSTICA (DISTRIBUIÇÃO)Farmácia</v>
          </cell>
          <cell r="G3950" t="str">
            <v>Farmácia</v>
          </cell>
          <cell r="H3950">
            <v>0</v>
          </cell>
          <cell r="I3950">
            <v>0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0</v>
          </cell>
          <cell r="Q3950">
            <v>0</v>
          </cell>
          <cell r="R3950">
            <v>0</v>
          </cell>
          <cell r="S3950">
            <v>0</v>
          </cell>
          <cell r="T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  <cell r="Z3950">
            <v>0</v>
          </cell>
          <cell r="AA3950">
            <v>0</v>
          </cell>
          <cell r="AB3950">
            <v>0</v>
          </cell>
          <cell r="AC3950">
            <v>0</v>
          </cell>
          <cell r="AD3950">
            <v>0</v>
          </cell>
          <cell r="AE3950">
            <v>0</v>
          </cell>
        </row>
        <row r="3951">
          <cell r="F3951" t="str">
            <v>(-) DESPESAS LOGÍSTICA (DISTRIBUIÇÃO)Alimentação Funcionários</v>
          </cell>
          <cell r="G3951" t="str">
            <v>Alimentação Funcionários</v>
          </cell>
          <cell r="H3951">
            <v>45998</v>
          </cell>
          <cell r="I3951">
            <v>18960</v>
          </cell>
          <cell r="J3951">
            <v>45998</v>
          </cell>
          <cell r="K3951">
            <v>18912.02</v>
          </cell>
          <cell r="L3951">
            <v>45998</v>
          </cell>
          <cell r="M3951">
            <v>18552</v>
          </cell>
          <cell r="N3951">
            <v>46842</v>
          </cell>
          <cell r="O3951">
            <v>18474.240000000002</v>
          </cell>
          <cell r="P3951">
            <v>48944</v>
          </cell>
          <cell r="Q3951">
            <v>18720</v>
          </cell>
          <cell r="R3951">
            <v>50692</v>
          </cell>
          <cell r="S3951">
            <v>19554</v>
          </cell>
          <cell r="T3951">
            <v>50692</v>
          </cell>
          <cell r="U3951">
            <v>18864</v>
          </cell>
          <cell r="V3951">
            <v>50692</v>
          </cell>
          <cell r="W3951">
            <v>0</v>
          </cell>
          <cell r="X3951">
            <v>50692</v>
          </cell>
          <cell r="Y3951">
            <v>0</v>
          </cell>
          <cell r="Z3951">
            <v>50692</v>
          </cell>
          <cell r="AA3951">
            <v>0</v>
          </cell>
          <cell r="AB3951">
            <v>50692</v>
          </cell>
          <cell r="AC3951">
            <v>0</v>
          </cell>
          <cell r="AD3951">
            <v>50692</v>
          </cell>
          <cell r="AE3951">
            <v>0</v>
          </cell>
        </row>
        <row r="3952">
          <cell r="F3952" t="str">
            <v>(-) DESPESAS LOGÍSTICA (DISTRIBUIÇÃO)Benefícios Assistenciais</v>
          </cell>
          <cell r="G3952" t="str">
            <v>Benefícios Assistenciais</v>
          </cell>
          <cell r="H3952">
            <v>0</v>
          </cell>
          <cell r="I3952">
            <v>0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  <cell r="Z3952">
            <v>0</v>
          </cell>
          <cell r="AA3952">
            <v>0</v>
          </cell>
          <cell r="AB3952">
            <v>0</v>
          </cell>
          <cell r="AC3952">
            <v>0</v>
          </cell>
          <cell r="AD3952">
            <v>0</v>
          </cell>
          <cell r="AE3952">
            <v>0</v>
          </cell>
        </row>
        <row r="3953">
          <cell r="F3953" t="str">
            <v>(-) DESPESAS LOGÍSTICA (DISTRIBUIÇÃO)Auxílio Creche</v>
          </cell>
          <cell r="G3953" t="str">
            <v>Auxílio Creche</v>
          </cell>
          <cell r="H3953">
            <v>0</v>
          </cell>
          <cell r="I3953">
            <v>0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  <cell r="Z3953">
            <v>0</v>
          </cell>
          <cell r="AA3953">
            <v>0</v>
          </cell>
          <cell r="AB3953">
            <v>0</v>
          </cell>
          <cell r="AC3953">
            <v>0</v>
          </cell>
          <cell r="AD3953">
            <v>0</v>
          </cell>
          <cell r="AE3953">
            <v>0</v>
          </cell>
        </row>
        <row r="3954">
          <cell r="F3954" t="str">
            <v>(-) DESPESAS LOGÍSTICA (DISTRIBUIÇÃO)Vale Transporte</v>
          </cell>
          <cell r="G3954" t="str">
            <v>Vale Transporte</v>
          </cell>
          <cell r="H3954">
            <v>0</v>
          </cell>
          <cell r="I3954">
            <v>2040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  <cell r="Z3954">
            <v>0</v>
          </cell>
          <cell r="AA3954">
            <v>0</v>
          </cell>
          <cell r="AB3954">
            <v>0</v>
          </cell>
          <cell r="AC3954">
            <v>0</v>
          </cell>
          <cell r="AD3954">
            <v>0</v>
          </cell>
          <cell r="AE3954">
            <v>0</v>
          </cell>
        </row>
        <row r="3955">
          <cell r="F3955" t="str">
            <v>(-) DESPESAS LOGÍSTICA (DISTRIBUIÇÃO)(-) Despesas especificas</v>
          </cell>
          <cell r="G3955" t="str">
            <v>(-) Despesas especificas</v>
          </cell>
          <cell r="H3955">
            <v>863307.50067276857</v>
          </cell>
          <cell r="I3955">
            <v>476656.16</v>
          </cell>
          <cell r="J3955">
            <v>499240.27511874092</v>
          </cell>
          <cell r="K3955">
            <v>574493.45000000007</v>
          </cell>
          <cell r="L3955">
            <v>583472.99494617525</v>
          </cell>
          <cell r="M3955">
            <v>545598.9</v>
          </cell>
          <cell r="N3955">
            <v>703651.69026077096</v>
          </cell>
          <cell r="O3955">
            <v>673054.82</v>
          </cell>
          <cell r="P3955">
            <v>846652.65596608073</v>
          </cell>
          <cell r="Q3955">
            <v>707022.2</v>
          </cell>
          <cell r="R3955">
            <v>607858.84345116804</v>
          </cell>
          <cell r="S3955">
            <v>668908.89</v>
          </cell>
          <cell r="T3955">
            <v>629756.96665494912</v>
          </cell>
          <cell r="U3955">
            <v>681758.92999999993</v>
          </cell>
          <cell r="V3955">
            <v>750993.86146153673</v>
          </cell>
          <cell r="W3955">
            <v>0</v>
          </cell>
          <cell r="X3955">
            <v>689246.0971403101</v>
          </cell>
          <cell r="Y3955">
            <v>0</v>
          </cell>
          <cell r="Z3955">
            <v>733877.45538446913</v>
          </cell>
          <cell r="AA3955">
            <v>0</v>
          </cell>
          <cell r="AB3955">
            <v>699959.18009669171</v>
          </cell>
          <cell r="AC3955">
            <v>0</v>
          </cell>
          <cell r="AD3955">
            <v>760420.26894015283</v>
          </cell>
          <cell r="AE3955">
            <v>0</v>
          </cell>
        </row>
        <row r="3956">
          <cell r="F3956" t="str">
            <v>(-) DESPESAS LOGÍSTICA (DISTRIBUIÇÃO)(-) Despesas Fretes Terceiros</v>
          </cell>
          <cell r="G3956" t="str">
            <v>(-) Despesas Fretes Terceiros</v>
          </cell>
          <cell r="H3956">
            <v>650373.56642276864</v>
          </cell>
          <cell r="I3956">
            <v>327666.43</v>
          </cell>
          <cell r="J3956">
            <v>286556.34086874092</v>
          </cell>
          <cell r="K3956">
            <v>371551.60000000003</v>
          </cell>
          <cell r="L3956">
            <v>366580.06069617532</v>
          </cell>
          <cell r="M3956">
            <v>341503.3</v>
          </cell>
          <cell r="N3956">
            <v>486758.75601077097</v>
          </cell>
          <cell r="O3956">
            <v>477530.41</v>
          </cell>
          <cell r="P3956">
            <v>621759.72171608079</v>
          </cell>
          <cell r="Q3956">
            <v>528139.30000000005</v>
          </cell>
          <cell r="R3956">
            <v>382965.90920116805</v>
          </cell>
          <cell r="S3956">
            <v>486692.7</v>
          </cell>
          <cell r="T3956">
            <v>404864.03240494907</v>
          </cell>
          <cell r="U3956">
            <v>431769.14999999997</v>
          </cell>
          <cell r="V3956">
            <v>526100.92721153679</v>
          </cell>
          <cell r="W3956">
            <v>0</v>
          </cell>
          <cell r="X3956">
            <v>464353.16289031005</v>
          </cell>
          <cell r="Y3956">
            <v>0</v>
          </cell>
          <cell r="Z3956">
            <v>513193.52113446913</v>
          </cell>
          <cell r="AA3956">
            <v>0</v>
          </cell>
          <cell r="AB3956">
            <v>479275.24584669166</v>
          </cell>
          <cell r="AC3956">
            <v>0</v>
          </cell>
          <cell r="AD3956">
            <v>550086.3346901529</v>
          </cell>
          <cell r="AE3956">
            <v>0</v>
          </cell>
        </row>
        <row r="3957">
          <cell r="F3957" t="str">
            <v>(-) DESPESAS LOGÍSTICA (DISTRIBUIÇÃO)Frete Venda Transportadora e Redespacho</v>
          </cell>
          <cell r="G3957" t="str">
            <v>Frete Venda Transportadora e Redespacho</v>
          </cell>
          <cell r="H3957">
            <v>650373.56642276864</v>
          </cell>
          <cell r="I3957">
            <v>327666.43</v>
          </cell>
          <cell r="J3957">
            <v>286556.34086874092</v>
          </cell>
          <cell r="K3957">
            <v>371551.60000000003</v>
          </cell>
          <cell r="L3957">
            <v>366580.06069617532</v>
          </cell>
          <cell r="M3957">
            <v>341503.3</v>
          </cell>
          <cell r="N3957">
            <v>486758.75601077097</v>
          </cell>
          <cell r="O3957">
            <v>477530.41</v>
          </cell>
          <cell r="P3957">
            <v>621759.72171608079</v>
          </cell>
          <cell r="Q3957">
            <v>528139.30000000005</v>
          </cell>
          <cell r="R3957">
            <v>382965.90920116805</v>
          </cell>
          <cell r="S3957">
            <v>486692.7</v>
          </cell>
          <cell r="T3957">
            <v>404864.03240494907</v>
          </cell>
          <cell r="U3957">
            <v>431769.14999999997</v>
          </cell>
          <cell r="V3957">
            <v>526100.92721153679</v>
          </cell>
          <cell r="W3957">
            <v>0</v>
          </cell>
          <cell r="X3957">
            <v>464353.16289031005</v>
          </cell>
          <cell r="Y3957">
            <v>0</v>
          </cell>
          <cell r="Z3957">
            <v>513193.52113446913</v>
          </cell>
          <cell r="AA3957">
            <v>0</v>
          </cell>
          <cell r="AB3957">
            <v>479275.24584669166</v>
          </cell>
          <cell r="AC3957">
            <v>0</v>
          </cell>
          <cell r="AD3957">
            <v>550086.3346901529</v>
          </cell>
          <cell r="AE3957">
            <v>0</v>
          </cell>
        </row>
        <row r="3958">
          <cell r="F3958" t="str">
            <v>(-) DESPESAS LOGÍSTICA (DISTRIBUIÇÃO)(-) Crédito Fiscal</v>
          </cell>
          <cell r="G3958" t="str">
            <v>(-) Crédito Fiscal</v>
          </cell>
          <cell r="H3958">
            <v>0</v>
          </cell>
          <cell r="I3958">
            <v>0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  <cell r="Z3958">
            <v>0</v>
          </cell>
          <cell r="AA3958">
            <v>0</v>
          </cell>
          <cell r="AB3958">
            <v>0</v>
          </cell>
          <cell r="AC3958">
            <v>0</v>
          </cell>
          <cell r="AD3958">
            <v>0</v>
          </cell>
          <cell r="AE3958">
            <v>0</v>
          </cell>
        </row>
        <row r="3959">
          <cell r="F3959" t="str">
            <v>(-) DESPESAS LOGÍSTICA (DISTRIBUIÇÃO)(-)Frete Venda Frota Propria - Pesada</v>
          </cell>
          <cell r="G3959" t="str">
            <v>(-)Frete Venda Frota Propria - Pesada</v>
          </cell>
          <cell r="H3959">
            <v>194533.93424999999</v>
          </cell>
          <cell r="I3959">
            <v>129630.57</v>
          </cell>
          <cell r="J3959">
            <v>194283.93424999999</v>
          </cell>
          <cell r="K3959">
            <v>175544.98</v>
          </cell>
          <cell r="L3959">
            <v>194283.93424999999</v>
          </cell>
          <cell r="M3959">
            <v>177439.01</v>
          </cell>
          <cell r="N3959">
            <v>194283.93424999999</v>
          </cell>
          <cell r="O3959">
            <v>178485.03</v>
          </cell>
          <cell r="P3959">
            <v>202283.93424999999</v>
          </cell>
          <cell r="Q3959">
            <v>155990.59</v>
          </cell>
          <cell r="R3959">
            <v>202283.93424999999</v>
          </cell>
          <cell r="S3959">
            <v>168945.44999999998</v>
          </cell>
          <cell r="T3959">
            <v>202283.93424999999</v>
          </cell>
          <cell r="U3959">
            <v>228882.51</v>
          </cell>
          <cell r="V3959">
            <v>202283.93424999999</v>
          </cell>
          <cell r="W3959">
            <v>0</v>
          </cell>
          <cell r="X3959">
            <v>202283.93424999999</v>
          </cell>
          <cell r="Y3959">
            <v>0</v>
          </cell>
          <cell r="Z3959">
            <v>202283.93424999999</v>
          </cell>
          <cell r="AA3959">
            <v>0</v>
          </cell>
          <cell r="AB3959">
            <v>202283.93424999999</v>
          </cell>
          <cell r="AC3959">
            <v>0</v>
          </cell>
          <cell r="AD3959">
            <v>191933.93424999999</v>
          </cell>
          <cell r="AE3959">
            <v>0</v>
          </cell>
        </row>
        <row r="3960">
          <cell r="F3960" t="str">
            <v>(-) DESPESAS LOGÍSTICA (DISTRIBUIÇÃO)Operador Logístico</v>
          </cell>
          <cell r="G3960" t="str">
            <v>Operador Logístico</v>
          </cell>
          <cell r="H3960">
            <v>0</v>
          </cell>
          <cell r="I3960">
            <v>0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  <cell r="AB3960">
            <v>0</v>
          </cell>
          <cell r="AC3960">
            <v>0</v>
          </cell>
          <cell r="AD3960">
            <v>0</v>
          </cell>
          <cell r="AE3960">
            <v>0</v>
          </cell>
        </row>
        <row r="3961">
          <cell r="F3961" t="str">
            <v>(-) DESPESAS LOGÍSTICA (DISTRIBUIÇÃO)Serviço de Rastreamento</v>
          </cell>
          <cell r="G3961" t="str">
            <v>Serviço de Rastreamento</v>
          </cell>
          <cell r="H3961">
            <v>9590</v>
          </cell>
          <cell r="I3961">
            <v>8389.01</v>
          </cell>
          <cell r="J3961">
            <v>9590</v>
          </cell>
          <cell r="K3961">
            <v>8547.6</v>
          </cell>
          <cell r="L3961">
            <v>9590</v>
          </cell>
          <cell r="M3961">
            <v>7255.97</v>
          </cell>
          <cell r="N3961">
            <v>9590</v>
          </cell>
          <cell r="O3961">
            <v>9589.7999999999993</v>
          </cell>
          <cell r="P3961">
            <v>9590</v>
          </cell>
          <cell r="Q3961">
            <v>10062.43</v>
          </cell>
          <cell r="R3961">
            <v>9590</v>
          </cell>
          <cell r="S3961">
            <v>7458.09</v>
          </cell>
          <cell r="T3961">
            <v>9590</v>
          </cell>
          <cell r="U3961">
            <v>9385.14</v>
          </cell>
          <cell r="V3961">
            <v>9590</v>
          </cell>
          <cell r="W3961">
            <v>0</v>
          </cell>
          <cell r="X3961">
            <v>9590</v>
          </cell>
          <cell r="Y3961">
            <v>0</v>
          </cell>
          <cell r="Z3961">
            <v>9590</v>
          </cell>
          <cell r="AA3961">
            <v>0</v>
          </cell>
          <cell r="AB3961">
            <v>9590</v>
          </cell>
          <cell r="AC3961">
            <v>0</v>
          </cell>
          <cell r="AD3961">
            <v>9590</v>
          </cell>
          <cell r="AE3961">
            <v>0</v>
          </cell>
        </row>
        <row r="3962">
          <cell r="F3962" t="str">
            <v>(-) DESPESAS LOGÍSTICA (DISTRIBUIÇÃO)Emplacamento Frota Pesada</v>
          </cell>
          <cell r="G3962" t="str">
            <v>Emplacamento Frota Pesada</v>
          </cell>
          <cell r="H3962">
            <v>0</v>
          </cell>
          <cell r="I3962">
            <v>0</v>
          </cell>
          <cell r="J3962">
            <v>2350</v>
          </cell>
          <cell r="K3962">
            <v>0</v>
          </cell>
          <cell r="L3962">
            <v>2350</v>
          </cell>
          <cell r="M3962">
            <v>2655.52</v>
          </cell>
          <cell r="N3962">
            <v>2350</v>
          </cell>
          <cell r="O3962">
            <v>0</v>
          </cell>
          <cell r="P3962">
            <v>2350</v>
          </cell>
          <cell r="Q3962">
            <v>3229.24</v>
          </cell>
          <cell r="R3962">
            <v>2350</v>
          </cell>
          <cell r="S3962">
            <v>1426.34</v>
          </cell>
          <cell r="T3962">
            <v>2350</v>
          </cell>
          <cell r="U3962">
            <v>0</v>
          </cell>
          <cell r="V3962">
            <v>2350</v>
          </cell>
          <cell r="W3962">
            <v>0</v>
          </cell>
          <cell r="X3962">
            <v>2350</v>
          </cell>
          <cell r="Y3962">
            <v>0</v>
          </cell>
          <cell r="Z3962">
            <v>2350</v>
          </cell>
          <cell r="AA3962">
            <v>0</v>
          </cell>
          <cell r="AB3962">
            <v>2350</v>
          </cell>
          <cell r="AC3962">
            <v>0</v>
          </cell>
          <cell r="AD3962">
            <v>0</v>
          </cell>
          <cell r="AE3962">
            <v>0</v>
          </cell>
        </row>
        <row r="3963">
          <cell r="F3963" t="str">
            <v>(-) DESPESAS LOGÍSTICA (DISTRIBUIÇÃO)Seguro de Carga</v>
          </cell>
          <cell r="G3963" t="str">
            <v>Seguro de Carga</v>
          </cell>
          <cell r="H3963">
            <v>8450</v>
          </cell>
          <cell r="I3963">
            <v>7081.86</v>
          </cell>
          <cell r="J3963">
            <v>8450</v>
          </cell>
          <cell r="K3963">
            <v>0</v>
          </cell>
          <cell r="L3963">
            <v>8450</v>
          </cell>
          <cell r="M3963">
            <v>0</v>
          </cell>
          <cell r="N3963">
            <v>8450</v>
          </cell>
          <cell r="O3963">
            <v>8189.79</v>
          </cell>
          <cell r="P3963">
            <v>8450</v>
          </cell>
          <cell r="Q3963">
            <v>8189.79</v>
          </cell>
          <cell r="R3963">
            <v>8450</v>
          </cell>
          <cell r="S3963">
            <v>8189.79</v>
          </cell>
          <cell r="T3963">
            <v>8450</v>
          </cell>
          <cell r="U3963">
            <v>8189.79</v>
          </cell>
          <cell r="V3963">
            <v>8450</v>
          </cell>
          <cell r="W3963">
            <v>0</v>
          </cell>
          <cell r="X3963">
            <v>8450</v>
          </cell>
          <cell r="Y3963">
            <v>0</v>
          </cell>
          <cell r="Z3963">
            <v>8450</v>
          </cell>
          <cell r="AA3963">
            <v>0</v>
          </cell>
          <cell r="AB3963">
            <v>8450</v>
          </cell>
          <cell r="AC3963">
            <v>0</v>
          </cell>
          <cell r="AD3963">
            <v>8450</v>
          </cell>
          <cell r="AE3963">
            <v>0</v>
          </cell>
        </row>
        <row r="3964">
          <cell r="F3964" t="str">
            <v>(-) DESPESAS LOGÍSTICA (DISTRIBUIÇÃO)Diária Motorista Caminhões</v>
          </cell>
          <cell r="G3964" t="str">
            <v>Diária Motorista Caminhões</v>
          </cell>
          <cell r="H3964">
            <v>9900</v>
          </cell>
          <cell r="I3964">
            <v>4705</v>
          </cell>
          <cell r="J3964">
            <v>9900</v>
          </cell>
          <cell r="K3964">
            <v>6365</v>
          </cell>
          <cell r="L3964">
            <v>9900</v>
          </cell>
          <cell r="M3964">
            <v>9150</v>
          </cell>
          <cell r="N3964">
            <v>9900</v>
          </cell>
          <cell r="O3964">
            <v>8100</v>
          </cell>
          <cell r="P3964">
            <v>9900</v>
          </cell>
          <cell r="Q3964">
            <v>6162.42</v>
          </cell>
          <cell r="R3964">
            <v>9900</v>
          </cell>
          <cell r="S3964">
            <v>10344.549999999999</v>
          </cell>
          <cell r="T3964">
            <v>9900</v>
          </cell>
          <cell r="U3964">
            <v>24005.68</v>
          </cell>
          <cell r="V3964">
            <v>9900</v>
          </cell>
          <cell r="W3964">
            <v>0</v>
          </cell>
          <cell r="X3964">
            <v>9900</v>
          </cell>
          <cell r="Y3964">
            <v>0</v>
          </cell>
          <cell r="Z3964">
            <v>9900</v>
          </cell>
          <cell r="AA3964">
            <v>0</v>
          </cell>
          <cell r="AB3964">
            <v>9900</v>
          </cell>
          <cell r="AC3964">
            <v>0</v>
          </cell>
          <cell r="AD3964">
            <v>9900</v>
          </cell>
          <cell r="AE3964">
            <v>0</v>
          </cell>
        </row>
        <row r="3965">
          <cell r="F3965" t="str">
            <v>(-) DESPESAS LOGÍSTICA (DISTRIBUIÇÃO)Seguro de Caminhões</v>
          </cell>
          <cell r="G3965" t="str">
            <v>Seguro de Caminhões</v>
          </cell>
          <cell r="H3965">
            <v>0</v>
          </cell>
          <cell r="I3965">
            <v>1352.36</v>
          </cell>
          <cell r="J3965">
            <v>0</v>
          </cell>
          <cell r="K3965">
            <v>1352.35</v>
          </cell>
          <cell r="L3965">
            <v>0</v>
          </cell>
          <cell r="M3965">
            <v>1352.35</v>
          </cell>
          <cell r="N3965">
            <v>0</v>
          </cell>
          <cell r="O3965">
            <v>1352.35</v>
          </cell>
          <cell r="P3965">
            <v>8000</v>
          </cell>
          <cell r="Q3965">
            <v>1352.35</v>
          </cell>
          <cell r="R3965">
            <v>8000</v>
          </cell>
          <cell r="S3965">
            <v>1066.03</v>
          </cell>
          <cell r="T3965">
            <v>8000</v>
          </cell>
          <cell r="U3965">
            <v>1021.18</v>
          </cell>
          <cell r="V3965">
            <v>8000</v>
          </cell>
          <cell r="W3965">
            <v>0</v>
          </cell>
          <cell r="X3965">
            <v>8000</v>
          </cell>
          <cell r="Y3965">
            <v>0</v>
          </cell>
          <cell r="Z3965">
            <v>8000</v>
          </cell>
          <cell r="AA3965">
            <v>0</v>
          </cell>
          <cell r="AB3965">
            <v>8000</v>
          </cell>
          <cell r="AC3965">
            <v>0</v>
          </cell>
          <cell r="AD3965">
            <v>0</v>
          </cell>
          <cell r="AE3965">
            <v>0</v>
          </cell>
        </row>
        <row r="3966">
          <cell r="F3966" t="str">
            <v>(-) DESPESAS LOGÍSTICA (DISTRIBUIÇÃO)Manutenção Caminhões</v>
          </cell>
          <cell r="G3966" t="str">
            <v>Manutenção Caminhões</v>
          </cell>
          <cell r="H3966">
            <v>20800</v>
          </cell>
          <cell r="I3966">
            <v>2404</v>
          </cell>
          <cell r="J3966">
            <v>18200</v>
          </cell>
          <cell r="K3966">
            <v>12795.16</v>
          </cell>
          <cell r="L3966">
            <v>18200</v>
          </cell>
          <cell r="M3966">
            <v>12684.92</v>
          </cell>
          <cell r="N3966">
            <v>18200</v>
          </cell>
          <cell r="O3966">
            <v>4734.97</v>
          </cell>
          <cell r="P3966">
            <v>18200</v>
          </cell>
          <cell r="Q3966">
            <v>32027.66</v>
          </cell>
          <cell r="R3966">
            <v>18200</v>
          </cell>
          <cell r="S3966">
            <v>15306.34</v>
          </cell>
          <cell r="T3966">
            <v>18200</v>
          </cell>
          <cell r="U3966">
            <v>18699.599999999999</v>
          </cell>
          <cell r="V3966">
            <v>18200</v>
          </cell>
          <cell r="W3966">
            <v>0</v>
          </cell>
          <cell r="X3966">
            <v>18200</v>
          </cell>
          <cell r="Y3966">
            <v>0</v>
          </cell>
          <cell r="Z3966">
            <v>18200</v>
          </cell>
          <cell r="AA3966">
            <v>0</v>
          </cell>
          <cell r="AB3966">
            <v>18200</v>
          </cell>
          <cell r="AC3966">
            <v>0</v>
          </cell>
          <cell r="AD3966">
            <v>18200</v>
          </cell>
          <cell r="AE3966">
            <v>0</v>
          </cell>
        </row>
        <row r="3967">
          <cell r="F3967" t="str">
            <v>(-) DESPESAS LOGÍSTICA (DISTRIBUIÇÃO)Combustível Caminhões</v>
          </cell>
          <cell r="G3967" t="str">
            <v>Combustível Caminhões</v>
          </cell>
          <cell r="H3967">
            <v>61100</v>
          </cell>
          <cell r="I3967">
            <v>49853.35</v>
          </cell>
          <cell r="J3967">
            <v>61100</v>
          </cell>
          <cell r="K3967">
            <v>72524.820000000007</v>
          </cell>
          <cell r="L3967">
            <v>61100</v>
          </cell>
          <cell r="M3967">
            <v>58219.02</v>
          </cell>
          <cell r="N3967">
            <v>61100</v>
          </cell>
          <cell r="O3967">
            <v>67778.78</v>
          </cell>
          <cell r="P3967">
            <v>61100</v>
          </cell>
          <cell r="Q3967">
            <v>80603.839999999997</v>
          </cell>
          <cell r="R3967">
            <v>61100</v>
          </cell>
          <cell r="S3967">
            <v>33136.07</v>
          </cell>
          <cell r="T3967">
            <v>61100</v>
          </cell>
          <cell r="U3967">
            <v>97339.69</v>
          </cell>
          <cell r="V3967">
            <v>61100</v>
          </cell>
          <cell r="W3967">
            <v>0</v>
          </cell>
          <cell r="X3967">
            <v>61100</v>
          </cell>
          <cell r="Y3967">
            <v>0</v>
          </cell>
          <cell r="Z3967">
            <v>61100</v>
          </cell>
          <cell r="AA3967">
            <v>0</v>
          </cell>
          <cell r="AB3967">
            <v>61100</v>
          </cell>
          <cell r="AC3967">
            <v>0</v>
          </cell>
          <cell r="AD3967">
            <v>61100</v>
          </cell>
          <cell r="AE3967">
            <v>0</v>
          </cell>
        </row>
        <row r="3968">
          <cell r="F3968" t="str">
            <v>(-) DESPESAS LOGÍSTICA (DISTRIBUIÇÃO)Multa Caminhões</v>
          </cell>
          <cell r="G3968" t="str">
            <v>Multa Caminhões</v>
          </cell>
          <cell r="H3968">
            <v>0</v>
          </cell>
          <cell r="I3968">
            <v>0</v>
          </cell>
          <cell r="J3968">
            <v>0</v>
          </cell>
          <cell r="K3968">
            <v>505.44</v>
          </cell>
          <cell r="L3968">
            <v>0</v>
          </cell>
          <cell r="M3968">
            <v>0</v>
          </cell>
          <cell r="N3968">
            <v>0</v>
          </cell>
          <cell r="O3968">
            <v>0</v>
          </cell>
          <cell r="P3968">
            <v>0</v>
          </cell>
          <cell r="Q3968">
            <v>350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  <cell r="AB3968">
            <v>0</v>
          </cell>
          <cell r="AC3968">
            <v>0</v>
          </cell>
          <cell r="AD3968">
            <v>0</v>
          </cell>
          <cell r="AE3968">
            <v>0</v>
          </cell>
        </row>
        <row r="3969">
          <cell r="F3969" t="str">
            <v>(-) DESPESAS LOGÍSTICA (DISTRIBUIÇÃO)Arrendamento de Caminhões</v>
          </cell>
          <cell r="G3969" t="str">
            <v>Arrendamento de Caminhões</v>
          </cell>
          <cell r="H3969">
            <v>19500</v>
          </cell>
          <cell r="I3969">
            <v>0</v>
          </cell>
          <cell r="J3969">
            <v>19500</v>
          </cell>
          <cell r="K3969">
            <v>0</v>
          </cell>
          <cell r="L3969">
            <v>19500</v>
          </cell>
          <cell r="M3969">
            <v>3500</v>
          </cell>
          <cell r="N3969">
            <v>19500</v>
          </cell>
          <cell r="O3969">
            <v>20500</v>
          </cell>
          <cell r="P3969">
            <v>19500</v>
          </cell>
          <cell r="Q3969">
            <v>0</v>
          </cell>
          <cell r="R3969">
            <v>19500</v>
          </cell>
          <cell r="S3969">
            <v>19499.98</v>
          </cell>
          <cell r="T3969">
            <v>19500</v>
          </cell>
          <cell r="U3969">
            <v>14500</v>
          </cell>
          <cell r="V3969">
            <v>19500</v>
          </cell>
          <cell r="W3969">
            <v>0</v>
          </cell>
          <cell r="X3969">
            <v>19500</v>
          </cell>
          <cell r="Y3969">
            <v>0</v>
          </cell>
          <cell r="Z3969">
            <v>19500</v>
          </cell>
          <cell r="AA3969">
            <v>0</v>
          </cell>
          <cell r="AB3969">
            <v>19500</v>
          </cell>
          <cell r="AC3969">
            <v>0</v>
          </cell>
          <cell r="AD3969">
            <v>19500</v>
          </cell>
          <cell r="AE3969">
            <v>0</v>
          </cell>
        </row>
        <row r="3970">
          <cell r="F3970" t="str">
            <v>(-) DESPESAS LOGÍSTICA (DISTRIBUIÇÃO)Descarregador</v>
          </cell>
          <cell r="G3970" t="str">
            <v>Descarregador</v>
          </cell>
          <cell r="H3970">
            <v>12960</v>
          </cell>
          <cell r="I3970">
            <v>7818.62</v>
          </cell>
          <cell r="J3970">
            <v>12960</v>
          </cell>
          <cell r="K3970">
            <v>6970.33</v>
          </cell>
          <cell r="L3970">
            <v>12960</v>
          </cell>
          <cell r="M3970">
            <v>11207.75</v>
          </cell>
          <cell r="N3970">
            <v>12960</v>
          </cell>
          <cell r="O3970">
            <v>11273.09</v>
          </cell>
          <cell r="P3970">
            <v>12960</v>
          </cell>
          <cell r="Q3970">
            <v>8933.26</v>
          </cell>
          <cell r="R3970">
            <v>12960</v>
          </cell>
          <cell r="S3970">
            <v>8407.84</v>
          </cell>
          <cell r="T3970">
            <v>12960</v>
          </cell>
          <cell r="U3970">
            <v>9554.61</v>
          </cell>
          <cell r="V3970">
            <v>12960</v>
          </cell>
          <cell r="W3970">
            <v>0</v>
          </cell>
          <cell r="X3970">
            <v>12960</v>
          </cell>
          <cell r="Y3970">
            <v>0</v>
          </cell>
          <cell r="Z3970">
            <v>12960</v>
          </cell>
          <cell r="AA3970">
            <v>0</v>
          </cell>
          <cell r="AB3970">
            <v>12960</v>
          </cell>
          <cell r="AC3970">
            <v>0</v>
          </cell>
          <cell r="AD3970">
            <v>12960</v>
          </cell>
          <cell r="AE3970">
            <v>0</v>
          </cell>
        </row>
        <row r="3971">
          <cell r="F3971" t="str">
            <v>(-) DESPESAS LOGÍSTICA (DISTRIBUIÇÃO)Multa Excesso de Peso</v>
          </cell>
          <cell r="G3971" t="str">
            <v>Multa Excesso de Peso</v>
          </cell>
          <cell r="H3971">
            <v>0</v>
          </cell>
          <cell r="I3971">
            <v>0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  <cell r="Z3971">
            <v>0</v>
          </cell>
          <cell r="AA3971">
            <v>0</v>
          </cell>
          <cell r="AB3971">
            <v>0</v>
          </cell>
          <cell r="AC3971">
            <v>0</v>
          </cell>
          <cell r="AD3971">
            <v>0</v>
          </cell>
          <cell r="AE3971">
            <v>0</v>
          </cell>
        </row>
        <row r="3972">
          <cell r="F3972" t="str">
            <v>(-) DESPESAS LOGÍSTICA (DISTRIBUIÇÃO)Carretos</v>
          </cell>
          <cell r="G3972" t="str">
            <v>Carretos</v>
          </cell>
          <cell r="H3972">
            <v>0</v>
          </cell>
          <cell r="I3972">
            <v>0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N3972">
            <v>0</v>
          </cell>
          <cell r="O3972">
            <v>0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  <cell r="Z3972">
            <v>0</v>
          </cell>
          <cell r="AA3972">
            <v>0</v>
          </cell>
          <cell r="AB3972">
            <v>0</v>
          </cell>
          <cell r="AC3972">
            <v>0</v>
          </cell>
          <cell r="AD3972">
            <v>0</v>
          </cell>
          <cell r="AE3972">
            <v>0</v>
          </cell>
        </row>
        <row r="3973">
          <cell r="F3973" t="str">
            <v>(-) DESPESAS LOGÍSTICA (DISTRIBUIÇÃO)Serviço de Armazenagem</v>
          </cell>
          <cell r="G3973" t="str">
            <v>Serviço de Armazenagem</v>
          </cell>
          <cell r="H3973">
            <v>49733.934250000006</v>
          </cell>
          <cell r="I3973">
            <v>48026.37</v>
          </cell>
          <cell r="J3973">
            <v>49733.934250000006</v>
          </cell>
          <cell r="K3973">
            <v>66110.319999999992</v>
          </cell>
          <cell r="L3973">
            <v>49733.934250000006</v>
          </cell>
          <cell r="M3973">
            <v>71413.48</v>
          </cell>
          <cell r="N3973">
            <v>49733.934250000006</v>
          </cell>
          <cell r="O3973">
            <v>46966.25</v>
          </cell>
          <cell r="P3973">
            <v>49733.934250000006</v>
          </cell>
          <cell r="Q3973">
            <v>5079.6000000000004</v>
          </cell>
          <cell r="R3973">
            <v>49733.934250000006</v>
          </cell>
          <cell r="S3973">
            <v>64110.42</v>
          </cell>
          <cell r="T3973">
            <v>49733.934250000006</v>
          </cell>
          <cell r="U3973">
            <v>46186.82</v>
          </cell>
          <cell r="V3973">
            <v>49733.934250000006</v>
          </cell>
          <cell r="W3973">
            <v>0</v>
          </cell>
          <cell r="X3973">
            <v>49733.934250000006</v>
          </cell>
          <cell r="Y3973">
            <v>0</v>
          </cell>
          <cell r="Z3973">
            <v>49733.934250000006</v>
          </cell>
          <cell r="AA3973">
            <v>0</v>
          </cell>
          <cell r="AB3973">
            <v>49733.934250000006</v>
          </cell>
          <cell r="AC3973">
            <v>0</v>
          </cell>
          <cell r="AD3973">
            <v>49733.934250000006</v>
          </cell>
          <cell r="AE3973">
            <v>0</v>
          </cell>
        </row>
        <row r="3974">
          <cell r="F3974" t="str">
            <v>(-) DESPESAS LOGÍSTICA (DISTRIBUIÇÃO)Serviço de Agendamento de Carga</v>
          </cell>
          <cell r="G3974" t="str">
            <v>Serviço de Agendamento de Carga</v>
          </cell>
          <cell r="H3974">
            <v>0</v>
          </cell>
          <cell r="I3974">
            <v>0</v>
          </cell>
          <cell r="J3974">
            <v>0</v>
          </cell>
          <cell r="K3974">
            <v>373.96</v>
          </cell>
          <cell r="L3974">
            <v>0</v>
          </cell>
          <cell r="M3974">
            <v>0</v>
          </cell>
          <cell r="N3974">
            <v>0</v>
          </cell>
          <cell r="O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  <cell r="Z3974">
            <v>0</v>
          </cell>
          <cell r="AA3974">
            <v>0</v>
          </cell>
          <cell r="AB3974">
            <v>0</v>
          </cell>
          <cell r="AC3974">
            <v>0</v>
          </cell>
          <cell r="AD3974">
            <v>0</v>
          </cell>
          <cell r="AE3974">
            <v>0</v>
          </cell>
        </row>
        <row r="3975">
          <cell r="F3975" t="str">
            <v>(-) DESPESAS LOGÍSTICA (DISTRIBUIÇÃO)Pedágios</v>
          </cell>
          <cell r="G3975" t="str">
            <v>Pedágios</v>
          </cell>
          <cell r="H3975">
            <v>2500</v>
          </cell>
          <cell r="I3975">
            <v>0</v>
          </cell>
          <cell r="J3975">
            <v>2500</v>
          </cell>
          <cell r="K3975">
            <v>0</v>
          </cell>
          <cell r="L3975">
            <v>2500</v>
          </cell>
          <cell r="M3975">
            <v>0</v>
          </cell>
          <cell r="N3975">
            <v>2500</v>
          </cell>
          <cell r="O3975">
            <v>0</v>
          </cell>
          <cell r="P3975">
            <v>2500</v>
          </cell>
          <cell r="Q3975">
            <v>0</v>
          </cell>
          <cell r="R3975">
            <v>2500</v>
          </cell>
          <cell r="S3975">
            <v>0</v>
          </cell>
          <cell r="T3975">
            <v>2500</v>
          </cell>
          <cell r="U3975">
            <v>0</v>
          </cell>
          <cell r="V3975">
            <v>2500</v>
          </cell>
          <cell r="W3975">
            <v>0</v>
          </cell>
          <cell r="X3975">
            <v>2500</v>
          </cell>
          <cell r="Y3975">
            <v>0</v>
          </cell>
          <cell r="Z3975">
            <v>2500</v>
          </cell>
          <cell r="AA3975">
            <v>0</v>
          </cell>
          <cell r="AB3975">
            <v>2500</v>
          </cell>
          <cell r="AC3975">
            <v>0</v>
          </cell>
          <cell r="AD3975">
            <v>2500</v>
          </cell>
          <cell r="AE3975">
            <v>0</v>
          </cell>
        </row>
        <row r="3976">
          <cell r="F3976" t="str">
            <v>(-) DESPESAS LOGÍSTICA (DISTRIBUIÇÃO)Prestação de Serviço Específico</v>
          </cell>
          <cell r="G3976" t="str">
            <v>Prestação de Serviço Específico</v>
          </cell>
          <cell r="H3976">
            <v>0</v>
          </cell>
          <cell r="I3976">
            <v>0</v>
          </cell>
          <cell r="J3976">
            <v>0</v>
          </cell>
          <cell r="K3976">
            <v>0</v>
          </cell>
          <cell r="L3976">
            <v>0</v>
          </cell>
          <cell r="M3976">
            <v>0</v>
          </cell>
          <cell r="N3976">
            <v>0</v>
          </cell>
          <cell r="O3976">
            <v>0</v>
          </cell>
          <cell r="P3976">
            <v>0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  <cell r="Z3976">
            <v>0</v>
          </cell>
          <cell r="AA3976">
            <v>0</v>
          </cell>
          <cell r="AB3976">
            <v>0</v>
          </cell>
          <cell r="AC3976">
            <v>0</v>
          </cell>
          <cell r="AD3976">
            <v>0</v>
          </cell>
          <cell r="AE3976">
            <v>0</v>
          </cell>
        </row>
        <row r="3977">
          <cell r="F3977" t="str">
            <v>(-) DESPESAS LOGÍSTICA (DISTRIBUIÇÃO)Taxa TPP - Secretaria de Infra Estrutura</v>
          </cell>
          <cell r="G3977" t="str">
            <v>Taxa TPP - Secretaria de Infra Estrutura</v>
          </cell>
          <cell r="H3977">
            <v>0</v>
          </cell>
          <cell r="I3977">
            <v>0</v>
          </cell>
          <cell r="J3977">
            <v>0</v>
          </cell>
          <cell r="K3977">
            <v>0</v>
          </cell>
          <cell r="L3977">
            <v>0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  <cell r="Z3977">
            <v>0</v>
          </cell>
          <cell r="AA3977">
            <v>0</v>
          </cell>
          <cell r="AB3977">
            <v>0</v>
          </cell>
          <cell r="AC3977">
            <v>0</v>
          </cell>
          <cell r="AD3977">
            <v>0</v>
          </cell>
          <cell r="AE3977">
            <v>0</v>
          </cell>
        </row>
        <row r="3978">
          <cell r="F3978" t="str">
            <v>(-) DESPESAS LOGÍSTICA (DISTRIBUIÇÃO)(-)Frota Propria - Leve</v>
          </cell>
          <cell r="G3978" t="str">
            <v>(-)Frota Propria - Leve</v>
          </cell>
          <cell r="H3978">
            <v>18400</v>
          </cell>
          <cell r="I3978">
            <v>19359.16</v>
          </cell>
          <cell r="J3978">
            <v>18400</v>
          </cell>
          <cell r="K3978">
            <v>27396.87</v>
          </cell>
          <cell r="L3978">
            <v>22609</v>
          </cell>
          <cell r="M3978">
            <v>26656.59</v>
          </cell>
          <cell r="N3978">
            <v>22609</v>
          </cell>
          <cell r="O3978">
            <v>17039.38</v>
          </cell>
          <cell r="P3978">
            <v>22609</v>
          </cell>
          <cell r="Q3978">
            <v>22892.309999999998</v>
          </cell>
          <cell r="R3978">
            <v>22609</v>
          </cell>
          <cell r="S3978">
            <v>13270.74</v>
          </cell>
          <cell r="T3978">
            <v>22609</v>
          </cell>
          <cell r="U3978">
            <v>21107.27</v>
          </cell>
          <cell r="V3978">
            <v>22609</v>
          </cell>
          <cell r="W3978">
            <v>0</v>
          </cell>
          <cell r="X3978">
            <v>22609</v>
          </cell>
          <cell r="Y3978">
            <v>0</v>
          </cell>
          <cell r="Z3978">
            <v>18400</v>
          </cell>
          <cell r="AA3978">
            <v>0</v>
          </cell>
          <cell r="AB3978">
            <v>18400</v>
          </cell>
          <cell r="AC3978">
            <v>0</v>
          </cell>
          <cell r="AD3978">
            <v>18400</v>
          </cell>
          <cell r="AE3978">
            <v>0</v>
          </cell>
        </row>
        <row r="3979">
          <cell r="F3979" t="str">
            <v>(-) DESPESAS LOGÍSTICA (DISTRIBUIÇÃO)Emplacamento Frota Leve</v>
          </cell>
          <cell r="G3979" t="str">
            <v>Emplacamento Frota Leve</v>
          </cell>
          <cell r="H3979">
            <v>0</v>
          </cell>
          <cell r="I3979">
            <v>598.63</v>
          </cell>
          <cell r="J3979">
            <v>0</v>
          </cell>
          <cell r="K3979">
            <v>0</v>
          </cell>
          <cell r="L3979">
            <v>1600</v>
          </cell>
          <cell r="M3979">
            <v>3063.66</v>
          </cell>
          <cell r="N3979">
            <v>1600</v>
          </cell>
          <cell r="O3979">
            <v>0</v>
          </cell>
          <cell r="P3979">
            <v>1600</v>
          </cell>
          <cell r="Q3979">
            <v>4749.4799999999996</v>
          </cell>
          <cell r="R3979">
            <v>1600</v>
          </cell>
          <cell r="S3979">
            <v>0</v>
          </cell>
          <cell r="T3979">
            <v>1600</v>
          </cell>
          <cell r="U3979">
            <v>0</v>
          </cell>
          <cell r="V3979">
            <v>1600</v>
          </cell>
          <cell r="W3979">
            <v>0</v>
          </cell>
          <cell r="X3979">
            <v>1600</v>
          </cell>
          <cell r="Y3979">
            <v>0</v>
          </cell>
          <cell r="Z3979">
            <v>0</v>
          </cell>
          <cell r="AA3979">
            <v>0</v>
          </cell>
          <cell r="AB3979">
            <v>0</v>
          </cell>
          <cell r="AC3979">
            <v>0</v>
          </cell>
          <cell r="AD3979">
            <v>0</v>
          </cell>
          <cell r="AE3979">
            <v>0</v>
          </cell>
        </row>
        <row r="3980">
          <cell r="F3980" t="str">
            <v>(-) DESPESAS LOGÍSTICA (DISTRIBUIÇÃO)Seguro Frota Leve</v>
          </cell>
          <cell r="G3980" t="str">
            <v>Seguro Frota Leve</v>
          </cell>
          <cell r="H3980">
            <v>0</v>
          </cell>
          <cell r="I3980">
            <v>327.02999999999997</v>
          </cell>
          <cell r="J3980">
            <v>0</v>
          </cell>
          <cell r="K3980">
            <v>0</v>
          </cell>
          <cell r="L3980">
            <v>2609</v>
          </cell>
          <cell r="M3980">
            <v>0</v>
          </cell>
          <cell r="N3980">
            <v>2609</v>
          </cell>
          <cell r="O3980">
            <v>0</v>
          </cell>
          <cell r="P3980">
            <v>2609</v>
          </cell>
          <cell r="Q3980">
            <v>0</v>
          </cell>
          <cell r="R3980">
            <v>2609</v>
          </cell>
          <cell r="S3980">
            <v>1958.22</v>
          </cell>
          <cell r="T3980">
            <v>2609</v>
          </cell>
          <cell r="U3980">
            <v>327.02999999999997</v>
          </cell>
          <cell r="V3980">
            <v>2609</v>
          </cell>
          <cell r="W3980">
            <v>0</v>
          </cell>
          <cell r="X3980">
            <v>2609</v>
          </cell>
          <cell r="Y3980">
            <v>0</v>
          </cell>
          <cell r="Z3980">
            <v>0</v>
          </cell>
          <cell r="AA3980">
            <v>0</v>
          </cell>
          <cell r="AB3980">
            <v>0</v>
          </cell>
          <cell r="AC3980">
            <v>0</v>
          </cell>
          <cell r="AD3980">
            <v>0</v>
          </cell>
          <cell r="AE3980">
            <v>0</v>
          </cell>
        </row>
        <row r="3981">
          <cell r="F3981" t="str">
            <v>(-) DESPESAS LOGÍSTICA (DISTRIBUIÇÃO)Multa Frota Leve</v>
          </cell>
          <cell r="G3981" t="str">
            <v>Multa Frota Leve</v>
          </cell>
          <cell r="H3981">
            <v>0</v>
          </cell>
          <cell r="I3981">
            <v>0</v>
          </cell>
          <cell r="J3981">
            <v>0</v>
          </cell>
          <cell r="K3981">
            <v>0</v>
          </cell>
          <cell r="L3981">
            <v>0</v>
          </cell>
          <cell r="M3981">
            <v>0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0</v>
          </cell>
          <cell r="Y3981">
            <v>0</v>
          </cell>
          <cell r="Z3981">
            <v>0</v>
          </cell>
          <cell r="AA3981">
            <v>0</v>
          </cell>
          <cell r="AB3981">
            <v>0</v>
          </cell>
          <cell r="AC3981">
            <v>0</v>
          </cell>
          <cell r="AD3981">
            <v>0</v>
          </cell>
          <cell r="AE3981">
            <v>0</v>
          </cell>
        </row>
        <row r="3982">
          <cell r="F3982" t="str">
            <v>(-) DESPESAS LOGÍSTICA (DISTRIBUIÇÃO)Combustível Frota Leve</v>
          </cell>
          <cell r="G3982" t="str">
            <v>Combustível Frota Leve</v>
          </cell>
          <cell r="H3982">
            <v>10000</v>
          </cell>
          <cell r="I3982">
            <v>9085.83</v>
          </cell>
          <cell r="J3982">
            <v>10000</v>
          </cell>
          <cell r="K3982">
            <v>18474.169999999998</v>
          </cell>
          <cell r="L3982">
            <v>10000</v>
          </cell>
          <cell r="M3982">
            <v>13362.59</v>
          </cell>
          <cell r="N3982">
            <v>10000</v>
          </cell>
          <cell r="O3982">
            <v>13069.69</v>
          </cell>
          <cell r="P3982">
            <v>10000</v>
          </cell>
          <cell r="Q3982">
            <v>12107.01</v>
          </cell>
          <cell r="R3982">
            <v>10000</v>
          </cell>
          <cell r="S3982">
            <v>6292</v>
          </cell>
          <cell r="T3982">
            <v>10000</v>
          </cell>
          <cell r="U3982">
            <v>15215.49</v>
          </cell>
          <cell r="V3982">
            <v>10000</v>
          </cell>
          <cell r="W3982">
            <v>0</v>
          </cell>
          <cell r="X3982">
            <v>10000</v>
          </cell>
          <cell r="Y3982">
            <v>0</v>
          </cell>
          <cell r="Z3982">
            <v>10000</v>
          </cell>
          <cell r="AA3982">
            <v>0</v>
          </cell>
          <cell r="AB3982">
            <v>10000</v>
          </cell>
          <cell r="AC3982">
            <v>0</v>
          </cell>
          <cell r="AD3982">
            <v>10000</v>
          </cell>
          <cell r="AE3982">
            <v>0</v>
          </cell>
        </row>
        <row r="3983">
          <cell r="F3983" t="str">
            <v>(-) DESPESAS LOGÍSTICA (DISTRIBUIÇÃO)Manutenção Frota Leve</v>
          </cell>
          <cell r="G3983" t="str">
            <v>Manutenção Frota Leve</v>
          </cell>
          <cell r="H3983">
            <v>4000</v>
          </cell>
          <cell r="I3983">
            <v>6337.67</v>
          </cell>
          <cell r="J3983">
            <v>4000</v>
          </cell>
          <cell r="K3983">
            <v>7592.7</v>
          </cell>
          <cell r="L3983">
            <v>4000</v>
          </cell>
          <cell r="M3983">
            <v>7155.34</v>
          </cell>
          <cell r="N3983">
            <v>4000</v>
          </cell>
          <cell r="O3983">
            <v>2447.19</v>
          </cell>
          <cell r="P3983">
            <v>4000</v>
          </cell>
          <cell r="Q3983">
            <v>4705.82</v>
          </cell>
          <cell r="R3983">
            <v>4000</v>
          </cell>
          <cell r="S3983">
            <v>3720.52</v>
          </cell>
          <cell r="T3983">
            <v>4000</v>
          </cell>
          <cell r="U3983">
            <v>3650.75</v>
          </cell>
          <cell r="V3983">
            <v>4000</v>
          </cell>
          <cell r="W3983">
            <v>0</v>
          </cell>
          <cell r="X3983">
            <v>4000</v>
          </cell>
          <cell r="Y3983">
            <v>0</v>
          </cell>
          <cell r="Z3983">
            <v>4000</v>
          </cell>
          <cell r="AA3983">
            <v>0</v>
          </cell>
          <cell r="AB3983">
            <v>4000</v>
          </cell>
          <cell r="AC3983">
            <v>0</v>
          </cell>
          <cell r="AD3983">
            <v>4000</v>
          </cell>
          <cell r="AE3983">
            <v>0</v>
          </cell>
        </row>
        <row r="3984">
          <cell r="F3984" t="str">
            <v>(-) DESPESAS LOGÍSTICA (DISTRIBUIÇÃO)Diária Motorista Frota Leve</v>
          </cell>
          <cell r="G3984" t="str">
            <v>Diária Motorista Frota Leve</v>
          </cell>
          <cell r="H3984">
            <v>4400</v>
          </cell>
          <cell r="I3984">
            <v>3010</v>
          </cell>
          <cell r="J3984">
            <v>4400</v>
          </cell>
          <cell r="K3984">
            <v>1330</v>
          </cell>
          <cell r="L3984">
            <v>4400</v>
          </cell>
          <cell r="M3984">
            <v>3075</v>
          </cell>
          <cell r="N3984">
            <v>4400</v>
          </cell>
          <cell r="O3984">
            <v>1522.5</v>
          </cell>
          <cell r="P3984">
            <v>4400</v>
          </cell>
          <cell r="Q3984">
            <v>1330</v>
          </cell>
          <cell r="R3984">
            <v>4400</v>
          </cell>
          <cell r="S3984">
            <v>1300</v>
          </cell>
          <cell r="T3984">
            <v>4400</v>
          </cell>
          <cell r="U3984">
            <v>1914</v>
          </cell>
          <cell r="V3984">
            <v>4400</v>
          </cell>
          <cell r="W3984">
            <v>0</v>
          </cell>
          <cell r="X3984">
            <v>4400</v>
          </cell>
          <cell r="Y3984">
            <v>0</v>
          </cell>
          <cell r="Z3984">
            <v>4400</v>
          </cell>
          <cell r="AA3984">
            <v>0</v>
          </cell>
          <cell r="AB3984">
            <v>4400</v>
          </cell>
          <cell r="AC3984">
            <v>0</v>
          </cell>
          <cell r="AD3984">
            <v>4400</v>
          </cell>
          <cell r="AE3984">
            <v>0</v>
          </cell>
        </row>
        <row r="3985">
          <cell r="F3985" t="str">
            <v>(-) DESPESAS LOGÍSTICA (DISTRIBUIÇÃO)(-) Despesas Gerais</v>
          </cell>
          <cell r="G3985" t="str">
            <v>(-) Despesas Gerais</v>
          </cell>
          <cell r="H3985">
            <v>50197.393380250454</v>
          </cell>
          <cell r="I3985">
            <v>75191.849999999991</v>
          </cell>
          <cell r="J3985">
            <v>50197.393380250454</v>
          </cell>
          <cell r="K3985">
            <v>39798.75</v>
          </cell>
          <cell r="L3985">
            <v>50197.393380250454</v>
          </cell>
          <cell r="M3985">
            <v>69102.16</v>
          </cell>
          <cell r="N3985">
            <v>52197.393380250454</v>
          </cell>
          <cell r="O3985">
            <v>42749.729999999996</v>
          </cell>
          <cell r="P3985">
            <v>52197.393380250454</v>
          </cell>
          <cell r="Q3985">
            <v>82416.959999999992</v>
          </cell>
          <cell r="R3985">
            <v>98397.393380250462</v>
          </cell>
          <cell r="S3985">
            <v>78333.17</v>
          </cell>
          <cell r="T3985">
            <v>55247.236983065486</v>
          </cell>
          <cell r="U3985">
            <v>97043.91</v>
          </cell>
          <cell r="V3985">
            <v>55247.236983065486</v>
          </cell>
          <cell r="W3985">
            <v>0</v>
          </cell>
          <cell r="X3985">
            <v>55247.236983065486</v>
          </cell>
          <cell r="Y3985">
            <v>0</v>
          </cell>
          <cell r="Z3985">
            <v>55247.236983065486</v>
          </cell>
          <cell r="AA3985">
            <v>0</v>
          </cell>
          <cell r="AB3985">
            <v>55247.236983065486</v>
          </cell>
          <cell r="AC3985">
            <v>0</v>
          </cell>
          <cell r="AD3985">
            <v>55247.236983065486</v>
          </cell>
          <cell r="AE3985">
            <v>0</v>
          </cell>
        </row>
        <row r="3986">
          <cell r="F3986" t="str">
            <v>(-) DESPESAS LOGÍSTICA (DISTRIBUIÇÃO)(-) Deslocamentos e Viagens</v>
          </cell>
          <cell r="G3986" t="str">
            <v>(-) Deslocamentos e Viagens</v>
          </cell>
          <cell r="H3986">
            <v>2690</v>
          </cell>
          <cell r="I3986">
            <v>12526.39</v>
          </cell>
          <cell r="J3986">
            <v>2690</v>
          </cell>
          <cell r="K3986">
            <v>5410.23</v>
          </cell>
          <cell r="L3986">
            <v>2690</v>
          </cell>
          <cell r="M3986">
            <v>3171.58</v>
          </cell>
          <cell r="N3986">
            <v>2690</v>
          </cell>
          <cell r="O3986">
            <v>3399.7599999999998</v>
          </cell>
          <cell r="P3986">
            <v>2690</v>
          </cell>
          <cell r="Q3986">
            <v>3367.4100000000003</v>
          </cell>
          <cell r="R3986">
            <v>2690</v>
          </cell>
          <cell r="S3986">
            <v>1328.25</v>
          </cell>
          <cell r="T3986">
            <v>2690</v>
          </cell>
          <cell r="U3986">
            <v>4978.45</v>
          </cell>
          <cell r="V3986">
            <v>2690</v>
          </cell>
          <cell r="W3986">
            <v>0</v>
          </cell>
          <cell r="X3986">
            <v>2690</v>
          </cell>
          <cell r="Y3986">
            <v>0</v>
          </cell>
          <cell r="Z3986">
            <v>2690</v>
          </cell>
          <cell r="AA3986">
            <v>0</v>
          </cell>
          <cell r="AB3986">
            <v>2690</v>
          </cell>
          <cell r="AC3986">
            <v>0</v>
          </cell>
          <cell r="AD3986">
            <v>2690</v>
          </cell>
          <cell r="AE3986">
            <v>0</v>
          </cell>
        </row>
        <row r="3987">
          <cell r="F3987" t="str">
            <v xml:space="preserve">(-) DESPESAS LOGÍSTICA (DISTRIBUIÇÃO)Hospedagem </v>
          </cell>
          <cell r="G3987" t="str">
            <v xml:space="preserve">Hospedagem </v>
          </cell>
          <cell r="H3987">
            <v>800</v>
          </cell>
          <cell r="I3987">
            <v>2753.14</v>
          </cell>
          <cell r="J3987">
            <v>800</v>
          </cell>
          <cell r="K3987">
            <v>1908.5</v>
          </cell>
          <cell r="L3987">
            <v>800</v>
          </cell>
          <cell r="M3987">
            <v>336</v>
          </cell>
          <cell r="N3987">
            <v>800</v>
          </cell>
          <cell r="O3987">
            <v>763</v>
          </cell>
          <cell r="P3987">
            <v>800</v>
          </cell>
          <cell r="Q3987">
            <v>109</v>
          </cell>
          <cell r="R3987">
            <v>800</v>
          </cell>
          <cell r="S3987">
            <v>1199.5</v>
          </cell>
          <cell r="T3987">
            <v>800</v>
          </cell>
          <cell r="U3987">
            <v>675.5</v>
          </cell>
          <cell r="V3987">
            <v>800</v>
          </cell>
          <cell r="W3987">
            <v>0</v>
          </cell>
          <cell r="X3987">
            <v>800</v>
          </cell>
          <cell r="Y3987">
            <v>0</v>
          </cell>
          <cell r="Z3987">
            <v>800</v>
          </cell>
          <cell r="AA3987">
            <v>0</v>
          </cell>
          <cell r="AB3987">
            <v>800</v>
          </cell>
          <cell r="AC3987">
            <v>0</v>
          </cell>
          <cell r="AD3987">
            <v>800</v>
          </cell>
          <cell r="AE3987">
            <v>0</v>
          </cell>
        </row>
        <row r="3988">
          <cell r="F3988" t="str">
            <v xml:space="preserve">(-) DESPESAS LOGÍSTICA (DISTRIBUIÇÃO)Passagens Aéreas </v>
          </cell>
          <cell r="G3988" t="str">
            <v xml:space="preserve">Passagens Aéreas </v>
          </cell>
          <cell r="H3988">
            <v>700</v>
          </cell>
          <cell r="I3988">
            <v>1537.46</v>
          </cell>
          <cell r="J3988">
            <v>700</v>
          </cell>
          <cell r="K3988">
            <v>193.62</v>
          </cell>
          <cell r="L3988">
            <v>700</v>
          </cell>
          <cell r="M3988">
            <v>0</v>
          </cell>
          <cell r="N3988">
            <v>700</v>
          </cell>
          <cell r="O3988">
            <v>0</v>
          </cell>
          <cell r="P3988">
            <v>700</v>
          </cell>
          <cell r="Q3988">
            <v>0</v>
          </cell>
          <cell r="R3988">
            <v>700</v>
          </cell>
          <cell r="S3988">
            <v>0</v>
          </cell>
          <cell r="T3988">
            <v>700</v>
          </cell>
          <cell r="U3988">
            <v>925.33</v>
          </cell>
          <cell r="V3988">
            <v>700</v>
          </cell>
          <cell r="W3988">
            <v>0</v>
          </cell>
          <cell r="X3988">
            <v>700</v>
          </cell>
          <cell r="Y3988">
            <v>0</v>
          </cell>
          <cell r="Z3988">
            <v>700</v>
          </cell>
          <cell r="AA3988">
            <v>0</v>
          </cell>
          <cell r="AB3988">
            <v>700</v>
          </cell>
          <cell r="AC3988">
            <v>0</v>
          </cell>
          <cell r="AD3988">
            <v>700</v>
          </cell>
          <cell r="AE3988">
            <v>0</v>
          </cell>
        </row>
        <row r="3989">
          <cell r="F3989" t="str">
            <v xml:space="preserve">(-) DESPESAS LOGÍSTICA (DISTRIBUIÇÃO)Passagens Rodoviárias </v>
          </cell>
          <cell r="G3989" t="str">
            <v xml:space="preserve">Passagens Rodoviárias </v>
          </cell>
          <cell r="H3989">
            <v>100</v>
          </cell>
          <cell r="I3989">
            <v>33.4</v>
          </cell>
          <cell r="J3989">
            <v>100</v>
          </cell>
          <cell r="K3989">
            <v>0</v>
          </cell>
          <cell r="L3989">
            <v>100</v>
          </cell>
          <cell r="M3989">
            <v>0</v>
          </cell>
          <cell r="N3989">
            <v>100</v>
          </cell>
          <cell r="O3989">
            <v>0</v>
          </cell>
          <cell r="P3989">
            <v>100</v>
          </cell>
          <cell r="Q3989">
            <v>0</v>
          </cell>
          <cell r="R3989">
            <v>100</v>
          </cell>
          <cell r="S3989">
            <v>66</v>
          </cell>
          <cell r="T3989">
            <v>100</v>
          </cell>
          <cell r="U3989">
            <v>0</v>
          </cell>
          <cell r="V3989">
            <v>100</v>
          </cell>
          <cell r="W3989">
            <v>0</v>
          </cell>
          <cell r="X3989">
            <v>100</v>
          </cell>
          <cell r="Y3989">
            <v>0</v>
          </cell>
          <cell r="Z3989">
            <v>100</v>
          </cell>
          <cell r="AA3989">
            <v>0</v>
          </cell>
          <cell r="AB3989">
            <v>100</v>
          </cell>
          <cell r="AC3989">
            <v>0</v>
          </cell>
          <cell r="AD3989">
            <v>100</v>
          </cell>
          <cell r="AE3989">
            <v>0</v>
          </cell>
        </row>
        <row r="3990">
          <cell r="F3990" t="str">
            <v>(-) DESPESAS LOGÍSTICA (DISTRIBUIÇÃO)Passagens Marítimas</v>
          </cell>
          <cell r="G3990" t="str">
            <v>Passagens Marítimas</v>
          </cell>
          <cell r="H3990">
            <v>360</v>
          </cell>
          <cell r="I3990">
            <v>370.8</v>
          </cell>
          <cell r="J3990">
            <v>360</v>
          </cell>
          <cell r="K3990">
            <v>105.95</v>
          </cell>
          <cell r="L3990">
            <v>360</v>
          </cell>
          <cell r="M3990">
            <v>103.45</v>
          </cell>
          <cell r="N3990">
            <v>360</v>
          </cell>
          <cell r="O3990">
            <v>0</v>
          </cell>
          <cell r="P3990">
            <v>360</v>
          </cell>
          <cell r="Q3990">
            <v>88.75</v>
          </cell>
          <cell r="R3990">
            <v>360</v>
          </cell>
          <cell r="S3990">
            <v>0</v>
          </cell>
          <cell r="T3990">
            <v>360</v>
          </cell>
          <cell r="U3990">
            <v>0</v>
          </cell>
          <cell r="V3990">
            <v>360</v>
          </cell>
          <cell r="W3990">
            <v>0</v>
          </cell>
          <cell r="X3990">
            <v>360</v>
          </cell>
          <cell r="Y3990">
            <v>0</v>
          </cell>
          <cell r="Z3990">
            <v>360</v>
          </cell>
          <cell r="AA3990">
            <v>0</v>
          </cell>
          <cell r="AB3990">
            <v>360</v>
          </cell>
          <cell r="AC3990">
            <v>0</v>
          </cell>
          <cell r="AD3990">
            <v>360</v>
          </cell>
          <cell r="AE3990">
            <v>0</v>
          </cell>
        </row>
        <row r="3991">
          <cell r="F3991" t="str">
            <v>(-) DESPESAS LOGÍSTICA (DISTRIBUIÇÃO)Despesas com Táxi</v>
          </cell>
          <cell r="G3991" t="str">
            <v>Despesas com Táxi</v>
          </cell>
          <cell r="H3991">
            <v>420</v>
          </cell>
          <cell r="I3991">
            <v>38</v>
          </cell>
          <cell r="J3991">
            <v>420</v>
          </cell>
          <cell r="K3991">
            <v>212.5</v>
          </cell>
          <cell r="L3991">
            <v>420</v>
          </cell>
          <cell r="M3991">
            <v>40</v>
          </cell>
          <cell r="N3991">
            <v>420</v>
          </cell>
          <cell r="O3991">
            <v>0</v>
          </cell>
          <cell r="P3991">
            <v>420</v>
          </cell>
          <cell r="Q3991">
            <v>0</v>
          </cell>
          <cell r="R3991">
            <v>420</v>
          </cell>
          <cell r="S3991">
            <v>47.75</v>
          </cell>
          <cell r="T3991">
            <v>420</v>
          </cell>
          <cell r="U3991">
            <v>0</v>
          </cell>
          <cell r="V3991">
            <v>420</v>
          </cell>
          <cell r="W3991">
            <v>0</v>
          </cell>
          <cell r="X3991">
            <v>420</v>
          </cell>
          <cell r="Y3991">
            <v>0</v>
          </cell>
          <cell r="Z3991">
            <v>420</v>
          </cell>
          <cell r="AA3991">
            <v>0</v>
          </cell>
          <cell r="AB3991">
            <v>420</v>
          </cell>
          <cell r="AC3991">
            <v>0</v>
          </cell>
          <cell r="AD3991">
            <v>420</v>
          </cell>
          <cell r="AE3991">
            <v>0</v>
          </cell>
        </row>
        <row r="3992">
          <cell r="F3992" t="str">
            <v>(-) DESPESAS LOGÍSTICA (DISTRIBUIÇÃO)Despesas com Moto Taxi</v>
          </cell>
          <cell r="G3992" t="str">
            <v>Despesas com Moto Taxi</v>
          </cell>
          <cell r="H3992">
            <v>100</v>
          </cell>
          <cell r="I3992">
            <v>4</v>
          </cell>
          <cell r="J3992">
            <v>100</v>
          </cell>
          <cell r="K3992">
            <v>8</v>
          </cell>
          <cell r="L3992">
            <v>100</v>
          </cell>
          <cell r="M3992">
            <v>4</v>
          </cell>
          <cell r="N3992">
            <v>100</v>
          </cell>
          <cell r="O3992">
            <v>0</v>
          </cell>
          <cell r="P3992">
            <v>100</v>
          </cell>
          <cell r="Q3992">
            <v>4</v>
          </cell>
          <cell r="R3992">
            <v>100</v>
          </cell>
          <cell r="S3992">
            <v>15</v>
          </cell>
          <cell r="T3992">
            <v>100</v>
          </cell>
          <cell r="U3992">
            <v>0</v>
          </cell>
          <cell r="V3992">
            <v>100</v>
          </cell>
          <cell r="W3992">
            <v>0</v>
          </cell>
          <cell r="X3992">
            <v>100</v>
          </cell>
          <cell r="Y3992">
            <v>0</v>
          </cell>
          <cell r="Z3992">
            <v>100</v>
          </cell>
          <cell r="AA3992">
            <v>0</v>
          </cell>
          <cell r="AB3992">
            <v>100</v>
          </cell>
          <cell r="AC3992">
            <v>0</v>
          </cell>
          <cell r="AD3992">
            <v>100</v>
          </cell>
          <cell r="AE3992">
            <v>0</v>
          </cell>
        </row>
        <row r="3993">
          <cell r="F3993" t="str">
            <v>(-) DESPESAS LOGÍSTICA (DISTRIBUIÇÃO)Alimentação Viagens</v>
          </cell>
          <cell r="G3993" t="str">
            <v>Alimentação Viagens</v>
          </cell>
          <cell r="H3993">
            <v>210</v>
          </cell>
          <cell r="I3993">
            <v>468.77</v>
          </cell>
          <cell r="J3993">
            <v>210</v>
          </cell>
          <cell r="K3993">
            <v>706.93</v>
          </cell>
          <cell r="L3993">
            <v>210</v>
          </cell>
          <cell r="M3993">
            <v>0</v>
          </cell>
          <cell r="N3993">
            <v>210</v>
          </cell>
          <cell r="O3993">
            <v>0</v>
          </cell>
          <cell r="P3993">
            <v>210</v>
          </cell>
          <cell r="Q3993">
            <v>0</v>
          </cell>
          <cell r="R3993">
            <v>210</v>
          </cell>
          <cell r="S3993">
            <v>0</v>
          </cell>
          <cell r="T3993">
            <v>210</v>
          </cell>
          <cell r="U3993">
            <v>0</v>
          </cell>
          <cell r="V3993">
            <v>210</v>
          </cell>
          <cell r="W3993">
            <v>0</v>
          </cell>
          <cell r="X3993">
            <v>210</v>
          </cell>
          <cell r="Y3993">
            <v>0</v>
          </cell>
          <cell r="Z3993">
            <v>210</v>
          </cell>
          <cell r="AA3993">
            <v>0</v>
          </cell>
          <cell r="AB3993">
            <v>210</v>
          </cell>
          <cell r="AC3993">
            <v>0</v>
          </cell>
          <cell r="AD3993">
            <v>210</v>
          </cell>
          <cell r="AE3993">
            <v>0</v>
          </cell>
        </row>
        <row r="3994">
          <cell r="F3994" t="str">
            <v>(-) DESPESAS LOGÍSTICA (DISTRIBUIÇÃO)Diárias Viagens</v>
          </cell>
          <cell r="G3994" t="str">
            <v>Diárias Viagens</v>
          </cell>
          <cell r="H3994">
            <v>0</v>
          </cell>
          <cell r="I3994">
            <v>0</v>
          </cell>
          <cell r="J3994">
            <v>0</v>
          </cell>
          <cell r="K3994">
            <v>0</v>
          </cell>
          <cell r="L3994">
            <v>0</v>
          </cell>
          <cell r="M3994">
            <v>0</v>
          </cell>
          <cell r="N3994">
            <v>0</v>
          </cell>
          <cell r="O3994">
            <v>0</v>
          </cell>
          <cell r="P3994">
            <v>0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  <cell r="Y3994">
            <v>0</v>
          </cell>
          <cell r="Z3994">
            <v>0</v>
          </cell>
          <cell r="AA3994">
            <v>0</v>
          </cell>
          <cell r="AB3994">
            <v>0</v>
          </cell>
          <cell r="AC3994">
            <v>0</v>
          </cell>
          <cell r="AD3994">
            <v>0</v>
          </cell>
          <cell r="AE3994">
            <v>0</v>
          </cell>
        </row>
        <row r="3995">
          <cell r="F3995" t="str">
            <v>(-) DESPESAS LOGÍSTICA (DISTRIBUIÇÃO)Combustível em Viagens</v>
          </cell>
          <cell r="G3995" t="str">
            <v>Combustível em Viagens</v>
          </cell>
          <cell r="H3995">
            <v>0</v>
          </cell>
          <cell r="I3995">
            <v>100</v>
          </cell>
          <cell r="J3995">
            <v>0</v>
          </cell>
          <cell r="K3995">
            <v>50</v>
          </cell>
          <cell r="L3995">
            <v>0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  <cell r="Y3995">
            <v>0</v>
          </cell>
          <cell r="Z3995">
            <v>0</v>
          </cell>
          <cell r="AA3995">
            <v>0</v>
          </cell>
          <cell r="AB3995">
            <v>0</v>
          </cell>
          <cell r="AC3995">
            <v>0</v>
          </cell>
          <cell r="AD3995">
            <v>0</v>
          </cell>
          <cell r="AE3995">
            <v>0</v>
          </cell>
        </row>
        <row r="3996">
          <cell r="F3996" t="str">
            <v>(-) DESPESAS LOGÍSTICA (DISTRIBUIÇÃO)Estacionamento</v>
          </cell>
          <cell r="G3996" t="str">
            <v>Estacionamento</v>
          </cell>
          <cell r="H3996">
            <v>0</v>
          </cell>
          <cell r="I3996">
            <v>184</v>
          </cell>
          <cell r="J3996">
            <v>0</v>
          </cell>
          <cell r="K3996">
            <v>82</v>
          </cell>
          <cell r="L3996">
            <v>0</v>
          </cell>
          <cell r="M3996">
            <v>122</v>
          </cell>
          <cell r="N3996">
            <v>0</v>
          </cell>
          <cell r="O3996">
            <v>20</v>
          </cell>
          <cell r="P3996">
            <v>0</v>
          </cell>
          <cell r="Q3996">
            <v>86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  <cell r="Y3996">
            <v>0</v>
          </cell>
          <cell r="Z3996">
            <v>0</v>
          </cell>
          <cell r="AA3996">
            <v>0</v>
          </cell>
          <cell r="AB3996">
            <v>0</v>
          </cell>
          <cell r="AC3996">
            <v>0</v>
          </cell>
          <cell r="AD3996">
            <v>0</v>
          </cell>
          <cell r="AE3996">
            <v>0</v>
          </cell>
        </row>
        <row r="3997">
          <cell r="F3997" t="str">
            <v>(-) DESPESAS LOGÍSTICA (DISTRIBUIÇÃO)Pedágio</v>
          </cell>
          <cell r="G3997" t="str">
            <v>Pedágio</v>
          </cell>
          <cell r="H3997">
            <v>0</v>
          </cell>
          <cell r="I3997">
            <v>7036.8200000000006</v>
          </cell>
          <cell r="J3997">
            <v>0</v>
          </cell>
          <cell r="K3997">
            <v>2142.73</v>
          </cell>
          <cell r="L3997">
            <v>0</v>
          </cell>
          <cell r="M3997">
            <v>2566.13</v>
          </cell>
          <cell r="N3997">
            <v>0</v>
          </cell>
          <cell r="O3997">
            <v>2616.7599999999998</v>
          </cell>
          <cell r="P3997">
            <v>0</v>
          </cell>
          <cell r="Q3997">
            <v>3079.6600000000003</v>
          </cell>
          <cell r="R3997">
            <v>0</v>
          </cell>
          <cell r="S3997">
            <v>0</v>
          </cell>
          <cell r="T3997">
            <v>0</v>
          </cell>
          <cell r="U3997">
            <v>3377.62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  <cell r="Z3997">
            <v>0</v>
          </cell>
          <cell r="AA3997">
            <v>0</v>
          </cell>
          <cell r="AB3997">
            <v>0</v>
          </cell>
          <cell r="AC3997">
            <v>0</v>
          </cell>
          <cell r="AD3997">
            <v>0</v>
          </cell>
          <cell r="AE3997">
            <v>0</v>
          </cell>
        </row>
        <row r="3998">
          <cell r="F3998" t="str">
            <v>(-) DESPESAS LOGÍSTICA (DISTRIBUIÇÃO)(-) Telefonia e Telecomunicações</v>
          </cell>
          <cell r="G3998" t="str">
            <v>(-) Telefonia e Telecomunicações</v>
          </cell>
          <cell r="H3998">
            <v>2497.3933802504571</v>
          </cell>
          <cell r="I3998">
            <v>1879.13</v>
          </cell>
          <cell r="J3998">
            <v>2497.3933802504571</v>
          </cell>
          <cell r="K3998">
            <v>1711.18</v>
          </cell>
          <cell r="L3998">
            <v>2497.3933802504571</v>
          </cell>
          <cell r="M3998">
            <v>1703.2</v>
          </cell>
          <cell r="N3998">
            <v>2497.3933802504571</v>
          </cell>
          <cell r="O3998">
            <v>1480.75</v>
          </cell>
          <cell r="P3998">
            <v>2497.3933802504571</v>
          </cell>
          <cell r="Q3998">
            <v>2345.34</v>
          </cell>
          <cell r="R3998">
            <v>2497.3933802504571</v>
          </cell>
          <cell r="S3998">
            <v>2637.04</v>
          </cell>
          <cell r="T3998">
            <v>2647.2369830654848</v>
          </cell>
          <cell r="U3998">
            <v>0</v>
          </cell>
          <cell r="V3998">
            <v>2647.2369830654848</v>
          </cell>
          <cell r="W3998">
            <v>0</v>
          </cell>
          <cell r="X3998">
            <v>2647.2369830654848</v>
          </cell>
          <cell r="Y3998">
            <v>0</v>
          </cell>
          <cell r="Z3998">
            <v>2647.2369830654848</v>
          </cell>
          <cell r="AA3998">
            <v>0</v>
          </cell>
          <cell r="AB3998">
            <v>2647.2369830654848</v>
          </cell>
          <cell r="AC3998">
            <v>0</v>
          </cell>
          <cell r="AD3998">
            <v>2647.2369830654848</v>
          </cell>
          <cell r="AE3998">
            <v>0</v>
          </cell>
        </row>
        <row r="3999">
          <cell r="F3999" t="str">
            <v>(-) DESPESAS LOGÍSTICA (DISTRIBUIÇÃO)Telefonia Fixa</v>
          </cell>
          <cell r="G3999" t="str">
            <v>Telefonia Fixa</v>
          </cell>
          <cell r="H3999">
            <v>0</v>
          </cell>
          <cell r="I3999">
            <v>0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N3999">
            <v>0</v>
          </cell>
          <cell r="O3999">
            <v>0</v>
          </cell>
          <cell r="P3999">
            <v>0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  <cell r="Y3999">
            <v>0</v>
          </cell>
          <cell r="Z3999">
            <v>0</v>
          </cell>
          <cell r="AA3999">
            <v>0</v>
          </cell>
          <cell r="AB3999">
            <v>0</v>
          </cell>
          <cell r="AC3999">
            <v>0</v>
          </cell>
          <cell r="AD3999">
            <v>0</v>
          </cell>
          <cell r="AE3999">
            <v>0</v>
          </cell>
        </row>
        <row r="4000">
          <cell r="F4000" t="str">
            <v>(-) DESPESAS LOGÍSTICA (DISTRIBUIÇÃO)Telefonia Móvel</v>
          </cell>
          <cell r="G4000" t="str">
            <v>Telefonia Móvel</v>
          </cell>
          <cell r="H4000">
            <v>2497.3933802504571</v>
          </cell>
          <cell r="I4000">
            <v>1879.13</v>
          </cell>
          <cell r="J4000">
            <v>2497.3933802504571</v>
          </cell>
          <cell r="K4000">
            <v>1711.18</v>
          </cell>
          <cell r="L4000">
            <v>2497.3933802504571</v>
          </cell>
          <cell r="M4000">
            <v>1703.2</v>
          </cell>
          <cell r="N4000">
            <v>2497.3933802504571</v>
          </cell>
          <cell r="O4000">
            <v>1480.75</v>
          </cell>
          <cell r="P4000">
            <v>2497.3933802504571</v>
          </cell>
          <cell r="Q4000">
            <v>2345.34</v>
          </cell>
          <cell r="R4000">
            <v>2497.3933802504571</v>
          </cell>
          <cell r="S4000">
            <v>2637.04</v>
          </cell>
          <cell r="T4000">
            <v>2647.2369830654848</v>
          </cell>
          <cell r="U4000">
            <v>0</v>
          </cell>
          <cell r="V4000">
            <v>2647.2369830654848</v>
          </cell>
          <cell r="W4000">
            <v>0</v>
          </cell>
          <cell r="X4000">
            <v>2647.2369830654848</v>
          </cell>
          <cell r="Y4000">
            <v>0</v>
          </cell>
          <cell r="Z4000">
            <v>2647.2369830654848</v>
          </cell>
          <cell r="AA4000">
            <v>0</v>
          </cell>
          <cell r="AB4000">
            <v>2647.2369830654848</v>
          </cell>
          <cell r="AC4000">
            <v>0</v>
          </cell>
          <cell r="AD4000">
            <v>2647.2369830654848</v>
          </cell>
          <cell r="AE4000">
            <v>0</v>
          </cell>
        </row>
        <row r="4001">
          <cell r="F4001" t="str">
            <v>(-) DESPESAS LOGÍSTICA (DISTRIBUIÇÃO)Internet</v>
          </cell>
          <cell r="G4001" t="str">
            <v>Internet</v>
          </cell>
          <cell r="H4001">
            <v>0</v>
          </cell>
          <cell r="I4001">
            <v>0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N4001">
            <v>0</v>
          </cell>
          <cell r="O4001">
            <v>0</v>
          </cell>
          <cell r="P4001">
            <v>0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  <cell r="Z4001">
            <v>0</v>
          </cell>
          <cell r="AA4001">
            <v>0</v>
          </cell>
          <cell r="AB4001">
            <v>0</v>
          </cell>
          <cell r="AC4001">
            <v>0</v>
          </cell>
          <cell r="AD4001">
            <v>0</v>
          </cell>
          <cell r="AE4001">
            <v>0</v>
          </cell>
        </row>
        <row r="4002">
          <cell r="F4002" t="str">
            <v>(-) DESPESAS LOGÍSTICA (DISTRIBUIÇÃO)Serviço de Trasmissão em Audio e Video</v>
          </cell>
          <cell r="G4002" t="str">
            <v>Serviço de Trasmissão em Audio e Video</v>
          </cell>
          <cell r="H4002">
            <v>0</v>
          </cell>
          <cell r="I4002">
            <v>0</v>
          </cell>
          <cell r="J4002">
            <v>0</v>
          </cell>
          <cell r="K4002">
            <v>0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0</v>
          </cell>
          <cell r="Q4002">
            <v>0</v>
          </cell>
          <cell r="R4002">
            <v>0</v>
          </cell>
          <cell r="S4002">
            <v>0</v>
          </cell>
          <cell r="T4002">
            <v>0</v>
          </cell>
          <cell r="U4002">
            <v>0</v>
          </cell>
          <cell r="V4002">
            <v>0</v>
          </cell>
          <cell r="W4002">
            <v>0</v>
          </cell>
          <cell r="X4002">
            <v>0</v>
          </cell>
          <cell r="Y4002">
            <v>0</v>
          </cell>
          <cell r="Z4002">
            <v>0</v>
          </cell>
          <cell r="AA4002">
            <v>0</v>
          </cell>
          <cell r="AB4002">
            <v>0</v>
          </cell>
          <cell r="AC4002">
            <v>0</v>
          </cell>
          <cell r="AD4002">
            <v>0</v>
          </cell>
          <cell r="AE4002">
            <v>0</v>
          </cell>
        </row>
        <row r="4003">
          <cell r="F4003" t="str">
            <v>(-) DESPESAS LOGÍSTICA (DISTRIBUIÇÃO)Voip</v>
          </cell>
          <cell r="G4003" t="str">
            <v>Voip</v>
          </cell>
          <cell r="H4003">
            <v>0</v>
          </cell>
          <cell r="I4003">
            <v>0</v>
          </cell>
          <cell r="J4003">
            <v>0</v>
          </cell>
          <cell r="K4003">
            <v>0</v>
          </cell>
          <cell r="L4003">
            <v>0</v>
          </cell>
          <cell r="M4003">
            <v>0</v>
          </cell>
          <cell r="N4003">
            <v>0</v>
          </cell>
          <cell r="O4003">
            <v>0</v>
          </cell>
          <cell r="P4003">
            <v>0</v>
          </cell>
          <cell r="Q4003">
            <v>0</v>
          </cell>
          <cell r="R4003">
            <v>0</v>
          </cell>
          <cell r="S4003">
            <v>0</v>
          </cell>
          <cell r="T4003">
            <v>0</v>
          </cell>
          <cell r="U4003">
            <v>0</v>
          </cell>
          <cell r="V4003">
            <v>0</v>
          </cell>
          <cell r="W4003">
            <v>0</v>
          </cell>
          <cell r="X4003">
            <v>0</v>
          </cell>
          <cell r="Y4003">
            <v>0</v>
          </cell>
          <cell r="Z4003">
            <v>0</v>
          </cell>
          <cell r="AA4003">
            <v>0</v>
          </cell>
          <cell r="AB4003">
            <v>0</v>
          </cell>
          <cell r="AC4003">
            <v>0</v>
          </cell>
          <cell r="AD4003">
            <v>0</v>
          </cell>
          <cell r="AE4003">
            <v>0</v>
          </cell>
        </row>
        <row r="4004">
          <cell r="F4004" t="str">
            <v>(-) DESPESAS LOGÍSTICA (DISTRIBUIÇÃO)(-)Materias de Consumo</v>
          </cell>
          <cell r="G4004" t="str">
            <v>(-)Materias de Consumo</v>
          </cell>
          <cell r="H4004">
            <v>36410</v>
          </cell>
          <cell r="I4004">
            <v>32631.149999999998</v>
          </cell>
          <cell r="J4004">
            <v>36410</v>
          </cell>
          <cell r="K4004">
            <v>8979.5199999999986</v>
          </cell>
          <cell r="L4004">
            <v>36410</v>
          </cell>
          <cell r="M4004">
            <v>29171.95</v>
          </cell>
          <cell r="N4004">
            <v>38410</v>
          </cell>
          <cell r="O4004">
            <v>19117.359999999997</v>
          </cell>
          <cell r="P4004">
            <v>38410</v>
          </cell>
          <cell r="Q4004">
            <v>44105.520000000004</v>
          </cell>
          <cell r="R4004">
            <v>43410</v>
          </cell>
          <cell r="S4004">
            <v>57079.729999999996</v>
          </cell>
          <cell r="T4004">
            <v>41310</v>
          </cell>
          <cell r="U4004">
            <v>77434.58</v>
          </cell>
          <cell r="V4004">
            <v>41310</v>
          </cell>
          <cell r="W4004">
            <v>0</v>
          </cell>
          <cell r="X4004">
            <v>41310</v>
          </cell>
          <cell r="Y4004">
            <v>0</v>
          </cell>
          <cell r="Z4004">
            <v>41310</v>
          </cell>
          <cell r="AA4004">
            <v>0</v>
          </cell>
          <cell r="AB4004">
            <v>41310</v>
          </cell>
          <cell r="AC4004">
            <v>0</v>
          </cell>
          <cell r="AD4004">
            <v>41310</v>
          </cell>
          <cell r="AE4004">
            <v>0</v>
          </cell>
        </row>
        <row r="4005">
          <cell r="F4005" t="str">
            <v>(-) DESPESAS LOGÍSTICA (DISTRIBUIÇÃO)Material de Consumo Informática</v>
          </cell>
          <cell r="G4005" t="str">
            <v>Material de Consumo Informática</v>
          </cell>
          <cell r="H4005">
            <v>200</v>
          </cell>
          <cell r="I4005">
            <v>0</v>
          </cell>
          <cell r="J4005">
            <v>200</v>
          </cell>
          <cell r="K4005">
            <v>0</v>
          </cell>
          <cell r="L4005">
            <v>200</v>
          </cell>
          <cell r="M4005">
            <v>0</v>
          </cell>
          <cell r="N4005">
            <v>200</v>
          </cell>
          <cell r="O4005">
            <v>0</v>
          </cell>
          <cell r="P4005">
            <v>200</v>
          </cell>
          <cell r="Q4005">
            <v>0</v>
          </cell>
          <cell r="R4005">
            <v>200</v>
          </cell>
          <cell r="S4005">
            <v>0</v>
          </cell>
          <cell r="T4005">
            <v>200</v>
          </cell>
          <cell r="U4005">
            <v>0</v>
          </cell>
          <cell r="V4005">
            <v>200</v>
          </cell>
          <cell r="W4005">
            <v>0</v>
          </cell>
          <cell r="X4005">
            <v>200</v>
          </cell>
          <cell r="Y4005">
            <v>0</v>
          </cell>
          <cell r="Z4005">
            <v>200</v>
          </cell>
          <cell r="AA4005">
            <v>0</v>
          </cell>
          <cell r="AB4005">
            <v>200</v>
          </cell>
          <cell r="AC4005">
            <v>0</v>
          </cell>
          <cell r="AD4005">
            <v>200</v>
          </cell>
          <cell r="AE4005">
            <v>0</v>
          </cell>
        </row>
        <row r="4006">
          <cell r="F4006" t="str">
            <v>(-) DESPESAS LOGÍSTICA (DISTRIBUIÇÃO)Aluguel Máquina Reprográfica</v>
          </cell>
          <cell r="G4006" t="str">
            <v>Aluguel Máquina Reprográfica</v>
          </cell>
          <cell r="H4006">
            <v>700</v>
          </cell>
          <cell r="I4006">
            <v>670.85</v>
          </cell>
          <cell r="J4006">
            <v>700</v>
          </cell>
          <cell r="K4006">
            <v>630.41999999999996</v>
          </cell>
          <cell r="L4006">
            <v>700</v>
          </cell>
          <cell r="M4006">
            <v>494.14</v>
          </cell>
          <cell r="N4006">
            <v>700</v>
          </cell>
          <cell r="O4006">
            <v>663.36</v>
          </cell>
          <cell r="P4006">
            <v>700</v>
          </cell>
          <cell r="Q4006">
            <v>603.6</v>
          </cell>
          <cell r="R4006">
            <v>700</v>
          </cell>
          <cell r="S4006">
            <v>702.5</v>
          </cell>
          <cell r="T4006">
            <v>700</v>
          </cell>
          <cell r="U4006">
            <v>612.73</v>
          </cell>
          <cell r="V4006">
            <v>700</v>
          </cell>
          <cell r="W4006">
            <v>0</v>
          </cell>
          <cell r="X4006">
            <v>700</v>
          </cell>
          <cell r="Y4006">
            <v>0</v>
          </cell>
          <cell r="Z4006">
            <v>700</v>
          </cell>
          <cell r="AA4006">
            <v>0</v>
          </cell>
          <cell r="AB4006">
            <v>700</v>
          </cell>
          <cell r="AC4006">
            <v>0</v>
          </cell>
          <cell r="AD4006">
            <v>700</v>
          </cell>
          <cell r="AE4006">
            <v>0</v>
          </cell>
        </row>
        <row r="4007">
          <cell r="F4007" t="str">
            <v>(-) DESPESAS LOGÍSTICA (DISTRIBUIÇÃO)Material de Consumo Máquina Reprografia</v>
          </cell>
          <cell r="G4007" t="str">
            <v>Material de Consumo Máquina Reprografia</v>
          </cell>
          <cell r="H4007">
            <v>1260</v>
          </cell>
          <cell r="I4007">
            <v>1040.75</v>
          </cell>
          <cell r="J4007">
            <v>1260</v>
          </cell>
          <cell r="K4007">
            <v>918.33</v>
          </cell>
          <cell r="L4007">
            <v>1260</v>
          </cell>
          <cell r="M4007">
            <v>1015.09</v>
          </cell>
          <cell r="N4007">
            <v>1260</v>
          </cell>
          <cell r="O4007">
            <v>1152.18</v>
          </cell>
          <cell r="P4007">
            <v>1260</v>
          </cell>
          <cell r="Q4007">
            <v>947.05</v>
          </cell>
          <cell r="R4007">
            <v>1260</v>
          </cell>
          <cell r="S4007">
            <v>1121.52</v>
          </cell>
          <cell r="T4007">
            <v>1260</v>
          </cell>
          <cell r="U4007">
            <v>1481.03</v>
          </cell>
          <cell r="V4007">
            <v>1260</v>
          </cell>
          <cell r="W4007">
            <v>0</v>
          </cell>
          <cell r="X4007">
            <v>1260</v>
          </cell>
          <cell r="Y4007">
            <v>0</v>
          </cell>
          <cell r="Z4007">
            <v>1260</v>
          </cell>
          <cell r="AA4007">
            <v>0</v>
          </cell>
          <cell r="AB4007">
            <v>1260</v>
          </cell>
          <cell r="AC4007">
            <v>0</v>
          </cell>
          <cell r="AD4007">
            <v>1260</v>
          </cell>
          <cell r="AE4007">
            <v>0</v>
          </cell>
        </row>
        <row r="4008">
          <cell r="F4008" t="str">
            <v>(-) DESPESAS LOGÍSTICA (DISTRIBUIÇÃO)Material de Expediente</v>
          </cell>
          <cell r="G4008" t="str">
            <v>Material de Expediente</v>
          </cell>
          <cell r="H4008">
            <v>28100</v>
          </cell>
          <cell r="I4008">
            <v>22496.27</v>
          </cell>
          <cell r="J4008">
            <v>28100</v>
          </cell>
          <cell r="K4008">
            <v>855.72</v>
          </cell>
          <cell r="L4008">
            <v>28100</v>
          </cell>
          <cell r="M4008">
            <v>19745.14</v>
          </cell>
          <cell r="N4008">
            <v>28100</v>
          </cell>
          <cell r="O4008">
            <v>10199.129999999999</v>
          </cell>
          <cell r="P4008">
            <v>28100</v>
          </cell>
          <cell r="Q4008">
            <v>18382.88</v>
          </cell>
          <cell r="R4008">
            <v>28100</v>
          </cell>
          <cell r="S4008">
            <v>46335.53</v>
          </cell>
          <cell r="T4008">
            <v>33000</v>
          </cell>
          <cell r="U4008">
            <v>69177.850000000006</v>
          </cell>
          <cell r="V4008">
            <v>33000</v>
          </cell>
          <cell r="W4008">
            <v>0</v>
          </cell>
          <cell r="X4008">
            <v>33000</v>
          </cell>
          <cell r="Y4008">
            <v>0</v>
          </cell>
          <cell r="Z4008">
            <v>33000</v>
          </cell>
          <cell r="AA4008">
            <v>0</v>
          </cell>
          <cell r="AB4008">
            <v>33000</v>
          </cell>
          <cell r="AC4008">
            <v>0</v>
          </cell>
          <cell r="AD4008">
            <v>33000</v>
          </cell>
          <cell r="AE4008">
            <v>0</v>
          </cell>
        </row>
        <row r="4009">
          <cell r="F4009" t="str">
            <v>(-) DESPESAS LOGÍSTICA (DISTRIBUIÇÃO)Material de Limpeza</v>
          </cell>
          <cell r="G4009" t="str">
            <v>Material de Limpeza</v>
          </cell>
          <cell r="H4009">
            <v>600</v>
          </cell>
          <cell r="I4009">
            <v>571.03</v>
          </cell>
          <cell r="J4009">
            <v>600</v>
          </cell>
          <cell r="K4009">
            <v>346.95</v>
          </cell>
          <cell r="L4009">
            <v>600</v>
          </cell>
          <cell r="M4009">
            <v>1597.08</v>
          </cell>
          <cell r="N4009">
            <v>600</v>
          </cell>
          <cell r="O4009">
            <v>422.16</v>
          </cell>
          <cell r="P4009">
            <v>600</v>
          </cell>
          <cell r="Q4009">
            <v>380.96</v>
          </cell>
          <cell r="R4009">
            <v>600</v>
          </cell>
          <cell r="S4009">
            <v>1884.86</v>
          </cell>
          <cell r="T4009">
            <v>600</v>
          </cell>
          <cell r="U4009">
            <v>723.16</v>
          </cell>
          <cell r="V4009">
            <v>600</v>
          </cell>
          <cell r="W4009">
            <v>0</v>
          </cell>
          <cell r="X4009">
            <v>600</v>
          </cell>
          <cell r="Y4009">
            <v>0</v>
          </cell>
          <cell r="Z4009">
            <v>600</v>
          </cell>
          <cell r="AA4009">
            <v>0</v>
          </cell>
          <cell r="AB4009">
            <v>600</v>
          </cell>
          <cell r="AC4009">
            <v>0</v>
          </cell>
          <cell r="AD4009">
            <v>600</v>
          </cell>
          <cell r="AE4009">
            <v>0</v>
          </cell>
        </row>
        <row r="4010">
          <cell r="F4010" t="str">
            <v>(-) DESPESAS LOGÍSTICA (DISTRIBUIÇÃO)Material Gráfico e Repreográfico</v>
          </cell>
          <cell r="G4010" t="str">
            <v>Material Gráfico e Repreográfico</v>
          </cell>
          <cell r="H4010">
            <v>600</v>
          </cell>
          <cell r="I4010">
            <v>0</v>
          </cell>
          <cell r="J4010">
            <v>600</v>
          </cell>
          <cell r="K4010">
            <v>0</v>
          </cell>
          <cell r="L4010">
            <v>600</v>
          </cell>
          <cell r="M4010">
            <v>6</v>
          </cell>
          <cell r="N4010">
            <v>600</v>
          </cell>
          <cell r="O4010">
            <v>0</v>
          </cell>
          <cell r="P4010">
            <v>600</v>
          </cell>
          <cell r="Q4010">
            <v>0</v>
          </cell>
          <cell r="R4010">
            <v>600</v>
          </cell>
          <cell r="S4010">
            <v>6</v>
          </cell>
          <cell r="T4010">
            <v>600</v>
          </cell>
          <cell r="U4010">
            <v>0</v>
          </cell>
          <cell r="V4010">
            <v>600</v>
          </cell>
          <cell r="W4010">
            <v>0</v>
          </cell>
          <cell r="X4010">
            <v>600</v>
          </cell>
          <cell r="Y4010">
            <v>0</v>
          </cell>
          <cell r="Z4010">
            <v>600</v>
          </cell>
          <cell r="AA4010">
            <v>0</v>
          </cell>
          <cell r="AB4010">
            <v>600</v>
          </cell>
          <cell r="AC4010">
            <v>0</v>
          </cell>
          <cell r="AD4010">
            <v>600</v>
          </cell>
          <cell r="AE4010">
            <v>0</v>
          </cell>
        </row>
        <row r="4011">
          <cell r="F4011" t="str">
            <v>(-) DESPESAS LOGÍSTICA (DISTRIBUIÇÃO)Materiais de Natureza Permanente</v>
          </cell>
          <cell r="G4011" t="str">
            <v>Materiais de Natureza Permanente</v>
          </cell>
          <cell r="H4011">
            <v>2500</v>
          </cell>
          <cell r="I4011">
            <v>6319.0599999999995</v>
          </cell>
          <cell r="J4011">
            <v>2500</v>
          </cell>
          <cell r="K4011">
            <v>6170.79</v>
          </cell>
          <cell r="L4011">
            <v>2500</v>
          </cell>
          <cell r="M4011">
            <v>6176.9400000000005</v>
          </cell>
          <cell r="N4011">
            <v>2500</v>
          </cell>
          <cell r="O4011">
            <v>6302.4100000000008</v>
          </cell>
          <cell r="P4011">
            <v>2500</v>
          </cell>
          <cell r="Q4011">
            <v>6212.1100000000006</v>
          </cell>
          <cell r="R4011">
            <v>2500</v>
          </cell>
          <cell r="S4011">
            <v>6191.82</v>
          </cell>
          <cell r="T4011">
            <v>2500</v>
          </cell>
          <cell r="U4011">
            <v>5271.02</v>
          </cell>
          <cell r="V4011">
            <v>2500</v>
          </cell>
          <cell r="W4011">
            <v>0</v>
          </cell>
          <cell r="X4011">
            <v>2500</v>
          </cell>
          <cell r="Y4011">
            <v>0</v>
          </cell>
          <cell r="Z4011">
            <v>2500</v>
          </cell>
          <cell r="AA4011">
            <v>0</v>
          </cell>
          <cell r="AB4011">
            <v>2500</v>
          </cell>
          <cell r="AC4011">
            <v>0</v>
          </cell>
          <cell r="AD4011">
            <v>2500</v>
          </cell>
          <cell r="AE4011">
            <v>0</v>
          </cell>
        </row>
        <row r="4012">
          <cell r="F4012" t="str">
            <v>(-) DESPESAS LOGÍSTICA (DISTRIBUIÇÃO)Coffee Break</v>
          </cell>
          <cell r="G4012" t="str">
            <v>Coffee Break</v>
          </cell>
          <cell r="H4012">
            <v>1000</v>
          </cell>
          <cell r="I4012">
            <v>0</v>
          </cell>
          <cell r="J4012">
            <v>1000</v>
          </cell>
          <cell r="K4012">
            <v>0</v>
          </cell>
          <cell r="L4012">
            <v>1000</v>
          </cell>
          <cell r="M4012">
            <v>0</v>
          </cell>
          <cell r="N4012">
            <v>3000</v>
          </cell>
          <cell r="O4012">
            <v>60.98</v>
          </cell>
          <cell r="P4012">
            <v>3000</v>
          </cell>
          <cell r="Q4012">
            <v>12.57</v>
          </cell>
          <cell r="R4012">
            <v>8000</v>
          </cell>
          <cell r="S4012">
            <v>0</v>
          </cell>
          <cell r="T4012">
            <v>1000</v>
          </cell>
          <cell r="U4012">
            <v>30.36</v>
          </cell>
          <cell r="V4012">
            <v>1000</v>
          </cell>
          <cell r="W4012">
            <v>0</v>
          </cell>
          <cell r="X4012">
            <v>1000</v>
          </cell>
          <cell r="Y4012">
            <v>0</v>
          </cell>
          <cell r="Z4012">
            <v>1000</v>
          </cell>
          <cell r="AA4012">
            <v>0</v>
          </cell>
          <cell r="AB4012">
            <v>1000</v>
          </cell>
          <cell r="AC4012">
            <v>0</v>
          </cell>
          <cell r="AD4012">
            <v>1000</v>
          </cell>
          <cell r="AE4012">
            <v>0</v>
          </cell>
        </row>
        <row r="4013">
          <cell r="F4013" t="str">
            <v>(-) DESPESAS LOGÍSTICA (DISTRIBUIÇÃO)Material EPI</v>
          </cell>
          <cell r="G4013" t="str">
            <v>Material EPI</v>
          </cell>
          <cell r="H4013">
            <v>1450</v>
          </cell>
          <cell r="I4013">
            <v>1533.19</v>
          </cell>
          <cell r="J4013">
            <v>1450</v>
          </cell>
          <cell r="K4013">
            <v>57.31</v>
          </cell>
          <cell r="L4013">
            <v>1450</v>
          </cell>
          <cell r="M4013">
            <v>137.56</v>
          </cell>
          <cell r="N4013">
            <v>1450</v>
          </cell>
          <cell r="O4013">
            <v>317.14</v>
          </cell>
          <cell r="P4013">
            <v>1450</v>
          </cell>
          <cell r="Q4013">
            <v>17566.349999999999</v>
          </cell>
          <cell r="R4013">
            <v>1450</v>
          </cell>
          <cell r="S4013">
            <v>837.5</v>
          </cell>
          <cell r="T4013">
            <v>1450</v>
          </cell>
          <cell r="U4013">
            <v>138.43</v>
          </cell>
          <cell r="V4013">
            <v>1450</v>
          </cell>
          <cell r="W4013">
            <v>0</v>
          </cell>
          <cell r="X4013">
            <v>1450</v>
          </cell>
          <cell r="Y4013">
            <v>0</v>
          </cell>
          <cell r="Z4013">
            <v>1450</v>
          </cell>
          <cell r="AA4013">
            <v>0</v>
          </cell>
          <cell r="AB4013">
            <v>1450</v>
          </cell>
          <cell r="AC4013">
            <v>0</v>
          </cell>
          <cell r="AD4013">
            <v>1450</v>
          </cell>
          <cell r="AE4013">
            <v>0</v>
          </cell>
        </row>
        <row r="4014">
          <cell r="F4014" t="str">
            <v>(-) DESPESAS LOGÍSTICA (DISTRIBUIÇÃO)(-) Serviços Técnicos Especializados</v>
          </cell>
          <cell r="G4014" t="str">
            <v>(-) Serviços Técnicos Especializados</v>
          </cell>
          <cell r="H4014">
            <v>500</v>
          </cell>
          <cell r="I4014">
            <v>205.06</v>
          </cell>
          <cell r="J4014">
            <v>500</v>
          </cell>
          <cell r="K4014">
            <v>205.06</v>
          </cell>
          <cell r="L4014">
            <v>500</v>
          </cell>
          <cell r="M4014">
            <v>16205.06</v>
          </cell>
          <cell r="N4014">
            <v>500</v>
          </cell>
          <cell r="O4014">
            <v>12205.06</v>
          </cell>
          <cell r="P4014">
            <v>500</v>
          </cell>
          <cell r="Q4014">
            <v>12205.06</v>
          </cell>
          <cell r="R4014">
            <v>500</v>
          </cell>
          <cell r="S4014">
            <v>205.06</v>
          </cell>
          <cell r="T4014">
            <v>500</v>
          </cell>
          <cell r="U4014">
            <v>227.08</v>
          </cell>
          <cell r="V4014">
            <v>500</v>
          </cell>
          <cell r="W4014">
            <v>0</v>
          </cell>
          <cell r="X4014">
            <v>500</v>
          </cell>
          <cell r="Y4014">
            <v>0</v>
          </cell>
          <cell r="Z4014">
            <v>500</v>
          </cell>
          <cell r="AA4014">
            <v>0</v>
          </cell>
          <cell r="AB4014">
            <v>500</v>
          </cell>
          <cell r="AC4014">
            <v>0</v>
          </cell>
          <cell r="AD4014">
            <v>500</v>
          </cell>
          <cell r="AE4014">
            <v>0</v>
          </cell>
        </row>
        <row r="4015">
          <cell r="F4015" t="str">
            <v>(-) DESPESAS LOGÍSTICA (DISTRIBUIÇÃO)Comissões sobre Vendas</v>
          </cell>
          <cell r="G4015" t="str">
            <v>Comissões sobre Vendas</v>
          </cell>
          <cell r="H4015">
            <v>0</v>
          </cell>
          <cell r="I4015">
            <v>0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0</v>
          </cell>
          <cell r="P4015">
            <v>0</v>
          </cell>
          <cell r="Q4015">
            <v>0</v>
          </cell>
          <cell r="R4015">
            <v>0</v>
          </cell>
          <cell r="S4015">
            <v>0</v>
          </cell>
          <cell r="T4015">
            <v>0</v>
          </cell>
          <cell r="U4015">
            <v>0</v>
          </cell>
          <cell r="V4015">
            <v>0</v>
          </cell>
          <cell r="W4015">
            <v>0</v>
          </cell>
          <cell r="X4015">
            <v>0</v>
          </cell>
          <cell r="Y4015">
            <v>0</v>
          </cell>
          <cell r="Z4015">
            <v>0</v>
          </cell>
          <cell r="AA4015">
            <v>0</v>
          </cell>
          <cell r="AB4015">
            <v>0</v>
          </cell>
          <cell r="AC4015">
            <v>0</v>
          </cell>
          <cell r="AD4015">
            <v>0</v>
          </cell>
          <cell r="AE4015">
            <v>0</v>
          </cell>
        </row>
        <row r="4016">
          <cell r="F4016" t="str">
            <v>(-) DESPESAS LOGÍSTICA (DISTRIBUIÇÃO)Serviços de Segurança</v>
          </cell>
          <cell r="G4016" t="str">
            <v>Serviços de Segurança</v>
          </cell>
          <cell r="H4016">
            <v>0</v>
          </cell>
          <cell r="I4016">
            <v>0</v>
          </cell>
          <cell r="J4016">
            <v>0</v>
          </cell>
          <cell r="K4016">
            <v>0</v>
          </cell>
          <cell r="L4016">
            <v>0</v>
          </cell>
          <cell r="M4016">
            <v>0</v>
          </cell>
          <cell r="N4016">
            <v>0</v>
          </cell>
          <cell r="O4016">
            <v>0</v>
          </cell>
          <cell r="P4016">
            <v>0</v>
          </cell>
          <cell r="Q4016">
            <v>0</v>
          </cell>
          <cell r="R4016">
            <v>0</v>
          </cell>
          <cell r="S4016">
            <v>0</v>
          </cell>
          <cell r="T4016">
            <v>0</v>
          </cell>
          <cell r="U4016">
            <v>0</v>
          </cell>
          <cell r="V4016">
            <v>0</v>
          </cell>
          <cell r="W4016">
            <v>0</v>
          </cell>
          <cell r="X4016">
            <v>0</v>
          </cell>
          <cell r="Y4016">
            <v>0</v>
          </cell>
          <cell r="Z4016">
            <v>0</v>
          </cell>
          <cell r="AA4016">
            <v>0</v>
          </cell>
          <cell r="AB4016">
            <v>0</v>
          </cell>
          <cell r="AC4016">
            <v>0</v>
          </cell>
          <cell r="AD4016">
            <v>0</v>
          </cell>
          <cell r="AE4016">
            <v>0</v>
          </cell>
        </row>
        <row r="4017">
          <cell r="F4017" t="str">
            <v>(-) DESPESAS LOGÍSTICA (DISTRIBUIÇÃO)Serviços de Contabilidade</v>
          </cell>
          <cell r="G4017" t="str">
            <v>Serviços de Contabilidade</v>
          </cell>
          <cell r="H4017">
            <v>0</v>
          </cell>
          <cell r="I4017">
            <v>0</v>
          </cell>
          <cell r="J4017">
            <v>0</v>
          </cell>
          <cell r="K4017">
            <v>0</v>
          </cell>
          <cell r="L4017">
            <v>0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  <cell r="Q4017">
            <v>0</v>
          </cell>
          <cell r="R4017">
            <v>0</v>
          </cell>
          <cell r="S4017">
            <v>0</v>
          </cell>
          <cell r="T4017">
            <v>0</v>
          </cell>
          <cell r="U4017">
            <v>0</v>
          </cell>
          <cell r="V4017">
            <v>0</v>
          </cell>
          <cell r="W4017">
            <v>0</v>
          </cell>
          <cell r="X4017">
            <v>0</v>
          </cell>
          <cell r="Y4017">
            <v>0</v>
          </cell>
          <cell r="Z4017">
            <v>0</v>
          </cell>
          <cell r="AA4017">
            <v>0</v>
          </cell>
          <cell r="AB4017">
            <v>0</v>
          </cell>
          <cell r="AC4017">
            <v>0</v>
          </cell>
          <cell r="AD4017">
            <v>0</v>
          </cell>
          <cell r="AE4017">
            <v>0</v>
          </cell>
        </row>
        <row r="4018">
          <cell r="F4018" t="str">
            <v>(-) DESPESAS LOGÍSTICA (DISTRIBUIÇÃO)Assessoria Tributária</v>
          </cell>
          <cell r="G4018" t="str">
            <v>Assessoria Tributária</v>
          </cell>
          <cell r="H4018">
            <v>0</v>
          </cell>
          <cell r="I4018">
            <v>0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  <cell r="N4018">
            <v>0</v>
          </cell>
          <cell r="O4018">
            <v>0</v>
          </cell>
          <cell r="P4018">
            <v>0</v>
          </cell>
          <cell r="Q4018">
            <v>0</v>
          </cell>
          <cell r="R4018">
            <v>0</v>
          </cell>
          <cell r="S4018">
            <v>0</v>
          </cell>
          <cell r="T4018">
            <v>0</v>
          </cell>
          <cell r="U4018">
            <v>0</v>
          </cell>
          <cell r="V4018">
            <v>0</v>
          </cell>
          <cell r="W4018">
            <v>0</v>
          </cell>
          <cell r="X4018">
            <v>0</v>
          </cell>
          <cell r="Y4018">
            <v>0</v>
          </cell>
          <cell r="Z4018">
            <v>0</v>
          </cell>
          <cell r="AA4018">
            <v>0</v>
          </cell>
          <cell r="AB4018">
            <v>0</v>
          </cell>
          <cell r="AC4018">
            <v>0</v>
          </cell>
          <cell r="AD4018">
            <v>0</v>
          </cell>
          <cell r="AE4018">
            <v>0</v>
          </cell>
        </row>
        <row r="4019">
          <cell r="F4019" t="str">
            <v>(-) DESPESAS LOGÍSTICA (DISTRIBUIÇÃO)Auditoria Independente</v>
          </cell>
          <cell r="G4019" t="str">
            <v>Auditoria Independente</v>
          </cell>
          <cell r="H4019">
            <v>0</v>
          </cell>
          <cell r="I4019">
            <v>0</v>
          </cell>
          <cell r="J4019">
            <v>0</v>
          </cell>
          <cell r="K4019">
            <v>0</v>
          </cell>
          <cell r="L4019">
            <v>0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>
            <v>0</v>
          </cell>
          <cell r="R4019">
            <v>0</v>
          </cell>
          <cell r="S4019">
            <v>0</v>
          </cell>
          <cell r="T4019">
            <v>0</v>
          </cell>
          <cell r="U4019">
            <v>0</v>
          </cell>
          <cell r="V4019">
            <v>0</v>
          </cell>
          <cell r="W4019">
            <v>0</v>
          </cell>
          <cell r="X4019">
            <v>0</v>
          </cell>
          <cell r="Y4019">
            <v>0</v>
          </cell>
          <cell r="Z4019">
            <v>0</v>
          </cell>
          <cell r="AA4019">
            <v>0</v>
          </cell>
          <cell r="AB4019">
            <v>0</v>
          </cell>
          <cell r="AC4019">
            <v>0</v>
          </cell>
          <cell r="AD4019">
            <v>0</v>
          </cell>
          <cell r="AE4019">
            <v>0</v>
          </cell>
        </row>
        <row r="4020">
          <cell r="F4020" t="str">
            <v>(-) DESPESAS LOGÍSTICA (DISTRIBUIÇÃO)Advocacia</v>
          </cell>
          <cell r="G4020" t="str">
            <v>Advocacia</v>
          </cell>
          <cell r="H4020">
            <v>0</v>
          </cell>
          <cell r="I4020">
            <v>0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N4020">
            <v>0</v>
          </cell>
          <cell r="O4020">
            <v>0</v>
          </cell>
          <cell r="P4020">
            <v>0</v>
          </cell>
          <cell r="Q4020">
            <v>0</v>
          </cell>
          <cell r="R4020">
            <v>0</v>
          </cell>
          <cell r="S4020">
            <v>0</v>
          </cell>
          <cell r="T4020">
            <v>0</v>
          </cell>
          <cell r="U4020">
            <v>0</v>
          </cell>
          <cell r="V4020">
            <v>0</v>
          </cell>
          <cell r="W4020">
            <v>0</v>
          </cell>
          <cell r="X4020">
            <v>0</v>
          </cell>
          <cell r="Y4020">
            <v>0</v>
          </cell>
          <cell r="Z4020">
            <v>0</v>
          </cell>
          <cell r="AA4020">
            <v>0</v>
          </cell>
          <cell r="AB4020">
            <v>0</v>
          </cell>
          <cell r="AC4020">
            <v>0</v>
          </cell>
          <cell r="AD4020">
            <v>0</v>
          </cell>
          <cell r="AE4020">
            <v>0</v>
          </cell>
        </row>
        <row r="4021">
          <cell r="F4021" t="str">
            <v>(-) DESPESAS LOGÍSTICA (DISTRIBUIÇÃO)Assessoria de Imprensa</v>
          </cell>
          <cell r="G4021" t="str">
            <v>Assessoria de Imprensa</v>
          </cell>
          <cell r="H4021">
            <v>0</v>
          </cell>
          <cell r="I4021">
            <v>0</v>
          </cell>
          <cell r="J4021">
            <v>0</v>
          </cell>
          <cell r="K4021">
            <v>0</v>
          </cell>
          <cell r="L4021">
            <v>0</v>
          </cell>
          <cell r="M4021">
            <v>0</v>
          </cell>
          <cell r="N4021">
            <v>0</v>
          </cell>
          <cell r="O4021">
            <v>0</v>
          </cell>
          <cell r="P4021">
            <v>0</v>
          </cell>
          <cell r="Q4021">
            <v>0</v>
          </cell>
          <cell r="R4021">
            <v>0</v>
          </cell>
          <cell r="S4021">
            <v>0</v>
          </cell>
          <cell r="T4021">
            <v>0</v>
          </cell>
          <cell r="U4021">
            <v>0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  <cell r="AA4021">
            <v>0</v>
          </cell>
          <cell r="AB4021">
            <v>0</v>
          </cell>
          <cell r="AC4021">
            <v>0</v>
          </cell>
          <cell r="AD4021">
            <v>0</v>
          </cell>
          <cell r="AE4021">
            <v>0</v>
          </cell>
        </row>
        <row r="4022">
          <cell r="F4022" t="str">
            <v>(-) DESPESAS LOGÍSTICA (DISTRIBUIÇÃO)Assessoria de Comunicação</v>
          </cell>
          <cell r="G4022" t="str">
            <v>Assessoria de Comunicação</v>
          </cell>
          <cell r="H4022">
            <v>0</v>
          </cell>
          <cell r="I4022">
            <v>0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  <cell r="Z4022">
            <v>0</v>
          </cell>
          <cell r="AA4022">
            <v>0</v>
          </cell>
          <cell r="AB4022">
            <v>0</v>
          </cell>
          <cell r="AC4022">
            <v>0</v>
          </cell>
          <cell r="AD4022">
            <v>0</v>
          </cell>
          <cell r="AE4022">
            <v>0</v>
          </cell>
        </row>
        <row r="4023">
          <cell r="F4023" t="str">
            <v>(-) DESPESAS LOGÍSTICA (DISTRIBUIÇÃO)Assessoria Criação e Publicidade</v>
          </cell>
          <cell r="G4023" t="str">
            <v>Assessoria Criação e Publicidade</v>
          </cell>
          <cell r="H4023">
            <v>0</v>
          </cell>
          <cell r="I4023">
            <v>0</v>
          </cell>
          <cell r="J4023">
            <v>0</v>
          </cell>
          <cell r="K4023">
            <v>0</v>
          </cell>
          <cell r="L4023">
            <v>0</v>
          </cell>
          <cell r="M4023">
            <v>0</v>
          </cell>
          <cell r="N4023">
            <v>0</v>
          </cell>
          <cell r="O4023">
            <v>0</v>
          </cell>
          <cell r="P4023">
            <v>0</v>
          </cell>
          <cell r="Q4023">
            <v>0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0</v>
          </cell>
          <cell r="W4023">
            <v>0</v>
          </cell>
          <cell r="X4023">
            <v>0</v>
          </cell>
          <cell r="Y4023">
            <v>0</v>
          </cell>
          <cell r="Z4023">
            <v>0</v>
          </cell>
          <cell r="AA4023">
            <v>0</v>
          </cell>
          <cell r="AB4023">
            <v>0</v>
          </cell>
          <cell r="AC4023">
            <v>0</v>
          </cell>
          <cell r="AD4023">
            <v>0</v>
          </cell>
          <cell r="AE4023">
            <v>0</v>
          </cell>
        </row>
        <row r="4024">
          <cell r="F4024" t="str">
            <v>(-) DESPESAS LOGÍSTICA (DISTRIBUIÇÃO)Recrutamento e Seleção</v>
          </cell>
          <cell r="G4024" t="str">
            <v>Recrutamento e Seleção</v>
          </cell>
          <cell r="H4024">
            <v>0</v>
          </cell>
          <cell r="I4024">
            <v>0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N4024">
            <v>0</v>
          </cell>
          <cell r="O4024">
            <v>0</v>
          </cell>
          <cell r="P4024">
            <v>0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  <cell r="Z4024">
            <v>0</v>
          </cell>
          <cell r="AA4024">
            <v>0</v>
          </cell>
          <cell r="AB4024">
            <v>0</v>
          </cell>
          <cell r="AC4024">
            <v>0</v>
          </cell>
          <cell r="AD4024">
            <v>0</v>
          </cell>
          <cell r="AE4024">
            <v>0</v>
          </cell>
        </row>
        <row r="4025">
          <cell r="F4025" t="str">
            <v>(-) DESPESAS LOGÍSTICA (DISTRIBUIÇÃO)Ferramentas de Pesquisa</v>
          </cell>
          <cell r="G4025" t="str">
            <v>Ferramentas de Pesquisa</v>
          </cell>
          <cell r="H4025">
            <v>0</v>
          </cell>
          <cell r="I4025">
            <v>0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N4025">
            <v>0</v>
          </cell>
          <cell r="O4025">
            <v>0</v>
          </cell>
          <cell r="P4025">
            <v>0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  <cell r="Z4025">
            <v>0</v>
          </cell>
          <cell r="AA4025">
            <v>0</v>
          </cell>
          <cell r="AB4025">
            <v>0</v>
          </cell>
          <cell r="AC4025">
            <v>0</v>
          </cell>
          <cell r="AD4025">
            <v>0</v>
          </cell>
          <cell r="AE4025">
            <v>0</v>
          </cell>
        </row>
        <row r="4026">
          <cell r="F4026" t="str">
            <v>(-) DESPESAS LOGÍSTICA (DISTRIBUIÇÃO)Assessoria Empresarial</v>
          </cell>
          <cell r="G4026" t="str">
            <v>Assessoria Empresarial</v>
          </cell>
          <cell r="H4026">
            <v>0</v>
          </cell>
          <cell r="I4026">
            <v>0</v>
          </cell>
          <cell r="J4026">
            <v>0</v>
          </cell>
          <cell r="K4026">
            <v>0</v>
          </cell>
          <cell r="L4026">
            <v>0</v>
          </cell>
          <cell r="M4026">
            <v>16000</v>
          </cell>
          <cell r="N4026">
            <v>0</v>
          </cell>
          <cell r="O4026">
            <v>12000</v>
          </cell>
          <cell r="P4026">
            <v>0</v>
          </cell>
          <cell r="Q4026">
            <v>12000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  <cell r="Z4026">
            <v>0</v>
          </cell>
          <cell r="AA4026">
            <v>0</v>
          </cell>
          <cell r="AB4026">
            <v>0</v>
          </cell>
          <cell r="AC4026">
            <v>0</v>
          </cell>
          <cell r="AD4026">
            <v>0</v>
          </cell>
          <cell r="AE4026">
            <v>0</v>
          </cell>
        </row>
        <row r="4027">
          <cell r="F4027" t="str">
            <v>(-) DESPESAS LOGÍSTICA (DISTRIBUIÇÃO)Serviço de Desembaraço Aduaneiro</v>
          </cell>
          <cell r="G4027" t="str">
            <v>Serviço de Desembaraço Aduaneiro</v>
          </cell>
          <cell r="H4027">
            <v>0</v>
          </cell>
          <cell r="I4027">
            <v>0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  <cell r="N4027">
            <v>0</v>
          </cell>
          <cell r="O4027">
            <v>0</v>
          </cell>
          <cell r="P4027">
            <v>0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  <cell r="Z4027">
            <v>0</v>
          </cell>
          <cell r="AA4027">
            <v>0</v>
          </cell>
          <cell r="AB4027">
            <v>0</v>
          </cell>
          <cell r="AC4027">
            <v>0</v>
          </cell>
          <cell r="AD4027">
            <v>0</v>
          </cell>
          <cell r="AE4027">
            <v>0</v>
          </cell>
        </row>
        <row r="4028">
          <cell r="F4028" t="str">
            <v>(-) DESPESAS LOGÍSTICA (DISTRIBUIÇÃO)Participação em Associações</v>
          </cell>
          <cell r="G4028" t="str">
            <v>Participação em Associações</v>
          </cell>
          <cell r="H4028">
            <v>0</v>
          </cell>
          <cell r="I4028">
            <v>0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N4028">
            <v>0</v>
          </cell>
          <cell r="O4028">
            <v>0</v>
          </cell>
          <cell r="P4028">
            <v>0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  <cell r="Z4028">
            <v>0</v>
          </cell>
          <cell r="AA4028">
            <v>0</v>
          </cell>
          <cell r="AB4028">
            <v>0</v>
          </cell>
          <cell r="AC4028">
            <v>0</v>
          </cell>
          <cell r="AD4028">
            <v>0</v>
          </cell>
          <cell r="AE4028">
            <v>0</v>
          </cell>
        </row>
        <row r="4029">
          <cell r="F4029" t="str">
            <v>(-) DESPESAS LOGÍSTICA (DISTRIBUIÇÃO)Comissão Empresa de Cobrança</v>
          </cell>
          <cell r="G4029" t="str">
            <v>Comissão Empresa de Cobrança</v>
          </cell>
          <cell r="H4029">
            <v>0</v>
          </cell>
          <cell r="I4029">
            <v>0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N4029">
            <v>0</v>
          </cell>
          <cell r="O4029">
            <v>0</v>
          </cell>
          <cell r="P4029">
            <v>0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  <cell r="AA4029">
            <v>0</v>
          </cell>
          <cell r="AB4029">
            <v>0</v>
          </cell>
          <cell r="AC4029">
            <v>0</v>
          </cell>
          <cell r="AD4029">
            <v>0</v>
          </cell>
          <cell r="AE4029">
            <v>0</v>
          </cell>
        </row>
        <row r="4030">
          <cell r="F4030" t="str">
            <v>(-) DESPESAS LOGÍSTICA (DISTRIBUIÇÃO)Serviço Análise de Crédito</v>
          </cell>
          <cell r="G4030" t="str">
            <v>Serviço Análise de Crédito</v>
          </cell>
          <cell r="H4030">
            <v>0</v>
          </cell>
          <cell r="I4030">
            <v>0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0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  <cell r="Z4030">
            <v>0</v>
          </cell>
          <cell r="AA4030">
            <v>0</v>
          </cell>
          <cell r="AB4030">
            <v>0</v>
          </cell>
          <cell r="AC4030">
            <v>0</v>
          </cell>
          <cell r="AD4030">
            <v>0</v>
          </cell>
          <cell r="AE4030">
            <v>0</v>
          </cell>
        </row>
        <row r="4031">
          <cell r="F4031" t="str">
            <v>(-) DESPESAS LOGÍSTICA (DISTRIBUIÇÃO)Desenvolvimento e Manutenção de Software</v>
          </cell>
          <cell r="G4031" t="str">
            <v>Desenvolvimento e Manutenção de Software</v>
          </cell>
          <cell r="H4031">
            <v>0</v>
          </cell>
          <cell r="I4031">
            <v>0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  <cell r="Z4031">
            <v>0</v>
          </cell>
          <cell r="AA4031">
            <v>0</v>
          </cell>
          <cell r="AB4031">
            <v>0</v>
          </cell>
          <cell r="AC4031">
            <v>0</v>
          </cell>
          <cell r="AD4031">
            <v>0</v>
          </cell>
          <cell r="AE4031">
            <v>0</v>
          </cell>
        </row>
        <row r="4032">
          <cell r="F4032" t="str">
            <v>(-) DESPESAS LOGÍSTICA (DISTRIBUIÇÃO)Suporte Técnico Software</v>
          </cell>
          <cell r="G4032" t="str">
            <v>Suporte Técnico Software</v>
          </cell>
          <cell r="H4032">
            <v>0</v>
          </cell>
          <cell r="I4032">
            <v>0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N4032">
            <v>0</v>
          </cell>
          <cell r="O4032">
            <v>0</v>
          </cell>
          <cell r="P4032">
            <v>0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  <cell r="Z4032">
            <v>0</v>
          </cell>
          <cell r="AA4032">
            <v>0</v>
          </cell>
          <cell r="AB4032">
            <v>0</v>
          </cell>
          <cell r="AC4032">
            <v>0</v>
          </cell>
          <cell r="AD4032">
            <v>0</v>
          </cell>
          <cell r="AE4032">
            <v>0</v>
          </cell>
        </row>
        <row r="4033">
          <cell r="F4033" t="str">
            <v>(-) DESPESAS LOGÍSTICA (DISTRIBUIÇÃO)Licença para Uso de Software (Aluguel)</v>
          </cell>
          <cell r="G4033" t="str">
            <v>Licença para Uso de Software (Aluguel)</v>
          </cell>
          <cell r="H4033">
            <v>500</v>
          </cell>
          <cell r="I4033">
            <v>205.06</v>
          </cell>
          <cell r="J4033">
            <v>500</v>
          </cell>
          <cell r="K4033">
            <v>205.06</v>
          </cell>
          <cell r="L4033">
            <v>500</v>
          </cell>
          <cell r="M4033">
            <v>205.06</v>
          </cell>
          <cell r="N4033">
            <v>500</v>
          </cell>
          <cell r="O4033">
            <v>205.06</v>
          </cell>
          <cell r="P4033">
            <v>500</v>
          </cell>
          <cell r="Q4033">
            <v>205.06</v>
          </cell>
          <cell r="R4033">
            <v>500</v>
          </cell>
          <cell r="S4033">
            <v>205.06</v>
          </cell>
          <cell r="T4033">
            <v>500</v>
          </cell>
          <cell r="U4033">
            <v>227.08</v>
          </cell>
          <cell r="V4033">
            <v>500</v>
          </cell>
          <cell r="W4033">
            <v>0</v>
          </cell>
          <cell r="X4033">
            <v>500</v>
          </cell>
          <cell r="Y4033">
            <v>0</v>
          </cell>
          <cell r="Z4033">
            <v>500</v>
          </cell>
          <cell r="AA4033">
            <v>0</v>
          </cell>
          <cell r="AB4033">
            <v>500</v>
          </cell>
          <cell r="AC4033">
            <v>0</v>
          </cell>
          <cell r="AD4033">
            <v>500</v>
          </cell>
          <cell r="AE4033">
            <v>0</v>
          </cell>
        </row>
        <row r="4034">
          <cell r="F4034" t="str">
            <v>(-) DESPESAS LOGÍSTICA (DISTRIBUIÇÃO)Assessoria em TI</v>
          </cell>
          <cell r="G4034" t="str">
            <v>Assessoria em TI</v>
          </cell>
          <cell r="H4034">
            <v>0</v>
          </cell>
          <cell r="I4034">
            <v>0</v>
          </cell>
          <cell r="J4034">
            <v>0</v>
          </cell>
          <cell r="K4034">
            <v>0</v>
          </cell>
          <cell r="L4034">
            <v>0</v>
          </cell>
          <cell r="M4034">
            <v>0</v>
          </cell>
          <cell r="N4034">
            <v>0</v>
          </cell>
          <cell r="O4034">
            <v>0</v>
          </cell>
          <cell r="P4034">
            <v>0</v>
          </cell>
          <cell r="Q4034">
            <v>0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  <cell r="Z4034">
            <v>0</v>
          </cell>
          <cell r="AA4034">
            <v>0</v>
          </cell>
          <cell r="AB4034">
            <v>0</v>
          </cell>
          <cell r="AC4034">
            <v>0</v>
          </cell>
          <cell r="AD4034">
            <v>0</v>
          </cell>
          <cell r="AE4034">
            <v>0</v>
          </cell>
        </row>
        <row r="4035">
          <cell r="F4035" t="str">
            <v>(-) DESPESAS LOGÍSTICA (DISTRIBUIÇÃO)Manutenção Suporte Técnico Software</v>
          </cell>
          <cell r="G4035" t="str">
            <v>Manutenção Suporte Técnico Software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  <cell r="Z4035">
            <v>0</v>
          </cell>
          <cell r="AA4035">
            <v>0</v>
          </cell>
          <cell r="AB4035">
            <v>0</v>
          </cell>
          <cell r="AC4035">
            <v>0</v>
          </cell>
          <cell r="AD4035">
            <v>0</v>
          </cell>
          <cell r="AE4035">
            <v>0</v>
          </cell>
        </row>
        <row r="4036">
          <cell r="F4036" t="str">
            <v>(-) DESPESAS LOGÍSTICA (DISTRIBUIÇÃO)(-)Manutenção</v>
          </cell>
          <cell r="G4036" t="str">
            <v>(-)Manutenção</v>
          </cell>
          <cell r="H4036">
            <v>4000</v>
          </cell>
          <cell r="I4036">
            <v>2007.7</v>
          </cell>
          <cell r="J4036">
            <v>4000</v>
          </cell>
          <cell r="K4036">
            <v>2034</v>
          </cell>
          <cell r="L4036">
            <v>4000</v>
          </cell>
          <cell r="M4036">
            <v>1422</v>
          </cell>
          <cell r="N4036">
            <v>4000</v>
          </cell>
          <cell r="O4036">
            <v>4114.62</v>
          </cell>
          <cell r="P4036">
            <v>4000</v>
          </cell>
          <cell r="Q4036">
            <v>3660</v>
          </cell>
          <cell r="R4036">
            <v>4000</v>
          </cell>
          <cell r="S4036">
            <v>4701.7</v>
          </cell>
          <cell r="T4036">
            <v>4000</v>
          </cell>
          <cell r="U4036">
            <v>1396.03</v>
          </cell>
          <cell r="V4036">
            <v>4000</v>
          </cell>
          <cell r="W4036">
            <v>0</v>
          </cell>
          <cell r="X4036">
            <v>4000</v>
          </cell>
          <cell r="Y4036">
            <v>0</v>
          </cell>
          <cell r="Z4036">
            <v>4000</v>
          </cell>
          <cell r="AA4036">
            <v>0</v>
          </cell>
          <cell r="AB4036">
            <v>4000</v>
          </cell>
          <cell r="AC4036">
            <v>0</v>
          </cell>
          <cell r="AD4036">
            <v>4000</v>
          </cell>
          <cell r="AE4036">
            <v>0</v>
          </cell>
        </row>
        <row r="4037">
          <cell r="F4037" t="str">
            <v>(-) DESPESAS LOGÍSTICA (DISTRIBUIÇÃO)Materiais de Manutenção e Reparos</v>
          </cell>
          <cell r="G4037" t="str">
            <v>Materiais de Manutenção e Reparos</v>
          </cell>
          <cell r="H4037">
            <v>0</v>
          </cell>
          <cell r="I4037">
            <v>0</v>
          </cell>
          <cell r="J4037">
            <v>0</v>
          </cell>
          <cell r="K4037">
            <v>0</v>
          </cell>
          <cell r="L4037">
            <v>0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  <cell r="Z4037">
            <v>0</v>
          </cell>
          <cell r="AA4037">
            <v>0</v>
          </cell>
          <cell r="AB4037">
            <v>0</v>
          </cell>
          <cell r="AC4037">
            <v>0</v>
          </cell>
          <cell r="AD4037">
            <v>0</v>
          </cell>
          <cell r="AE4037">
            <v>0</v>
          </cell>
        </row>
        <row r="4038">
          <cell r="F4038" t="str">
            <v>(-) DESPESAS LOGÍSTICA (DISTRIBUIÇÃO)Manutenção Conservação Móveis e Utensílios</v>
          </cell>
          <cell r="G4038" t="str">
            <v>Manutenção Conservação Móveis e Utensílios</v>
          </cell>
          <cell r="H4038">
            <v>0</v>
          </cell>
          <cell r="I4038">
            <v>0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  <cell r="AB4038">
            <v>0</v>
          </cell>
          <cell r="AC4038">
            <v>0</v>
          </cell>
          <cell r="AD4038">
            <v>0</v>
          </cell>
          <cell r="AE4038">
            <v>0</v>
          </cell>
        </row>
        <row r="4039">
          <cell r="F4039" t="str">
            <v>(-) DESPESAS LOGÍSTICA (DISTRIBUIÇÃO)Manutenção Conservação Máq. e Equipamentos</v>
          </cell>
          <cell r="G4039" t="str">
            <v>Manutenção Conservação Máq. e Equipamentos</v>
          </cell>
          <cell r="H4039">
            <v>2500</v>
          </cell>
          <cell r="I4039">
            <v>2007.7</v>
          </cell>
          <cell r="J4039">
            <v>2500</v>
          </cell>
          <cell r="K4039">
            <v>2034</v>
          </cell>
          <cell r="L4039">
            <v>2500</v>
          </cell>
          <cell r="M4039">
            <v>1422</v>
          </cell>
          <cell r="N4039">
            <v>2500</v>
          </cell>
          <cell r="O4039">
            <v>4114.62</v>
          </cell>
          <cell r="P4039">
            <v>2500</v>
          </cell>
          <cell r="Q4039">
            <v>3660</v>
          </cell>
          <cell r="R4039">
            <v>2500</v>
          </cell>
          <cell r="S4039">
            <v>4701.7</v>
          </cell>
          <cell r="T4039">
            <v>2500</v>
          </cell>
          <cell r="U4039">
            <v>1396.03</v>
          </cell>
          <cell r="V4039">
            <v>2500</v>
          </cell>
          <cell r="W4039">
            <v>0</v>
          </cell>
          <cell r="X4039">
            <v>2500</v>
          </cell>
          <cell r="Y4039">
            <v>0</v>
          </cell>
          <cell r="Z4039">
            <v>2500</v>
          </cell>
          <cell r="AA4039">
            <v>0</v>
          </cell>
          <cell r="AB4039">
            <v>2500</v>
          </cell>
          <cell r="AC4039">
            <v>0</v>
          </cell>
          <cell r="AD4039">
            <v>2500</v>
          </cell>
          <cell r="AE4039">
            <v>0</v>
          </cell>
        </row>
        <row r="4040">
          <cell r="F4040" t="str">
            <v>(-) DESPESAS LOGÍSTICA (DISTRIBUIÇÃO)Manutenção de Equipamentos de Informática</v>
          </cell>
          <cell r="G4040" t="str">
            <v>Manutenção de Equipamentos de Informática</v>
          </cell>
          <cell r="H4040">
            <v>0</v>
          </cell>
          <cell r="I4040">
            <v>0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0</v>
          </cell>
          <cell r="Y4040">
            <v>0</v>
          </cell>
          <cell r="Z4040">
            <v>0</v>
          </cell>
          <cell r="AA4040">
            <v>0</v>
          </cell>
          <cell r="AB4040">
            <v>0</v>
          </cell>
          <cell r="AC4040">
            <v>0</v>
          </cell>
          <cell r="AD4040">
            <v>0</v>
          </cell>
          <cell r="AE4040">
            <v>0</v>
          </cell>
        </row>
        <row r="4041">
          <cell r="F4041" t="str">
            <v>(-) DESPESAS LOGÍSTICA (DISTRIBUIÇÃO)Manutenção e Conservação Instalações</v>
          </cell>
          <cell r="G4041" t="str">
            <v>Manutenção e Conservação Instalações</v>
          </cell>
          <cell r="H4041">
            <v>0</v>
          </cell>
          <cell r="I4041">
            <v>0</v>
          </cell>
          <cell r="J4041">
            <v>0</v>
          </cell>
          <cell r="K4041">
            <v>0</v>
          </cell>
          <cell r="L4041">
            <v>0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  <cell r="AB4041">
            <v>0</v>
          </cell>
          <cell r="AC4041">
            <v>0</v>
          </cell>
          <cell r="AD4041">
            <v>0</v>
          </cell>
          <cell r="AE4041">
            <v>0</v>
          </cell>
        </row>
        <row r="4042">
          <cell r="F4042" t="str">
            <v>(-) DESPESAS LOGÍSTICA (DISTRIBUIÇÃO)Manutenção e Conservação Predial</v>
          </cell>
          <cell r="G4042" t="str">
            <v>Manutenção e Conservação Predial</v>
          </cell>
          <cell r="H4042">
            <v>1500</v>
          </cell>
          <cell r="I4042">
            <v>0</v>
          </cell>
          <cell r="J4042">
            <v>1500</v>
          </cell>
          <cell r="K4042">
            <v>0</v>
          </cell>
          <cell r="L4042">
            <v>1500</v>
          </cell>
          <cell r="M4042">
            <v>0</v>
          </cell>
          <cell r="N4042">
            <v>1500</v>
          </cell>
          <cell r="O4042">
            <v>0</v>
          </cell>
          <cell r="P4042">
            <v>1500</v>
          </cell>
          <cell r="Q4042">
            <v>0</v>
          </cell>
          <cell r="R4042">
            <v>1500</v>
          </cell>
          <cell r="S4042">
            <v>0</v>
          </cell>
          <cell r="T4042">
            <v>1500</v>
          </cell>
          <cell r="U4042">
            <v>0</v>
          </cell>
          <cell r="V4042">
            <v>1500</v>
          </cell>
          <cell r="W4042">
            <v>0</v>
          </cell>
          <cell r="X4042">
            <v>1500</v>
          </cell>
          <cell r="Y4042">
            <v>0</v>
          </cell>
          <cell r="Z4042">
            <v>1500</v>
          </cell>
          <cell r="AA4042">
            <v>0</v>
          </cell>
          <cell r="AB4042">
            <v>1500</v>
          </cell>
          <cell r="AC4042">
            <v>0</v>
          </cell>
          <cell r="AD4042">
            <v>1500</v>
          </cell>
          <cell r="AE4042">
            <v>0</v>
          </cell>
        </row>
        <row r="4043">
          <cell r="F4043" t="str">
            <v>(-) DESPESAS LOGÍSTICA (DISTRIBUIÇÃO)(-)Outras Despesas Gerais</v>
          </cell>
          <cell r="G4043" t="str">
            <v>(-)Outras Despesas Gerais</v>
          </cell>
          <cell r="H4043">
            <v>4100</v>
          </cell>
          <cell r="I4043">
            <v>25942.420000000002</v>
          </cell>
          <cell r="J4043">
            <v>4100</v>
          </cell>
          <cell r="K4043">
            <v>21458.76</v>
          </cell>
          <cell r="L4043">
            <v>4100</v>
          </cell>
          <cell r="M4043">
            <v>17428.37</v>
          </cell>
          <cell r="N4043">
            <v>4100</v>
          </cell>
          <cell r="O4043">
            <v>2432.1799999999998</v>
          </cell>
          <cell r="P4043">
            <v>4100</v>
          </cell>
          <cell r="Q4043">
            <v>16733.629999999997</v>
          </cell>
          <cell r="R4043">
            <v>45300</v>
          </cell>
          <cell r="S4043">
            <v>12381.39</v>
          </cell>
          <cell r="T4043">
            <v>4100</v>
          </cell>
          <cell r="U4043">
            <v>13007.77</v>
          </cell>
          <cell r="V4043">
            <v>4100</v>
          </cell>
          <cell r="W4043">
            <v>0</v>
          </cell>
          <cell r="X4043">
            <v>4100</v>
          </cell>
          <cell r="Y4043">
            <v>0</v>
          </cell>
          <cell r="Z4043">
            <v>4100</v>
          </cell>
          <cell r="AA4043">
            <v>0</v>
          </cell>
          <cell r="AB4043">
            <v>4100</v>
          </cell>
          <cell r="AC4043">
            <v>0</v>
          </cell>
          <cell r="AD4043">
            <v>4100</v>
          </cell>
          <cell r="AE4043">
            <v>0</v>
          </cell>
        </row>
        <row r="4044">
          <cell r="F4044" t="str">
            <v>(-) DESPESAS LOGÍSTICA (DISTRIBUIÇÃO)Aluguel de Veículos</v>
          </cell>
          <cell r="G4044" t="str">
            <v>Aluguel de Veículos</v>
          </cell>
          <cell r="H4044">
            <v>1500</v>
          </cell>
          <cell r="I4044">
            <v>14864</v>
          </cell>
          <cell r="J4044">
            <v>1500</v>
          </cell>
          <cell r="K4044">
            <v>16368</v>
          </cell>
          <cell r="L4044">
            <v>1500</v>
          </cell>
          <cell r="M4044">
            <v>9316.58</v>
          </cell>
          <cell r="N4044">
            <v>1500</v>
          </cell>
          <cell r="O4044">
            <v>1407.62</v>
          </cell>
          <cell r="P4044">
            <v>1500</v>
          </cell>
          <cell r="Q4044">
            <v>14000</v>
          </cell>
          <cell r="R4044">
            <v>1500</v>
          </cell>
          <cell r="S4044">
            <v>0</v>
          </cell>
          <cell r="T4044">
            <v>1500</v>
          </cell>
          <cell r="U4044">
            <v>2790.39</v>
          </cell>
          <cell r="V4044">
            <v>1500</v>
          </cell>
          <cell r="W4044">
            <v>0</v>
          </cell>
          <cell r="X4044">
            <v>1500</v>
          </cell>
          <cell r="Y4044">
            <v>0</v>
          </cell>
          <cell r="Z4044">
            <v>1500</v>
          </cell>
          <cell r="AA4044">
            <v>0</v>
          </cell>
          <cell r="AB4044">
            <v>1500</v>
          </cell>
          <cell r="AC4044">
            <v>0</v>
          </cell>
          <cell r="AD4044">
            <v>1500</v>
          </cell>
          <cell r="AE4044">
            <v>0</v>
          </cell>
        </row>
        <row r="4045">
          <cell r="F4045" t="str">
            <v>(-) DESPESAS LOGÍSTICA (DISTRIBUIÇÃO)Assinatura Jornais, Revistas e Periódicos</v>
          </cell>
          <cell r="G4045" t="str">
            <v>Assinatura Jornais, Revistas e Periódicos</v>
          </cell>
          <cell r="H4045">
            <v>0</v>
          </cell>
          <cell r="I4045">
            <v>0</v>
          </cell>
          <cell r="J4045">
            <v>0</v>
          </cell>
          <cell r="K4045">
            <v>0</v>
          </cell>
          <cell r="L4045">
            <v>0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  <cell r="Z4045">
            <v>0</v>
          </cell>
          <cell r="AA4045">
            <v>0</v>
          </cell>
          <cell r="AB4045">
            <v>0</v>
          </cell>
          <cell r="AC4045">
            <v>0</v>
          </cell>
          <cell r="AD4045">
            <v>0</v>
          </cell>
          <cell r="AE4045">
            <v>0</v>
          </cell>
        </row>
        <row r="4046">
          <cell r="F4046" t="str">
            <v>(-) DESPESAS LOGÍSTICA (DISTRIBUIÇÃO)Combustível</v>
          </cell>
          <cell r="G4046" t="str">
            <v>Combustível</v>
          </cell>
          <cell r="H4046">
            <v>2300</v>
          </cell>
          <cell r="I4046">
            <v>537.75</v>
          </cell>
          <cell r="J4046">
            <v>2300</v>
          </cell>
          <cell r="K4046">
            <v>570.96</v>
          </cell>
          <cell r="L4046">
            <v>2300</v>
          </cell>
          <cell r="M4046">
            <v>103.97</v>
          </cell>
          <cell r="N4046">
            <v>2300</v>
          </cell>
          <cell r="O4046">
            <v>0</v>
          </cell>
          <cell r="P4046">
            <v>2300</v>
          </cell>
          <cell r="Q4046">
            <v>1989.87</v>
          </cell>
          <cell r="R4046">
            <v>2300</v>
          </cell>
          <cell r="S4046">
            <v>0</v>
          </cell>
          <cell r="T4046">
            <v>2300</v>
          </cell>
          <cell r="U4046">
            <v>0</v>
          </cell>
          <cell r="V4046">
            <v>2300</v>
          </cell>
          <cell r="W4046">
            <v>0</v>
          </cell>
          <cell r="X4046">
            <v>2300</v>
          </cell>
          <cell r="Y4046">
            <v>0</v>
          </cell>
          <cell r="Z4046">
            <v>2300</v>
          </cell>
          <cell r="AA4046">
            <v>0</v>
          </cell>
          <cell r="AB4046">
            <v>2300</v>
          </cell>
          <cell r="AC4046">
            <v>0</v>
          </cell>
          <cell r="AD4046">
            <v>2300</v>
          </cell>
          <cell r="AE4046">
            <v>0</v>
          </cell>
        </row>
        <row r="4047">
          <cell r="F4047" t="str">
            <v>(-) DESPESAS LOGÍSTICA (DISTRIBUIÇÃO)Despesa com Documentos</v>
          </cell>
          <cell r="G4047" t="str">
            <v>Despesa com Documentos</v>
          </cell>
          <cell r="H4047">
            <v>100</v>
          </cell>
          <cell r="I4047">
            <v>0</v>
          </cell>
          <cell r="J4047">
            <v>100</v>
          </cell>
          <cell r="K4047">
            <v>0</v>
          </cell>
          <cell r="L4047">
            <v>100</v>
          </cell>
          <cell r="M4047">
            <v>0</v>
          </cell>
          <cell r="N4047">
            <v>100</v>
          </cell>
          <cell r="O4047">
            <v>14</v>
          </cell>
          <cell r="P4047">
            <v>100</v>
          </cell>
          <cell r="Q4047">
            <v>0</v>
          </cell>
          <cell r="R4047">
            <v>100</v>
          </cell>
          <cell r="S4047">
            <v>0</v>
          </cell>
          <cell r="T4047">
            <v>100</v>
          </cell>
          <cell r="U4047">
            <v>0</v>
          </cell>
          <cell r="V4047">
            <v>100</v>
          </cell>
          <cell r="W4047">
            <v>0</v>
          </cell>
          <cell r="X4047">
            <v>100</v>
          </cell>
          <cell r="Y4047">
            <v>0</v>
          </cell>
          <cell r="Z4047">
            <v>100</v>
          </cell>
          <cell r="AA4047">
            <v>0</v>
          </cell>
          <cell r="AB4047">
            <v>100</v>
          </cell>
          <cell r="AC4047">
            <v>0</v>
          </cell>
          <cell r="AD4047">
            <v>100</v>
          </cell>
          <cell r="AE4047">
            <v>0</v>
          </cell>
        </row>
        <row r="4048">
          <cell r="F4048" t="str">
            <v>(-) DESPESAS LOGÍSTICA (DISTRIBUIÇÃO)Despesa com Processos Judiciais</v>
          </cell>
          <cell r="G4048" t="str">
            <v>Despesa com Processos Judiciais</v>
          </cell>
          <cell r="H4048">
            <v>0</v>
          </cell>
          <cell r="I4048">
            <v>0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N4048">
            <v>0</v>
          </cell>
          <cell r="O4048">
            <v>0</v>
          </cell>
          <cell r="P4048">
            <v>0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  <cell r="Z4048">
            <v>0</v>
          </cell>
          <cell r="AA4048">
            <v>0</v>
          </cell>
          <cell r="AB4048">
            <v>0</v>
          </cell>
          <cell r="AC4048">
            <v>0</v>
          </cell>
          <cell r="AD4048">
            <v>0</v>
          </cell>
          <cell r="AE4048">
            <v>0</v>
          </cell>
        </row>
        <row r="4049">
          <cell r="F4049" t="str">
            <v>(-) DESPESAS LOGÍSTICA (DISTRIBUIÇÃO)Frete Compra</v>
          </cell>
          <cell r="G4049" t="str">
            <v>Frete Compra</v>
          </cell>
          <cell r="H4049">
            <v>0</v>
          </cell>
          <cell r="I4049">
            <v>9923.77</v>
          </cell>
          <cell r="J4049">
            <v>0</v>
          </cell>
          <cell r="K4049">
            <v>919.14</v>
          </cell>
          <cell r="L4049">
            <v>0</v>
          </cell>
          <cell r="M4049">
            <v>950.69</v>
          </cell>
          <cell r="N4049">
            <v>0</v>
          </cell>
          <cell r="O4049">
            <v>405.42</v>
          </cell>
          <cell r="P4049">
            <v>0</v>
          </cell>
          <cell r="Q4049">
            <v>190.96999999999997</v>
          </cell>
          <cell r="R4049">
            <v>0</v>
          </cell>
          <cell r="S4049">
            <v>220.89</v>
          </cell>
          <cell r="T4049">
            <v>0</v>
          </cell>
          <cell r="U4049">
            <v>1040.07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  <cell r="Z4049">
            <v>0</v>
          </cell>
          <cell r="AA4049">
            <v>0</v>
          </cell>
          <cell r="AB4049">
            <v>0</v>
          </cell>
          <cell r="AC4049">
            <v>0</v>
          </cell>
          <cell r="AD4049">
            <v>0</v>
          </cell>
          <cell r="AE4049">
            <v>0</v>
          </cell>
        </row>
        <row r="4050">
          <cell r="F4050" t="str">
            <v>(-) DESPESAS LOGÍSTICA (DISTRIBUIÇÃO)Mão-de-Obra Terceirizada</v>
          </cell>
          <cell r="G4050" t="str">
            <v>Mão-de-Obra Terceirizada</v>
          </cell>
          <cell r="H4050">
            <v>0</v>
          </cell>
          <cell r="I4050">
            <v>0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N4050">
            <v>0</v>
          </cell>
          <cell r="O4050">
            <v>0</v>
          </cell>
          <cell r="P4050">
            <v>0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  <cell r="Z4050">
            <v>0</v>
          </cell>
          <cell r="AA4050">
            <v>0</v>
          </cell>
          <cell r="AB4050">
            <v>0</v>
          </cell>
          <cell r="AC4050">
            <v>0</v>
          </cell>
          <cell r="AD4050">
            <v>0</v>
          </cell>
          <cell r="AE4050">
            <v>0</v>
          </cell>
        </row>
        <row r="4051">
          <cell r="F4051" t="str">
            <v>(-) DESPESAS LOGÍSTICA (DISTRIBUIÇÃO)Serviço de Correios</v>
          </cell>
          <cell r="G4051" t="str">
            <v>Serviço de Correios</v>
          </cell>
          <cell r="H4051">
            <v>0</v>
          </cell>
          <cell r="I4051">
            <v>72.900000000000006</v>
          </cell>
          <cell r="J4051">
            <v>0</v>
          </cell>
          <cell r="K4051">
            <v>0</v>
          </cell>
          <cell r="L4051">
            <v>0</v>
          </cell>
          <cell r="M4051">
            <v>54</v>
          </cell>
          <cell r="N4051">
            <v>0</v>
          </cell>
          <cell r="O4051">
            <v>2.59</v>
          </cell>
          <cell r="P4051">
            <v>0</v>
          </cell>
          <cell r="Q4051">
            <v>3.33</v>
          </cell>
          <cell r="R4051">
            <v>0</v>
          </cell>
          <cell r="S4051">
            <v>0</v>
          </cell>
          <cell r="T4051">
            <v>0</v>
          </cell>
          <cell r="U4051">
            <v>68.88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  <cell r="Z4051">
            <v>0</v>
          </cell>
          <cell r="AA4051">
            <v>0</v>
          </cell>
          <cell r="AB4051">
            <v>0</v>
          </cell>
          <cell r="AC4051">
            <v>0</v>
          </cell>
          <cell r="AD4051">
            <v>0</v>
          </cell>
          <cell r="AE4051">
            <v>0</v>
          </cell>
        </row>
        <row r="4052">
          <cell r="F4052" t="str">
            <v>(-) DESPESAS LOGÍSTICA (DISTRIBUIÇÃO)Água</v>
          </cell>
          <cell r="G4052" t="str">
            <v>Água</v>
          </cell>
          <cell r="H4052">
            <v>200</v>
          </cell>
          <cell r="I4052">
            <v>1228.5</v>
          </cell>
          <cell r="J4052">
            <v>200</v>
          </cell>
          <cell r="K4052">
            <v>605.91</v>
          </cell>
          <cell r="L4052">
            <v>200</v>
          </cell>
          <cell r="M4052">
            <v>469.13</v>
          </cell>
          <cell r="N4052">
            <v>200</v>
          </cell>
          <cell r="O4052">
            <v>602.54999999999995</v>
          </cell>
          <cell r="P4052">
            <v>200</v>
          </cell>
          <cell r="Q4052">
            <v>549.46</v>
          </cell>
          <cell r="R4052">
            <v>200</v>
          </cell>
          <cell r="S4052">
            <v>0</v>
          </cell>
          <cell r="T4052">
            <v>200</v>
          </cell>
          <cell r="U4052">
            <v>1031.68</v>
          </cell>
          <cell r="V4052">
            <v>200</v>
          </cell>
          <cell r="W4052">
            <v>0</v>
          </cell>
          <cell r="X4052">
            <v>200</v>
          </cell>
          <cell r="Y4052">
            <v>0</v>
          </cell>
          <cell r="Z4052">
            <v>200</v>
          </cell>
          <cell r="AA4052">
            <v>0</v>
          </cell>
          <cell r="AB4052">
            <v>200</v>
          </cell>
          <cell r="AC4052">
            <v>0</v>
          </cell>
          <cell r="AD4052">
            <v>200</v>
          </cell>
          <cell r="AE4052">
            <v>0</v>
          </cell>
        </row>
        <row r="4053">
          <cell r="F4053" t="str">
            <v>(-) DESPESAS LOGÍSTICA (DISTRIBUIÇÃO)Despesas com Amortização de Software</v>
          </cell>
          <cell r="G4053" t="str">
            <v>Despesas com Amortização de Software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  <cell r="Z4053">
            <v>0</v>
          </cell>
          <cell r="AA4053">
            <v>0</v>
          </cell>
          <cell r="AB4053">
            <v>0</v>
          </cell>
          <cell r="AC4053">
            <v>0</v>
          </cell>
          <cell r="AD4053">
            <v>0</v>
          </cell>
          <cell r="AE4053">
            <v>0</v>
          </cell>
        </row>
        <row r="4054">
          <cell r="F4054" t="str">
            <v>(-) DESPESAS LOGÍSTICA (DISTRIBUIÇÃO)Taxas Operacionais</v>
          </cell>
          <cell r="G4054" t="str">
            <v>Taxas Operacionais</v>
          </cell>
          <cell r="H4054">
            <v>0</v>
          </cell>
          <cell r="I4054">
            <v>0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  <cell r="Z4054">
            <v>0</v>
          </cell>
          <cell r="AA4054">
            <v>0</v>
          </cell>
          <cell r="AB4054">
            <v>0</v>
          </cell>
          <cell r="AC4054">
            <v>0</v>
          </cell>
          <cell r="AD4054">
            <v>0</v>
          </cell>
          <cell r="AE4054">
            <v>0</v>
          </cell>
        </row>
        <row r="4055">
          <cell r="F4055" t="str">
            <v>(-) DESPESAS LOGÍSTICA (DISTRIBUIÇÃO)Aluguel de Imóveis</v>
          </cell>
          <cell r="G4055" t="str">
            <v>Aluguel de Imóveis</v>
          </cell>
          <cell r="H4055">
            <v>0</v>
          </cell>
          <cell r="I4055">
            <v>0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  <cell r="Z4055">
            <v>0</v>
          </cell>
          <cell r="AA4055">
            <v>0</v>
          </cell>
          <cell r="AB4055">
            <v>0</v>
          </cell>
          <cell r="AC4055">
            <v>0</v>
          </cell>
          <cell r="AD4055">
            <v>0</v>
          </cell>
          <cell r="AE4055">
            <v>0</v>
          </cell>
        </row>
        <row r="4056">
          <cell r="F4056" t="str">
            <v>(-) DESPESAS LOGÍSTICA (DISTRIBUIÇÃO)Seguro Frota Leve</v>
          </cell>
          <cell r="G4056" t="str">
            <v>Seguro Frota Leve</v>
          </cell>
          <cell r="H4056">
            <v>0</v>
          </cell>
          <cell r="I4056">
            <v>0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  <cell r="Z4056">
            <v>0</v>
          </cell>
          <cell r="AA4056">
            <v>0</v>
          </cell>
          <cell r="AB4056">
            <v>0</v>
          </cell>
          <cell r="AC4056">
            <v>0</v>
          </cell>
          <cell r="AD4056">
            <v>0</v>
          </cell>
          <cell r="AE4056">
            <v>0</v>
          </cell>
        </row>
        <row r="4057">
          <cell r="F4057" t="str">
            <v>(-) DESPESAS LOGÍSTICA (DISTRIBUIÇÃO)Perdas de Estoque</v>
          </cell>
          <cell r="G4057" t="str">
            <v>Perdas de Estoque</v>
          </cell>
          <cell r="H4057">
            <v>0</v>
          </cell>
          <cell r="I4057">
            <v>0</v>
          </cell>
          <cell r="J4057">
            <v>0</v>
          </cell>
          <cell r="K4057">
            <v>0</v>
          </cell>
          <cell r="L4057">
            <v>0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  <cell r="Z4057">
            <v>0</v>
          </cell>
          <cell r="AA4057">
            <v>0</v>
          </cell>
          <cell r="AB4057">
            <v>0</v>
          </cell>
          <cell r="AC4057">
            <v>0</v>
          </cell>
          <cell r="AD4057">
            <v>0</v>
          </cell>
          <cell r="AE4057">
            <v>0</v>
          </cell>
        </row>
        <row r="4058">
          <cell r="F4058" t="str">
            <v>(-) DESPESAS LOGÍSTICA (DISTRIBUIÇÃO)Aluguel de Máquinas e Equipamentos</v>
          </cell>
          <cell r="G4058" t="str">
            <v>Aluguel de Máquinas e Equipamentos</v>
          </cell>
          <cell r="H4058">
            <v>0</v>
          </cell>
          <cell r="I4058">
            <v>-684.5</v>
          </cell>
          <cell r="J4058">
            <v>0</v>
          </cell>
          <cell r="K4058">
            <v>2994.75</v>
          </cell>
          <cell r="L4058">
            <v>0</v>
          </cell>
          <cell r="M4058">
            <v>6534</v>
          </cell>
          <cell r="N4058">
            <v>0</v>
          </cell>
          <cell r="O4058">
            <v>0</v>
          </cell>
          <cell r="P4058">
            <v>0</v>
          </cell>
          <cell r="Q4058">
            <v>0</v>
          </cell>
          <cell r="R4058">
            <v>41200</v>
          </cell>
          <cell r="S4058">
            <v>12160.5</v>
          </cell>
          <cell r="T4058">
            <v>0</v>
          </cell>
          <cell r="U4058">
            <v>8076.75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  <cell r="Z4058">
            <v>0</v>
          </cell>
          <cell r="AA4058">
            <v>0</v>
          </cell>
          <cell r="AB4058">
            <v>0</v>
          </cell>
          <cell r="AC4058">
            <v>0</v>
          </cell>
          <cell r="AD4058">
            <v>0</v>
          </cell>
          <cell r="AE4058">
            <v>0</v>
          </cell>
        </row>
        <row r="4059">
          <cell r="F4059" t="str">
            <v>(-) DESPESAS LOGÍSTICA (DISTRIBUIÇÃO)Outras Despesas Gerais</v>
          </cell>
          <cell r="G4059" t="str">
            <v>Outras Despesas Gerais</v>
          </cell>
          <cell r="H4059">
            <v>0</v>
          </cell>
          <cell r="I4059">
            <v>0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  <cell r="AA4059">
            <v>0</v>
          </cell>
          <cell r="AB4059">
            <v>0</v>
          </cell>
          <cell r="AC4059">
            <v>0</v>
          </cell>
          <cell r="AD4059">
            <v>0</v>
          </cell>
          <cell r="AE4059">
            <v>0</v>
          </cell>
        </row>
        <row r="4060">
          <cell r="F4060" t="str">
            <v>(-) DESPESAS LOGÍSTICA (DISTRIBUIÇÃO)(=) OUTRAS RECEITAS/DESPESAS</v>
          </cell>
          <cell r="G4060" t="str">
            <v>(=) OUTRAS RECEITAS/DESPESAS</v>
          </cell>
          <cell r="H4060">
            <v>0</v>
          </cell>
          <cell r="I4060">
            <v>-48221.280000001243</v>
          </cell>
          <cell r="J4060">
            <v>-18706.59</v>
          </cell>
          <cell r="K4060">
            <v>-83864.53</v>
          </cell>
          <cell r="L4060">
            <v>-4490.18</v>
          </cell>
          <cell r="M4060">
            <v>-163078.06</v>
          </cell>
          <cell r="N4060">
            <v>-80155.03</v>
          </cell>
          <cell r="O4060">
            <v>-39328.5</v>
          </cell>
          <cell r="P4060">
            <v>-4535.33</v>
          </cell>
          <cell r="Q4060">
            <v>-31428.780000000002</v>
          </cell>
          <cell r="R4060">
            <v>-0.44</v>
          </cell>
          <cell r="S4060">
            <v>-80392.69</v>
          </cell>
          <cell r="T4060">
            <v>-3004.45</v>
          </cell>
          <cell r="U4060">
            <v>39880.239999999991</v>
          </cell>
          <cell r="V4060">
            <v>-1817.65</v>
          </cell>
          <cell r="W4060">
            <v>0</v>
          </cell>
          <cell r="X4060">
            <v>-15764.539999999999</v>
          </cell>
          <cell r="Y4060">
            <v>0</v>
          </cell>
          <cell r="Z4060">
            <v>-5474.4699999999993</v>
          </cell>
          <cell r="AA4060">
            <v>0</v>
          </cell>
          <cell r="AB4060">
            <v>-5474.4699999999993</v>
          </cell>
          <cell r="AC4060">
            <v>0</v>
          </cell>
          <cell r="AD4060">
            <v>-5474.4699999999993</v>
          </cell>
          <cell r="AE4060">
            <v>0</v>
          </cell>
        </row>
        <row r="4061">
          <cell r="F4061" t="str">
            <v>(-) DESPESAS LOGÍSTICA (DISTRIBUIÇÃO)(-) OUTRAS DESPESAS</v>
          </cell>
          <cell r="G4061" t="str">
            <v>(-) OUTRAS DESPESAS</v>
          </cell>
          <cell r="H4061">
            <v>0</v>
          </cell>
          <cell r="I4061">
            <v>2299.0999999987916</v>
          </cell>
          <cell r="J4061">
            <v>0</v>
          </cell>
          <cell r="K4061">
            <v>91894.81</v>
          </cell>
          <cell r="L4061">
            <v>0</v>
          </cell>
          <cell r="M4061">
            <v>4199.3799999999992</v>
          </cell>
          <cell r="N4061">
            <v>0</v>
          </cell>
          <cell r="O4061">
            <v>7477.2199999999993</v>
          </cell>
          <cell r="P4061">
            <v>0</v>
          </cell>
          <cell r="Q4061">
            <v>31425.27</v>
          </cell>
          <cell r="R4061">
            <v>0</v>
          </cell>
          <cell r="S4061">
            <v>5703.4699999999993</v>
          </cell>
          <cell r="T4061">
            <v>0</v>
          </cell>
          <cell r="U4061">
            <v>218364.51</v>
          </cell>
          <cell r="V4061">
            <v>0</v>
          </cell>
          <cell r="W4061">
            <v>0</v>
          </cell>
          <cell r="X4061">
            <v>0</v>
          </cell>
          <cell r="Y4061">
            <v>0</v>
          </cell>
          <cell r="Z4061">
            <v>0</v>
          </cell>
          <cell r="AA4061">
            <v>0</v>
          </cell>
          <cell r="AB4061">
            <v>0</v>
          </cell>
          <cell r="AC4061">
            <v>0</v>
          </cell>
          <cell r="AD4061">
            <v>0</v>
          </cell>
          <cell r="AE4061">
            <v>0</v>
          </cell>
        </row>
        <row r="4062">
          <cell r="F4062" t="str">
            <v>(-) DESPESAS LOGÍSTICA (DISTRIBUIÇÃO)Perdas de Equivalência Patrimonial</v>
          </cell>
          <cell r="G4062" t="str">
            <v>Perdas de Equivalência Patrimonial</v>
          </cell>
          <cell r="H4062">
            <v>0</v>
          </cell>
          <cell r="I4062">
            <v>0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  <cell r="Y4062">
            <v>0</v>
          </cell>
          <cell r="Z4062">
            <v>0</v>
          </cell>
          <cell r="AA4062">
            <v>0</v>
          </cell>
          <cell r="AB4062">
            <v>0</v>
          </cell>
          <cell r="AC4062">
            <v>0</v>
          </cell>
          <cell r="AD4062">
            <v>0</v>
          </cell>
          <cell r="AE4062">
            <v>0</v>
          </cell>
        </row>
        <row r="4063">
          <cell r="F4063" t="str">
            <v>(-) DESPESAS LOGÍSTICA (DISTRIBUIÇÃO)Provisão para Perdas e Ajustes de Ativos</v>
          </cell>
          <cell r="G4063" t="str">
            <v>Provisão para Perdas e Ajustes de Ativos</v>
          </cell>
          <cell r="H4063">
            <v>0</v>
          </cell>
          <cell r="I4063">
            <v>0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  <cell r="Z4063">
            <v>0</v>
          </cell>
          <cell r="AA4063">
            <v>0</v>
          </cell>
          <cell r="AB4063">
            <v>0</v>
          </cell>
          <cell r="AC4063">
            <v>0</v>
          </cell>
          <cell r="AD4063">
            <v>0</v>
          </cell>
          <cell r="AE4063">
            <v>0</v>
          </cell>
        </row>
        <row r="4064">
          <cell r="F4064" t="str">
            <v>(-) DESPESAS LOGÍSTICA (DISTRIBUIÇÃO)Amortização de Ágio</v>
          </cell>
          <cell r="G4064" t="str">
            <v>Amortização de Ágio</v>
          </cell>
          <cell r="H4064">
            <v>0</v>
          </cell>
          <cell r="I4064">
            <v>0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  <cell r="Z4064">
            <v>0</v>
          </cell>
          <cell r="AA4064">
            <v>0</v>
          </cell>
          <cell r="AB4064">
            <v>0</v>
          </cell>
          <cell r="AC4064">
            <v>0</v>
          </cell>
          <cell r="AD4064">
            <v>0</v>
          </cell>
          <cell r="AE4064">
            <v>0</v>
          </cell>
        </row>
        <row r="4065">
          <cell r="F4065" t="str">
            <v>(-) DESPESAS LOGÍSTICA (DISTRIBUIÇÃO)Perda na Venda de Ativos</v>
          </cell>
          <cell r="G4065" t="str">
            <v>Perda na Venda de Ativos</v>
          </cell>
          <cell r="H4065">
            <v>0</v>
          </cell>
          <cell r="I4065">
            <v>0</v>
          </cell>
          <cell r="J4065">
            <v>0</v>
          </cell>
          <cell r="K4065">
            <v>0</v>
          </cell>
          <cell r="L4065">
            <v>0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  <cell r="Z4065">
            <v>0</v>
          </cell>
          <cell r="AA4065">
            <v>0</v>
          </cell>
          <cell r="AB4065">
            <v>0</v>
          </cell>
          <cell r="AC4065">
            <v>0</v>
          </cell>
          <cell r="AD4065">
            <v>0</v>
          </cell>
          <cell r="AE4065">
            <v>0</v>
          </cell>
        </row>
        <row r="4066">
          <cell r="F4066" t="str">
            <v>(-) DESPESAS LOGÍSTICA (DISTRIBUIÇÃO)Baixa de Ativo Imobilizado</v>
          </cell>
          <cell r="G4066" t="str">
            <v>Baixa de Ativo Imobilizado</v>
          </cell>
          <cell r="H4066">
            <v>0</v>
          </cell>
          <cell r="I4066">
            <v>0</v>
          </cell>
          <cell r="J4066">
            <v>0</v>
          </cell>
          <cell r="K4066">
            <v>0</v>
          </cell>
          <cell r="L4066">
            <v>0</v>
          </cell>
          <cell r="M4066">
            <v>0</v>
          </cell>
          <cell r="N4066">
            <v>0</v>
          </cell>
          <cell r="O4066">
            <v>0</v>
          </cell>
          <cell r="P4066">
            <v>0</v>
          </cell>
          <cell r="Q4066">
            <v>0</v>
          </cell>
          <cell r="R4066">
            <v>0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  <cell r="Z4066">
            <v>0</v>
          </cell>
          <cell r="AA4066">
            <v>0</v>
          </cell>
          <cell r="AB4066">
            <v>0</v>
          </cell>
          <cell r="AC4066">
            <v>0</v>
          </cell>
          <cell r="AD4066">
            <v>0</v>
          </cell>
          <cell r="AE4066">
            <v>0</v>
          </cell>
        </row>
        <row r="4067">
          <cell r="F4067" t="str">
            <v>(-) DESPESAS LOGÍSTICA (DISTRIBUIÇÃO)Baixa Bem do Ativo Intangível</v>
          </cell>
          <cell r="G4067" t="str">
            <v>Baixa Bem do Ativo Intangível</v>
          </cell>
          <cell r="H4067">
            <v>0</v>
          </cell>
          <cell r="I4067">
            <v>0</v>
          </cell>
          <cell r="J4067">
            <v>0</v>
          </cell>
          <cell r="K4067">
            <v>0</v>
          </cell>
          <cell r="L4067">
            <v>0</v>
          </cell>
          <cell r="M4067">
            <v>0</v>
          </cell>
          <cell r="N4067">
            <v>0</v>
          </cell>
          <cell r="O4067">
            <v>0</v>
          </cell>
          <cell r="P4067">
            <v>0</v>
          </cell>
          <cell r="Q4067">
            <v>0</v>
          </cell>
          <cell r="R4067">
            <v>0</v>
          </cell>
          <cell r="S4067">
            <v>0</v>
          </cell>
          <cell r="T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  <cell r="Z4067">
            <v>0</v>
          </cell>
          <cell r="AA4067">
            <v>0</v>
          </cell>
          <cell r="AB4067">
            <v>0</v>
          </cell>
          <cell r="AC4067">
            <v>0</v>
          </cell>
          <cell r="AD4067">
            <v>0</v>
          </cell>
          <cell r="AE4067">
            <v>0</v>
          </cell>
        </row>
        <row r="4068">
          <cell r="F4068" t="str">
            <v>(-) DESPESAS LOGÍSTICA (DISTRIBUIÇÃO)Outras Despesas Operacionais</v>
          </cell>
          <cell r="G4068" t="str">
            <v>Outras Despesas Operacionais</v>
          </cell>
          <cell r="H4068">
            <v>0</v>
          </cell>
          <cell r="I4068">
            <v>2299.0999999987916</v>
          </cell>
          <cell r="J4068">
            <v>0</v>
          </cell>
          <cell r="K4068">
            <v>91894.81</v>
          </cell>
          <cell r="L4068">
            <v>0</v>
          </cell>
          <cell r="M4068">
            <v>4199.3799999999992</v>
          </cell>
          <cell r="N4068">
            <v>0</v>
          </cell>
          <cell r="O4068">
            <v>7477.2199999999993</v>
          </cell>
          <cell r="P4068">
            <v>0</v>
          </cell>
          <cell r="Q4068">
            <v>31425.27</v>
          </cell>
          <cell r="R4068">
            <v>0</v>
          </cell>
          <cell r="S4068">
            <v>5703.4699999999993</v>
          </cell>
          <cell r="T4068">
            <v>0</v>
          </cell>
          <cell r="U4068">
            <v>218364.51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  <cell r="Z4068">
            <v>0</v>
          </cell>
          <cell r="AA4068">
            <v>0</v>
          </cell>
          <cell r="AB4068">
            <v>0</v>
          </cell>
          <cell r="AC4068">
            <v>0</v>
          </cell>
          <cell r="AD4068">
            <v>0</v>
          </cell>
          <cell r="AE4068">
            <v>0</v>
          </cell>
        </row>
        <row r="4069">
          <cell r="F4069" t="str">
            <v>(-) DESPESAS LOGÍSTICA (DISTRIBUIÇÃO)(-) OUTRAS RECEITAS</v>
          </cell>
          <cell r="G4069" t="str">
            <v>(-) OUTRAS RECEITAS</v>
          </cell>
          <cell r="H4069">
            <v>0</v>
          </cell>
          <cell r="I4069">
            <v>-50520.380000000034</v>
          </cell>
          <cell r="J4069">
            <v>-18706.59</v>
          </cell>
          <cell r="K4069">
            <v>-175759.34</v>
          </cell>
          <cell r="L4069">
            <v>-4490.18</v>
          </cell>
          <cell r="M4069">
            <v>-167277.44</v>
          </cell>
          <cell r="N4069">
            <v>-80155.03</v>
          </cell>
          <cell r="O4069">
            <v>-46805.72</v>
          </cell>
          <cell r="P4069">
            <v>-4535.33</v>
          </cell>
          <cell r="Q4069">
            <v>-62854.05</v>
          </cell>
          <cell r="R4069">
            <v>-0.44</v>
          </cell>
          <cell r="S4069">
            <v>-86096.16</v>
          </cell>
          <cell r="T4069">
            <v>-3004.45</v>
          </cell>
          <cell r="U4069">
            <v>-178484.27000000002</v>
          </cell>
          <cell r="V4069">
            <v>-1817.65</v>
          </cell>
          <cell r="W4069">
            <v>0</v>
          </cell>
          <cell r="X4069">
            <v>-15764.539999999999</v>
          </cell>
          <cell r="Y4069">
            <v>0</v>
          </cell>
          <cell r="Z4069">
            <v>-5474.4699999999993</v>
          </cell>
          <cell r="AA4069">
            <v>0</v>
          </cell>
          <cell r="AB4069">
            <v>-5474.4699999999993</v>
          </cell>
          <cell r="AC4069">
            <v>0</v>
          </cell>
          <cell r="AD4069">
            <v>-5474.4699999999993</v>
          </cell>
          <cell r="AE4069">
            <v>0</v>
          </cell>
        </row>
        <row r="4070">
          <cell r="F4070" t="str">
            <v>(-) DESPESAS LOGÍSTICA (DISTRIBUIÇÃO)Aluguéis</v>
          </cell>
          <cell r="G4070" t="str">
            <v>Aluguéis</v>
          </cell>
          <cell r="H4070">
            <v>0</v>
          </cell>
          <cell r="I4070">
            <v>0</v>
          </cell>
          <cell r="J4070">
            <v>0</v>
          </cell>
          <cell r="K4070">
            <v>-62799</v>
          </cell>
          <cell r="L4070">
            <v>0</v>
          </cell>
          <cell r="M4070">
            <v>31399.5</v>
          </cell>
          <cell r="N4070">
            <v>0</v>
          </cell>
          <cell r="O4070">
            <v>-31399.5</v>
          </cell>
          <cell r="P4070">
            <v>0</v>
          </cell>
          <cell r="Q4070">
            <v>-31399.5</v>
          </cell>
          <cell r="R4070">
            <v>0</v>
          </cell>
          <cell r="S4070">
            <v>-31399.5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  <cell r="Z4070">
            <v>0</v>
          </cell>
          <cell r="AA4070">
            <v>0</v>
          </cell>
          <cell r="AB4070">
            <v>0</v>
          </cell>
          <cell r="AC4070">
            <v>0</v>
          </cell>
          <cell r="AD4070">
            <v>0</v>
          </cell>
          <cell r="AE4070">
            <v>0</v>
          </cell>
        </row>
        <row r="4071">
          <cell r="F4071" t="str">
            <v>(-) DESPESAS LOGÍSTICA (DISTRIBUIÇÃO)Subvenções e Convênios</v>
          </cell>
          <cell r="G4071" t="str">
            <v>Subvenções e Convênios</v>
          </cell>
          <cell r="H4071">
            <v>0</v>
          </cell>
          <cell r="I4071">
            <v>0</v>
          </cell>
          <cell r="J4071">
            <v>0</v>
          </cell>
          <cell r="K4071">
            <v>0</v>
          </cell>
          <cell r="L4071">
            <v>0</v>
          </cell>
          <cell r="M4071">
            <v>0</v>
          </cell>
          <cell r="N4071">
            <v>0</v>
          </cell>
          <cell r="O4071">
            <v>0</v>
          </cell>
          <cell r="P4071">
            <v>0</v>
          </cell>
          <cell r="Q4071">
            <v>0</v>
          </cell>
          <cell r="R4071">
            <v>0</v>
          </cell>
          <cell r="S4071">
            <v>0</v>
          </cell>
          <cell r="T4071">
            <v>0</v>
          </cell>
          <cell r="U4071">
            <v>0</v>
          </cell>
          <cell r="V4071">
            <v>0</v>
          </cell>
          <cell r="W4071">
            <v>0</v>
          </cell>
          <cell r="X4071">
            <v>0</v>
          </cell>
          <cell r="Y4071">
            <v>0</v>
          </cell>
          <cell r="Z4071">
            <v>0</v>
          </cell>
          <cell r="AA4071">
            <v>0</v>
          </cell>
          <cell r="AB4071">
            <v>0</v>
          </cell>
          <cell r="AC4071">
            <v>0</v>
          </cell>
          <cell r="AD4071">
            <v>0</v>
          </cell>
          <cell r="AE4071">
            <v>0</v>
          </cell>
        </row>
        <row r="4072">
          <cell r="F4072" t="str">
            <v>(-) DESPESAS LOGÍSTICA (DISTRIBUIÇÃO)Venda de Ativos</v>
          </cell>
          <cell r="G4072" t="str">
            <v>Venda de Ativos</v>
          </cell>
          <cell r="H4072">
            <v>0</v>
          </cell>
          <cell r="I4072">
            <v>0</v>
          </cell>
          <cell r="J4072">
            <v>0</v>
          </cell>
          <cell r="K4072">
            <v>0</v>
          </cell>
          <cell r="L4072">
            <v>0</v>
          </cell>
          <cell r="M4072">
            <v>0</v>
          </cell>
          <cell r="N4072">
            <v>0</v>
          </cell>
          <cell r="O4072">
            <v>0</v>
          </cell>
          <cell r="P4072">
            <v>0</v>
          </cell>
          <cell r="Q4072">
            <v>0</v>
          </cell>
          <cell r="R4072">
            <v>0</v>
          </cell>
          <cell r="S4072">
            <v>0</v>
          </cell>
          <cell r="T4072">
            <v>0</v>
          </cell>
          <cell r="U4072">
            <v>45940.45</v>
          </cell>
          <cell r="V4072">
            <v>0</v>
          </cell>
          <cell r="W4072">
            <v>0</v>
          </cell>
          <cell r="X4072">
            <v>0</v>
          </cell>
          <cell r="Y4072">
            <v>0</v>
          </cell>
          <cell r="Z4072">
            <v>0</v>
          </cell>
          <cell r="AA4072">
            <v>0</v>
          </cell>
          <cell r="AB4072">
            <v>0</v>
          </cell>
          <cell r="AC4072">
            <v>0</v>
          </cell>
          <cell r="AD4072">
            <v>0</v>
          </cell>
          <cell r="AE4072">
            <v>0</v>
          </cell>
        </row>
        <row r="4073">
          <cell r="F4073" t="str">
            <v>(-) DESPESAS LOGÍSTICA (DISTRIBUIÇÃO)Receita de Equivalência Patrimonial</v>
          </cell>
          <cell r="G4073" t="str">
            <v>Receita de Equivalência Patrimonial</v>
          </cell>
          <cell r="H4073">
            <v>0</v>
          </cell>
          <cell r="I4073">
            <v>140287.37</v>
          </cell>
          <cell r="J4073">
            <v>0</v>
          </cell>
          <cell r="K4073">
            <v>-107983.81</v>
          </cell>
          <cell r="L4073">
            <v>0</v>
          </cell>
          <cell r="M4073">
            <v>-76114.14</v>
          </cell>
          <cell r="N4073">
            <v>0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-224530.95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  <cell r="Z4073">
            <v>0</v>
          </cell>
          <cell r="AA4073">
            <v>0</v>
          </cell>
          <cell r="AB4073">
            <v>0</v>
          </cell>
          <cell r="AC4073">
            <v>0</v>
          </cell>
          <cell r="AD4073">
            <v>0</v>
          </cell>
          <cell r="AE4073">
            <v>0</v>
          </cell>
        </row>
        <row r="4074">
          <cell r="F4074" t="str">
            <v>(-) DESPESAS LOGÍSTICA (DISTRIBUIÇÃO)Dividendos e Lucros Recebidos</v>
          </cell>
          <cell r="G4074" t="str">
            <v>Dividendos e Lucros Recebidos</v>
          </cell>
          <cell r="H4074">
            <v>0</v>
          </cell>
          <cell r="I4074">
            <v>0</v>
          </cell>
          <cell r="J4074">
            <v>0</v>
          </cell>
          <cell r="K4074">
            <v>0</v>
          </cell>
          <cell r="L4074">
            <v>0</v>
          </cell>
          <cell r="M4074">
            <v>0</v>
          </cell>
          <cell r="N4074">
            <v>0</v>
          </cell>
          <cell r="O4074">
            <v>0</v>
          </cell>
          <cell r="P4074">
            <v>0</v>
          </cell>
          <cell r="Q4074">
            <v>0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  <cell r="Z4074">
            <v>0</v>
          </cell>
          <cell r="AA4074">
            <v>0</v>
          </cell>
          <cell r="AB4074">
            <v>0</v>
          </cell>
          <cell r="AC4074">
            <v>0</v>
          </cell>
          <cell r="AD4074">
            <v>0</v>
          </cell>
          <cell r="AE4074">
            <v>0</v>
          </cell>
        </row>
        <row r="4075">
          <cell r="F4075" t="str">
            <v>(-) DESPESAS LOGÍSTICA (DISTRIBUIÇÃO)Recuperação de Créditos Considerados Incobráveis</v>
          </cell>
          <cell r="G4075" t="str">
            <v>Recuperação de Créditos Considerados Incobráveis</v>
          </cell>
          <cell r="H4075">
            <v>0</v>
          </cell>
          <cell r="I4075">
            <v>0</v>
          </cell>
          <cell r="J4075">
            <v>0</v>
          </cell>
          <cell r="K4075">
            <v>0</v>
          </cell>
          <cell r="L4075">
            <v>0</v>
          </cell>
          <cell r="M4075">
            <v>0</v>
          </cell>
          <cell r="N4075">
            <v>0</v>
          </cell>
          <cell r="O4075">
            <v>0</v>
          </cell>
          <cell r="P4075">
            <v>0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  <cell r="Y4075">
            <v>0</v>
          </cell>
          <cell r="Z4075">
            <v>0</v>
          </cell>
          <cell r="AA4075">
            <v>0</v>
          </cell>
          <cell r="AB4075">
            <v>0</v>
          </cell>
          <cell r="AC4075">
            <v>0</v>
          </cell>
          <cell r="AD4075">
            <v>0</v>
          </cell>
          <cell r="AE4075">
            <v>0</v>
          </cell>
        </row>
        <row r="4076">
          <cell r="F4076" t="str">
            <v>(-) DESPESAS LOGÍSTICA (DISTRIBUIÇÃO)Reversão de PCLD</v>
          </cell>
          <cell r="G4076" t="str">
            <v>Reversão de PCLD</v>
          </cell>
          <cell r="H4076">
            <v>0</v>
          </cell>
          <cell r="I4076">
            <v>0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N4076">
            <v>0</v>
          </cell>
          <cell r="O4076">
            <v>0</v>
          </cell>
          <cell r="P4076">
            <v>0</v>
          </cell>
          <cell r="Q4076">
            <v>0</v>
          </cell>
          <cell r="R4076">
            <v>0</v>
          </cell>
          <cell r="S4076">
            <v>0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  <cell r="Z4076">
            <v>0</v>
          </cell>
          <cell r="AA4076">
            <v>0</v>
          </cell>
          <cell r="AB4076">
            <v>0</v>
          </cell>
          <cell r="AC4076">
            <v>0</v>
          </cell>
          <cell r="AD4076">
            <v>0</v>
          </cell>
          <cell r="AE4076">
            <v>0</v>
          </cell>
        </row>
        <row r="4077">
          <cell r="F4077" t="str">
            <v>(-) DESPESAS LOGÍSTICA (DISTRIBUIÇÃO)Avarias</v>
          </cell>
          <cell r="G4077" t="str">
            <v>Avarias</v>
          </cell>
          <cell r="H4077">
            <v>0</v>
          </cell>
          <cell r="I4077">
            <v>-175.45000000000002</v>
          </cell>
          <cell r="J4077">
            <v>0</v>
          </cell>
          <cell r="K4077">
            <v>11100</v>
          </cell>
          <cell r="L4077">
            <v>0</v>
          </cell>
          <cell r="M4077">
            <v>-34023.29</v>
          </cell>
          <cell r="N4077">
            <v>0</v>
          </cell>
          <cell r="O4077">
            <v>7697.2999999999993</v>
          </cell>
          <cell r="P4077">
            <v>0</v>
          </cell>
          <cell r="Q4077">
            <v>9035.91</v>
          </cell>
          <cell r="R4077">
            <v>0</v>
          </cell>
          <cell r="S4077">
            <v>443.78000000000611</v>
          </cell>
          <cell r="T4077">
            <v>0</v>
          </cell>
          <cell r="U4077">
            <v>12012.21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  <cell r="Z4077">
            <v>0</v>
          </cell>
          <cell r="AA4077">
            <v>0</v>
          </cell>
          <cell r="AB4077">
            <v>0</v>
          </cell>
          <cell r="AC4077">
            <v>0</v>
          </cell>
          <cell r="AD4077">
            <v>0</v>
          </cell>
          <cell r="AE4077">
            <v>0</v>
          </cell>
        </row>
        <row r="4078">
          <cell r="F4078" t="str">
            <v>(-) DESPESAS LOGÍSTICA (DISTRIBUIÇÃO)Indenização de Seguros</v>
          </cell>
          <cell r="G4078" t="str">
            <v>Indenização de Seguros</v>
          </cell>
          <cell r="H4078">
            <v>0</v>
          </cell>
          <cell r="I4078">
            <v>0</v>
          </cell>
          <cell r="J4078">
            <v>0</v>
          </cell>
          <cell r="K4078">
            <v>0</v>
          </cell>
          <cell r="L4078">
            <v>0</v>
          </cell>
          <cell r="M4078">
            <v>0</v>
          </cell>
          <cell r="N4078">
            <v>0</v>
          </cell>
          <cell r="O4078">
            <v>0</v>
          </cell>
          <cell r="P4078">
            <v>0</v>
          </cell>
          <cell r="Q4078">
            <v>0</v>
          </cell>
          <cell r="R4078">
            <v>0</v>
          </cell>
          <cell r="S4078">
            <v>0</v>
          </cell>
          <cell r="T4078">
            <v>0</v>
          </cell>
          <cell r="U4078">
            <v>0</v>
          </cell>
          <cell r="V4078">
            <v>0</v>
          </cell>
          <cell r="W4078">
            <v>0</v>
          </cell>
          <cell r="X4078">
            <v>0</v>
          </cell>
          <cell r="Y4078">
            <v>0</v>
          </cell>
          <cell r="Z4078">
            <v>0</v>
          </cell>
          <cell r="AA4078">
            <v>0</v>
          </cell>
          <cell r="AB4078">
            <v>0</v>
          </cell>
          <cell r="AC4078">
            <v>0</v>
          </cell>
          <cell r="AD4078">
            <v>0</v>
          </cell>
          <cell r="AE4078">
            <v>0</v>
          </cell>
        </row>
        <row r="4079">
          <cell r="F4079" t="str">
            <v>(-) DESPESAS LOGÍSTICA (DISTRIBUIÇÃO)Bonificações Recebidas</v>
          </cell>
          <cell r="G4079" t="str">
            <v>Bonificações Recebidas</v>
          </cell>
          <cell r="H4079">
            <v>0</v>
          </cell>
          <cell r="I4079">
            <v>3833.75</v>
          </cell>
          <cell r="J4079">
            <v>-1442.88</v>
          </cell>
          <cell r="K4079">
            <v>-304.88</v>
          </cell>
          <cell r="L4079">
            <v>0</v>
          </cell>
          <cell r="M4079">
            <v>8352</v>
          </cell>
          <cell r="N4079">
            <v>-203.31</v>
          </cell>
          <cell r="O4079">
            <v>-2210.1000000000004</v>
          </cell>
          <cell r="P4079">
            <v>-689</v>
          </cell>
          <cell r="Q4079">
            <v>-60</v>
          </cell>
          <cell r="R4079">
            <v>0</v>
          </cell>
          <cell r="S4079">
            <v>-4141.3300000000017</v>
          </cell>
          <cell r="T4079">
            <v>-3004.45</v>
          </cell>
          <cell r="U4079">
            <v>-5262.2599999999984</v>
          </cell>
          <cell r="V4079">
            <v>-293.24</v>
          </cell>
          <cell r="W4079">
            <v>0</v>
          </cell>
          <cell r="X4079">
            <v>-7282.05</v>
          </cell>
          <cell r="Y4079">
            <v>0</v>
          </cell>
          <cell r="Z4079">
            <v>0</v>
          </cell>
          <cell r="AA4079">
            <v>0</v>
          </cell>
          <cell r="AB4079">
            <v>0</v>
          </cell>
          <cell r="AC4079">
            <v>0</v>
          </cell>
          <cell r="AD4079">
            <v>0</v>
          </cell>
          <cell r="AE4079">
            <v>0</v>
          </cell>
        </row>
        <row r="4080">
          <cell r="F4080" t="str">
            <v>(-) DESPESAS LOGÍSTICA (DISTRIBUIÇÃO)Indenização Sinistro de Transportadoras</v>
          </cell>
          <cell r="G4080" t="str">
            <v>Indenização Sinistro de Transportadoras</v>
          </cell>
          <cell r="H4080">
            <v>0</v>
          </cell>
          <cell r="I4080">
            <v>0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N4080">
            <v>0</v>
          </cell>
          <cell r="O4080">
            <v>0</v>
          </cell>
          <cell r="P4080">
            <v>0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  <cell r="Z4080">
            <v>0</v>
          </cell>
          <cell r="AA4080">
            <v>0</v>
          </cell>
          <cell r="AB4080">
            <v>0</v>
          </cell>
          <cell r="AC4080">
            <v>0</v>
          </cell>
          <cell r="AD4080">
            <v>0</v>
          </cell>
          <cell r="AE4080">
            <v>0</v>
          </cell>
        </row>
        <row r="4081">
          <cell r="F4081" t="str">
            <v>(-) DESPESAS LOGÍSTICA (DISTRIBUIÇÃO)Recuperação Outras Despesas</v>
          </cell>
          <cell r="G4081" t="str">
            <v>Recuperação Outras Despesas</v>
          </cell>
          <cell r="H4081">
            <v>0</v>
          </cell>
          <cell r="I4081">
            <v>0</v>
          </cell>
          <cell r="J4081">
            <v>0</v>
          </cell>
          <cell r="K4081">
            <v>0</v>
          </cell>
          <cell r="L4081">
            <v>-3052.07</v>
          </cell>
          <cell r="M4081">
            <v>0</v>
          </cell>
          <cell r="N4081">
            <v>-71281.19</v>
          </cell>
          <cell r="O4081">
            <v>0</v>
          </cell>
          <cell r="P4081">
            <v>-3846.33</v>
          </cell>
          <cell r="Q4081">
            <v>0</v>
          </cell>
          <cell r="R4081">
            <v>0</v>
          </cell>
          <cell r="S4081">
            <v>-2953.69</v>
          </cell>
          <cell r="T4081">
            <v>0</v>
          </cell>
          <cell r="U4081">
            <v>-147.5</v>
          </cell>
          <cell r="V4081">
            <v>0</v>
          </cell>
          <cell r="W4081">
            <v>0</v>
          </cell>
          <cell r="X4081">
            <v>-3121.25</v>
          </cell>
          <cell r="Y4081">
            <v>0</v>
          </cell>
          <cell r="Z4081">
            <v>0</v>
          </cell>
          <cell r="AA4081">
            <v>0</v>
          </cell>
          <cell r="AB4081">
            <v>0</v>
          </cell>
          <cell r="AC4081">
            <v>0</v>
          </cell>
          <cell r="AD4081">
            <v>0</v>
          </cell>
          <cell r="AE4081">
            <v>0</v>
          </cell>
        </row>
        <row r="4082">
          <cell r="F4082" t="str">
            <v>(-) DESPESAS LOGÍSTICA (DISTRIBUIÇÃO)Ganho na Mudança da Participação Naturelife</v>
          </cell>
          <cell r="G4082" t="str">
            <v>Ganho na Mudança da Participação Naturelife</v>
          </cell>
          <cell r="H4082">
            <v>0</v>
          </cell>
          <cell r="I4082">
            <v>0</v>
          </cell>
          <cell r="J4082">
            <v>0</v>
          </cell>
          <cell r="K4082">
            <v>0</v>
          </cell>
          <cell r="L4082">
            <v>0</v>
          </cell>
          <cell r="M4082">
            <v>0</v>
          </cell>
          <cell r="N4082">
            <v>0</v>
          </cell>
          <cell r="O4082">
            <v>0</v>
          </cell>
          <cell r="P4082">
            <v>0</v>
          </cell>
          <cell r="Q4082">
            <v>0</v>
          </cell>
          <cell r="R4082">
            <v>0</v>
          </cell>
          <cell r="S4082">
            <v>0</v>
          </cell>
          <cell r="T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  <cell r="Z4082">
            <v>0</v>
          </cell>
          <cell r="AA4082">
            <v>0</v>
          </cell>
          <cell r="AB4082">
            <v>0</v>
          </cell>
          <cell r="AC4082">
            <v>0</v>
          </cell>
          <cell r="AD4082">
            <v>0</v>
          </cell>
          <cell r="AE4082">
            <v>0</v>
          </cell>
        </row>
        <row r="4083">
          <cell r="F4083" t="str">
            <v>(-) DESPESAS LOGÍSTICA (DISTRIBUIÇÃO)Descontos Obtidos Operacionais</v>
          </cell>
          <cell r="G4083" t="str">
            <v>Descontos Obtidos Operacionais</v>
          </cell>
          <cell r="H4083">
            <v>0</v>
          </cell>
          <cell r="I4083">
            <v>-194466.05000000002</v>
          </cell>
          <cell r="J4083">
            <v>-17263.71</v>
          </cell>
          <cell r="K4083">
            <v>-15771.65</v>
          </cell>
          <cell r="L4083">
            <v>-1438.1100000000001</v>
          </cell>
          <cell r="M4083">
            <v>-96891.510000000009</v>
          </cell>
          <cell r="N4083">
            <v>-8670.5300000000007</v>
          </cell>
          <cell r="O4083">
            <v>-20893.419999999998</v>
          </cell>
          <cell r="P4083">
            <v>0</v>
          </cell>
          <cell r="Q4083">
            <v>-40430.46</v>
          </cell>
          <cell r="R4083">
            <v>-0.44</v>
          </cell>
          <cell r="S4083">
            <v>-48045.42</v>
          </cell>
          <cell r="T4083">
            <v>0</v>
          </cell>
          <cell r="U4083">
            <v>-6496.2200000000012</v>
          </cell>
          <cell r="V4083">
            <v>-1524.41</v>
          </cell>
          <cell r="W4083">
            <v>0</v>
          </cell>
          <cell r="X4083">
            <v>-5361.24</v>
          </cell>
          <cell r="Y4083">
            <v>0</v>
          </cell>
          <cell r="Z4083">
            <v>-5474.4699999999993</v>
          </cell>
          <cell r="AA4083">
            <v>0</v>
          </cell>
          <cell r="AB4083">
            <v>-5474.4699999999993</v>
          </cell>
          <cell r="AC4083">
            <v>0</v>
          </cell>
          <cell r="AD4083">
            <v>-5474.4699999999993</v>
          </cell>
          <cell r="AE4083">
            <v>0</v>
          </cell>
        </row>
        <row r="4084">
          <cell r="F4084" t="str">
            <v>(-) DESPESAS LOGÍSTICA (DISTRIBUIÇÃO)(-) DESPESAS TRIBUTÁRIAS</v>
          </cell>
          <cell r="G4084" t="str">
            <v>(-) DESPESAS TRIBUTÁRIAS</v>
          </cell>
          <cell r="H4084">
            <v>39050.404444444444</v>
          </cell>
          <cell r="I4084">
            <v>62941.98</v>
          </cell>
          <cell r="J4084">
            <v>57448.394444444442</v>
          </cell>
          <cell r="K4084">
            <v>38540.239999999998</v>
          </cell>
          <cell r="L4084">
            <v>41694.264444444445</v>
          </cell>
          <cell r="M4084">
            <v>116259.78</v>
          </cell>
          <cell r="N4084">
            <v>49522.544444444444</v>
          </cell>
          <cell r="O4084">
            <v>50346.23</v>
          </cell>
          <cell r="P4084">
            <v>45095.584444444452</v>
          </cell>
          <cell r="Q4084">
            <v>49666.48</v>
          </cell>
          <cell r="R4084">
            <v>47572.844444444447</v>
          </cell>
          <cell r="S4084">
            <v>140401.86000000002</v>
          </cell>
          <cell r="T4084">
            <v>64909.094444444439</v>
          </cell>
          <cell r="U4084">
            <v>38641.730000000003</v>
          </cell>
          <cell r="V4084">
            <v>66947.974444444451</v>
          </cell>
          <cell r="W4084">
            <v>0</v>
          </cell>
          <cell r="X4084">
            <v>57702.134444444448</v>
          </cell>
          <cell r="Y4084">
            <v>0</v>
          </cell>
          <cell r="Z4084">
            <v>30408.845801467462</v>
          </cell>
          <cell r="AA4084">
            <v>0</v>
          </cell>
          <cell r="AB4084">
            <v>27749.003444339585</v>
          </cell>
          <cell r="AC4084">
            <v>0</v>
          </cell>
          <cell r="AD4084">
            <v>27256.003444339585</v>
          </cell>
          <cell r="AE4084">
            <v>0</v>
          </cell>
        </row>
        <row r="4085">
          <cell r="F4085" t="str">
            <v>(-) DESPESAS LOGÍSTICA (DISTRIBUIÇÃO)Taxas e Emolumentos</v>
          </cell>
          <cell r="G4085" t="str">
            <v>Taxas e Emolumentos</v>
          </cell>
          <cell r="H4085">
            <v>3444.4444444444439</v>
          </cell>
          <cell r="I4085">
            <v>0</v>
          </cell>
          <cell r="J4085">
            <v>3444.4444444444439</v>
          </cell>
          <cell r="K4085">
            <v>0</v>
          </cell>
          <cell r="L4085">
            <v>3444.4444444444439</v>
          </cell>
          <cell r="M4085">
            <v>0</v>
          </cell>
          <cell r="N4085">
            <v>3444.4444444444439</v>
          </cell>
          <cell r="O4085">
            <v>0</v>
          </cell>
          <cell r="P4085">
            <v>3444.4444444444439</v>
          </cell>
          <cell r="Q4085">
            <v>4151.579999999999</v>
          </cell>
          <cell r="R4085">
            <v>3444.4444444444439</v>
          </cell>
          <cell r="S4085">
            <v>0</v>
          </cell>
          <cell r="T4085">
            <v>3444.4444444444439</v>
          </cell>
          <cell r="U4085">
            <v>0</v>
          </cell>
          <cell r="V4085">
            <v>3444.4444444444439</v>
          </cell>
          <cell r="W4085">
            <v>0</v>
          </cell>
          <cell r="X4085">
            <v>3444.4444444444439</v>
          </cell>
          <cell r="Y4085">
            <v>0</v>
          </cell>
          <cell r="Z4085">
            <v>3444.4444444444439</v>
          </cell>
          <cell r="AA4085">
            <v>0</v>
          </cell>
          <cell r="AB4085">
            <v>3444.4444444444439</v>
          </cell>
          <cell r="AC4085">
            <v>0</v>
          </cell>
          <cell r="AD4085">
            <v>3444.4444444444439</v>
          </cell>
          <cell r="AE4085">
            <v>0</v>
          </cell>
        </row>
        <row r="4086">
          <cell r="F4086" t="str">
            <v>(-) DESPESAS LOGÍSTICA (DISTRIBUIÇÃO)IPTU</v>
          </cell>
          <cell r="G4086" t="str">
            <v>IPTU</v>
          </cell>
          <cell r="H4086">
            <v>0</v>
          </cell>
          <cell r="I4086">
            <v>142.62</v>
          </cell>
          <cell r="J4086">
            <v>0</v>
          </cell>
          <cell r="K4086">
            <v>187.95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  <cell r="Z4086">
            <v>0</v>
          </cell>
          <cell r="AA4086">
            <v>0</v>
          </cell>
          <cell r="AB4086">
            <v>0</v>
          </cell>
          <cell r="AC4086">
            <v>0</v>
          </cell>
          <cell r="AD4086">
            <v>0</v>
          </cell>
          <cell r="AE4086">
            <v>0</v>
          </cell>
        </row>
        <row r="4087">
          <cell r="F4087" t="str">
            <v>(-) DESPESAS LOGÍSTICA (DISTRIBUIÇÃO)IPVA Frota Leve</v>
          </cell>
          <cell r="G4087" t="str">
            <v>IPVA Frota Leve</v>
          </cell>
          <cell r="H4087">
            <v>0</v>
          </cell>
          <cell r="I4087">
            <v>0</v>
          </cell>
          <cell r="J4087">
            <v>0</v>
          </cell>
          <cell r="K4087">
            <v>0</v>
          </cell>
          <cell r="L4087">
            <v>0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  <cell r="Z4087">
            <v>0</v>
          </cell>
          <cell r="AA4087">
            <v>0</v>
          </cell>
          <cell r="AB4087">
            <v>0</v>
          </cell>
          <cell r="AC4087">
            <v>0</v>
          </cell>
          <cell r="AD4087">
            <v>0</v>
          </cell>
          <cell r="AE4087">
            <v>0</v>
          </cell>
        </row>
        <row r="4088">
          <cell r="F4088" t="str">
            <v>(-) DESPESAS LOGÍSTICA (DISTRIBUIÇÃO)Contribuição Sindical Patronal</v>
          </cell>
          <cell r="G4088" t="str">
            <v>Contribuição Sindical Patronal</v>
          </cell>
          <cell r="H4088">
            <v>0</v>
          </cell>
          <cell r="I4088">
            <v>39851.43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  <cell r="N4088">
            <v>0</v>
          </cell>
          <cell r="O4088">
            <v>0</v>
          </cell>
          <cell r="P4088">
            <v>0</v>
          </cell>
          <cell r="Q4088">
            <v>0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  <cell r="Z4088">
            <v>0</v>
          </cell>
          <cell r="AA4088">
            <v>0</v>
          </cell>
          <cell r="AB4088">
            <v>0</v>
          </cell>
          <cell r="AC4088">
            <v>0</v>
          </cell>
          <cell r="AD4088">
            <v>0</v>
          </cell>
          <cell r="AE4088">
            <v>0</v>
          </cell>
        </row>
        <row r="4089">
          <cell r="F4089" t="str">
            <v>(-) DESPESAS LOGÍSTICA (DISTRIBUIÇÃO)Multas Fisco Federal</v>
          </cell>
          <cell r="G4089" t="str">
            <v>Multas Fisco Federal</v>
          </cell>
          <cell r="H4089">
            <v>0</v>
          </cell>
          <cell r="I4089">
            <v>0</v>
          </cell>
          <cell r="J4089">
            <v>0</v>
          </cell>
          <cell r="K4089">
            <v>120.69</v>
          </cell>
          <cell r="L4089">
            <v>0</v>
          </cell>
          <cell r="M4089">
            <v>616.97</v>
          </cell>
          <cell r="N4089">
            <v>0</v>
          </cell>
          <cell r="O4089">
            <v>0</v>
          </cell>
          <cell r="P4089">
            <v>0</v>
          </cell>
          <cell r="Q4089">
            <v>0</v>
          </cell>
          <cell r="R4089">
            <v>0</v>
          </cell>
          <cell r="S4089">
            <v>6000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  <cell r="Z4089">
            <v>0</v>
          </cell>
          <cell r="AA4089">
            <v>0</v>
          </cell>
          <cell r="AB4089">
            <v>0</v>
          </cell>
          <cell r="AC4089">
            <v>0</v>
          </cell>
          <cell r="AD4089">
            <v>0</v>
          </cell>
          <cell r="AE4089">
            <v>0</v>
          </cell>
        </row>
        <row r="4090">
          <cell r="F4090" t="str">
            <v>(-) DESPESAS LOGÍSTICA (DISTRIBUIÇÃO)Multas Fisco Estadual</v>
          </cell>
          <cell r="G4090" t="str">
            <v>Multas Fisco Estadual</v>
          </cell>
          <cell r="H4090">
            <v>0</v>
          </cell>
          <cell r="I4090">
            <v>0</v>
          </cell>
          <cell r="J4090">
            <v>0</v>
          </cell>
          <cell r="K4090">
            <v>0</v>
          </cell>
          <cell r="L4090">
            <v>0</v>
          </cell>
          <cell r="M4090">
            <v>31680.34</v>
          </cell>
          <cell r="N4090">
            <v>0</v>
          </cell>
          <cell r="O4090">
            <v>0</v>
          </cell>
          <cell r="P4090">
            <v>0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  <cell r="Z4090">
            <v>0</v>
          </cell>
          <cell r="AA4090">
            <v>0</v>
          </cell>
          <cell r="AB4090">
            <v>0</v>
          </cell>
          <cell r="AC4090">
            <v>0</v>
          </cell>
          <cell r="AD4090">
            <v>0</v>
          </cell>
          <cell r="AE4090">
            <v>0</v>
          </cell>
        </row>
        <row r="4091">
          <cell r="F4091" t="str">
            <v>(-) DESPESAS LOGÍSTICA (DISTRIBUIÇÃO)Multas Fisco Municipal</v>
          </cell>
          <cell r="G4091" t="str">
            <v>Multas Fisco Municipal</v>
          </cell>
          <cell r="H4091">
            <v>0</v>
          </cell>
          <cell r="I4091">
            <v>0</v>
          </cell>
          <cell r="J4091">
            <v>0</v>
          </cell>
          <cell r="K4091">
            <v>0</v>
          </cell>
          <cell r="L4091">
            <v>0</v>
          </cell>
          <cell r="M4091">
            <v>0</v>
          </cell>
          <cell r="N4091">
            <v>0</v>
          </cell>
          <cell r="O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  <cell r="Y4091">
            <v>0</v>
          </cell>
          <cell r="Z4091">
            <v>0</v>
          </cell>
          <cell r="AA4091">
            <v>0</v>
          </cell>
          <cell r="AB4091">
            <v>0</v>
          </cell>
          <cell r="AC4091">
            <v>0</v>
          </cell>
          <cell r="AD4091">
            <v>0</v>
          </cell>
          <cell r="AE4091">
            <v>0</v>
          </cell>
        </row>
        <row r="4092">
          <cell r="F4092" t="str">
            <v>(-) DESPESAS LOGÍSTICA (DISTRIBUIÇÃO)ICMS Bonificação</v>
          </cell>
          <cell r="G4092" t="str">
            <v>ICMS Bonificação</v>
          </cell>
          <cell r="H4092">
            <v>16424.080000000002</v>
          </cell>
          <cell r="I4092">
            <v>11682.93</v>
          </cell>
          <cell r="J4092">
            <v>36169.769999999997</v>
          </cell>
          <cell r="K4092">
            <v>23097.88</v>
          </cell>
          <cell r="L4092">
            <v>18172.16</v>
          </cell>
          <cell r="M4092">
            <v>19090.009999999995</v>
          </cell>
          <cell r="N4092">
            <v>34098.32</v>
          </cell>
          <cell r="O4092">
            <v>21905.08</v>
          </cell>
          <cell r="P4092">
            <v>19101.93</v>
          </cell>
          <cell r="Q4092">
            <v>20425.840000000007</v>
          </cell>
          <cell r="R4092">
            <v>13062.18</v>
          </cell>
          <cell r="S4092">
            <v>37116.03</v>
          </cell>
          <cell r="T4092">
            <v>36952.589999999997</v>
          </cell>
          <cell r="U4092">
            <v>22132.439999999995</v>
          </cell>
          <cell r="V4092">
            <v>23472.080000000002</v>
          </cell>
          <cell r="W4092">
            <v>0</v>
          </cell>
          <cell r="X4092">
            <v>31467.35</v>
          </cell>
          <cell r="Y4092">
            <v>0</v>
          </cell>
          <cell r="Z4092">
            <v>14478.738857023016</v>
          </cell>
          <cell r="AA4092">
            <v>0</v>
          </cell>
          <cell r="AB4092">
            <v>12668.89649989514</v>
          </cell>
          <cell r="AC4092">
            <v>0</v>
          </cell>
          <cell r="AD4092">
            <v>12668.89649989514</v>
          </cell>
          <cell r="AE4092">
            <v>0</v>
          </cell>
        </row>
        <row r="4093">
          <cell r="F4093" t="str">
            <v>(-) DESPESAS LOGÍSTICA (DISTRIBUIÇÃO)ICMS Diferencial de Alíquota</v>
          </cell>
          <cell r="G4093" t="str">
            <v>ICMS Diferencial de Alíquota</v>
          </cell>
          <cell r="H4093">
            <v>9824.4599999999991</v>
          </cell>
          <cell r="I4093">
            <v>7829.8099999999995</v>
          </cell>
          <cell r="J4093">
            <v>9524.08</v>
          </cell>
          <cell r="K4093">
            <v>5975.09</v>
          </cell>
          <cell r="L4093">
            <v>7861.58</v>
          </cell>
          <cell r="M4093">
            <v>12383.769999999999</v>
          </cell>
          <cell r="N4093">
            <v>6370.58</v>
          </cell>
          <cell r="O4093">
            <v>21035.760000000002</v>
          </cell>
          <cell r="P4093">
            <v>8960.6200000000008</v>
          </cell>
          <cell r="Q4093">
            <v>10210.769999999997</v>
          </cell>
          <cell r="R4093">
            <v>9570.1200000000008</v>
          </cell>
          <cell r="S4093">
            <v>15921.710000000006</v>
          </cell>
          <cell r="T4093">
            <v>10014.709999999999</v>
          </cell>
          <cell r="U4093">
            <v>9257.4700000000012</v>
          </cell>
          <cell r="V4093">
            <v>7393.35</v>
          </cell>
          <cell r="W4093">
            <v>0</v>
          </cell>
          <cell r="X4093">
            <v>11125.08</v>
          </cell>
          <cell r="Y4093">
            <v>0</v>
          </cell>
          <cell r="Z4093">
            <v>8000</v>
          </cell>
          <cell r="AA4093">
            <v>0</v>
          </cell>
          <cell r="AB4093">
            <v>8000</v>
          </cell>
          <cell r="AC4093">
            <v>0</v>
          </cell>
          <cell r="AD4093">
            <v>8000</v>
          </cell>
          <cell r="AE4093">
            <v>0</v>
          </cell>
        </row>
        <row r="4094">
          <cell r="F4094" t="str">
            <v>(-) DESPESAS LOGÍSTICA (DISTRIBUIÇÃO)ICMS Substituição Tributária</v>
          </cell>
          <cell r="G4094" t="str">
            <v>ICMS Substituição Tributária</v>
          </cell>
          <cell r="H4094">
            <v>0</v>
          </cell>
          <cell r="I4094">
            <v>3435.19</v>
          </cell>
          <cell r="J4094">
            <v>0</v>
          </cell>
          <cell r="K4094">
            <v>7198</v>
          </cell>
          <cell r="L4094">
            <v>0</v>
          </cell>
          <cell r="M4094">
            <v>2323.2600000000002</v>
          </cell>
          <cell r="N4094">
            <v>0</v>
          </cell>
          <cell r="O4094">
            <v>7405.39</v>
          </cell>
          <cell r="P4094">
            <v>0</v>
          </cell>
          <cell r="Q4094">
            <v>9129.58</v>
          </cell>
          <cell r="R4094">
            <v>0</v>
          </cell>
          <cell r="S4094">
            <v>872.79</v>
          </cell>
          <cell r="T4094">
            <v>0</v>
          </cell>
          <cell r="U4094">
            <v>7134.25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  <cell r="Z4094">
            <v>0</v>
          </cell>
          <cell r="AA4094">
            <v>0</v>
          </cell>
          <cell r="AB4094">
            <v>0</v>
          </cell>
          <cell r="AC4094">
            <v>0</v>
          </cell>
          <cell r="AD4094">
            <v>0</v>
          </cell>
          <cell r="AE4094">
            <v>0</v>
          </cell>
        </row>
        <row r="4095">
          <cell r="F4095" t="str">
            <v>(-) DESPESAS LOGÍSTICA (DISTRIBUIÇÃO)ICMS Despesa</v>
          </cell>
          <cell r="G4095" t="str">
            <v>ICMS Despesa</v>
          </cell>
          <cell r="H4095">
            <v>9357.42</v>
          </cell>
          <cell r="I4095">
            <v>0</v>
          </cell>
          <cell r="J4095">
            <v>8310.1</v>
          </cell>
          <cell r="K4095">
            <v>1960.63</v>
          </cell>
          <cell r="L4095">
            <v>12216.08</v>
          </cell>
          <cell r="M4095">
            <v>50165.43</v>
          </cell>
          <cell r="N4095">
            <v>5609.2</v>
          </cell>
          <cell r="O4095">
            <v>0</v>
          </cell>
          <cell r="P4095">
            <v>13588.59</v>
          </cell>
          <cell r="Q4095">
            <v>5748.7099999999991</v>
          </cell>
          <cell r="R4095">
            <v>21496.1</v>
          </cell>
          <cell r="S4095">
            <v>80491.330000000016</v>
          </cell>
          <cell r="T4095">
            <v>14497.35</v>
          </cell>
          <cell r="U4095">
            <v>117.57000000000698</v>
          </cell>
          <cell r="V4095">
            <v>32638.100000000002</v>
          </cell>
          <cell r="W4095">
            <v>0</v>
          </cell>
          <cell r="X4095">
            <v>11665.26</v>
          </cell>
          <cell r="Y4095">
            <v>0</v>
          </cell>
          <cell r="Z4095">
            <v>4485.6625000000004</v>
          </cell>
          <cell r="AA4095">
            <v>0</v>
          </cell>
          <cell r="AB4095">
            <v>3635.6625000000004</v>
          </cell>
          <cell r="AC4095">
            <v>0</v>
          </cell>
          <cell r="AD4095">
            <v>3142.6625000000004</v>
          </cell>
          <cell r="AE4095">
            <v>0</v>
          </cell>
        </row>
        <row r="4096">
          <cell r="F4096" t="str">
            <v>(-) DESPESAS LOGÍSTICA (DISTRIBUIÇÃO)(=) EBITDA</v>
          </cell>
          <cell r="G4096" t="str">
            <v>(=) EBITDA</v>
          </cell>
          <cell r="H4096">
            <v>653451.47800471215</v>
          </cell>
          <cell r="I4096">
            <v>271158.57000000216</v>
          </cell>
          <cell r="J4096">
            <v>1188987.3975276584</v>
          </cell>
          <cell r="K4096">
            <v>580188.5299999998</v>
          </cell>
          <cell r="L4096">
            <v>2428179.3948338036</v>
          </cell>
          <cell r="M4096">
            <v>2654383.5400000075</v>
          </cell>
          <cell r="N4096">
            <v>2646016.4298587074</v>
          </cell>
          <cell r="O4096">
            <v>1498255.5076355995</v>
          </cell>
          <cell r="P4096">
            <v>2620053.1087877862</v>
          </cell>
          <cell r="Q4096">
            <v>2560273.879999998</v>
          </cell>
          <cell r="R4096">
            <v>2420458.0792839318</v>
          </cell>
          <cell r="S4096">
            <v>2169425.9399999995</v>
          </cell>
          <cell r="T4096">
            <v>3504014.920235551</v>
          </cell>
          <cell r="U4096">
            <v>2227009.4300000006</v>
          </cell>
          <cell r="V4096">
            <v>3384239.1998153417</v>
          </cell>
          <cell r="W4096">
            <v>0</v>
          </cell>
          <cell r="X4096">
            <v>2985343.8399727438</v>
          </cell>
          <cell r="Y4096">
            <v>0</v>
          </cell>
          <cell r="Z4096">
            <v>3003371.5516274376</v>
          </cell>
          <cell r="AA4096">
            <v>0</v>
          </cell>
          <cell r="AB4096">
            <v>3446737.8832457666</v>
          </cell>
          <cell r="AC4096">
            <v>0</v>
          </cell>
          <cell r="AD4096">
            <v>4188825.2369606537</v>
          </cell>
          <cell r="AE4096">
            <v>0</v>
          </cell>
        </row>
        <row r="4097">
          <cell r="F4097" t="str">
            <v>(-) DESPESAS LOGÍSTICA (DISTRIBUIÇÃO)(-) DEPRECIAÇÃO</v>
          </cell>
          <cell r="G4097" t="str">
            <v>(-) DEPRECIAÇÃO</v>
          </cell>
          <cell r="H4097">
            <v>295144.44028567581</v>
          </cell>
          <cell r="I4097">
            <v>261158.77000000002</v>
          </cell>
          <cell r="J4097">
            <v>314547.83785010484</v>
          </cell>
          <cell r="K4097">
            <v>267872.63</v>
          </cell>
          <cell r="L4097">
            <v>335698.71583670576</v>
          </cell>
          <cell r="M4097">
            <v>272249.40999999997</v>
          </cell>
          <cell r="N4097">
            <v>358029.38098763587</v>
          </cell>
          <cell r="O4097">
            <v>282214.03999999998</v>
          </cell>
          <cell r="P4097">
            <v>381539.83330289525</v>
          </cell>
          <cell r="Q4097">
            <v>283419.31000000006</v>
          </cell>
          <cell r="R4097">
            <v>406230.07278248388</v>
          </cell>
          <cell r="S4097">
            <v>274921.00999999995</v>
          </cell>
          <cell r="T4097">
            <v>431760.4450229439</v>
          </cell>
          <cell r="U4097">
            <v>291687.07999999996</v>
          </cell>
          <cell r="V4097">
            <v>458130.95002427511</v>
          </cell>
          <cell r="W4097">
            <v>0</v>
          </cell>
          <cell r="X4097">
            <v>485341.58778647782</v>
          </cell>
          <cell r="Y4097">
            <v>0</v>
          </cell>
          <cell r="Z4097">
            <v>505216.84907322226</v>
          </cell>
          <cell r="AA4097">
            <v>0</v>
          </cell>
          <cell r="AB4097">
            <v>525506.1467379767</v>
          </cell>
          <cell r="AC4097">
            <v>0</v>
          </cell>
          <cell r="AD4097">
            <v>540951.92813052109</v>
          </cell>
          <cell r="AE4097">
            <v>0</v>
          </cell>
        </row>
        <row r="4098">
          <cell r="F4098" t="str">
            <v>(-) DESPESAS LOGÍSTICA (DISTRIBUIÇÃO)(-) AMORTIZAÇÃO</v>
          </cell>
          <cell r="G4098" t="str">
            <v>(-) AMORTIZAÇÃO</v>
          </cell>
          <cell r="H4098">
            <v>232880.15003276544</v>
          </cell>
          <cell r="I4098">
            <v>271152.21000000002</v>
          </cell>
          <cell r="J4098">
            <v>244717.53656553084</v>
          </cell>
          <cell r="K4098">
            <v>273184.47000000003</v>
          </cell>
          <cell r="L4098">
            <v>256554.92309829622</v>
          </cell>
          <cell r="M4098">
            <v>268151.70999999996</v>
          </cell>
          <cell r="N4098">
            <v>264546.77039647836</v>
          </cell>
          <cell r="O4098">
            <v>271151.71000000008</v>
          </cell>
          <cell r="P4098">
            <v>272538.61769466044</v>
          </cell>
          <cell r="Q4098">
            <v>271151.70999999996</v>
          </cell>
          <cell r="R4098">
            <v>280530.46499284258</v>
          </cell>
          <cell r="S4098">
            <v>271151.70999999996</v>
          </cell>
          <cell r="T4098">
            <v>286221.50227319897</v>
          </cell>
          <cell r="U4098">
            <v>271151.70999999996</v>
          </cell>
          <cell r="V4098">
            <v>291912.53955355537</v>
          </cell>
          <cell r="W4098">
            <v>0</v>
          </cell>
          <cell r="X4098">
            <v>297603.57683391182</v>
          </cell>
          <cell r="Y4098">
            <v>0</v>
          </cell>
          <cell r="Z4098">
            <v>306959.74502808164</v>
          </cell>
          <cell r="AA4098">
            <v>0</v>
          </cell>
          <cell r="AB4098">
            <v>316315.91322225152</v>
          </cell>
          <cell r="AC4098">
            <v>0</v>
          </cell>
          <cell r="AD4098">
            <v>325672.08141642134</v>
          </cell>
          <cell r="AE4098">
            <v>0</v>
          </cell>
        </row>
        <row r="4099">
          <cell r="F4099" t="str">
            <v>(-) DESPESAS LOGÍSTICA (DISTRIBUIÇÃO)(=) LUCRO OPERACIONAL</v>
          </cell>
          <cell r="G4099" t="str">
            <v>(=) LUCRO OPERACIONAL</v>
          </cell>
          <cell r="H4099">
            <v>125426.8876862709</v>
          </cell>
          <cell r="I4099">
            <v>-261152.40999999788</v>
          </cell>
          <cell r="J4099">
            <v>629722.02311202278</v>
          </cell>
          <cell r="K4099">
            <v>39131.42999999976</v>
          </cell>
          <cell r="L4099">
            <v>1835925.7558988018</v>
          </cell>
          <cell r="M4099">
            <v>2113982.4200000074</v>
          </cell>
          <cell r="N4099">
            <v>2023440.2784745931</v>
          </cell>
          <cell r="O4099">
            <v>944889.75763559935</v>
          </cell>
          <cell r="P4099">
            <v>1965974.6577902306</v>
          </cell>
          <cell r="Q4099">
            <v>2005702.859999998</v>
          </cell>
          <cell r="R4099">
            <v>1733697.5415086052</v>
          </cell>
          <cell r="S4099">
            <v>1623353.2199999995</v>
          </cell>
          <cell r="T4099">
            <v>2786032.9729394079</v>
          </cell>
          <cell r="U4099">
            <v>1664170.6400000006</v>
          </cell>
          <cell r="V4099">
            <v>2634195.7102375114</v>
          </cell>
          <cell r="W4099">
            <v>0</v>
          </cell>
          <cell r="X4099">
            <v>2202398.6753523541</v>
          </cell>
          <cell r="Y4099">
            <v>0</v>
          </cell>
          <cell r="Z4099">
            <v>2191194.9575261334</v>
          </cell>
          <cell r="AA4099">
            <v>0</v>
          </cell>
          <cell r="AB4099">
            <v>2604915.8232855387</v>
          </cell>
          <cell r="AC4099">
            <v>0</v>
          </cell>
          <cell r="AD4099">
            <v>3322201.2274137111</v>
          </cell>
          <cell r="AE4099">
            <v>0</v>
          </cell>
        </row>
        <row r="4100">
          <cell r="F4100" t="str">
            <v>(-) DESPESAS LOGÍSTICA (DISTRIBUIÇÃO)(=) RESULTADO FINANCEIRO</v>
          </cell>
          <cell r="G4100" t="str">
            <v>(=) RESULTADO FINANCEIRO</v>
          </cell>
          <cell r="H4100">
            <v>1018197.4324319449</v>
          </cell>
          <cell r="I4100">
            <v>861819.17999999993</v>
          </cell>
          <cell r="J4100">
            <v>865406.10278167203</v>
          </cell>
          <cell r="K4100">
            <v>855038.22000000009</v>
          </cell>
          <cell r="L4100">
            <v>720368.56135594146</v>
          </cell>
          <cell r="M4100">
            <v>1057505.8700000001</v>
          </cell>
          <cell r="N4100">
            <v>761557.22817888705</v>
          </cell>
          <cell r="O4100">
            <v>861532.50000000012</v>
          </cell>
          <cell r="P4100">
            <v>804791.90192454483</v>
          </cell>
          <cell r="Q4100">
            <v>754946.48000000033</v>
          </cell>
          <cell r="R4100">
            <v>833144.92666589003</v>
          </cell>
          <cell r="S4100">
            <v>2038573.5499999998</v>
          </cell>
          <cell r="T4100">
            <v>876808.65751559264</v>
          </cell>
          <cell r="U4100">
            <v>754860.29999999958</v>
          </cell>
          <cell r="V4100">
            <v>889471.80806932994</v>
          </cell>
          <cell r="W4100">
            <v>0</v>
          </cell>
          <cell r="X4100">
            <v>915982.7480828095</v>
          </cell>
          <cell r="Y4100">
            <v>0</v>
          </cell>
          <cell r="Z4100">
            <v>933349.43954188039</v>
          </cell>
          <cell r="AA4100">
            <v>0</v>
          </cell>
          <cell r="AB4100">
            <v>1028482.6697165748</v>
          </cell>
          <cell r="AC4100">
            <v>0</v>
          </cell>
          <cell r="AD4100">
            <v>1063060.5418024752</v>
          </cell>
          <cell r="AE4100">
            <v>0</v>
          </cell>
        </row>
        <row r="4101">
          <cell r="F4101" t="str">
            <v>(-) DESPESAS LOGÍSTICA (DISTRIBUIÇÃO)Receita Financeira</v>
          </cell>
          <cell r="G4101" t="str">
            <v>Receita Financeira</v>
          </cell>
          <cell r="H4101">
            <v>-50763.925338573521</v>
          </cell>
          <cell r="I4101">
            <v>-239207.48</v>
          </cell>
          <cell r="J4101">
            <v>-105462.15581663759</v>
          </cell>
          <cell r="K4101">
            <v>-168512.96</v>
          </cell>
          <cell r="L4101">
            <v>-119039.02099643345</v>
          </cell>
          <cell r="M4101">
            <v>-741375.83</v>
          </cell>
          <cell r="N4101">
            <v>-129509.75265198958</v>
          </cell>
          <cell r="O4101">
            <v>-702120.75999999989</v>
          </cell>
          <cell r="P4101">
            <v>-131774.89325991514</v>
          </cell>
          <cell r="Q4101">
            <v>-154689.90000000005</v>
          </cell>
          <cell r="R4101">
            <v>-129098.42642472153</v>
          </cell>
          <cell r="S4101">
            <v>-3603513.5</v>
          </cell>
          <cell r="T4101">
            <v>-140040.67623213513</v>
          </cell>
          <cell r="U4101">
            <v>-513835.33000000031</v>
          </cell>
          <cell r="V4101">
            <v>-144028.8980014204</v>
          </cell>
          <cell r="W4101">
            <v>0</v>
          </cell>
          <cell r="X4101">
            <v>-143490.95857357755</v>
          </cell>
          <cell r="Y4101">
            <v>0</v>
          </cell>
          <cell r="Z4101">
            <v>-145009.24146948417</v>
          </cell>
          <cell r="AA4101">
            <v>0</v>
          </cell>
          <cell r="AB4101">
            <v>-157516.52479318657</v>
          </cell>
          <cell r="AC4101">
            <v>0</v>
          </cell>
          <cell r="AD4101">
            <v>-171490.5380478607</v>
          </cell>
          <cell r="AE4101">
            <v>0</v>
          </cell>
        </row>
        <row r="4102">
          <cell r="F4102" t="str">
            <v>(-) DESPESAS LOGÍSTICA (DISTRIBUIÇÃO)Rendimento de Aplicações</v>
          </cell>
          <cell r="G4102" t="str">
            <v>Rendimento de Aplicações</v>
          </cell>
          <cell r="H4102">
            <v>0</v>
          </cell>
          <cell r="I4102">
            <v>-43015.93</v>
          </cell>
          <cell r="J4102">
            <v>-22881.010632229314</v>
          </cell>
          <cell r="K4102">
            <v>-7786.7</v>
          </cell>
          <cell r="L4102">
            <v>-24759.635082822173</v>
          </cell>
          <cell r="M4102">
            <v>-75797.56</v>
          </cell>
          <cell r="N4102">
            <v>-25851.106616551813</v>
          </cell>
          <cell r="O4102">
            <v>-64606.380000000005</v>
          </cell>
          <cell r="P4102">
            <v>-26434.738110416278</v>
          </cell>
          <cell r="Q4102">
            <v>-879.76000000000204</v>
          </cell>
          <cell r="R4102">
            <v>-26719.542658390739</v>
          </cell>
          <cell r="S4102">
            <v>-90568.09</v>
          </cell>
          <cell r="T4102">
            <v>-26847.529399388168</v>
          </cell>
          <cell r="U4102">
            <v>-62647.780000000028</v>
          </cell>
          <cell r="V4102">
            <v>-26615.265877876627</v>
          </cell>
          <cell r="W4102">
            <v>0</v>
          </cell>
          <cell r="X4102">
            <v>-26250.438224550318</v>
          </cell>
          <cell r="Y4102">
            <v>0</v>
          </cell>
          <cell r="Z4102">
            <v>-25731.683492722266</v>
          </cell>
          <cell r="AA4102">
            <v>0</v>
          </cell>
          <cell r="AB4102">
            <v>-33695.586518428114</v>
          </cell>
          <cell r="AC4102">
            <v>0</v>
          </cell>
          <cell r="AD4102">
            <v>-40434.669371643606</v>
          </cell>
          <cell r="AE4102">
            <v>0</v>
          </cell>
        </row>
        <row r="4103">
          <cell r="F4103" t="str">
            <v>(-) DESPESAS LOGÍSTICA (DISTRIBUIÇÃO)Juros Ativos</v>
          </cell>
          <cell r="G4103" t="str">
            <v>Juros Ativos</v>
          </cell>
          <cell r="H4103">
            <v>0</v>
          </cell>
          <cell r="I4103">
            <v>-9763.4500000000007</v>
          </cell>
          <cell r="J4103">
            <v>-27373.833028880264</v>
          </cell>
          <cell r="K4103">
            <v>0</v>
          </cell>
          <cell r="L4103">
            <v>-27200.357769222792</v>
          </cell>
          <cell r="M4103">
            <v>-22991.14</v>
          </cell>
          <cell r="N4103">
            <v>-27132.772557943194</v>
          </cell>
          <cell r="O4103">
            <v>-9564.43</v>
          </cell>
          <cell r="P4103">
            <v>-27656.197453434153</v>
          </cell>
          <cell r="Q4103">
            <v>-94012.930000000022</v>
          </cell>
          <cell r="R4103">
            <v>-28035.270333477383</v>
          </cell>
          <cell r="S4103">
            <v>-9462.859999999986</v>
          </cell>
          <cell r="T4103">
            <v>-28816.862982708302</v>
          </cell>
          <cell r="U4103">
            <v>-12153.440000000002</v>
          </cell>
          <cell r="V4103">
            <v>-29202.681554223491</v>
          </cell>
          <cell r="W4103">
            <v>0</v>
          </cell>
          <cell r="X4103">
            <v>-30176.68012578585</v>
          </cell>
          <cell r="Y4103">
            <v>0</v>
          </cell>
          <cell r="Z4103">
            <v>-30901.509808275914</v>
          </cell>
          <cell r="AA4103">
            <v>0</v>
          </cell>
          <cell r="AB4103">
            <v>-33979.731521254114</v>
          </cell>
          <cell r="AC4103">
            <v>0</v>
          </cell>
          <cell r="AD4103">
            <v>-34471.927822383608</v>
          </cell>
          <cell r="AE4103">
            <v>0</v>
          </cell>
        </row>
        <row r="4104">
          <cell r="F4104" t="str">
            <v>(-) DESPESAS LOGÍSTICA (DISTRIBUIÇÃO)Descontos Obtidos</v>
          </cell>
          <cell r="G4104" t="str">
            <v>Descontos Obtidos</v>
          </cell>
          <cell r="H4104">
            <v>-20502.822949546644</v>
          </cell>
          <cell r="I4104">
            <v>-7911.76</v>
          </cell>
          <cell r="J4104">
            <v>-22297.443294540775</v>
          </cell>
          <cell r="K4104">
            <v>-9205.3499999999967</v>
          </cell>
          <cell r="L4104">
            <v>-27092.259483468464</v>
          </cell>
          <cell r="M4104">
            <v>-96740.159999999989</v>
          </cell>
          <cell r="N4104">
            <v>-30907.705117442121</v>
          </cell>
          <cell r="O4104">
            <v>-6844.140000000014</v>
          </cell>
          <cell r="P4104">
            <v>-31375.438759701759</v>
          </cell>
          <cell r="Q4104">
            <v>-5008.7300000000105</v>
          </cell>
          <cell r="R4104">
            <v>-30026.321516258122</v>
          </cell>
          <cell r="S4104">
            <v>-1261228.3800000001</v>
          </cell>
          <cell r="T4104">
            <v>-34078.373517808162</v>
          </cell>
          <cell r="U4104">
            <v>-453.17999999993481</v>
          </cell>
          <cell r="V4104">
            <v>-35627.140526891446</v>
          </cell>
          <cell r="W4104">
            <v>0</v>
          </cell>
          <cell r="X4104">
            <v>-35163.839074681287</v>
          </cell>
          <cell r="Y4104">
            <v>0</v>
          </cell>
          <cell r="Z4104">
            <v>-35693.82108444316</v>
          </cell>
          <cell r="AA4104">
            <v>0</v>
          </cell>
          <cell r="AB4104">
            <v>-36285.57766869638</v>
          </cell>
          <cell r="AC4104">
            <v>0</v>
          </cell>
          <cell r="AD4104">
            <v>-39008.871474935433</v>
          </cell>
          <cell r="AE4104">
            <v>0</v>
          </cell>
        </row>
        <row r="4105">
          <cell r="F4105" t="str">
            <v>(-) DESPESAS LOGÍSTICA (DISTRIBUIÇÃO)Recuperação de Despesas</v>
          </cell>
          <cell r="G4105" t="str">
            <v>Recuperação de Despesas</v>
          </cell>
          <cell r="H4105">
            <v>0</v>
          </cell>
          <cell r="I4105">
            <v>-175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>
            <v>-199.27999999999997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  <cell r="Z4105">
            <v>0</v>
          </cell>
          <cell r="AA4105">
            <v>0</v>
          </cell>
          <cell r="AB4105">
            <v>0</v>
          </cell>
          <cell r="AC4105">
            <v>0</v>
          </cell>
          <cell r="AD4105">
            <v>0</v>
          </cell>
          <cell r="AE4105">
            <v>0</v>
          </cell>
        </row>
        <row r="4106">
          <cell r="F4106" t="str">
            <v>(-) DESPESAS LOGÍSTICA (DISTRIBUIÇÃO)Desagio</v>
          </cell>
          <cell r="G4106" t="str">
            <v>Desagio</v>
          </cell>
          <cell r="H4106">
            <v>0</v>
          </cell>
          <cell r="I4106">
            <v>0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  <cell r="Z4106">
            <v>0</v>
          </cell>
          <cell r="AA4106">
            <v>0</v>
          </cell>
          <cell r="AB4106">
            <v>0</v>
          </cell>
          <cell r="AC4106">
            <v>0</v>
          </cell>
          <cell r="AD4106">
            <v>0</v>
          </cell>
          <cell r="AE4106">
            <v>0</v>
          </cell>
        </row>
        <row r="4107">
          <cell r="F4107" t="str">
            <v>(-) DESPESAS LOGÍSTICA (DISTRIBUIÇÃO)Variação Cambial Ativa</v>
          </cell>
          <cell r="G4107" t="str">
            <v>Variação Cambial Ativa</v>
          </cell>
          <cell r="H4107">
            <v>-30261.102389026881</v>
          </cell>
          <cell r="I4107">
            <v>-102479.28</v>
          </cell>
          <cell r="J4107">
            <v>-32909.868860987226</v>
          </cell>
          <cell r="K4107">
            <v>-88244.28</v>
          </cell>
          <cell r="L4107">
            <v>-39986.768660920032</v>
          </cell>
          <cell r="M4107">
            <v>-104712.75</v>
          </cell>
          <cell r="N4107">
            <v>-45618.168360052456</v>
          </cell>
          <cell r="O4107">
            <v>-18416.689999999999</v>
          </cell>
          <cell r="P4107">
            <v>-46308.518936362947</v>
          </cell>
          <cell r="Q4107">
            <v>-13642.58</v>
          </cell>
          <cell r="R4107">
            <v>-44317.291916595292</v>
          </cell>
          <cell r="S4107">
            <v>-815713.99</v>
          </cell>
          <cell r="T4107">
            <v>-50297.910332230509</v>
          </cell>
          <cell r="U4107">
            <v>0</v>
          </cell>
          <cell r="V4107">
            <v>-52583.810042428835</v>
          </cell>
          <cell r="W4107">
            <v>0</v>
          </cell>
          <cell r="X4107">
            <v>-51900.001148560077</v>
          </cell>
          <cell r="Y4107">
            <v>0</v>
          </cell>
          <cell r="Z4107">
            <v>-52682.227084042832</v>
          </cell>
          <cell r="AA4107">
            <v>0</v>
          </cell>
          <cell r="AB4107">
            <v>-53555.629084807959</v>
          </cell>
          <cell r="AC4107">
            <v>0</v>
          </cell>
          <cell r="AD4107">
            <v>-57575.06937889805</v>
          </cell>
          <cell r="AE4107">
            <v>0</v>
          </cell>
        </row>
        <row r="4108">
          <cell r="F4108" t="str">
            <v>(-) DESPESAS LOGÍSTICA (DISTRIBUIÇÃO)Rendimento Titulo de Capitalização</v>
          </cell>
          <cell r="G4108" t="str">
            <v>Rendimento Titulo de Capitalização</v>
          </cell>
          <cell r="H4108">
            <v>0</v>
          </cell>
          <cell r="I4108">
            <v>0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N4108">
            <v>0</v>
          </cell>
          <cell r="O4108">
            <v>0</v>
          </cell>
          <cell r="P4108">
            <v>0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  <cell r="Y4108">
            <v>0</v>
          </cell>
          <cell r="Z4108">
            <v>0</v>
          </cell>
          <cell r="AA4108">
            <v>0</v>
          </cell>
          <cell r="AB4108">
            <v>0</v>
          </cell>
          <cell r="AC4108">
            <v>0</v>
          </cell>
          <cell r="AD4108">
            <v>0</v>
          </cell>
          <cell r="AE4108">
            <v>0</v>
          </cell>
        </row>
        <row r="4109">
          <cell r="F4109" t="str">
            <v>(-) DESPESAS LOGÍSTICA (DISTRIBUIÇÃO)Outras Receitas Financeiras</v>
          </cell>
          <cell r="G4109" t="str">
            <v>Outras Receitas Financeiras</v>
          </cell>
          <cell r="H4109">
            <v>0</v>
          </cell>
          <cell r="I4109">
            <v>-75862.06</v>
          </cell>
          <cell r="J4109">
            <v>0</v>
          </cell>
          <cell r="K4109">
            <v>-63276.63</v>
          </cell>
          <cell r="L4109">
            <v>0</v>
          </cell>
          <cell r="M4109">
            <v>-441134.22</v>
          </cell>
          <cell r="N4109">
            <v>0</v>
          </cell>
          <cell r="O4109">
            <v>-602689.11999999988</v>
          </cell>
          <cell r="P4109">
            <v>0</v>
          </cell>
          <cell r="Q4109">
            <v>-41145.9</v>
          </cell>
          <cell r="R4109">
            <v>0</v>
          </cell>
          <cell r="S4109">
            <v>-1426540.1799999997</v>
          </cell>
          <cell r="T4109">
            <v>0</v>
          </cell>
          <cell r="U4109">
            <v>-438381.65000000037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  <cell r="Z4109">
            <v>0</v>
          </cell>
          <cell r="AA4109">
            <v>0</v>
          </cell>
          <cell r="AB4109">
            <v>0</v>
          </cell>
          <cell r="AC4109">
            <v>0</v>
          </cell>
          <cell r="AD4109">
            <v>0</v>
          </cell>
          <cell r="AE4109">
            <v>0</v>
          </cell>
        </row>
        <row r="4110">
          <cell r="F4110" t="str">
            <v>(-) DESPESAS LOGÍSTICA (DISTRIBUIÇÃO)Despesa Financeira</v>
          </cell>
          <cell r="G4110" t="str">
            <v>Despesa Financeira</v>
          </cell>
          <cell r="H4110">
            <v>1068961.3577705184</v>
          </cell>
          <cell r="I4110">
            <v>1101026.6599999999</v>
          </cell>
          <cell r="J4110">
            <v>970868.25859830959</v>
          </cell>
          <cell r="K4110">
            <v>1023551.18</v>
          </cell>
          <cell r="L4110">
            <v>839407.58235237491</v>
          </cell>
          <cell r="M4110">
            <v>1798881.7000000002</v>
          </cell>
          <cell r="N4110">
            <v>891066.98083087662</v>
          </cell>
          <cell r="O4110">
            <v>1563653.26</v>
          </cell>
          <cell r="P4110">
            <v>936566.79518446</v>
          </cell>
          <cell r="Q4110">
            <v>909636.38000000035</v>
          </cell>
          <cell r="R4110">
            <v>962243.35309061152</v>
          </cell>
          <cell r="S4110">
            <v>5642087.0499999998</v>
          </cell>
          <cell r="T4110">
            <v>1016849.3337477278</v>
          </cell>
          <cell r="U4110">
            <v>1268695.6299999999</v>
          </cell>
          <cell r="V4110">
            <v>1033500.7060707504</v>
          </cell>
          <cell r="W4110">
            <v>0</v>
          </cell>
          <cell r="X4110">
            <v>1059473.7066563871</v>
          </cell>
          <cell r="Y4110">
            <v>0</v>
          </cell>
          <cell r="Z4110">
            <v>1078358.6810113646</v>
          </cell>
          <cell r="AA4110">
            <v>0</v>
          </cell>
          <cell r="AB4110">
            <v>1185999.1945097614</v>
          </cell>
          <cell r="AC4110">
            <v>0</v>
          </cell>
          <cell r="AD4110">
            <v>1234551.0798503358</v>
          </cell>
          <cell r="AE4110">
            <v>0</v>
          </cell>
        </row>
        <row r="4111">
          <cell r="F4111" t="str">
            <v>(-) DESPESAS LOGÍSTICA (DISTRIBUIÇÃO)Tarifas e serviços bancários</v>
          </cell>
          <cell r="G4111" t="str">
            <v>Tarifas e serviços bancários</v>
          </cell>
          <cell r="H4111">
            <v>21214.457297934419</v>
          </cell>
          <cell r="I4111">
            <v>15640.619999999999</v>
          </cell>
          <cell r="J4111">
            <v>23071.36728387</v>
          </cell>
          <cell r="K4111">
            <v>19232.060000000001</v>
          </cell>
          <cell r="L4111">
            <v>28032.607184432101</v>
          </cell>
          <cell r="M4111">
            <v>20785.11</v>
          </cell>
          <cell r="N4111">
            <v>31980.483468283746</v>
          </cell>
          <cell r="O4111">
            <v>22084.89</v>
          </cell>
          <cell r="P4111">
            <v>32464.451720116296</v>
          </cell>
          <cell r="Q4111">
            <v>46912.3</v>
          </cell>
          <cell r="R4111">
            <v>31068.507843442727</v>
          </cell>
          <cell r="S4111">
            <v>21464.41</v>
          </cell>
          <cell r="T4111">
            <v>35261.202886824241</v>
          </cell>
          <cell r="U4111">
            <v>29808.35</v>
          </cell>
          <cell r="V4111">
            <v>36863.726191029702</v>
          </cell>
          <cell r="W4111">
            <v>0</v>
          </cell>
          <cell r="X4111">
            <v>36384.343966534572</v>
          </cell>
          <cell r="Y4111">
            <v>0</v>
          </cell>
          <cell r="Z4111">
            <v>36932.721170124249</v>
          </cell>
          <cell r="AA4111">
            <v>0</v>
          </cell>
          <cell r="AB4111">
            <v>37545.017087535416</v>
          </cell>
          <cell r="AC4111">
            <v>0</v>
          </cell>
          <cell r="AD4111">
            <v>40362.833946431194</v>
          </cell>
          <cell r="AE4111">
            <v>0</v>
          </cell>
        </row>
        <row r="4112">
          <cell r="F4112" t="str">
            <v>(-) DESPESAS LOGÍSTICA (DISTRIBUIÇÃO)Tarifas de Cobrança</v>
          </cell>
          <cell r="G4112" t="str">
            <v>Tarifas de Cobrança</v>
          </cell>
          <cell r="H4112">
            <v>14285.899392391861</v>
          </cell>
          <cell r="I4112">
            <v>10652.24</v>
          </cell>
          <cell r="J4112">
            <v>15536.349916166815</v>
          </cell>
          <cell r="K4112">
            <v>14074.1</v>
          </cell>
          <cell r="L4112">
            <v>18877.268473996304</v>
          </cell>
          <cell r="M4112">
            <v>13108.49</v>
          </cell>
          <cell r="N4112">
            <v>21535.783967117393</v>
          </cell>
          <cell r="O4112">
            <v>14014.879999999997</v>
          </cell>
          <cell r="P4112">
            <v>21861.690100736225</v>
          </cell>
          <cell r="Q4112">
            <v>20579.34</v>
          </cell>
          <cell r="R4112">
            <v>20921.655976859493</v>
          </cell>
          <cell r="S4112">
            <v>15824.94</v>
          </cell>
          <cell r="T4112">
            <v>23745.033390268989</v>
          </cell>
          <cell r="U4112">
            <v>23156.22</v>
          </cell>
          <cell r="V4112">
            <v>24824.178917129662</v>
          </cell>
          <cell r="W4112">
            <v>0</v>
          </cell>
          <cell r="X4112">
            <v>24501.361032445649</v>
          </cell>
          <cell r="Y4112">
            <v>0</v>
          </cell>
          <cell r="Z4112">
            <v>24870.640408747498</v>
          </cell>
          <cell r="AA4112">
            <v>0</v>
          </cell>
          <cell r="AB4112">
            <v>25282.96289956888</v>
          </cell>
          <cell r="AC4112">
            <v>0</v>
          </cell>
          <cell r="AD4112">
            <v>27180.491909480919</v>
          </cell>
          <cell r="AE4112">
            <v>0</v>
          </cell>
        </row>
        <row r="4113">
          <cell r="F4113" t="str">
            <v>(-) DESPESAS LOGÍSTICA (DISTRIBUIÇÃO)Taxas Bancárias</v>
          </cell>
          <cell r="G4113" t="str">
            <v>Taxas Bancárias</v>
          </cell>
          <cell r="H4113">
            <v>851.38584891457151</v>
          </cell>
          <cell r="I4113">
            <v>0</v>
          </cell>
          <cell r="J4113">
            <v>925.90799494597809</v>
          </cell>
          <cell r="K4113">
            <v>0</v>
          </cell>
          <cell r="L4113">
            <v>1125.0141698100495</v>
          </cell>
          <cell r="M4113">
            <v>0</v>
          </cell>
          <cell r="N4113">
            <v>1283.4516897584861</v>
          </cell>
          <cell r="O4113">
            <v>0</v>
          </cell>
          <cell r="P4113">
            <v>1302.8744690050839</v>
          </cell>
          <cell r="Q4113">
            <v>0</v>
          </cell>
          <cell r="R4113">
            <v>1246.8519723751774</v>
          </cell>
          <cell r="S4113">
            <v>0</v>
          </cell>
          <cell r="T4113">
            <v>1415.1146424316414</v>
          </cell>
          <cell r="U4113">
            <v>0</v>
          </cell>
          <cell r="V4113">
            <v>1479.4276552320769</v>
          </cell>
          <cell r="W4113">
            <v>0</v>
          </cell>
          <cell r="X4113">
            <v>1460.1889240015553</v>
          </cell>
          <cell r="Y4113">
            <v>0</v>
          </cell>
          <cell r="Z4113">
            <v>1482.1965853075581</v>
          </cell>
          <cell r="AA4113">
            <v>0</v>
          </cell>
          <cell r="AB4113">
            <v>1506.769454276626</v>
          </cell>
          <cell r="AC4113">
            <v>0</v>
          </cell>
          <cell r="AD4113">
            <v>1619.855043259869</v>
          </cell>
          <cell r="AE4113">
            <v>0</v>
          </cell>
        </row>
        <row r="4114">
          <cell r="F4114" t="str">
            <v>(-) DESPESAS LOGÍSTICA (DISTRIBUIÇÃO)Tarifas Diversas</v>
          </cell>
          <cell r="G4114" t="str">
            <v>Tarifas Diversas</v>
          </cell>
          <cell r="H4114">
            <v>6077.1720566279882</v>
          </cell>
          <cell r="I4114">
            <v>4988.38</v>
          </cell>
          <cell r="J4114">
            <v>6609.1093727572088</v>
          </cell>
          <cell r="K4114">
            <v>5157.96</v>
          </cell>
          <cell r="L4114">
            <v>8030.3245406257474</v>
          </cell>
          <cell r="M4114">
            <v>7676.62</v>
          </cell>
          <cell r="N4114">
            <v>9161.247811407864</v>
          </cell>
          <cell r="O4114">
            <v>8070.010000000002</v>
          </cell>
          <cell r="P4114">
            <v>9299.8871503749888</v>
          </cell>
          <cell r="Q4114">
            <v>26332.959999999999</v>
          </cell>
          <cell r="R4114">
            <v>8899.9998942080547</v>
          </cell>
          <cell r="S4114">
            <v>5639.47</v>
          </cell>
          <cell r="T4114">
            <v>10101.054854123608</v>
          </cell>
          <cell r="U4114">
            <v>6652.1299999999974</v>
          </cell>
          <cell r="V4114">
            <v>10560.119618667963</v>
          </cell>
          <cell r="W4114">
            <v>0</v>
          </cell>
          <cell r="X4114">
            <v>10422.794010087366</v>
          </cell>
          <cell r="Y4114">
            <v>0</v>
          </cell>
          <cell r="Z4114">
            <v>10579.884176069196</v>
          </cell>
          <cell r="AA4114">
            <v>0</v>
          </cell>
          <cell r="AB4114">
            <v>10755.28473368991</v>
          </cell>
          <cell r="AC4114">
            <v>0</v>
          </cell>
          <cell r="AD4114">
            <v>11562.486993690407</v>
          </cell>
          <cell r="AE4114">
            <v>0</v>
          </cell>
        </row>
        <row r="4115">
          <cell r="F4115" t="str">
            <v>(-) DESPESAS LOGÍSTICA (DISTRIBUIÇÃO)Outras despesas financeiras</v>
          </cell>
          <cell r="G4115" t="str">
            <v>Outras despesas financeiras</v>
          </cell>
          <cell r="H4115">
            <v>32690.226777989901</v>
          </cell>
          <cell r="I4115">
            <v>198787.94999999998</v>
          </cell>
          <cell r="J4115">
            <v>152922.23293942923</v>
          </cell>
          <cell r="K4115">
            <v>331023.61999999994</v>
          </cell>
          <cell r="L4115">
            <v>158375.00302148153</v>
          </cell>
          <cell r="M4115">
            <v>996003.38000000012</v>
          </cell>
          <cell r="N4115">
            <v>162266.23957130182</v>
          </cell>
          <cell r="O4115">
            <v>161535.37</v>
          </cell>
          <cell r="P4115">
            <v>170386.44021539367</v>
          </cell>
          <cell r="Q4115">
            <v>173924.47</v>
          </cell>
          <cell r="R4115">
            <v>167626.99106250337</v>
          </cell>
          <cell r="S4115">
            <v>3468573.24</v>
          </cell>
          <cell r="T4115">
            <v>173479.30468587275</v>
          </cell>
          <cell r="U4115">
            <v>666841.03</v>
          </cell>
          <cell r="V4115">
            <v>175340.31651167737</v>
          </cell>
          <cell r="W4115">
            <v>0</v>
          </cell>
          <cell r="X4115">
            <v>173993.23477620105</v>
          </cell>
          <cell r="Y4115">
            <v>0</v>
          </cell>
          <cell r="Z4115">
            <v>174229.86966875184</v>
          </cell>
          <cell r="AA4115">
            <v>0</v>
          </cell>
          <cell r="AB4115">
            <v>174564.9995272985</v>
          </cell>
          <cell r="AC4115">
            <v>0</v>
          </cell>
          <cell r="AD4115">
            <v>178298.70700337196</v>
          </cell>
          <cell r="AE4115">
            <v>0</v>
          </cell>
        </row>
        <row r="4116">
          <cell r="F4116" t="str">
            <v>(-) DESPESAS LOGÍSTICA (DISTRIBUIÇÃO)Juros Passivos</v>
          </cell>
          <cell r="G4116" t="str">
            <v>Juros Passivos</v>
          </cell>
          <cell r="H4116">
            <v>0</v>
          </cell>
          <cell r="I4116">
            <v>0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  <cell r="Z4116">
            <v>0</v>
          </cell>
          <cell r="AA4116">
            <v>0</v>
          </cell>
          <cell r="AB4116">
            <v>0</v>
          </cell>
          <cell r="AC4116">
            <v>0</v>
          </cell>
          <cell r="AD4116">
            <v>0</v>
          </cell>
          <cell r="AE4116">
            <v>0</v>
          </cell>
        </row>
        <row r="4117">
          <cell r="F4117" t="str">
            <v>(-) DESPESAS LOGÍSTICA (DISTRIBUIÇÃO)Variações Cambiais Passivas</v>
          </cell>
          <cell r="G4117" t="str">
            <v>Variações Cambiais Passivas</v>
          </cell>
          <cell r="H4117">
            <v>30261.102389026881</v>
          </cell>
          <cell r="I4117">
            <v>37994.129999999997</v>
          </cell>
          <cell r="J4117">
            <v>32909.868860987226</v>
          </cell>
          <cell r="K4117">
            <v>154232.10999999999</v>
          </cell>
          <cell r="L4117">
            <v>39986.768660920032</v>
          </cell>
          <cell r="M4117">
            <v>836668.76</v>
          </cell>
          <cell r="N4117">
            <v>45618.168360052456</v>
          </cell>
          <cell r="O4117">
            <v>16250.29</v>
          </cell>
          <cell r="P4117">
            <v>46308.518936362947</v>
          </cell>
          <cell r="Q4117">
            <v>35774.730000000003</v>
          </cell>
          <cell r="R4117">
            <v>44317.291916595292</v>
          </cell>
          <cell r="S4117">
            <v>23750.46</v>
          </cell>
          <cell r="T4117">
            <v>50297.910332230509</v>
          </cell>
          <cell r="U4117">
            <v>50596.229999999981</v>
          </cell>
          <cell r="V4117">
            <v>52583.810042428835</v>
          </cell>
          <cell r="W4117">
            <v>0</v>
          </cell>
          <cell r="X4117">
            <v>51900.001148560077</v>
          </cell>
          <cell r="Y4117">
            <v>0</v>
          </cell>
          <cell r="Z4117">
            <v>52682.227084042832</v>
          </cell>
          <cell r="AA4117">
            <v>0</v>
          </cell>
          <cell r="AB4117">
            <v>53555.629084807959</v>
          </cell>
          <cell r="AC4117">
            <v>0</v>
          </cell>
          <cell r="AD4117">
            <v>57575.06937889805</v>
          </cell>
          <cell r="AE4117">
            <v>0</v>
          </cell>
        </row>
        <row r="4118">
          <cell r="F4118" t="str">
            <v>(-) DESPESAS LOGÍSTICA (DISTRIBUIÇÃO)Juros e Aplicações Financeiras</v>
          </cell>
          <cell r="G4118" t="str">
            <v>Juros e Aplicações Financeiras</v>
          </cell>
          <cell r="H4118">
            <v>0</v>
          </cell>
          <cell r="I4118">
            <v>0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4.67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  <cell r="Z4118">
            <v>0</v>
          </cell>
          <cell r="AA4118">
            <v>0</v>
          </cell>
          <cell r="AB4118">
            <v>0</v>
          </cell>
          <cell r="AC4118">
            <v>0</v>
          </cell>
          <cell r="AD4118">
            <v>0</v>
          </cell>
          <cell r="AE4118">
            <v>0</v>
          </cell>
        </row>
        <row r="4119">
          <cell r="F4119" t="str">
            <v>(-) DESPESAS LOGÍSTICA (DISTRIBUIÇÃO)Encargos Cheque Especial</v>
          </cell>
          <cell r="G4119" t="str">
            <v>Encargos Cheque Especial</v>
          </cell>
          <cell r="H4119">
            <v>0</v>
          </cell>
          <cell r="I4119">
            <v>644.58000000000004</v>
          </cell>
          <cell r="J4119">
            <v>0</v>
          </cell>
          <cell r="K4119">
            <v>389.6</v>
          </cell>
          <cell r="L4119">
            <v>0</v>
          </cell>
          <cell r="M4119">
            <v>185.89</v>
          </cell>
          <cell r="N4119">
            <v>0</v>
          </cell>
          <cell r="O4119">
            <v>0</v>
          </cell>
          <cell r="P4119">
            <v>0</v>
          </cell>
          <cell r="Q4119">
            <v>577.34</v>
          </cell>
          <cell r="R4119">
            <v>0</v>
          </cell>
          <cell r="S4119">
            <v>123.38</v>
          </cell>
          <cell r="T4119">
            <v>0</v>
          </cell>
          <cell r="U4119">
            <v>252.55999999999995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  <cell r="Z4119">
            <v>0</v>
          </cell>
          <cell r="AA4119">
            <v>0</v>
          </cell>
          <cell r="AB4119">
            <v>0</v>
          </cell>
          <cell r="AC4119">
            <v>0</v>
          </cell>
          <cell r="AD4119">
            <v>0</v>
          </cell>
          <cell r="AE4119">
            <v>0</v>
          </cell>
        </row>
        <row r="4120">
          <cell r="F4120" t="str">
            <v>(-) DESPESAS LOGÍSTICA (DISTRIBUIÇÃO)Juros de Mora</v>
          </cell>
          <cell r="G4120" t="str">
            <v>Juros de Mora</v>
          </cell>
          <cell r="H4120">
            <v>0</v>
          </cell>
          <cell r="I4120">
            <v>1244.26</v>
          </cell>
          <cell r="J4120">
            <v>0</v>
          </cell>
          <cell r="K4120">
            <v>2136.09</v>
          </cell>
          <cell r="L4120">
            <v>0</v>
          </cell>
          <cell r="M4120">
            <v>624.4</v>
          </cell>
          <cell r="N4120">
            <v>0</v>
          </cell>
          <cell r="O4120">
            <v>7102.77</v>
          </cell>
          <cell r="P4120">
            <v>0</v>
          </cell>
          <cell r="Q4120">
            <v>11924.45</v>
          </cell>
          <cell r="R4120">
            <v>0</v>
          </cell>
          <cell r="S4120">
            <v>2194.2399999999998</v>
          </cell>
          <cell r="T4120">
            <v>0</v>
          </cell>
          <cell r="U4120">
            <v>2167.5800000000017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  <cell r="Z4120">
            <v>0</v>
          </cell>
          <cell r="AA4120">
            <v>0</v>
          </cell>
          <cell r="AB4120">
            <v>0</v>
          </cell>
          <cell r="AC4120">
            <v>0</v>
          </cell>
          <cell r="AD4120">
            <v>0</v>
          </cell>
          <cell r="AE4120">
            <v>0</v>
          </cell>
        </row>
        <row r="4121">
          <cell r="F4121" t="str">
            <v>(-) DESPESAS LOGÍSTICA (DISTRIBUIÇÃO)Juros de Mora Desconto de Duplicatas</v>
          </cell>
          <cell r="G4121" t="str">
            <v>Juros de Mora Desconto de Duplicatas</v>
          </cell>
          <cell r="H4121">
            <v>0</v>
          </cell>
          <cell r="I4121">
            <v>0</v>
          </cell>
          <cell r="J4121">
            <v>0</v>
          </cell>
          <cell r="K4121">
            <v>0</v>
          </cell>
          <cell r="L4121">
            <v>0</v>
          </cell>
          <cell r="M4121">
            <v>0</v>
          </cell>
          <cell r="N4121">
            <v>0</v>
          </cell>
          <cell r="O4121">
            <v>0</v>
          </cell>
          <cell r="P4121">
            <v>0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  <cell r="Z4121">
            <v>0</v>
          </cell>
          <cell r="AA4121">
            <v>0</v>
          </cell>
          <cell r="AB4121">
            <v>0</v>
          </cell>
          <cell r="AC4121">
            <v>0</v>
          </cell>
          <cell r="AD4121">
            <v>0</v>
          </cell>
          <cell r="AE4121">
            <v>0</v>
          </cell>
        </row>
        <row r="4122">
          <cell r="F4122" t="str">
            <v>(-) DESPESAS LOGÍSTICA (DISTRIBUIÇÃO)Juros Descontos Duplicatas</v>
          </cell>
          <cell r="G4122" t="str">
            <v>Juros Descontos Duplicatas</v>
          </cell>
          <cell r="H4122">
            <v>0</v>
          </cell>
          <cell r="I4122">
            <v>0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N4122">
            <v>0</v>
          </cell>
          <cell r="O4122">
            <v>0</v>
          </cell>
          <cell r="P4122">
            <v>0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  <cell r="Z4122">
            <v>0</v>
          </cell>
          <cell r="AA4122">
            <v>0</v>
          </cell>
          <cell r="AB4122">
            <v>0</v>
          </cell>
          <cell r="AC4122">
            <v>0</v>
          </cell>
          <cell r="AD4122">
            <v>0</v>
          </cell>
          <cell r="AE4122">
            <v>0</v>
          </cell>
        </row>
        <row r="4123">
          <cell r="F4123" t="str">
            <v>(-) DESPESAS LOGÍSTICA (DISTRIBUIÇÃO)Encargos Conta Garantida</v>
          </cell>
          <cell r="G4123" t="str">
            <v>Encargos Conta Garantida</v>
          </cell>
          <cell r="H4123">
            <v>0</v>
          </cell>
          <cell r="I4123">
            <v>0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  <cell r="O4123">
            <v>0</v>
          </cell>
          <cell r="P4123">
            <v>0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  <cell r="Z4123">
            <v>0</v>
          </cell>
          <cell r="AA4123">
            <v>0</v>
          </cell>
          <cell r="AB4123">
            <v>0</v>
          </cell>
          <cell r="AC4123">
            <v>0</v>
          </cell>
          <cell r="AD4123">
            <v>0</v>
          </cell>
          <cell r="AE4123">
            <v>0</v>
          </cell>
        </row>
        <row r="4124">
          <cell r="F4124" t="str">
            <v>(-) DESPESAS LOGÍSTICA (DISTRIBUIÇÃO)Juros Contrato Mutuo</v>
          </cell>
          <cell r="G4124" t="str">
            <v>Juros Contrato Mutuo</v>
          </cell>
          <cell r="H4124">
            <v>0</v>
          </cell>
          <cell r="I4124">
            <v>0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N4124">
            <v>0</v>
          </cell>
          <cell r="O4124">
            <v>0</v>
          </cell>
          <cell r="P4124">
            <v>0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  <cell r="Z4124">
            <v>0</v>
          </cell>
          <cell r="AA4124">
            <v>0</v>
          </cell>
          <cell r="AB4124">
            <v>0</v>
          </cell>
          <cell r="AC4124">
            <v>0</v>
          </cell>
          <cell r="AD4124">
            <v>0</v>
          </cell>
          <cell r="AE4124">
            <v>0</v>
          </cell>
        </row>
        <row r="4125">
          <cell r="F4125" t="str">
            <v>(-) DESPESAS LOGÍSTICA (DISTRIBUIÇÃO)Juros Parcelamento de Tributos</v>
          </cell>
          <cell r="G4125" t="str">
            <v>Juros Parcelamento de Tributos</v>
          </cell>
          <cell r="H4125">
            <v>0</v>
          </cell>
          <cell r="I4125">
            <v>0</v>
          </cell>
          <cell r="J4125">
            <v>117370.61745401013</v>
          </cell>
          <cell r="K4125">
            <v>0</v>
          </cell>
          <cell r="L4125">
            <v>115178.40962445788</v>
          </cell>
          <cell r="M4125">
            <v>0</v>
          </cell>
          <cell r="N4125">
            <v>112986.20179490562</v>
          </cell>
          <cell r="O4125">
            <v>0</v>
          </cell>
          <cell r="P4125">
            <v>120360.63592309917</v>
          </cell>
          <cell r="Q4125">
            <v>0</v>
          </cell>
          <cell r="R4125">
            <v>119752.25390602708</v>
          </cell>
          <cell r="S4125">
            <v>0</v>
          </cell>
          <cell r="T4125">
            <v>119143.87188895501</v>
          </cell>
          <cell r="U4125">
            <v>0</v>
          </cell>
          <cell r="V4125">
            <v>118535.48987188292</v>
          </cell>
          <cell r="W4125">
            <v>0</v>
          </cell>
          <cell r="X4125">
            <v>117927.10785481083</v>
          </cell>
          <cell r="Y4125">
            <v>0</v>
          </cell>
          <cell r="Z4125">
            <v>117318.72583773876</v>
          </cell>
          <cell r="AA4125">
            <v>0</v>
          </cell>
          <cell r="AB4125">
            <v>116710.34382066668</v>
          </cell>
          <cell r="AC4125">
            <v>0</v>
          </cell>
          <cell r="AD4125">
            <v>116101.9618035946</v>
          </cell>
          <cell r="AE4125">
            <v>0</v>
          </cell>
        </row>
        <row r="4126">
          <cell r="F4126" t="str">
            <v>(-) DESPESAS LOGÍSTICA (DISTRIBUIÇÃO)Encargos Operação Crédito</v>
          </cell>
          <cell r="G4126" t="str">
            <v>Encargos Operação Crédito</v>
          </cell>
          <cell r="H4126">
            <v>0</v>
          </cell>
          <cell r="I4126">
            <v>47632.89</v>
          </cell>
          <cell r="J4126">
            <v>0</v>
          </cell>
          <cell r="K4126">
            <v>58473.060000000005</v>
          </cell>
          <cell r="L4126">
            <v>0</v>
          </cell>
          <cell r="M4126">
            <v>5350.29</v>
          </cell>
          <cell r="N4126">
            <v>0</v>
          </cell>
          <cell r="O4126">
            <v>11483.55</v>
          </cell>
          <cell r="P4126">
            <v>0</v>
          </cell>
          <cell r="Q4126">
            <v>10502.319999999992</v>
          </cell>
          <cell r="R4126">
            <v>0</v>
          </cell>
          <cell r="S4126">
            <v>31500.420000000013</v>
          </cell>
          <cell r="T4126">
            <v>0</v>
          </cell>
          <cell r="U4126">
            <v>25576.179999999993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  <cell r="Z4126">
            <v>0</v>
          </cell>
          <cell r="AA4126">
            <v>0</v>
          </cell>
          <cell r="AB4126">
            <v>0</v>
          </cell>
          <cell r="AC4126">
            <v>0</v>
          </cell>
          <cell r="AD4126">
            <v>0</v>
          </cell>
          <cell r="AE4126">
            <v>0</v>
          </cell>
        </row>
        <row r="4127">
          <cell r="F4127" t="str">
            <v>(-) DESPESAS LOGÍSTICA (DISTRIBUIÇÃO)Perdas Financeiras</v>
          </cell>
          <cell r="G4127" t="str">
            <v>Perdas Financeiras</v>
          </cell>
          <cell r="H4127">
            <v>0</v>
          </cell>
          <cell r="I4127">
            <v>0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0</v>
          </cell>
          <cell r="O4127">
            <v>0</v>
          </cell>
          <cell r="P4127">
            <v>0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  <cell r="AA4127">
            <v>0</v>
          </cell>
          <cell r="AB4127">
            <v>0</v>
          </cell>
          <cell r="AC4127">
            <v>0</v>
          </cell>
          <cell r="AD4127">
            <v>0</v>
          </cell>
          <cell r="AE4127">
            <v>0</v>
          </cell>
        </row>
        <row r="4128">
          <cell r="F4128" t="str">
            <v>(-) DESPESAS LOGÍSTICA (DISTRIBUIÇÃO)Atualização Monetária Passiva</v>
          </cell>
          <cell r="G4128" t="str">
            <v>Atualização Monetária Passiva</v>
          </cell>
          <cell r="H4128">
            <v>0</v>
          </cell>
          <cell r="I4128">
            <v>111135.38</v>
          </cell>
          <cell r="J4128">
            <v>0</v>
          </cell>
          <cell r="K4128">
            <v>115626.09</v>
          </cell>
          <cell r="L4128">
            <v>0</v>
          </cell>
          <cell r="M4128">
            <v>100373.62</v>
          </cell>
          <cell r="N4128">
            <v>0</v>
          </cell>
          <cell r="O4128">
            <v>126591.73</v>
          </cell>
          <cell r="P4128">
            <v>0</v>
          </cell>
          <cell r="Q4128">
            <v>115027.41</v>
          </cell>
          <cell r="R4128">
            <v>0</v>
          </cell>
          <cell r="S4128">
            <v>119192.47999999998</v>
          </cell>
          <cell r="T4128">
            <v>0</v>
          </cell>
          <cell r="U4128">
            <v>128123.45000000007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  <cell r="Z4128">
            <v>0</v>
          </cell>
          <cell r="AA4128">
            <v>0</v>
          </cell>
          <cell r="AB4128">
            <v>0</v>
          </cell>
          <cell r="AC4128">
            <v>0</v>
          </cell>
          <cell r="AD4128">
            <v>0</v>
          </cell>
          <cell r="AE4128">
            <v>0</v>
          </cell>
        </row>
        <row r="4129">
          <cell r="F4129" t="str">
            <v>(-) DESPESAS LOGÍSTICA (DISTRIBUIÇÃO)Juros Auferidos em Atualização de Tributos</v>
          </cell>
          <cell r="G4129" t="str">
            <v>Juros Auferidos em Atualização de Tributos</v>
          </cell>
          <cell r="H4129">
            <v>0</v>
          </cell>
          <cell r="I4129">
            <v>0</v>
          </cell>
          <cell r="J4129">
            <v>0</v>
          </cell>
          <cell r="K4129">
            <v>0</v>
          </cell>
          <cell r="L4129">
            <v>0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  <cell r="Z4129">
            <v>0</v>
          </cell>
          <cell r="AA4129">
            <v>0</v>
          </cell>
          <cell r="AB4129">
            <v>0</v>
          </cell>
          <cell r="AC4129">
            <v>0</v>
          </cell>
          <cell r="AD4129">
            <v>0</v>
          </cell>
          <cell r="AE4129">
            <v>0</v>
          </cell>
        </row>
        <row r="4130">
          <cell r="F4130" t="str">
            <v>(-) DESPESAS LOGÍSTICA (DISTRIBUIÇÃO)Juros ICMS Desenvolve</v>
          </cell>
          <cell r="G4130" t="str">
            <v>Juros ICMS Desenvolve</v>
          </cell>
          <cell r="H4130">
            <v>0</v>
          </cell>
          <cell r="I4130">
            <v>0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  <cell r="Q4130">
            <v>0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  <cell r="Z4130">
            <v>0</v>
          </cell>
          <cell r="AA4130">
            <v>0</v>
          </cell>
          <cell r="AB4130">
            <v>0</v>
          </cell>
          <cell r="AC4130">
            <v>0</v>
          </cell>
          <cell r="AD4130">
            <v>0</v>
          </cell>
          <cell r="AE4130">
            <v>0</v>
          </cell>
        </row>
        <row r="4131">
          <cell r="F4131" t="str">
            <v>(-) DESPESAS LOGÍSTICA (DISTRIBUIÇÃO)Comissão Captação de Recursos</v>
          </cell>
          <cell r="G4131" t="str">
            <v>Comissão Captação de Recursos</v>
          </cell>
          <cell r="H4131">
            <v>0</v>
          </cell>
          <cell r="I4131">
            <v>0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  <cell r="N4131">
            <v>0</v>
          </cell>
          <cell r="O4131">
            <v>0</v>
          </cell>
          <cell r="P4131">
            <v>0</v>
          </cell>
          <cell r="Q4131">
            <v>0</v>
          </cell>
          <cell r="R4131">
            <v>0</v>
          </cell>
          <cell r="S4131">
            <v>0</v>
          </cell>
          <cell r="T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  <cell r="Z4131">
            <v>0</v>
          </cell>
          <cell r="AA4131">
            <v>0</v>
          </cell>
          <cell r="AB4131">
            <v>0</v>
          </cell>
          <cell r="AC4131">
            <v>0</v>
          </cell>
          <cell r="AD4131">
            <v>0</v>
          </cell>
          <cell r="AE4131">
            <v>0</v>
          </cell>
        </row>
        <row r="4132">
          <cell r="F4132" t="str">
            <v>(-) DESPESAS LOGÍSTICA (DISTRIBUIÇÃO)Despesas com IOF</v>
          </cell>
          <cell r="G4132" t="str">
            <v>Despesas com IOF</v>
          </cell>
          <cell r="H4132">
            <v>2429.1243889630209</v>
          </cell>
          <cell r="I4132">
            <v>136.71</v>
          </cell>
          <cell r="J4132">
            <v>2641.7466244318621</v>
          </cell>
          <cell r="K4132">
            <v>166.67</v>
          </cell>
          <cell r="L4132">
            <v>3209.8247361036269</v>
          </cell>
          <cell r="M4132">
            <v>52800.42</v>
          </cell>
          <cell r="N4132">
            <v>3661.8694163437599</v>
          </cell>
          <cell r="O4132">
            <v>107.02999999999884</v>
          </cell>
          <cell r="P4132">
            <v>3717.2853559315581</v>
          </cell>
          <cell r="Q4132">
            <v>118.22</v>
          </cell>
          <cell r="R4132">
            <v>3557.445239881004</v>
          </cell>
          <cell r="S4132">
            <v>1334.0999999999985</v>
          </cell>
          <cell r="T4132">
            <v>4037.522464687223</v>
          </cell>
          <cell r="U4132">
            <v>359.84999999999854</v>
          </cell>
          <cell r="V4132">
            <v>4221.0165973656076</v>
          </cell>
          <cell r="W4132">
            <v>0</v>
          </cell>
          <cell r="X4132">
            <v>4166.1257728301216</v>
          </cell>
          <cell r="Y4132">
            <v>0</v>
          </cell>
          <cell r="Z4132">
            <v>4228.9167469702306</v>
          </cell>
          <cell r="AA4132">
            <v>0</v>
          </cell>
          <cell r="AB4132">
            <v>4299.0266218238639</v>
          </cell>
          <cell r="AC4132">
            <v>0</v>
          </cell>
          <cell r="AD4132">
            <v>4621.6758208793299</v>
          </cell>
          <cell r="AE4132">
            <v>0</v>
          </cell>
        </row>
        <row r="4133">
          <cell r="F4133" t="str">
            <v>(-) DESPESAS LOGÍSTICA (DISTRIBUIÇÃO)Descontos Financeiros Concedidos</v>
          </cell>
          <cell r="G4133" t="str">
            <v>Descontos Financeiros Concedidos</v>
          </cell>
          <cell r="H4133">
            <v>0</v>
          </cell>
          <cell r="I4133">
            <v>0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0</v>
          </cell>
          <cell r="Q4133">
            <v>0</v>
          </cell>
          <cell r="R4133">
            <v>0</v>
          </cell>
          <cell r="S4133">
            <v>3290478.16</v>
          </cell>
          <cell r="T4133">
            <v>0</v>
          </cell>
          <cell r="U4133">
            <v>459760.51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  <cell r="Z4133">
            <v>0</v>
          </cell>
          <cell r="AA4133">
            <v>0</v>
          </cell>
          <cell r="AB4133">
            <v>0</v>
          </cell>
          <cell r="AC4133">
            <v>0</v>
          </cell>
          <cell r="AD4133">
            <v>0</v>
          </cell>
          <cell r="AE4133">
            <v>0</v>
          </cell>
        </row>
        <row r="4134">
          <cell r="F4134" t="str">
            <v>(-) DESPESAS LOGÍSTICA (DISTRIBUIÇÃO)(-)Despesas Financeiras Financiamentos</v>
          </cell>
          <cell r="G4134" t="str">
            <v>(-)Despesas Financeiras Financiamentos</v>
          </cell>
          <cell r="H4134">
            <v>1015056.6736945942</v>
          </cell>
          <cell r="I4134">
            <v>886598.09</v>
          </cell>
          <cell r="J4134">
            <v>794874.65837501036</v>
          </cell>
          <cell r="K4134">
            <v>673295.50000000012</v>
          </cell>
          <cell r="L4134">
            <v>652999.97214646125</v>
          </cell>
          <cell r="M4134">
            <v>782093.21</v>
          </cell>
          <cell r="N4134">
            <v>696820.25779129111</v>
          </cell>
          <cell r="O4134">
            <v>1380033</v>
          </cell>
          <cell r="P4134">
            <v>733715.90324895002</v>
          </cell>
          <cell r="Q4134">
            <v>688799.61000000034</v>
          </cell>
          <cell r="R4134">
            <v>763547.85418466548</v>
          </cell>
          <cell r="S4134">
            <v>2152049.3999999994</v>
          </cell>
          <cell r="T4134">
            <v>808108.82617503079</v>
          </cell>
          <cell r="U4134">
            <v>572046.25</v>
          </cell>
          <cell r="V4134">
            <v>821296.66336804326</v>
          </cell>
          <cell r="W4134">
            <v>0</v>
          </cell>
          <cell r="X4134">
            <v>849096.12791365152</v>
          </cell>
          <cell r="Y4134">
            <v>0</v>
          </cell>
          <cell r="Z4134">
            <v>867196.09017248848</v>
          </cell>
          <cell r="AA4134">
            <v>0</v>
          </cell>
          <cell r="AB4134">
            <v>973889.17789492744</v>
          </cell>
          <cell r="AC4134">
            <v>0</v>
          </cell>
          <cell r="AD4134">
            <v>1015889.5389005328</v>
          </cell>
          <cell r="AE4134">
            <v>0</v>
          </cell>
        </row>
        <row r="4135">
          <cell r="F4135" t="str">
            <v>(-) DESPESAS LOGÍSTICA (DISTRIBUIÇÃO)Juros Empréstimos e Financiamentos</v>
          </cell>
          <cell r="G4135" t="str">
            <v>Juros Empréstimos e Financiamentos</v>
          </cell>
          <cell r="H4135">
            <v>610343.67369459418</v>
          </cell>
          <cell r="I4135">
            <v>886598.09</v>
          </cell>
          <cell r="J4135">
            <v>594874.65837501036</v>
          </cell>
          <cell r="K4135">
            <v>673295.50000000012</v>
          </cell>
          <cell r="L4135">
            <v>652999.97214646125</v>
          </cell>
          <cell r="M4135">
            <v>782093.21</v>
          </cell>
          <cell r="N4135">
            <v>696558.20216357475</v>
          </cell>
          <cell r="O4135">
            <v>1380033</v>
          </cell>
          <cell r="P4135">
            <v>733182.23333617207</v>
          </cell>
          <cell r="Q4135">
            <v>688799.61000000034</v>
          </cell>
          <cell r="R4135">
            <v>762733.09160868672</v>
          </cell>
          <cell r="S4135">
            <v>2152049.3999999994</v>
          </cell>
          <cell r="T4135">
            <v>807003.44686972548</v>
          </cell>
          <cell r="U4135">
            <v>572046.25</v>
          </cell>
          <cell r="V4135">
            <v>819893.44743670709</v>
          </cell>
          <cell r="W4135">
            <v>0</v>
          </cell>
          <cell r="X4135">
            <v>847387.82178080711</v>
          </cell>
          <cell r="Y4135">
            <v>0</v>
          </cell>
          <cell r="Z4135">
            <v>865175.40525112674</v>
          </cell>
          <cell r="AA4135">
            <v>0</v>
          </cell>
          <cell r="AB4135">
            <v>971545.04670322</v>
          </cell>
          <cell r="AC4135">
            <v>0</v>
          </cell>
          <cell r="AD4135">
            <v>1013210.8386702584</v>
          </cell>
          <cell r="AE4135">
            <v>0</v>
          </cell>
        </row>
        <row r="4136">
          <cell r="F4136" t="str">
            <v>(-) DESPESAS LOGÍSTICA (DISTRIBUIÇÃO)Juros Empréstimos Capital de Giro</v>
          </cell>
          <cell r="G4136" t="str">
            <v>Juros Empréstimos Capital de Giro</v>
          </cell>
          <cell r="H4136">
            <v>404713</v>
          </cell>
          <cell r="I4136">
            <v>0</v>
          </cell>
          <cell r="J4136">
            <v>200000</v>
          </cell>
          <cell r="K4136">
            <v>0</v>
          </cell>
          <cell r="L4136">
            <v>0</v>
          </cell>
          <cell r="M4136">
            <v>0</v>
          </cell>
          <cell r="N4136">
            <v>262.05562771635596</v>
          </cell>
          <cell r="O4136">
            <v>0</v>
          </cell>
          <cell r="P4136">
            <v>533.66991277795751</v>
          </cell>
          <cell r="Q4136">
            <v>0</v>
          </cell>
          <cell r="R4136">
            <v>814.76257597876247</v>
          </cell>
          <cell r="S4136">
            <v>0</v>
          </cell>
          <cell r="T4136">
            <v>1105.3793053053087</v>
          </cell>
          <cell r="U4136">
            <v>0</v>
          </cell>
          <cell r="V4136">
            <v>1403.2159313361626</v>
          </cell>
          <cell r="W4136">
            <v>0</v>
          </cell>
          <cell r="X4136">
            <v>1708.3061328444164</v>
          </cell>
          <cell r="Y4136">
            <v>0</v>
          </cell>
          <cell r="Z4136">
            <v>2020.6849213617388</v>
          </cell>
          <cell r="AA4136">
            <v>0</v>
          </cell>
          <cell r="AB4136">
            <v>2344.131191707449</v>
          </cell>
          <cell r="AC4136">
            <v>0</v>
          </cell>
          <cell r="AD4136">
            <v>2678.7002302743495</v>
          </cell>
          <cell r="AE4136">
            <v>0</v>
          </cell>
        </row>
        <row r="4137">
          <cell r="F4137" t="str">
            <v>(-) DESPESAS LOGÍSTICA (DISTRIBUIÇÃO)Juros Operação Financiamento</v>
          </cell>
          <cell r="G4137" t="str">
            <v>Juros Operação Financiamento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  <cell r="Z4137">
            <v>0</v>
          </cell>
          <cell r="AA4137">
            <v>0</v>
          </cell>
          <cell r="AB4137">
            <v>0</v>
          </cell>
          <cell r="AC4137">
            <v>0</v>
          </cell>
          <cell r="AD4137">
            <v>0</v>
          </cell>
          <cell r="AE4137">
            <v>0</v>
          </cell>
        </row>
        <row r="4138">
          <cell r="F4138" t="str">
            <v>(-) DESPESAS LOGÍSTICA (DISTRIBUIÇÃO)(=) LUCRO ANTES DOS IMPOSTOS</v>
          </cell>
          <cell r="G4138" t="str">
            <v>(=) LUCRO ANTES DOS IMPOSTOS</v>
          </cell>
          <cell r="H4138">
            <v>-892770.54474567401</v>
          </cell>
          <cell r="I4138">
            <v>-1122971.5899999978</v>
          </cell>
          <cell r="J4138">
            <v>-235684.07966964925</v>
          </cell>
          <cell r="K4138">
            <v>-815906.79000000027</v>
          </cell>
          <cell r="L4138">
            <v>1115557.1945428604</v>
          </cell>
          <cell r="M4138">
            <v>1056476.5500000073</v>
          </cell>
          <cell r="N4138">
            <v>1261883.0502957059</v>
          </cell>
          <cell r="O4138">
            <v>83357.257635599235</v>
          </cell>
          <cell r="P4138">
            <v>1161182.7558656856</v>
          </cell>
          <cell r="Q4138">
            <v>1250756.3799999976</v>
          </cell>
          <cell r="R4138">
            <v>900552.61484271521</v>
          </cell>
          <cell r="S4138">
            <v>-415220.33000000031</v>
          </cell>
          <cell r="T4138">
            <v>1909224.3154238153</v>
          </cell>
          <cell r="U4138">
            <v>909310.34000000102</v>
          </cell>
          <cell r="V4138">
            <v>1744723.9021681815</v>
          </cell>
          <cell r="W4138">
            <v>0</v>
          </cell>
          <cell r="X4138">
            <v>1286415.9272695445</v>
          </cell>
          <cell r="Y4138">
            <v>0</v>
          </cell>
          <cell r="Z4138">
            <v>1257845.5179842529</v>
          </cell>
          <cell r="AA4138">
            <v>0</v>
          </cell>
          <cell r="AB4138">
            <v>1576433.153568964</v>
          </cell>
          <cell r="AC4138">
            <v>0</v>
          </cell>
          <cell r="AD4138">
            <v>2259140.6856112359</v>
          </cell>
          <cell r="AE4138">
            <v>0</v>
          </cell>
        </row>
        <row r="4139">
          <cell r="F4139" t="str">
            <v>(-) DESPESAS LOGÍSTICA (DISTRIBUIÇÃO)(-) IMPOSTOS S/ LUCRO</v>
          </cell>
          <cell r="G4139" t="str">
            <v>(-) IMPOSTOS S/ LUCRO</v>
          </cell>
          <cell r="H4139">
            <v>0</v>
          </cell>
          <cell r="I4139">
            <v>0</v>
          </cell>
          <cell r="J4139">
            <v>0</v>
          </cell>
          <cell r="K4139">
            <v>0</v>
          </cell>
          <cell r="L4139">
            <v>29712.200816898927</v>
          </cell>
          <cell r="M4139">
            <v>0</v>
          </cell>
          <cell r="N4139">
            <v>109990.15479145758</v>
          </cell>
          <cell r="O4139">
            <v>0</v>
          </cell>
          <cell r="P4139">
            <v>63132.931993298233</v>
          </cell>
          <cell r="Q4139">
            <v>0</v>
          </cell>
          <cell r="R4139">
            <v>34474.901475239276</v>
          </cell>
          <cell r="S4139">
            <v>0</v>
          </cell>
          <cell r="T4139">
            <v>167230.4572027002</v>
          </cell>
          <cell r="U4139">
            <v>1882.5</v>
          </cell>
          <cell r="V4139">
            <v>192569.67452333571</v>
          </cell>
          <cell r="W4139">
            <v>0</v>
          </cell>
          <cell r="X4139">
            <v>174191.30453355558</v>
          </cell>
          <cell r="Y4139">
            <v>0</v>
          </cell>
          <cell r="Z4139">
            <v>166045.80415192456</v>
          </cell>
          <cell r="AA4139">
            <v>0</v>
          </cell>
          <cell r="AB4139">
            <v>171697.07875525768</v>
          </cell>
          <cell r="AC4139">
            <v>0</v>
          </cell>
          <cell r="AD4139">
            <v>237343.21587810208</v>
          </cell>
          <cell r="AE4139">
            <v>0</v>
          </cell>
        </row>
        <row r="4140">
          <cell r="F4140" t="str">
            <v>(-) DESPESAS LOGÍSTICA (DISTRIBUIÇÃO)(-) IMPOSTO DE RENDA</v>
          </cell>
          <cell r="G4140" t="str">
            <v>(-) IMPOSTO DE RENDA</v>
          </cell>
          <cell r="H4140">
            <v>0</v>
          </cell>
          <cell r="I4140">
            <v>0</v>
          </cell>
          <cell r="J4140">
            <v>0</v>
          </cell>
          <cell r="K4140">
            <v>0</v>
          </cell>
          <cell r="L4140">
            <v>12177.131482335624</v>
          </cell>
          <cell r="M4140">
            <v>0</v>
          </cell>
          <cell r="N4140">
            <v>45077.932291580975</v>
          </cell>
          <cell r="O4140">
            <v>0</v>
          </cell>
          <cell r="P4140">
            <v>25874.15245626977</v>
          </cell>
          <cell r="Q4140">
            <v>0</v>
          </cell>
          <cell r="R4140">
            <v>14129.057981655442</v>
          </cell>
          <cell r="S4140">
            <v>0</v>
          </cell>
          <cell r="T4140">
            <v>68537.072624057459</v>
          </cell>
          <cell r="U4140">
            <v>0</v>
          </cell>
          <cell r="V4140">
            <v>78921.997755465462</v>
          </cell>
          <cell r="W4140">
            <v>0</v>
          </cell>
          <cell r="X4140">
            <v>71389.878907194914</v>
          </cell>
          <cell r="Y4140">
            <v>0</v>
          </cell>
          <cell r="Z4140">
            <v>68051.559078657607</v>
          </cell>
          <cell r="AA4140">
            <v>0</v>
          </cell>
          <cell r="AB4140">
            <v>70367.655227564625</v>
          </cell>
          <cell r="AC4140">
            <v>0</v>
          </cell>
          <cell r="AD4140">
            <v>97271.80978610742</v>
          </cell>
          <cell r="AE4140">
            <v>0</v>
          </cell>
        </row>
        <row r="4141">
          <cell r="F4141" t="str">
            <v>(-) DESPESAS LOGÍSTICA (DISTRIBUIÇÃO)(-) CONTRIBUIÇÃO SOCIAL</v>
          </cell>
          <cell r="G4141" t="str">
            <v>(-) CONTRIBUIÇÃO SOCIAL</v>
          </cell>
          <cell r="H4141">
            <v>0</v>
          </cell>
          <cell r="I4141">
            <v>0</v>
          </cell>
          <cell r="J4141">
            <v>0</v>
          </cell>
          <cell r="K4141">
            <v>0</v>
          </cell>
          <cell r="L4141">
            <v>17535.069334563301</v>
          </cell>
          <cell r="M4141">
            <v>0</v>
          </cell>
          <cell r="N4141">
            <v>64912.222499876603</v>
          </cell>
          <cell r="O4141">
            <v>0</v>
          </cell>
          <cell r="P4141">
            <v>37258.779537028466</v>
          </cell>
          <cell r="Q4141">
            <v>0</v>
          </cell>
          <cell r="R4141">
            <v>20345.843493583834</v>
          </cell>
          <cell r="S4141">
            <v>0</v>
          </cell>
          <cell r="T4141">
            <v>98693.384578642741</v>
          </cell>
          <cell r="U4141">
            <v>1882.5</v>
          </cell>
          <cell r="V4141">
            <v>113647.67676787025</v>
          </cell>
          <cell r="W4141">
            <v>0</v>
          </cell>
          <cell r="X4141">
            <v>102801.42562636067</v>
          </cell>
          <cell r="Y4141">
            <v>0</v>
          </cell>
          <cell r="Z4141">
            <v>97994.245073266953</v>
          </cell>
          <cell r="AA4141">
            <v>0</v>
          </cell>
          <cell r="AB4141">
            <v>101329.42352769306</v>
          </cell>
          <cell r="AC4141">
            <v>0</v>
          </cell>
          <cell r="AD4141">
            <v>140071.40609199466</v>
          </cell>
          <cell r="AE4141">
            <v>0</v>
          </cell>
        </row>
        <row r="4142">
          <cell r="F4142" t="str">
            <v>(-) DESPESAS LOGÍSTICA (DISTRIBUIÇÃO)(=) LUCRO LÍQUIDO</v>
          </cell>
          <cell r="G4142" t="str">
            <v>(=) LUCRO LÍQUIDO</v>
          </cell>
          <cell r="H4142">
            <v>-892770.54474567401</v>
          </cell>
          <cell r="I4142">
            <v>-1122971.5899999978</v>
          </cell>
          <cell r="J4142">
            <v>-235684.07966964925</v>
          </cell>
          <cell r="K4142">
            <v>-815906.79000000027</v>
          </cell>
          <cell r="L4142">
            <v>1085844.9937259615</v>
          </cell>
          <cell r="M4142">
            <v>1056476.5500000073</v>
          </cell>
          <cell r="N4142">
            <v>1151892.8955042483</v>
          </cell>
          <cell r="O4142">
            <v>83357.257635599235</v>
          </cell>
          <cell r="P4142">
            <v>1098049.8238723874</v>
          </cell>
          <cell r="Q4142">
            <v>1250756.3799999976</v>
          </cell>
          <cell r="R4142">
            <v>866077.7133674759</v>
          </cell>
          <cell r="S4142">
            <v>-415220.33000000031</v>
          </cell>
          <cell r="T4142">
            <v>1741993.8582211151</v>
          </cell>
          <cell r="U4142">
            <v>907427.84000000102</v>
          </cell>
          <cell r="V4142">
            <v>1552154.2276448458</v>
          </cell>
          <cell r="W4142">
            <v>0</v>
          </cell>
          <cell r="X4142">
            <v>1112224.6227359888</v>
          </cell>
          <cell r="Y4142">
            <v>0</v>
          </cell>
          <cell r="Z4142">
            <v>1091799.7138323283</v>
          </cell>
          <cell r="AA4142">
            <v>0</v>
          </cell>
          <cell r="AB4142">
            <v>1404736.0748137063</v>
          </cell>
          <cell r="AC4142">
            <v>0</v>
          </cell>
          <cell r="AD4142">
            <v>2021797.4697331339</v>
          </cell>
          <cell r="AE4142">
            <v>0</v>
          </cell>
        </row>
      </sheetData>
      <sheetData sheetId="13">
        <row r="20">
          <cell r="F20" t="str">
            <v>PRODUÇÃO DE LÍQUIDOS (MOD)PRODUÇÃO DE LÍQUIDOS (MOD)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MS.1"/>
      <sheetName val="GMS.3"/>
      <sheetName val="GMS.3a"/>
      <sheetName val="GMS.5"/>
      <sheetName val="GMS.5a"/>
      <sheetName val="GMS.6"/>
      <sheetName val="GMS.7"/>
      <sheetName val="Category"/>
      <sheetName val="Impact"/>
      <sheetName val="Urgency"/>
      <sheetName val="Status"/>
      <sheetName val="GMS.7a"/>
      <sheetName val="GMS.9"/>
      <sheetName val="GMS.10"/>
      <sheetName val="GMS.11"/>
      <sheetName val="GMS16Drop2"/>
      <sheetName val="GMS.12"/>
      <sheetName val="GMS.14"/>
      <sheetName val="GMS.16"/>
      <sheetName val="DlgPass"/>
      <sheetName val="PrintSelectDlg"/>
      <sheetName val="MagicCodes"/>
      <sheetName val="Lists"/>
      <sheetName val="Code"/>
      <sheetName val="DropDowns"/>
      <sheetName val="ForecastImport"/>
      <sheetName val="PlanImport"/>
      <sheetName val="ActualsImportGMS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AS15" t="str">
            <v>BRL 000s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IndQtd"/>
      <sheetName val="RecUni"/>
      <sheetName val="DetDemoRes"/>
      <sheetName val="DetDemoRes (2)"/>
      <sheetName val="Demanda"/>
      <sheetName val="PlanInv"/>
      <sheetName val="PlaFin"/>
      <sheetName val="FluxCxa"/>
      <sheetName val="BalPat"/>
      <sheetName val="RecHum"/>
      <sheetName val="Bvr"/>
      <sheetName val="sispecabr99"/>
      <sheetName val="MêsBase"/>
      <sheetName val="#REF"/>
      <sheetName val="Site BA"/>
      <sheetName val="Dados Jan"/>
      <sheetName val="Dados (Fev)"/>
      <sheetName val="Painel Desempenho BA"/>
      <sheetName val="Painel Matriz Fev"/>
      <sheetName val="ICs"/>
      <sheetName val="3G NS Jan"/>
      <sheetName val="Ocorrências x Tx Oc 104"/>
      <sheetName val="TNL_Fev_03"/>
      <sheetName val="TNL_Jan_03"/>
      <sheetName val="3G NS Fev"/>
      <sheetName val="3G Minutagem"/>
      <sheetName val="3G Ocup. Fev"/>
      <sheetName val="ICs por produto"/>
      <sheetName val="EVA"/>
      <sheetName val="EBITDA"/>
      <sheetName val="Receita Líquida"/>
      <sheetName val="Margem de contribuição"/>
      <sheetName val="Custo com Serviço"/>
      <sheetName val="Pacote Pessoal"/>
      <sheetName val="Manut_Planta"/>
      <sheetName val="Ctas a receber"/>
      <sheetName val="Absenteísmo"/>
      <sheetName val="Turn-over"/>
      <sheetName val="Tx. Ocup"/>
      <sheetName val="Tx. Ocup info BA"/>
      <sheetName val="Tx. Ocup info RJ"/>
      <sheetName val="Tx. Ocup 104"/>
      <sheetName val="Tx. Disp Info BA"/>
      <sheetName val="Tx. Disp Info RJ"/>
      <sheetName val="Tx. Disp 104"/>
      <sheetName val="Tx. Disp Tmkt Recep"/>
      <sheetName val="Tx. Disp Tmkt Ativo"/>
      <sheetName val="Min por Agente Info BA"/>
      <sheetName val="Min por Agente Info RJ"/>
      <sheetName val="Min por Agente 104"/>
      <sheetName val="Nível de Serv Info BA"/>
      <sheetName val="Nível de Serv Info RJ"/>
      <sheetName val="Nível de Serv 104"/>
      <sheetName val="Nível de Serv Info BA Fin"/>
      <sheetName val="Nível de Serv Info RJ Fin"/>
      <sheetName val="Nível de Serv 104 Fin"/>
      <sheetName val="ANATEL"/>
      <sheetName val="Monitoria"/>
      <sheetName val="Pesquisa satisfação"/>
      <sheetName val="Reunião de Result. SGC"/>
      <sheetName val="BadeR99_NBA"/>
      <sheetName val="validação de dados"/>
      <sheetName val="DemoRes_(2)"/>
      <sheetName val="RecLiqServ_(2)"/>
      <sheetName val="DetDemoRes_(2)"/>
      <sheetName val="Site_BA"/>
      <sheetName val="Dados_Jan"/>
      <sheetName val="Dados_(Fev)"/>
      <sheetName val="Painel_Desempenho_BA"/>
      <sheetName val="Painel_Matriz_Fev"/>
      <sheetName val="3G_NS_Jan"/>
      <sheetName val="Ocorrências_x_Tx_Oc_104"/>
      <sheetName val="3G_NS_Fev"/>
      <sheetName val="3G_Minutagem"/>
      <sheetName val="3G_Ocup__Fev"/>
      <sheetName val="ICs_por_produto"/>
      <sheetName val="Receita_Líquida"/>
      <sheetName val="Margem_de_contribuição"/>
      <sheetName val="Custo_com_Serviço"/>
      <sheetName val="Pacote_Pessoal"/>
      <sheetName val="Ctas_a_receber"/>
      <sheetName val="Tx__Ocup"/>
      <sheetName val="Tx__Ocup_info_BA"/>
      <sheetName val="Tx__Ocup_info_RJ"/>
      <sheetName val="Tx__Ocup_104"/>
      <sheetName val="Tx__Disp_Info_BA"/>
      <sheetName val="Tx__Disp_Info_RJ"/>
      <sheetName val="Tx__Disp_104"/>
      <sheetName val="Tx__Disp_Tmkt_Recep"/>
      <sheetName val="Tx__Disp_Tmkt_Ativo"/>
      <sheetName val="Min_por_Agente_Info_BA"/>
      <sheetName val="Min_por_Agente_Info_RJ"/>
      <sheetName val="Min_por_Agente_104"/>
      <sheetName val="Nível_de_Serv_Info_BA"/>
      <sheetName val="Nível_de_Serv_Info_RJ"/>
      <sheetName val="Nível_de_Serv_104"/>
      <sheetName val="Nível_de_Serv_Info_BA_Fin"/>
      <sheetName val="Nível_de_Serv_Info_RJ_Fin"/>
      <sheetName val="Nível_de_Serv_104_Fin"/>
      <sheetName val="Pesquisa_satisfação"/>
      <sheetName val="Reunião_de_Result__SGC"/>
      <sheetName val="validação_de_dados"/>
      <sheetName val="DemoRes_(2)1"/>
      <sheetName val="RecLiqServ_(2)1"/>
      <sheetName val="DetDemoRes_(2)1"/>
      <sheetName val="Site_BA1"/>
      <sheetName val="Dados_Jan1"/>
      <sheetName val="Dados_(Fev)1"/>
      <sheetName val="Painel_Desempenho_BA1"/>
      <sheetName val="Painel_Matriz_Fev1"/>
      <sheetName val="3G_NS_Jan1"/>
      <sheetName val="Ocorrências_x_Tx_Oc_1041"/>
      <sheetName val="3G_NS_Fev1"/>
      <sheetName val="3G_Minutagem1"/>
      <sheetName val="3G_Ocup__Fev1"/>
      <sheetName val="ICs_por_produto1"/>
      <sheetName val="Receita_Líquida1"/>
      <sheetName val="Margem_de_contribuição1"/>
      <sheetName val="Custo_com_Serviço1"/>
      <sheetName val="Pacote_Pessoal1"/>
      <sheetName val="Ctas_a_receber1"/>
      <sheetName val="Tx__Ocup1"/>
      <sheetName val="Tx__Ocup_info_BA1"/>
      <sheetName val="Tx__Ocup_info_RJ1"/>
      <sheetName val="Tx__Ocup_1041"/>
      <sheetName val="Tx__Disp_Info_BA1"/>
      <sheetName val="Tx__Disp_Info_RJ1"/>
      <sheetName val="Tx__Disp_1041"/>
      <sheetName val="Tx__Disp_Tmkt_Recep1"/>
      <sheetName val="Tx__Disp_Tmkt_Ativo1"/>
      <sheetName val="Min_por_Agente_Info_BA1"/>
      <sheetName val="Min_por_Agente_Info_RJ1"/>
      <sheetName val="Min_por_Agente_1041"/>
      <sheetName val="Nível_de_Serv_Info_BA1"/>
      <sheetName val="Nível_de_Serv_Info_RJ1"/>
      <sheetName val="Nível_de_Serv_1041"/>
      <sheetName val="Nível_de_Serv_Info_BA_Fin1"/>
      <sheetName val="Nível_de_Serv_Info_RJ_Fin1"/>
      <sheetName val="Nível_de_Serv_104_Fin1"/>
      <sheetName val="Pesquisa_satisfação1"/>
      <sheetName val="Reunião_de_Result__SGC1"/>
      <sheetName val="validação_de_dad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A3">
            <v>36161</v>
          </cell>
          <cell r="B3">
            <v>36192</v>
          </cell>
          <cell r="C3">
            <v>36220</v>
          </cell>
          <cell r="D3">
            <v>36251</v>
          </cell>
          <cell r="E3">
            <v>36281</v>
          </cell>
          <cell r="F3">
            <v>36312</v>
          </cell>
          <cell r="G3">
            <v>36342</v>
          </cell>
          <cell r="H3">
            <v>36373</v>
          </cell>
          <cell r="I3">
            <v>36404</v>
          </cell>
          <cell r="J3">
            <v>36434</v>
          </cell>
          <cell r="K3">
            <v>36465</v>
          </cell>
          <cell r="L3">
            <v>36495</v>
          </cell>
        </row>
        <row r="4">
          <cell r="A4">
            <v>1</v>
          </cell>
          <cell r="B4">
            <v>1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N4">
            <v>1</v>
          </cell>
          <cell r="O4">
            <v>1</v>
          </cell>
          <cell r="P4">
            <v>0</v>
          </cell>
        </row>
        <row r="5">
          <cell r="A5">
            <v>0</v>
          </cell>
          <cell r="B5">
            <v>1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N5">
            <v>0</v>
          </cell>
          <cell r="O5">
            <v>1</v>
          </cell>
          <cell r="P5">
            <v>0</v>
          </cell>
        </row>
        <row r="6">
          <cell r="A6">
            <v>0</v>
          </cell>
          <cell r="B6">
            <v>0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N6">
            <v>0</v>
          </cell>
          <cell r="O6">
            <v>0</v>
          </cell>
          <cell r="P6">
            <v>1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ckmarks (3)"/>
      <sheetName val="BP"/>
      <sheetName val="DR"/>
      <sheetName val="Ajustes"/>
      <sheetName val="Tickmarks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ÁLCULO"/>
      <sheetName val="Cadastro"/>
      <sheetName val="BD RESGATE"/>
      <sheetName val="Liquidadas"/>
      <sheetName val="CONSOLIDADO II"/>
      <sheetName val="TELESUDESTE"/>
      <sheetName val="TELERJ"/>
      <sheetName val="TELEST"/>
      <sheetName val="BASE"/>
      <sheetName val="Tablero"/>
      <sheetName val="VENDAS "/>
    </sheetNames>
    <sheetDataSet>
      <sheetData sheetId="0" refreshError="1">
        <row r="2">
          <cell r="AB2">
            <v>35796</v>
          </cell>
        </row>
        <row r="3">
          <cell r="AB3">
            <v>35849</v>
          </cell>
        </row>
        <row r="4">
          <cell r="AB4">
            <v>35850</v>
          </cell>
        </row>
        <row r="5">
          <cell r="AB5">
            <v>35894</v>
          </cell>
        </row>
        <row r="6">
          <cell r="AB6">
            <v>35895</v>
          </cell>
        </row>
        <row r="7">
          <cell r="AB7">
            <v>35906</v>
          </cell>
        </row>
        <row r="8">
          <cell r="AB8">
            <v>35916</v>
          </cell>
        </row>
        <row r="9">
          <cell r="AB9">
            <v>35957</v>
          </cell>
        </row>
        <row r="10">
          <cell r="AB10">
            <v>36045</v>
          </cell>
        </row>
        <row r="11">
          <cell r="AB11">
            <v>36080</v>
          </cell>
        </row>
        <row r="12">
          <cell r="AB12">
            <v>36101</v>
          </cell>
        </row>
        <row r="13">
          <cell r="AB13">
            <v>36114</v>
          </cell>
        </row>
        <row r="14">
          <cell r="AB14">
            <v>36154</v>
          </cell>
        </row>
        <row r="15">
          <cell r="AB15">
            <v>36161</v>
          </cell>
        </row>
        <row r="16">
          <cell r="AB16">
            <v>36206</v>
          </cell>
        </row>
        <row r="17">
          <cell r="AB17">
            <v>36207</v>
          </cell>
        </row>
        <row r="18">
          <cell r="AB18">
            <v>36251</v>
          </cell>
        </row>
        <row r="19">
          <cell r="AB19">
            <v>36252</v>
          </cell>
        </row>
        <row r="20">
          <cell r="AB20">
            <v>36271</v>
          </cell>
        </row>
        <row r="21">
          <cell r="AB21">
            <v>36314</v>
          </cell>
        </row>
        <row r="22">
          <cell r="AB22">
            <v>36410</v>
          </cell>
        </row>
        <row r="23">
          <cell r="AB23">
            <v>36445</v>
          </cell>
        </row>
        <row r="24">
          <cell r="AB24">
            <v>36466</v>
          </cell>
        </row>
        <row r="25">
          <cell r="AB25">
            <v>36479</v>
          </cell>
        </row>
        <row r="26">
          <cell r="AB26">
            <v>36519</v>
          </cell>
        </row>
        <row r="27">
          <cell r="AB27">
            <v>36526</v>
          </cell>
        </row>
        <row r="28">
          <cell r="AB28">
            <v>36591</v>
          </cell>
        </row>
        <row r="29">
          <cell r="AB29">
            <v>36592</v>
          </cell>
        </row>
        <row r="30">
          <cell r="AB30">
            <v>36637</v>
          </cell>
        </row>
        <row r="31">
          <cell r="AB31">
            <v>36647</v>
          </cell>
        </row>
        <row r="32">
          <cell r="AB32">
            <v>36699</v>
          </cell>
        </row>
        <row r="33">
          <cell r="AB33">
            <v>36776</v>
          </cell>
        </row>
        <row r="34">
          <cell r="AB34">
            <v>36811</v>
          </cell>
        </row>
        <row r="35">
          <cell r="AB35">
            <v>36832</v>
          </cell>
        </row>
        <row r="36">
          <cell r="AB36">
            <v>36845</v>
          </cell>
        </row>
        <row r="37">
          <cell r="AB37">
            <v>36885</v>
          </cell>
        </row>
        <row r="38">
          <cell r="AB38">
            <v>36892</v>
          </cell>
        </row>
        <row r="39">
          <cell r="AB39">
            <v>36948</v>
          </cell>
        </row>
        <row r="40">
          <cell r="AB40">
            <v>36949</v>
          </cell>
        </row>
        <row r="41">
          <cell r="AB41">
            <v>36994</v>
          </cell>
        </row>
        <row r="42">
          <cell r="AB42">
            <v>37002</v>
          </cell>
        </row>
        <row r="43">
          <cell r="AB43">
            <v>37012</v>
          </cell>
        </row>
        <row r="44">
          <cell r="AB44">
            <v>37056</v>
          </cell>
        </row>
        <row r="45">
          <cell r="AB45">
            <v>37141</v>
          </cell>
        </row>
        <row r="46">
          <cell r="AB46">
            <v>37176</v>
          </cell>
        </row>
        <row r="47">
          <cell r="AB47">
            <v>37197</v>
          </cell>
        </row>
        <row r="48">
          <cell r="AB48">
            <v>37210</v>
          </cell>
        </row>
        <row r="49">
          <cell r="AB49">
            <v>37250</v>
          </cell>
        </row>
        <row r="50">
          <cell r="AB50">
            <v>37257</v>
          </cell>
        </row>
        <row r="51">
          <cell r="AB51">
            <v>37298</v>
          </cell>
        </row>
        <row r="52">
          <cell r="AB52">
            <v>37299</v>
          </cell>
        </row>
        <row r="53">
          <cell r="AB53">
            <v>37344</v>
          </cell>
        </row>
        <row r="54">
          <cell r="AB54">
            <v>37367</v>
          </cell>
        </row>
        <row r="55">
          <cell r="AB55">
            <v>37377</v>
          </cell>
        </row>
        <row r="56">
          <cell r="AB56">
            <v>37406</v>
          </cell>
        </row>
        <row r="57">
          <cell r="AB57">
            <v>37506</v>
          </cell>
        </row>
        <row r="58">
          <cell r="AB58">
            <v>37541</v>
          </cell>
        </row>
        <row r="59">
          <cell r="AB59">
            <v>37562</v>
          </cell>
        </row>
        <row r="60">
          <cell r="AB60">
            <v>37575</v>
          </cell>
        </row>
        <row r="61">
          <cell r="AB61">
            <v>37615</v>
          </cell>
        </row>
        <row r="62">
          <cell r="AB62">
            <v>37622</v>
          </cell>
        </row>
        <row r="63">
          <cell r="AB63">
            <v>37683</v>
          </cell>
        </row>
        <row r="64">
          <cell r="AB64">
            <v>37684</v>
          </cell>
        </row>
        <row r="65">
          <cell r="AB65">
            <v>37729</v>
          </cell>
        </row>
        <row r="66">
          <cell r="AB66">
            <v>37732</v>
          </cell>
        </row>
        <row r="67">
          <cell r="AB67">
            <v>37742</v>
          </cell>
        </row>
        <row r="68">
          <cell r="AB68">
            <v>37791</v>
          </cell>
        </row>
        <row r="69">
          <cell r="AB69">
            <v>37871</v>
          </cell>
        </row>
        <row r="70">
          <cell r="AB70">
            <v>37906</v>
          </cell>
        </row>
        <row r="71">
          <cell r="AB71">
            <v>37927</v>
          </cell>
        </row>
        <row r="72">
          <cell r="AB72">
            <v>37940</v>
          </cell>
        </row>
        <row r="73">
          <cell r="AB73">
            <v>37980</v>
          </cell>
        </row>
        <row r="74">
          <cell r="AB74">
            <v>37987</v>
          </cell>
        </row>
        <row r="75">
          <cell r="AB75">
            <v>38040</v>
          </cell>
        </row>
        <row r="76">
          <cell r="AB76">
            <v>38041</v>
          </cell>
        </row>
        <row r="77">
          <cell r="AB77">
            <v>38086</v>
          </cell>
        </row>
        <row r="78">
          <cell r="AB78">
            <v>38098</v>
          </cell>
        </row>
        <row r="79">
          <cell r="AB79">
            <v>38108</v>
          </cell>
        </row>
        <row r="80">
          <cell r="AB80">
            <v>38148</v>
          </cell>
        </row>
        <row r="81">
          <cell r="AB81">
            <v>38237</v>
          </cell>
        </row>
        <row r="82">
          <cell r="AB82">
            <v>38272</v>
          </cell>
        </row>
        <row r="83">
          <cell r="AB83">
            <v>38293</v>
          </cell>
        </row>
        <row r="84">
          <cell r="AB84">
            <v>38306</v>
          </cell>
        </row>
        <row r="85">
          <cell r="AB85">
            <v>38346</v>
          </cell>
        </row>
        <row r="86">
          <cell r="AB86">
            <v>38353</v>
          </cell>
        </row>
        <row r="87">
          <cell r="AB87">
            <v>38390</v>
          </cell>
        </row>
        <row r="88">
          <cell r="AB88">
            <v>38391</v>
          </cell>
        </row>
        <row r="89">
          <cell r="AB89">
            <v>38436</v>
          </cell>
        </row>
        <row r="90">
          <cell r="AB90">
            <v>38463</v>
          </cell>
        </row>
        <row r="91">
          <cell r="AB91">
            <v>38473</v>
          </cell>
        </row>
        <row r="92">
          <cell r="AB92">
            <v>38498</v>
          </cell>
        </row>
        <row r="93">
          <cell r="AB93">
            <v>38602</v>
          </cell>
        </row>
        <row r="94">
          <cell r="AB94">
            <v>38637</v>
          </cell>
        </row>
        <row r="95">
          <cell r="AB95">
            <v>38658</v>
          </cell>
        </row>
        <row r="96">
          <cell r="AB96">
            <v>38671</v>
          </cell>
        </row>
        <row r="97">
          <cell r="AB97">
            <v>38711</v>
          </cell>
        </row>
        <row r="98">
          <cell r="AB98">
            <v>38718</v>
          </cell>
        </row>
        <row r="99">
          <cell r="AB99">
            <v>38724</v>
          </cell>
        </row>
        <row r="100">
          <cell r="AB100">
            <v>38725</v>
          </cell>
        </row>
        <row r="101">
          <cell r="AB101">
            <v>38731</v>
          </cell>
        </row>
        <row r="102">
          <cell r="AB102">
            <v>38732</v>
          </cell>
        </row>
        <row r="103">
          <cell r="AB103">
            <v>38738</v>
          </cell>
        </row>
        <row r="104">
          <cell r="AB104">
            <v>38739</v>
          </cell>
        </row>
        <row r="105">
          <cell r="AB105">
            <v>38745</v>
          </cell>
        </row>
        <row r="106">
          <cell r="AB106">
            <v>38746</v>
          </cell>
        </row>
        <row r="107">
          <cell r="AB107">
            <v>38752</v>
          </cell>
        </row>
        <row r="108">
          <cell r="AB108">
            <v>38753</v>
          </cell>
        </row>
        <row r="109">
          <cell r="AB109">
            <v>38759</v>
          </cell>
        </row>
        <row r="110">
          <cell r="AB110">
            <v>38760</v>
          </cell>
        </row>
        <row r="111">
          <cell r="AB111">
            <v>38766</v>
          </cell>
        </row>
        <row r="112">
          <cell r="AB112">
            <v>38767</v>
          </cell>
        </row>
        <row r="113">
          <cell r="AB113">
            <v>38773</v>
          </cell>
        </row>
        <row r="114">
          <cell r="AB114">
            <v>38774</v>
          </cell>
        </row>
        <row r="115">
          <cell r="AB115">
            <v>38775</v>
          </cell>
        </row>
        <row r="116">
          <cell r="AB116">
            <v>38776</v>
          </cell>
        </row>
        <row r="117">
          <cell r="AB117">
            <v>38780</v>
          </cell>
        </row>
        <row r="118">
          <cell r="AB118">
            <v>38781</v>
          </cell>
        </row>
        <row r="119">
          <cell r="AB119">
            <v>38787</v>
          </cell>
        </row>
        <row r="120">
          <cell r="AB120">
            <v>38788</v>
          </cell>
        </row>
        <row r="121">
          <cell r="AB121">
            <v>38794</v>
          </cell>
        </row>
        <row r="122">
          <cell r="AB122">
            <v>38795</v>
          </cell>
        </row>
        <row r="123">
          <cell r="AB123">
            <v>38801</v>
          </cell>
        </row>
        <row r="124">
          <cell r="AB124">
            <v>38802</v>
          </cell>
        </row>
        <row r="125">
          <cell r="AB125">
            <v>38808</v>
          </cell>
        </row>
        <row r="126">
          <cell r="AB126">
            <v>38809</v>
          </cell>
        </row>
        <row r="127">
          <cell r="AB127">
            <v>38815</v>
          </cell>
        </row>
        <row r="128">
          <cell r="AB128">
            <v>38816</v>
          </cell>
        </row>
        <row r="129">
          <cell r="AB129">
            <v>38822</v>
          </cell>
        </row>
        <row r="130">
          <cell r="AB130">
            <v>38823</v>
          </cell>
        </row>
        <row r="131">
          <cell r="AB131">
            <v>38829</v>
          </cell>
        </row>
        <row r="132">
          <cell r="AB132">
            <v>38830</v>
          </cell>
        </row>
        <row r="133">
          <cell r="AB133">
            <v>38836</v>
          </cell>
        </row>
        <row r="134">
          <cell r="AB134">
            <v>38837</v>
          </cell>
        </row>
        <row r="135">
          <cell r="AB135">
            <v>38838</v>
          </cell>
        </row>
        <row r="136">
          <cell r="AB136">
            <v>38843</v>
          </cell>
        </row>
        <row r="137">
          <cell r="AB137">
            <v>38844</v>
          </cell>
        </row>
        <row r="138">
          <cell r="AB138">
            <v>38850</v>
          </cell>
        </row>
        <row r="139">
          <cell r="AB139">
            <v>38851</v>
          </cell>
        </row>
        <row r="140">
          <cell r="AB140">
            <v>38857</v>
          </cell>
        </row>
        <row r="141">
          <cell r="AB141">
            <v>38858</v>
          </cell>
        </row>
        <row r="142">
          <cell r="AB142">
            <v>38864</v>
          </cell>
        </row>
        <row r="143">
          <cell r="AB143">
            <v>38865</v>
          </cell>
        </row>
        <row r="144">
          <cell r="AB144">
            <v>38871</v>
          </cell>
        </row>
        <row r="145">
          <cell r="AB145">
            <v>38872</v>
          </cell>
        </row>
        <row r="146">
          <cell r="AB146">
            <v>38878</v>
          </cell>
        </row>
        <row r="147">
          <cell r="AB147">
            <v>38879</v>
          </cell>
        </row>
        <row r="148">
          <cell r="AB148">
            <v>38883</v>
          </cell>
        </row>
        <row r="149">
          <cell r="AB149">
            <v>38885</v>
          </cell>
        </row>
        <row r="150">
          <cell r="AB150">
            <v>38886</v>
          </cell>
        </row>
        <row r="151">
          <cell r="AB151">
            <v>38892</v>
          </cell>
        </row>
        <row r="152">
          <cell r="AB152">
            <v>38893</v>
          </cell>
        </row>
        <row r="153">
          <cell r="AB153">
            <v>38899</v>
          </cell>
        </row>
        <row r="154">
          <cell r="AB154">
            <v>38900</v>
          </cell>
        </row>
        <row r="155">
          <cell r="AB155">
            <v>38906</v>
          </cell>
        </row>
        <row r="156">
          <cell r="AB156">
            <v>38907</v>
          </cell>
        </row>
        <row r="157">
          <cell r="AB157">
            <v>38913</v>
          </cell>
        </row>
        <row r="158">
          <cell r="AB158">
            <v>38914</v>
          </cell>
        </row>
        <row r="159">
          <cell r="AB159">
            <v>38920</v>
          </cell>
        </row>
        <row r="160">
          <cell r="AB160">
            <v>38921</v>
          </cell>
        </row>
        <row r="161">
          <cell r="AB161">
            <v>38927</v>
          </cell>
        </row>
        <row r="162">
          <cell r="AB162">
            <v>38928</v>
          </cell>
        </row>
        <row r="163">
          <cell r="AB163">
            <v>38934</v>
          </cell>
        </row>
        <row r="164">
          <cell r="AB164">
            <v>38935</v>
          </cell>
        </row>
        <row r="165">
          <cell r="AB165">
            <v>38941</v>
          </cell>
        </row>
        <row r="166">
          <cell r="AB166">
            <v>38942</v>
          </cell>
        </row>
        <row r="167">
          <cell r="AB167">
            <v>38948</v>
          </cell>
        </row>
        <row r="168">
          <cell r="AB168">
            <v>38949</v>
          </cell>
        </row>
        <row r="169">
          <cell r="AB169">
            <v>38955</v>
          </cell>
        </row>
        <row r="170">
          <cell r="AB170">
            <v>38956</v>
          </cell>
        </row>
        <row r="171">
          <cell r="AB171">
            <v>38962</v>
          </cell>
        </row>
        <row r="172">
          <cell r="AB172">
            <v>38963</v>
          </cell>
        </row>
        <row r="173">
          <cell r="AB173">
            <v>38967</v>
          </cell>
        </row>
        <row r="174">
          <cell r="AB174">
            <v>38969</v>
          </cell>
        </row>
        <row r="175">
          <cell r="AB175">
            <v>38970</v>
          </cell>
        </row>
        <row r="176">
          <cell r="AB176">
            <v>38976</v>
          </cell>
        </row>
        <row r="177">
          <cell r="AB177">
            <v>38977</v>
          </cell>
        </row>
        <row r="178">
          <cell r="AB178">
            <v>38983</v>
          </cell>
        </row>
        <row r="179">
          <cell r="AB179">
            <v>38984</v>
          </cell>
        </row>
        <row r="180">
          <cell r="AB180">
            <v>38990</v>
          </cell>
        </row>
        <row r="181">
          <cell r="AB181">
            <v>38991</v>
          </cell>
        </row>
        <row r="182">
          <cell r="AB182">
            <v>38997</v>
          </cell>
        </row>
        <row r="183">
          <cell r="AB183">
            <v>38998</v>
          </cell>
        </row>
        <row r="184">
          <cell r="AB184">
            <v>39002</v>
          </cell>
        </row>
        <row r="185">
          <cell r="AB185">
            <v>39004</v>
          </cell>
        </row>
        <row r="186">
          <cell r="AB186">
            <v>39005</v>
          </cell>
        </row>
        <row r="187">
          <cell r="AB187">
            <v>39011</v>
          </cell>
        </row>
        <row r="188">
          <cell r="AB188">
            <v>39012</v>
          </cell>
        </row>
        <row r="189">
          <cell r="AB189">
            <v>39018</v>
          </cell>
        </row>
        <row r="190">
          <cell r="AB190">
            <v>39019</v>
          </cell>
        </row>
        <row r="191">
          <cell r="AB191">
            <v>39023</v>
          </cell>
        </row>
        <row r="192">
          <cell r="AB192">
            <v>39025</v>
          </cell>
        </row>
        <row r="193">
          <cell r="AB193">
            <v>39026</v>
          </cell>
        </row>
        <row r="194">
          <cell r="AB194">
            <v>39032</v>
          </cell>
        </row>
        <row r="195">
          <cell r="AB195">
            <v>39033</v>
          </cell>
        </row>
        <row r="196">
          <cell r="AB196">
            <v>39036</v>
          </cell>
        </row>
        <row r="197">
          <cell r="AB197">
            <v>39039</v>
          </cell>
        </row>
        <row r="198">
          <cell r="AB198">
            <v>39040</v>
          </cell>
        </row>
        <row r="199">
          <cell r="AB199">
            <v>39046</v>
          </cell>
        </row>
        <row r="200">
          <cell r="AB200">
            <v>39047</v>
          </cell>
        </row>
        <row r="201">
          <cell r="AB201">
            <v>39053</v>
          </cell>
        </row>
        <row r="202">
          <cell r="AB202">
            <v>39054</v>
          </cell>
        </row>
        <row r="203">
          <cell r="AB203">
            <v>39060</v>
          </cell>
        </row>
        <row r="204">
          <cell r="AB204">
            <v>39061</v>
          </cell>
        </row>
        <row r="205">
          <cell r="AB205">
            <v>39067</v>
          </cell>
        </row>
        <row r="206">
          <cell r="AB206">
            <v>39068</v>
          </cell>
        </row>
        <row r="207">
          <cell r="AB207">
            <v>39074</v>
          </cell>
        </row>
        <row r="208">
          <cell r="AB208">
            <v>39075</v>
          </cell>
        </row>
        <row r="209">
          <cell r="AB209">
            <v>39076</v>
          </cell>
        </row>
        <row r="210">
          <cell r="AB210">
            <v>39081</v>
          </cell>
        </row>
        <row r="211">
          <cell r="AB211">
            <v>39082</v>
          </cell>
        </row>
        <row r="212">
          <cell r="AB212">
            <v>39083</v>
          </cell>
        </row>
        <row r="213">
          <cell r="AB213">
            <v>39088</v>
          </cell>
        </row>
        <row r="214">
          <cell r="AB214">
            <v>39089</v>
          </cell>
        </row>
        <row r="215">
          <cell r="AB215">
            <v>39095</v>
          </cell>
        </row>
        <row r="216">
          <cell r="AB216">
            <v>39096</v>
          </cell>
        </row>
        <row r="217">
          <cell r="AB217">
            <v>39102</v>
          </cell>
        </row>
        <row r="218">
          <cell r="AB218">
            <v>39103</v>
          </cell>
        </row>
        <row r="219">
          <cell r="AB219">
            <v>39109</v>
          </cell>
        </row>
        <row r="220">
          <cell r="AB220">
            <v>39110</v>
          </cell>
        </row>
        <row r="221">
          <cell r="AB221">
            <v>39116</v>
          </cell>
        </row>
        <row r="222">
          <cell r="AB222">
            <v>39117</v>
          </cell>
        </row>
        <row r="223">
          <cell r="AB223">
            <v>39123</v>
          </cell>
        </row>
        <row r="224">
          <cell r="AB224">
            <v>39124</v>
          </cell>
        </row>
        <row r="225">
          <cell r="AB225">
            <v>39130</v>
          </cell>
        </row>
        <row r="226">
          <cell r="AB226">
            <v>39131</v>
          </cell>
        </row>
        <row r="227">
          <cell r="AB227">
            <v>39132</v>
          </cell>
        </row>
        <row r="228">
          <cell r="AB228">
            <v>39133</v>
          </cell>
        </row>
        <row r="229">
          <cell r="AB229">
            <v>39137</v>
          </cell>
        </row>
        <row r="230">
          <cell r="AB230">
            <v>39138</v>
          </cell>
        </row>
        <row r="231">
          <cell r="AB231">
            <v>39144</v>
          </cell>
        </row>
        <row r="232">
          <cell r="AB232">
            <v>39145</v>
          </cell>
        </row>
        <row r="233">
          <cell r="AB233">
            <v>39151</v>
          </cell>
        </row>
        <row r="234">
          <cell r="AB234">
            <v>39152</v>
          </cell>
        </row>
        <row r="235">
          <cell r="AB235">
            <v>39158</v>
          </cell>
        </row>
        <row r="236">
          <cell r="AB236">
            <v>39159</v>
          </cell>
        </row>
        <row r="237">
          <cell r="AB237">
            <v>39165</v>
          </cell>
        </row>
        <row r="238">
          <cell r="AB238">
            <v>39166</v>
          </cell>
        </row>
        <row r="239">
          <cell r="AB239">
            <v>39172</v>
          </cell>
        </row>
        <row r="240">
          <cell r="AB240">
            <v>39173</v>
          </cell>
        </row>
        <row r="241">
          <cell r="AB241">
            <v>39178</v>
          </cell>
        </row>
        <row r="242">
          <cell r="AB242">
            <v>39179</v>
          </cell>
        </row>
        <row r="243">
          <cell r="AB243">
            <v>39180</v>
          </cell>
        </row>
        <row r="244">
          <cell r="AB244">
            <v>39186</v>
          </cell>
        </row>
        <row r="245">
          <cell r="AB245">
            <v>39187</v>
          </cell>
        </row>
        <row r="246">
          <cell r="AB246">
            <v>39193</v>
          </cell>
        </row>
        <row r="247">
          <cell r="AB247">
            <v>39194</v>
          </cell>
        </row>
        <row r="248">
          <cell r="AB248">
            <v>39200</v>
          </cell>
        </row>
        <row r="249">
          <cell r="AB249">
            <v>39201</v>
          </cell>
        </row>
        <row r="250">
          <cell r="AB250">
            <v>39203</v>
          </cell>
        </row>
        <row r="251">
          <cell r="AB251">
            <v>39207</v>
          </cell>
        </row>
        <row r="252">
          <cell r="AB252">
            <v>39208</v>
          </cell>
        </row>
        <row r="253">
          <cell r="AB253">
            <v>39214</v>
          </cell>
        </row>
        <row r="254">
          <cell r="AB254">
            <v>39215</v>
          </cell>
        </row>
        <row r="255">
          <cell r="AB255">
            <v>39221</v>
          </cell>
        </row>
        <row r="256">
          <cell r="AB256">
            <v>39222</v>
          </cell>
        </row>
        <row r="257">
          <cell r="AB257">
            <v>39228</v>
          </cell>
        </row>
        <row r="258">
          <cell r="AB258">
            <v>39229</v>
          </cell>
        </row>
        <row r="259">
          <cell r="AB259">
            <v>39235</v>
          </cell>
        </row>
        <row r="260">
          <cell r="AB260">
            <v>39236</v>
          </cell>
        </row>
        <row r="261">
          <cell r="AB261">
            <v>39240</v>
          </cell>
        </row>
        <row r="262">
          <cell r="AB262">
            <v>39242</v>
          </cell>
        </row>
        <row r="263">
          <cell r="AB263">
            <v>39243</v>
          </cell>
        </row>
        <row r="264">
          <cell r="AB264">
            <v>39249</v>
          </cell>
        </row>
        <row r="265">
          <cell r="AB265">
            <v>39250</v>
          </cell>
        </row>
        <row r="266">
          <cell r="AB266">
            <v>39256</v>
          </cell>
        </row>
        <row r="267">
          <cell r="AB267">
            <v>39257</v>
          </cell>
        </row>
        <row r="268">
          <cell r="AB268">
            <v>39263</v>
          </cell>
        </row>
        <row r="269">
          <cell r="AB269">
            <v>39264</v>
          </cell>
        </row>
        <row r="270">
          <cell r="AB270">
            <v>39270</v>
          </cell>
        </row>
        <row r="271">
          <cell r="AB271">
            <v>39271</v>
          </cell>
        </row>
        <row r="272">
          <cell r="AB272">
            <v>39277</v>
          </cell>
        </row>
        <row r="273">
          <cell r="AB273">
            <v>39278</v>
          </cell>
        </row>
        <row r="274">
          <cell r="AB274">
            <v>39284</v>
          </cell>
        </row>
        <row r="275">
          <cell r="AB275">
            <v>39285</v>
          </cell>
        </row>
        <row r="276">
          <cell r="AB276">
            <v>39291</v>
          </cell>
        </row>
        <row r="277">
          <cell r="AB277">
            <v>39292</v>
          </cell>
        </row>
        <row r="278">
          <cell r="AB278">
            <v>39298</v>
          </cell>
        </row>
        <row r="279">
          <cell r="AB279">
            <v>39299</v>
          </cell>
        </row>
        <row r="280">
          <cell r="AB280">
            <v>39305</v>
          </cell>
        </row>
        <row r="281">
          <cell r="AB281">
            <v>39306</v>
          </cell>
        </row>
        <row r="282">
          <cell r="AB282">
            <v>39312</v>
          </cell>
        </row>
        <row r="283">
          <cell r="AB283">
            <v>39313</v>
          </cell>
        </row>
        <row r="284">
          <cell r="AB284">
            <v>39319</v>
          </cell>
        </row>
        <row r="285">
          <cell r="AB285">
            <v>39320</v>
          </cell>
        </row>
        <row r="286">
          <cell r="AB286">
            <v>39326</v>
          </cell>
        </row>
        <row r="287">
          <cell r="AB287">
            <v>39327</v>
          </cell>
        </row>
        <row r="288">
          <cell r="AB288">
            <v>39332</v>
          </cell>
        </row>
        <row r="289">
          <cell r="AB289">
            <v>39333</v>
          </cell>
        </row>
        <row r="290">
          <cell r="AB290">
            <v>39334</v>
          </cell>
        </row>
        <row r="291">
          <cell r="AB291">
            <v>39340</v>
          </cell>
        </row>
        <row r="292">
          <cell r="AB292">
            <v>39341</v>
          </cell>
        </row>
        <row r="293">
          <cell r="AB293">
            <v>39347</v>
          </cell>
        </row>
        <row r="294">
          <cell r="AB294">
            <v>39348</v>
          </cell>
        </row>
        <row r="295">
          <cell r="AB295">
            <v>39354</v>
          </cell>
        </row>
        <row r="296">
          <cell r="AB296">
            <v>39355</v>
          </cell>
        </row>
        <row r="297">
          <cell r="AB297">
            <v>39361</v>
          </cell>
        </row>
        <row r="298">
          <cell r="AB298">
            <v>39362</v>
          </cell>
        </row>
        <row r="299">
          <cell r="AB299">
            <v>39367</v>
          </cell>
        </row>
        <row r="300">
          <cell r="AB300">
            <v>39368</v>
          </cell>
        </row>
        <row r="301">
          <cell r="AB301">
            <v>39369</v>
          </cell>
        </row>
        <row r="302">
          <cell r="AB302">
            <v>39375</v>
          </cell>
        </row>
        <row r="303">
          <cell r="AB303">
            <v>39376</v>
          </cell>
        </row>
        <row r="304">
          <cell r="AB304">
            <v>39382</v>
          </cell>
        </row>
        <row r="305">
          <cell r="AB305">
            <v>39383</v>
          </cell>
        </row>
        <row r="306">
          <cell r="AB306">
            <v>39388</v>
          </cell>
        </row>
        <row r="307">
          <cell r="AB307">
            <v>39389</v>
          </cell>
        </row>
        <row r="308">
          <cell r="AB308">
            <v>39390</v>
          </cell>
        </row>
        <row r="309">
          <cell r="AB309">
            <v>39396</v>
          </cell>
        </row>
        <row r="310">
          <cell r="AB310">
            <v>39397</v>
          </cell>
        </row>
        <row r="311">
          <cell r="AB311">
            <v>39401</v>
          </cell>
        </row>
        <row r="312">
          <cell r="AB312">
            <v>39403</v>
          </cell>
        </row>
        <row r="313">
          <cell r="AB313">
            <v>39404</v>
          </cell>
        </row>
        <row r="314">
          <cell r="AB314">
            <v>39410</v>
          </cell>
        </row>
        <row r="315">
          <cell r="AB315">
            <v>39411</v>
          </cell>
        </row>
        <row r="316">
          <cell r="AB316">
            <v>39417</v>
          </cell>
        </row>
        <row r="317">
          <cell r="AB317">
            <v>39418</v>
          </cell>
        </row>
        <row r="318">
          <cell r="AB318">
            <v>39424</v>
          </cell>
        </row>
        <row r="319">
          <cell r="AB319">
            <v>39425</v>
          </cell>
        </row>
        <row r="320">
          <cell r="AB320">
            <v>39431</v>
          </cell>
        </row>
        <row r="321">
          <cell r="AB321">
            <v>39432</v>
          </cell>
        </row>
        <row r="322">
          <cell r="AB322">
            <v>39438</v>
          </cell>
        </row>
        <row r="323">
          <cell r="AB323">
            <v>39439</v>
          </cell>
        </row>
        <row r="324">
          <cell r="AB324">
            <v>39441</v>
          </cell>
        </row>
        <row r="325">
          <cell r="AB325">
            <v>39445</v>
          </cell>
        </row>
        <row r="326">
          <cell r="AB326">
            <v>39446</v>
          </cell>
        </row>
        <row r="327">
          <cell r="AB327">
            <v>39448</v>
          </cell>
        </row>
        <row r="328">
          <cell r="AB328">
            <v>39452</v>
          </cell>
        </row>
        <row r="329">
          <cell r="AB329">
            <v>39453</v>
          </cell>
        </row>
        <row r="330">
          <cell r="AB330">
            <v>39459</v>
          </cell>
        </row>
        <row r="331">
          <cell r="AB331">
            <v>39460</v>
          </cell>
        </row>
        <row r="332">
          <cell r="AB332">
            <v>39466</v>
          </cell>
        </row>
        <row r="333">
          <cell r="AB333">
            <v>39467</v>
          </cell>
        </row>
        <row r="334">
          <cell r="AB334">
            <v>39473</v>
          </cell>
        </row>
        <row r="335">
          <cell r="AB335">
            <v>39474</v>
          </cell>
        </row>
        <row r="336">
          <cell r="AB336">
            <v>39480</v>
          </cell>
        </row>
        <row r="337">
          <cell r="AB337">
            <v>39481</v>
          </cell>
        </row>
        <row r="338">
          <cell r="AB338">
            <v>39482</v>
          </cell>
        </row>
        <row r="339">
          <cell r="AB339">
            <v>39483</v>
          </cell>
        </row>
        <row r="340">
          <cell r="AB340">
            <v>39487</v>
          </cell>
        </row>
        <row r="341">
          <cell r="AB341">
            <v>39488</v>
          </cell>
        </row>
        <row r="342">
          <cell r="AB342">
            <v>39494</v>
          </cell>
        </row>
        <row r="343">
          <cell r="AB343">
            <v>39495</v>
          </cell>
        </row>
        <row r="344">
          <cell r="AB344">
            <v>39501</v>
          </cell>
        </row>
        <row r="345">
          <cell r="AB345">
            <v>39502</v>
          </cell>
        </row>
        <row r="346">
          <cell r="AB346">
            <v>39508</v>
          </cell>
        </row>
        <row r="347">
          <cell r="AB347">
            <v>39509</v>
          </cell>
        </row>
        <row r="348">
          <cell r="AB348">
            <v>39515</v>
          </cell>
        </row>
        <row r="349">
          <cell r="AB349">
            <v>39516</v>
          </cell>
        </row>
        <row r="350">
          <cell r="AB350">
            <v>39522</v>
          </cell>
        </row>
        <row r="351">
          <cell r="AB351">
            <v>39523</v>
          </cell>
        </row>
        <row r="352">
          <cell r="AB352">
            <v>39528</v>
          </cell>
        </row>
        <row r="353">
          <cell r="AB353">
            <v>39529</v>
          </cell>
        </row>
        <row r="354">
          <cell r="AB354">
            <v>39530</v>
          </cell>
        </row>
        <row r="355">
          <cell r="AB355">
            <v>39536</v>
          </cell>
        </row>
        <row r="356">
          <cell r="AB356">
            <v>39537</v>
          </cell>
        </row>
        <row r="357">
          <cell r="AB357">
            <v>39543</v>
          </cell>
        </row>
        <row r="358">
          <cell r="AB358">
            <v>39544</v>
          </cell>
        </row>
        <row r="359">
          <cell r="AB359">
            <v>39550</v>
          </cell>
        </row>
        <row r="360">
          <cell r="AB360">
            <v>39551</v>
          </cell>
        </row>
        <row r="361">
          <cell r="AB361">
            <v>39557</v>
          </cell>
        </row>
        <row r="362">
          <cell r="AB362">
            <v>39558</v>
          </cell>
        </row>
        <row r="363">
          <cell r="AB363">
            <v>39559</v>
          </cell>
        </row>
        <row r="364">
          <cell r="AB364">
            <v>39564</v>
          </cell>
        </row>
        <row r="365">
          <cell r="AB365">
            <v>39565</v>
          </cell>
        </row>
        <row r="366">
          <cell r="AB366">
            <v>39569</v>
          </cell>
        </row>
        <row r="367">
          <cell r="AB367">
            <v>39571</v>
          </cell>
        </row>
        <row r="368">
          <cell r="AB368">
            <v>39572</v>
          </cell>
        </row>
        <row r="369">
          <cell r="AB369">
            <v>39578</v>
          </cell>
        </row>
        <row r="370">
          <cell r="AB370">
            <v>39579</v>
          </cell>
        </row>
        <row r="371">
          <cell r="AB371">
            <v>39585</v>
          </cell>
        </row>
        <row r="372">
          <cell r="AB372">
            <v>39586</v>
          </cell>
        </row>
        <row r="373">
          <cell r="AB373">
            <v>39590</v>
          </cell>
        </row>
        <row r="374">
          <cell r="AB374">
            <v>39592</v>
          </cell>
        </row>
        <row r="375">
          <cell r="AB375">
            <v>39593</v>
          </cell>
        </row>
        <row r="376">
          <cell r="AB376">
            <v>39599</v>
          </cell>
        </row>
        <row r="377">
          <cell r="AB377">
            <v>39600</v>
          </cell>
        </row>
        <row r="378">
          <cell r="AB378">
            <v>39606</v>
          </cell>
        </row>
        <row r="379">
          <cell r="AB379">
            <v>39607</v>
          </cell>
        </row>
        <row r="380">
          <cell r="AB380">
            <v>39613</v>
          </cell>
        </row>
        <row r="381">
          <cell r="AB381">
            <v>39614</v>
          </cell>
        </row>
        <row r="382">
          <cell r="AB382">
            <v>39620</v>
          </cell>
        </row>
        <row r="383">
          <cell r="AB383">
            <v>39621</v>
          </cell>
        </row>
        <row r="384">
          <cell r="AB384">
            <v>39627</v>
          </cell>
        </row>
        <row r="385">
          <cell r="AB385">
            <v>39628</v>
          </cell>
        </row>
        <row r="386">
          <cell r="AB386">
            <v>39634</v>
          </cell>
        </row>
        <row r="387">
          <cell r="AB387">
            <v>39635</v>
          </cell>
        </row>
        <row r="388">
          <cell r="AB388">
            <v>39641</v>
          </cell>
        </row>
        <row r="389">
          <cell r="AB389">
            <v>39642</v>
          </cell>
        </row>
        <row r="390">
          <cell r="AB390">
            <v>39648</v>
          </cell>
        </row>
        <row r="391">
          <cell r="AB391">
            <v>39649</v>
          </cell>
        </row>
        <row r="392">
          <cell r="AB392">
            <v>39655</v>
          </cell>
        </row>
        <row r="393">
          <cell r="AB393">
            <v>39656</v>
          </cell>
        </row>
        <row r="394">
          <cell r="AB394">
            <v>39662</v>
          </cell>
        </row>
        <row r="395">
          <cell r="AB395">
            <v>39663</v>
          </cell>
        </row>
        <row r="396">
          <cell r="AB396">
            <v>39669</v>
          </cell>
        </row>
        <row r="397">
          <cell r="AB397">
            <v>39670</v>
          </cell>
        </row>
        <row r="398">
          <cell r="AB398">
            <v>39676</v>
          </cell>
        </row>
        <row r="399">
          <cell r="AB399">
            <v>39677</v>
          </cell>
        </row>
        <row r="400">
          <cell r="AB400">
            <v>39683</v>
          </cell>
        </row>
        <row r="401">
          <cell r="AB401">
            <v>39684</v>
          </cell>
        </row>
        <row r="402">
          <cell r="AB402">
            <v>39690</v>
          </cell>
        </row>
        <row r="403">
          <cell r="AB403">
            <v>39691</v>
          </cell>
        </row>
        <row r="404">
          <cell r="AB404">
            <v>39697</v>
          </cell>
        </row>
        <row r="405">
          <cell r="AB405">
            <v>39698</v>
          </cell>
        </row>
        <row r="406">
          <cell r="AB406">
            <v>39704</v>
          </cell>
        </row>
        <row r="407">
          <cell r="AB407">
            <v>39705</v>
          </cell>
        </row>
        <row r="408">
          <cell r="AB408">
            <v>39711</v>
          </cell>
        </row>
        <row r="409">
          <cell r="AB409">
            <v>39712</v>
          </cell>
        </row>
        <row r="410">
          <cell r="AB410">
            <v>39718</v>
          </cell>
        </row>
        <row r="411">
          <cell r="AB411">
            <v>39719</v>
          </cell>
        </row>
        <row r="412">
          <cell r="AB412">
            <v>39725</v>
          </cell>
        </row>
        <row r="413">
          <cell r="AB413">
            <v>39726</v>
          </cell>
        </row>
        <row r="414">
          <cell r="AB414">
            <v>39732</v>
          </cell>
        </row>
        <row r="415">
          <cell r="AB415">
            <v>39733</v>
          </cell>
        </row>
        <row r="416">
          <cell r="AB416">
            <v>39739</v>
          </cell>
        </row>
        <row r="417">
          <cell r="AB417">
            <v>39740</v>
          </cell>
        </row>
        <row r="418">
          <cell r="AB418">
            <v>39746</v>
          </cell>
        </row>
        <row r="419">
          <cell r="AB419">
            <v>39747</v>
          </cell>
        </row>
        <row r="420">
          <cell r="AB420">
            <v>39753</v>
          </cell>
        </row>
        <row r="421">
          <cell r="AB421">
            <v>39754</v>
          </cell>
        </row>
        <row r="422">
          <cell r="AB422">
            <v>39760</v>
          </cell>
        </row>
        <row r="423">
          <cell r="AB423">
            <v>39761</v>
          </cell>
        </row>
        <row r="424">
          <cell r="AB424">
            <v>39767</v>
          </cell>
        </row>
        <row r="425">
          <cell r="AB425">
            <v>39768</v>
          </cell>
        </row>
        <row r="426">
          <cell r="AB426">
            <v>39774</v>
          </cell>
        </row>
        <row r="427">
          <cell r="AB427">
            <v>39775</v>
          </cell>
        </row>
        <row r="428">
          <cell r="AB428">
            <v>39781</v>
          </cell>
        </row>
        <row r="429">
          <cell r="AB429">
            <v>39782</v>
          </cell>
        </row>
        <row r="430">
          <cell r="AB430">
            <v>39788</v>
          </cell>
        </row>
        <row r="431">
          <cell r="AB431">
            <v>39789</v>
          </cell>
        </row>
        <row r="432">
          <cell r="AB432">
            <v>39795</v>
          </cell>
        </row>
        <row r="433">
          <cell r="AB433">
            <v>39796</v>
          </cell>
        </row>
        <row r="434">
          <cell r="AB434">
            <v>39802</v>
          </cell>
        </row>
        <row r="435">
          <cell r="AB435">
            <v>39803</v>
          </cell>
        </row>
        <row r="436">
          <cell r="AB436">
            <v>39807</v>
          </cell>
        </row>
        <row r="437">
          <cell r="AB437">
            <v>39809</v>
          </cell>
        </row>
        <row r="438">
          <cell r="AB438">
            <v>39810</v>
          </cell>
        </row>
        <row r="439">
          <cell r="AB439">
            <v>39814</v>
          </cell>
        </row>
        <row r="440">
          <cell r="AB440">
            <v>39816</v>
          </cell>
        </row>
        <row r="441">
          <cell r="AB441">
            <v>39817</v>
          </cell>
        </row>
        <row r="442">
          <cell r="AB442">
            <v>39823</v>
          </cell>
        </row>
        <row r="443">
          <cell r="AB443">
            <v>39824</v>
          </cell>
        </row>
        <row r="444">
          <cell r="AB444">
            <v>39830</v>
          </cell>
        </row>
        <row r="445">
          <cell r="AB445">
            <v>39831</v>
          </cell>
        </row>
        <row r="446">
          <cell r="AB446">
            <v>39837</v>
          </cell>
        </row>
        <row r="447">
          <cell r="AB447">
            <v>39838</v>
          </cell>
        </row>
        <row r="448">
          <cell r="AB448">
            <v>39844</v>
          </cell>
        </row>
        <row r="449">
          <cell r="AB449">
            <v>39845</v>
          </cell>
        </row>
        <row r="450">
          <cell r="AB450">
            <v>39851</v>
          </cell>
        </row>
        <row r="451">
          <cell r="AB451">
            <v>39852</v>
          </cell>
        </row>
        <row r="452">
          <cell r="AB452">
            <v>39858</v>
          </cell>
        </row>
        <row r="453">
          <cell r="AB453">
            <v>39859</v>
          </cell>
        </row>
        <row r="454">
          <cell r="AB454">
            <v>39865</v>
          </cell>
        </row>
        <row r="455">
          <cell r="AB455">
            <v>39866</v>
          </cell>
        </row>
        <row r="456">
          <cell r="AB456">
            <v>39867</v>
          </cell>
        </row>
        <row r="457">
          <cell r="AB457">
            <v>39868</v>
          </cell>
        </row>
        <row r="458">
          <cell r="AB458">
            <v>39872</v>
          </cell>
        </row>
        <row r="459">
          <cell r="AB459">
            <v>39873</v>
          </cell>
        </row>
        <row r="460">
          <cell r="AB460">
            <v>39879</v>
          </cell>
        </row>
        <row r="461">
          <cell r="AB461">
            <v>39880</v>
          </cell>
        </row>
        <row r="462">
          <cell r="AB462">
            <v>39886</v>
          </cell>
        </row>
        <row r="463">
          <cell r="AB463">
            <v>39887</v>
          </cell>
        </row>
        <row r="464">
          <cell r="AB464">
            <v>39893</v>
          </cell>
        </row>
        <row r="465">
          <cell r="AB465">
            <v>39894</v>
          </cell>
        </row>
        <row r="466">
          <cell r="AB466">
            <v>39900</v>
          </cell>
        </row>
        <row r="467">
          <cell r="AB467">
            <v>39901</v>
          </cell>
        </row>
        <row r="468">
          <cell r="AB468">
            <v>39907</v>
          </cell>
        </row>
        <row r="469">
          <cell r="AB469">
            <v>39908</v>
          </cell>
        </row>
        <row r="470">
          <cell r="AB470">
            <v>39913</v>
          </cell>
        </row>
        <row r="471">
          <cell r="AB471">
            <v>39914</v>
          </cell>
        </row>
        <row r="472">
          <cell r="AB472">
            <v>39915</v>
          </cell>
        </row>
        <row r="473">
          <cell r="AB473">
            <v>39921</v>
          </cell>
        </row>
        <row r="474">
          <cell r="AB474">
            <v>39922</v>
          </cell>
        </row>
        <row r="475">
          <cell r="AB475">
            <v>39924</v>
          </cell>
        </row>
        <row r="476">
          <cell r="AB476">
            <v>39928</v>
          </cell>
        </row>
        <row r="477">
          <cell r="AB477">
            <v>39929</v>
          </cell>
        </row>
        <row r="478">
          <cell r="AB478">
            <v>39934</v>
          </cell>
        </row>
        <row r="479">
          <cell r="AB479">
            <v>39935</v>
          </cell>
        </row>
        <row r="480">
          <cell r="AB480">
            <v>39936</v>
          </cell>
        </row>
        <row r="481">
          <cell r="AB481">
            <v>39942</v>
          </cell>
        </row>
        <row r="482">
          <cell r="AB482">
            <v>39943</v>
          </cell>
        </row>
        <row r="483">
          <cell r="AB483">
            <v>39949</v>
          </cell>
        </row>
        <row r="484">
          <cell r="AB484">
            <v>39950</v>
          </cell>
        </row>
        <row r="485">
          <cell r="AB485">
            <v>39956</v>
          </cell>
        </row>
        <row r="486">
          <cell r="AB486">
            <v>39957</v>
          </cell>
        </row>
        <row r="487">
          <cell r="AB487">
            <v>39963</v>
          </cell>
        </row>
        <row r="488">
          <cell r="AB488">
            <v>39964</v>
          </cell>
        </row>
        <row r="489">
          <cell r="AB489">
            <v>39970</v>
          </cell>
        </row>
        <row r="490">
          <cell r="AB490">
            <v>39971</v>
          </cell>
        </row>
        <row r="491">
          <cell r="AB491">
            <v>39975</v>
          </cell>
        </row>
        <row r="492">
          <cell r="AB492">
            <v>39977</v>
          </cell>
        </row>
        <row r="493">
          <cell r="AB493">
            <v>39978</v>
          </cell>
        </row>
        <row r="494">
          <cell r="AB494">
            <v>39984</v>
          </cell>
        </row>
        <row r="495">
          <cell r="AB495">
            <v>39985</v>
          </cell>
        </row>
        <row r="496">
          <cell r="AB496">
            <v>39991</v>
          </cell>
        </row>
        <row r="497">
          <cell r="AB497">
            <v>39992</v>
          </cell>
        </row>
        <row r="498">
          <cell r="AB498">
            <v>39998</v>
          </cell>
        </row>
        <row r="499">
          <cell r="AB499">
            <v>39999</v>
          </cell>
        </row>
        <row r="500">
          <cell r="AB500">
            <v>40005</v>
          </cell>
        </row>
        <row r="501">
          <cell r="AB501">
            <v>40006</v>
          </cell>
        </row>
        <row r="502">
          <cell r="AB502">
            <v>40012</v>
          </cell>
        </row>
        <row r="503">
          <cell r="AB503">
            <v>40013</v>
          </cell>
        </row>
        <row r="504">
          <cell r="AB504">
            <v>40019</v>
          </cell>
        </row>
        <row r="505">
          <cell r="AB505">
            <v>40020</v>
          </cell>
        </row>
        <row r="506">
          <cell r="AB506">
            <v>40026</v>
          </cell>
        </row>
        <row r="507">
          <cell r="AB507">
            <v>40027</v>
          </cell>
        </row>
        <row r="508">
          <cell r="AB508">
            <v>40033</v>
          </cell>
        </row>
        <row r="509">
          <cell r="AB509">
            <v>40034</v>
          </cell>
        </row>
        <row r="510">
          <cell r="AB510">
            <v>40040</v>
          </cell>
        </row>
        <row r="511">
          <cell r="AB511">
            <v>40041</v>
          </cell>
        </row>
        <row r="512">
          <cell r="AB512">
            <v>40047</v>
          </cell>
        </row>
        <row r="513">
          <cell r="AB513">
            <v>40048</v>
          </cell>
        </row>
        <row r="514">
          <cell r="AB514">
            <v>40054</v>
          </cell>
        </row>
        <row r="515">
          <cell r="AB515">
            <v>40055</v>
          </cell>
        </row>
        <row r="516">
          <cell r="AB516">
            <v>40061</v>
          </cell>
        </row>
        <row r="517">
          <cell r="AB517">
            <v>40062</v>
          </cell>
        </row>
        <row r="518">
          <cell r="AB518">
            <v>40063</v>
          </cell>
        </row>
        <row r="519">
          <cell r="AB519">
            <v>40068</v>
          </cell>
        </row>
        <row r="520">
          <cell r="AB520">
            <v>40069</v>
          </cell>
        </row>
        <row r="521">
          <cell r="AB521">
            <v>40075</v>
          </cell>
        </row>
        <row r="522">
          <cell r="AB522">
            <v>40076</v>
          </cell>
        </row>
        <row r="523">
          <cell r="AB523">
            <v>40082</v>
          </cell>
        </row>
        <row r="524">
          <cell r="AB524">
            <v>40083</v>
          </cell>
        </row>
        <row r="525">
          <cell r="AB525">
            <v>40089</v>
          </cell>
        </row>
        <row r="526">
          <cell r="AB526">
            <v>40090</v>
          </cell>
        </row>
        <row r="527">
          <cell r="AB527">
            <v>40096</v>
          </cell>
        </row>
        <row r="528">
          <cell r="AB528">
            <v>40097</v>
          </cell>
        </row>
        <row r="529">
          <cell r="AB529">
            <v>40098</v>
          </cell>
        </row>
        <row r="530">
          <cell r="AB530">
            <v>40103</v>
          </cell>
        </row>
        <row r="531">
          <cell r="AB531">
            <v>40104</v>
          </cell>
        </row>
        <row r="532">
          <cell r="AB532">
            <v>40110</v>
          </cell>
        </row>
        <row r="533">
          <cell r="AB533">
            <v>40111</v>
          </cell>
        </row>
        <row r="534">
          <cell r="AB534">
            <v>40117</v>
          </cell>
        </row>
        <row r="535">
          <cell r="AB535">
            <v>40118</v>
          </cell>
        </row>
        <row r="536">
          <cell r="AB536">
            <v>40119</v>
          </cell>
        </row>
        <row r="537">
          <cell r="AB537">
            <v>40124</v>
          </cell>
        </row>
        <row r="538">
          <cell r="AB538">
            <v>40125</v>
          </cell>
        </row>
        <row r="539">
          <cell r="AB539">
            <v>40131</v>
          </cell>
        </row>
        <row r="540">
          <cell r="AB540">
            <v>40132</v>
          </cell>
        </row>
        <row r="541">
          <cell r="AB541">
            <v>40138</v>
          </cell>
        </row>
        <row r="542">
          <cell r="AB542">
            <v>40139</v>
          </cell>
        </row>
        <row r="543">
          <cell r="AB543">
            <v>40145</v>
          </cell>
        </row>
        <row r="544">
          <cell r="AB544">
            <v>40146</v>
          </cell>
        </row>
        <row r="545">
          <cell r="AB545">
            <v>40152</v>
          </cell>
        </row>
        <row r="546">
          <cell r="AB546">
            <v>40153</v>
          </cell>
        </row>
        <row r="547">
          <cell r="AB547">
            <v>40159</v>
          </cell>
        </row>
        <row r="548">
          <cell r="AB548">
            <v>40160</v>
          </cell>
        </row>
        <row r="549">
          <cell r="AB549">
            <v>40166</v>
          </cell>
        </row>
        <row r="550">
          <cell r="AB550">
            <v>40167</v>
          </cell>
        </row>
        <row r="551">
          <cell r="AB551">
            <v>40172</v>
          </cell>
        </row>
        <row r="552">
          <cell r="AB552">
            <v>40173</v>
          </cell>
        </row>
        <row r="553">
          <cell r="AB553">
            <v>40174</v>
          </cell>
        </row>
        <row r="554">
          <cell r="AB554">
            <v>40179</v>
          </cell>
        </row>
        <row r="555">
          <cell r="AB555">
            <v>40180</v>
          </cell>
        </row>
        <row r="556">
          <cell r="AB556">
            <v>40181</v>
          </cell>
        </row>
        <row r="557">
          <cell r="AB557">
            <v>40187</v>
          </cell>
        </row>
        <row r="558">
          <cell r="AB558">
            <v>40188</v>
          </cell>
        </row>
        <row r="559">
          <cell r="AB559">
            <v>40194</v>
          </cell>
        </row>
        <row r="560">
          <cell r="AB560">
            <v>40195</v>
          </cell>
        </row>
        <row r="561">
          <cell r="AB561">
            <v>40201</v>
          </cell>
        </row>
        <row r="562">
          <cell r="AB562">
            <v>40202</v>
          </cell>
        </row>
        <row r="563">
          <cell r="AB563">
            <v>40208</v>
          </cell>
        </row>
        <row r="564">
          <cell r="AB564">
            <v>40209</v>
          </cell>
        </row>
        <row r="565">
          <cell r="AB565">
            <v>40215</v>
          </cell>
        </row>
        <row r="566">
          <cell r="AB566">
            <v>40216</v>
          </cell>
        </row>
        <row r="567">
          <cell r="AB567">
            <v>40222</v>
          </cell>
        </row>
        <row r="568">
          <cell r="AB568">
            <v>40223</v>
          </cell>
        </row>
        <row r="569">
          <cell r="AB569">
            <v>40224</v>
          </cell>
        </row>
        <row r="570">
          <cell r="AB570">
            <v>40225</v>
          </cell>
        </row>
        <row r="571">
          <cell r="AB571">
            <v>40229</v>
          </cell>
        </row>
        <row r="572">
          <cell r="AB572">
            <v>40230</v>
          </cell>
        </row>
        <row r="573">
          <cell r="AB573">
            <v>40236</v>
          </cell>
        </row>
        <row r="574">
          <cell r="AB574">
            <v>40237</v>
          </cell>
        </row>
        <row r="575">
          <cell r="AB575">
            <v>40243</v>
          </cell>
        </row>
        <row r="576">
          <cell r="AB576">
            <v>40244</v>
          </cell>
        </row>
        <row r="577">
          <cell r="AB577">
            <v>40250</v>
          </cell>
        </row>
        <row r="578">
          <cell r="AB578">
            <v>40251</v>
          </cell>
        </row>
        <row r="579">
          <cell r="AB579">
            <v>40257</v>
          </cell>
        </row>
        <row r="580">
          <cell r="AB580">
            <v>40258</v>
          </cell>
        </row>
        <row r="581">
          <cell r="AB581">
            <v>40264</v>
          </cell>
        </row>
        <row r="582">
          <cell r="AB582">
            <v>40265</v>
          </cell>
        </row>
        <row r="583">
          <cell r="AB583">
            <v>40270</v>
          </cell>
        </row>
        <row r="584">
          <cell r="AB584">
            <v>40271</v>
          </cell>
        </row>
        <row r="585">
          <cell r="AB585">
            <v>40272</v>
          </cell>
        </row>
        <row r="586">
          <cell r="AB586">
            <v>40278</v>
          </cell>
        </row>
        <row r="587">
          <cell r="AB587">
            <v>40279</v>
          </cell>
        </row>
        <row r="588">
          <cell r="AB588">
            <v>40285</v>
          </cell>
        </row>
        <row r="589">
          <cell r="AB589">
            <v>40286</v>
          </cell>
        </row>
        <row r="590">
          <cell r="AB590">
            <v>40289</v>
          </cell>
        </row>
        <row r="591">
          <cell r="AB591">
            <v>40292</v>
          </cell>
        </row>
        <row r="592">
          <cell r="AB592">
            <v>40293</v>
          </cell>
        </row>
        <row r="593">
          <cell r="AB593">
            <v>40299</v>
          </cell>
        </row>
        <row r="594">
          <cell r="AB594">
            <v>40300</v>
          </cell>
        </row>
        <row r="595">
          <cell r="AB595">
            <v>40306</v>
          </cell>
        </row>
        <row r="596">
          <cell r="AB596">
            <v>40307</v>
          </cell>
        </row>
        <row r="597">
          <cell r="AB597">
            <v>40313</v>
          </cell>
        </row>
        <row r="598">
          <cell r="AB598">
            <v>40314</v>
          </cell>
        </row>
        <row r="599">
          <cell r="AB599">
            <v>40320</v>
          </cell>
        </row>
        <row r="600">
          <cell r="AB600">
            <v>40321</v>
          </cell>
        </row>
        <row r="601">
          <cell r="AB601">
            <v>40327</v>
          </cell>
        </row>
        <row r="602">
          <cell r="AB602">
            <v>40328</v>
          </cell>
        </row>
        <row r="603">
          <cell r="AB603">
            <v>40332</v>
          </cell>
        </row>
        <row r="604">
          <cell r="AB604">
            <v>40334</v>
          </cell>
        </row>
        <row r="605">
          <cell r="AB605">
            <v>40335</v>
          </cell>
        </row>
        <row r="606">
          <cell r="AB606">
            <v>40341</v>
          </cell>
        </row>
        <row r="607">
          <cell r="AB607">
            <v>40342</v>
          </cell>
        </row>
        <row r="608">
          <cell r="AB608">
            <v>40348</v>
          </cell>
        </row>
        <row r="609">
          <cell r="AB609">
            <v>40349</v>
          </cell>
        </row>
        <row r="610">
          <cell r="AB610">
            <v>40355</v>
          </cell>
        </row>
        <row r="611">
          <cell r="AB611">
            <v>40356</v>
          </cell>
        </row>
        <row r="612">
          <cell r="AB612">
            <v>40362</v>
          </cell>
        </row>
        <row r="613">
          <cell r="AB613">
            <v>40363</v>
          </cell>
        </row>
        <row r="614">
          <cell r="AB614">
            <v>40369</v>
          </cell>
        </row>
        <row r="615">
          <cell r="AB615">
            <v>40370</v>
          </cell>
        </row>
        <row r="616">
          <cell r="AB616">
            <v>40376</v>
          </cell>
        </row>
        <row r="617">
          <cell r="AB617">
            <v>40377</v>
          </cell>
        </row>
        <row r="618">
          <cell r="AB618">
            <v>40383</v>
          </cell>
        </row>
        <row r="619">
          <cell r="AB619">
            <v>40384</v>
          </cell>
        </row>
        <row r="620">
          <cell r="AB620">
            <v>40390</v>
          </cell>
        </row>
        <row r="621">
          <cell r="AB621">
            <v>40391</v>
          </cell>
        </row>
        <row r="622">
          <cell r="AB622">
            <v>40397</v>
          </cell>
        </row>
        <row r="623">
          <cell r="AB623">
            <v>40398</v>
          </cell>
        </row>
        <row r="624">
          <cell r="AB624">
            <v>40404</v>
          </cell>
        </row>
        <row r="625">
          <cell r="AB625">
            <v>40405</v>
          </cell>
        </row>
        <row r="626">
          <cell r="AB626">
            <v>40411</v>
          </cell>
        </row>
        <row r="627">
          <cell r="AB627">
            <v>40412</v>
          </cell>
        </row>
        <row r="628">
          <cell r="AB628">
            <v>40418</v>
          </cell>
        </row>
        <row r="629">
          <cell r="AB629">
            <v>40419</v>
          </cell>
        </row>
        <row r="630">
          <cell r="AB630">
            <v>40425</v>
          </cell>
        </row>
        <row r="631">
          <cell r="AB631">
            <v>40426</v>
          </cell>
        </row>
        <row r="632">
          <cell r="AB632">
            <v>40428</v>
          </cell>
        </row>
        <row r="633">
          <cell r="AB633">
            <v>40432</v>
          </cell>
        </row>
        <row r="634">
          <cell r="AB634">
            <v>40433</v>
          </cell>
        </row>
        <row r="635">
          <cell r="AB635">
            <v>40439</v>
          </cell>
        </row>
        <row r="636">
          <cell r="AB636">
            <v>40440</v>
          </cell>
        </row>
        <row r="637">
          <cell r="AB637">
            <v>40446</v>
          </cell>
        </row>
        <row r="638">
          <cell r="AB638">
            <v>40447</v>
          </cell>
        </row>
        <row r="639">
          <cell r="AB639">
            <v>40453</v>
          </cell>
        </row>
        <row r="640">
          <cell r="AB640">
            <v>40454</v>
          </cell>
        </row>
        <row r="641">
          <cell r="AB641">
            <v>40460</v>
          </cell>
        </row>
        <row r="642">
          <cell r="AB642">
            <v>40461</v>
          </cell>
        </row>
        <row r="643">
          <cell r="AB643">
            <v>40463</v>
          </cell>
        </row>
        <row r="644">
          <cell r="AB644">
            <v>40467</v>
          </cell>
        </row>
        <row r="645">
          <cell r="AB645">
            <v>40468</v>
          </cell>
        </row>
        <row r="646">
          <cell r="AB646">
            <v>40474</v>
          </cell>
        </row>
        <row r="647">
          <cell r="AB647">
            <v>40475</v>
          </cell>
        </row>
        <row r="648">
          <cell r="AB648">
            <v>40481</v>
          </cell>
        </row>
        <row r="649">
          <cell r="AB649">
            <v>40482</v>
          </cell>
        </row>
        <row r="650">
          <cell r="AB650">
            <v>40484</v>
          </cell>
        </row>
        <row r="651">
          <cell r="AB651">
            <v>40488</v>
          </cell>
        </row>
        <row r="652">
          <cell r="AB652">
            <v>40489</v>
          </cell>
        </row>
        <row r="653">
          <cell r="AB653">
            <v>40495</v>
          </cell>
        </row>
        <row r="654">
          <cell r="AB654">
            <v>40496</v>
          </cell>
        </row>
        <row r="655">
          <cell r="AB655">
            <v>40497</v>
          </cell>
        </row>
        <row r="656">
          <cell r="AB656">
            <v>40502</v>
          </cell>
        </row>
        <row r="657">
          <cell r="AB657">
            <v>40503</v>
          </cell>
        </row>
        <row r="658">
          <cell r="AB658">
            <v>40509</v>
          </cell>
        </row>
        <row r="659">
          <cell r="AB659">
            <v>40510</v>
          </cell>
        </row>
        <row r="660">
          <cell r="AB660">
            <v>40516</v>
          </cell>
        </row>
        <row r="661">
          <cell r="AB661">
            <v>40517</v>
          </cell>
        </row>
        <row r="662">
          <cell r="AB662">
            <v>40523</v>
          </cell>
        </row>
        <row r="663">
          <cell r="AB663">
            <v>40524</v>
          </cell>
        </row>
        <row r="664">
          <cell r="AB664">
            <v>40530</v>
          </cell>
        </row>
        <row r="665">
          <cell r="AB665">
            <v>40531</v>
          </cell>
        </row>
        <row r="666">
          <cell r="AB666">
            <v>40537</v>
          </cell>
        </row>
        <row r="667">
          <cell r="AB667">
            <v>40538</v>
          </cell>
        </row>
        <row r="668">
          <cell r="AB668">
            <v>40544</v>
          </cell>
        </row>
        <row r="669">
          <cell r="AB669">
            <v>40545</v>
          </cell>
        </row>
        <row r="670">
          <cell r="AB670">
            <v>40551</v>
          </cell>
        </row>
        <row r="671">
          <cell r="AB671">
            <v>40552</v>
          </cell>
        </row>
        <row r="672">
          <cell r="AB672">
            <v>40558</v>
          </cell>
        </row>
        <row r="673">
          <cell r="AB673">
            <v>40559</v>
          </cell>
        </row>
        <row r="674">
          <cell r="AB674">
            <v>40565</v>
          </cell>
        </row>
        <row r="675">
          <cell r="AB675">
            <v>40566</v>
          </cell>
        </row>
        <row r="676">
          <cell r="AB676">
            <v>40572</v>
          </cell>
        </row>
        <row r="677">
          <cell r="AB677">
            <v>40573</v>
          </cell>
        </row>
        <row r="678">
          <cell r="AB678">
            <v>40579</v>
          </cell>
        </row>
        <row r="679">
          <cell r="AB679">
            <v>40580</v>
          </cell>
        </row>
        <row r="680">
          <cell r="AB680">
            <v>40586</v>
          </cell>
        </row>
        <row r="681">
          <cell r="AB681">
            <v>40587</v>
          </cell>
        </row>
        <row r="682">
          <cell r="AB682">
            <v>40593</v>
          </cell>
        </row>
        <row r="683">
          <cell r="AB683">
            <v>40594</v>
          </cell>
        </row>
        <row r="684">
          <cell r="AB684">
            <v>40600</v>
          </cell>
        </row>
        <row r="685">
          <cell r="AB685">
            <v>40601</v>
          </cell>
        </row>
        <row r="686">
          <cell r="AB686">
            <v>40607</v>
          </cell>
        </row>
        <row r="687">
          <cell r="AB687">
            <v>40608</v>
          </cell>
        </row>
        <row r="688">
          <cell r="AB688">
            <v>40609</v>
          </cell>
        </row>
        <row r="689">
          <cell r="AB689">
            <v>40610</v>
          </cell>
        </row>
        <row r="690">
          <cell r="AB690">
            <v>40614</v>
          </cell>
        </row>
        <row r="691">
          <cell r="AB691">
            <v>40615</v>
          </cell>
        </row>
        <row r="692">
          <cell r="AB692">
            <v>40621</v>
          </cell>
        </row>
        <row r="693">
          <cell r="AB693">
            <v>40622</v>
          </cell>
        </row>
        <row r="694">
          <cell r="AB694">
            <v>40628</v>
          </cell>
        </row>
        <row r="695">
          <cell r="AB695">
            <v>40629</v>
          </cell>
        </row>
        <row r="696">
          <cell r="AB696">
            <v>40635</v>
          </cell>
        </row>
        <row r="697">
          <cell r="AB697">
            <v>40636</v>
          </cell>
        </row>
        <row r="698">
          <cell r="AB698">
            <v>40642</v>
          </cell>
        </row>
        <row r="699">
          <cell r="AB699">
            <v>40643</v>
          </cell>
        </row>
        <row r="700">
          <cell r="AB700">
            <v>40649</v>
          </cell>
        </row>
        <row r="701">
          <cell r="AB701">
            <v>40650</v>
          </cell>
        </row>
        <row r="702">
          <cell r="AB702">
            <v>40654</v>
          </cell>
        </row>
        <row r="703">
          <cell r="AB703">
            <v>40655</v>
          </cell>
        </row>
        <row r="704">
          <cell r="AB704">
            <v>40656</v>
          </cell>
        </row>
        <row r="705">
          <cell r="AB705">
            <v>40657</v>
          </cell>
        </row>
        <row r="706">
          <cell r="AB706">
            <v>40663</v>
          </cell>
        </row>
        <row r="707">
          <cell r="AB707">
            <v>40664</v>
          </cell>
        </row>
        <row r="708">
          <cell r="AB708">
            <v>40670</v>
          </cell>
        </row>
        <row r="709">
          <cell r="AB709">
            <v>40671</v>
          </cell>
        </row>
        <row r="710">
          <cell r="AB710">
            <v>40677</v>
          </cell>
        </row>
        <row r="711">
          <cell r="AB711">
            <v>40678</v>
          </cell>
        </row>
        <row r="712">
          <cell r="AB712">
            <v>40684</v>
          </cell>
        </row>
        <row r="713">
          <cell r="AB713">
            <v>40685</v>
          </cell>
        </row>
        <row r="714">
          <cell r="AB714">
            <v>40691</v>
          </cell>
        </row>
        <row r="715">
          <cell r="AB715">
            <v>40692</v>
          </cell>
        </row>
        <row r="716">
          <cell r="AB716">
            <v>40698</v>
          </cell>
        </row>
        <row r="717">
          <cell r="AB717">
            <v>40699</v>
          </cell>
        </row>
        <row r="718">
          <cell r="AB718">
            <v>40705</v>
          </cell>
        </row>
        <row r="719">
          <cell r="AB719">
            <v>40706</v>
          </cell>
        </row>
        <row r="720">
          <cell r="AB720">
            <v>40712</v>
          </cell>
        </row>
        <row r="721">
          <cell r="AB721">
            <v>40713</v>
          </cell>
        </row>
        <row r="722">
          <cell r="AB722">
            <v>40717</v>
          </cell>
        </row>
        <row r="723">
          <cell r="AB723">
            <v>40719</v>
          </cell>
        </row>
        <row r="724">
          <cell r="AB724">
            <v>40720</v>
          </cell>
        </row>
        <row r="725">
          <cell r="AB725">
            <v>40726</v>
          </cell>
        </row>
        <row r="726">
          <cell r="AB726">
            <v>40727</v>
          </cell>
        </row>
        <row r="727">
          <cell r="AB727">
            <v>40733</v>
          </cell>
        </row>
        <row r="728">
          <cell r="AB728">
            <v>40734</v>
          </cell>
        </row>
        <row r="729">
          <cell r="AB729">
            <v>40740</v>
          </cell>
        </row>
        <row r="730">
          <cell r="AB730">
            <v>40741</v>
          </cell>
        </row>
        <row r="731">
          <cell r="AB731">
            <v>40747</v>
          </cell>
        </row>
        <row r="732">
          <cell r="AB732">
            <v>40748</v>
          </cell>
        </row>
        <row r="733">
          <cell r="AB733">
            <v>40754</v>
          </cell>
        </row>
        <row r="734">
          <cell r="AB734">
            <v>40755</v>
          </cell>
        </row>
        <row r="735">
          <cell r="AB735">
            <v>40761</v>
          </cell>
        </row>
        <row r="736">
          <cell r="AB736">
            <v>40762</v>
          </cell>
        </row>
        <row r="737">
          <cell r="AB737">
            <v>40768</v>
          </cell>
        </row>
        <row r="738">
          <cell r="AB738">
            <v>40769</v>
          </cell>
        </row>
        <row r="739">
          <cell r="AB739">
            <v>40775</v>
          </cell>
        </row>
        <row r="740">
          <cell r="AB740">
            <v>40776</v>
          </cell>
        </row>
        <row r="741">
          <cell r="AB741">
            <v>40782</v>
          </cell>
        </row>
        <row r="742">
          <cell r="AB742">
            <v>40783</v>
          </cell>
        </row>
        <row r="743">
          <cell r="AB743">
            <v>40789</v>
          </cell>
        </row>
        <row r="744">
          <cell r="AB744">
            <v>40790</v>
          </cell>
        </row>
        <row r="745">
          <cell r="AB745">
            <v>40793</v>
          </cell>
        </row>
        <row r="746">
          <cell r="AB746">
            <v>40796</v>
          </cell>
        </row>
        <row r="747">
          <cell r="AB747">
            <v>40797</v>
          </cell>
        </row>
        <row r="748">
          <cell r="AB748">
            <v>40803</v>
          </cell>
        </row>
        <row r="749">
          <cell r="AB749">
            <v>40804</v>
          </cell>
        </row>
        <row r="750">
          <cell r="AB750">
            <v>40810</v>
          </cell>
        </row>
        <row r="751">
          <cell r="AB751">
            <v>40811</v>
          </cell>
        </row>
        <row r="752">
          <cell r="AB752">
            <v>40817</v>
          </cell>
        </row>
        <row r="753">
          <cell r="AB753">
            <v>40818</v>
          </cell>
        </row>
        <row r="754">
          <cell r="AB754">
            <v>40824</v>
          </cell>
        </row>
        <row r="755">
          <cell r="AB755">
            <v>40825</v>
          </cell>
        </row>
        <row r="756">
          <cell r="AB756">
            <v>40828</v>
          </cell>
        </row>
        <row r="757">
          <cell r="AB757">
            <v>40831</v>
          </cell>
        </row>
        <row r="758">
          <cell r="AB758">
            <v>40832</v>
          </cell>
        </row>
        <row r="759">
          <cell r="AB759">
            <v>40838</v>
          </cell>
        </row>
        <row r="760">
          <cell r="AB760">
            <v>40839</v>
          </cell>
        </row>
        <row r="761">
          <cell r="AB761">
            <v>40845</v>
          </cell>
        </row>
        <row r="762">
          <cell r="AB762">
            <v>40846</v>
          </cell>
        </row>
        <row r="763">
          <cell r="AB763">
            <v>40849</v>
          </cell>
        </row>
        <row r="764">
          <cell r="AB764">
            <v>40852</v>
          </cell>
        </row>
        <row r="765">
          <cell r="AB765">
            <v>40853</v>
          </cell>
        </row>
        <row r="766">
          <cell r="AB766">
            <v>40859</v>
          </cell>
        </row>
        <row r="767">
          <cell r="AB767">
            <v>40860</v>
          </cell>
        </row>
        <row r="768">
          <cell r="AB768">
            <v>40862</v>
          </cell>
        </row>
        <row r="769">
          <cell r="AB769">
            <v>40866</v>
          </cell>
        </row>
        <row r="770">
          <cell r="AB770">
            <v>40867</v>
          </cell>
        </row>
        <row r="771">
          <cell r="AB771">
            <v>40873</v>
          </cell>
        </row>
        <row r="772">
          <cell r="AB772">
            <v>40874</v>
          </cell>
        </row>
        <row r="773">
          <cell r="AB773">
            <v>40880</v>
          </cell>
        </row>
        <row r="774">
          <cell r="AB774">
            <v>40881</v>
          </cell>
        </row>
        <row r="775">
          <cell r="AB775">
            <v>40887</v>
          </cell>
        </row>
        <row r="776">
          <cell r="AB776">
            <v>40888</v>
          </cell>
        </row>
        <row r="777">
          <cell r="AB777">
            <v>40894</v>
          </cell>
        </row>
        <row r="778">
          <cell r="AB778">
            <v>40895</v>
          </cell>
        </row>
        <row r="779">
          <cell r="AB779">
            <v>40901</v>
          </cell>
        </row>
        <row r="780">
          <cell r="AB780">
            <v>40902</v>
          </cell>
        </row>
        <row r="781">
          <cell r="AB781">
            <v>40908</v>
          </cell>
        </row>
        <row r="782">
          <cell r="AB782">
            <v>40909</v>
          </cell>
        </row>
        <row r="783">
          <cell r="AB783">
            <v>40915</v>
          </cell>
        </row>
        <row r="784">
          <cell r="AB784">
            <v>40916</v>
          </cell>
        </row>
        <row r="785">
          <cell r="AB785">
            <v>40922</v>
          </cell>
        </row>
        <row r="786">
          <cell r="AB786">
            <v>40923</v>
          </cell>
        </row>
        <row r="787">
          <cell r="AB787">
            <v>40929</v>
          </cell>
        </row>
        <row r="788">
          <cell r="AB788">
            <v>40930</v>
          </cell>
        </row>
        <row r="789">
          <cell r="AB789">
            <v>40936</v>
          </cell>
        </row>
        <row r="790">
          <cell r="AB790">
            <v>40937</v>
          </cell>
        </row>
        <row r="791">
          <cell r="AB791">
            <v>40943</v>
          </cell>
        </row>
        <row r="792">
          <cell r="AB792">
            <v>40944</v>
          </cell>
        </row>
        <row r="793">
          <cell r="AB793">
            <v>40950</v>
          </cell>
        </row>
        <row r="794">
          <cell r="AB794">
            <v>40951</v>
          </cell>
        </row>
        <row r="795">
          <cell r="AB795">
            <v>40957</v>
          </cell>
        </row>
        <row r="796">
          <cell r="AB796">
            <v>40958</v>
          </cell>
        </row>
        <row r="797">
          <cell r="AB797">
            <v>40959</v>
          </cell>
        </row>
        <row r="798">
          <cell r="AB798">
            <v>40960</v>
          </cell>
        </row>
        <row r="799">
          <cell r="AB799">
            <v>40964</v>
          </cell>
        </row>
        <row r="800">
          <cell r="AB800">
            <v>40965</v>
          </cell>
        </row>
        <row r="801">
          <cell r="AB801">
            <v>40971</v>
          </cell>
        </row>
        <row r="802">
          <cell r="AB802">
            <v>40972</v>
          </cell>
        </row>
        <row r="803">
          <cell r="AB803">
            <v>40978</v>
          </cell>
        </row>
        <row r="804">
          <cell r="AB804">
            <v>40979</v>
          </cell>
        </row>
        <row r="805">
          <cell r="AB805">
            <v>40985</v>
          </cell>
        </row>
        <row r="806">
          <cell r="AB806">
            <v>40986</v>
          </cell>
        </row>
        <row r="807">
          <cell r="AB807">
            <v>40992</v>
          </cell>
        </row>
        <row r="808">
          <cell r="AB808">
            <v>40993</v>
          </cell>
        </row>
        <row r="809">
          <cell r="AB809">
            <v>40999</v>
          </cell>
        </row>
        <row r="810">
          <cell r="AB810">
            <v>41000</v>
          </cell>
        </row>
        <row r="811">
          <cell r="AB811">
            <v>41005</v>
          </cell>
        </row>
        <row r="812">
          <cell r="AB812">
            <v>41006</v>
          </cell>
        </row>
        <row r="813">
          <cell r="AB813">
            <v>41007</v>
          </cell>
        </row>
        <row r="814">
          <cell r="AB814">
            <v>41013</v>
          </cell>
        </row>
        <row r="815">
          <cell r="AB815">
            <v>41014</v>
          </cell>
        </row>
        <row r="816">
          <cell r="AB816">
            <v>41020</v>
          </cell>
        </row>
        <row r="817">
          <cell r="AB817">
            <v>41021</v>
          </cell>
        </row>
        <row r="818">
          <cell r="AB818">
            <v>41027</v>
          </cell>
        </row>
        <row r="819">
          <cell r="AB819">
            <v>41028</v>
          </cell>
        </row>
        <row r="820">
          <cell r="AB820">
            <v>41030</v>
          </cell>
        </row>
        <row r="821">
          <cell r="AB821">
            <v>41034</v>
          </cell>
        </row>
        <row r="822">
          <cell r="AB822">
            <v>41035</v>
          </cell>
        </row>
        <row r="823">
          <cell r="AB823">
            <v>41041</v>
          </cell>
        </row>
        <row r="824">
          <cell r="AB824">
            <v>41042</v>
          </cell>
        </row>
        <row r="825">
          <cell r="AB825">
            <v>41048</v>
          </cell>
        </row>
        <row r="826">
          <cell r="AB826">
            <v>41049</v>
          </cell>
        </row>
        <row r="827">
          <cell r="AB827">
            <v>41055</v>
          </cell>
        </row>
        <row r="828">
          <cell r="AB828">
            <v>41056</v>
          </cell>
        </row>
        <row r="829">
          <cell r="AB829">
            <v>41062</v>
          </cell>
        </row>
        <row r="830">
          <cell r="AB830">
            <v>41063</v>
          </cell>
        </row>
        <row r="831">
          <cell r="AB831">
            <v>41067</v>
          </cell>
        </row>
        <row r="832">
          <cell r="AB832">
            <v>41069</v>
          </cell>
        </row>
        <row r="833">
          <cell r="AB833">
            <v>41070</v>
          </cell>
        </row>
        <row r="834">
          <cell r="AB834">
            <v>41076</v>
          </cell>
        </row>
        <row r="835">
          <cell r="AB835">
            <v>41077</v>
          </cell>
        </row>
        <row r="836">
          <cell r="AB836">
            <v>41083</v>
          </cell>
        </row>
        <row r="837">
          <cell r="AB837">
            <v>41084</v>
          </cell>
        </row>
        <row r="838">
          <cell r="AB838">
            <v>41090</v>
          </cell>
        </row>
        <row r="839">
          <cell r="AB839">
            <v>41091</v>
          </cell>
        </row>
        <row r="840">
          <cell r="AB840">
            <v>41097</v>
          </cell>
        </row>
        <row r="841">
          <cell r="AB841">
            <v>41098</v>
          </cell>
        </row>
        <row r="842">
          <cell r="AB842">
            <v>41104</v>
          </cell>
        </row>
        <row r="843">
          <cell r="AB843">
            <v>41105</v>
          </cell>
        </row>
        <row r="844">
          <cell r="AB844">
            <v>41111</v>
          </cell>
        </row>
        <row r="845">
          <cell r="AB845">
            <v>41112</v>
          </cell>
        </row>
        <row r="846">
          <cell r="AB846">
            <v>41118</v>
          </cell>
        </row>
        <row r="847">
          <cell r="AB847">
            <v>41119</v>
          </cell>
        </row>
        <row r="848">
          <cell r="AB848">
            <v>41125</v>
          </cell>
        </row>
        <row r="849">
          <cell r="AB849">
            <v>41126</v>
          </cell>
        </row>
        <row r="850">
          <cell r="AB850">
            <v>41132</v>
          </cell>
        </row>
        <row r="851">
          <cell r="AB851">
            <v>41133</v>
          </cell>
        </row>
        <row r="852">
          <cell r="AB852">
            <v>41139</v>
          </cell>
        </row>
        <row r="853">
          <cell r="AB853">
            <v>41140</v>
          </cell>
        </row>
        <row r="854">
          <cell r="AB854">
            <v>41146</v>
          </cell>
        </row>
        <row r="855">
          <cell r="AB855">
            <v>41147</v>
          </cell>
        </row>
        <row r="856">
          <cell r="AB856">
            <v>41153</v>
          </cell>
        </row>
        <row r="857">
          <cell r="AB857">
            <v>41154</v>
          </cell>
        </row>
        <row r="858">
          <cell r="AB858">
            <v>41159</v>
          </cell>
        </row>
        <row r="859">
          <cell r="AB859">
            <v>41160</v>
          </cell>
        </row>
        <row r="860">
          <cell r="AB860">
            <v>41161</v>
          </cell>
        </row>
        <row r="861">
          <cell r="AB861">
            <v>41167</v>
          </cell>
        </row>
        <row r="862">
          <cell r="AB862">
            <v>41168</v>
          </cell>
        </row>
        <row r="863">
          <cell r="AB863">
            <v>41174</v>
          </cell>
        </row>
        <row r="864">
          <cell r="AB864">
            <v>41175</v>
          </cell>
        </row>
        <row r="865">
          <cell r="AB865">
            <v>41181</v>
          </cell>
        </row>
        <row r="866">
          <cell r="AB866">
            <v>41182</v>
          </cell>
        </row>
        <row r="867">
          <cell r="AB867">
            <v>41188</v>
          </cell>
        </row>
        <row r="868">
          <cell r="AB868">
            <v>41189</v>
          </cell>
        </row>
        <row r="869">
          <cell r="AB869">
            <v>41194</v>
          </cell>
        </row>
        <row r="870">
          <cell r="AB870">
            <v>41195</v>
          </cell>
        </row>
        <row r="871">
          <cell r="AB871">
            <v>41196</v>
          </cell>
        </row>
        <row r="872">
          <cell r="AB872">
            <v>41202</v>
          </cell>
        </row>
        <row r="873">
          <cell r="AB873">
            <v>41203</v>
          </cell>
        </row>
        <row r="874">
          <cell r="AB874">
            <v>41209</v>
          </cell>
        </row>
        <row r="875">
          <cell r="AB875">
            <v>41210</v>
          </cell>
        </row>
        <row r="876">
          <cell r="AB876">
            <v>41215</v>
          </cell>
        </row>
        <row r="877">
          <cell r="AB877">
            <v>41216</v>
          </cell>
        </row>
        <row r="878">
          <cell r="AB878">
            <v>41217</v>
          </cell>
        </row>
        <row r="879">
          <cell r="AB879">
            <v>41223</v>
          </cell>
        </row>
        <row r="880">
          <cell r="AB880">
            <v>41224</v>
          </cell>
        </row>
        <row r="881">
          <cell r="AB881">
            <v>41228</v>
          </cell>
        </row>
        <row r="882">
          <cell r="AB882">
            <v>41230</v>
          </cell>
        </row>
        <row r="883">
          <cell r="AB883">
            <v>41231</v>
          </cell>
        </row>
        <row r="884">
          <cell r="AB884">
            <v>41237</v>
          </cell>
        </row>
        <row r="885">
          <cell r="AB885">
            <v>41238</v>
          </cell>
        </row>
        <row r="886">
          <cell r="AB886">
            <v>41244</v>
          </cell>
        </row>
        <row r="887">
          <cell r="AB887">
            <v>41245</v>
          </cell>
        </row>
        <row r="888">
          <cell r="AB888">
            <v>41251</v>
          </cell>
        </row>
        <row r="889">
          <cell r="AB889">
            <v>41252</v>
          </cell>
        </row>
        <row r="890">
          <cell r="AB890">
            <v>41258</v>
          </cell>
        </row>
        <row r="891">
          <cell r="AB891">
            <v>41259</v>
          </cell>
        </row>
        <row r="892">
          <cell r="AB892">
            <v>41265</v>
          </cell>
        </row>
        <row r="893">
          <cell r="AB893">
            <v>41266</v>
          </cell>
        </row>
        <row r="894">
          <cell r="AB894">
            <v>41268</v>
          </cell>
        </row>
        <row r="895">
          <cell r="AB895">
            <v>41272</v>
          </cell>
        </row>
        <row r="896">
          <cell r="AB896">
            <v>41273</v>
          </cell>
        </row>
        <row r="897">
          <cell r="AB897">
            <v>41275</v>
          </cell>
        </row>
        <row r="898">
          <cell r="AB898">
            <v>41279</v>
          </cell>
        </row>
        <row r="899">
          <cell r="AB899">
            <v>41280</v>
          </cell>
        </row>
        <row r="900">
          <cell r="AB900">
            <v>41286</v>
          </cell>
        </row>
        <row r="901">
          <cell r="AB901">
            <v>41287</v>
          </cell>
        </row>
        <row r="902">
          <cell r="AB902">
            <v>41293</v>
          </cell>
        </row>
        <row r="903">
          <cell r="AB903">
            <v>41294</v>
          </cell>
        </row>
        <row r="904">
          <cell r="AB904">
            <v>41300</v>
          </cell>
        </row>
        <row r="905">
          <cell r="AB905">
            <v>41301</v>
          </cell>
        </row>
        <row r="906">
          <cell r="AB906">
            <v>41307</v>
          </cell>
        </row>
        <row r="907">
          <cell r="AB907">
            <v>41308</v>
          </cell>
        </row>
        <row r="908">
          <cell r="AB908">
            <v>41314</v>
          </cell>
        </row>
        <row r="909">
          <cell r="AB909">
            <v>41315</v>
          </cell>
        </row>
        <row r="910">
          <cell r="AB910">
            <v>41316</v>
          </cell>
        </row>
        <row r="911">
          <cell r="AB911">
            <v>41317</v>
          </cell>
        </row>
        <row r="912">
          <cell r="AB912">
            <v>41321</v>
          </cell>
        </row>
        <row r="913">
          <cell r="AB913">
            <v>41322</v>
          </cell>
        </row>
        <row r="914">
          <cell r="AB914">
            <v>41328</v>
          </cell>
        </row>
        <row r="915">
          <cell r="AB915">
            <v>41329</v>
          </cell>
        </row>
        <row r="916">
          <cell r="AB916">
            <v>41335</v>
          </cell>
        </row>
        <row r="917">
          <cell r="AB917">
            <v>41336</v>
          </cell>
        </row>
        <row r="918">
          <cell r="AB918">
            <v>41342</v>
          </cell>
        </row>
        <row r="919">
          <cell r="AB919">
            <v>41343</v>
          </cell>
        </row>
        <row r="920">
          <cell r="AB920">
            <v>41349</v>
          </cell>
        </row>
        <row r="921">
          <cell r="AB921">
            <v>41350</v>
          </cell>
        </row>
        <row r="922">
          <cell r="AB922">
            <v>41356</v>
          </cell>
        </row>
        <row r="923">
          <cell r="AB923">
            <v>41357</v>
          </cell>
        </row>
        <row r="924">
          <cell r="AB924">
            <v>41362</v>
          </cell>
        </row>
        <row r="925">
          <cell r="AB925">
            <v>41363</v>
          </cell>
        </row>
        <row r="926">
          <cell r="AB926">
            <v>41364</v>
          </cell>
        </row>
        <row r="927">
          <cell r="AB927">
            <v>41370</v>
          </cell>
        </row>
        <row r="928">
          <cell r="AB928">
            <v>41371</v>
          </cell>
        </row>
        <row r="929">
          <cell r="AB929">
            <v>41377</v>
          </cell>
        </row>
        <row r="930">
          <cell r="AB930">
            <v>41378</v>
          </cell>
        </row>
        <row r="931">
          <cell r="AB931">
            <v>41384</v>
          </cell>
        </row>
        <row r="932">
          <cell r="AB932">
            <v>41385</v>
          </cell>
        </row>
        <row r="933">
          <cell r="AB933">
            <v>41391</v>
          </cell>
        </row>
        <row r="934">
          <cell r="AB934">
            <v>41392</v>
          </cell>
        </row>
        <row r="935">
          <cell r="AB935">
            <v>41395</v>
          </cell>
        </row>
        <row r="936">
          <cell r="AB936">
            <v>41398</v>
          </cell>
        </row>
        <row r="937">
          <cell r="AB937">
            <v>41399</v>
          </cell>
        </row>
        <row r="938">
          <cell r="AB938">
            <v>41405</v>
          </cell>
        </row>
        <row r="939">
          <cell r="AB939">
            <v>41406</v>
          </cell>
        </row>
        <row r="940">
          <cell r="AB940">
            <v>41412</v>
          </cell>
        </row>
        <row r="941">
          <cell r="AB941">
            <v>41413</v>
          </cell>
        </row>
        <row r="942">
          <cell r="AB942">
            <v>41419</v>
          </cell>
        </row>
        <row r="943">
          <cell r="AB943">
            <v>41420</v>
          </cell>
        </row>
        <row r="944">
          <cell r="AB944">
            <v>41424</v>
          </cell>
        </row>
        <row r="945">
          <cell r="AB945">
            <v>41426</v>
          </cell>
        </row>
        <row r="946">
          <cell r="AB946">
            <v>41427</v>
          </cell>
        </row>
        <row r="947">
          <cell r="AB947">
            <v>41433</v>
          </cell>
        </row>
        <row r="948">
          <cell r="AB948">
            <v>41434</v>
          </cell>
        </row>
        <row r="949">
          <cell r="AB949">
            <v>41440</v>
          </cell>
        </row>
        <row r="950">
          <cell r="AB950">
            <v>41441</v>
          </cell>
        </row>
        <row r="951">
          <cell r="AB951">
            <v>41447</v>
          </cell>
        </row>
        <row r="952">
          <cell r="AB952">
            <v>41448</v>
          </cell>
        </row>
        <row r="953">
          <cell r="AB953">
            <v>41454</v>
          </cell>
        </row>
        <row r="954">
          <cell r="AB954">
            <v>41455</v>
          </cell>
        </row>
        <row r="955">
          <cell r="AB955">
            <v>41461</v>
          </cell>
        </row>
        <row r="956">
          <cell r="AB956">
            <v>41462</v>
          </cell>
        </row>
        <row r="957">
          <cell r="AB957">
            <v>41468</v>
          </cell>
        </row>
        <row r="958">
          <cell r="AB958">
            <v>41469</v>
          </cell>
        </row>
        <row r="959">
          <cell r="AB959">
            <v>41475</v>
          </cell>
        </row>
        <row r="960">
          <cell r="AB960">
            <v>41476</v>
          </cell>
        </row>
        <row r="961">
          <cell r="AB961">
            <v>41482</v>
          </cell>
        </row>
        <row r="962">
          <cell r="AB962">
            <v>41483</v>
          </cell>
        </row>
        <row r="963">
          <cell r="AB963">
            <v>41489</v>
          </cell>
        </row>
        <row r="964">
          <cell r="AB964">
            <v>41490</v>
          </cell>
        </row>
        <row r="965">
          <cell r="AB965">
            <v>41496</v>
          </cell>
        </row>
        <row r="966">
          <cell r="AB966">
            <v>41497</v>
          </cell>
        </row>
        <row r="967">
          <cell r="AB967">
            <v>41503</v>
          </cell>
        </row>
        <row r="968">
          <cell r="AB968">
            <v>41504</v>
          </cell>
        </row>
        <row r="969">
          <cell r="AB969">
            <v>41510</v>
          </cell>
        </row>
        <row r="970">
          <cell r="AB970">
            <v>41511</v>
          </cell>
        </row>
        <row r="971">
          <cell r="AB971">
            <v>41517</v>
          </cell>
        </row>
        <row r="972">
          <cell r="AB972">
            <v>41518</v>
          </cell>
        </row>
        <row r="973">
          <cell r="AB973">
            <v>41524</v>
          </cell>
        </row>
        <row r="974">
          <cell r="AB974">
            <v>41525</v>
          </cell>
        </row>
        <row r="975">
          <cell r="AB975">
            <v>41531</v>
          </cell>
        </row>
        <row r="976">
          <cell r="AB976">
            <v>41532</v>
          </cell>
        </row>
        <row r="977">
          <cell r="AB977">
            <v>41538</v>
          </cell>
        </row>
        <row r="978">
          <cell r="AB978">
            <v>41539</v>
          </cell>
        </row>
        <row r="979">
          <cell r="AB979">
            <v>41545</v>
          </cell>
        </row>
        <row r="980">
          <cell r="AB980">
            <v>41546</v>
          </cell>
        </row>
        <row r="981">
          <cell r="AB981">
            <v>41552</v>
          </cell>
        </row>
        <row r="982">
          <cell r="AB982">
            <v>41553</v>
          </cell>
        </row>
        <row r="983">
          <cell r="AB983">
            <v>41559</v>
          </cell>
        </row>
        <row r="984">
          <cell r="AB984">
            <v>41560</v>
          </cell>
        </row>
        <row r="985">
          <cell r="AB985">
            <v>41566</v>
          </cell>
        </row>
        <row r="986">
          <cell r="AB986">
            <v>41567</v>
          </cell>
        </row>
        <row r="987">
          <cell r="AB987">
            <v>41573</v>
          </cell>
        </row>
        <row r="988">
          <cell r="AB988">
            <v>41574</v>
          </cell>
        </row>
        <row r="989">
          <cell r="AB989">
            <v>41580</v>
          </cell>
        </row>
        <row r="990">
          <cell r="AB990">
            <v>41581</v>
          </cell>
        </row>
        <row r="991">
          <cell r="AB991">
            <v>41587</v>
          </cell>
        </row>
        <row r="992">
          <cell r="AB992">
            <v>41588</v>
          </cell>
        </row>
        <row r="993">
          <cell r="AB993">
            <v>41593</v>
          </cell>
        </row>
        <row r="994">
          <cell r="AB994">
            <v>41594</v>
          </cell>
        </row>
        <row r="995">
          <cell r="AB995">
            <v>41595</v>
          </cell>
        </row>
        <row r="996">
          <cell r="AB996">
            <v>41601</v>
          </cell>
        </row>
        <row r="997">
          <cell r="AB997">
            <v>41602</v>
          </cell>
        </row>
        <row r="998">
          <cell r="AB998">
            <v>41608</v>
          </cell>
        </row>
        <row r="999">
          <cell r="AB999">
            <v>41609</v>
          </cell>
        </row>
        <row r="1000">
          <cell r="AB1000">
            <v>41615</v>
          </cell>
        </row>
        <row r="1001">
          <cell r="AB1001">
            <v>41616</v>
          </cell>
        </row>
        <row r="1002">
          <cell r="AB1002">
            <v>41622</v>
          </cell>
        </row>
        <row r="1003">
          <cell r="AB1003">
            <v>41623</v>
          </cell>
        </row>
        <row r="1004">
          <cell r="AB1004">
            <v>41629</v>
          </cell>
        </row>
        <row r="1005">
          <cell r="AB1005">
            <v>41630</v>
          </cell>
        </row>
        <row r="1006">
          <cell r="AB1006">
            <v>41633</v>
          </cell>
        </row>
        <row r="1007">
          <cell r="AB1007">
            <v>41636</v>
          </cell>
        </row>
        <row r="1008">
          <cell r="AB1008">
            <v>41637</v>
          </cell>
        </row>
        <row r="1009">
          <cell r="AB1009">
            <v>41640</v>
          </cell>
        </row>
        <row r="1010">
          <cell r="AB1010">
            <v>41643</v>
          </cell>
        </row>
        <row r="1011">
          <cell r="AB1011">
            <v>41644</v>
          </cell>
        </row>
        <row r="1012">
          <cell r="AB1012">
            <v>41650</v>
          </cell>
        </row>
        <row r="1013">
          <cell r="AB1013">
            <v>41651</v>
          </cell>
        </row>
        <row r="1014">
          <cell r="AB1014">
            <v>41657</v>
          </cell>
        </row>
        <row r="1015">
          <cell r="AB1015">
            <v>41658</v>
          </cell>
        </row>
        <row r="1016">
          <cell r="AB1016">
            <v>41664</v>
          </cell>
        </row>
        <row r="1017">
          <cell r="AB1017">
            <v>41665</v>
          </cell>
        </row>
        <row r="1018">
          <cell r="AB1018">
            <v>41671</v>
          </cell>
        </row>
        <row r="1019">
          <cell r="AB1019">
            <v>41672</v>
          </cell>
        </row>
        <row r="1020">
          <cell r="AB1020">
            <v>41678</v>
          </cell>
        </row>
        <row r="1021">
          <cell r="AB1021">
            <v>41679</v>
          </cell>
        </row>
        <row r="1022">
          <cell r="AB1022">
            <v>41685</v>
          </cell>
        </row>
        <row r="1023">
          <cell r="AB1023">
            <v>41686</v>
          </cell>
        </row>
        <row r="1024">
          <cell r="AB1024">
            <v>41692</v>
          </cell>
        </row>
        <row r="1025">
          <cell r="AB1025">
            <v>41693</v>
          </cell>
        </row>
        <row r="1026">
          <cell r="AB1026">
            <v>41699</v>
          </cell>
        </row>
        <row r="1027">
          <cell r="AB1027">
            <v>41700</v>
          </cell>
        </row>
        <row r="1028">
          <cell r="AB1028">
            <v>41701</v>
          </cell>
        </row>
        <row r="1029">
          <cell r="AB1029">
            <v>41702</v>
          </cell>
        </row>
        <row r="1030">
          <cell r="AB1030">
            <v>41706</v>
          </cell>
        </row>
        <row r="1031">
          <cell r="AB1031">
            <v>41707</v>
          </cell>
        </row>
        <row r="1032">
          <cell r="AB1032">
            <v>41713</v>
          </cell>
        </row>
        <row r="1033">
          <cell r="AB1033">
            <v>41714</v>
          </cell>
        </row>
        <row r="1034">
          <cell r="AB1034">
            <v>41720</v>
          </cell>
        </row>
        <row r="1035">
          <cell r="AB1035">
            <v>41721</v>
          </cell>
        </row>
        <row r="1036">
          <cell r="AB1036">
            <v>41727</v>
          </cell>
        </row>
        <row r="1037">
          <cell r="AB1037">
            <v>41728</v>
          </cell>
        </row>
        <row r="1038">
          <cell r="AB1038">
            <v>41734</v>
          </cell>
        </row>
        <row r="1039">
          <cell r="AB1039">
            <v>41735</v>
          </cell>
        </row>
        <row r="1040">
          <cell r="AB1040">
            <v>41741</v>
          </cell>
        </row>
        <row r="1041">
          <cell r="AB1041">
            <v>41742</v>
          </cell>
        </row>
        <row r="1042">
          <cell r="AB1042">
            <v>41747</v>
          </cell>
        </row>
        <row r="1043">
          <cell r="AB1043">
            <v>41748</v>
          </cell>
        </row>
        <row r="1044">
          <cell r="AB1044">
            <v>41749</v>
          </cell>
        </row>
        <row r="1045">
          <cell r="AB1045">
            <v>41750</v>
          </cell>
        </row>
        <row r="1046">
          <cell r="AB1046">
            <v>41755</v>
          </cell>
        </row>
        <row r="1047">
          <cell r="AB1047">
            <v>41756</v>
          </cell>
        </row>
        <row r="1048">
          <cell r="AB1048">
            <v>41760</v>
          </cell>
        </row>
        <row r="1049">
          <cell r="AB1049">
            <v>41762</v>
          </cell>
        </row>
        <row r="1050">
          <cell r="AB1050">
            <v>41763</v>
          </cell>
        </row>
        <row r="1051">
          <cell r="AB1051">
            <v>41769</v>
          </cell>
        </row>
        <row r="1052">
          <cell r="AB1052">
            <v>41770</v>
          </cell>
        </row>
        <row r="1053">
          <cell r="AB1053">
            <v>41776</v>
          </cell>
        </row>
        <row r="1054">
          <cell r="AB1054">
            <v>41777</v>
          </cell>
        </row>
        <row r="1055">
          <cell r="AB1055">
            <v>41783</v>
          </cell>
        </row>
        <row r="1056">
          <cell r="AB1056">
            <v>41784</v>
          </cell>
        </row>
        <row r="1057">
          <cell r="AB1057">
            <v>41790</v>
          </cell>
        </row>
        <row r="1058">
          <cell r="AB1058">
            <v>41791</v>
          </cell>
        </row>
        <row r="1059">
          <cell r="AB1059">
            <v>41797</v>
          </cell>
        </row>
        <row r="1060">
          <cell r="AB1060">
            <v>41798</v>
          </cell>
        </row>
        <row r="1061">
          <cell r="AB1061">
            <v>41804</v>
          </cell>
        </row>
        <row r="1062">
          <cell r="AB1062">
            <v>41805</v>
          </cell>
        </row>
        <row r="1063">
          <cell r="AB1063">
            <v>41809</v>
          </cell>
        </row>
        <row r="1064">
          <cell r="AB1064">
            <v>41811</v>
          </cell>
        </row>
        <row r="1065">
          <cell r="AB1065">
            <v>41812</v>
          </cell>
        </row>
        <row r="1066">
          <cell r="AB1066">
            <v>41818</v>
          </cell>
        </row>
        <row r="1067">
          <cell r="AB1067">
            <v>41819</v>
          </cell>
        </row>
        <row r="1068">
          <cell r="AB1068">
            <v>41825</v>
          </cell>
        </row>
        <row r="1069">
          <cell r="AB1069">
            <v>41826</v>
          </cell>
        </row>
        <row r="1070">
          <cell r="AB1070">
            <v>41832</v>
          </cell>
        </row>
        <row r="1071">
          <cell r="AB1071">
            <v>41833</v>
          </cell>
        </row>
        <row r="1072">
          <cell r="AB1072">
            <v>41839</v>
          </cell>
        </row>
        <row r="1073">
          <cell r="AB1073">
            <v>41840</v>
          </cell>
        </row>
        <row r="1074">
          <cell r="AB1074">
            <v>41846</v>
          </cell>
        </row>
        <row r="1075">
          <cell r="AB1075">
            <v>41847</v>
          </cell>
        </row>
        <row r="1076">
          <cell r="AB1076">
            <v>41853</v>
          </cell>
        </row>
        <row r="1077">
          <cell r="AB1077">
            <v>41854</v>
          </cell>
        </row>
        <row r="1078">
          <cell r="AB1078">
            <v>41860</v>
          </cell>
        </row>
        <row r="1079">
          <cell r="AB1079">
            <v>41861</v>
          </cell>
        </row>
        <row r="1080">
          <cell r="AB1080">
            <v>41867</v>
          </cell>
        </row>
        <row r="1081">
          <cell r="AB1081">
            <v>41868</v>
          </cell>
        </row>
        <row r="1082">
          <cell r="AB1082">
            <v>41874</v>
          </cell>
        </row>
        <row r="1083">
          <cell r="AB1083">
            <v>41875</v>
          </cell>
        </row>
        <row r="1084">
          <cell r="AB1084">
            <v>41881</v>
          </cell>
        </row>
        <row r="1085">
          <cell r="AB1085">
            <v>41882</v>
          </cell>
        </row>
        <row r="1086">
          <cell r="AB1086">
            <v>41888</v>
          </cell>
        </row>
        <row r="1087">
          <cell r="AB1087">
            <v>41889</v>
          </cell>
        </row>
        <row r="1088">
          <cell r="AB1088">
            <v>41895</v>
          </cell>
        </row>
        <row r="1089">
          <cell r="AB1089">
            <v>41896</v>
          </cell>
        </row>
        <row r="1090">
          <cell r="AB1090">
            <v>41902</v>
          </cell>
        </row>
        <row r="1091">
          <cell r="AB1091">
            <v>41903</v>
          </cell>
        </row>
        <row r="1092">
          <cell r="AB1092">
            <v>41909</v>
          </cell>
        </row>
        <row r="1093">
          <cell r="AB1093">
            <v>41910</v>
          </cell>
        </row>
        <row r="1094">
          <cell r="AB1094">
            <v>41916</v>
          </cell>
        </row>
        <row r="1095">
          <cell r="AB1095">
            <v>41917</v>
          </cell>
        </row>
        <row r="1096">
          <cell r="AB1096">
            <v>41923</v>
          </cell>
        </row>
        <row r="1097">
          <cell r="AB1097">
            <v>41924</v>
          </cell>
        </row>
        <row r="1098">
          <cell r="AB1098">
            <v>41930</v>
          </cell>
        </row>
        <row r="1099">
          <cell r="AB1099">
            <v>41931</v>
          </cell>
        </row>
        <row r="1100">
          <cell r="AB1100">
            <v>41937</v>
          </cell>
        </row>
        <row r="1101">
          <cell r="AB1101">
            <v>41938</v>
          </cell>
        </row>
        <row r="1102">
          <cell r="AB1102">
            <v>41944</v>
          </cell>
        </row>
        <row r="1103">
          <cell r="AB1103">
            <v>41945</v>
          </cell>
        </row>
        <row r="1104">
          <cell r="AB1104">
            <v>41951</v>
          </cell>
        </row>
        <row r="1105">
          <cell r="AB1105">
            <v>41952</v>
          </cell>
        </row>
        <row r="1106">
          <cell r="AB1106">
            <v>41958</v>
          </cell>
        </row>
        <row r="1107">
          <cell r="AB1107">
            <v>41959</v>
          </cell>
        </row>
        <row r="1108">
          <cell r="AB1108">
            <v>41965</v>
          </cell>
        </row>
        <row r="1109">
          <cell r="AB1109">
            <v>41966</v>
          </cell>
        </row>
        <row r="1110">
          <cell r="AB1110">
            <v>41972</v>
          </cell>
        </row>
        <row r="1111">
          <cell r="AB1111">
            <v>41973</v>
          </cell>
        </row>
        <row r="1112">
          <cell r="AB1112">
            <v>41979</v>
          </cell>
        </row>
        <row r="1113">
          <cell r="AB1113">
            <v>41980</v>
          </cell>
        </row>
        <row r="1114">
          <cell r="AB1114">
            <v>41986</v>
          </cell>
        </row>
        <row r="1115">
          <cell r="AB1115">
            <v>41987</v>
          </cell>
        </row>
        <row r="1116">
          <cell r="AB1116">
            <v>41993</v>
          </cell>
        </row>
        <row r="1117">
          <cell r="AB1117">
            <v>41994</v>
          </cell>
        </row>
        <row r="1118">
          <cell r="AB1118">
            <v>41998</v>
          </cell>
        </row>
        <row r="1119">
          <cell r="AB1119">
            <v>42000</v>
          </cell>
        </row>
        <row r="1120">
          <cell r="AB1120">
            <v>42001</v>
          </cell>
        </row>
        <row r="1121">
          <cell r="AB1121">
            <v>42005</v>
          </cell>
        </row>
        <row r="1122">
          <cell r="AB1122">
            <v>42007</v>
          </cell>
        </row>
        <row r="1123">
          <cell r="AB1123">
            <v>42008</v>
          </cell>
        </row>
        <row r="1124">
          <cell r="AB1124">
            <v>42014</v>
          </cell>
        </row>
        <row r="1125">
          <cell r="AB1125">
            <v>42015</v>
          </cell>
        </row>
        <row r="1126">
          <cell r="AB1126">
            <v>42021</v>
          </cell>
        </row>
        <row r="1127">
          <cell r="AB1127">
            <v>42022</v>
          </cell>
        </row>
        <row r="1128">
          <cell r="AB1128">
            <v>42028</v>
          </cell>
        </row>
        <row r="1129">
          <cell r="AB1129">
            <v>42029</v>
          </cell>
        </row>
        <row r="1130">
          <cell r="AB1130">
            <v>42032</v>
          </cell>
        </row>
        <row r="1131">
          <cell r="AB1131">
            <v>42033</v>
          </cell>
        </row>
        <row r="1132">
          <cell r="AB1132">
            <v>42034</v>
          </cell>
        </row>
        <row r="1133">
          <cell r="AB1133">
            <v>42035</v>
          </cell>
        </row>
        <row r="1134">
          <cell r="AB1134">
            <v>42036</v>
          </cell>
        </row>
        <row r="1135">
          <cell r="AB1135">
            <v>42037</v>
          </cell>
        </row>
        <row r="1136">
          <cell r="AB1136">
            <v>42038</v>
          </cell>
        </row>
        <row r="1137">
          <cell r="AB1137">
            <v>42039</v>
          </cell>
        </row>
        <row r="1138">
          <cell r="AB1138">
            <v>42040</v>
          </cell>
        </row>
        <row r="1139">
          <cell r="AB1139">
            <v>42041</v>
          </cell>
        </row>
        <row r="1140">
          <cell r="AB1140">
            <v>42042</v>
          </cell>
        </row>
        <row r="1141">
          <cell r="AB1141">
            <v>42043</v>
          </cell>
        </row>
        <row r="1142">
          <cell r="AB1142">
            <v>42044</v>
          </cell>
        </row>
        <row r="1143">
          <cell r="AB1143">
            <v>42045</v>
          </cell>
        </row>
        <row r="1144">
          <cell r="AB1144">
            <v>42046</v>
          </cell>
        </row>
        <row r="1145">
          <cell r="AB1145">
            <v>42047</v>
          </cell>
        </row>
        <row r="1146">
          <cell r="AB1146">
            <v>42048</v>
          </cell>
        </row>
        <row r="1147">
          <cell r="AB1147">
            <v>42049</v>
          </cell>
        </row>
        <row r="1148">
          <cell r="AB1148">
            <v>42050</v>
          </cell>
        </row>
        <row r="1149">
          <cell r="AB1149">
            <v>42051</v>
          </cell>
        </row>
        <row r="1150">
          <cell r="AB1150">
            <v>42052</v>
          </cell>
        </row>
        <row r="1151">
          <cell r="AB1151">
            <v>42053</v>
          </cell>
        </row>
        <row r="1152">
          <cell r="AB1152">
            <v>42054</v>
          </cell>
        </row>
        <row r="1153">
          <cell r="AB1153">
            <v>42055</v>
          </cell>
        </row>
        <row r="1154">
          <cell r="AB1154">
            <v>42056</v>
          </cell>
        </row>
        <row r="1155">
          <cell r="AB1155">
            <v>42057</v>
          </cell>
        </row>
        <row r="1156">
          <cell r="AB1156">
            <v>42058</v>
          </cell>
        </row>
        <row r="1157">
          <cell r="AB1157">
            <v>42059</v>
          </cell>
        </row>
        <row r="1158">
          <cell r="AB1158">
            <v>42060</v>
          </cell>
        </row>
        <row r="1159">
          <cell r="AB1159">
            <v>42061</v>
          </cell>
        </row>
        <row r="1160">
          <cell r="AB1160">
            <v>42062</v>
          </cell>
        </row>
        <row r="1161">
          <cell r="AB1161">
            <v>42063</v>
          </cell>
        </row>
        <row r="1162">
          <cell r="AB1162">
            <v>42064</v>
          </cell>
        </row>
        <row r="1163">
          <cell r="AB1163">
            <v>42065</v>
          </cell>
        </row>
        <row r="1164">
          <cell r="AB1164">
            <v>42066</v>
          </cell>
        </row>
        <row r="1165">
          <cell r="AB1165">
            <v>42067</v>
          </cell>
        </row>
        <row r="1166">
          <cell r="AB1166">
            <v>42068</v>
          </cell>
        </row>
        <row r="1167">
          <cell r="AB1167">
            <v>42069</v>
          </cell>
        </row>
        <row r="1168">
          <cell r="AB1168">
            <v>42070</v>
          </cell>
        </row>
        <row r="1169">
          <cell r="AB1169">
            <v>42071</v>
          </cell>
        </row>
        <row r="1170">
          <cell r="AB1170">
            <v>42072</v>
          </cell>
        </row>
        <row r="1171">
          <cell r="AB1171">
            <v>42073</v>
          </cell>
        </row>
        <row r="1172">
          <cell r="AB1172">
            <v>42074</v>
          </cell>
        </row>
        <row r="1173">
          <cell r="AB1173">
            <v>42075</v>
          </cell>
        </row>
        <row r="1174">
          <cell r="AB1174">
            <v>42076</v>
          </cell>
        </row>
        <row r="1175">
          <cell r="AB1175">
            <v>42077</v>
          </cell>
        </row>
        <row r="1176">
          <cell r="AB1176">
            <v>42078</v>
          </cell>
        </row>
        <row r="1177">
          <cell r="AB1177">
            <v>42079</v>
          </cell>
        </row>
        <row r="1178">
          <cell r="AB1178">
            <v>42080</v>
          </cell>
        </row>
        <row r="1179">
          <cell r="AB1179">
            <v>42081</v>
          </cell>
        </row>
        <row r="1180">
          <cell r="AB1180">
            <v>42082</v>
          </cell>
        </row>
        <row r="1181">
          <cell r="AB1181">
            <v>42083</v>
          </cell>
        </row>
        <row r="1182">
          <cell r="AB1182">
            <v>42084</v>
          </cell>
        </row>
        <row r="1183">
          <cell r="AB1183">
            <v>42085</v>
          </cell>
        </row>
        <row r="1184">
          <cell r="AB1184">
            <v>42086</v>
          </cell>
        </row>
        <row r="1185">
          <cell r="AB1185">
            <v>42087</v>
          </cell>
        </row>
        <row r="1186">
          <cell r="AB1186">
            <v>42088</v>
          </cell>
        </row>
        <row r="1187">
          <cell r="AB1187">
            <v>42089</v>
          </cell>
        </row>
        <row r="1188">
          <cell r="AB1188">
            <v>42090</v>
          </cell>
        </row>
        <row r="1189">
          <cell r="AB1189">
            <v>42091</v>
          </cell>
        </row>
        <row r="1190">
          <cell r="AB1190">
            <v>42092</v>
          </cell>
        </row>
        <row r="1191">
          <cell r="AB1191">
            <v>42093</v>
          </cell>
        </row>
        <row r="1192">
          <cell r="AB1192">
            <v>42094</v>
          </cell>
        </row>
        <row r="1193">
          <cell r="AB1193">
            <v>42095</v>
          </cell>
        </row>
        <row r="1194">
          <cell r="AB1194">
            <v>42096</v>
          </cell>
        </row>
        <row r="1195">
          <cell r="AB1195">
            <v>42097</v>
          </cell>
        </row>
        <row r="1196">
          <cell r="AB1196">
            <v>42098</v>
          </cell>
        </row>
        <row r="1197">
          <cell r="AB1197">
            <v>42099</v>
          </cell>
        </row>
        <row r="1198">
          <cell r="AB1198">
            <v>42100</v>
          </cell>
        </row>
        <row r="1199">
          <cell r="AB1199">
            <v>42101</v>
          </cell>
        </row>
        <row r="1200">
          <cell r="AB1200">
            <v>42102</v>
          </cell>
        </row>
        <row r="1201">
          <cell r="AB1201">
            <v>42103</v>
          </cell>
        </row>
        <row r="1202">
          <cell r="AB1202">
            <v>42104</v>
          </cell>
        </row>
        <row r="1203">
          <cell r="AB1203">
            <v>42105</v>
          </cell>
        </row>
        <row r="1204">
          <cell r="AB1204">
            <v>42106</v>
          </cell>
        </row>
        <row r="1205">
          <cell r="AB1205">
            <v>42107</v>
          </cell>
        </row>
        <row r="1206">
          <cell r="AB1206">
            <v>42108</v>
          </cell>
        </row>
        <row r="1207">
          <cell r="AB1207">
            <v>42109</v>
          </cell>
        </row>
        <row r="1208">
          <cell r="AB1208">
            <v>42110</v>
          </cell>
        </row>
        <row r="1209">
          <cell r="AB1209">
            <v>42111</v>
          </cell>
        </row>
        <row r="1210">
          <cell r="AB1210">
            <v>42112</v>
          </cell>
        </row>
        <row r="1211">
          <cell r="AB1211">
            <v>42113</v>
          </cell>
        </row>
        <row r="1212">
          <cell r="AB1212">
            <v>42114</v>
          </cell>
        </row>
        <row r="1213">
          <cell r="AB1213">
            <v>42115</v>
          </cell>
        </row>
        <row r="1214">
          <cell r="AB1214">
            <v>42116</v>
          </cell>
        </row>
        <row r="1215">
          <cell r="AB1215">
            <v>42117</v>
          </cell>
        </row>
        <row r="1216">
          <cell r="AB1216">
            <v>42118</v>
          </cell>
        </row>
        <row r="1217">
          <cell r="AB1217">
            <v>42119</v>
          </cell>
        </row>
        <row r="1218">
          <cell r="AB1218">
            <v>42120</v>
          </cell>
        </row>
        <row r="1219">
          <cell r="AB1219">
            <v>42121</v>
          </cell>
        </row>
        <row r="1220">
          <cell r="AB1220">
            <v>42122</v>
          </cell>
        </row>
        <row r="1221">
          <cell r="AB1221">
            <v>42123</v>
          </cell>
        </row>
        <row r="1222">
          <cell r="AB1222">
            <v>42124</v>
          </cell>
        </row>
        <row r="1223">
          <cell r="AB1223">
            <v>42125</v>
          </cell>
        </row>
        <row r="1224">
          <cell r="AB1224">
            <v>42126</v>
          </cell>
        </row>
        <row r="1225">
          <cell r="AB1225">
            <v>42127</v>
          </cell>
        </row>
        <row r="1226">
          <cell r="AB1226">
            <v>42128</v>
          </cell>
        </row>
        <row r="1227">
          <cell r="AB1227">
            <v>42129</v>
          </cell>
        </row>
        <row r="1228">
          <cell r="AB1228">
            <v>42130</v>
          </cell>
        </row>
        <row r="1229">
          <cell r="AB1229">
            <v>42131</v>
          </cell>
        </row>
        <row r="1230">
          <cell r="AB1230">
            <v>42132</v>
          </cell>
        </row>
        <row r="1231">
          <cell r="AB1231">
            <v>42133</v>
          </cell>
        </row>
        <row r="1232">
          <cell r="AB1232">
            <v>42134</v>
          </cell>
        </row>
        <row r="1233">
          <cell r="AB1233">
            <v>42135</v>
          </cell>
        </row>
        <row r="1234">
          <cell r="AB1234">
            <v>42136</v>
          </cell>
        </row>
        <row r="1235">
          <cell r="AB1235">
            <v>42137</v>
          </cell>
        </row>
        <row r="1236">
          <cell r="AB1236">
            <v>42138</v>
          </cell>
        </row>
        <row r="1237">
          <cell r="AB1237">
            <v>42139</v>
          </cell>
        </row>
        <row r="1238">
          <cell r="AB1238">
            <v>42140</v>
          </cell>
        </row>
        <row r="1239">
          <cell r="AB1239">
            <v>42141</v>
          </cell>
        </row>
        <row r="1240">
          <cell r="AB1240">
            <v>42142</v>
          </cell>
        </row>
        <row r="1241">
          <cell r="AB1241">
            <v>42143</v>
          </cell>
        </row>
        <row r="1242">
          <cell r="AB1242">
            <v>42144</v>
          </cell>
        </row>
        <row r="1243">
          <cell r="AB1243">
            <v>42145</v>
          </cell>
        </row>
        <row r="1244">
          <cell r="AB1244">
            <v>42146</v>
          </cell>
        </row>
        <row r="1245">
          <cell r="AB1245">
            <v>42147</v>
          </cell>
        </row>
        <row r="1246">
          <cell r="AB1246">
            <v>42148</v>
          </cell>
        </row>
        <row r="1247">
          <cell r="AB1247">
            <v>42149</v>
          </cell>
        </row>
        <row r="1248">
          <cell r="AB1248">
            <v>42150</v>
          </cell>
        </row>
        <row r="1249">
          <cell r="AB1249">
            <v>42151</v>
          </cell>
        </row>
        <row r="1250">
          <cell r="AB1250">
            <v>42152</v>
          </cell>
        </row>
        <row r="1251">
          <cell r="AB1251">
            <v>42153</v>
          </cell>
        </row>
        <row r="1252">
          <cell r="AB1252">
            <v>42154</v>
          </cell>
        </row>
        <row r="1253">
          <cell r="AB1253">
            <v>42155</v>
          </cell>
        </row>
        <row r="1254">
          <cell r="AB1254">
            <v>42156</v>
          </cell>
        </row>
        <row r="1255">
          <cell r="AB1255">
            <v>42157</v>
          </cell>
        </row>
        <row r="1256">
          <cell r="AB1256">
            <v>42158</v>
          </cell>
        </row>
        <row r="1257">
          <cell r="AB1257">
            <v>42159</v>
          </cell>
        </row>
        <row r="1258">
          <cell r="AB1258">
            <v>42160</v>
          </cell>
        </row>
        <row r="1259">
          <cell r="AB1259">
            <v>42161</v>
          </cell>
        </row>
        <row r="1260">
          <cell r="AB1260">
            <v>42162</v>
          </cell>
        </row>
        <row r="1261">
          <cell r="AB1261">
            <v>42163</v>
          </cell>
        </row>
        <row r="1262">
          <cell r="AB1262">
            <v>42164</v>
          </cell>
        </row>
        <row r="1263">
          <cell r="AB1263">
            <v>42165</v>
          </cell>
        </row>
        <row r="1264">
          <cell r="AB1264">
            <v>42166</v>
          </cell>
        </row>
        <row r="1265">
          <cell r="AB1265">
            <v>42167</v>
          </cell>
        </row>
        <row r="1266">
          <cell r="AB1266">
            <v>42168</v>
          </cell>
        </row>
        <row r="1267">
          <cell r="AB1267">
            <v>42169</v>
          </cell>
        </row>
        <row r="1268">
          <cell r="AB1268">
            <v>42170</v>
          </cell>
        </row>
        <row r="1269">
          <cell r="AB1269">
            <v>42171</v>
          </cell>
        </row>
        <row r="1270">
          <cell r="AB1270">
            <v>42172</v>
          </cell>
        </row>
        <row r="1271">
          <cell r="AB1271">
            <v>42173</v>
          </cell>
        </row>
        <row r="1272">
          <cell r="AB1272">
            <v>42174</v>
          </cell>
        </row>
        <row r="1273">
          <cell r="AB1273">
            <v>42175</v>
          </cell>
        </row>
        <row r="1274">
          <cell r="AB1274">
            <v>42176</v>
          </cell>
        </row>
        <row r="1275">
          <cell r="AB1275">
            <v>42177</v>
          </cell>
        </row>
        <row r="1276">
          <cell r="AB1276">
            <v>42178</v>
          </cell>
        </row>
        <row r="1277">
          <cell r="AB1277">
            <v>42179</v>
          </cell>
        </row>
        <row r="1278">
          <cell r="AB1278">
            <v>42180</v>
          </cell>
        </row>
        <row r="1279">
          <cell r="AB1279">
            <v>42181</v>
          </cell>
        </row>
        <row r="1280">
          <cell r="AB1280">
            <v>42182</v>
          </cell>
        </row>
        <row r="1281">
          <cell r="AB1281">
            <v>42183</v>
          </cell>
        </row>
        <row r="1282">
          <cell r="AB1282">
            <v>42184</v>
          </cell>
        </row>
        <row r="1283">
          <cell r="AB1283">
            <v>42185</v>
          </cell>
        </row>
        <row r="1284">
          <cell r="AB1284">
            <v>42186</v>
          </cell>
        </row>
        <row r="1285">
          <cell r="AB1285">
            <v>42187</v>
          </cell>
        </row>
        <row r="1286">
          <cell r="AB1286">
            <v>42188</v>
          </cell>
        </row>
        <row r="1287">
          <cell r="AB1287">
            <v>42189</v>
          </cell>
        </row>
        <row r="1288">
          <cell r="AB1288">
            <v>42190</v>
          </cell>
        </row>
        <row r="1289">
          <cell r="AB1289">
            <v>42191</v>
          </cell>
        </row>
        <row r="1290">
          <cell r="AB1290">
            <v>42192</v>
          </cell>
        </row>
        <row r="1291">
          <cell r="AB1291">
            <v>42193</v>
          </cell>
        </row>
        <row r="1292">
          <cell r="AB1292">
            <v>42194</v>
          </cell>
        </row>
        <row r="1293">
          <cell r="AB1293">
            <v>42195</v>
          </cell>
        </row>
        <row r="1294">
          <cell r="AB1294">
            <v>42196</v>
          </cell>
        </row>
        <row r="1295">
          <cell r="AB1295">
            <v>42197</v>
          </cell>
        </row>
        <row r="1296">
          <cell r="AB1296">
            <v>42198</v>
          </cell>
        </row>
        <row r="1297">
          <cell r="AB1297">
            <v>42199</v>
          </cell>
        </row>
        <row r="1298">
          <cell r="AB1298">
            <v>42200</v>
          </cell>
        </row>
        <row r="1299">
          <cell r="AB1299">
            <v>42201</v>
          </cell>
        </row>
        <row r="1300">
          <cell r="AB1300">
            <v>42202</v>
          </cell>
        </row>
        <row r="1301">
          <cell r="AB1301">
            <v>42203</v>
          </cell>
        </row>
        <row r="1302">
          <cell r="AB1302">
            <v>42204</v>
          </cell>
        </row>
        <row r="1303">
          <cell r="AB1303">
            <v>42205</v>
          </cell>
        </row>
        <row r="1304">
          <cell r="AB1304">
            <v>42206</v>
          </cell>
        </row>
        <row r="1305">
          <cell r="AB1305">
            <v>42207</v>
          </cell>
        </row>
        <row r="1306">
          <cell r="AB1306">
            <v>42208</v>
          </cell>
        </row>
        <row r="1307">
          <cell r="AB1307">
            <v>42209</v>
          </cell>
        </row>
        <row r="1308">
          <cell r="AB1308">
            <v>42210</v>
          </cell>
        </row>
        <row r="1309">
          <cell r="AB1309">
            <v>42211</v>
          </cell>
        </row>
        <row r="1310">
          <cell r="AB1310">
            <v>42212</v>
          </cell>
        </row>
        <row r="1311">
          <cell r="AB1311">
            <v>42213</v>
          </cell>
        </row>
        <row r="1312">
          <cell r="AB1312">
            <v>42214</v>
          </cell>
        </row>
        <row r="1313">
          <cell r="AB1313">
            <v>42215</v>
          </cell>
        </row>
        <row r="1314">
          <cell r="AB1314">
            <v>42216</v>
          </cell>
        </row>
        <row r="1315">
          <cell r="AB1315">
            <v>42217</v>
          </cell>
        </row>
        <row r="1316">
          <cell r="AB1316">
            <v>42218</v>
          </cell>
        </row>
        <row r="1317">
          <cell r="AB1317">
            <v>42219</v>
          </cell>
        </row>
        <row r="1318">
          <cell r="AB1318">
            <v>42220</v>
          </cell>
        </row>
        <row r="1319">
          <cell r="AB1319">
            <v>42221</v>
          </cell>
        </row>
        <row r="1320">
          <cell r="AB1320">
            <v>42222</v>
          </cell>
        </row>
        <row r="1321">
          <cell r="AB1321">
            <v>42223</v>
          </cell>
        </row>
        <row r="1322">
          <cell r="AB1322">
            <v>42224</v>
          </cell>
        </row>
        <row r="1323">
          <cell r="AB1323">
            <v>42225</v>
          </cell>
        </row>
        <row r="1324">
          <cell r="AB1324">
            <v>42226</v>
          </cell>
        </row>
        <row r="1325">
          <cell r="AB1325">
            <v>42227</v>
          </cell>
        </row>
        <row r="1326">
          <cell r="AB1326">
            <v>42228</v>
          </cell>
        </row>
        <row r="1327">
          <cell r="AB1327">
            <v>42229</v>
          </cell>
        </row>
        <row r="1328">
          <cell r="AB1328">
            <v>42230</v>
          </cell>
        </row>
        <row r="1329">
          <cell r="AB1329">
            <v>42231</v>
          </cell>
        </row>
        <row r="1330">
          <cell r="AB1330">
            <v>42232</v>
          </cell>
        </row>
        <row r="1331">
          <cell r="AB1331">
            <v>42233</v>
          </cell>
        </row>
        <row r="1332">
          <cell r="AB1332">
            <v>42234</v>
          </cell>
        </row>
        <row r="1333">
          <cell r="AB1333">
            <v>42235</v>
          </cell>
        </row>
        <row r="1334">
          <cell r="AB1334">
            <v>42236</v>
          </cell>
        </row>
        <row r="1335">
          <cell r="AB1335">
            <v>42237</v>
          </cell>
        </row>
        <row r="1336">
          <cell r="AB1336">
            <v>42238</v>
          </cell>
        </row>
        <row r="1337">
          <cell r="AB1337">
            <v>42239</v>
          </cell>
        </row>
        <row r="1338">
          <cell r="AB1338">
            <v>42240</v>
          </cell>
        </row>
        <row r="1339">
          <cell r="AB1339">
            <v>42241</v>
          </cell>
        </row>
        <row r="1340">
          <cell r="AB1340">
            <v>42242</v>
          </cell>
        </row>
        <row r="1341">
          <cell r="AB1341">
            <v>42243</v>
          </cell>
        </row>
        <row r="1342">
          <cell r="AB1342">
            <v>42244</v>
          </cell>
        </row>
        <row r="1343">
          <cell r="AB1343">
            <v>42245</v>
          </cell>
        </row>
        <row r="1344">
          <cell r="AB1344">
            <v>42246</v>
          </cell>
        </row>
        <row r="1345">
          <cell r="AB1345">
            <v>42247</v>
          </cell>
        </row>
        <row r="1346">
          <cell r="AB1346">
            <v>42248</v>
          </cell>
        </row>
        <row r="1347">
          <cell r="AB1347">
            <v>42249</v>
          </cell>
        </row>
        <row r="1348">
          <cell r="AB1348">
            <v>42250</v>
          </cell>
        </row>
        <row r="1349">
          <cell r="AB1349">
            <v>42251</v>
          </cell>
        </row>
        <row r="1350">
          <cell r="AB1350">
            <v>42252</v>
          </cell>
        </row>
        <row r="1351">
          <cell r="AB1351">
            <v>42253</v>
          </cell>
        </row>
        <row r="1352">
          <cell r="AB1352">
            <v>42254</v>
          </cell>
        </row>
        <row r="1353">
          <cell r="AB1353">
            <v>42255</v>
          </cell>
        </row>
        <row r="1354">
          <cell r="AB1354">
            <v>42256</v>
          </cell>
        </row>
        <row r="1355">
          <cell r="AB1355">
            <v>42257</v>
          </cell>
        </row>
        <row r="1356">
          <cell r="AB1356">
            <v>42258</v>
          </cell>
        </row>
        <row r="1357">
          <cell r="AB1357">
            <v>42259</v>
          </cell>
        </row>
        <row r="1358">
          <cell r="AB1358">
            <v>42260</v>
          </cell>
        </row>
        <row r="1359">
          <cell r="AB1359">
            <v>42261</v>
          </cell>
        </row>
        <row r="1360">
          <cell r="AB1360">
            <v>42262</v>
          </cell>
        </row>
        <row r="1361">
          <cell r="AB1361">
            <v>42263</v>
          </cell>
        </row>
        <row r="1362">
          <cell r="AB1362">
            <v>42264</v>
          </cell>
        </row>
        <row r="1363">
          <cell r="AB1363">
            <v>42265</v>
          </cell>
        </row>
        <row r="1364">
          <cell r="AB1364">
            <v>42266</v>
          </cell>
        </row>
        <row r="1365">
          <cell r="AB1365">
            <v>42267</v>
          </cell>
        </row>
        <row r="1366">
          <cell r="AB1366">
            <v>42268</v>
          </cell>
        </row>
        <row r="1367">
          <cell r="AB1367">
            <v>42269</v>
          </cell>
        </row>
        <row r="1368">
          <cell r="AB1368">
            <v>42270</v>
          </cell>
        </row>
        <row r="1369">
          <cell r="AB1369">
            <v>42271</v>
          </cell>
        </row>
        <row r="1370">
          <cell r="AB1370">
            <v>42272</v>
          </cell>
        </row>
        <row r="1371">
          <cell r="AB1371">
            <v>42273</v>
          </cell>
        </row>
        <row r="1372">
          <cell r="AB1372">
            <v>42274</v>
          </cell>
        </row>
        <row r="1373">
          <cell r="AB1373">
            <v>42275</v>
          </cell>
        </row>
        <row r="1374">
          <cell r="AB1374">
            <v>42276</v>
          </cell>
        </row>
        <row r="1375">
          <cell r="AB1375">
            <v>42277</v>
          </cell>
        </row>
        <row r="1376">
          <cell r="AB1376">
            <v>42278</v>
          </cell>
        </row>
        <row r="1377">
          <cell r="AB1377">
            <v>42279</v>
          </cell>
        </row>
        <row r="1378">
          <cell r="AB1378">
            <v>42280</v>
          </cell>
        </row>
        <row r="1379">
          <cell r="AB1379">
            <v>42281</v>
          </cell>
        </row>
        <row r="1380">
          <cell r="AB1380">
            <v>42282</v>
          </cell>
        </row>
        <row r="1381">
          <cell r="AB1381">
            <v>42283</v>
          </cell>
        </row>
        <row r="1382">
          <cell r="AB1382">
            <v>42284</v>
          </cell>
        </row>
        <row r="1383">
          <cell r="AB1383">
            <v>42285</v>
          </cell>
        </row>
        <row r="1384">
          <cell r="AB1384">
            <v>42286</v>
          </cell>
        </row>
        <row r="1385">
          <cell r="AB1385">
            <v>42287</v>
          </cell>
        </row>
        <row r="1386">
          <cell r="AB1386">
            <v>42288</v>
          </cell>
        </row>
        <row r="1387">
          <cell r="AB1387">
            <v>42289</v>
          </cell>
        </row>
        <row r="1388">
          <cell r="AB1388">
            <v>42290</v>
          </cell>
        </row>
        <row r="1389">
          <cell r="AB1389">
            <v>42291</v>
          </cell>
        </row>
        <row r="1390">
          <cell r="AB1390">
            <v>42292</v>
          </cell>
        </row>
        <row r="1391">
          <cell r="AB1391">
            <v>42293</v>
          </cell>
        </row>
        <row r="1392">
          <cell r="AB1392">
            <v>42294</v>
          </cell>
        </row>
        <row r="1393">
          <cell r="AB1393">
            <v>42295</v>
          </cell>
        </row>
        <row r="1394">
          <cell r="AB1394">
            <v>42296</v>
          </cell>
        </row>
        <row r="1395">
          <cell r="AB1395">
            <v>42297</v>
          </cell>
        </row>
        <row r="1396">
          <cell r="AB1396">
            <v>42298</v>
          </cell>
        </row>
        <row r="1397">
          <cell r="AB1397">
            <v>42299</v>
          </cell>
        </row>
        <row r="1398">
          <cell r="AB1398">
            <v>42300</v>
          </cell>
        </row>
        <row r="1399">
          <cell r="AB1399">
            <v>42301</v>
          </cell>
        </row>
        <row r="1400">
          <cell r="AB1400">
            <v>42302</v>
          </cell>
        </row>
        <row r="1401">
          <cell r="AB1401">
            <v>42303</v>
          </cell>
        </row>
        <row r="1402">
          <cell r="AB1402">
            <v>42304</v>
          </cell>
        </row>
        <row r="1403">
          <cell r="AB1403">
            <v>42305</v>
          </cell>
        </row>
        <row r="1404">
          <cell r="AB1404">
            <v>42306</v>
          </cell>
        </row>
        <row r="1405">
          <cell r="AB1405">
            <v>42307</v>
          </cell>
        </row>
        <row r="1406">
          <cell r="AB1406">
            <v>42308</v>
          </cell>
        </row>
        <row r="1407">
          <cell r="AB1407">
            <v>42309</v>
          </cell>
        </row>
        <row r="1408">
          <cell r="AB1408">
            <v>42310</v>
          </cell>
        </row>
        <row r="1409">
          <cell r="AB1409">
            <v>42311</v>
          </cell>
        </row>
        <row r="1410">
          <cell r="AB1410">
            <v>42312</v>
          </cell>
        </row>
        <row r="1411">
          <cell r="AB1411">
            <v>42313</v>
          </cell>
        </row>
        <row r="1412">
          <cell r="AB1412">
            <v>42314</v>
          </cell>
        </row>
        <row r="1413">
          <cell r="AB1413">
            <v>42315</v>
          </cell>
        </row>
        <row r="1414">
          <cell r="AB1414">
            <v>42316</v>
          </cell>
        </row>
        <row r="1415">
          <cell r="AB1415">
            <v>42317</v>
          </cell>
        </row>
        <row r="1416">
          <cell r="AB1416">
            <v>42318</v>
          </cell>
        </row>
        <row r="1417">
          <cell r="AB1417">
            <v>42319</v>
          </cell>
        </row>
        <row r="1418">
          <cell r="AB1418">
            <v>42320</v>
          </cell>
        </row>
        <row r="1419">
          <cell r="AB1419">
            <v>42321</v>
          </cell>
        </row>
        <row r="1420">
          <cell r="AB1420">
            <v>42322</v>
          </cell>
        </row>
        <row r="1421">
          <cell r="AB1421">
            <v>42323</v>
          </cell>
        </row>
        <row r="1422">
          <cell r="AB1422">
            <v>42324</v>
          </cell>
        </row>
        <row r="1423">
          <cell r="AB1423">
            <v>42325</v>
          </cell>
        </row>
        <row r="1424">
          <cell r="AB1424">
            <v>42326</v>
          </cell>
        </row>
        <row r="1425">
          <cell r="AB1425">
            <v>42327</v>
          </cell>
        </row>
        <row r="1426">
          <cell r="AB1426">
            <v>42328</v>
          </cell>
        </row>
        <row r="1427">
          <cell r="AB1427">
            <v>42329</v>
          </cell>
        </row>
        <row r="1428">
          <cell r="AB1428">
            <v>42330</v>
          </cell>
        </row>
        <row r="1429">
          <cell r="AB1429">
            <v>42331</v>
          </cell>
        </row>
        <row r="1430">
          <cell r="AB1430">
            <v>42332</v>
          </cell>
        </row>
        <row r="1431">
          <cell r="AB1431">
            <v>42333</v>
          </cell>
        </row>
        <row r="1432">
          <cell r="AB1432">
            <v>42334</v>
          </cell>
        </row>
        <row r="1433">
          <cell r="AB1433">
            <v>42335</v>
          </cell>
        </row>
        <row r="1434">
          <cell r="AB1434">
            <v>42336</v>
          </cell>
        </row>
        <row r="1435">
          <cell r="AB1435">
            <v>42337</v>
          </cell>
        </row>
        <row r="1436">
          <cell r="AB1436">
            <v>42338</v>
          </cell>
        </row>
        <row r="1437">
          <cell r="AB1437">
            <v>42339</v>
          </cell>
        </row>
        <row r="1438">
          <cell r="AB1438">
            <v>42340</v>
          </cell>
        </row>
        <row r="1439">
          <cell r="AB1439">
            <v>42341</v>
          </cell>
        </row>
        <row r="1440">
          <cell r="AB1440">
            <v>42342</v>
          </cell>
        </row>
        <row r="1441">
          <cell r="AB1441">
            <v>42343</v>
          </cell>
        </row>
        <row r="1442">
          <cell r="AB1442">
            <v>42344</v>
          </cell>
        </row>
        <row r="1443">
          <cell r="AB1443">
            <v>42345</v>
          </cell>
        </row>
        <row r="1444">
          <cell r="AB1444">
            <v>42346</v>
          </cell>
        </row>
        <row r="1445">
          <cell r="AB1445">
            <v>42347</v>
          </cell>
        </row>
        <row r="1446">
          <cell r="AB1446">
            <v>42348</v>
          </cell>
        </row>
        <row r="1447">
          <cell r="AB1447">
            <v>42349</v>
          </cell>
        </row>
        <row r="1448">
          <cell r="AB1448">
            <v>42350</v>
          </cell>
        </row>
        <row r="1449">
          <cell r="AB1449">
            <v>42351</v>
          </cell>
        </row>
        <row r="1450">
          <cell r="AB1450">
            <v>42352</v>
          </cell>
        </row>
        <row r="1451">
          <cell r="AB1451">
            <v>42353</v>
          </cell>
        </row>
        <row r="1452">
          <cell r="AB1452">
            <v>42354</v>
          </cell>
        </row>
        <row r="1453">
          <cell r="AB1453">
            <v>42355</v>
          </cell>
        </row>
        <row r="1454">
          <cell r="AB1454">
            <v>42356</v>
          </cell>
        </row>
        <row r="1455">
          <cell r="AB1455">
            <v>42357</v>
          </cell>
        </row>
        <row r="1456">
          <cell r="AB1456">
            <v>42358</v>
          </cell>
        </row>
        <row r="1457">
          <cell r="AB1457">
            <v>42359</v>
          </cell>
        </row>
        <row r="1458">
          <cell r="AB1458">
            <v>42360</v>
          </cell>
        </row>
        <row r="1459">
          <cell r="AB1459">
            <v>42361</v>
          </cell>
        </row>
        <row r="1460">
          <cell r="AB1460">
            <v>42362</v>
          </cell>
        </row>
        <row r="1461">
          <cell r="AB1461">
            <v>42363</v>
          </cell>
        </row>
        <row r="1462">
          <cell r="AB1462">
            <v>42364</v>
          </cell>
        </row>
        <row r="1463">
          <cell r="AB1463">
            <v>42365</v>
          </cell>
        </row>
        <row r="1464">
          <cell r="AB1464">
            <v>42366</v>
          </cell>
        </row>
        <row r="1465">
          <cell r="AB1465">
            <v>42367</v>
          </cell>
        </row>
        <row r="1466">
          <cell r="AB1466">
            <v>42368</v>
          </cell>
        </row>
        <row r="1467">
          <cell r="AB1467">
            <v>42369</v>
          </cell>
        </row>
        <row r="1468">
          <cell r="AB1468">
            <v>42370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</sheetNames>
    <sheetDataSet>
      <sheetData sheetId="0"/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MO"/>
      <sheetName val="Sheet13"/>
      <sheetName val="Sheet17"/>
      <sheetName val="Base Slides"/>
      <sheetName val="Consolidado_VF TOTAL"/>
      <sheetName val="Consolidado_VF REDES"/>
      <sheetName val="Sheet15"/>
      <sheetName val="Sheet10"/>
      <sheetName val="Sheet16"/>
      <sheetName val="Compilado atualizado"/>
      <sheetName val="Analise comissão"/>
      <sheetName val="Quadro top down"/>
      <sheetName val="Comparaçao TOP DOWN"/>
      <sheetName val="Analise ON OFF"/>
      <sheetName val="&gt;&gt;&gt;"/>
      <sheetName val="Sheet2 (2)"/>
      <sheetName val="Sheet5"/>
      <sheetName val="Sheet4"/>
      <sheetName val="Sheet2"/>
      <sheetName val="Sheet7"/>
      <sheetName val="FAMILIA TOTAL"/>
      <sheetName val="Sheet8"/>
      <sheetName val="Bases Consolidadas"/>
      <sheetName val="Sheet6"/>
      <sheetName val="JAN SET PIVOT"/>
      <sheetName val="JAN SET"/>
      <sheetName val="Sheet12"/>
      <sheetName val="Redes"/>
      <sheetName val="REDES_"/>
      <sheetName val="YTG QBR PIVOT"/>
      <sheetName val="Base 267"/>
      <sheetName val="Ajustes"/>
      <sheetName val="Base pivot "/>
      <sheetName val="Sheet11"/>
      <sheetName val="Comparação Versões"/>
      <sheetName val="Check Margem_"/>
      <sheetName val="MC_2018"/>
      <sheetName val="IND a validar"/>
      <sheetName val="BD  PADRÃO (2)"/>
      <sheetName val="% Cresc. &amp; Reajuste_Cluster"/>
      <sheetName val="Check Margem (2)"/>
      <sheetName val="Consolidado"/>
      <sheetName val="Familia"/>
      <sheetName val="Sheet9"/>
      <sheetName val="Consolidado_Redes"/>
      <sheetName val="Consolidado_Ind"/>
      <sheetName val="Consolidado (2)"/>
      <sheetName val="Relatório"/>
      <sheetName val="Sheet1"/>
      <sheetName val="Proposta_Revisada_FTB_MP"/>
      <sheetName val="Premissas Gerais"/>
      <sheetName val="Sheet3"/>
      <sheetName val="Forecast Unidades 2017"/>
      <sheetName val="LISTA DE PREÇO"/>
      <sheetName val="Base FAT Real"/>
      <sheetName val="Orçamento 20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AA2">
            <v>4.1000000000000002E-2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Mensal"/>
      <sheetName val="Unidades"/>
      <sheetName val="Acumulado"/>
      <sheetName val="Pacotes"/>
      <sheetName val="Tipo de Gasto"/>
      <sheetName val="GR Tipo de Gasto"/>
      <sheetName val="GR_Pacote"/>
      <sheetName val="GR_Mensal"/>
      <sheetName val="GR_Acumulado"/>
      <sheetName val="GR_CF_Mensal"/>
      <sheetName val="GR_CF_Acumulado"/>
      <sheetName val="GR_CV_Mensal"/>
      <sheetName val="GR_CV_Acumulado"/>
      <sheetName val="GR_INVEST_Mensal"/>
      <sheetName val="GR_INVEST_Acumulado"/>
      <sheetName val="GR_BENS INVEST_Mensal"/>
      <sheetName val="GR_BENS INVEST_Acumulado"/>
      <sheetName val="GR_INVEST LAVOURA_Mensal"/>
      <sheetName val="GR_INVEST LAVOURA_Acumulado"/>
      <sheetName val="BD"/>
      <sheetName val="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Q1" t="str">
            <v>Jan</v>
          </cell>
        </row>
      </sheetData>
      <sheetData sheetId="21">
        <row r="3">
          <cell r="F3" t="str">
            <v>Cod. sem Ponto</v>
          </cell>
          <cell r="J3" t="str">
            <v>Centro de Custo</v>
          </cell>
          <cell r="K3" t="str">
            <v>Gestor</v>
          </cell>
        </row>
        <row r="4">
          <cell r="J4" t="str">
            <v>CC01-CIAAM</v>
          </cell>
          <cell r="K4" t="str">
            <v>Sidnei</v>
          </cell>
        </row>
        <row r="5">
          <cell r="J5" t="str">
            <v>CC01-DAEPT</v>
          </cell>
          <cell r="K5" t="str">
            <v>Oscar Lima</v>
          </cell>
        </row>
        <row r="6">
          <cell r="J6" t="str">
            <v>CC01-DAEPT</v>
          </cell>
          <cell r="K6" t="str">
            <v>Oscar Lima</v>
          </cell>
        </row>
        <row r="7">
          <cell r="J7" t="str">
            <v>CC01-DATEC</v>
          </cell>
          <cell r="K7" t="str">
            <v>Oscar Lima</v>
          </cell>
        </row>
        <row r="8">
          <cell r="J8" t="str">
            <v>CC01-DATIN</v>
          </cell>
          <cell r="K8" t="str">
            <v>Oscar Lima</v>
          </cell>
        </row>
        <row r="9">
          <cell r="J9" t="str">
            <v>CC01-DATIN</v>
          </cell>
          <cell r="K9" t="str">
            <v>Oscar Lima</v>
          </cell>
        </row>
        <row r="10">
          <cell r="J10" t="str">
            <v>CC01-DAVET</v>
          </cell>
          <cell r="K10" t="str">
            <v>Francisco Amorim</v>
          </cell>
        </row>
        <row r="11">
          <cell r="J11" t="str">
            <v>CC01-DAVET</v>
          </cell>
          <cell r="K11" t="str">
            <v>Francisco Amorim</v>
          </cell>
        </row>
        <row r="12">
          <cell r="J12" t="str">
            <v>CC01-DDRAM</v>
          </cell>
          <cell r="K12" t="str">
            <v>Oscar Lima</v>
          </cell>
        </row>
        <row r="13">
          <cell r="J13" t="str">
            <v>CC01-DDRAM</v>
          </cell>
          <cell r="K13" t="str">
            <v>Oscar Lima</v>
          </cell>
        </row>
        <row r="14">
          <cell r="J14" t="str">
            <v>CC01-DDRSO</v>
          </cell>
          <cell r="K14" t="str">
            <v>Oscar Lima</v>
          </cell>
        </row>
        <row r="15">
          <cell r="J15" t="str">
            <v>CC01-DDRSO</v>
          </cell>
          <cell r="K15" t="str">
            <v>Oscar Lima</v>
          </cell>
        </row>
        <row r="16">
          <cell r="J16" t="str">
            <v>CC01-DEAVI</v>
          </cell>
          <cell r="K16" t="str">
            <v>Sidnei</v>
          </cell>
        </row>
        <row r="17">
          <cell r="J17" t="str">
            <v>CC01-DEAVI</v>
          </cell>
          <cell r="K17" t="str">
            <v>Sidnei</v>
          </cell>
        </row>
        <row r="18">
          <cell r="J18" t="str">
            <v>CC01-DECAN</v>
          </cell>
          <cell r="K18" t="str">
            <v>Sidnei</v>
          </cell>
        </row>
        <row r="19">
          <cell r="J19" t="str">
            <v>CC01-DECAN</v>
          </cell>
          <cell r="K19" t="str">
            <v>Sidnei</v>
          </cell>
        </row>
        <row r="20">
          <cell r="J20" t="str">
            <v>CC01-DECJD</v>
          </cell>
          <cell r="K20" t="str">
            <v>Sidnei</v>
          </cell>
        </row>
        <row r="21">
          <cell r="J21" t="str">
            <v>CC01-DECJD</v>
          </cell>
          <cell r="K21" t="str">
            <v>Sidnei</v>
          </cell>
        </row>
        <row r="22">
          <cell r="J22" t="str">
            <v>CC01-DECVM</v>
          </cell>
          <cell r="K22" t="str">
            <v>Sidnei</v>
          </cell>
        </row>
        <row r="23">
          <cell r="J23" t="str">
            <v>CC01-DECVM</v>
          </cell>
          <cell r="K23" t="str">
            <v>Sidnei</v>
          </cell>
        </row>
        <row r="24">
          <cell r="J24" t="str">
            <v>CC01-DEDIR</v>
          </cell>
          <cell r="K24" t="str">
            <v>Sidnei</v>
          </cell>
        </row>
        <row r="25">
          <cell r="J25" t="str">
            <v>CC01-DEDIR</v>
          </cell>
          <cell r="K25" t="str">
            <v>Sidnei</v>
          </cell>
        </row>
        <row r="26">
          <cell r="J26" t="str">
            <v>CC01-DEESP</v>
          </cell>
          <cell r="K26" t="str">
            <v>Sidnei</v>
          </cell>
        </row>
        <row r="27">
          <cell r="J27" t="str">
            <v>CC01-DEESP</v>
          </cell>
          <cell r="K27" t="str">
            <v>Sidnei</v>
          </cell>
        </row>
        <row r="28">
          <cell r="J28" t="str">
            <v>CC01-DEEUS</v>
          </cell>
          <cell r="K28" t="str">
            <v>Sidnei</v>
          </cell>
        </row>
        <row r="29">
          <cell r="J29" t="str">
            <v>CC01-DEEUS</v>
          </cell>
          <cell r="K29" t="str">
            <v>Sidnei</v>
          </cell>
        </row>
        <row r="30">
          <cell r="J30" t="str">
            <v>CC01-DEMAR</v>
          </cell>
          <cell r="K30" t="str">
            <v>Sidnei</v>
          </cell>
        </row>
        <row r="31">
          <cell r="J31" t="str">
            <v>CC01-DESPF</v>
          </cell>
          <cell r="K31" t="str">
            <v>Sidnei</v>
          </cell>
        </row>
        <row r="32">
          <cell r="J32" t="str">
            <v>CC01-DESSI</v>
          </cell>
          <cell r="K32" t="str">
            <v>Sidnei</v>
          </cell>
        </row>
        <row r="33">
          <cell r="J33" t="str">
            <v>CC01-DESSI</v>
          </cell>
          <cell r="K33" t="str">
            <v>Sidnei</v>
          </cell>
        </row>
        <row r="34">
          <cell r="J34" t="str">
            <v>CC01-DEXEC</v>
          </cell>
          <cell r="K34" t="str">
            <v>Sidnei</v>
          </cell>
        </row>
        <row r="35">
          <cell r="J35" t="str">
            <v>CC01-DEXEC</v>
          </cell>
          <cell r="K35" t="str">
            <v>Sidnei</v>
          </cell>
        </row>
        <row r="36">
          <cell r="J36" t="str">
            <v>CC01-DIVSO</v>
          </cell>
          <cell r="K36" t="str">
            <v>Oscar Lima</v>
          </cell>
        </row>
        <row r="37">
          <cell r="J37" t="str">
            <v>CC01-GAR01</v>
          </cell>
          <cell r="K37" t="str">
            <v>Odilon de Lima</v>
          </cell>
        </row>
        <row r="38">
          <cell r="J38" t="str">
            <v>CC01-GAR01-Agua Limpa</v>
          </cell>
          <cell r="K38" t="str">
            <v>Odilon de Lima</v>
          </cell>
        </row>
        <row r="39">
          <cell r="J39" t="str">
            <v>CC01-GAR01-Agua Santa</v>
          </cell>
          <cell r="K39" t="str">
            <v>Odilon de Lima</v>
          </cell>
        </row>
        <row r="40">
          <cell r="J40" t="str">
            <v>CC01-GAR01-Arrendamento A</v>
          </cell>
          <cell r="K40" t="str">
            <v>Odilon de Lima</v>
          </cell>
        </row>
        <row r="41">
          <cell r="J41" t="str">
            <v>CC01-GAR01-Arrendamento B</v>
          </cell>
          <cell r="K41" t="str">
            <v>Odilon de Lima</v>
          </cell>
        </row>
        <row r="42">
          <cell r="J42" t="str">
            <v>CC01-GAR01-Colorado</v>
          </cell>
          <cell r="K42" t="str">
            <v>Odilon de Lima</v>
          </cell>
        </row>
        <row r="43">
          <cell r="J43" t="str">
            <v>CC01-GAR01-Favo de Mel</v>
          </cell>
          <cell r="K43" t="str">
            <v>Odilon de Lima</v>
          </cell>
        </row>
        <row r="44">
          <cell r="J44" t="str">
            <v>CC01-GAR01-Talismã</v>
          </cell>
          <cell r="K44" t="str">
            <v>Odilon de Lima</v>
          </cell>
        </row>
        <row r="45">
          <cell r="J45" t="str">
            <v>CC01-GAR02</v>
          </cell>
          <cell r="K45" t="str">
            <v>José Feliciano</v>
          </cell>
        </row>
        <row r="46">
          <cell r="J46" t="str">
            <v>CC01-GEA01</v>
          </cell>
          <cell r="K46" t="str">
            <v>Odilon de Lima</v>
          </cell>
        </row>
        <row r="47">
          <cell r="J47" t="str">
            <v>CC01-GEACF</v>
          </cell>
          <cell r="K47" t="str">
            <v>Carlos Piccin</v>
          </cell>
        </row>
        <row r="48">
          <cell r="J48" t="str">
            <v>CC01-GEACF</v>
          </cell>
          <cell r="K48" t="str">
            <v>Carlos Piccin</v>
          </cell>
        </row>
        <row r="49">
          <cell r="J49" t="str">
            <v>CC01-GEADF</v>
          </cell>
          <cell r="K49" t="str">
            <v>Oscar Lima</v>
          </cell>
        </row>
        <row r="50">
          <cell r="J50" t="str">
            <v>CC01-GEADF</v>
          </cell>
          <cell r="K50" t="str">
            <v>Oscar Lima</v>
          </cell>
        </row>
        <row r="51">
          <cell r="J51" t="str">
            <v>CC01-GEAGR</v>
          </cell>
          <cell r="K51" t="str">
            <v>Agricultura</v>
          </cell>
        </row>
        <row r="52">
          <cell r="J52" t="str">
            <v>CC01-GEAGR</v>
          </cell>
          <cell r="K52" t="str">
            <v>Agricultura</v>
          </cell>
        </row>
        <row r="53">
          <cell r="J53" t="str">
            <v>CC01-GEARD</v>
          </cell>
          <cell r="K53" t="str">
            <v>Odilon de Lima</v>
          </cell>
        </row>
        <row r="54">
          <cell r="J54" t="str">
            <v>CC01-GEINF</v>
          </cell>
          <cell r="K54" t="str">
            <v>Hildebrando</v>
          </cell>
        </row>
        <row r="55">
          <cell r="J55" t="str">
            <v>CC01-GEINF</v>
          </cell>
          <cell r="K55" t="str">
            <v>Hildebrando</v>
          </cell>
        </row>
        <row r="56">
          <cell r="J56" t="str">
            <v>CC01-GEMAN</v>
          </cell>
          <cell r="K56" t="str">
            <v>Rodrigo Romano</v>
          </cell>
        </row>
        <row r="57">
          <cell r="J57" t="str">
            <v>CC01-GEMAN</v>
          </cell>
          <cell r="K57" t="str">
            <v>Rodrigo Romano</v>
          </cell>
        </row>
        <row r="58">
          <cell r="J58" t="str">
            <v>CC01-GEPCM</v>
          </cell>
          <cell r="K58" t="str">
            <v>Francisco Amorim</v>
          </cell>
        </row>
        <row r="59">
          <cell r="J59" t="str">
            <v>CC01-GEPCM</v>
          </cell>
          <cell r="K59" t="str">
            <v>Francisco Amorim</v>
          </cell>
        </row>
        <row r="60">
          <cell r="J60" t="str">
            <v>CC01-GEPEC</v>
          </cell>
          <cell r="K60" t="str">
            <v>Francisco Amorim</v>
          </cell>
        </row>
        <row r="61">
          <cell r="J61" t="str">
            <v>CC01-GEPEC</v>
          </cell>
          <cell r="K61" t="str">
            <v>Francisco Amorim</v>
          </cell>
        </row>
        <row r="62">
          <cell r="J62" t="str">
            <v>CC01-GEPEL</v>
          </cell>
          <cell r="K62" t="str">
            <v>Rodrigo Delgado</v>
          </cell>
        </row>
        <row r="63">
          <cell r="J63" t="str">
            <v>CC01-GEPEL</v>
          </cell>
          <cell r="K63" t="str">
            <v>Rodrigo Delgado</v>
          </cell>
        </row>
        <row r="64">
          <cell r="J64" t="str">
            <v>CC01-GEQLD</v>
          </cell>
          <cell r="K64" t="str">
            <v>Davi Leite</v>
          </cell>
        </row>
        <row r="65">
          <cell r="J65" t="str">
            <v>CC01-GERHU</v>
          </cell>
          <cell r="K65" t="str">
            <v>Darci Melo</v>
          </cell>
        </row>
        <row r="66">
          <cell r="J66" t="str">
            <v>CC01-GERHU</v>
          </cell>
          <cell r="K66" t="str">
            <v>Darci Melo</v>
          </cell>
        </row>
        <row r="67">
          <cell r="J67" t="str">
            <v>CC01-JFONS</v>
          </cell>
          <cell r="K67" t="str">
            <v>Sidnei</v>
          </cell>
        </row>
        <row r="68">
          <cell r="J68" t="str">
            <v>CC01-JFONS</v>
          </cell>
          <cell r="K68" t="str">
            <v>Sidnei</v>
          </cell>
        </row>
        <row r="69">
          <cell r="J69" t="str">
            <v>CC01-SUKAI</v>
          </cell>
          <cell r="K69" t="str">
            <v>Sidnei</v>
          </cell>
        </row>
        <row r="70">
          <cell r="J70" t="str">
            <v>CC01-SUKAI</v>
          </cell>
          <cell r="K70" t="str">
            <v>Sidnei</v>
          </cell>
        </row>
        <row r="71">
          <cell r="J71" t="str">
            <v>CC03-SSIZA</v>
          </cell>
          <cell r="K71" t="str">
            <v>Sidnei</v>
          </cell>
        </row>
        <row r="72">
          <cell r="J72" t="str">
            <v>CC03-SSIZA</v>
          </cell>
          <cell r="K72" t="str">
            <v>Sidnei</v>
          </cell>
        </row>
        <row r="73">
          <cell r="J73" t="str">
            <v>CC06-MGRAO</v>
          </cell>
          <cell r="K73" t="str">
            <v>Pedro Reis</v>
          </cell>
        </row>
        <row r="74">
          <cell r="J74" t="str">
            <v>CC06-MILHO</v>
          </cell>
          <cell r="K74" t="str">
            <v>Pedro Reis</v>
          </cell>
        </row>
        <row r="75">
          <cell r="J75" t="str">
            <v>CC06-PECCR</v>
          </cell>
          <cell r="K75" t="str">
            <v>Pedro Reis</v>
          </cell>
        </row>
        <row r="76">
          <cell r="J76" t="str">
            <v>CC06-RTAAP</v>
          </cell>
          <cell r="K76" t="str">
            <v>Thiago Borges</v>
          </cell>
        </row>
        <row r="77">
          <cell r="J77" t="str">
            <v>CC06-RTAAP</v>
          </cell>
          <cell r="K77" t="str">
            <v>Thiago Borges</v>
          </cell>
        </row>
        <row r="78">
          <cell r="J78" t="str">
            <v>CC06-RTAGR</v>
          </cell>
          <cell r="K78" t="str">
            <v>Pedro Reis</v>
          </cell>
        </row>
        <row r="79">
          <cell r="J79" t="str">
            <v>CC06-RTAGR</v>
          </cell>
          <cell r="K79" t="str">
            <v>Pedro Reis</v>
          </cell>
        </row>
        <row r="80">
          <cell r="J80" t="str">
            <v>CC06-RTCAN</v>
          </cell>
          <cell r="K80" t="str">
            <v>Thiago Borges</v>
          </cell>
        </row>
        <row r="81">
          <cell r="J81" t="str">
            <v>CC06-RTCAN</v>
          </cell>
          <cell r="K81" t="str">
            <v>Thiago Borges</v>
          </cell>
        </row>
        <row r="82">
          <cell r="J82" t="str">
            <v>CC06-RTGER</v>
          </cell>
          <cell r="K82" t="str">
            <v>Thiago Borges</v>
          </cell>
        </row>
        <row r="83">
          <cell r="J83" t="str">
            <v>CC06-RTGER</v>
          </cell>
          <cell r="K83" t="str">
            <v>Thiago Borges</v>
          </cell>
        </row>
        <row r="84">
          <cell r="J84" t="str">
            <v>CC06-RTMAM</v>
          </cell>
          <cell r="K84" t="str">
            <v>Thiago Borges</v>
          </cell>
        </row>
        <row r="85">
          <cell r="J85" t="str">
            <v>CC06-RTMAM</v>
          </cell>
          <cell r="K85" t="str">
            <v>Thiago Borges</v>
          </cell>
        </row>
        <row r="86">
          <cell r="J86" t="str">
            <v>CC06-RTOFI</v>
          </cell>
          <cell r="K86" t="str">
            <v>Rodrigo Romano</v>
          </cell>
        </row>
        <row r="87">
          <cell r="J87" t="str">
            <v>CC06-RTOFI</v>
          </cell>
          <cell r="K87" t="str">
            <v>Rodrigo Romano</v>
          </cell>
        </row>
        <row r="88">
          <cell r="J88" t="str">
            <v>CC06-RTPEC</v>
          </cell>
          <cell r="K88" t="str">
            <v>Pedro Ferro</v>
          </cell>
        </row>
        <row r="89">
          <cell r="J89" t="str">
            <v>CC06-RTPEC</v>
          </cell>
          <cell r="K89" t="str">
            <v>Pedro Ferro</v>
          </cell>
        </row>
        <row r="90">
          <cell r="J90" t="str">
            <v>CC06-RTSED</v>
          </cell>
          <cell r="K90" t="str">
            <v>Thiago Borges</v>
          </cell>
        </row>
        <row r="91">
          <cell r="J91" t="str">
            <v>CC06-RTSED</v>
          </cell>
          <cell r="K91" t="str">
            <v>Thiago Borges</v>
          </cell>
        </row>
        <row r="92">
          <cell r="J92" t="str">
            <v>CC06-SOJA</v>
          </cell>
          <cell r="K92" t="str">
            <v>Pedro Reis</v>
          </cell>
        </row>
        <row r="93">
          <cell r="J93" t="str">
            <v>CC06-SORGO</v>
          </cell>
          <cell r="K93" t="str">
            <v>Pedro Reis</v>
          </cell>
        </row>
        <row r="94">
          <cell r="J94" t="str">
            <v>CC07-MILHO</v>
          </cell>
          <cell r="K94" t="str">
            <v>Fabrício Alves</v>
          </cell>
        </row>
        <row r="95">
          <cell r="J95" t="str">
            <v>CC07-PECCR</v>
          </cell>
          <cell r="K95" t="str">
            <v>Fabrício Alves</v>
          </cell>
        </row>
        <row r="96">
          <cell r="J96" t="str">
            <v>CC07-PECCR</v>
          </cell>
          <cell r="K96" t="str">
            <v>Fabrício Alves</v>
          </cell>
        </row>
        <row r="97">
          <cell r="J97" t="str">
            <v>CC07-PENPO</v>
          </cell>
          <cell r="K97" t="str">
            <v>Rodrigo Delgado</v>
          </cell>
        </row>
        <row r="98">
          <cell r="J98" t="str">
            <v>CC07-RTAAP</v>
          </cell>
          <cell r="K98" t="str">
            <v>Luciano Reis</v>
          </cell>
        </row>
        <row r="99">
          <cell r="J99" t="str">
            <v>CC07-RTAAP</v>
          </cell>
          <cell r="K99" t="str">
            <v>Luciano Reis</v>
          </cell>
        </row>
        <row r="100">
          <cell r="J100" t="str">
            <v>CC07-RTAGR</v>
          </cell>
          <cell r="K100" t="str">
            <v>Fabrício Alves</v>
          </cell>
        </row>
        <row r="101">
          <cell r="J101" t="str">
            <v>CC07-RTAGR</v>
          </cell>
          <cell r="K101" t="str">
            <v>Fabrício Alves</v>
          </cell>
        </row>
        <row r="102">
          <cell r="J102" t="str">
            <v>CC07-RTCAN</v>
          </cell>
          <cell r="K102" t="str">
            <v>Luciano Reis</v>
          </cell>
        </row>
        <row r="103">
          <cell r="J103" t="str">
            <v>CC07-RTCAN</v>
          </cell>
          <cell r="K103" t="str">
            <v>Luciano Reis</v>
          </cell>
        </row>
        <row r="104">
          <cell r="J104" t="str">
            <v>CC07-RTGER</v>
          </cell>
          <cell r="K104" t="str">
            <v>Luciano Reis</v>
          </cell>
        </row>
        <row r="105">
          <cell r="J105" t="str">
            <v>CC07-RTGER</v>
          </cell>
          <cell r="K105" t="str">
            <v>Luciano Reis</v>
          </cell>
        </row>
        <row r="106">
          <cell r="J106" t="str">
            <v>CC07-RTMAM</v>
          </cell>
          <cell r="K106" t="str">
            <v>Luciano Reis</v>
          </cell>
        </row>
        <row r="107">
          <cell r="J107" t="str">
            <v>CC07-RTMAM</v>
          </cell>
          <cell r="K107" t="str">
            <v>Luciano Reis</v>
          </cell>
        </row>
        <row r="108">
          <cell r="J108" t="str">
            <v>CC07-RTOFI</v>
          </cell>
          <cell r="K108" t="str">
            <v>Rodrigo Romano</v>
          </cell>
        </row>
        <row r="109">
          <cell r="J109" t="str">
            <v>CC07-RTOFI</v>
          </cell>
          <cell r="K109" t="str">
            <v>Rodrigo Romano</v>
          </cell>
        </row>
        <row r="110">
          <cell r="J110" t="str">
            <v>CC07-RTPEC</v>
          </cell>
          <cell r="K110" t="str">
            <v>José Feliciano</v>
          </cell>
        </row>
        <row r="111">
          <cell r="J111" t="str">
            <v>CC07-RTPEC</v>
          </cell>
          <cell r="K111" t="str">
            <v>José Feliciano</v>
          </cell>
        </row>
        <row r="112">
          <cell r="J112" t="str">
            <v>CC07-RTSED</v>
          </cell>
          <cell r="K112" t="str">
            <v>Luciano Reis</v>
          </cell>
        </row>
        <row r="113">
          <cell r="J113" t="str">
            <v>CC07-RTSED</v>
          </cell>
          <cell r="K113" t="str">
            <v>Luciano Reis</v>
          </cell>
        </row>
        <row r="114">
          <cell r="J114" t="str">
            <v>CC07-SOJA</v>
          </cell>
          <cell r="K114" t="str">
            <v>Fabrício Alves</v>
          </cell>
        </row>
        <row r="115">
          <cell r="J115" t="str">
            <v>CC07-SORGO</v>
          </cell>
          <cell r="K115" t="str">
            <v>Fabrício Alves</v>
          </cell>
        </row>
        <row r="116">
          <cell r="J116" t="str">
            <v>CC11-CFFOI</v>
          </cell>
          <cell r="K116" t="str">
            <v>Geraldo de Padua</v>
          </cell>
        </row>
        <row r="117">
          <cell r="J117" t="str">
            <v>CC11-CFFOS</v>
          </cell>
          <cell r="K117" t="str">
            <v>Geraldo de Padua</v>
          </cell>
        </row>
        <row r="118">
          <cell r="J118" t="str">
            <v>CC11-CFPRI</v>
          </cell>
          <cell r="K118" t="str">
            <v>Geraldo de Padua</v>
          </cell>
        </row>
        <row r="119">
          <cell r="J119" t="str">
            <v>CC11-CFPRS</v>
          </cell>
          <cell r="K119" t="str">
            <v>Geraldo de Padua</v>
          </cell>
        </row>
        <row r="120">
          <cell r="J120" t="str">
            <v>CC11-RTAAP</v>
          </cell>
          <cell r="K120" t="str">
            <v>Geraldo de Padua</v>
          </cell>
        </row>
        <row r="121">
          <cell r="J121" t="str">
            <v>CC11-RTAAP</v>
          </cell>
          <cell r="K121" t="str">
            <v>Geraldo de Padua</v>
          </cell>
        </row>
        <row r="122">
          <cell r="J122" t="str">
            <v>CC11-RTAGR</v>
          </cell>
          <cell r="K122" t="str">
            <v>Geraldo de Padua</v>
          </cell>
        </row>
        <row r="123">
          <cell r="J123" t="str">
            <v>CC11-RTAGR</v>
          </cell>
          <cell r="K123" t="str">
            <v>Geraldo de Padua</v>
          </cell>
        </row>
        <row r="124">
          <cell r="J124" t="str">
            <v>CC11-RTCAN</v>
          </cell>
          <cell r="K124" t="str">
            <v>Geraldo de Padua</v>
          </cell>
        </row>
        <row r="125">
          <cell r="J125" t="str">
            <v>CC11-RTCAN</v>
          </cell>
          <cell r="K125" t="str">
            <v>Geraldo de Padua</v>
          </cell>
        </row>
        <row r="126">
          <cell r="J126" t="str">
            <v>CC11-RTGER</v>
          </cell>
          <cell r="K126" t="str">
            <v>Geraldo de Padua</v>
          </cell>
        </row>
        <row r="127">
          <cell r="J127" t="str">
            <v>CC11-RTGER</v>
          </cell>
          <cell r="K127" t="str">
            <v>Geraldo de Padua</v>
          </cell>
        </row>
        <row r="128">
          <cell r="J128" t="str">
            <v>CC11-RTMAM</v>
          </cell>
          <cell r="K128" t="str">
            <v>Geraldo de Padua</v>
          </cell>
        </row>
        <row r="129">
          <cell r="J129" t="str">
            <v>CC11-RTMAM</v>
          </cell>
          <cell r="K129" t="str">
            <v>Geraldo de Padua</v>
          </cell>
        </row>
        <row r="130">
          <cell r="J130" t="str">
            <v>CC11-RTOFI</v>
          </cell>
          <cell r="K130" t="str">
            <v>Geraldo de Padua</v>
          </cell>
        </row>
        <row r="131">
          <cell r="J131" t="str">
            <v>CC11-RTOFI</v>
          </cell>
          <cell r="K131" t="str">
            <v>Geraldo de Padua</v>
          </cell>
        </row>
        <row r="132">
          <cell r="J132" t="str">
            <v>CC11-RTSED</v>
          </cell>
          <cell r="K132" t="str">
            <v>Geraldo de Padua</v>
          </cell>
        </row>
        <row r="133">
          <cell r="J133" t="str">
            <v>CC12-ATGER</v>
          </cell>
          <cell r="K133" t="str">
            <v>Rodrigo Delgado</v>
          </cell>
        </row>
        <row r="134">
          <cell r="J134" t="str">
            <v>CC12-ATPEC</v>
          </cell>
          <cell r="K134" t="str">
            <v>Rodrigo Delgado</v>
          </cell>
        </row>
        <row r="135">
          <cell r="J135" t="str">
            <v>CC12-MILHO</v>
          </cell>
          <cell r="K135" t="str">
            <v>Rodrigo Delgado</v>
          </cell>
        </row>
        <row r="136">
          <cell r="J136" t="str">
            <v>CC12-PECNE</v>
          </cell>
          <cell r="K136" t="str">
            <v>Rodrigo Delgado</v>
          </cell>
        </row>
        <row r="137">
          <cell r="J137" t="str">
            <v>CC12-PENPO</v>
          </cell>
          <cell r="K137" t="str">
            <v>Rodrigo Delgado</v>
          </cell>
        </row>
        <row r="138">
          <cell r="J138" t="str">
            <v>CC12-PENPO</v>
          </cell>
          <cell r="K138" t="str">
            <v>Rodrigo Delgado</v>
          </cell>
        </row>
        <row r="139">
          <cell r="J139" t="str">
            <v>CC12-RTAAP</v>
          </cell>
          <cell r="K139" t="str">
            <v>Rodrigo Delgado</v>
          </cell>
        </row>
        <row r="140">
          <cell r="J140" t="str">
            <v>CC12-RTAAP</v>
          </cell>
          <cell r="K140" t="str">
            <v>Rodrigo Delgado</v>
          </cell>
        </row>
        <row r="141">
          <cell r="J141" t="str">
            <v>CC12-RTCAN</v>
          </cell>
          <cell r="K141" t="str">
            <v>Rodrigo Delgado</v>
          </cell>
        </row>
        <row r="142">
          <cell r="J142" t="str">
            <v>CC12-RTCAN</v>
          </cell>
          <cell r="K142" t="str">
            <v>Rodrigo Delgado</v>
          </cell>
        </row>
        <row r="143">
          <cell r="J143" t="str">
            <v>CC12-RTGER</v>
          </cell>
          <cell r="K143" t="str">
            <v>Rodrigo Delgado</v>
          </cell>
        </row>
        <row r="144">
          <cell r="J144" t="str">
            <v>CC12-RTOFI</v>
          </cell>
          <cell r="K144" t="str">
            <v>Rodrigo Delgado</v>
          </cell>
        </row>
        <row r="145">
          <cell r="J145" t="str">
            <v>CC12-RTOFI</v>
          </cell>
          <cell r="K145" t="str">
            <v>Rodrigo Delgado</v>
          </cell>
        </row>
        <row r="146">
          <cell r="J146" t="str">
            <v>CC12-RTPEC</v>
          </cell>
          <cell r="K146" t="str">
            <v>Rodrigo Delgado</v>
          </cell>
        </row>
        <row r="147">
          <cell r="J147" t="str">
            <v>CC12-RTPEC</v>
          </cell>
          <cell r="K147" t="str">
            <v>Rodrigo Delgado</v>
          </cell>
        </row>
        <row r="148">
          <cell r="J148" t="str">
            <v>CC12-RTSED</v>
          </cell>
          <cell r="K148" t="str">
            <v>Rodrigo Delgado</v>
          </cell>
        </row>
        <row r="149">
          <cell r="J149" t="str">
            <v>CC12-RTSED</v>
          </cell>
          <cell r="K149" t="str">
            <v>Rodrigo Delgado</v>
          </cell>
        </row>
        <row r="150">
          <cell r="J150" t="str">
            <v>CC13-BOER</v>
          </cell>
          <cell r="K150" t="str">
            <v>Rodrigo Delgado</v>
          </cell>
        </row>
        <row r="151">
          <cell r="J151" t="str">
            <v>CC13-DORPR</v>
          </cell>
          <cell r="K151" t="str">
            <v>Rodrigo Delgado</v>
          </cell>
        </row>
        <row r="152">
          <cell r="J152" t="str">
            <v>CC13-GEPEL</v>
          </cell>
          <cell r="K152" t="str">
            <v>Rodrigo Delgado</v>
          </cell>
        </row>
        <row r="153">
          <cell r="J153" t="str">
            <v>CC13-PACAS</v>
          </cell>
          <cell r="K153" t="str">
            <v>Rodrigo Delgado</v>
          </cell>
        </row>
        <row r="154">
          <cell r="J154" t="str">
            <v>CC13-PENPO</v>
          </cell>
          <cell r="K154" t="str">
            <v>Rodrigo Delgado</v>
          </cell>
        </row>
        <row r="155">
          <cell r="J155" t="str">
            <v>CC13-PENPO</v>
          </cell>
          <cell r="K155" t="str">
            <v>Rodrigo Delgado</v>
          </cell>
        </row>
        <row r="156">
          <cell r="J156" t="str">
            <v>CC13-RTAAP</v>
          </cell>
          <cell r="K156" t="str">
            <v>Rodrigo Delgado</v>
          </cell>
        </row>
        <row r="157">
          <cell r="J157" t="str">
            <v>CC13-RTAAP</v>
          </cell>
          <cell r="K157" t="str">
            <v>Rodrigo Delgado</v>
          </cell>
        </row>
        <row r="158">
          <cell r="J158" t="str">
            <v>CC13-RTOVP</v>
          </cell>
          <cell r="K158" t="str">
            <v>Rodrigo Delgado</v>
          </cell>
        </row>
        <row r="159">
          <cell r="J159" t="str">
            <v>CC13-RTOVP</v>
          </cell>
          <cell r="K159" t="str">
            <v>Rodrigo Delgado</v>
          </cell>
        </row>
        <row r="160">
          <cell r="J160" t="str">
            <v>CC13-SINES</v>
          </cell>
          <cell r="K160" t="str">
            <v>Rodrigo Delgado</v>
          </cell>
        </row>
        <row r="161">
          <cell r="J161" t="str">
            <v>CC14-CFFOS</v>
          </cell>
          <cell r="K161" t="str">
            <v>Willian Ribeiro</v>
          </cell>
        </row>
        <row r="162">
          <cell r="J162" t="str">
            <v>CC14-CFPRI</v>
          </cell>
          <cell r="K162" t="str">
            <v>Willian Ribeiro</v>
          </cell>
        </row>
        <row r="163">
          <cell r="J163" t="str">
            <v>CC14-CFPRS</v>
          </cell>
          <cell r="K163" t="str">
            <v>Willian Ribeiro</v>
          </cell>
        </row>
        <row r="164">
          <cell r="J164" t="str">
            <v>CC14-RTAAP</v>
          </cell>
          <cell r="K164" t="str">
            <v>Willian Ribeiro</v>
          </cell>
        </row>
        <row r="165">
          <cell r="J165" t="str">
            <v>CC14-RTAAP</v>
          </cell>
          <cell r="K165" t="str">
            <v>Willian Ribeiro</v>
          </cell>
        </row>
        <row r="166">
          <cell r="J166" t="str">
            <v>CC14-RTAGR</v>
          </cell>
          <cell r="K166" t="str">
            <v>Willian Ribeiro</v>
          </cell>
        </row>
        <row r="167">
          <cell r="J167" t="str">
            <v>CC14-RTAGR</v>
          </cell>
          <cell r="K167" t="str">
            <v>Willian Ribeiro</v>
          </cell>
        </row>
        <row r="168">
          <cell r="J168" t="str">
            <v>CC14-RTCAN</v>
          </cell>
          <cell r="K168" t="str">
            <v>Willian Ribeiro</v>
          </cell>
        </row>
        <row r="169">
          <cell r="J169" t="str">
            <v>CC14-RTCAN</v>
          </cell>
          <cell r="K169" t="str">
            <v>Willian Ribeiro</v>
          </cell>
        </row>
        <row r="170">
          <cell r="J170" t="str">
            <v>CC14-RTGER</v>
          </cell>
          <cell r="K170" t="str">
            <v>Willian Ribeiro</v>
          </cell>
        </row>
        <row r="171">
          <cell r="J171" t="str">
            <v>CC14-RTGER</v>
          </cell>
          <cell r="K171" t="str">
            <v>Willian Ribeiro</v>
          </cell>
        </row>
        <row r="172">
          <cell r="J172" t="str">
            <v>CC14-RTMAM</v>
          </cell>
          <cell r="K172" t="str">
            <v>Willian Ribeiro</v>
          </cell>
        </row>
        <row r="173">
          <cell r="J173" t="str">
            <v>CC14-RTMAM</v>
          </cell>
          <cell r="K173" t="str">
            <v>Willian Ribeiro</v>
          </cell>
        </row>
        <row r="174">
          <cell r="J174" t="str">
            <v>CC14-RTOFI</v>
          </cell>
          <cell r="K174" t="str">
            <v>Willian Ribeiro</v>
          </cell>
        </row>
        <row r="175">
          <cell r="J175" t="str">
            <v>CC14-RTOFI</v>
          </cell>
          <cell r="K175" t="str">
            <v>Willian Ribeiro</v>
          </cell>
        </row>
        <row r="176">
          <cell r="J176" t="str">
            <v>CC15-STMAD</v>
          </cell>
          <cell r="K176" t="str">
            <v>Sidnei</v>
          </cell>
        </row>
        <row r="177">
          <cell r="J177" t="str">
            <v>CC16-RTPEC</v>
          </cell>
          <cell r="K177" t="str">
            <v>Odilon de Lima</v>
          </cell>
        </row>
        <row r="178">
          <cell r="J178" t="str">
            <v>CC18-GERAL</v>
          </cell>
          <cell r="K178" t="str">
            <v>Éder Antônio</v>
          </cell>
        </row>
        <row r="179">
          <cell r="J179" t="str">
            <v>CC18-GERAL</v>
          </cell>
          <cell r="K179" t="str">
            <v>Éder Antônio</v>
          </cell>
        </row>
        <row r="180">
          <cell r="J180" t="str">
            <v>CC18-RTD18</v>
          </cell>
          <cell r="K180" t="str">
            <v>Éder Antônio</v>
          </cell>
        </row>
        <row r="181">
          <cell r="J181" t="str">
            <v>CC19-ARD01</v>
          </cell>
          <cell r="K181" t="str">
            <v>Odilon de Lima</v>
          </cell>
        </row>
        <row r="182">
          <cell r="J182" t="str">
            <v>CC19-PECCR</v>
          </cell>
          <cell r="K182" t="str">
            <v>Odilon de Lima</v>
          </cell>
        </row>
        <row r="183">
          <cell r="J183" t="str">
            <v>CC19-RTPEC</v>
          </cell>
          <cell r="K183" t="str">
            <v>Odilon de Lima</v>
          </cell>
        </row>
        <row r="184">
          <cell r="J184" t="str">
            <v>CC19-RTPEC</v>
          </cell>
          <cell r="K184" t="str">
            <v>Odilon de Lima</v>
          </cell>
        </row>
        <row r="185">
          <cell r="J185" t="str">
            <v>CC19-STMAD</v>
          </cell>
          <cell r="K185" t="str">
            <v>Sidnei</v>
          </cell>
        </row>
        <row r="186">
          <cell r="J186" t="str">
            <v>CC50-PROUT</v>
          </cell>
          <cell r="K186" t="str">
            <v>Oscar Lima</v>
          </cell>
        </row>
        <row r="187">
          <cell r="J187" t="str">
            <v>CC60-MAQ01</v>
          </cell>
          <cell r="K187" t="str">
            <v>Carlos Piccin</v>
          </cell>
        </row>
        <row r="188">
          <cell r="J188" t="str">
            <v>CC60-MAQ01</v>
          </cell>
          <cell r="K188" t="str">
            <v>Carlos Piccin</v>
          </cell>
        </row>
        <row r="189">
          <cell r="J189" t="str">
            <v>CC60-MAQ02</v>
          </cell>
          <cell r="K189" t="str">
            <v>Agricultura</v>
          </cell>
        </row>
        <row r="190">
          <cell r="J190" t="str">
            <v>CC60-MAQ02</v>
          </cell>
          <cell r="K190" t="str">
            <v>Agricultura</v>
          </cell>
        </row>
        <row r="191">
          <cell r="J191" t="str">
            <v>CC60-MAQ03</v>
          </cell>
          <cell r="K191" t="str">
            <v>Rodrigo Romano</v>
          </cell>
        </row>
        <row r="192">
          <cell r="J192" t="str">
            <v>CC60-MAQ03</v>
          </cell>
          <cell r="K192" t="str">
            <v>Rodrigo Romano</v>
          </cell>
        </row>
        <row r="193">
          <cell r="J193" t="str">
            <v>CC60-MAQ04</v>
          </cell>
          <cell r="K193" t="str">
            <v>Agricultura</v>
          </cell>
        </row>
        <row r="194">
          <cell r="J194" t="str">
            <v>CC60-MAQ04</v>
          </cell>
          <cell r="K194" t="str">
            <v>Agricultura</v>
          </cell>
        </row>
        <row r="195">
          <cell r="J195" t="str">
            <v>CC60-MAQ05</v>
          </cell>
          <cell r="K195" t="str">
            <v>Rodrigo Romano</v>
          </cell>
        </row>
        <row r="196">
          <cell r="J196" t="str">
            <v>CC60-MAQ05</v>
          </cell>
          <cell r="K196" t="str">
            <v>Rodrigo Romano</v>
          </cell>
        </row>
        <row r="197">
          <cell r="J197" t="str">
            <v>CC60-MAQ06</v>
          </cell>
          <cell r="K197" t="str">
            <v>Carlos Piccin</v>
          </cell>
        </row>
        <row r="198">
          <cell r="J198" t="str">
            <v>CC60-MAQ06</v>
          </cell>
          <cell r="K198" t="str">
            <v>Carlos Piccin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COORD REL CLIENTE"/>
      <sheetName val="GER FATURAMENTO"/>
      <sheetName val="ANAL RECEITA"/>
      <sheetName val="GER CLIENTES CONSUMIDORES"/>
      <sheetName val="COORD VENDAS VAREJO"/>
      <sheetName val="SOHO"/>
      <sheetName val="COORD ADM DE ACESSO"/>
      <sheetName val="GER REDE DE ACESSO"/>
      <sheetName val="COORD REDE DE ACESSO"/>
      <sheetName val="COO REDE DE ACESSO INTERIOR"/>
      <sheetName val="GER TUP´S"/>
      <sheetName val="VENDAS TUP´S"/>
      <sheetName val="OPERAÇÃO"/>
      <sheetName val="EXTRA  VENDAS TUP´S"/>
      <sheetName val="COORD OPERAÇÃO"/>
      <sheetName val="COORD_REL_CLIENTE"/>
      <sheetName val="GER_FATURAMENTO"/>
      <sheetName val="ANAL_RECEITA"/>
      <sheetName val="GER_CLIENTES_CONSUMIDORES"/>
      <sheetName val="COORD_VENDAS_VAREJO"/>
      <sheetName val="COORD_ADM_DE_ACESSO"/>
      <sheetName val="GER_REDE_DE_ACESSO"/>
      <sheetName val="COORD_REDE_DE_ACESSO"/>
      <sheetName val="COO_REDE_DE_ACESSO_INTERIOR"/>
      <sheetName val="GER_TUP´S"/>
      <sheetName val="VENDAS_TUP´S"/>
      <sheetName val="EXTRA__VENDAS_TUP´S"/>
      <sheetName val="COORD_OPERAÇÃO"/>
      <sheetName val="COORD_REL_CLIENTE1"/>
      <sheetName val="GER_FATURAMENTO1"/>
      <sheetName val="ANAL_RECEITA1"/>
      <sheetName val="GER_CLIENTES_CONSUMIDORES1"/>
      <sheetName val="COORD_VENDAS_VAREJO1"/>
      <sheetName val="COORD_ADM_DE_ACESSO1"/>
      <sheetName val="GER_REDE_DE_ACESSO1"/>
      <sheetName val="COORD_REDE_DE_ACESSO1"/>
      <sheetName val="COO_REDE_DE_ACESSO_INTERIOR1"/>
      <sheetName val="GER_TUP´S1"/>
      <sheetName val="VENDAS_TUP´S1"/>
      <sheetName val="EXTRA__VENDAS_TUP´S1"/>
      <sheetName val="COORD_OPERAÇÃO1"/>
    </sheetNames>
    <sheetDataSet>
      <sheetData sheetId="0">
        <row r="2">
          <cell r="C2" t="str">
            <v>ALVARO PEREIRA DA COSTA</v>
          </cell>
        </row>
        <row r="3">
          <cell r="C3" t="str">
            <v>CESAR AUGUSTO XAVIER MOREIRA</v>
          </cell>
        </row>
        <row r="4">
          <cell r="C4" t="str">
            <v>CICERO CRISPIM MARQUES FEITOSA</v>
          </cell>
        </row>
        <row r="5">
          <cell r="C5" t="str">
            <v>ERIVALDO VIDAL JUNIOR</v>
          </cell>
        </row>
        <row r="6">
          <cell r="C6" t="str">
            <v>MARTONIO DE OLIVEIRA RODRIGUES</v>
          </cell>
        </row>
        <row r="7">
          <cell r="C7" t="str">
            <v>JOSE FILIPE ALVES DE BARROS QUEIROZ</v>
          </cell>
        </row>
        <row r="8">
          <cell r="C8" t="str">
            <v>JOSE ALDISIO LEITE FIRMINO</v>
          </cell>
        </row>
        <row r="9">
          <cell r="C9" t="str">
            <v>BERNARDINO TEMPONI CAMPOS</v>
          </cell>
        </row>
        <row r="10">
          <cell r="C10" t="str">
            <v>FRANCISCO AFONSO FERREIRA MAIA</v>
          </cell>
        </row>
        <row r="11">
          <cell r="C11" t="str">
            <v>JOAO TOME MOREIRA</v>
          </cell>
        </row>
        <row r="12">
          <cell r="C12" t="str">
            <v>ELVIO ANTONIO NARCISO</v>
          </cell>
        </row>
        <row r="13">
          <cell r="C13" t="str">
            <v>JOSE MARIA CAVALCANTE FILHO</v>
          </cell>
        </row>
        <row r="14">
          <cell r="C14" t="str">
            <v>GIORDANO BRUNO PEREIRA BRASIL</v>
          </cell>
        </row>
        <row r="15">
          <cell r="C15" t="str">
            <v>HEITOR PIRES BARBOSA JUNIOR</v>
          </cell>
        </row>
        <row r="16">
          <cell r="C16" t="str">
            <v>SANDRO EDUARDO GONÇALVES E SILVA</v>
          </cell>
        </row>
        <row r="17">
          <cell r="C17" t="str">
            <v>GEORGINA VASCONCELOS SAMPAIO</v>
          </cell>
        </row>
        <row r="18">
          <cell r="C18" t="str">
            <v>MARCO AURELIO MALACO PEREIRA</v>
          </cell>
        </row>
        <row r="19">
          <cell r="C19" t="str">
            <v>REGINA CLAUDIA OLIVEIRA DE SANTANA</v>
          </cell>
        </row>
        <row r="20">
          <cell r="C20" t="str">
            <v>GUSTAVO ROCHA AMARAL</v>
          </cell>
        </row>
        <row r="21">
          <cell r="C21" t="str">
            <v>SARVIA SILVANA RIOS PIRES</v>
          </cell>
        </row>
        <row r="22">
          <cell r="C22" t="str">
            <v>DELANIA AZEVEDO CAVALCANTE</v>
          </cell>
        </row>
        <row r="23">
          <cell r="C23" t="str">
            <v>EDUARDO LOPES DOS SANTOS NETO</v>
          </cell>
        </row>
        <row r="24">
          <cell r="C24" t="str">
            <v>WALDENIO DE JESUS SOARES DA ROCHA</v>
          </cell>
        </row>
        <row r="25">
          <cell r="C25" t="str">
            <v>PAULO AFONSO DE ARAUJO SIQUEIRA</v>
          </cell>
        </row>
        <row r="26">
          <cell r="C26" t="str">
            <v>JOSE JULIO BRAGA SILVA</v>
          </cell>
        </row>
        <row r="27">
          <cell r="C27" t="str">
            <v>JOAO CAPPI</v>
          </cell>
        </row>
        <row r="28">
          <cell r="C28" t="str">
            <v>GABRIEL MONTENEGRO DAMASCENO</v>
          </cell>
        </row>
        <row r="29">
          <cell r="C29" t="str">
            <v>PEDRO BEZERRA SILVA</v>
          </cell>
        </row>
        <row r="30">
          <cell r="C30" t="str">
            <v>FERNANDO BARBOSA MELLO MENDES</v>
          </cell>
        </row>
        <row r="31">
          <cell r="C31" t="str">
            <v>LUCIANO CANSANCAO MOREIRA E SILVA</v>
          </cell>
        </row>
        <row r="32">
          <cell r="C32" t="str">
            <v>MAURO FREITAS DE ATAIDE</v>
          </cell>
        </row>
        <row r="33">
          <cell r="C33" t="str">
            <v>FRANCISCO CARMELIO MEDEIROS NETO</v>
          </cell>
        </row>
        <row r="34">
          <cell r="C34" t="str">
            <v>LUIZ HIRAM FARIAS BEZERRA</v>
          </cell>
        </row>
        <row r="35">
          <cell r="C35" t="str">
            <v>ROBERTO BATISTA MONTEFUSCO ARRAES</v>
          </cell>
        </row>
        <row r="36">
          <cell r="C36" t="str">
            <v>PAULO DA CUNHA CORREIA LIMA</v>
          </cell>
        </row>
        <row r="37">
          <cell r="C37" t="str">
            <v>JOAO ANICETO DE CARVALHO NETO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CO COMPARATIVA PARQUE"/>
      <sheetName val="DATOS MENSUALES 98"/>
      <sheetName val="PPTO MENSUAL 98"/>
      <sheetName val="C.M. % BAJAS SOBRE PARQUE"/>
      <sheetName val="DATOS ACUMULADOS 98"/>
      <sheetName val="COMPARATIVA PARQUE MOVILINE"/>
      <sheetName val="COMPARATIVA PARQUE MOVISTAR"/>
      <sheetName val="I.G. % BAJAS  SOBRE PARQUE"/>
      <sheetName val="Bahia"/>
      <sheetName val="Sergipe"/>
      <sheetName val="Teleleste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presenta"/>
      <sheetName val="Ativo Realizado"/>
      <sheetName val="Passivo Realizado"/>
      <sheetName val="Ativo Acumulado"/>
      <sheetName val="Passivo Acumulado"/>
      <sheetName val="DEM. RESULT Realizado"/>
      <sheetName val="DEM. RESULT Acumulado"/>
      <sheetName val="Receita Contrato Realizado"/>
      <sheetName val="Receita Contrato Acumulado"/>
      <sheetName val="Receita Pré-Pago Realizado"/>
      <sheetName val="Receita Pré-pago Acumulado"/>
      <sheetName val="Receita Total Realizado"/>
      <sheetName val="Receita Total Acumulado"/>
      <sheetName val="Receitas2"/>
      <sheetName val="Estrutura de Custo Contrato"/>
      <sheetName val="Estrutura de Custo Pré-pago"/>
      <sheetName val="Dados Físicos "/>
      <sheetName val="Call Center"/>
      <sheetName val="Minutos de Promoções Contrato"/>
      <sheetName val="Calidad ( Rede)"/>
      <sheetName val="Demanda "/>
      <sheetName val="Canais"/>
      <sheetName val="Marketing"/>
      <sheetName val="Baixas "/>
      <sheetName val="Ativação-Recarga"/>
      <sheetName val="BEntrada"/>
      <sheetName val="Custo de Recarga"/>
      <sheetName val="Situação do Parque"/>
      <sheetName val="Altas diárias "/>
      <sheetName val="Parque por Plano"/>
      <sheetName val="Dados de Interes"/>
      <sheetName val="SVA"/>
      <sheetName val="TráfegoContrato"/>
      <sheetName val="TráfegoPrepago"/>
      <sheetName val="liquid-RJ"/>
      <sheetName val="Min RJ"/>
      <sheetName val="desglose inversiones"/>
      <sheetName val="ORIGENS E APLICAÇÕES"/>
      <sheetName val="RecHum"/>
      <sheetName val="RecHum2"/>
      <sheetName val="RecHum3"/>
      <sheetName val="CASCADA"/>
      <sheetName val="Inadimplencia"/>
      <sheetName val="PARQUE TSD"/>
      <sheetName val="BA_R$_PF"/>
      <sheetName val="BA_R$_PJ"/>
      <sheetName val="BA_MIN_PF"/>
      <sheetName val="BA_MIN_PJ"/>
      <sheetName val="BA_CHA_PF"/>
      <sheetName val="BA_CHA_PJ"/>
      <sheetName val="SE_R$_PF"/>
      <sheetName val="SE_R$_PJ"/>
      <sheetName val="SE_MIN_PF"/>
      <sheetName val="SE_MIN_PJ"/>
      <sheetName val="SE_CHA_PF"/>
      <sheetName val="SE_CHA_PJ"/>
      <sheetName val="Detailed Adjustments"/>
      <sheetName val="A4.2-FLEXIBRAS"/>
      <sheetName val="DRE"/>
      <sheetName val="BP"/>
      <sheetName val="BALANCETE"/>
      <sheetName val="CELPE_ENERGY"/>
      <sheetName val="COELBA_ENERGY"/>
      <sheetName val="COSERN_ENERGY"/>
      <sheetName val="EURO"/>
      <sheetName val="FINEL"/>
      <sheetName val="INPC"/>
      <sheetName val="PTAX "/>
      <sheetName val="SELIC"/>
      <sheetName val="TJLP"/>
      <sheetName val="TR"/>
      <sheetName val="UFIR (2)"/>
      <sheetName val="DADOS"/>
      <sheetName val="Dispon"/>
      <sheetName val="Total CPFL"/>
      <sheetName val="contse98"/>
      <sheetName val="pl atual"/>
      <sheetName val="Plan1"/>
      <sheetName val="WaterFall"/>
      <sheetName val="PARQUE.XLS"/>
      <sheetName val="PARQUE"/>
      <sheetName val="GRAFICO_COMPARATIVA_PARQUE"/>
      <sheetName val="DATOS_MENSUALES_98"/>
      <sheetName val="PPTO_MENSUAL_98"/>
      <sheetName val="C_M__%_BAJAS_SOBRE_PARQUE"/>
      <sheetName val="DATOS_ACUMULADOS_98"/>
      <sheetName val="COMPARATIVA_PARQUE_MOVILINE"/>
      <sheetName val="COMPARATIVA_PARQUE_MOVISTAR"/>
      <sheetName val="I_G__%_BAJAS__SOBRE_PARQUE"/>
      <sheetName val="Ativo_Realizado"/>
      <sheetName val="Passivo_Realizado"/>
      <sheetName val="Ativo_Acumulado"/>
      <sheetName val="Passivo_Acumulado"/>
      <sheetName val="DEM__RESULT_Realizado"/>
      <sheetName val="DEM__RESULT_Acumulado"/>
      <sheetName val="Receita_Contrato_Realizado"/>
      <sheetName val="Receita_Contrato_Acumulado"/>
      <sheetName val="Receita_Pré-Pago_Realizado"/>
      <sheetName val="Receita_Pré-pago_Acumulado"/>
      <sheetName val="Receita_Total_Realizado"/>
      <sheetName val="Receita_Total_Acumulado"/>
      <sheetName val="Estrutura_de_Custo_Contrato"/>
      <sheetName val="Estrutura_de_Custo_Pré-pago"/>
      <sheetName val="Dados_Físicos_"/>
      <sheetName val="Call_Center"/>
      <sheetName val="Minutos_de_Promoções_Contrato"/>
      <sheetName val="Calidad_(_Rede)"/>
      <sheetName val="Demanda_"/>
      <sheetName val="Baixas_"/>
      <sheetName val="Custo_de_Recarga"/>
      <sheetName val="Situação_do_Parque"/>
      <sheetName val="Altas_diárias_"/>
      <sheetName val="Parque_por_Plano"/>
      <sheetName val="Dados_de_Interes"/>
      <sheetName val="Min_RJ"/>
      <sheetName val="desglose_inversiones"/>
      <sheetName val="ORIGENS_E_APLICAÇÕES"/>
      <sheetName val="PARQUE_TSD"/>
      <sheetName val="Detailed_Adjustments"/>
      <sheetName val="Sheet1"/>
      <sheetName val="Hyperion"/>
      <sheetName val="GRAFICO_COMPARATIVA_PARQUE1"/>
      <sheetName val="DATOS_MENSUALES_981"/>
      <sheetName val="PPTO_MENSUAL_981"/>
      <sheetName val="C_M__%_BAJAS_SOBRE_PARQUE1"/>
      <sheetName val="DATOS_ACUMULADOS_981"/>
      <sheetName val="COMPARATIVA_PARQUE_MOVILINE1"/>
      <sheetName val="COMPARATIVA_PARQUE_MOVISTAR1"/>
      <sheetName val="I_G__%_BAJAS__SOBRE_PARQUE1"/>
      <sheetName val="Ativo_Realizado1"/>
      <sheetName val="Passivo_Realizado1"/>
      <sheetName val="Ativo_Acumulado1"/>
      <sheetName val="Passivo_Acumulado1"/>
      <sheetName val="DEM__RESULT_Realizado1"/>
      <sheetName val="DEM__RESULT_Acumulado1"/>
      <sheetName val="Receita_Contrato_Realizado1"/>
      <sheetName val="Receita_Contrato_Acumulado1"/>
      <sheetName val="Receita_Pré-Pago_Realizado1"/>
      <sheetName val="Receita_Pré-pago_Acumulado1"/>
      <sheetName val="Receita_Total_Realizado1"/>
      <sheetName val="Receita_Total_Acumulado1"/>
      <sheetName val="Estrutura_de_Custo_Contrato1"/>
      <sheetName val="Estrutura_de_Custo_Pré-pago1"/>
      <sheetName val="Dados_Físicos_1"/>
      <sheetName val="Call_Center1"/>
      <sheetName val="Minutos_de_Promoções_Contrato1"/>
      <sheetName val="Calidad_(_Rede)1"/>
      <sheetName val="Demanda_1"/>
      <sheetName val="Baixas_1"/>
      <sheetName val="Custo_de_Recarga1"/>
      <sheetName val="Situação_do_Parque1"/>
      <sheetName val="Altas_diárias_1"/>
      <sheetName val="Parque_por_Plano1"/>
      <sheetName val="Dados_de_Interes1"/>
      <sheetName val="Min_RJ1"/>
      <sheetName val="desglose_inversiones1"/>
      <sheetName val="ORIGENS_E_APLICAÇÕES1"/>
      <sheetName val="PARQUE_TSD1"/>
      <sheetName val="Detailed_Adjustments1"/>
      <sheetName val="EUR&gt;BRL"/>
      <sheetName val="GBP&gt;BRL"/>
      <sheetName val="USD&gt;BRL"/>
      <sheetName val="RIS_TECNICHE"/>
      <sheetName val="P&amp;L"/>
      <sheetName val="inc. claim 97"/>
      <sheetName val="desp 01"/>
      <sheetName val="Info"/>
      <sheetName val="Principal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o de Contas"/>
      <sheetName val="Plano dE |N |"/>
      <sheetName val="Plano dE_x0009_|N_x0009_|"/>
      <sheetName val="Macro1"/>
      <sheetName val="Lead"/>
      <sheetName val="Movimentação"/>
      <sheetName val="Country Risk"/>
      <sheetName val="Dados"/>
      <sheetName val="ATIVO"/>
      <sheetName val="PASSIVO"/>
      <sheetName val="DR"/>
      <sheetName val="MUTPATRIM"/>
      <sheetName val="DOAR"/>
      <sheetName val="FCX"/>
      <sheetName val="AC"/>
      <sheetName val="DIFERIDO"/>
      <sheetName val="IMOBILIZADO"/>
      <sheetName val="PC"/>
      <sheetName val="EXLP"/>
      <sheetName val="V.LIQUIDAS"/>
      <sheetName val="CUSTOVAR"/>
      <sheetName val="CFXRESULTADO"/>
      <sheetName val="CFFXPROJETO"/>
      <sheetName val="SERV.TERC."/>
      <sheetName val="DESPTRIB"/>
      <sheetName val="VARIAÇÕES"/>
      <sheetName val="DEP.AMORTIZ"/>
      <sheetName val="DES.ADM"/>
      <sheetName val="CF20100"/>
      <sheetName val="CF20110"/>
      <sheetName val="CF20120"/>
      <sheetName val="CF20200"/>
      <sheetName val="CF20210"/>
      <sheetName val="CF20220"/>
      <sheetName val="CF20310"/>
      <sheetName val="CF20320"/>
      <sheetName val="DESP.COM VAR."/>
      <sheetName val="DESP.COM.FIXA"/>
      <sheetName val="DES(REC)FIN"/>
      <sheetName val="Dólar 2.05"/>
      <sheetName val="sales vol."/>
      <sheetName val="Register"/>
      <sheetName val="Forecast"/>
      <sheetName val="D.R.E.AUDITORIA"/>
      <sheetName val="Plano dE_x0009_‘|N_x0009_‘|"/>
      <sheetName val="DRE"/>
      <sheetName val="Encargos"/>
      <sheetName val="Resumo"/>
      <sheetName val="prod"/>
      <sheetName val="Links"/>
      <sheetName val="NAT. GASTOS"/>
      <sheetName val="Plano dE ‘|N ‘|"/>
      <sheetName val="benchmarking-DADOS"/>
      <sheetName val="Tipos"/>
      <sheetName val="Plano_ERP"/>
      <sheetName val="BP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MargemBruta"/>
      <sheetName val="DRE"/>
      <sheetName val="Plan1"/>
      <sheetName val="DRE - Março"/>
      <sheetName val="Janeiro PMP e  tri"/>
      <sheetName val="PMP Tri orça"/>
      <sheetName val="PMP Tri real"/>
      <sheetName val="BD PMP Real jan"/>
      <sheetName val=" summary &amp; Charts "/>
      <sheetName val="Forecast Final Mês ok"/>
      <sheetName val="fev_b17 ok"/>
      <sheetName val="Faturamento p pedido"/>
      <sheetName val="Plan5"/>
      <sheetName val="último custo real"/>
      <sheetName val="Carteira pp"/>
      <sheetName val="Pedidos Captados"/>
      <sheetName val="barrinhas  estratégicos"/>
      <sheetName val="maiores gaps &amp; ESTOUROS"/>
      <sheetName val="mais aderentes"/>
      <sheetName val="Pedidos Captados tri"/>
      <sheetName val="Think cel"/>
      <sheetName val="Forecast 2017 (2)"/>
      <sheetName val="Premissas"/>
      <sheetName val="Apoio refs"/>
      <sheetName val="SKUs_Budget"/>
      <sheetName val="Apoio&gt;&gt;"/>
      <sheetName val="% Indep Budget"/>
      <sheetName val="Plan2"/>
      <sheetName val="&gt;&gt;&gt;tri"/>
      <sheetName val="Forecast tri"/>
      <sheetName val="Forecast tri vs fatura (2)"/>
      <sheetName val="BD - FAM"/>
      <sheetName val="TD fat tri"/>
      <sheetName val="Faturamento p p tri"/>
      <sheetName val="Carteira p p tri"/>
      <sheetName val="Plan4"/>
      <sheetName val="&gt;&gt; slides pmp"/>
      <sheetName val="PMP"/>
      <sheetName val="BD PMP final Janeiro"/>
      <sheetName val="Conv. Unidades"/>
      <sheetName val="Dezembro pmp "/>
      <sheetName val="Novembro PMP"/>
      <sheetName val="Produção tri"/>
      <sheetName val="Produção Janeiro"/>
      <sheetName val="final out &gt;&gt; inic nov (67)"/>
      <sheetName val="estoque inicial fev natulab"/>
      <sheetName val="estoque incial fev Naturelife"/>
      <sheetName val="td estoque"/>
      <sheetName val="valora fev"/>
      <sheetName val="Forecast Final Mês (2)"/>
      <sheetName val="BD_entrega_fevereiro (real)"/>
      <sheetName val="BD PMP FINAL FEVEREIRO"/>
      <sheetName val="estoque backup"/>
      <sheetName val="estoque final novembro life"/>
      <sheetName val="estoque final novembro lab"/>
      <sheetName val="Estoque final novembro"/>
      <sheetName val="Estoque final fevereiro"/>
      <sheetName val="Bridge final tri"/>
      <sheetName val="Bridge final mês"/>
      <sheetName val="forecast vs estoque final janei"/>
      <sheetName val="estoque fim fevereiro ok"/>
      <sheetName val="Forecast 20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E7" t="str">
            <v>Hospitalar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IndQtd"/>
      <sheetName val="RecUni"/>
      <sheetName val="DetDemoRes"/>
      <sheetName val="DetDemoRes (2)"/>
      <sheetName val="Demanda"/>
      <sheetName val="PlanInv"/>
      <sheetName val="PlaFin"/>
      <sheetName val="FluxCxa"/>
      <sheetName val="BalPat"/>
      <sheetName val="RecHum"/>
      <sheetName val="sispecabr99"/>
      <sheetName val="EXCEL2"/>
      <sheetName val="Instruções"/>
      <sheetName val="Identificação"/>
      <sheetName val="Pareto"/>
      <sheetName val="Estratificação"/>
      <sheetName val="Análise das Causas A"/>
      <sheetName val="Análise das Hipóteses A"/>
      <sheetName val="5 Por Ques A"/>
      <sheetName val="PA (A)"/>
      <sheetName val="Análise das Causas B"/>
      <sheetName val="Análise das Hipóteses B"/>
      <sheetName val="5 Por Ques B"/>
      <sheetName val="PA (B)"/>
      <sheetName val="Check1Tabela"/>
      <sheetName val="Conclusão"/>
      <sheetName val="Capa"/>
      <sheetName val="Missão"/>
      <sheetName val="Valores"/>
      <sheetName val="Modelo de Gestão"/>
      <sheetName val="Metas . 2006"/>
      <sheetName val="ICs"/>
      <sheetName val="IVs"/>
      <sheetName val="Maior Melhor"/>
      <sheetName val="Menor  Melhor"/>
      <sheetName val="Menor  Melhor 1"/>
      <sheetName val="Menor  Melhor 2"/>
      <sheetName val="Maior Melhor 3"/>
      <sheetName val="Maior Melhor 4"/>
      <sheetName val="Maior Melhor 5"/>
      <sheetName val="Maior Melhor 6"/>
      <sheetName val="Menor  Melhor 8"/>
      <sheetName val="Menor  Melhor 9"/>
      <sheetName val="RTA´s"/>
      <sheetName val="Planos de Ação"/>
      <sheetName val="DemoRes_(2)"/>
      <sheetName val="RecLiqServ_(2)"/>
      <sheetName val="DetDemoRes_(2)"/>
      <sheetName val="Análise_das_Causas_A"/>
      <sheetName val="Análise_das_Hipóteses_A"/>
      <sheetName val="5_Por_Ques_A"/>
      <sheetName val="PA_(A)"/>
      <sheetName val="Análise_das_Causas_B"/>
      <sheetName val="Análise_das_Hipóteses_B"/>
      <sheetName val="5_Por_Ques_B"/>
      <sheetName val="PA_(B)"/>
      <sheetName val="Modelo_de_Gestão"/>
      <sheetName val="Metas___2006"/>
      <sheetName val="Maior_Melhor"/>
      <sheetName val="Menor__Melhor"/>
      <sheetName val="Menor__Melhor_1"/>
      <sheetName val="Menor__Melhor_2"/>
      <sheetName val="Maior_Melhor_3"/>
      <sheetName val="Maior_Melhor_4"/>
      <sheetName val="Maior_Melhor_5"/>
      <sheetName val="Maior_Melhor_6"/>
      <sheetName val="Menor__Melhor_8"/>
      <sheetName val="Menor__Melhor_9"/>
      <sheetName val="Planos_de_Ação"/>
      <sheetName val="DemoRes_(2)1"/>
      <sheetName val="RecLiqServ_(2)1"/>
      <sheetName val="DetDemoRes_(2)1"/>
      <sheetName val="Análise_das_Causas_A1"/>
      <sheetName val="Análise_das_Hipóteses_A1"/>
      <sheetName val="5_Por_Ques_A1"/>
      <sheetName val="PA_(A)1"/>
      <sheetName val="Análise_das_Causas_B1"/>
      <sheetName val="Análise_das_Hipóteses_B1"/>
      <sheetName val="5_Por_Ques_B1"/>
      <sheetName val="PA_(B)1"/>
      <sheetName val="Modelo_de_Gestão1"/>
      <sheetName val="Metas___20061"/>
      <sheetName val="Maior_Melhor1"/>
      <sheetName val="Menor__Melhor1"/>
      <sheetName val="Menor__Melhor_11"/>
      <sheetName val="Menor__Melhor_21"/>
      <sheetName val="Maior_Melhor_31"/>
      <sheetName val="Maior_Melhor_41"/>
      <sheetName val="Maior_Melhor_51"/>
      <sheetName val="Maior_Melhor_61"/>
      <sheetName val="Menor__Melhor_81"/>
      <sheetName val="Menor__Melhor_91"/>
      <sheetName val="Planos_de_Ação1"/>
      <sheetName val="DemoRes_(2)2"/>
      <sheetName val="RecLiqServ_(2)2"/>
      <sheetName val="DetDemoRes_(2)2"/>
      <sheetName val="Usiminas "/>
      <sheetName val="Açominas"/>
      <sheetName val="Plan1"/>
      <sheetName val="EXEMPLO"/>
      <sheetName val="MENU"/>
      <sheetName val="06X12"/>
      <sheetName val="12X18"/>
      <sheetName val="18X24"/>
      <sheetName val="RESULTS_06X12"/>
      <sheetName val="RESULTS_12X18"/>
      <sheetName val="RESULTS_18X24"/>
      <sheetName val="LISTA_BASE"/>
      <sheetName val="Principal"/>
      <sheetName val="Dados"/>
      <sheetName val="Análise das Causas "/>
      <sheetName val="Análise das Hipóteses "/>
      <sheetName val="5 Porquês"/>
      <sheetName val="Relatório de Anomalia"/>
      <sheetName val="JLLE"/>
      <sheetName val="MAUA"/>
      <sheetName val="MêsBase"/>
      <sheetName val="controle-ARQUIVO"/>
      <sheetName val="Usiminas_"/>
      <sheetName val="Tabelas"/>
      <sheetName val="Usiminas_2"/>
      <sheetName val="Análise_das_Causas_A2"/>
      <sheetName val="Análise_das_Hipóteses_A2"/>
      <sheetName val="5_Por_Ques_A2"/>
      <sheetName val="PA_(A)2"/>
      <sheetName val="Análise_das_Causas_B2"/>
      <sheetName val="Análise_das_Hipóteses_B2"/>
      <sheetName val="5_Por_Ques_B2"/>
      <sheetName val="PA_(B)2"/>
      <sheetName val="Modelo_de_Gestão2"/>
      <sheetName val="Metas___20062"/>
      <sheetName val="Maior_Melhor2"/>
      <sheetName val="Menor__Melhor2"/>
      <sheetName val="Menor__Melhor_12"/>
      <sheetName val="Menor__Melhor_22"/>
      <sheetName val="Maior_Melhor_32"/>
      <sheetName val="Maior_Melhor_42"/>
      <sheetName val="Maior_Melhor_52"/>
      <sheetName val="Maior_Melhor_62"/>
      <sheetName val="Menor__Melhor_82"/>
      <sheetName val="Menor__Melhor_92"/>
      <sheetName val="Planos_de_Ação2"/>
      <sheetName val="Usiminas_1"/>
      <sheetName val="Análise_das_Causas_"/>
      <sheetName val="Análise_das_Hipóteses_"/>
      <sheetName val="5_Porquês"/>
      <sheetName val="Relatório_de_Anomalia"/>
      <sheetName val="Coordenadas"/>
      <sheetName val="CEARA"/>
      <sheetName val="RTA"/>
      <sheetName val="Import_Capex"/>
      <sheetName val="BadeR99_CE"/>
      <sheetName val="Real"/>
      <sheetName val="Lista Completa"/>
      <sheetName val="MH Installations"/>
      <sheetName val="oficial"/>
      <sheetName val="Promoção"/>
      <sheetName val="Cronograma"/>
      <sheetName val="henfel"/>
      <sheetName val="ACOPL ENG"/>
      <sheetName val="Voith"/>
      <sheetName val="Solicitação Gestão"/>
      <sheetName val="Tabela_aux organograma"/>
      <sheetName val="Check List- Gerrot"/>
      <sheetName val="Check List"/>
      <sheetName val="Check Farol"/>
      <sheetName val="Diário de Bordo"/>
      <sheetName val="DemoRes_(2)3"/>
      <sheetName val="RecLiqServ_(2)3"/>
      <sheetName val="DetDemoRes_(2)3"/>
      <sheetName val="Usiminas_3"/>
      <sheetName val="Análise_das_Causas_A3"/>
      <sheetName val="Análise_das_Hipóteses_A3"/>
      <sheetName val="5_Por_Ques_A3"/>
      <sheetName val="PA_(A)3"/>
      <sheetName val="Análise_das_Causas_B3"/>
      <sheetName val="Análise_das_Hipóteses_B3"/>
      <sheetName val="5_Por_Ques_B3"/>
      <sheetName val="PA_(B)3"/>
      <sheetName val="Modelo_de_Gestão3"/>
      <sheetName val="Metas___20063"/>
      <sheetName val="Maior_Melhor3"/>
      <sheetName val="Menor__Melhor3"/>
      <sheetName val="Menor__Melhor_13"/>
      <sheetName val="Menor__Melhor_23"/>
      <sheetName val="Maior_Melhor_33"/>
      <sheetName val="Maior_Melhor_43"/>
      <sheetName val="Maior_Melhor_53"/>
      <sheetName val="Maior_Melhor_63"/>
      <sheetName val="Menor__Melhor_83"/>
      <sheetName val="Menor__Melhor_93"/>
      <sheetName val="Planos_de_Ação3"/>
      <sheetName val="Análise_das_Causas_1"/>
      <sheetName val="Análise_das_Hipóteses_1"/>
      <sheetName val="5_Porquês1"/>
      <sheetName val="Relatório_de_Anomalia1"/>
      <sheetName val="Lista_Completa"/>
      <sheetName val="MH_Installations"/>
      <sheetName val="ACOPL_ENG"/>
      <sheetName val="Solicitação_Gestão"/>
      <sheetName val="Tabela_aux_organograma"/>
      <sheetName val="Check_List-_Gerrot"/>
      <sheetName val="Check_List"/>
      <sheetName val="Check_Farol"/>
      <sheetName val="Diário_de_Bordo"/>
      <sheetName val="DemoRes_(2)4"/>
      <sheetName val="RecLiqServ_(2)4"/>
      <sheetName val="DetDemoRes_(2)4"/>
      <sheetName val="Usiminas_4"/>
      <sheetName val="Análise_das_Causas_A4"/>
      <sheetName val="Análise_das_Hipóteses_A4"/>
      <sheetName val="5_Por_Ques_A4"/>
      <sheetName val="PA_(A)4"/>
      <sheetName val="Análise_das_Causas_B4"/>
      <sheetName val="Análise_das_Hipóteses_B4"/>
      <sheetName val="5_Por_Ques_B4"/>
      <sheetName val="PA_(B)4"/>
      <sheetName val="Modelo_de_Gestão4"/>
      <sheetName val="Metas___20064"/>
      <sheetName val="Maior_Melhor4"/>
      <sheetName val="Menor__Melhor4"/>
      <sheetName val="Menor__Melhor_14"/>
      <sheetName val="Menor__Melhor_24"/>
      <sheetName val="Maior_Melhor_34"/>
      <sheetName val="Maior_Melhor_44"/>
      <sheetName val="Maior_Melhor_54"/>
      <sheetName val="Maior_Melhor_64"/>
      <sheetName val="Menor__Melhor_84"/>
      <sheetName val="Menor__Melhor_94"/>
      <sheetName val="Planos_de_Ação4"/>
      <sheetName val="Análise_das_Causas_2"/>
      <sheetName val="Análise_das_Hipóteses_2"/>
      <sheetName val="5_Porquês2"/>
      <sheetName val="Relatório_de_Anomalia2"/>
      <sheetName val="Lista_Completa1"/>
      <sheetName val="MH_Installations1"/>
      <sheetName val="ACOPL_ENG1"/>
      <sheetName val="Solicitação_Gestão1"/>
      <sheetName val="Tabela_aux_organograma1"/>
      <sheetName val="Check_List-_Gerrot1"/>
      <sheetName val="Check_List1"/>
      <sheetName val="Check_Farol1"/>
      <sheetName val="Diário_de_Bordo1"/>
      <sheetName val="DemoRes_(2)5"/>
      <sheetName val="RecLiqServ_(2)5"/>
      <sheetName val="DetDemoRes_(2)5"/>
      <sheetName val="Usiminas_5"/>
      <sheetName val="Análise_das_Causas_A5"/>
      <sheetName val="Análise_das_Hipóteses_A5"/>
      <sheetName val="5_Por_Ques_A5"/>
      <sheetName val="PA_(A)5"/>
      <sheetName val="Análise_das_Causas_B5"/>
      <sheetName val="Análise_das_Hipóteses_B5"/>
      <sheetName val="5_Por_Ques_B5"/>
      <sheetName val="PA_(B)5"/>
      <sheetName val="Modelo_de_Gestão5"/>
      <sheetName val="Metas___20065"/>
      <sheetName val="Maior_Melhor5"/>
      <sheetName val="Menor__Melhor5"/>
      <sheetName val="Menor__Melhor_15"/>
      <sheetName val="Menor__Melhor_25"/>
      <sheetName val="Maior_Melhor_35"/>
      <sheetName val="Maior_Melhor_45"/>
      <sheetName val="Maior_Melhor_55"/>
      <sheetName val="Maior_Melhor_65"/>
      <sheetName val="Menor__Melhor_85"/>
      <sheetName val="Menor__Melhor_95"/>
      <sheetName val="Planos_de_Ação5"/>
      <sheetName val="Análise_das_Causas_3"/>
      <sheetName val="Análise_das_Hipóteses_3"/>
      <sheetName val="5_Porquês3"/>
      <sheetName val="Relatório_de_Anomalia3"/>
      <sheetName val="Lista_Completa2"/>
      <sheetName val="MH_Installations2"/>
      <sheetName val="ACOPL_ENG2"/>
      <sheetName val="Solicitação_Gestão2"/>
      <sheetName val="Tabela_aux_organograma2"/>
      <sheetName val="Check_List-_Gerrot2"/>
      <sheetName val="Check_List2"/>
      <sheetName val="Check_Farol2"/>
      <sheetName val="Diário_de_Bordo2"/>
      <sheetName val="DemoRes_(2)6"/>
      <sheetName val="RecLiqServ_(2)6"/>
      <sheetName val="DetDemoRes_(2)6"/>
      <sheetName val="Usiminas_6"/>
      <sheetName val="Análise_das_Causas_A6"/>
      <sheetName val="Análise_das_Hipóteses_A6"/>
      <sheetName val="5_Por_Ques_A6"/>
      <sheetName val="PA_(A)6"/>
      <sheetName val="Análise_das_Causas_B6"/>
      <sheetName val="Análise_das_Hipóteses_B6"/>
      <sheetName val="5_Por_Ques_B6"/>
      <sheetName val="PA_(B)6"/>
      <sheetName val="Modelo_de_Gestão6"/>
      <sheetName val="Metas___20066"/>
      <sheetName val="Maior_Melhor6"/>
      <sheetName val="Menor__Melhor6"/>
      <sheetName val="Menor__Melhor_16"/>
      <sheetName val="Menor__Melhor_26"/>
      <sheetName val="Maior_Melhor_36"/>
      <sheetName val="Maior_Melhor_46"/>
      <sheetName val="Maior_Melhor_56"/>
      <sheetName val="Maior_Melhor_66"/>
      <sheetName val="Menor__Melhor_86"/>
      <sheetName val="Menor__Melhor_96"/>
      <sheetName val="Planos_de_Ação6"/>
      <sheetName val="Análise_das_Causas_4"/>
      <sheetName val="Análise_das_Hipóteses_4"/>
      <sheetName val="5_Porquês4"/>
      <sheetName val="Relatório_de_Anomalia4"/>
      <sheetName val="Lista_Completa3"/>
      <sheetName val="MH_Installations3"/>
      <sheetName val="ACOPL_ENG3"/>
      <sheetName val="Solicitação_Gestão3"/>
      <sheetName val="Tabela_aux_organograma3"/>
      <sheetName val="Check_List-_Gerrot3"/>
      <sheetName val="Check_List3"/>
      <sheetName val="Check_Farol3"/>
      <sheetName val="Diário_de_Bordo3"/>
      <sheetName val="DemoRes_(2)7"/>
      <sheetName val="RecLiqServ_(2)7"/>
      <sheetName val="DetDemoRes_(2)7"/>
      <sheetName val="Usiminas_7"/>
      <sheetName val="Análise_das_Causas_A7"/>
      <sheetName val="Análise_das_Hipóteses_A7"/>
      <sheetName val="5_Por_Ques_A7"/>
      <sheetName val="PA_(A)7"/>
      <sheetName val="Análise_das_Causas_B7"/>
      <sheetName val="Análise_das_Hipóteses_B7"/>
      <sheetName val="5_Por_Ques_B7"/>
      <sheetName val="PA_(B)7"/>
      <sheetName val="Modelo_de_Gestão7"/>
      <sheetName val="Metas___20067"/>
      <sheetName val="Maior_Melhor7"/>
      <sheetName val="Menor__Melhor7"/>
      <sheetName val="Menor__Melhor_17"/>
      <sheetName val="Menor__Melhor_27"/>
      <sheetName val="Maior_Melhor_37"/>
      <sheetName val="Maior_Melhor_47"/>
      <sheetName val="Maior_Melhor_57"/>
      <sheetName val="Maior_Melhor_67"/>
      <sheetName val="Menor__Melhor_87"/>
      <sheetName val="Menor__Melhor_97"/>
      <sheetName val="Planos_de_Ação7"/>
      <sheetName val="Análise_das_Causas_5"/>
      <sheetName val="Análise_das_Hipóteses_5"/>
      <sheetName val="5_Porquês5"/>
      <sheetName val="Relatório_de_Anomalia5"/>
      <sheetName val="Lista_Completa4"/>
      <sheetName val="MH_Installations4"/>
      <sheetName val="ACOPL_ENG4"/>
      <sheetName val="Solicitação_Gestão4"/>
      <sheetName val="Tabela_aux_organograma4"/>
      <sheetName val="Check_List-_Gerrot4"/>
      <sheetName val="Check_List4"/>
      <sheetName val="Check_Farol4"/>
      <sheetName val="Diário_de_Bordo4"/>
      <sheetName val="DemoRes_(2)8"/>
      <sheetName val="RecLiqServ_(2)8"/>
      <sheetName val="DetDemoRes_(2)8"/>
      <sheetName val="Usiminas_8"/>
      <sheetName val="Análise_das_Causas_A8"/>
      <sheetName val="Análise_das_Hipóteses_A8"/>
      <sheetName val="5_Por_Ques_A8"/>
      <sheetName val="PA_(A)8"/>
      <sheetName val="Análise_das_Causas_B8"/>
      <sheetName val="Análise_das_Hipóteses_B8"/>
      <sheetName val="5_Por_Ques_B8"/>
      <sheetName val="PA_(B)8"/>
      <sheetName val="Modelo_de_Gestão8"/>
      <sheetName val="Metas___20068"/>
      <sheetName val="Maior_Melhor8"/>
      <sheetName val="Menor__Melhor8"/>
      <sheetName val="Menor__Melhor_18"/>
      <sheetName val="Menor__Melhor_28"/>
      <sheetName val="Maior_Melhor_38"/>
      <sheetName val="Maior_Melhor_48"/>
      <sheetName val="Maior_Melhor_58"/>
      <sheetName val="Maior_Melhor_68"/>
      <sheetName val="Menor__Melhor_88"/>
      <sheetName val="Menor__Melhor_98"/>
      <sheetName val="Planos_de_Ação8"/>
      <sheetName val="Análise_das_Causas_6"/>
      <sheetName val="Análise_das_Hipóteses_6"/>
      <sheetName val="5_Porquês6"/>
      <sheetName val="Relatório_de_Anomalia6"/>
      <sheetName val="Lista_Completa5"/>
      <sheetName val="MH_Installations5"/>
      <sheetName val="ACOPL_ENG5"/>
      <sheetName val="Solicitação_Gestão5"/>
      <sheetName val="Tabela_aux_organograma5"/>
      <sheetName val="Check_List-_Gerrot5"/>
      <sheetName val="Check_List5"/>
      <sheetName val="Check_Farol5"/>
      <sheetName val="Diário_de_Bordo5"/>
      <sheetName val="DemoRes_(2)9"/>
      <sheetName val="RecLiqServ_(2)9"/>
      <sheetName val="DetDemoRes_(2)9"/>
      <sheetName val="Usiminas_9"/>
      <sheetName val="Análise_das_Causas_A9"/>
      <sheetName val="Análise_das_Hipóteses_A9"/>
      <sheetName val="5_Por_Ques_A9"/>
      <sheetName val="PA_(A)9"/>
      <sheetName val="Análise_das_Causas_B9"/>
      <sheetName val="Análise_das_Hipóteses_B9"/>
      <sheetName val="5_Por_Ques_B9"/>
      <sheetName val="PA_(B)9"/>
      <sheetName val="Modelo_de_Gestão9"/>
      <sheetName val="Metas___20069"/>
      <sheetName val="Maior_Melhor9"/>
      <sheetName val="Menor__Melhor9"/>
      <sheetName val="Menor__Melhor_19"/>
      <sheetName val="Menor__Melhor_29"/>
      <sheetName val="Maior_Melhor_39"/>
      <sheetName val="Maior_Melhor_49"/>
      <sheetName val="Maior_Melhor_59"/>
      <sheetName val="Maior_Melhor_69"/>
      <sheetName val="Menor__Melhor_89"/>
      <sheetName val="Menor__Melhor_99"/>
      <sheetName val="Planos_de_Ação9"/>
      <sheetName val="Análise_das_Causas_7"/>
      <sheetName val="Análise_das_Hipóteses_7"/>
      <sheetName val="5_Porquês7"/>
      <sheetName val="Relatório_de_Anomalia7"/>
      <sheetName val="Lista_Completa6"/>
      <sheetName val="MH_Installations6"/>
      <sheetName val="ACOPL_ENG6"/>
      <sheetName val="Solicitação_Gestão6"/>
      <sheetName val="Tabela_aux_organograma6"/>
      <sheetName val="Check_List-_Gerrot6"/>
      <sheetName val="Check_List6"/>
      <sheetName val="Check_Farol6"/>
      <sheetName val="Diário_de_Bordo6"/>
      <sheetName val="DemoRes_(2)11"/>
      <sheetName val="RecLiqServ_(2)11"/>
      <sheetName val="DetDemoRes_(2)11"/>
      <sheetName val="Usiminas_11"/>
      <sheetName val="Análise_das_Causas_A11"/>
      <sheetName val="Análise_das_Hipóteses_A11"/>
      <sheetName val="5_Por_Ques_A11"/>
      <sheetName val="PA_(A)11"/>
      <sheetName val="Análise_das_Causas_B11"/>
      <sheetName val="Análise_das_Hipóteses_B11"/>
      <sheetName val="5_Por_Ques_B11"/>
      <sheetName val="PA_(B)11"/>
      <sheetName val="Modelo_de_Gestão11"/>
      <sheetName val="Metas___200611"/>
      <sheetName val="Maior_Melhor11"/>
      <sheetName val="Menor__Melhor11"/>
      <sheetName val="Menor__Melhor_111"/>
      <sheetName val="Menor__Melhor_211"/>
      <sheetName val="Maior_Melhor_311"/>
      <sheetName val="Maior_Melhor_411"/>
      <sheetName val="Maior_Melhor_511"/>
      <sheetName val="Maior_Melhor_611"/>
      <sheetName val="Menor__Melhor_811"/>
      <sheetName val="Menor__Melhor_911"/>
      <sheetName val="Planos_de_Ação11"/>
      <sheetName val="Análise_das_Causas_9"/>
      <sheetName val="Análise_das_Hipóteses_9"/>
      <sheetName val="5_Porquês9"/>
      <sheetName val="Relatório_de_Anomalia9"/>
      <sheetName val="Lista_Completa8"/>
      <sheetName val="MH_Installations8"/>
      <sheetName val="ACOPL_ENG8"/>
      <sheetName val="Solicitação_Gestão8"/>
      <sheetName val="Tabela_aux_organograma8"/>
      <sheetName val="Check_List-_Gerrot8"/>
      <sheetName val="Check_List8"/>
      <sheetName val="Check_Farol8"/>
      <sheetName val="Diário_de_Bordo8"/>
      <sheetName val="DemoRes_(2)10"/>
      <sheetName val="RecLiqServ_(2)10"/>
      <sheetName val="DetDemoRes_(2)10"/>
      <sheetName val="Usiminas_10"/>
      <sheetName val="Análise_das_Causas_A10"/>
      <sheetName val="Análise_das_Hipóteses_A10"/>
      <sheetName val="5_Por_Ques_A10"/>
      <sheetName val="PA_(A)10"/>
      <sheetName val="Análise_das_Causas_B10"/>
      <sheetName val="Análise_das_Hipóteses_B10"/>
      <sheetName val="5_Por_Ques_B10"/>
      <sheetName val="PA_(B)10"/>
      <sheetName val="Modelo_de_Gestão10"/>
      <sheetName val="Metas___200610"/>
      <sheetName val="Maior_Melhor10"/>
      <sheetName val="Menor__Melhor10"/>
      <sheetName val="Menor__Melhor_110"/>
      <sheetName val="Menor__Melhor_210"/>
      <sheetName val="Maior_Melhor_310"/>
      <sheetName val="Maior_Melhor_410"/>
      <sheetName val="Maior_Melhor_510"/>
      <sheetName val="Maior_Melhor_610"/>
      <sheetName val="Menor__Melhor_810"/>
      <sheetName val="Menor__Melhor_910"/>
      <sheetName val="Planos_de_Ação10"/>
      <sheetName val="Análise_das_Causas_8"/>
      <sheetName val="Análise_das_Hipóteses_8"/>
      <sheetName val="5_Porquês8"/>
      <sheetName val="Relatório_de_Anomalia8"/>
      <sheetName val="Lista_Completa7"/>
      <sheetName val="MH_Installations7"/>
      <sheetName val="ACOPL_ENG7"/>
      <sheetName val="Solicitação_Gestão7"/>
      <sheetName val="Tabela_aux_organograma7"/>
      <sheetName val="Check_List-_Gerrot7"/>
      <sheetName val="Check_List7"/>
      <sheetName val="Check_Farol7"/>
      <sheetName val="Diário_de_Bordo7"/>
      <sheetName val="DemoRes_(2)15"/>
      <sheetName val="RecLiqServ_(2)15"/>
      <sheetName val="DetDemoRes_(2)15"/>
      <sheetName val="Usiminas_15"/>
      <sheetName val="Análise_das_Causas_A15"/>
      <sheetName val="Análise_das_Hipóteses_A15"/>
      <sheetName val="5_Por_Ques_A15"/>
      <sheetName val="PA_(A)15"/>
      <sheetName val="Análise_das_Causas_B15"/>
      <sheetName val="Análise_das_Hipóteses_B15"/>
      <sheetName val="5_Por_Ques_B15"/>
      <sheetName val="PA_(B)15"/>
      <sheetName val="Modelo_de_Gestão15"/>
      <sheetName val="Metas___200615"/>
      <sheetName val="Maior_Melhor15"/>
      <sheetName val="Menor__Melhor15"/>
      <sheetName val="Menor__Melhor_115"/>
      <sheetName val="Menor__Melhor_215"/>
      <sheetName val="Maior_Melhor_315"/>
      <sheetName val="Maior_Melhor_415"/>
      <sheetName val="Maior_Melhor_515"/>
      <sheetName val="Maior_Melhor_615"/>
      <sheetName val="Menor__Melhor_815"/>
      <sheetName val="Menor__Melhor_915"/>
      <sheetName val="Planos_de_Ação15"/>
      <sheetName val="Análise_das_Causas_13"/>
      <sheetName val="Análise_das_Hipóteses_13"/>
      <sheetName val="5_Porquês13"/>
      <sheetName val="Relatório_de_Anomalia13"/>
      <sheetName val="Lista_Completa12"/>
      <sheetName val="MH_Installations12"/>
      <sheetName val="ACOPL_ENG12"/>
      <sheetName val="Solicitação_Gestão12"/>
      <sheetName val="Tabela_aux_organograma12"/>
      <sheetName val="Check_List-_Gerrot12"/>
      <sheetName val="Check_List12"/>
      <sheetName val="Check_Farol12"/>
      <sheetName val="Diário_de_Bordo12"/>
      <sheetName val="DemoRes_(2)12"/>
      <sheetName val="RecLiqServ_(2)12"/>
      <sheetName val="DetDemoRes_(2)12"/>
      <sheetName val="Usiminas_12"/>
      <sheetName val="Análise_das_Causas_A12"/>
      <sheetName val="Análise_das_Hipóteses_A12"/>
      <sheetName val="5_Por_Ques_A12"/>
      <sheetName val="PA_(A)12"/>
      <sheetName val="Análise_das_Causas_B12"/>
      <sheetName val="Análise_das_Hipóteses_B12"/>
      <sheetName val="5_Por_Ques_B12"/>
      <sheetName val="PA_(B)12"/>
      <sheetName val="Modelo_de_Gestão12"/>
      <sheetName val="Metas___200612"/>
      <sheetName val="Maior_Melhor12"/>
      <sheetName val="Menor__Melhor12"/>
      <sheetName val="Menor__Melhor_112"/>
      <sheetName val="Menor__Melhor_212"/>
      <sheetName val="Maior_Melhor_312"/>
      <sheetName val="Maior_Melhor_412"/>
      <sheetName val="Maior_Melhor_512"/>
      <sheetName val="Maior_Melhor_612"/>
      <sheetName val="Menor__Melhor_812"/>
      <sheetName val="Menor__Melhor_912"/>
      <sheetName val="Planos_de_Ação12"/>
      <sheetName val="Análise_das_Causas_10"/>
      <sheetName val="Análise_das_Hipóteses_10"/>
      <sheetName val="5_Porquês10"/>
      <sheetName val="Relatório_de_Anomalia10"/>
      <sheetName val="Lista_Completa9"/>
      <sheetName val="MH_Installations9"/>
      <sheetName val="ACOPL_ENG9"/>
      <sheetName val="Solicitação_Gestão9"/>
      <sheetName val="Tabela_aux_organograma9"/>
      <sheetName val="Check_List-_Gerrot9"/>
      <sheetName val="Check_List9"/>
      <sheetName val="Check_Farol9"/>
      <sheetName val="Diário_de_Bordo9"/>
      <sheetName val="DemoRes_(2)13"/>
      <sheetName val="RecLiqServ_(2)13"/>
      <sheetName val="DetDemoRes_(2)13"/>
      <sheetName val="Usiminas_13"/>
      <sheetName val="Análise_das_Causas_A13"/>
      <sheetName val="Análise_das_Hipóteses_A13"/>
      <sheetName val="5_Por_Ques_A13"/>
      <sheetName val="PA_(A)13"/>
      <sheetName val="Análise_das_Causas_B13"/>
      <sheetName val="Análise_das_Hipóteses_B13"/>
      <sheetName val="5_Por_Ques_B13"/>
      <sheetName val="PA_(B)13"/>
      <sheetName val="Modelo_de_Gestão13"/>
      <sheetName val="Metas___200613"/>
      <sheetName val="Maior_Melhor13"/>
      <sheetName val="Menor__Melhor13"/>
      <sheetName val="Menor__Melhor_113"/>
      <sheetName val="Menor__Melhor_213"/>
      <sheetName val="Maior_Melhor_313"/>
      <sheetName val="Maior_Melhor_413"/>
      <sheetName val="Maior_Melhor_513"/>
      <sheetName val="Maior_Melhor_613"/>
      <sheetName val="Menor__Melhor_813"/>
      <sheetName val="Menor__Melhor_913"/>
      <sheetName val="Planos_de_Ação13"/>
      <sheetName val="Análise_das_Causas_11"/>
      <sheetName val="Análise_das_Hipóteses_11"/>
      <sheetName val="5_Porquês11"/>
      <sheetName val="Relatório_de_Anomalia11"/>
      <sheetName val="Lista_Completa10"/>
      <sheetName val="MH_Installations10"/>
      <sheetName val="ACOPL_ENG10"/>
      <sheetName val="Solicitação_Gestão10"/>
      <sheetName val="Tabela_aux_organograma10"/>
      <sheetName val="Check_List-_Gerrot10"/>
      <sheetName val="Check_List10"/>
      <sheetName val="Check_Farol10"/>
      <sheetName val="Diário_de_Bordo10"/>
      <sheetName val="DemoRes_(2)14"/>
      <sheetName val="RecLiqServ_(2)14"/>
      <sheetName val="DetDemoRes_(2)14"/>
      <sheetName val="Usiminas_14"/>
      <sheetName val="Análise_das_Causas_A14"/>
      <sheetName val="Análise_das_Hipóteses_A14"/>
      <sheetName val="5_Por_Ques_A14"/>
      <sheetName val="PA_(A)14"/>
      <sheetName val="Análise_das_Causas_B14"/>
      <sheetName val="Análise_das_Hipóteses_B14"/>
      <sheetName val="5_Por_Ques_B14"/>
      <sheetName val="PA_(B)14"/>
      <sheetName val="Modelo_de_Gestão14"/>
      <sheetName val="Metas___200614"/>
      <sheetName val="Maior_Melhor14"/>
      <sheetName val="Menor__Melhor14"/>
      <sheetName val="Menor__Melhor_114"/>
      <sheetName val="Menor__Melhor_214"/>
      <sheetName val="Maior_Melhor_314"/>
      <sheetName val="Maior_Melhor_414"/>
      <sheetName val="Maior_Melhor_514"/>
      <sheetName val="Maior_Melhor_614"/>
      <sheetName val="Menor__Melhor_814"/>
      <sheetName val="Menor__Melhor_914"/>
      <sheetName val="Planos_de_Ação14"/>
      <sheetName val="Análise_das_Causas_12"/>
      <sheetName val="Análise_das_Hipóteses_12"/>
      <sheetName val="5_Porquês12"/>
      <sheetName val="Relatório_de_Anomalia12"/>
      <sheetName val="Lista_Completa11"/>
      <sheetName val="MH_Installations11"/>
      <sheetName val="ACOPL_ENG11"/>
      <sheetName val="Solicitação_Gestão11"/>
      <sheetName val="Tabela_aux_organograma11"/>
      <sheetName val="Check_List-_Gerrot11"/>
      <sheetName val="Check_List11"/>
      <sheetName val="Check_Farol11"/>
      <sheetName val="Diário_de_Bordo11"/>
      <sheetName val="DemoRes_(2)16"/>
      <sheetName val="RecLiqServ_(2)16"/>
      <sheetName val="DetDemoRes_(2)16"/>
      <sheetName val="Usiminas_16"/>
      <sheetName val="Análise_das_Causas_A16"/>
      <sheetName val="Análise_das_Hipóteses_A16"/>
      <sheetName val="5_Por_Ques_A16"/>
      <sheetName val="PA_(A)16"/>
      <sheetName val="Análise_das_Causas_B16"/>
      <sheetName val="Análise_das_Hipóteses_B16"/>
      <sheetName val="5_Por_Ques_B16"/>
      <sheetName val="PA_(B)16"/>
      <sheetName val="Modelo_de_Gestão16"/>
      <sheetName val="Metas___200616"/>
      <sheetName val="Maior_Melhor16"/>
      <sheetName val="Menor__Melhor16"/>
      <sheetName val="Menor__Melhor_116"/>
      <sheetName val="Menor__Melhor_216"/>
      <sheetName val="Maior_Melhor_316"/>
      <sheetName val="Maior_Melhor_416"/>
      <sheetName val="Maior_Melhor_516"/>
      <sheetName val="Maior_Melhor_616"/>
      <sheetName val="Menor__Melhor_816"/>
      <sheetName val="Menor__Melhor_916"/>
      <sheetName val="Planos_de_Ação16"/>
      <sheetName val="Análise_das_Causas_14"/>
      <sheetName val="Análise_das_Hipóteses_14"/>
      <sheetName val="5_Porquês14"/>
      <sheetName val="Relatório_de_Anomalia14"/>
      <sheetName val="Lista_Completa13"/>
      <sheetName val="MH_Installations13"/>
      <sheetName val="ACOPL_ENG13"/>
      <sheetName val="Solicitação_Gestão13"/>
      <sheetName val="Tabela_aux_organograma13"/>
      <sheetName val="Check_List-_Gerrot13"/>
      <sheetName val="Check_List13"/>
      <sheetName val="Check_Farol13"/>
      <sheetName val="Diário_de_Bordo13"/>
      <sheetName val="DemoRes_(2)17"/>
      <sheetName val="RecLiqServ_(2)17"/>
      <sheetName val="DetDemoRes_(2)17"/>
      <sheetName val="Usiminas_17"/>
      <sheetName val="Análise_das_Causas_A17"/>
      <sheetName val="Análise_das_Hipóteses_A17"/>
      <sheetName val="5_Por_Ques_A17"/>
      <sheetName val="PA_(A)17"/>
      <sheetName val="Análise_das_Causas_B17"/>
      <sheetName val="Análise_das_Hipóteses_B17"/>
      <sheetName val="5_Por_Ques_B17"/>
      <sheetName val="PA_(B)17"/>
      <sheetName val="Modelo_de_Gestão17"/>
      <sheetName val="Metas___200617"/>
      <sheetName val="Maior_Melhor17"/>
      <sheetName val="Menor__Melhor17"/>
      <sheetName val="Menor__Melhor_117"/>
      <sheetName val="Menor__Melhor_217"/>
      <sheetName val="Maior_Melhor_317"/>
      <sheetName val="Maior_Melhor_417"/>
      <sheetName val="Maior_Melhor_517"/>
      <sheetName val="Maior_Melhor_617"/>
      <sheetName val="Menor__Melhor_817"/>
      <sheetName val="Menor__Melhor_917"/>
      <sheetName val="Planos_de_Ação17"/>
      <sheetName val="Análise_das_Causas_15"/>
      <sheetName val="Análise_das_Hipóteses_15"/>
      <sheetName val="5_Porquês15"/>
      <sheetName val="Relatório_de_Anomalia15"/>
      <sheetName val="Lista_Completa14"/>
      <sheetName val="MH_Installations14"/>
      <sheetName val="ACOPL_ENG14"/>
      <sheetName val="Solicitação_Gestão14"/>
      <sheetName val="Tabela_aux_organograma14"/>
      <sheetName val="Check_List-_Gerrot14"/>
      <sheetName val="Check_List14"/>
      <sheetName val="Check_Farol14"/>
      <sheetName val="Diário_de_Bordo14"/>
      <sheetName val="DemoRes_(2)18"/>
      <sheetName val="RecLiqServ_(2)18"/>
      <sheetName val="DetDemoRes_(2)18"/>
      <sheetName val="Usiminas_18"/>
      <sheetName val="Análise_das_Causas_A18"/>
      <sheetName val="Análise_das_Hipóteses_A18"/>
      <sheetName val="5_Por_Ques_A18"/>
      <sheetName val="PA_(A)18"/>
      <sheetName val="Análise_das_Causas_B18"/>
      <sheetName val="Análise_das_Hipóteses_B18"/>
      <sheetName val="5_Por_Ques_B18"/>
      <sheetName val="PA_(B)18"/>
      <sheetName val="Modelo_de_Gestão18"/>
      <sheetName val="Metas___200618"/>
      <sheetName val="Maior_Melhor18"/>
      <sheetName val="Menor__Melhor18"/>
      <sheetName val="Menor__Melhor_118"/>
      <sheetName val="Menor__Melhor_218"/>
      <sheetName val="Maior_Melhor_318"/>
      <sheetName val="Maior_Melhor_418"/>
      <sheetName val="Maior_Melhor_518"/>
      <sheetName val="Maior_Melhor_618"/>
      <sheetName val="Menor__Melhor_818"/>
      <sheetName val="Menor__Melhor_918"/>
      <sheetName val="Planos_de_Ação18"/>
      <sheetName val="Análise_das_Causas_16"/>
      <sheetName val="Análise_das_Hipóteses_16"/>
      <sheetName val="5_Porquês16"/>
      <sheetName val="Relatório_de_Anomalia16"/>
      <sheetName val="Lista_Completa15"/>
      <sheetName val="MH_Installations15"/>
      <sheetName val="ACOPL_ENG15"/>
      <sheetName val="Solicitação_Gestão15"/>
      <sheetName val="Tabela_aux_organograma15"/>
      <sheetName val="Check_List-_Gerrot15"/>
      <sheetName val="Check_List15"/>
      <sheetName val="Check_Farol15"/>
      <sheetName val="Diário_de_Bordo15"/>
      <sheetName val="#REF"/>
      <sheetName val="Desp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 refreshError="1"/>
      <sheetData sheetId="78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"/>
      <sheetName val="MOD"/>
      <sheetName val="Mão_De_Obra_Direta"/>
      <sheetName val="Encartuchamento"/>
      <sheetName val="Produção_De_Líquidos"/>
      <sheetName val="Produção_De_Sólido"/>
      <sheetName val="Produção_De_Semi_Sólidos"/>
      <sheetName val="Produção_De_Aerossois"/>
      <sheetName val="GGF"/>
      <sheetName val="Assuntos_Regulatórios"/>
      <sheetName val="Pós_Registros"/>
      <sheetName val="Controle_Físico_Químico"/>
      <sheetName val="Controle_Micro_Biológico"/>
      <sheetName val="Estudos_e_Pesquisas"/>
      <sheetName val="Excelência_Industrial"/>
      <sheetName val="Garantia_Da_Qualidade"/>
      <sheetName val="Manutenção_Da_Produção"/>
      <sheetName val="Produção_Indireta"/>
      <sheetName val="Supply_Chain"/>
      <sheetName val="Controle_FQ_site_II"/>
      <sheetName val="Controle_MB__site_II"/>
      <sheetName val="Produção_Indireta_dermo"/>
      <sheetName val="ADM"/>
      <sheetName val="Administrativo"/>
      <sheetName val="Contabilidade"/>
      <sheetName val="Controladoria"/>
      <sheetName val="Direção"/>
      <sheetName val="Conselho_De_Administração"/>
      <sheetName val="Financeiro"/>
      <sheetName val="Gestão_De_Projetos"/>
      <sheetName val="Manutenção_De_Instalações"/>
      <sheetName val="Planejamento_Financeiro"/>
      <sheetName val="Recursos_Humanos"/>
      <sheetName val="Segurança_Do_Trabalho"/>
      <sheetName val="Tecnologia_Da_Informação"/>
      <sheetName val="Administrativo_site_II"/>
      <sheetName val="Despesas_Compras"/>
      <sheetName val="COM"/>
      <sheetName val="Comercial_Farma"/>
      <sheetName val="Comercial_Escritório_Salvador"/>
      <sheetName val="Comercial_Marketing"/>
      <sheetName val="Comercial_Hospitalar"/>
      <sheetName val="Comercial_Vendas_Ext___Kam"/>
      <sheetName val="Comercial_Vendas_Ext___Gtes"/>
      <sheetName val="Logística"/>
      <sheetName val="Naturelife"/>
      <sheetName val="MOD lfe"/>
      <sheetName val="Mão_De_Obra_Direta_lfe"/>
      <sheetName val="Produção_Barra_De_Cereais_lfe"/>
      <sheetName val="Produção_De_Cápsulas_Moles_lfe"/>
      <sheetName val="Produção_De_Chá_lfe"/>
      <sheetName val="Produção_De_Enterais_lfe"/>
      <sheetName val="Produção_De_Gelly_Gummy_lfe"/>
      <sheetName val="Produção_De_Líquidos_lfe"/>
      <sheetName val="Produção_De_Pó_lfe"/>
      <sheetName val="Produção_De_Sólido_lfe"/>
      <sheetName val="GGF lfe"/>
      <sheetName val="Assuntos_Regulatórios_lfe"/>
      <sheetName val="Controle_Físico_Químico_lfe"/>
      <sheetName val="Controle_Micro_Biológico_lfe"/>
      <sheetName val="Estudos_e_Pesquisas_lfe"/>
      <sheetName val="Excelência_Industrial_lfe"/>
      <sheetName val="Garantia_Da_Qualidade_lfe"/>
      <sheetName val="Manutenção_Da_Produção_lfe"/>
      <sheetName val="Produção_Indireta_lfe"/>
      <sheetName val="Supply_Chain_lfe"/>
      <sheetName val="Controle_FQ_site_II_lfe"/>
      <sheetName val="Controle_MB__site_II_lfe"/>
      <sheetName val="Produção_Indireta__site_II_lfe"/>
      <sheetName val="ADM lfe"/>
      <sheetName val="Administrativo_lfe"/>
      <sheetName val="Conselho_De_Administração_lfe"/>
      <sheetName val="Contabilidade_lfe"/>
      <sheetName val="Controladoria_lfe"/>
      <sheetName val="Direção_lfe"/>
      <sheetName val="Financeiro_lfe"/>
      <sheetName val="Gestão_De_Projetos_lfe"/>
      <sheetName val="Manutenção_De_Instalações_lfe"/>
      <sheetName val="Planejamento_Financeiro_lfe"/>
      <sheetName val="Recursos_Humanos_lfe"/>
      <sheetName val="Segurança_Do_Trabalho_lfe"/>
      <sheetName val="Tecnologia_Da_Informação_lfe"/>
      <sheetName val="Despesas_Compras_lfe"/>
      <sheetName val="COM lfe"/>
      <sheetName val="Comercial_Alimentos_lfe"/>
      <sheetName val="Comercial_Farma_lfe"/>
      <sheetName val="Escritório_Salvador_lfe"/>
      <sheetName val="Comercial_Marketing_lfe"/>
      <sheetName val="Comercial_Vendas_Ext___Gtes_lfe"/>
      <sheetName val="Comercial_Hospitalar_lfe"/>
      <sheetName val="Comercial_Vendas_Ext___Kam_lfe"/>
      <sheetName val="Comercial_Max_Force_lfe"/>
      <sheetName val="Logística_lfe"/>
      <sheetName val="Plan12"/>
      <sheetName val="BDCLASS"/>
      <sheetName val="TDCLASS"/>
      <sheetName val="Natulab 2014"/>
      <sheetName val="Naturelife 2014"/>
      <sheetName val="Natulab 2015"/>
      <sheetName val="Naturelife 2015"/>
      <sheetName val="plan"/>
      <sheetName val="ref_marcro"/>
      <sheetName val="Base - (2) Orçamento"/>
      <sheetName val="Base - (1)"/>
      <sheetName val="BDFOPAG_lab"/>
      <sheetName val="BDFOPAG_life"/>
      <sheetName val="Class BDFOPAG"/>
      <sheetName val="BD Despesas Operacionais"/>
      <sheetName val="cod_lab"/>
      <sheetName val="cod_life"/>
      <sheetName val="MENULAB"/>
      <sheetName val="contas contábeis"/>
      <sheetName val="MENULIFE"/>
      <sheetName val="Base 1 x Base despesas"/>
      <sheetName val="base 1 x 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95">
          <cell r="B95" t="str">
            <v>ADMINISTRATIVO</v>
          </cell>
          <cell r="C95" t="str">
            <v>Administrativo</v>
          </cell>
          <cell r="E95" t="str">
            <v>ADMINISTRATIVO</v>
          </cell>
          <cell r="F95" t="str">
            <v>Administrativo_lfe</v>
          </cell>
          <cell r="G95" t="str">
            <v>Administrativo_lfe</v>
          </cell>
        </row>
        <row r="96">
          <cell r="B96" t="str">
            <v>ADMINISTRATIVO SITE II</v>
          </cell>
          <cell r="C96" t="str">
            <v>Administrativo_site_II</v>
          </cell>
          <cell r="E96" t="str">
            <v>ASSUNTOS REGULATÓRIOS</v>
          </cell>
          <cell r="F96" t="str">
            <v>Assuntos_Regulatórios_lfe</v>
          </cell>
          <cell r="G96" t="str">
            <v>Assuntos_Regulatórios_lfe</v>
          </cell>
        </row>
        <row r="97">
          <cell r="B97" t="str">
            <v>ASSUNTOS REGULATÓRIOS</v>
          </cell>
          <cell r="C97" t="str">
            <v>Assuntos_Regulatórios</v>
          </cell>
          <cell r="E97" t="str">
            <v>COMERCIAL ALIMENTOS</v>
          </cell>
          <cell r="F97" t="str">
            <v>Comercial_Alimentos_lfe</v>
          </cell>
          <cell r="G97" t="str">
            <v>Comercial_Alimentos_lfe</v>
          </cell>
        </row>
        <row r="98">
          <cell r="B98" t="str">
            <v>COMERCIAL FARMA</v>
          </cell>
          <cell r="C98" t="str">
            <v>Comercial_Farma</v>
          </cell>
          <cell r="E98" t="str">
            <v>COMERCIAL FARMA</v>
          </cell>
          <cell r="F98" t="str">
            <v>Comercial_Farma_lfe</v>
          </cell>
          <cell r="G98" t="str">
            <v>Comercial_Farma_lfe</v>
          </cell>
        </row>
        <row r="99">
          <cell r="B99" t="str">
            <v>COMERCIAL HOSPITALAR/LICITAÇÕES</v>
          </cell>
          <cell r="C99" t="str">
            <v>Comercial_Hospitalar</v>
          </cell>
          <cell r="E99" t="str">
            <v>COMERCIAL HOSPITALAR/LICITAÇÕES</v>
          </cell>
          <cell r="F99" t="str">
            <v>Comercial_Hospitalar_lfe</v>
          </cell>
          <cell r="G99" t="str">
            <v>Comercial_Hospitalar_lfe</v>
          </cell>
        </row>
        <row r="100">
          <cell r="B100" t="str">
            <v>COMERCIAL VENDAS EXTERNAS - GERENTES</v>
          </cell>
          <cell r="C100" t="str">
            <v>Comercial_Vendas_Ext___Gtes</v>
          </cell>
          <cell r="E100" t="str">
            <v>COMERCIAL MAX FORCE</v>
          </cell>
          <cell r="F100" t="str">
            <v>Comercial_Max_Force_lfe</v>
          </cell>
          <cell r="G100" t="str">
            <v>Comercial_Max_Force_lfe</v>
          </cell>
        </row>
        <row r="101">
          <cell r="B101" t="str">
            <v>COMERCIAL VENDAS EXTERNAS - KAM</v>
          </cell>
          <cell r="C101" t="str">
            <v>Comercial_Vendas_Ext___Kam</v>
          </cell>
          <cell r="E101" t="str">
            <v>COMERCIAL VENDAS EXTERNAS - GERENTES</v>
          </cell>
          <cell r="F101" t="str">
            <v>Comercial_Vendas_Ext___Gtes_lfe</v>
          </cell>
          <cell r="G101" t="str">
            <v>Comercial_Vendas_Ext___Gtes_lfe</v>
          </cell>
        </row>
        <row r="102">
          <cell r="B102" t="str">
            <v>CONSELHO DE ADMINISTRAÇÃO</v>
          </cell>
          <cell r="C102" t="str">
            <v>Conselho_De_Administração</v>
          </cell>
          <cell r="E102" t="str">
            <v>COMERCIAL VENDAS EXTERNAS - KAM</v>
          </cell>
          <cell r="F102" t="str">
            <v>Comercial_Vendas_Ext___Kam_lfe</v>
          </cell>
          <cell r="G102" t="str">
            <v>Comercial_Vendas_Ext___Kam_lfe</v>
          </cell>
        </row>
        <row r="103">
          <cell r="B103" t="str">
            <v>CONTABILIDADE</v>
          </cell>
          <cell r="C103" t="str">
            <v>Contabilidade</v>
          </cell>
          <cell r="E103" t="str">
            <v>COMPRAS</v>
          </cell>
          <cell r="F103" t="str">
            <v>NÃO CONTA</v>
          </cell>
          <cell r="G103" t="str">
            <v>NÃO CONTA</v>
          </cell>
        </row>
        <row r="104">
          <cell r="B104" t="str">
            <v>CONTROLADORIA</v>
          </cell>
          <cell r="C104" t="str">
            <v>Controladoria</v>
          </cell>
          <cell r="E104" t="str">
            <v>CONTABILIDADE</v>
          </cell>
          <cell r="F104" t="str">
            <v>Contabilidade_lfe</v>
          </cell>
          <cell r="G104" t="str">
            <v>Contabilidade_lfe</v>
          </cell>
        </row>
        <row r="105">
          <cell r="B105" t="str">
            <v>CONTROLE FÍSICO-QUÍMICO (Site 1)</v>
          </cell>
          <cell r="C105" t="str">
            <v>Controle_Físico_Químico</v>
          </cell>
          <cell r="E105" t="str">
            <v>CONTROLADORIA</v>
          </cell>
          <cell r="F105" t="str">
            <v>Controladoria_lfe</v>
          </cell>
          <cell r="G105" t="str">
            <v>Controladoria_lfe</v>
          </cell>
        </row>
        <row r="106">
          <cell r="B106" t="str">
            <v>CONTROLE FÍSICO-QUÍMICO (Site 2)</v>
          </cell>
          <cell r="C106" t="str">
            <v>Controle_FQ_site_II</v>
          </cell>
          <cell r="E106" t="str">
            <v>CONTROLE FÍSICO-QUÍMICO (Site 1)</v>
          </cell>
          <cell r="F106" t="str">
            <v>Controle_Físico_Químico_lfe</v>
          </cell>
          <cell r="G106" t="str">
            <v>Controle_Físico_Químico_lfe</v>
          </cell>
        </row>
        <row r="107">
          <cell r="B107" t="str">
            <v>CONTROLE MICRO-BIOLÓGICO (Site 1)</v>
          </cell>
          <cell r="C107" t="str">
            <v>Controle_Micro_Biológico</v>
          </cell>
          <cell r="E107" t="str">
            <v>CONTROLE FÍSICO-QUÍMICO (Site 2)</v>
          </cell>
          <cell r="F107" t="str">
            <v>Controle_FQ_site_II_lfe</v>
          </cell>
          <cell r="G107" t="str">
            <v>Controle_FQ_site_II_lfe</v>
          </cell>
        </row>
        <row r="108">
          <cell r="B108" t="str">
            <v>CONTROLE MICRO-BIOLÓGICO (Site 2)</v>
          </cell>
          <cell r="C108" t="str">
            <v>Controle_MB__site_II</v>
          </cell>
          <cell r="E108" t="str">
            <v>CONTROLE MICRO-BIOLÓGICO (Site 1)</v>
          </cell>
          <cell r="F108" t="str">
            <v>Controle_Micro_Biológico_lfe</v>
          </cell>
          <cell r="G108" t="str">
            <v>Controle_Micro_Biológico_lfe</v>
          </cell>
        </row>
        <row r="109">
          <cell r="B109" t="str">
            <v>DIREÇÃO</v>
          </cell>
          <cell r="C109" t="str">
            <v>Direção</v>
          </cell>
          <cell r="E109" t="str">
            <v>CONTROLE MICRO-BIOLÓGICO (Site 2)</v>
          </cell>
          <cell r="F109" t="str">
            <v>Controle_MB__site_II_lfe</v>
          </cell>
          <cell r="G109" t="str">
            <v>Controle_MB__site_II_lfe</v>
          </cell>
        </row>
        <row r="110">
          <cell r="B110" t="str">
            <v>ENCARTUCHAMENTO</v>
          </cell>
          <cell r="C110" t="str">
            <v>Encartuchamento</v>
          </cell>
          <cell r="E110" t="str">
            <v>DIREÇÃO</v>
          </cell>
          <cell r="F110" t="str">
            <v>Direção_lfe</v>
          </cell>
          <cell r="G110" t="str">
            <v>Direção_lfe</v>
          </cell>
        </row>
        <row r="111">
          <cell r="B111" t="str">
            <v>ESCRITÓRIO SALVADOR</v>
          </cell>
          <cell r="C111" t="str">
            <v>Comercial_Escritório_Salvador</v>
          </cell>
          <cell r="E111" t="str">
            <v>ESTUDOS E PESQUISAS</v>
          </cell>
          <cell r="F111" t="str">
            <v>Estudos_e_Pesquisas_lfe</v>
          </cell>
          <cell r="G111" t="str">
            <v>Estudos_e_Pesquisas_lfe</v>
          </cell>
        </row>
        <row r="112">
          <cell r="B112" t="str">
            <v>ESTUDOS E PESQUISAS</v>
          </cell>
          <cell r="C112" t="str">
            <v>Estudos_e_Pesquisas</v>
          </cell>
          <cell r="E112" t="str">
            <v>EXCELÊNCIA INDUSTRIAL</v>
          </cell>
          <cell r="F112" t="str">
            <v>Excelência_Industrial_lfe</v>
          </cell>
          <cell r="G112" t="str">
            <v>Excelência_Industrial_lfe</v>
          </cell>
        </row>
        <row r="113">
          <cell r="B113" t="str">
            <v>EXCELÊNCIA INDUSTRIAL</v>
          </cell>
          <cell r="C113" t="str">
            <v>Excelência_Industrial</v>
          </cell>
          <cell r="E113" t="str">
            <v>FINANCEIRO/FATURAMENTO</v>
          </cell>
          <cell r="F113" t="str">
            <v>Financeiro_lfe</v>
          </cell>
          <cell r="G113" t="str">
            <v>Financeiro_lfe</v>
          </cell>
        </row>
        <row r="114">
          <cell r="B114" t="str">
            <v>FINANCEIRO/FATURAMENTO</v>
          </cell>
          <cell r="C114" t="str">
            <v>Financeiro</v>
          </cell>
          <cell r="E114" t="str">
            <v>GARANTIA DA QUALIDADE</v>
          </cell>
          <cell r="F114" t="str">
            <v>Garantia_Da_Qualidade_lfe</v>
          </cell>
          <cell r="G114" t="str">
            <v>Garantia_Da_Qualidade_lfe</v>
          </cell>
        </row>
        <row r="115">
          <cell r="B115" t="str">
            <v>GARANTIA DA QUALIDADE</v>
          </cell>
          <cell r="C115" t="str">
            <v>Garantia_Da_Qualidade</v>
          </cell>
          <cell r="E115" t="str">
            <v>GESTÃO DE PROJETOS</v>
          </cell>
          <cell r="F115" t="str">
            <v>Gestão_De_Projetos_lfe</v>
          </cell>
          <cell r="G115" t="str">
            <v>Gestão_De_Projetos_lfe</v>
          </cell>
        </row>
        <row r="116">
          <cell r="B116" t="str">
            <v>GESTÃO DE PROJETOS</v>
          </cell>
          <cell r="C116" t="str">
            <v>Gestão_De_Projetos</v>
          </cell>
          <cell r="E116" t="str">
            <v>INTANGÍVEL</v>
          </cell>
          <cell r="F116" t="str">
            <v>NÃO CONTA</v>
          </cell>
          <cell r="G116" t="str">
            <v>NÃO CONTA</v>
          </cell>
        </row>
        <row r="117">
          <cell r="B117" t="str">
            <v>INTANGÍVEL</v>
          </cell>
          <cell r="C117" t="str">
            <v>Não conta</v>
          </cell>
          <cell r="E117" t="str">
            <v>LOGÍSTICA</v>
          </cell>
          <cell r="F117" t="str">
            <v>Logística_lfe</v>
          </cell>
          <cell r="G117" t="str">
            <v>Logística_lfe</v>
          </cell>
        </row>
        <row r="118">
          <cell r="B118" t="str">
            <v>LOGÍSTICA</v>
          </cell>
          <cell r="C118" t="str">
            <v>Logística</v>
          </cell>
          <cell r="E118" t="str">
            <v>MANUTENÇÃO DE INSTALAÇÕES</v>
          </cell>
          <cell r="F118" t="str">
            <v>Manutenção_De_Instalações_lfe</v>
          </cell>
          <cell r="G118" t="str">
            <v>Manutenção_De_Instalações_lfe</v>
          </cell>
        </row>
        <row r="119">
          <cell r="B119" t="str">
            <v>MANUTENÇÃO DE INSTALAÇÕES</v>
          </cell>
          <cell r="C119" t="str">
            <v>Manutenção_De_Instalações</v>
          </cell>
          <cell r="E119" t="str">
            <v>MANUTENÇÃO PRODUÇÃO</v>
          </cell>
          <cell r="F119" t="str">
            <v>Manutenção_Da_Produção_lfe</v>
          </cell>
          <cell r="G119" t="str">
            <v>Manutenção_Da_Produção_lfe</v>
          </cell>
        </row>
        <row r="120">
          <cell r="B120" t="str">
            <v>MANUTENÇÃO PRODUÇÃO</v>
          </cell>
          <cell r="C120" t="str">
            <v>Manutenção_Da_Produção</v>
          </cell>
          <cell r="E120" t="str">
            <v>MARKETING</v>
          </cell>
          <cell r="F120" t="str">
            <v>Comercial_Marketing_lfe</v>
          </cell>
          <cell r="G120" t="str">
            <v>Comercial_Marketing_lfe</v>
          </cell>
        </row>
        <row r="121">
          <cell r="B121" t="str">
            <v>MARKETING</v>
          </cell>
          <cell r="C121" t="str">
            <v>Comercial_Marketing</v>
          </cell>
          <cell r="E121" t="str">
            <v>PLANEJAMENTO FINANCEIRO</v>
          </cell>
          <cell r="F121" t="str">
            <v>Planejamento_Financeiro_lfe</v>
          </cell>
          <cell r="G121" t="str">
            <v>Planejamento_Financeiro_lfe</v>
          </cell>
        </row>
        <row r="122">
          <cell r="B122" t="str">
            <v>NT LOGÍSTICA</v>
          </cell>
          <cell r="C122" t="str">
            <v>Logística</v>
          </cell>
          <cell r="E122" t="str">
            <v>PRODUCAO DE BARRA DE CEREAIS</v>
          </cell>
          <cell r="F122" t="str">
            <v>Produção_Barra_De_Cereais_lfe</v>
          </cell>
          <cell r="G122" t="str">
            <v>Produção_Barra_De_Cereais_lfe</v>
          </cell>
        </row>
        <row r="123">
          <cell r="B123" t="str">
            <v>PLANEJAMENTO FINANCEIRO</v>
          </cell>
          <cell r="C123" t="str">
            <v>Planejamento_Financeiro</v>
          </cell>
          <cell r="E123" t="str">
            <v>PRODUCAO DE CAPSULAS MOLES</v>
          </cell>
          <cell r="F123" t="str">
            <v>Produção_De_Cápsulas_Moles_lfe</v>
          </cell>
          <cell r="G123" t="str">
            <v>Produção_De_Cápsulas_Moles_lfe</v>
          </cell>
        </row>
        <row r="124">
          <cell r="B124" t="str">
            <v>PRODUCAO DE AEROSOIS</v>
          </cell>
          <cell r="C124" t="str">
            <v>Produção_De_Aerossois</v>
          </cell>
          <cell r="E124" t="str">
            <v>PRODUCAO DE CHA</v>
          </cell>
          <cell r="F124" t="str">
            <v>Produção_De_Chá_lfe</v>
          </cell>
          <cell r="G124" t="str">
            <v>Produção_De_Chá_lfe</v>
          </cell>
        </row>
        <row r="125">
          <cell r="B125" t="str">
            <v>PRODUCAO DE LIQUIDOS</v>
          </cell>
          <cell r="C125" t="str">
            <v>Produção_De_Líquidos</v>
          </cell>
          <cell r="E125" t="str">
            <v>PRODUCAO DE ENTERAIS</v>
          </cell>
          <cell r="F125" t="str">
            <v>Produção_De_Enterais_lfe</v>
          </cell>
          <cell r="G125" t="str">
            <v>Produção_De_Enterais_lfe</v>
          </cell>
        </row>
        <row r="126">
          <cell r="B126" t="str">
            <v>PRODUCAO DE SEMI SOLIDOS</v>
          </cell>
          <cell r="C126" t="str">
            <v>Produção_De_Semi_Sólidos</v>
          </cell>
          <cell r="E126" t="str">
            <v>PRODUCAO DE GELLY GUMMY</v>
          </cell>
          <cell r="F126" t="str">
            <v>Produção_De_Gelly_Gummy_lfe</v>
          </cell>
          <cell r="G126" t="str">
            <v>Produção_De_Gelly_Gummy_lfe</v>
          </cell>
        </row>
        <row r="127">
          <cell r="B127" t="str">
            <v>PRODUCAO DE SOLIDOS</v>
          </cell>
          <cell r="C127" t="str">
            <v>Produção_De_Sólido</v>
          </cell>
          <cell r="E127" t="str">
            <v>PRODUCAO DE LIQUIDOS</v>
          </cell>
          <cell r="F127" t="str">
            <v>Produção_De_Líquidos_lfe</v>
          </cell>
          <cell r="G127" t="str">
            <v>Produção_De_Líquidos_lfe</v>
          </cell>
        </row>
        <row r="128">
          <cell r="B128" t="str">
            <v>PRODUÇÃO DIRETA</v>
          </cell>
          <cell r="C128" t="str">
            <v>Não conta</v>
          </cell>
          <cell r="E128" t="str">
            <v>PRODUCAO DE PO</v>
          </cell>
          <cell r="F128" t="str">
            <v>Produção_De_Pó_lfe</v>
          </cell>
          <cell r="G128" t="str">
            <v>Produção_De_Pó_lfe</v>
          </cell>
        </row>
        <row r="129">
          <cell r="B129" t="str">
            <v>PRODUÇÃO INDIRETA (Site 1)</v>
          </cell>
          <cell r="C129" t="str">
            <v>Produção_Indireta</v>
          </cell>
          <cell r="E129" t="str">
            <v>PRODUCAO DE SOLIDOS</v>
          </cell>
          <cell r="F129" t="str">
            <v>Produção_De_Sólido_lfe</v>
          </cell>
          <cell r="G129" t="str">
            <v>Produção_De_Sólido_lfe</v>
          </cell>
        </row>
        <row r="130">
          <cell r="B130" t="str">
            <v>PRODUÇÃO INDIRETA (Site 2)</v>
          </cell>
          <cell r="C130" t="str">
            <v>Produção_Indireta_dermo</v>
          </cell>
          <cell r="E130" t="str">
            <v>PRODUÇÃO DIRETA</v>
          </cell>
          <cell r="F130" t="str">
            <v>NÃO CONTA</v>
          </cell>
          <cell r="G130" t="str">
            <v>NÃO CONTA</v>
          </cell>
        </row>
        <row r="131">
          <cell r="B131" t="str">
            <v>RECURSOS HUMANOS</v>
          </cell>
          <cell r="C131" t="str">
            <v>Recursos_Humanos</v>
          </cell>
          <cell r="E131" t="str">
            <v>PRODUÇÃO INDIRETA (Site 1)</v>
          </cell>
          <cell r="F131" t="str">
            <v>Produção_Indireta_lfe</v>
          </cell>
          <cell r="G131" t="str">
            <v>Produção_Indireta_lfe</v>
          </cell>
        </row>
        <row r="132">
          <cell r="B132" t="str">
            <v>SEGURANCA DO TRABALHO</v>
          </cell>
          <cell r="C132" t="str">
            <v>Segurança_Do_Trabalho</v>
          </cell>
          <cell r="E132" t="str">
            <v>PRODUÇÃO INDIRETA (Site 2)</v>
          </cell>
          <cell r="F132" t="str">
            <v>Produção_Indireta__site_II_lfe</v>
          </cell>
          <cell r="G132" t="str">
            <v>Produção_Indireta__site_II_lfe</v>
          </cell>
        </row>
        <row r="133">
          <cell r="B133" t="str">
            <v>SUPPLY CHAIN</v>
          </cell>
          <cell r="C133" t="str">
            <v>Supply_Chain</v>
          </cell>
          <cell r="E133" t="str">
            <v>RECURSOS HUMANOS</v>
          </cell>
          <cell r="F133" t="str">
            <v>Recursos_Humanos_lfe</v>
          </cell>
          <cell r="G133" t="str">
            <v>Recursos_Humanos_lfe</v>
          </cell>
        </row>
        <row r="134">
          <cell r="B134" t="str">
            <v>TECNOLOGIA DA INFORMAÇÃO</v>
          </cell>
          <cell r="C134" t="str">
            <v>Tecnologia_Da_Informação</v>
          </cell>
          <cell r="E134" t="str">
            <v>SEGURANCA DO TRABALHO</v>
          </cell>
          <cell r="F134" t="str">
            <v>Segurança_Do_Trabalho_lfe</v>
          </cell>
          <cell r="G134" t="str">
            <v>Segurança_Do_Trabalho_lfe</v>
          </cell>
        </row>
        <row r="135">
          <cell r="B135" t="str">
            <v>COMPRAS</v>
          </cell>
          <cell r="C135" t="str">
            <v>Não conta</v>
          </cell>
          <cell r="E135" t="str">
            <v>SUPPLY CHAIN</v>
          </cell>
          <cell r="F135" t="str">
            <v>Supply_Chain_lfe</v>
          </cell>
          <cell r="G135" t="str">
            <v>Supply_Chain_lfe</v>
          </cell>
        </row>
        <row r="136">
          <cell r="B136" t="str">
            <v>DESPESAS FINANCEIRAS</v>
          </cell>
          <cell r="C136" t="str">
            <v>Não conta</v>
          </cell>
          <cell r="E136" t="str">
            <v>TECNOLOGIA DA INFORMAÇÃO</v>
          </cell>
          <cell r="F136" t="str">
            <v>Tecnologia_Da_Informação_lfe</v>
          </cell>
          <cell r="G136" t="str">
            <v>Tecnologia_Da_Informação_lfe</v>
          </cell>
        </row>
        <row r="137">
          <cell r="B137" t="str">
            <v>TRIBUTÁRIAS</v>
          </cell>
          <cell r="C137" t="str">
            <v>Não conta</v>
          </cell>
          <cell r="E137" t="str">
            <v>conselho de administração</v>
          </cell>
          <cell r="F137" t="str">
            <v>Conselho_De_Administração_lfe</v>
          </cell>
          <cell r="G137" t="str">
            <v>Direção_lfe</v>
          </cell>
        </row>
        <row r="138">
          <cell r="B138" t="str">
            <v>OUTRAS DESPESAS</v>
          </cell>
          <cell r="C138" t="str">
            <v>Não conta</v>
          </cell>
          <cell r="E138" t="str">
            <v>COMPRAS</v>
          </cell>
          <cell r="F138" t="str">
            <v>Não conta</v>
          </cell>
          <cell r="G138" t="str">
            <v>NÃO CONTA</v>
          </cell>
        </row>
        <row r="139">
          <cell r="B139" t="str">
            <v>OUTRAS DESPESAS</v>
          </cell>
          <cell r="C139" t="str">
            <v>Não conta</v>
          </cell>
          <cell r="E139" t="str">
            <v>DESPESAS FINANCEIRAS</v>
          </cell>
          <cell r="F139" t="str">
            <v>Não conta</v>
          </cell>
          <cell r="G139" t="str">
            <v>NÃO CONTA</v>
          </cell>
        </row>
        <row r="140">
          <cell r="B140" t="str">
            <v>OUTRAS RECEITAS</v>
          </cell>
          <cell r="C140" t="str">
            <v>Não conta</v>
          </cell>
          <cell r="E140" t="str">
            <v>TRIBUTÁRIAS</v>
          </cell>
          <cell r="F140" t="str">
            <v>Não conta</v>
          </cell>
          <cell r="G140" t="str">
            <v>NÃO CONTA</v>
          </cell>
        </row>
        <row r="141">
          <cell r="B141" t="str">
            <v>RECEITAS FINANCEIRAS</v>
          </cell>
          <cell r="C141" t="str">
            <v>Não conta</v>
          </cell>
          <cell r="E141" t="str">
            <v>OUTRAS DESPESAS</v>
          </cell>
          <cell r="F141" t="str">
            <v>Não conta</v>
          </cell>
          <cell r="G141" t="str">
            <v>NÃO CONTA</v>
          </cell>
        </row>
        <row r="142">
          <cell r="B142" t="str">
            <v>Pós_Registros</v>
          </cell>
          <cell r="C142" t="str">
            <v>Pós_Registros</v>
          </cell>
          <cell r="E142" t="str">
            <v>OUTRAS DESPESAS</v>
          </cell>
          <cell r="F142" t="str">
            <v>Não conta</v>
          </cell>
          <cell r="G142" t="str">
            <v>NÃO CONTA</v>
          </cell>
        </row>
        <row r="143">
          <cell r="B143" t="str">
            <v>Pós_Registros</v>
          </cell>
          <cell r="C143" t="str">
            <v>Pós_Registros</v>
          </cell>
          <cell r="E143" t="str">
            <v>OUTRAS RECEITAS</v>
          </cell>
          <cell r="F143" t="str">
            <v>Não conta</v>
          </cell>
          <cell r="G143" t="str">
            <v>NÃO CONTA</v>
          </cell>
        </row>
        <row r="144">
          <cell r="B144" t="str">
            <v>Despesas_compras</v>
          </cell>
          <cell r="C144" t="str">
            <v>Despesas_compras</v>
          </cell>
          <cell r="E144" t="str">
            <v>RECEITAS FINANCEIRAS</v>
          </cell>
          <cell r="F144" t="str">
            <v>Não conta</v>
          </cell>
          <cell r="G144" t="str">
            <v>RECEITAS FINANCEIRAS</v>
          </cell>
        </row>
        <row r="145">
          <cell r="E145" t="str">
            <v>Despesas_compras</v>
          </cell>
          <cell r="F145" t="str">
            <v>Despesas_Compras_lfe</v>
          </cell>
          <cell r="G145" t="str">
            <v>Despesas_Compras_lfe</v>
          </cell>
        </row>
        <row r="150">
          <cell r="B150" t="str">
            <v>Conta Gerencial</v>
          </cell>
          <cell r="C150" t="str">
            <v>(Vários itens)</v>
          </cell>
        </row>
        <row r="152">
          <cell r="B152" t="str">
            <v>Rótulos de Linha</v>
          </cell>
        </row>
        <row r="153">
          <cell r="B153" t="str">
            <v>Advocacia</v>
          </cell>
          <cell r="C153" t="str">
            <v>Advocacia</v>
          </cell>
        </row>
        <row r="154">
          <cell r="B154" t="str">
            <v>AFE/Taxa Certificação BPF</v>
          </cell>
          <cell r="C154" t="str">
            <v>AFE/Taxa Certificação BPF</v>
          </cell>
        </row>
        <row r="155">
          <cell r="B155" t="str">
            <v>Água</v>
          </cell>
          <cell r="C155" t="str">
            <v>Água</v>
          </cell>
        </row>
        <row r="156">
          <cell r="B156" t="str">
            <v>Ajuda de Custo Alimentação</v>
          </cell>
          <cell r="C156" t="str">
            <v>Ajuda de Custo Alimentação</v>
          </cell>
        </row>
        <row r="157">
          <cell r="B157" t="str">
            <v>Ajuda de Custo Combustível</v>
          </cell>
          <cell r="C157" t="str">
            <v>Ajuda de Custo Combustível</v>
          </cell>
        </row>
        <row r="158">
          <cell r="B158" t="str">
            <v>Ajuda de Custo Moradia/Aluguel</v>
          </cell>
          <cell r="C158" t="str">
            <v>Ajuda de Custo Moradia/Aluguel</v>
          </cell>
        </row>
        <row r="159">
          <cell r="B159" t="str">
            <v>Alimentação Funcionários</v>
          </cell>
          <cell r="C159" t="str">
            <v>Alimentação Funcionários</v>
          </cell>
        </row>
        <row r="160">
          <cell r="B160" t="str">
            <v>Alimentação Funcionários Site II</v>
          </cell>
          <cell r="C160" t="str">
            <v>Alimentação Funcionários Site II</v>
          </cell>
        </row>
        <row r="161">
          <cell r="B161" t="str">
            <v>Alimentação Interna Funcionários</v>
          </cell>
          <cell r="C161" t="str">
            <v>Alimentação Interna Funcionários</v>
          </cell>
        </row>
        <row r="162">
          <cell r="B162" t="str">
            <v>Alimentação Viagens</v>
          </cell>
          <cell r="C162" t="str">
            <v>Alimentação Viagens</v>
          </cell>
        </row>
        <row r="163">
          <cell r="B163" t="str">
            <v>Aluguel de Imóveis</v>
          </cell>
          <cell r="C163" t="str">
            <v>Aluguel de Imóveis</v>
          </cell>
        </row>
        <row r="164">
          <cell r="B164" t="str">
            <v>Aluguel de Máquinas e Equipamentos</v>
          </cell>
          <cell r="C164" t="str">
            <v>Aluguel de Máquinas e Equipamentos</v>
          </cell>
        </row>
        <row r="165">
          <cell r="B165" t="str">
            <v>Aluguel de Veículos</v>
          </cell>
          <cell r="C165" t="str">
            <v>Aluguel de Veículos</v>
          </cell>
        </row>
        <row r="166">
          <cell r="B166" t="str">
            <v>Aluguel Depósitos Produção</v>
          </cell>
          <cell r="C166" t="str">
            <v>Aluguel Depósitos Produção</v>
          </cell>
        </row>
        <row r="167">
          <cell r="B167" t="str">
            <v>Aluguel Espaço Feira de Negócios</v>
          </cell>
          <cell r="C167" t="str">
            <v>Aluguel Espaço Feira de Negócios</v>
          </cell>
        </row>
        <row r="168">
          <cell r="B168" t="str">
            <v>Aluguel Imóvel Linha de Silcagem</v>
          </cell>
          <cell r="C168" t="str">
            <v>Aluguel Imóvel Linha de Silcagem</v>
          </cell>
        </row>
        <row r="169">
          <cell r="B169" t="str">
            <v>Aluguel Imóvel Produção</v>
          </cell>
          <cell r="C169" t="str">
            <v>Aluguel Imóvel Produção</v>
          </cell>
        </row>
        <row r="170">
          <cell r="B170" t="str">
            <v>Aluguel Máquina Reprográfica</v>
          </cell>
          <cell r="C170" t="str">
            <v>Aluguel Máquina Reprográfica</v>
          </cell>
        </row>
        <row r="171">
          <cell r="B171" t="str">
            <v>Arrendamento de Caminhões</v>
          </cell>
          <cell r="C171" t="str">
            <v>Arrendamento de Caminhões</v>
          </cell>
        </row>
        <row r="172">
          <cell r="B172" t="str">
            <v>Assessoria BPF</v>
          </cell>
          <cell r="C172" t="str">
            <v>Assessoria BPF</v>
          </cell>
        </row>
        <row r="173">
          <cell r="B173" t="str">
            <v>Assessoria Criação e Publicidade</v>
          </cell>
          <cell r="C173" t="str">
            <v>Assessoria Criação e Publicidade</v>
          </cell>
        </row>
        <row r="174">
          <cell r="B174" t="str">
            <v>Assessoria de Comunicação</v>
          </cell>
          <cell r="C174" t="str">
            <v>Assessoria de Comunicação</v>
          </cell>
        </row>
        <row r="175">
          <cell r="B175" t="str">
            <v>Assessoria de Imprensa</v>
          </cell>
          <cell r="C175" t="str">
            <v>Assessoria de Imprensa</v>
          </cell>
        </row>
        <row r="176">
          <cell r="B176" t="str">
            <v>Assessoria em TI</v>
          </cell>
          <cell r="C176" t="str">
            <v>Assessoria em TI</v>
          </cell>
        </row>
        <row r="177">
          <cell r="B177" t="str">
            <v>Assessoria Empresarial</v>
          </cell>
          <cell r="C177" t="str">
            <v>Assessoria Empresarial</v>
          </cell>
        </row>
        <row r="178">
          <cell r="B178" t="str">
            <v>Assessoria Juridica Regulatório</v>
          </cell>
          <cell r="C178" t="str">
            <v>Assessoria Juridica Regulatório</v>
          </cell>
        </row>
        <row r="179">
          <cell r="B179" t="str">
            <v>Assessoria Tributária</v>
          </cell>
          <cell r="C179" t="str">
            <v>Assessoria Tributária</v>
          </cell>
        </row>
        <row r="180">
          <cell r="B180" t="str">
            <v>Assinatura Jornais, Revistas e Periódicos</v>
          </cell>
          <cell r="C180" t="str">
            <v>Assinatura Jornais, Revistas e Periódicos</v>
          </cell>
        </row>
        <row r="181">
          <cell r="B181" t="str">
            <v>Atividades Motivacionais</v>
          </cell>
          <cell r="C181" t="str">
            <v>Atividades Motivacionais</v>
          </cell>
        </row>
        <row r="182">
          <cell r="B182" t="str">
            <v>Auditoria Independente</v>
          </cell>
          <cell r="C182" t="str">
            <v>Auditoria Independente</v>
          </cell>
        </row>
        <row r="183">
          <cell r="B183" t="str">
            <v>Auxílio Creche</v>
          </cell>
          <cell r="C183" t="str">
            <v>Auxílio Creche</v>
          </cell>
        </row>
        <row r="184">
          <cell r="B184" t="str">
            <v>Benefícios Assistenciais</v>
          </cell>
          <cell r="C184" t="str">
            <v>Benefícios Assistenciais</v>
          </cell>
        </row>
        <row r="185">
          <cell r="B185" t="str">
            <v>Bonificações</v>
          </cell>
          <cell r="C185" t="str">
            <v>Bonificações</v>
          </cell>
        </row>
        <row r="186">
          <cell r="B186" t="str">
            <v>Brindes</v>
          </cell>
          <cell r="C186" t="str">
            <v>Brindes</v>
          </cell>
        </row>
        <row r="187">
          <cell r="B187" t="str">
            <v>Brindes Comerciais</v>
          </cell>
          <cell r="C187" t="str">
            <v>Brindes Comerciais</v>
          </cell>
        </row>
        <row r="188">
          <cell r="B188" t="str">
            <v>Calibração Equipamentos e Instrumentos</v>
          </cell>
          <cell r="C188" t="str">
            <v>Calibração Equipamentos e Instrumentos</v>
          </cell>
        </row>
        <row r="189">
          <cell r="B189" t="str">
            <v>Campanha Lançamento de Produtos</v>
          </cell>
          <cell r="C189" t="str">
            <v>Campanha Lançamento de Produtos</v>
          </cell>
        </row>
        <row r="190">
          <cell r="B190" t="str">
            <v>Carretos</v>
          </cell>
          <cell r="C190" t="str">
            <v>Carretos</v>
          </cell>
        </row>
        <row r="191">
          <cell r="B191" t="str">
            <v>Coffee Break</v>
          </cell>
          <cell r="C191" t="str">
            <v>Coffee Break</v>
          </cell>
        </row>
        <row r="192">
          <cell r="B192" t="str">
            <v>Combustível</v>
          </cell>
          <cell r="C192" t="str">
            <v>Combustível</v>
          </cell>
        </row>
        <row r="193">
          <cell r="B193" t="str">
            <v>Combustível Caminhões</v>
          </cell>
          <cell r="C193" t="str">
            <v>Combustível Caminhões</v>
          </cell>
        </row>
        <row r="194">
          <cell r="B194" t="str">
            <v>Combustível em Viagens</v>
          </cell>
          <cell r="C194" t="str">
            <v>Combustível em Viagens</v>
          </cell>
        </row>
        <row r="195">
          <cell r="B195" t="str">
            <v>Combustível Frota Leve</v>
          </cell>
          <cell r="C195" t="str">
            <v>Combustível Frota Leve</v>
          </cell>
        </row>
        <row r="196">
          <cell r="B196" t="str">
            <v>Combustível Gerador</v>
          </cell>
          <cell r="C196" t="str">
            <v>Combustível Gerador</v>
          </cell>
        </row>
        <row r="197">
          <cell r="B197" t="str">
            <v>Comissão Empresa de Cobrança</v>
          </cell>
          <cell r="C197" t="str">
            <v>Comissão Empresa de Cobrança</v>
          </cell>
        </row>
        <row r="198">
          <cell r="B198" t="str">
            <v>Comissões sobre Vendas</v>
          </cell>
          <cell r="C198" t="str">
            <v>Comissões sobre Vendas</v>
          </cell>
        </row>
        <row r="199">
          <cell r="B199" t="str">
            <v>Consultoria de Assuntos Regulatórios</v>
          </cell>
          <cell r="C199" t="str">
            <v>Consultoria de Assuntos Regulatórios</v>
          </cell>
        </row>
        <row r="200">
          <cell r="B200" t="str">
            <v>Contribuição Sindicatos e Associações</v>
          </cell>
          <cell r="C200" t="str">
            <v>Contribuição Sindicatos e Associações</v>
          </cell>
        </row>
        <row r="201">
          <cell r="B201" t="str">
            <v>Convenção de Vendas</v>
          </cell>
          <cell r="C201" t="str">
            <v>Convenção de Vendas</v>
          </cell>
        </row>
        <row r="202">
          <cell r="B202" t="str">
            <v>Custas e Emolumentos</v>
          </cell>
          <cell r="C202" t="str">
            <v>Custas e Emolumentos</v>
          </cell>
        </row>
        <row r="203">
          <cell r="B203" t="str">
            <v>Descarregador</v>
          </cell>
          <cell r="C203" t="str">
            <v>Descarregador</v>
          </cell>
        </row>
        <row r="204">
          <cell r="B204" t="str">
            <v>Descarte de Resíduos</v>
          </cell>
          <cell r="C204" t="str">
            <v>Descarte de Resíduos</v>
          </cell>
        </row>
        <row r="205">
          <cell r="B205" t="str">
            <v>Desconto de Vale Transporte</v>
          </cell>
          <cell r="C205" t="str">
            <v>Desconto de Vale Transporte</v>
          </cell>
        </row>
        <row r="206">
          <cell r="B206" t="str">
            <v>Descontos Concedidos Operacional</v>
          </cell>
          <cell r="C206" t="str">
            <v>Descontos Concedidos Operacional</v>
          </cell>
        </row>
        <row r="207">
          <cell r="B207" t="str">
            <v>Desenvolvimento e Manutenção de Software</v>
          </cell>
          <cell r="C207" t="str">
            <v>Desenvolvimento e Manutenção de Software</v>
          </cell>
        </row>
        <row r="208">
          <cell r="B208" t="str">
            <v>Despesa com Processos Judiciais</v>
          </cell>
          <cell r="C208" t="str">
            <v>Despesa com Processos Judiciais</v>
          </cell>
        </row>
        <row r="209">
          <cell r="B209" t="str">
            <v>Despesa com Visita de Clientes</v>
          </cell>
          <cell r="C209" t="str">
            <v>Despesa com Visita de Clientes</v>
          </cell>
        </row>
        <row r="210">
          <cell r="B210" t="str">
            <v>Despesas com Amortização de Software</v>
          </cell>
          <cell r="C210" t="str">
            <v>Despesas com Amortização de Software</v>
          </cell>
        </row>
        <row r="211">
          <cell r="B211" t="str">
            <v>Despesas com Certificação Digital</v>
          </cell>
          <cell r="C211" t="str">
            <v>Despesas com Certificação Digital</v>
          </cell>
        </row>
        <row r="212">
          <cell r="B212" t="str">
            <v>Despesas com Moto Taxi</v>
          </cell>
          <cell r="C212" t="str">
            <v>Despesas com Moto Taxi</v>
          </cell>
        </row>
        <row r="213">
          <cell r="B213" t="str">
            <v>Despesas com PCLD</v>
          </cell>
          <cell r="C213" t="str">
            <v>Despesas com PCLD</v>
          </cell>
        </row>
        <row r="214">
          <cell r="B214" t="str">
            <v>Despesas com Táxi</v>
          </cell>
          <cell r="C214" t="str">
            <v>Despesas com Táxi</v>
          </cell>
        </row>
        <row r="215">
          <cell r="B215" t="str">
            <v>Despesas Relacionamento Cliente/Fornecedor</v>
          </cell>
          <cell r="C215" t="str">
            <v>Despesas Relacionamento Cliente/Fornecedor</v>
          </cell>
        </row>
        <row r="216">
          <cell r="B216" t="str">
            <v>Diária Motorista Caminhões</v>
          </cell>
          <cell r="C216" t="str">
            <v>Diária Motorista Caminhões</v>
          </cell>
        </row>
        <row r="217">
          <cell r="B217" t="str">
            <v>Diária Motorista Frota Leve</v>
          </cell>
          <cell r="C217" t="str">
            <v>Diária Motorista Frota Leve</v>
          </cell>
        </row>
        <row r="218">
          <cell r="B218" t="str">
            <v>Diárias Viagens</v>
          </cell>
          <cell r="C218" t="str">
            <v>Diárias Viagens</v>
          </cell>
        </row>
        <row r="219">
          <cell r="B219" t="str">
            <v>Doações</v>
          </cell>
          <cell r="C219" t="str">
            <v>Doações</v>
          </cell>
        </row>
        <row r="220">
          <cell r="B220" t="str">
            <v>Dobra Bula</v>
          </cell>
          <cell r="C220" t="str">
            <v>Dobra Bula</v>
          </cell>
        </row>
        <row r="221">
          <cell r="B221" t="str">
            <v>Educação Continuada</v>
          </cell>
          <cell r="C221" t="str">
            <v>Educação Continuada</v>
          </cell>
        </row>
        <row r="222">
          <cell r="B222" t="str">
            <v>Educação e Treinamento (Capacitação)</v>
          </cell>
          <cell r="C222" t="str">
            <v>Educação e Treinamento (Capacitação)</v>
          </cell>
        </row>
        <row r="223">
          <cell r="B223" t="str">
            <v>Emplacamento Frota Leve</v>
          </cell>
          <cell r="C223" t="str">
            <v>Emplacamento Frota Leve</v>
          </cell>
        </row>
        <row r="224">
          <cell r="B224" t="str">
            <v>Emplacamento Frota Pesada</v>
          </cell>
          <cell r="C224" t="str">
            <v>Emplacamento Frota Pesada</v>
          </cell>
        </row>
        <row r="225">
          <cell r="B225" t="str">
            <v>Energia Eletrica</v>
          </cell>
          <cell r="C225" t="str">
            <v>Energia Eletrica</v>
          </cell>
        </row>
        <row r="226">
          <cell r="B226" t="str">
            <v>Energia Elétrica</v>
          </cell>
          <cell r="C226" t="str">
            <v>Energia Elétrica</v>
          </cell>
        </row>
        <row r="227">
          <cell r="B227" t="str">
            <v>Estacionamento</v>
          </cell>
          <cell r="C227" t="str">
            <v>Estacionamento</v>
          </cell>
        </row>
        <row r="228">
          <cell r="B228" t="str">
            <v>Exames Médicos</v>
          </cell>
          <cell r="C228" t="str">
            <v>Exames Médicos</v>
          </cell>
        </row>
        <row r="229">
          <cell r="B229" t="str">
            <v xml:space="preserve">Fardamento </v>
          </cell>
          <cell r="C229" t="str">
            <v xml:space="preserve">Fardamento </v>
          </cell>
        </row>
        <row r="230">
          <cell r="B230" t="str">
            <v>Farmácia</v>
          </cell>
          <cell r="C230" t="str">
            <v>Farmácia</v>
          </cell>
        </row>
        <row r="231">
          <cell r="B231" t="str">
            <v>Ferramentas de Pesquisa</v>
          </cell>
          <cell r="C231" t="str">
            <v>Ferramentas de Pesquisa</v>
          </cell>
        </row>
        <row r="232">
          <cell r="B232" t="str">
            <v>FGTS</v>
          </cell>
          <cell r="C232" t="str">
            <v>FGTS</v>
          </cell>
        </row>
        <row r="233">
          <cell r="B233" t="str">
            <v>Frete Compra</v>
          </cell>
          <cell r="C233" t="str">
            <v>Frete Compra</v>
          </cell>
        </row>
        <row r="234">
          <cell r="B234" t="str">
            <v>Frete Venda Transportadora e Redespacho</v>
          </cell>
          <cell r="C234" t="str">
            <v>Frete Venda Transportadora e Redespacho</v>
          </cell>
        </row>
        <row r="235">
          <cell r="B235" t="str">
            <v>Ginástica Laboral</v>
          </cell>
          <cell r="C235" t="str">
            <v>Ginástica Laboral</v>
          </cell>
        </row>
        <row r="236">
          <cell r="B236" t="str">
            <v>Honorários</v>
          </cell>
          <cell r="C236" t="e">
            <v>#N/A</v>
          </cell>
        </row>
        <row r="237">
          <cell r="B237" t="str">
            <v>Horas Extras</v>
          </cell>
          <cell r="C237" t="str">
            <v>Horas Extras</v>
          </cell>
        </row>
        <row r="238">
          <cell r="B238" t="str">
            <v xml:space="preserve">Hospedagem </v>
          </cell>
          <cell r="C238" t="str">
            <v xml:space="preserve">Hospedagem </v>
          </cell>
        </row>
        <row r="239">
          <cell r="B239" t="str">
            <v>Idiomas</v>
          </cell>
          <cell r="C239" t="str">
            <v>Idiomas</v>
          </cell>
        </row>
        <row r="240">
          <cell r="B240" t="str">
            <v>Indenização Consumidor</v>
          </cell>
          <cell r="C240" t="str">
            <v>Indenização Consumidor</v>
          </cell>
        </row>
        <row r="241">
          <cell r="B241" t="str">
            <v>INSS</v>
          </cell>
          <cell r="C241" t="str">
            <v>INSS</v>
          </cell>
        </row>
        <row r="242">
          <cell r="B242" t="str">
            <v>Internet</v>
          </cell>
          <cell r="C242" t="str">
            <v>Internet</v>
          </cell>
        </row>
        <row r="243">
          <cell r="B243" t="str">
            <v>Licença para Uso de Software (Aluguel)</v>
          </cell>
          <cell r="C243" t="str">
            <v>Licença para Uso de Software (Aluguel)</v>
          </cell>
        </row>
        <row r="244">
          <cell r="B244" t="str">
            <v>Lubrificantes Frota Leve</v>
          </cell>
          <cell r="C244" t="str">
            <v>Lubrificantes Frota Leve</v>
          </cell>
        </row>
        <row r="245">
          <cell r="B245" t="str">
            <v>Lubrificantes Gerador</v>
          </cell>
          <cell r="C245" t="str">
            <v>Lubrificantes Gerador</v>
          </cell>
        </row>
        <row r="246">
          <cell r="B246" t="str">
            <v>Manutenção Caminhões</v>
          </cell>
          <cell r="C246" t="str">
            <v>Manutenção Caminhões</v>
          </cell>
        </row>
        <row r="247">
          <cell r="B247" t="str">
            <v>Manutenção Conservação Máq. e Equipamentos</v>
          </cell>
          <cell r="C247" t="str">
            <v>Manutenção Conservação Máq. e Equipamentos</v>
          </cell>
        </row>
        <row r="248">
          <cell r="B248" t="str">
            <v>Manutenção Conservação Móveis e Utensílios</v>
          </cell>
          <cell r="C248" t="str">
            <v>Manutenção Conservação Móveis e Utensílios</v>
          </cell>
        </row>
        <row r="249">
          <cell r="B249" t="str">
            <v>Manutenção de Equipamentos de Informática</v>
          </cell>
          <cell r="C249" t="str">
            <v>Manutenção de Equipamentos de Informática</v>
          </cell>
        </row>
        <row r="250">
          <cell r="B250" t="str">
            <v>Manutenção e Conservação Instalações</v>
          </cell>
          <cell r="C250" t="str">
            <v>Manutenção e Conservação Instalações</v>
          </cell>
        </row>
        <row r="251">
          <cell r="B251" t="str">
            <v>Manutenção e Conservação Predial</v>
          </cell>
          <cell r="C251" t="str">
            <v>Manutenção e Conservação Predial</v>
          </cell>
        </row>
        <row r="252">
          <cell r="B252" t="str">
            <v>Manutenção Frota Leve</v>
          </cell>
          <cell r="C252" t="str">
            <v>Manutenção Frota Leve</v>
          </cell>
        </row>
        <row r="253">
          <cell r="B253" t="str">
            <v>Manutenção Gerador</v>
          </cell>
          <cell r="C253" t="str">
            <v>Manutenção Gerador</v>
          </cell>
        </row>
        <row r="254">
          <cell r="B254" t="str">
            <v>Manutenção Suporte Técnico Software</v>
          </cell>
          <cell r="C254" t="str">
            <v>Manutenção Suporte Técnico Software</v>
          </cell>
        </row>
        <row r="255">
          <cell r="B255" t="str">
            <v>Mão-de-Obra Terceirizada</v>
          </cell>
          <cell r="C255" t="str">
            <v>Mão-de-Obra Terceirizada</v>
          </cell>
        </row>
        <row r="256">
          <cell r="B256" t="str">
            <v>Materiais de Insumo</v>
          </cell>
          <cell r="C256" t="str">
            <v>Materiais de Insumo</v>
          </cell>
        </row>
        <row r="257">
          <cell r="B257" t="str">
            <v>Materiais de Manutenção e Reparos</v>
          </cell>
          <cell r="C257" t="str">
            <v>Materiais de Manutenção e Reparos</v>
          </cell>
        </row>
        <row r="258">
          <cell r="B258" t="str">
            <v>Materiais de Natureza Permanente</v>
          </cell>
          <cell r="C258" t="str">
            <v>Materiais de Natureza Permanente</v>
          </cell>
        </row>
        <row r="259">
          <cell r="B259" t="str">
            <v>Material de Análise Produção</v>
          </cell>
          <cell r="C259" t="str">
            <v>Material de Análise Produção</v>
          </cell>
        </row>
        <row r="260">
          <cell r="B260" t="str">
            <v>Material de Consumo Informática</v>
          </cell>
          <cell r="C260" t="str">
            <v>Material de Consumo Informática</v>
          </cell>
        </row>
        <row r="261">
          <cell r="B261" t="str">
            <v>Material de Consumo Máquina Reprografia</v>
          </cell>
          <cell r="C261" t="str">
            <v>Material de Consumo Máquina Reprografia</v>
          </cell>
        </row>
        <row r="262">
          <cell r="B262" t="str">
            <v>Material de Expediente</v>
          </cell>
          <cell r="C262" t="str">
            <v>Material de Expediente</v>
          </cell>
        </row>
        <row r="263">
          <cell r="B263" t="str">
            <v>Material de Laboratório</v>
          </cell>
          <cell r="C263" t="str">
            <v>Material de Laboratório</v>
          </cell>
        </row>
        <row r="264">
          <cell r="B264" t="str">
            <v>Material de Limpeza</v>
          </cell>
          <cell r="C264" t="str">
            <v>Material de Limpeza</v>
          </cell>
        </row>
        <row r="265">
          <cell r="B265" t="str">
            <v>Material de Limpeza Produção</v>
          </cell>
          <cell r="C265" t="str">
            <v>Material de Limpeza Produção</v>
          </cell>
        </row>
        <row r="266">
          <cell r="B266" t="str">
            <v>Material EPI</v>
          </cell>
          <cell r="C266" t="str">
            <v>Material EPI</v>
          </cell>
        </row>
        <row r="267">
          <cell r="B267" t="str">
            <v>Material Gráfico Divulgação de Produtos</v>
          </cell>
          <cell r="C267" t="str">
            <v>Material Gráfico Divulgação de Produtos</v>
          </cell>
        </row>
        <row r="268">
          <cell r="B268" t="str">
            <v>Material Gráfico e Repreográfico</v>
          </cell>
          <cell r="C268" t="str">
            <v>Material Gráfico e Repreográfico</v>
          </cell>
        </row>
        <row r="269">
          <cell r="B269" t="str">
            <v>Material Indireto para Embalagens</v>
          </cell>
          <cell r="C269" t="str">
            <v>Material Indireto para Embalagens</v>
          </cell>
        </row>
        <row r="270">
          <cell r="B270" t="str">
            <v>Material Sistema de Tratamento de Água</v>
          </cell>
          <cell r="C270" t="str">
            <v>Material Sistema de Tratamento de Água</v>
          </cell>
        </row>
        <row r="271">
          <cell r="B271" t="str">
            <v>Multa Caminhões</v>
          </cell>
          <cell r="C271" t="str">
            <v>Multa Caminhões</v>
          </cell>
        </row>
        <row r="272">
          <cell r="B272" t="str">
            <v>Multa Excesso de Peso</v>
          </cell>
          <cell r="C272" t="str">
            <v>Multa Excesso de Peso</v>
          </cell>
        </row>
        <row r="273">
          <cell r="B273" t="str">
            <v>Multa Frota Leve</v>
          </cell>
          <cell r="C273" t="str">
            <v>Multa Frota Leve</v>
          </cell>
        </row>
        <row r="274">
          <cell r="B274" t="str">
            <v>Multa Licitações</v>
          </cell>
          <cell r="C274" t="str">
            <v>Multa Licitações</v>
          </cell>
        </row>
        <row r="275">
          <cell r="B275" t="str">
            <v>Multa Termino Contratual</v>
          </cell>
          <cell r="C275" t="str">
            <v>Multa Termino Contratual</v>
          </cell>
        </row>
        <row r="276">
          <cell r="B276" t="str">
            <v>Multas Trabalhistas</v>
          </cell>
          <cell r="C276" t="str">
            <v>Multas Trabalhistas</v>
          </cell>
        </row>
        <row r="277">
          <cell r="B277" t="str">
            <v>Operador Logístico</v>
          </cell>
          <cell r="C277" t="str">
            <v>Operador Logístico</v>
          </cell>
        </row>
        <row r="278">
          <cell r="B278" t="str">
            <v>Outras Despesas Gerais</v>
          </cell>
          <cell r="C278" t="str">
            <v>Outras Despesas Gerais</v>
          </cell>
        </row>
        <row r="279">
          <cell r="B279" t="str">
            <v>Participação em Associações</v>
          </cell>
          <cell r="C279" t="str">
            <v>Participação em Associações</v>
          </cell>
        </row>
        <row r="280">
          <cell r="B280" t="str">
            <v>Participação em Feira de Negócios</v>
          </cell>
          <cell r="C280" t="str">
            <v>Participação em Feira de Negócios</v>
          </cell>
        </row>
        <row r="281">
          <cell r="B281" t="str">
            <v xml:space="preserve">Passagens Aéreas </v>
          </cell>
          <cell r="C281" t="str">
            <v xml:space="preserve">Passagens Aéreas </v>
          </cell>
        </row>
        <row r="282">
          <cell r="B282" t="str">
            <v>Passagens Marítimas</v>
          </cell>
          <cell r="C282" t="str">
            <v>Passagens Marítimas</v>
          </cell>
        </row>
        <row r="283">
          <cell r="B283" t="str">
            <v xml:space="preserve">Passagens Rodoviárias </v>
          </cell>
          <cell r="C283" t="str">
            <v xml:space="preserve">Passagens Rodoviárias </v>
          </cell>
        </row>
        <row r="284">
          <cell r="B284" t="str">
            <v>Pedágio</v>
          </cell>
          <cell r="C284" t="str">
            <v>Pedágio</v>
          </cell>
        </row>
        <row r="285">
          <cell r="B285" t="str">
            <v>Pedágios</v>
          </cell>
          <cell r="C285" t="str">
            <v>Pedágios</v>
          </cell>
        </row>
        <row r="286">
          <cell r="B286" t="str">
            <v>Perdas de Estoque</v>
          </cell>
          <cell r="C286" t="str">
            <v>Perdas de Estoque</v>
          </cell>
        </row>
        <row r="287">
          <cell r="B287" t="str">
            <v>Plano de Saúde</v>
          </cell>
          <cell r="C287" t="str">
            <v>Plano de Saúde</v>
          </cell>
        </row>
        <row r="288">
          <cell r="B288" t="str">
            <v>Plano Odontológico</v>
          </cell>
          <cell r="C288" t="str">
            <v>Plano Odontológico</v>
          </cell>
        </row>
        <row r="289">
          <cell r="B289" t="str">
            <v>Premiação Campanha de Clientes</v>
          </cell>
          <cell r="C289" t="str">
            <v>Premiação Campanha de Clientes</v>
          </cell>
        </row>
        <row r="290">
          <cell r="B290" t="str">
            <v>Premiação Campanha de Representantes</v>
          </cell>
          <cell r="C290" t="str">
            <v>Premiação Campanha de Representantes</v>
          </cell>
        </row>
        <row r="291">
          <cell r="B291" t="str">
            <v>Premio por Concursos</v>
          </cell>
          <cell r="C291" t="str">
            <v>Premio por Concursos</v>
          </cell>
        </row>
        <row r="292">
          <cell r="B292" t="str">
            <v>Prestação de Serviço Específico</v>
          </cell>
          <cell r="C292" t="str">
            <v>Prestação de Serviço Específico</v>
          </cell>
        </row>
        <row r="293">
          <cell r="B293" t="str">
            <v>Promotores de Vendas</v>
          </cell>
          <cell r="C293" t="str">
            <v>Promotores de Vendas</v>
          </cell>
        </row>
        <row r="294">
          <cell r="B294" t="str">
            <v>Propaganda e Merchandise</v>
          </cell>
          <cell r="C294" t="str">
            <v>Propaganda e Merchandise</v>
          </cell>
        </row>
        <row r="295">
          <cell r="B295" t="str">
            <v>Provisão 13º Salário</v>
          </cell>
          <cell r="C295" t="str">
            <v>Provisão 13º Salário</v>
          </cell>
        </row>
        <row r="296">
          <cell r="B296" t="str">
            <v>Provisão de Férias</v>
          </cell>
          <cell r="C296" t="str">
            <v>Provisão de Férias</v>
          </cell>
        </row>
        <row r="297">
          <cell r="B297" t="str">
            <v>Provisão para Aumentos/Promoções</v>
          </cell>
          <cell r="C297" t="str">
            <v>Provisão para Aumentos/Promoções</v>
          </cell>
        </row>
        <row r="298">
          <cell r="B298" t="str">
            <v>Provisão PPR Gestores</v>
          </cell>
          <cell r="C298" t="str">
            <v>Provisão PPR Gestores</v>
          </cell>
        </row>
        <row r="299">
          <cell r="B299" t="str">
            <v>Provisão PPR Global</v>
          </cell>
          <cell r="C299" t="str">
            <v>Provisão PPR Global</v>
          </cell>
        </row>
        <row r="300">
          <cell r="B300" t="str">
            <v>Publicações Legais</v>
          </cell>
          <cell r="C300" t="str">
            <v>Publicações Legais</v>
          </cell>
        </row>
        <row r="301">
          <cell r="B301" t="str">
            <v>Qualificação de Ambientes</v>
          </cell>
          <cell r="C301" t="str">
            <v>Qualificação de Ambientes</v>
          </cell>
        </row>
        <row r="302">
          <cell r="B302" t="str">
            <v>Qualificação de Equipamentos</v>
          </cell>
          <cell r="C302" t="str">
            <v>Qualificação de Equipamentos</v>
          </cell>
        </row>
        <row r="303">
          <cell r="B303" t="str">
            <v>Recrutamento e Seleção</v>
          </cell>
          <cell r="C303" t="str">
            <v>Recrutamento e Seleção</v>
          </cell>
        </row>
        <row r="304">
          <cell r="B304" t="str">
            <v>Registro/Manutenção de Domínio</v>
          </cell>
          <cell r="C304" t="str">
            <v>Registro/Manutenção de Domínio</v>
          </cell>
        </row>
        <row r="305">
          <cell r="B305" t="str">
            <v>Rescisão Representante</v>
          </cell>
          <cell r="C305" t="str">
            <v>Rescisão Representante</v>
          </cell>
        </row>
        <row r="306">
          <cell r="B306" t="str">
            <v>Salários e Adicionais</v>
          </cell>
          <cell r="C306" t="str">
            <v>Salários e Adicionais</v>
          </cell>
        </row>
        <row r="307">
          <cell r="B307" t="str">
            <v>Seguro de Caminhões</v>
          </cell>
          <cell r="C307" t="str">
            <v>Seguro de Caminhões</v>
          </cell>
        </row>
        <row r="308">
          <cell r="B308" t="str">
            <v>Seguro de Carga</v>
          </cell>
          <cell r="C308" t="str">
            <v>Seguro de Carga</v>
          </cell>
        </row>
        <row r="309">
          <cell r="B309" t="str">
            <v>Seguro de Máquinas</v>
          </cell>
          <cell r="C309" t="str">
            <v>Seguro de Máquinas</v>
          </cell>
        </row>
        <row r="310">
          <cell r="B310" t="str">
            <v>Seguro de Vida em Grupo</v>
          </cell>
          <cell r="C310" t="str">
            <v>Seguro de Vida em Grupo</v>
          </cell>
        </row>
        <row r="311">
          <cell r="B311" t="str">
            <v>Seguro Frota Leve</v>
          </cell>
          <cell r="C311" t="str">
            <v>Seguro Frota Leve</v>
          </cell>
        </row>
        <row r="312">
          <cell r="B312" t="str">
            <v>Seguro Instalações</v>
          </cell>
          <cell r="C312" t="str">
            <v>Seguro Instalações</v>
          </cell>
        </row>
        <row r="313">
          <cell r="B313" t="str">
            <v>Seguro Responsabilidade Civil</v>
          </cell>
          <cell r="C313" t="str">
            <v>Seguro Responsabilidade Civil</v>
          </cell>
        </row>
        <row r="314">
          <cell r="B314" t="str">
            <v>Serviço Análise de Crédito</v>
          </cell>
          <cell r="C314" t="str">
            <v>Serviço Análise de Crédito</v>
          </cell>
        </row>
        <row r="315">
          <cell r="B315" t="str">
            <v>Serviço Copa</v>
          </cell>
          <cell r="C315" t="str">
            <v>Serviço Copa</v>
          </cell>
        </row>
        <row r="316">
          <cell r="B316" t="str">
            <v>Serviço de Agendamento de Carga</v>
          </cell>
          <cell r="C316" t="str">
            <v>Serviço de Agendamento de Carga</v>
          </cell>
        </row>
        <row r="317">
          <cell r="B317" t="str">
            <v>Serviço de Armazenagem</v>
          </cell>
          <cell r="C317" t="str">
            <v>Serviço de Armazenagem</v>
          </cell>
        </row>
        <row r="318">
          <cell r="B318" t="str">
            <v>Serviço de Desembaraço Aduaneiro</v>
          </cell>
          <cell r="C318" t="str">
            <v>Serviço de Desembaraço Aduaneiro</v>
          </cell>
        </row>
        <row r="319">
          <cell r="B319" t="str">
            <v>Serviço de Rastreamento</v>
          </cell>
          <cell r="C319" t="str">
            <v>Serviço de Rastreamento</v>
          </cell>
        </row>
        <row r="320">
          <cell r="B320" t="str">
            <v>Serviço de Trasmissão em Audio e Video</v>
          </cell>
          <cell r="C320" t="str">
            <v>Serviço de Trasmissão em Audio e Video</v>
          </cell>
        </row>
        <row r="321">
          <cell r="B321" t="str">
            <v>Serviços de Contabilidade</v>
          </cell>
          <cell r="C321" t="str">
            <v>Serviços de Contabilidade</v>
          </cell>
        </row>
        <row r="322">
          <cell r="B322" t="str">
            <v>Serviços de Segurança</v>
          </cell>
          <cell r="C322" t="str">
            <v>Serviços de Segurança</v>
          </cell>
        </row>
        <row r="323">
          <cell r="B323" t="str">
            <v>Silcagem de Embalagens</v>
          </cell>
          <cell r="C323" t="str">
            <v>Silcagem de Embalagens</v>
          </cell>
        </row>
        <row r="324">
          <cell r="B324" t="str">
            <v>Suporte Técnico Software</v>
          </cell>
          <cell r="C324" t="str">
            <v>Suporte Técnico Software</v>
          </cell>
        </row>
        <row r="325">
          <cell r="B325" t="str">
            <v>Taxa TPP - Secretaria de Infra Estrutura</v>
          </cell>
          <cell r="C325" t="str">
            <v>Taxa TPP - Secretaria de Infra Estrutura</v>
          </cell>
        </row>
        <row r="326">
          <cell r="B326" t="str">
            <v>Taxas Operacionais</v>
          </cell>
          <cell r="C326" t="str">
            <v>Taxas Operacionais</v>
          </cell>
        </row>
        <row r="327">
          <cell r="B327" t="str">
            <v>Telefonia Fixa</v>
          </cell>
          <cell r="C327" t="str">
            <v>Telefonia Fixa</v>
          </cell>
        </row>
        <row r="328">
          <cell r="B328" t="str">
            <v>Telefonia Móvel</v>
          </cell>
          <cell r="C328" t="str">
            <v>Telefonia Móvel</v>
          </cell>
        </row>
        <row r="329">
          <cell r="B329" t="str">
            <v>Treinamento de PDV</v>
          </cell>
          <cell r="C329" t="str">
            <v>Treinamento de PDV</v>
          </cell>
        </row>
        <row r="330">
          <cell r="B330" t="str">
            <v>Vale Transporte</v>
          </cell>
          <cell r="C330" t="str">
            <v>Vale Transporte</v>
          </cell>
        </row>
        <row r="331">
          <cell r="B331" t="str">
            <v>Voip</v>
          </cell>
          <cell r="C331" t="str">
            <v>Voip</v>
          </cell>
        </row>
        <row r="332">
          <cell r="B332" t="str">
            <v>Xilincagem</v>
          </cell>
          <cell r="C332" t="str">
            <v>Xilincagem</v>
          </cell>
        </row>
        <row r="333">
          <cell r="B333" t="str">
            <v>Despesa com documentos</v>
          </cell>
          <cell r="C333" t="str">
            <v>Despesa com Documentos</v>
          </cell>
        </row>
        <row r="334">
          <cell r="B334" t="str">
            <v>Serviço de Correios</v>
          </cell>
          <cell r="C334" t="str">
            <v>Serviço de Correios</v>
          </cell>
        </row>
        <row r="335">
          <cell r="B335" t="str">
            <v>Material Descatável Produção</v>
          </cell>
          <cell r="C335" t="str">
            <v>Material Descatável Produção</v>
          </cell>
        </row>
        <row r="336">
          <cell r="B336" t="str">
            <v>Total Geral</v>
          </cell>
        </row>
        <row r="343">
          <cell r="B343" t="str">
            <v>Rótulos de Linha</v>
          </cell>
        </row>
        <row r="344">
          <cell r="B344" t="str">
            <v>OUTRAS DESPESAS</v>
          </cell>
          <cell r="C344" t="e">
            <v>#N/A</v>
          </cell>
        </row>
        <row r="345">
          <cell r="B345" t="str">
            <v>OUTRAS RECEITAS</v>
          </cell>
          <cell r="C345" t="e">
            <v>#N/A</v>
          </cell>
        </row>
        <row r="346">
          <cell r="B346" t="str">
            <v>Total Geral</v>
          </cell>
          <cell r="C346" t="e">
            <v>#N/A</v>
          </cell>
        </row>
        <row r="347">
          <cell r="C347" t="e">
            <v>#N/A</v>
          </cell>
        </row>
        <row r="348">
          <cell r="C348" t="e">
            <v>#N/A</v>
          </cell>
        </row>
        <row r="349">
          <cell r="C349" t="e">
            <v>#N/A</v>
          </cell>
        </row>
        <row r="350">
          <cell r="C350" t="e">
            <v>#N/A</v>
          </cell>
        </row>
        <row r="351">
          <cell r="C351" t="e">
            <v>#N/A</v>
          </cell>
        </row>
        <row r="352">
          <cell r="C352" t="e">
            <v>#N/A</v>
          </cell>
        </row>
        <row r="353">
          <cell r="C353" t="e">
            <v>#N/A</v>
          </cell>
        </row>
        <row r="354">
          <cell r="C354" t="e">
            <v>#N/A</v>
          </cell>
        </row>
        <row r="355">
          <cell r="C355" t="e">
            <v>#N/A</v>
          </cell>
        </row>
        <row r="356">
          <cell r="C356" t="e">
            <v>#N/A</v>
          </cell>
        </row>
        <row r="357">
          <cell r="C357" t="e">
            <v>#N/A</v>
          </cell>
        </row>
        <row r="358">
          <cell r="C358" t="e">
            <v>#N/A</v>
          </cell>
        </row>
        <row r="359">
          <cell r="C359" t="e">
            <v>#N/A</v>
          </cell>
        </row>
        <row r="360">
          <cell r="C360" t="e">
            <v>#N/A</v>
          </cell>
        </row>
        <row r="361">
          <cell r="C361" t="e">
            <v>#N/A</v>
          </cell>
        </row>
        <row r="362">
          <cell r="C362" t="e">
            <v>#N/A</v>
          </cell>
        </row>
        <row r="363">
          <cell r="C363" t="e">
            <v>#N/A</v>
          </cell>
        </row>
        <row r="364">
          <cell r="C364" t="e">
            <v>#N/A</v>
          </cell>
        </row>
        <row r="365">
          <cell r="C365" t="e">
            <v>#N/A</v>
          </cell>
        </row>
        <row r="366">
          <cell r="C366" t="e">
            <v>#N/A</v>
          </cell>
        </row>
        <row r="367">
          <cell r="C367" t="e">
            <v>#N/A</v>
          </cell>
        </row>
        <row r="368">
          <cell r="C368" t="e">
            <v>#N/A</v>
          </cell>
        </row>
        <row r="369">
          <cell r="C369" t="e">
            <v>#N/A</v>
          </cell>
        </row>
        <row r="370">
          <cell r="C370" t="e">
            <v>#N/A</v>
          </cell>
        </row>
        <row r="371">
          <cell r="C371" t="e">
            <v>#N/A</v>
          </cell>
        </row>
        <row r="372">
          <cell r="C372" t="e">
            <v>#N/A</v>
          </cell>
        </row>
        <row r="373">
          <cell r="C373" t="e">
            <v>#N/A</v>
          </cell>
        </row>
        <row r="374">
          <cell r="C374" t="e">
            <v>#N/A</v>
          </cell>
        </row>
        <row r="375">
          <cell r="C375" t="e">
            <v>#N/A</v>
          </cell>
        </row>
        <row r="376">
          <cell r="C376" t="e">
            <v>#N/A</v>
          </cell>
        </row>
        <row r="377">
          <cell r="C377" t="e">
            <v>#N/A</v>
          </cell>
        </row>
        <row r="378">
          <cell r="C378" t="e">
            <v>#N/A</v>
          </cell>
        </row>
        <row r="379">
          <cell r="C379" t="e">
            <v>#N/A</v>
          </cell>
        </row>
        <row r="380">
          <cell r="C380" t="e">
            <v>#N/A</v>
          </cell>
        </row>
        <row r="381">
          <cell r="C381" t="e">
            <v>#N/A</v>
          </cell>
        </row>
        <row r="382">
          <cell r="C382" t="e">
            <v>#N/A</v>
          </cell>
        </row>
        <row r="383">
          <cell r="C383" t="e">
            <v>#N/A</v>
          </cell>
        </row>
        <row r="384">
          <cell r="C384" t="e">
            <v>#N/A</v>
          </cell>
        </row>
        <row r="385">
          <cell r="C385" t="e">
            <v>#N/A</v>
          </cell>
        </row>
        <row r="386">
          <cell r="C386" t="e">
            <v>#N/A</v>
          </cell>
        </row>
        <row r="387">
          <cell r="C387" t="e">
            <v>#N/A</v>
          </cell>
        </row>
        <row r="388">
          <cell r="C388" t="e">
            <v>#N/A</v>
          </cell>
        </row>
        <row r="389">
          <cell r="C389" t="e">
            <v>#N/A</v>
          </cell>
        </row>
        <row r="390">
          <cell r="C390" t="e">
            <v>#N/A</v>
          </cell>
        </row>
        <row r="391">
          <cell r="C391" t="e">
            <v>#N/A</v>
          </cell>
        </row>
        <row r="392">
          <cell r="C392" t="e">
            <v>#N/A</v>
          </cell>
        </row>
        <row r="393">
          <cell r="C393" t="e">
            <v>#N/A</v>
          </cell>
        </row>
        <row r="394">
          <cell r="C394" t="e">
            <v>#N/A</v>
          </cell>
        </row>
        <row r="395">
          <cell r="C395" t="e">
            <v>#N/A</v>
          </cell>
        </row>
        <row r="396">
          <cell r="C396" t="e">
            <v>#N/A</v>
          </cell>
        </row>
        <row r="397">
          <cell r="C397" t="e">
            <v>#N/A</v>
          </cell>
        </row>
        <row r="398">
          <cell r="C398" t="e">
            <v>#N/A</v>
          </cell>
        </row>
        <row r="399">
          <cell r="C399" t="e">
            <v>#N/A</v>
          </cell>
        </row>
        <row r="400">
          <cell r="C400" t="e">
            <v>#N/A</v>
          </cell>
        </row>
        <row r="401">
          <cell r="C401" t="e">
            <v>#N/A</v>
          </cell>
        </row>
        <row r="402">
          <cell r="C402" t="e">
            <v>#N/A</v>
          </cell>
        </row>
        <row r="403">
          <cell r="C403" t="e">
            <v>#N/A</v>
          </cell>
        </row>
        <row r="404">
          <cell r="C404" t="e">
            <v>#N/A</v>
          </cell>
        </row>
        <row r="405">
          <cell r="C405" t="e">
            <v>#N/A</v>
          </cell>
        </row>
        <row r="406">
          <cell r="C406" t="e">
            <v>#N/A</v>
          </cell>
        </row>
        <row r="407">
          <cell r="C407" t="e">
            <v>#N/A</v>
          </cell>
        </row>
        <row r="408">
          <cell r="C408" t="e">
            <v>#N/A</v>
          </cell>
        </row>
        <row r="409">
          <cell r="C409" t="e">
            <v>#N/A</v>
          </cell>
        </row>
        <row r="410">
          <cell r="C410" t="e">
            <v>#N/A</v>
          </cell>
        </row>
        <row r="411">
          <cell r="C411" t="e">
            <v>#N/A</v>
          </cell>
        </row>
        <row r="412">
          <cell r="C412" t="e">
            <v>#N/A</v>
          </cell>
        </row>
        <row r="413">
          <cell r="C413" t="e">
            <v>#N/A</v>
          </cell>
        </row>
        <row r="414">
          <cell r="C414" t="e">
            <v>#N/A</v>
          </cell>
        </row>
        <row r="415">
          <cell r="C415" t="e">
            <v>#N/A</v>
          </cell>
        </row>
        <row r="416">
          <cell r="C416" t="e">
            <v>#N/A</v>
          </cell>
        </row>
        <row r="417">
          <cell r="C417" t="e">
            <v>#N/A</v>
          </cell>
        </row>
        <row r="418">
          <cell r="C418" t="e">
            <v>#N/A</v>
          </cell>
        </row>
        <row r="419">
          <cell r="C419" t="e">
            <v>#N/A</v>
          </cell>
        </row>
        <row r="420">
          <cell r="C420" t="e">
            <v>#N/A</v>
          </cell>
        </row>
        <row r="421">
          <cell r="C421" t="e">
            <v>#N/A</v>
          </cell>
        </row>
        <row r="422">
          <cell r="C422" t="e">
            <v>#N/A</v>
          </cell>
        </row>
        <row r="423">
          <cell r="C423" t="e">
            <v>#N/A</v>
          </cell>
        </row>
        <row r="424">
          <cell r="C424" t="e">
            <v>#N/A</v>
          </cell>
        </row>
        <row r="425">
          <cell r="C425" t="e">
            <v>#N/A</v>
          </cell>
        </row>
        <row r="426">
          <cell r="C426" t="e">
            <v>#N/A</v>
          </cell>
        </row>
        <row r="427">
          <cell r="C427" t="e">
            <v>#N/A</v>
          </cell>
        </row>
        <row r="428">
          <cell r="C428" t="e">
            <v>#N/A</v>
          </cell>
        </row>
        <row r="429">
          <cell r="C429" t="e">
            <v>#N/A</v>
          </cell>
        </row>
        <row r="430">
          <cell r="C430" t="e">
            <v>#N/A</v>
          </cell>
        </row>
        <row r="431">
          <cell r="C431" t="e">
            <v>#N/A</v>
          </cell>
        </row>
        <row r="432">
          <cell r="C432" t="e">
            <v>#N/A</v>
          </cell>
        </row>
        <row r="433">
          <cell r="C433" t="e">
            <v>#N/A</v>
          </cell>
        </row>
        <row r="434">
          <cell r="C434" t="e">
            <v>#N/A</v>
          </cell>
        </row>
        <row r="435">
          <cell r="C435" t="e">
            <v>#N/A</v>
          </cell>
        </row>
        <row r="436">
          <cell r="C436" t="e">
            <v>#N/A</v>
          </cell>
        </row>
        <row r="437">
          <cell r="C437" t="e">
            <v>#N/A</v>
          </cell>
        </row>
        <row r="438">
          <cell r="C438" t="e">
            <v>#N/A</v>
          </cell>
        </row>
        <row r="439">
          <cell r="C439" t="e">
            <v>#N/A</v>
          </cell>
        </row>
        <row r="440">
          <cell r="C440" t="e">
            <v>#N/A</v>
          </cell>
        </row>
        <row r="441">
          <cell r="C441" t="e">
            <v>#N/A</v>
          </cell>
        </row>
        <row r="442">
          <cell r="C442" t="e">
            <v>#N/A</v>
          </cell>
        </row>
        <row r="443">
          <cell r="C443" t="e">
            <v>#N/A</v>
          </cell>
        </row>
        <row r="444">
          <cell r="C444" t="e">
            <v>#N/A</v>
          </cell>
        </row>
        <row r="445">
          <cell r="C445" t="e">
            <v>#N/A</v>
          </cell>
        </row>
        <row r="446">
          <cell r="C446" t="e">
            <v>#N/A</v>
          </cell>
        </row>
        <row r="447">
          <cell r="C447" t="e">
            <v>#N/A</v>
          </cell>
        </row>
        <row r="448">
          <cell r="C448" t="e">
            <v>#N/A</v>
          </cell>
        </row>
        <row r="449">
          <cell r="C449" t="e">
            <v>#N/A</v>
          </cell>
        </row>
        <row r="450">
          <cell r="C450" t="e">
            <v>#N/A</v>
          </cell>
        </row>
        <row r="451">
          <cell r="C451" t="e">
            <v>#N/A</v>
          </cell>
        </row>
        <row r="452">
          <cell r="C452" t="e">
            <v>#N/A</v>
          </cell>
        </row>
        <row r="453">
          <cell r="C453" t="e">
            <v>#N/A</v>
          </cell>
        </row>
        <row r="454">
          <cell r="C454" t="e">
            <v>#N/A</v>
          </cell>
        </row>
        <row r="455">
          <cell r="C455" t="e">
            <v>#N/A</v>
          </cell>
        </row>
        <row r="456">
          <cell r="C456" t="e">
            <v>#N/A</v>
          </cell>
        </row>
        <row r="457">
          <cell r="C457" t="e">
            <v>#N/A</v>
          </cell>
        </row>
        <row r="458">
          <cell r="C458" t="e">
            <v>#N/A</v>
          </cell>
        </row>
        <row r="459">
          <cell r="C459" t="e">
            <v>#N/A</v>
          </cell>
        </row>
        <row r="460">
          <cell r="C460" t="e">
            <v>#N/A</v>
          </cell>
        </row>
        <row r="461">
          <cell r="C461" t="e">
            <v>#N/A</v>
          </cell>
        </row>
        <row r="462">
          <cell r="C462" t="e">
            <v>#N/A</v>
          </cell>
        </row>
        <row r="463">
          <cell r="C463" t="e">
            <v>#N/A</v>
          </cell>
        </row>
        <row r="464">
          <cell r="C464" t="e">
            <v>#N/A</v>
          </cell>
        </row>
        <row r="465">
          <cell r="C465" t="e">
            <v>#N/A</v>
          </cell>
        </row>
        <row r="466">
          <cell r="C466" t="e">
            <v>#N/A</v>
          </cell>
        </row>
        <row r="467">
          <cell r="C467" t="e">
            <v>#N/A</v>
          </cell>
        </row>
        <row r="468">
          <cell r="C468" t="e">
            <v>#N/A</v>
          </cell>
        </row>
        <row r="469">
          <cell r="C469" t="e">
            <v>#N/A</v>
          </cell>
        </row>
        <row r="470">
          <cell r="C470" t="e">
            <v>#N/A</v>
          </cell>
        </row>
        <row r="471">
          <cell r="C471" t="e">
            <v>#N/A</v>
          </cell>
        </row>
        <row r="472">
          <cell r="C472" t="e">
            <v>#N/A</v>
          </cell>
        </row>
        <row r="473">
          <cell r="C473" t="e">
            <v>#N/A</v>
          </cell>
        </row>
        <row r="474">
          <cell r="C474" t="e">
            <v>#N/A</v>
          </cell>
        </row>
        <row r="475">
          <cell r="C475" t="e">
            <v>#N/A</v>
          </cell>
        </row>
        <row r="476">
          <cell r="C476" t="e">
            <v>#N/A</v>
          </cell>
        </row>
        <row r="477">
          <cell r="C477" t="e">
            <v>#N/A</v>
          </cell>
        </row>
        <row r="478">
          <cell r="C478" t="e">
            <v>#N/A</v>
          </cell>
        </row>
        <row r="479">
          <cell r="C479" t="e">
            <v>#N/A</v>
          </cell>
        </row>
        <row r="480">
          <cell r="C480" t="e">
            <v>#N/A</v>
          </cell>
        </row>
        <row r="481">
          <cell r="C481" t="e">
            <v>#N/A</v>
          </cell>
        </row>
        <row r="482">
          <cell r="C482" t="e">
            <v>#N/A</v>
          </cell>
        </row>
        <row r="483">
          <cell r="C483" t="e">
            <v>#N/A</v>
          </cell>
        </row>
        <row r="484">
          <cell r="C484" t="e">
            <v>#N/A</v>
          </cell>
        </row>
        <row r="485">
          <cell r="C485" t="e">
            <v>#N/A</v>
          </cell>
        </row>
        <row r="486">
          <cell r="C486" t="e">
            <v>#N/A</v>
          </cell>
        </row>
        <row r="487">
          <cell r="C487" t="e">
            <v>#N/A</v>
          </cell>
        </row>
        <row r="488">
          <cell r="C488" t="e">
            <v>#N/A</v>
          </cell>
        </row>
        <row r="489">
          <cell r="C489" t="e">
            <v>#N/A</v>
          </cell>
        </row>
        <row r="490">
          <cell r="C490" t="e">
            <v>#N/A</v>
          </cell>
        </row>
        <row r="491">
          <cell r="C491" t="e">
            <v>#N/A</v>
          </cell>
        </row>
        <row r="492">
          <cell r="C492" t="e">
            <v>#N/A</v>
          </cell>
        </row>
        <row r="493">
          <cell r="C493" t="e">
            <v>#N/A</v>
          </cell>
        </row>
        <row r="494">
          <cell r="C494" t="e">
            <v>#N/A</v>
          </cell>
        </row>
        <row r="495">
          <cell r="C495" t="e">
            <v>#N/A</v>
          </cell>
        </row>
        <row r="496">
          <cell r="C496" t="e">
            <v>#N/A</v>
          </cell>
        </row>
        <row r="497">
          <cell r="C497" t="e">
            <v>#N/A</v>
          </cell>
        </row>
        <row r="498">
          <cell r="C498" t="e">
            <v>#N/A</v>
          </cell>
        </row>
        <row r="499">
          <cell r="C499" t="e">
            <v>#N/A</v>
          </cell>
        </row>
        <row r="500">
          <cell r="C500" t="e">
            <v>#N/A</v>
          </cell>
        </row>
        <row r="501">
          <cell r="C501" t="e">
            <v>#N/A</v>
          </cell>
        </row>
        <row r="502">
          <cell r="C502" t="e">
            <v>#N/A</v>
          </cell>
        </row>
        <row r="503">
          <cell r="C503" t="e">
            <v>#N/A</v>
          </cell>
        </row>
        <row r="504">
          <cell r="C504" t="e">
            <v>#N/A</v>
          </cell>
        </row>
        <row r="505">
          <cell r="C505" t="e">
            <v>#N/A</v>
          </cell>
        </row>
        <row r="506">
          <cell r="C506" t="e">
            <v>#N/A</v>
          </cell>
        </row>
        <row r="507">
          <cell r="C507" t="e">
            <v>#N/A</v>
          </cell>
        </row>
        <row r="508">
          <cell r="C508" t="e">
            <v>#N/A</v>
          </cell>
        </row>
        <row r="509">
          <cell r="C509" t="e">
            <v>#N/A</v>
          </cell>
        </row>
        <row r="510">
          <cell r="C510" t="e">
            <v>#N/A</v>
          </cell>
        </row>
        <row r="511">
          <cell r="C511" t="e">
            <v>#N/A</v>
          </cell>
        </row>
        <row r="512">
          <cell r="C512" t="e">
            <v>#N/A</v>
          </cell>
        </row>
        <row r="513">
          <cell r="C513" t="e">
            <v>#N/A</v>
          </cell>
        </row>
        <row r="514">
          <cell r="C514" t="e">
            <v>#N/A</v>
          </cell>
        </row>
        <row r="515">
          <cell r="C515" t="e">
            <v>#N/A</v>
          </cell>
        </row>
        <row r="516">
          <cell r="C516" t="e">
            <v>#N/A</v>
          </cell>
        </row>
        <row r="517">
          <cell r="C517" t="e">
            <v>#N/A</v>
          </cell>
        </row>
        <row r="518">
          <cell r="C518" t="e">
            <v>#N/A</v>
          </cell>
        </row>
        <row r="519">
          <cell r="C519" t="e">
            <v>#N/A</v>
          </cell>
        </row>
        <row r="520">
          <cell r="C520" t="e">
            <v>#N/A</v>
          </cell>
        </row>
        <row r="521">
          <cell r="C521" t="e">
            <v>#N/A</v>
          </cell>
        </row>
        <row r="522">
          <cell r="C522" t="e">
            <v>#N/A</v>
          </cell>
        </row>
        <row r="523">
          <cell r="C523" t="e">
            <v>#N/A</v>
          </cell>
        </row>
        <row r="524">
          <cell r="C524" t="e">
            <v>#N/A</v>
          </cell>
        </row>
        <row r="525">
          <cell r="C525" t="e">
            <v>#N/A</v>
          </cell>
        </row>
        <row r="526">
          <cell r="C526" t="e">
            <v>#N/A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 de IC"/>
      <sheetName val="Tabela_Completa"/>
      <sheetName val="Aux_Tabela"/>
      <sheetName val="Tabela"/>
      <sheetName val="Grafico IC"/>
      <sheetName val="Arvore de Metas"/>
    </sheetNames>
    <sheetDataSet>
      <sheetData sheetId="0">
        <row r="3">
          <cell r="A3" t="str">
            <v>Despesas do setor de Desenv. de Produtos</v>
          </cell>
        </row>
        <row r="4">
          <cell r="A4" t="str">
            <v>Prazo Médio de Envio de Amostras</v>
          </cell>
        </row>
        <row r="5">
          <cell r="A5" t="str">
            <v>Volume de Vendas de Novos produtos desenvolvidos</v>
          </cell>
        </row>
        <row r="6">
          <cell r="A6" t="str">
            <v>Saving com substituição de MP e processos</v>
          </cell>
        </row>
        <row r="7">
          <cell r="A7">
            <v>0</v>
          </cell>
        </row>
        <row r="8">
          <cell r="A8">
            <v>0</v>
          </cell>
        </row>
        <row r="9">
          <cell r="A9">
            <v>0</v>
          </cell>
        </row>
        <row r="10">
          <cell r="A10">
            <v>0</v>
          </cell>
        </row>
        <row r="11">
          <cell r="A11">
            <v>0</v>
          </cell>
        </row>
        <row r="12">
          <cell r="A12">
            <v>0</v>
          </cell>
        </row>
        <row r="13">
          <cell r="A13">
            <v>0</v>
          </cell>
        </row>
        <row r="14">
          <cell r="A14">
            <v>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  <row r="21">
          <cell r="A21">
            <v>0</v>
          </cell>
        </row>
        <row r="22">
          <cell r="A22">
            <v>0</v>
          </cell>
        </row>
        <row r="23">
          <cell r="A23">
            <v>0</v>
          </cell>
        </row>
        <row r="24">
          <cell r="A24">
            <v>0</v>
          </cell>
        </row>
        <row r="25">
          <cell r="A25">
            <v>0</v>
          </cell>
        </row>
        <row r="26">
          <cell r="A26">
            <v>0</v>
          </cell>
        </row>
        <row r="27">
          <cell r="A27">
            <v>0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0</v>
          </cell>
        </row>
        <row r="31">
          <cell r="A31">
            <v>0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CRED. TRIB. 1997"/>
      <sheetName val="CRED. TRIB. 1997 (NEW)"/>
      <sheetName val="CRED. TRIB. 1998"/>
      <sheetName val="CRED. TRIB. 1999"/>
      <sheetName val="Provisões"/>
      <sheetName val="MOV"/>
      <sheetName val="Distribuição IR"/>
      <sheetName val="PROJEÇÕES 1998"/>
      <sheetName val="PROJEÇÕES 1999"/>
      <sheetName val="XREF"/>
      <sheetName val="Tickmarks"/>
      <sheetName val="Financimentos CP"/>
      <sheetName val="Premissas"/>
      <sheetName val="Summary Information"/>
      <sheetName val="INPUT"/>
      <sheetName val="BDados Intermoinhos"/>
      <sheetName val="SCG"/>
      <sheetName val="Inputs_Unidades_Geradoras"/>
      <sheetName val="ANALI98"/>
      <sheetName val="Telemig"/>
      <sheetName val="Major Maint"/>
      <sheetName val="LATASA"/>
      <sheetName val="Production Cost Adjust - R$"/>
      <sheetName val="Parc. de ICMS"/>
      <sheetName val="Sheet2"/>
      <sheetName val="pl atual"/>
      <sheetName val="Classif"/>
      <sheetName val="INFO"/>
      <sheetName val="Séries IGP-M e IPCA"/>
      <sheetName val="114 RAZAO 01 - 03"/>
      <sheetName val="Tavola 9-10 investimenti"/>
      <sheetName val="Insurance"/>
      <sheetName val="UFIR"/>
      <sheetName val="A4"/>
      <sheetName val="tutti"/>
      <sheetName val="DropDowns"/>
      <sheetName val="Plano de Contas"/>
      <sheetName val="Medições a faturar"/>
      <sheetName val="Teste Drpc"/>
      <sheetName val="OUT02.REPORT"/>
      <sheetName val="BAL_L1_OUT12"/>
      <sheetName val="Volume"/>
      <sheetName val="DRE"/>
      <sheetName val="Informe"/>
      <sheetName val="Particip"/>
      <sheetName val="Proventi e Oneri"/>
      <sheetName val="1.6 TRS Data"/>
      <sheetName val="BancoSegment"/>
      <sheetName val="Critérios"/>
      <sheetName val="EVOL REAL"/>
      <sheetName val="GRAFICO COMPARATIVA PARQUE"/>
      <sheetName val="Resumo Fatur."/>
      <sheetName val="DE_PARA"/>
      <sheetName val="Base"/>
      <sheetName val="ELIM_FINANCEIRA"/>
      <sheetName val="ModEdit"/>
      <sheetName val="DADOS"/>
      <sheetName val="Tabla Inversiones"/>
      <sheetName val="P P Financieros"/>
      <sheetName val="Tipo"/>
      <sheetName val="sum"/>
      <sheetName val="ANALI2001"/>
      <sheetName val=""/>
      <sheetName val="CDI"/>
      <sheetName val="Logos"/>
      <sheetName val="Capa"/>
      <sheetName val="Auxiliar"/>
      <sheetName val="Mercado"/>
      <sheetName val="Business segments"/>
      <sheetName val="Input Tab"/>
      <sheetName val="Sensib"/>
      <sheetName val="Conciliação Bancária"/>
      <sheetName val="Orden de Compra"/>
      <sheetName val="C-2Veloso"/>
      <sheetName val="AA-1"/>
      <sheetName val="Financimentos_CP"/>
      <sheetName val="CRED__TRIB__1997"/>
      <sheetName val="CRED__TRIB__1997_(NEW)"/>
      <sheetName val="CRED__TRIB__1998"/>
      <sheetName val="CRED__TRIB__1999"/>
      <sheetName val="Distribuição_IR"/>
      <sheetName val="PROJEÇÕES_1998"/>
      <sheetName val="PROJEÇÕES_1999"/>
      <sheetName val="Financimentos_CP1"/>
      <sheetName val="Major_Maint"/>
      <sheetName val="Summary_Information"/>
      <sheetName val="Production_Cost_Adjust_-_R$"/>
      <sheetName val="pl_atual"/>
      <sheetName val="BDados_Intermoinhos"/>
      <sheetName val="Parc__de_ICMS"/>
      <sheetName val="Séries_IGP-M_e_IPCA"/>
      <sheetName val="114_RAZAO_01_-_03"/>
      <sheetName val="Tavola_9-10_investimenti"/>
      <sheetName val="Plano_de_Contas"/>
      <sheetName val="Medições_a_faturar"/>
      <sheetName val="Teste_Drpc"/>
      <sheetName val="OUT02_REPORT"/>
      <sheetName val="Beta"/>
      <sheetName val="contas"/>
      <sheetName val="CRITERIOS"/>
      <sheetName val="Equity set 04"/>
      <sheetName val="Ágio"/>
      <sheetName val="Balancete antes"/>
      <sheetName val="GLP 2001"/>
      <sheetName val="GLP-DISCOUNT"/>
      <sheetName val="Result_Cash"/>
      <sheetName val="Mapa Empréstimos {ppc}"/>
      <sheetName val="Report 31.12.04"/>
      <sheetName val="Cartas de Fiança"/>
      <sheetName val="BETA - Abertura"/>
      <sheetName val="fdg2"/>
      <sheetName val="Plan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66099</v>
          </cell>
          <cell r="B3">
            <v>66099</v>
          </cell>
          <cell r="D3" t="str">
            <v>DRAFT R$F</v>
          </cell>
          <cell r="E3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Custo x mercado"/>
      <sheetName val="Custo médio Semi-Acab"/>
      <sheetName val="Custo médio Acabado"/>
      <sheetName val="EMs X Contabilidade"/>
      <sheetName val="Ajustes de Inventário"/>
      <sheetName val="XREF"/>
      <sheetName val="Tickmarks"/>
      <sheetName val="Movimentação"/>
      <sheetName val="CPV"/>
      <sheetName val="Custou ou Mercado"/>
      <sheetName val="Custo Médio"/>
      <sheetName val="teste"/>
      <sheetName val="POP"/>
      <sheetName val="formalização_acl"/>
      <sheetName val="Custo ou Mercado"/>
      <sheetName val="UFIR"/>
      <sheetName val="KMP-RFS"/>
      <sheetName val="MTS"/>
      <sheetName val="SPS"/>
      <sheetName val="CELPE-média-mensal-99-04"/>
      <sheetName val="DFLSUBS"/>
      <sheetName val="DRE"/>
      <sheetName val="CALC-RESUMO"/>
      <sheetName val="INDICE"/>
      <sheetName val="BP"/>
      <sheetName val="ANALI98"/>
      <sheetName val="CEEMES"/>
      <sheetName val="Tabela de Parâmetros"/>
      <sheetName val="Mapa"/>
    </sheetNames>
    <sheetDataSet>
      <sheetData sheetId="0" refreshError="1">
        <row r="2">
          <cell r="F2" t="str">
            <v>31/12/02</v>
          </cell>
          <cell r="H2" t="str">
            <v>AJE</v>
          </cell>
          <cell r="I2" t="str">
            <v>Adjusted</v>
          </cell>
          <cell r="J2" t="str">
            <v>RJE</v>
          </cell>
          <cell r="K2" t="str">
            <v>31/12/02</v>
          </cell>
          <cell r="M2" t="str">
            <v>31/12/01</v>
          </cell>
        </row>
        <row r="4">
          <cell r="F4">
            <v>34043.1</v>
          </cell>
          <cell r="H4">
            <v>0</v>
          </cell>
          <cell r="I4">
            <v>34043.1</v>
          </cell>
          <cell r="J4">
            <v>0</v>
          </cell>
          <cell r="K4">
            <v>34043.1</v>
          </cell>
          <cell r="M4">
            <v>0</v>
          </cell>
        </row>
        <row r="5">
          <cell r="F5">
            <v>21658.240000000002</v>
          </cell>
          <cell r="H5">
            <v>0</v>
          </cell>
          <cell r="I5">
            <v>21658.240000000002</v>
          </cell>
          <cell r="J5">
            <v>0</v>
          </cell>
          <cell r="K5">
            <v>21658.240000000002</v>
          </cell>
          <cell r="M5">
            <v>0</v>
          </cell>
        </row>
        <row r="6">
          <cell r="F6">
            <v>7561.16</v>
          </cell>
          <cell r="H6">
            <v>0</v>
          </cell>
          <cell r="I6">
            <v>7561.16</v>
          </cell>
          <cell r="J6">
            <v>0</v>
          </cell>
          <cell r="K6">
            <v>7561.16</v>
          </cell>
          <cell r="M6">
            <v>0</v>
          </cell>
        </row>
        <row r="7">
          <cell r="F7">
            <v>5249.74</v>
          </cell>
          <cell r="H7">
            <v>0</v>
          </cell>
          <cell r="I7">
            <v>5249.74</v>
          </cell>
          <cell r="J7">
            <v>0</v>
          </cell>
          <cell r="K7">
            <v>5249.74</v>
          </cell>
          <cell r="M7">
            <v>0</v>
          </cell>
        </row>
        <row r="8">
          <cell r="F8">
            <v>9739.1299999999992</v>
          </cell>
          <cell r="H8">
            <v>0</v>
          </cell>
          <cell r="I8">
            <v>9739.1299999999992</v>
          </cell>
          <cell r="J8">
            <v>0</v>
          </cell>
          <cell r="K8">
            <v>9739.1299999999992</v>
          </cell>
          <cell r="M8">
            <v>0</v>
          </cell>
        </row>
        <row r="9">
          <cell r="F9">
            <v>1500.4</v>
          </cell>
          <cell r="H9">
            <v>0</v>
          </cell>
          <cell r="I9">
            <v>1500.4</v>
          </cell>
          <cell r="J9">
            <v>0</v>
          </cell>
          <cell r="K9">
            <v>1500.4</v>
          </cell>
          <cell r="M9">
            <v>0</v>
          </cell>
        </row>
        <row r="10">
          <cell r="F10">
            <v>79751.77</v>
          </cell>
          <cell r="H10">
            <v>0</v>
          </cell>
          <cell r="I10">
            <v>79751.77</v>
          </cell>
          <cell r="J10">
            <v>0</v>
          </cell>
          <cell r="K10">
            <v>79751.77</v>
          </cell>
          <cell r="M10">
            <v>0</v>
          </cell>
        </row>
        <row r="11">
          <cell r="F11">
            <v>79751.77</v>
          </cell>
          <cell r="H11">
            <v>0</v>
          </cell>
          <cell r="I11">
            <v>79751.77</v>
          </cell>
          <cell r="J11">
            <v>0</v>
          </cell>
          <cell r="K11">
            <v>79751.77</v>
          </cell>
          <cell r="M11">
            <v>0</v>
          </cell>
        </row>
      </sheetData>
      <sheetData sheetId="1" refreshError="1">
        <row r="1">
          <cell r="F1" t="str">
            <v>31/12/02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31/12/02</v>
          </cell>
          <cell r="K1" t="str">
            <v>31/12/01</v>
          </cell>
        </row>
        <row r="3">
          <cell r="F3">
            <v>34043.1</v>
          </cell>
          <cell r="G3">
            <v>0</v>
          </cell>
          <cell r="H3">
            <v>34043.1</v>
          </cell>
          <cell r="I3">
            <v>0</v>
          </cell>
          <cell r="J3">
            <v>34043.1</v>
          </cell>
          <cell r="K3">
            <v>0</v>
          </cell>
        </row>
        <row r="4">
          <cell r="F4">
            <v>21658.240000000002</v>
          </cell>
          <cell r="G4">
            <v>0</v>
          </cell>
          <cell r="H4">
            <v>21658.240000000002</v>
          </cell>
          <cell r="I4">
            <v>0</v>
          </cell>
          <cell r="J4">
            <v>21658.240000000002</v>
          </cell>
          <cell r="K4">
            <v>0</v>
          </cell>
        </row>
        <row r="5">
          <cell r="F5">
            <v>7561.16</v>
          </cell>
          <cell r="G5">
            <v>0</v>
          </cell>
          <cell r="H5">
            <v>7561.16</v>
          </cell>
          <cell r="I5">
            <v>0</v>
          </cell>
          <cell r="J5">
            <v>7561.16</v>
          </cell>
          <cell r="K5">
            <v>0</v>
          </cell>
        </row>
        <row r="6">
          <cell r="F6">
            <v>5249.74</v>
          </cell>
          <cell r="G6">
            <v>0</v>
          </cell>
          <cell r="H6">
            <v>5249.74</v>
          </cell>
          <cell r="I6">
            <v>0</v>
          </cell>
          <cell r="J6">
            <v>5249.74</v>
          </cell>
          <cell r="K6">
            <v>0</v>
          </cell>
        </row>
        <row r="7">
          <cell r="F7">
            <v>9739.1299999999992</v>
          </cell>
          <cell r="G7">
            <v>0</v>
          </cell>
          <cell r="H7">
            <v>9739.1299999999992</v>
          </cell>
          <cell r="I7">
            <v>0</v>
          </cell>
          <cell r="J7">
            <v>9739.1299999999992</v>
          </cell>
          <cell r="K7">
            <v>0</v>
          </cell>
        </row>
        <row r="8">
          <cell r="F8">
            <v>1500.4</v>
          </cell>
          <cell r="G8">
            <v>0</v>
          </cell>
          <cell r="H8">
            <v>1500.4</v>
          </cell>
          <cell r="I8">
            <v>0</v>
          </cell>
          <cell r="J8">
            <v>1500.4</v>
          </cell>
          <cell r="K8">
            <v>0</v>
          </cell>
        </row>
        <row r="9">
          <cell r="F9">
            <v>79751.77</v>
          </cell>
          <cell r="G9">
            <v>0</v>
          </cell>
          <cell r="H9">
            <v>79751.77</v>
          </cell>
          <cell r="I9">
            <v>0</v>
          </cell>
          <cell r="J9">
            <v>79751.77</v>
          </cell>
          <cell r="K9">
            <v>0</v>
          </cell>
        </row>
        <row r="10">
          <cell r="F10">
            <v>79751.77</v>
          </cell>
          <cell r="G10">
            <v>0</v>
          </cell>
          <cell r="H10">
            <v>79751.77</v>
          </cell>
          <cell r="I10">
            <v>0</v>
          </cell>
          <cell r="J10">
            <v>79751.77</v>
          </cell>
          <cell r="K10">
            <v>0</v>
          </cell>
        </row>
        <row r="11">
          <cell r="F11">
            <v>3</v>
          </cell>
          <cell r="G11">
            <v>0</v>
          </cell>
          <cell r="H11">
            <v>3</v>
          </cell>
          <cell r="I11">
            <v>0</v>
          </cell>
          <cell r="J11">
            <v>3</v>
          </cell>
          <cell r="K11">
            <v>0</v>
          </cell>
        </row>
        <row r="12">
          <cell r="F12">
            <v>55</v>
          </cell>
          <cell r="G12">
            <v>0</v>
          </cell>
          <cell r="H12">
            <v>55</v>
          </cell>
          <cell r="I12">
            <v>0</v>
          </cell>
          <cell r="J12">
            <v>55</v>
          </cell>
          <cell r="K12">
            <v>0</v>
          </cell>
        </row>
        <row r="13">
          <cell r="F13">
            <v>262</v>
          </cell>
          <cell r="G13">
            <v>0</v>
          </cell>
          <cell r="H13">
            <v>262</v>
          </cell>
          <cell r="I13">
            <v>0</v>
          </cell>
          <cell r="J13">
            <v>262</v>
          </cell>
          <cell r="K13">
            <v>209</v>
          </cell>
        </row>
        <row r="14">
          <cell r="F14">
            <v>262</v>
          </cell>
          <cell r="G14">
            <v>0</v>
          </cell>
          <cell r="H14">
            <v>262</v>
          </cell>
          <cell r="I14">
            <v>0</v>
          </cell>
          <cell r="J14">
            <v>262</v>
          </cell>
          <cell r="K14">
            <v>209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ório.Cron"/>
      <sheetName val="Relatório.Des"/>
      <sheetName val="Financials"/>
      <sheetName val="Listas"/>
    </sheetNames>
    <sheetDataSet>
      <sheetData sheetId="0" refreshError="1"/>
      <sheetData sheetId="1" refreshError="1"/>
      <sheetData sheetId="2" refreshError="1"/>
      <sheetData sheetId="3" refreshError="1">
        <row r="3">
          <cell r="B3" t="str">
            <v>1.1</v>
          </cell>
          <cell r="C3" t="str">
            <v>Terreno</v>
          </cell>
        </row>
        <row r="4">
          <cell r="B4" t="str">
            <v>1.2</v>
          </cell>
          <cell r="C4" t="str">
            <v>Desenvolvimento / Planejamento</v>
          </cell>
        </row>
        <row r="5">
          <cell r="B5" t="str">
            <v>1.3</v>
          </cell>
          <cell r="C5" t="str">
            <v>Marketing/Publicidade</v>
          </cell>
        </row>
        <row r="6">
          <cell r="B6" t="str">
            <v>1.4</v>
          </cell>
          <cell r="C6" t="str">
            <v>Gerenciamento</v>
          </cell>
        </row>
        <row r="7">
          <cell r="B7" t="str">
            <v>1.5</v>
          </cell>
          <cell r="C7" t="str">
            <v>Assessorias e Consultorias</v>
          </cell>
        </row>
        <row r="8">
          <cell r="B8" t="str">
            <v>1.6</v>
          </cell>
          <cell r="C8" t="str">
            <v>Projetos Técnicos</v>
          </cell>
        </row>
        <row r="9">
          <cell r="B9" t="str">
            <v>1.7</v>
          </cell>
          <cell r="C9" t="str">
            <v>Fiscalização / Orçamento</v>
          </cell>
        </row>
        <row r="10">
          <cell r="B10" t="str">
            <v>1.8</v>
          </cell>
          <cell r="C10" t="str">
            <v>Aprovações Legais</v>
          </cell>
        </row>
        <row r="11">
          <cell r="B11" t="str">
            <v>1.9</v>
          </cell>
          <cell r="C11" t="str">
            <v xml:space="preserve">Construção </v>
          </cell>
        </row>
        <row r="12">
          <cell r="B12" t="str">
            <v>1.10</v>
          </cell>
          <cell r="C12" t="str">
            <v>Condicionantes</v>
          </cell>
        </row>
        <row r="13">
          <cell r="B13" t="str">
            <v>1.11</v>
          </cell>
          <cell r="C13" t="str">
            <v>Subsídios</v>
          </cell>
        </row>
        <row r="14">
          <cell r="B14" t="str">
            <v>1.12</v>
          </cell>
          <cell r="C14" t="str">
            <v>Comercialização</v>
          </cell>
        </row>
        <row r="15">
          <cell r="B15" t="str">
            <v>1.13</v>
          </cell>
          <cell r="C15" t="str">
            <v>Comitê Técnico</v>
          </cell>
        </row>
        <row r="16">
          <cell r="B16" t="str">
            <v>1.14</v>
          </cell>
          <cell r="C16" t="str">
            <v>Despesas Administrativas</v>
          </cell>
        </row>
        <row r="17">
          <cell r="B17" t="str">
            <v>1.15</v>
          </cell>
          <cell r="C17" t="str">
            <v>Contigências/ Imprevistos</v>
          </cell>
        </row>
        <row r="18">
          <cell r="B18" t="str">
            <v>1.16</v>
          </cell>
          <cell r="C18" t="str">
            <v>Despesas Pré-Operacionais</v>
          </cell>
        </row>
        <row r="20">
          <cell r="B20" t="str">
            <v>Lista Financiamento</v>
          </cell>
        </row>
        <row r="21">
          <cell r="B21" t="str">
            <v>2.1</v>
          </cell>
          <cell r="C21" t="str">
            <v>Crédito Imobiliário</v>
          </cell>
        </row>
        <row r="22">
          <cell r="B22" t="str">
            <v>2.2</v>
          </cell>
          <cell r="C22" t="str">
            <v>IOF</v>
          </cell>
        </row>
        <row r="23">
          <cell r="B23" t="str">
            <v>2.3</v>
          </cell>
          <cell r="C23" t="str">
            <v>Taxa de Estruturação</v>
          </cell>
        </row>
        <row r="24">
          <cell r="B24" t="str">
            <v>2.4</v>
          </cell>
          <cell r="C24" t="str">
            <v>Engebanc</v>
          </cell>
        </row>
        <row r="25">
          <cell r="B25" t="str">
            <v>2.5</v>
          </cell>
          <cell r="C25" t="str">
            <v>Outros</v>
          </cell>
        </row>
        <row r="26">
          <cell r="B26" t="str">
            <v>2.6</v>
          </cell>
          <cell r="C26" t="str">
            <v>Juros</v>
          </cell>
        </row>
        <row r="28">
          <cell r="B28" t="str">
            <v>Lista CDU</v>
          </cell>
        </row>
        <row r="29">
          <cell r="B29" t="str">
            <v>3.1</v>
          </cell>
          <cell r="C29" t="str">
            <v>Receita de CDU</v>
          </cell>
        </row>
        <row r="30">
          <cell r="B30" t="str">
            <v>3.2</v>
          </cell>
          <cell r="C30" t="str">
            <v>Custo de Comissão</v>
          </cell>
        </row>
        <row r="32">
          <cell r="B32" t="str">
            <v>Lista Investidores</v>
          </cell>
        </row>
        <row r="33">
          <cell r="B33" t="str">
            <v>4.1</v>
          </cell>
          <cell r="C33" t="str">
            <v>Tenco S/A</v>
          </cell>
        </row>
        <row r="34">
          <cell r="B34" t="str">
            <v>4.2</v>
          </cell>
          <cell r="C34" t="str">
            <v>Arcas</v>
          </cell>
        </row>
        <row r="35">
          <cell r="B35" t="str">
            <v>4.3</v>
          </cell>
          <cell r="C35" t="str">
            <v>Domestilar</v>
          </cell>
        </row>
        <row r="36">
          <cell r="B36" t="str">
            <v>4.4</v>
          </cell>
          <cell r="C36" t="str">
            <v>RVG-2</v>
          </cell>
        </row>
        <row r="37">
          <cell r="B37" t="str">
            <v>4.5</v>
          </cell>
          <cell r="C37" t="str">
            <v>Magus S/A</v>
          </cell>
        </row>
        <row r="38">
          <cell r="B38" t="str">
            <v>4.6</v>
          </cell>
          <cell r="C38" t="str">
            <v>Green Brazil Empreendimentos Ltda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Menu"/>
      <sheetName val="Painel"/>
      <sheetName val="S&amp;OP"/>
      <sheetName val="Indicadores"/>
      <sheetName val="Forecast"/>
      <sheetName val="Indicadores Dinâmico"/>
      <sheetName val="BD orçamento"/>
      <sheetName val="Resumo mês Produção"/>
      <sheetName val="BD produto e linha"/>
      <sheetName val="Linha de Produção"/>
      <sheetName val="VD Linhas"/>
      <sheetName val="MAGO PMP Detalhado"/>
      <sheetName val="BD política estoque"/>
      <sheetName val="Resumo anual Produção"/>
      <sheetName val="Base para Headcount"/>
      <sheetName val="Indicadores JAN"/>
      <sheetName val="Segredo validação pain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C3" t="str">
            <v>VALESSONE 225.75MG 2BL X 10COM X 50CT - FARMA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  <row r="98">
          <cell r="C98">
            <v>0</v>
          </cell>
        </row>
        <row r="99">
          <cell r="C99">
            <v>0</v>
          </cell>
        </row>
        <row r="100">
          <cell r="C100">
            <v>0</v>
          </cell>
        </row>
        <row r="101">
          <cell r="C101">
            <v>0</v>
          </cell>
        </row>
        <row r="102">
          <cell r="C102">
            <v>0</v>
          </cell>
        </row>
        <row r="103">
          <cell r="C103">
            <v>0</v>
          </cell>
        </row>
        <row r="104">
          <cell r="C104">
            <v>0</v>
          </cell>
        </row>
        <row r="105">
          <cell r="C105">
            <v>0</v>
          </cell>
        </row>
        <row r="106">
          <cell r="C106">
            <v>0</v>
          </cell>
        </row>
        <row r="107">
          <cell r="C107">
            <v>0</v>
          </cell>
        </row>
        <row r="108">
          <cell r="C108">
            <v>0</v>
          </cell>
        </row>
        <row r="109">
          <cell r="C109">
            <v>0</v>
          </cell>
        </row>
        <row r="110">
          <cell r="C110">
            <v>0</v>
          </cell>
        </row>
        <row r="111">
          <cell r="C111">
            <v>0</v>
          </cell>
        </row>
        <row r="112">
          <cell r="C112">
            <v>0</v>
          </cell>
        </row>
        <row r="113">
          <cell r="C113">
            <v>0</v>
          </cell>
        </row>
        <row r="114">
          <cell r="C114">
            <v>0</v>
          </cell>
        </row>
        <row r="115">
          <cell r="C115">
            <v>0</v>
          </cell>
        </row>
        <row r="116">
          <cell r="C116">
            <v>0</v>
          </cell>
        </row>
        <row r="117">
          <cell r="C117">
            <v>0</v>
          </cell>
        </row>
        <row r="118">
          <cell r="C118">
            <v>0</v>
          </cell>
        </row>
        <row r="119">
          <cell r="C119">
            <v>0</v>
          </cell>
        </row>
        <row r="120">
          <cell r="C120">
            <v>0</v>
          </cell>
        </row>
        <row r="121">
          <cell r="C121">
            <v>0</v>
          </cell>
        </row>
        <row r="122">
          <cell r="C122">
            <v>0</v>
          </cell>
        </row>
        <row r="123">
          <cell r="C123">
            <v>0</v>
          </cell>
        </row>
        <row r="124">
          <cell r="C124">
            <v>0</v>
          </cell>
        </row>
        <row r="125">
          <cell r="C125">
            <v>0</v>
          </cell>
        </row>
        <row r="126">
          <cell r="C126">
            <v>0</v>
          </cell>
        </row>
        <row r="127">
          <cell r="C127">
            <v>0</v>
          </cell>
        </row>
        <row r="128">
          <cell r="C128">
            <v>0</v>
          </cell>
        </row>
        <row r="129">
          <cell r="C129">
            <v>0</v>
          </cell>
        </row>
        <row r="130">
          <cell r="C130">
            <v>0</v>
          </cell>
        </row>
        <row r="131">
          <cell r="C131">
            <v>0</v>
          </cell>
        </row>
        <row r="132">
          <cell r="C132">
            <v>0</v>
          </cell>
        </row>
        <row r="133">
          <cell r="C133">
            <v>0</v>
          </cell>
        </row>
        <row r="134">
          <cell r="C134">
            <v>0</v>
          </cell>
        </row>
        <row r="135">
          <cell r="C135">
            <v>0</v>
          </cell>
        </row>
        <row r="136">
          <cell r="C136">
            <v>0</v>
          </cell>
        </row>
        <row r="137">
          <cell r="C137">
            <v>0</v>
          </cell>
        </row>
        <row r="138">
          <cell r="C138">
            <v>0</v>
          </cell>
        </row>
        <row r="139">
          <cell r="C139">
            <v>0</v>
          </cell>
        </row>
        <row r="140">
          <cell r="C140">
            <v>0</v>
          </cell>
        </row>
        <row r="141">
          <cell r="C141">
            <v>0</v>
          </cell>
        </row>
        <row r="142">
          <cell r="C142">
            <v>0</v>
          </cell>
        </row>
        <row r="143">
          <cell r="C143">
            <v>0</v>
          </cell>
        </row>
        <row r="144">
          <cell r="C144">
            <v>0</v>
          </cell>
        </row>
        <row r="145">
          <cell r="C145">
            <v>0</v>
          </cell>
        </row>
        <row r="146">
          <cell r="C146">
            <v>0</v>
          </cell>
        </row>
        <row r="147">
          <cell r="C147">
            <v>0</v>
          </cell>
        </row>
        <row r="148">
          <cell r="C148">
            <v>0</v>
          </cell>
        </row>
        <row r="149">
          <cell r="C149">
            <v>0</v>
          </cell>
        </row>
        <row r="150">
          <cell r="C150">
            <v>0</v>
          </cell>
        </row>
        <row r="151">
          <cell r="C151">
            <v>0</v>
          </cell>
        </row>
        <row r="152">
          <cell r="C152">
            <v>0</v>
          </cell>
        </row>
        <row r="153">
          <cell r="C153">
            <v>0</v>
          </cell>
        </row>
        <row r="154">
          <cell r="C154">
            <v>0</v>
          </cell>
        </row>
        <row r="155">
          <cell r="C155">
            <v>0</v>
          </cell>
        </row>
        <row r="156">
          <cell r="C156">
            <v>0</v>
          </cell>
        </row>
        <row r="157">
          <cell r="C157">
            <v>0</v>
          </cell>
        </row>
        <row r="158">
          <cell r="C158">
            <v>0</v>
          </cell>
        </row>
        <row r="159">
          <cell r="C159">
            <v>0</v>
          </cell>
        </row>
        <row r="160">
          <cell r="C160">
            <v>0</v>
          </cell>
        </row>
        <row r="161">
          <cell r="C161">
            <v>0</v>
          </cell>
        </row>
        <row r="162">
          <cell r="C162">
            <v>0</v>
          </cell>
        </row>
        <row r="163">
          <cell r="C163">
            <v>0</v>
          </cell>
        </row>
        <row r="164">
          <cell r="C164">
            <v>0</v>
          </cell>
        </row>
        <row r="165">
          <cell r="C165">
            <v>0</v>
          </cell>
        </row>
        <row r="166">
          <cell r="C166">
            <v>0</v>
          </cell>
        </row>
        <row r="167">
          <cell r="C167">
            <v>0</v>
          </cell>
        </row>
        <row r="168">
          <cell r="C168">
            <v>0</v>
          </cell>
        </row>
        <row r="169">
          <cell r="C169">
            <v>0</v>
          </cell>
        </row>
        <row r="170">
          <cell r="C170">
            <v>0</v>
          </cell>
        </row>
        <row r="171">
          <cell r="C171">
            <v>0</v>
          </cell>
        </row>
        <row r="172">
          <cell r="C172">
            <v>0</v>
          </cell>
        </row>
        <row r="173">
          <cell r="C173">
            <v>0</v>
          </cell>
        </row>
        <row r="174">
          <cell r="C174">
            <v>0</v>
          </cell>
        </row>
        <row r="175">
          <cell r="C175">
            <v>0</v>
          </cell>
        </row>
        <row r="176">
          <cell r="C176">
            <v>0</v>
          </cell>
        </row>
        <row r="177">
          <cell r="C177">
            <v>0</v>
          </cell>
        </row>
        <row r="178">
          <cell r="C178">
            <v>0</v>
          </cell>
        </row>
        <row r="179">
          <cell r="C179">
            <v>0</v>
          </cell>
        </row>
        <row r="180">
          <cell r="C180">
            <v>0</v>
          </cell>
        </row>
        <row r="181">
          <cell r="C181">
            <v>0</v>
          </cell>
        </row>
        <row r="182">
          <cell r="C182">
            <v>0</v>
          </cell>
        </row>
        <row r="183">
          <cell r="C183">
            <v>0</v>
          </cell>
        </row>
        <row r="184">
          <cell r="C184">
            <v>0</v>
          </cell>
        </row>
        <row r="185">
          <cell r="C185">
            <v>0</v>
          </cell>
        </row>
        <row r="186">
          <cell r="C186">
            <v>0</v>
          </cell>
        </row>
        <row r="187">
          <cell r="C187">
            <v>0</v>
          </cell>
        </row>
        <row r="188">
          <cell r="C188">
            <v>0</v>
          </cell>
        </row>
        <row r="189">
          <cell r="C189">
            <v>0</v>
          </cell>
        </row>
        <row r="190">
          <cell r="C190">
            <v>0</v>
          </cell>
        </row>
        <row r="191">
          <cell r="C191">
            <v>0</v>
          </cell>
        </row>
        <row r="192">
          <cell r="C192">
            <v>0</v>
          </cell>
        </row>
        <row r="193">
          <cell r="C193">
            <v>0</v>
          </cell>
        </row>
        <row r="194">
          <cell r="C194">
            <v>0</v>
          </cell>
        </row>
        <row r="195">
          <cell r="C195">
            <v>0</v>
          </cell>
        </row>
        <row r="196">
          <cell r="C196">
            <v>0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SAS"/>
      <sheetName val="ACOMPANHAMENTO"/>
      <sheetName val="REALIZADO TOTAL"/>
      <sheetName val="ORÇ. RECEITA"/>
      <sheetName val="ORÇ. CUSTOS"/>
      <sheetName val="REALIZADO PESSOAL"/>
      <sheetName val="ORÇ. PESSOAL"/>
      <sheetName val="FINANCIAMENTOS"/>
      <sheetName val="PERMANENTE"/>
      <sheetName val="LISTAS"/>
      <sheetName val="REALIZADO_TOTAL"/>
      <sheetName val="ORÇ__RECEITA"/>
      <sheetName val="ORÇ__CUSTOS"/>
      <sheetName val="REALIZADO_PESSOAL"/>
      <sheetName val="ORÇ__PESSOAL"/>
      <sheetName val="REALIZADO_TOTAL1"/>
      <sheetName val="ORÇ__RECEITA1"/>
      <sheetName val="ORÇ__CUSTOS1"/>
      <sheetName val="REALIZADO_PESSOAL1"/>
      <sheetName val="ORÇ__PESSOA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C2" t="str">
            <v>Sim</v>
          </cell>
        </row>
        <row r="3">
          <cell r="C3" t="str">
            <v>Não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SAS"/>
      <sheetName val="ACOMPANHAMENTO"/>
      <sheetName val="REALIZADO TOTAL"/>
      <sheetName val="ORÇ. RECEITA"/>
      <sheetName val="ORÇ. CUSTOS"/>
      <sheetName val="REALIZADO PESSOAL"/>
      <sheetName val="ORÇ. PESSOAL"/>
      <sheetName val="FINANCIAMENTOS"/>
      <sheetName val="PERMANENTE"/>
      <sheetName val="LI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C2" t="str">
            <v>Sim</v>
          </cell>
          <cell r="I2">
            <v>38718</v>
          </cell>
        </row>
        <row r="3">
          <cell r="I3">
            <v>38766</v>
          </cell>
        </row>
        <row r="4">
          <cell r="I4">
            <v>38821</v>
          </cell>
        </row>
        <row r="5">
          <cell r="I5">
            <v>38828</v>
          </cell>
        </row>
        <row r="6">
          <cell r="I6">
            <v>38838</v>
          </cell>
        </row>
        <row r="7">
          <cell r="I7">
            <v>38884</v>
          </cell>
        </row>
        <row r="8">
          <cell r="I8">
            <v>38892</v>
          </cell>
        </row>
        <row r="9">
          <cell r="I9">
            <v>38967</v>
          </cell>
        </row>
        <row r="10">
          <cell r="I10">
            <v>39002</v>
          </cell>
        </row>
        <row r="11">
          <cell r="I11">
            <v>39023</v>
          </cell>
        </row>
        <row r="12">
          <cell r="I12">
            <v>39036</v>
          </cell>
        </row>
        <row r="13">
          <cell r="I13">
            <v>39076</v>
          </cell>
        </row>
        <row r="14">
          <cell r="I14">
            <v>39083</v>
          </cell>
        </row>
        <row r="15">
          <cell r="I15">
            <v>39138</v>
          </cell>
        </row>
        <row r="16">
          <cell r="I16">
            <v>39193</v>
          </cell>
        </row>
        <row r="17">
          <cell r="I17">
            <v>39203</v>
          </cell>
        </row>
        <row r="18">
          <cell r="I18">
            <v>39249</v>
          </cell>
        </row>
        <row r="19">
          <cell r="I19">
            <v>39257</v>
          </cell>
        </row>
        <row r="20">
          <cell r="I20">
            <v>39332</v>
          </cell>
        </row>
        <row r="21">
          <cell r="I21">
            <v>39367</v>
          </cell>
        </row>
        <row r="22">
          <cell r="I22">
            <v>39388</v>
          </cell>
        </row>
        <row r="23">
          <cell r="I23">
            <v>39401</v>
          </cell>
        </row>
        <row r="24">
          <cell r="I24">
            <v>39441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ARA"/>
      <sheetName val="PIAUÍ"/>
      <sheetName val="MARANHÃO"/>
      <sheetName val="PARÁ"/>
      <sheetName val="AMAPA"/>
      <sheetName val="AMAZONAS"/>
      <sheetName val="RORAIMA"/>
      <sheetName val="REUNIÃO GERENCIAL"/>
      <sheetName val="Indicadores"/>
      <sheetName val="Oferta"/>
      <sheetName val="Oferta prevista x real"/>
      <sheetName val="Oferta Real X Aceite"/>
      <sheetName val="Aceite X Realizado"/>
      <sheetName val="Oferta  Real  X  Descarga  Real"/>
      <sheetName val="CONTROLE DE GRÃOS "/>
      <sheetName val="Gráficos"/>
      <sheetName val="Lacunas"/>
      <sheetName val="Controle cargueiros"/>
      <sheetName val="Produtividade"/>
      <sheetName val="Gráficos (2)"/>
      <sheetName val="Produtividade_Fertilizantes"/>
      <sheetName val="Gráfico ano"/>
      <sheetName val="Farol"/>
      <sheetName val="DETALHADO"/>
      <sheetName val="Plan Grãos"/>
      <sheetName val="DADOS"/>
      <sheetName val="OP-Alojamento"/>
      <sheetName val="OP-Banheiro"/>
      <sheetName val="Copa"/>
      <sheetName val="OP-Cozinha"/>
      <sheetName val="Refeitório"/>
      <sheetName val="Vestiário"/>
      <sheetName val="CCO"/>
      <sheetName val="INFORMÁTICA"/>
      <sheetName val="OP-LOCOMOTIVA "/>
      <sheetName val="OP-OFICINAS"/>
      <sheetName val="OP-Sala de Ferramentas"/>
      <sheetName val="OP-SALA MANUTENÇÃO"/>
      <sheetName val="OP-Lavador"/>
      <sheetName val="OP-Almoxarifado"/>
      <sheetName val="OP-Veículo"/>
      <sheetName val="COL-Sala Reunião-Treinamento"/>
      <sheetName val="AD-Escritório"/>
      <sheetName val="COL-Estacionamento"/>
      <sheetName val="COL-Plataforma"/>
      <sheetName val="OP-Posto Abastecimento"/>
      <sheetName val="COL-Pátio-Trecho"/>
      <sheetName val="OP-Auto linha"/>
      <sheetName val="OP-Garagem"/>
      <sheetName val="OP-Obras "/>
      <sheetName val="OP-ESTALEIRO"/>
      <sheetName val="OP-Vagão Dormitório"/>
      <sheetName val="Metas"/>
      <sheetName val="dez-ba"/>
      <sheetName val="nov-ba"/>
      <sheetName val="out-ba"/>
      <sheetName val="set-ba"/>
      <sheetName val="ago-ba"/>
      <sheetName val="jul-se"/>
      <sheetName val="jul-al"/>
      <sheetName val="jul-ba"/>
      <sheetName val="jan-ba"/>
      <sheetName val="jan-al"/>
      <sheetName val="jan-se"/>
      <sheetName val="fev-ba"/>
      <sheetName val="fev-al"/>
      <sheetName val="fev-se"/>
      <sheetName val="mar-ba"/>
      <sheetName val="mar-al"/>
      <sheetName val="mar-se"/>
      <sheetName val="abr-ba"/>
      <sheetName val="abr-al"/>
      <sheetName val="abr-se"/>
      <sheetName val="mai-ba"/>
      <sheetName val="mai-se"/>
      <sheetName val="mai-al"/>
      <sheetName val="jun-ba"/>
      <sheetName val="jun-se"/>
      <sheetName val="jun-al"/>
      <sheetName val="Metas Coord Adriana "/>
      <sheetName val="Plan Elaine (Nani) "/>
      <sheetName val="Plan Letieri"/>
      <sheetName val="Plan Mariana "/>
      <sheetName val="Plan Alexandre"/>
      <sheetName val="Plan Dornellas "/>
      <sheetName val="Plan Adauto"/>
      <sheetName val="Plan Rosane "/>
      <sheetName val="Plan Luciana"/>
      <sheetName val="Plan Fabiana "/>
      <sheetName val="Plan Renata"/>
      <sheetName val="Plan Derek"/>
      <sheetName val="Plan Miguel "/>
      <sheetName val="Plan Raphael "/>
      <sheetName val="Plan Veronice"/>
      <sheetName val="Plan Vine"/>
      <sheetName val="Plan Monica "/>
      <sheetName val="Plan Luiz Clapp"/>
      <sheetName val="Plan Naisa"/>
      <sheetName val="Plan Monica Silva"/>
      <sheetName val="Plan Giselle"/>
      <sheetName val="Plan Rubens "/>
      <sheetName val="Plan Cesar "/>
      <sheetName val="Capa"/>
      <sheetName val="Missão"/>
      <sheetName val="Valores"/>
      <sheetName val="Modelo de Gestão"/>
      <sheetName val="Metas . 2006"/>
      <sheetName val="ICs"/>
      <sheetName val="IVs"/>
      <sheetName val="Maior Melhor"/>
      <sheetName val="Menor  Melhor"/>
      <sheetName val="Menor  Melhor 1"/>
      <sheetName val="Menor  Melhor 2"/>
      <sheetName val="Maior Melhor 3"/>
      <sheetName val="Maior Melhor 4"/>
      <sheetName val="Maior Melhor 5"/>
      <sheetName val="Maior Melhor 6"/>
      <sheetName val="Menor  Melhor 8"/>
      <sheetName val="Menor  Melhor 9"/>
      <sheetName val="RTA´s"/>
      <sheetName val="Planos de Ação"/>
      <sheetName val="REUNIÃO_GERENCIAL"/>
      <sheetName val="Oferta_prevista_x_real"/>
      <sheetName val="Oferta_Real_X_Aceite"/>
      <sheetName val="Aceite_X_Realizado"/>
      <sheetName val="Oferta__Real__X__Descarga__Real"/>
      <sheetName val="CONTROLE_DE_GRÃOS_"/>
      <sheetName val="Controle_cargueiros"/>
      <sheetName val="Gráficos_(2)"/>
      <sheetName val="Gráfico_ano"/>
      <sheetName val="Plan_Grãos"/>
      <sheetName val="OP-LOCOMOTIVA_"/>
      <sheetName val="OP-Sala_de_Ferramentas"/>
      <sheetName val="OP-SALA_MANUTENÇÃO"/>
      <sheetName val="COL-Sala_Reunião-Treinamento"/>
      <sheetName val="OP-Posto_Abastecimento"/>
      <sheetName val="OP-Auto_linha"/>
      <sheetName val="OP-Obras_"/>
      <sheetName val="OP-Vagão_Dormitório"/>
      <sheetName val="Metas_Coord_Adriana_"/>
      <sheetName val="Plan_Elaine_(Nani)_"/>
      <sheetName val="Plan_Letieri"/>
      <sheetName val="Plan_Mariana_"/>
      <sheetName val="Plan_Alexandre"/>
      <sheetName val="Plan_Dornellas_"/>
      <sheetName val="Plan_Adauto"/>
      <sheetName val="Plan_Rosane_"/>
      <sheetName val="Plan_Luciana"/>
      <sheetName val="Plan_Fabiana_"/>
      <sheetName val="Plan_Renata"/>
      <sheetName val="Plan_Derek"/>
      <sheetName val="Plan_Miguel_"/>
      <sheetName val="Plan_Raphael_"/>
      <sheetName val="Plan_Veronice"/>
      <sheetName val="Plan_Vine"/>
      <sheetName val="Plan_Monica_"/>
      <sheetName val="Plan_Luiz_Clapp"/>
      <sheetName val="Plan_Naisa"/>
      <sheetName val="Plan_Monica_Silva"/>
      <sheetName val="Plan_Giselle"/>
      <sheetName val="Plan_Rubens_"/>
      <sheetName val="Plan_Cesar_"/>
      <sheetName val="Modelo_de_Gestão"/>
      <sheetName val="Metas___2006"/>
      <sheetName val="Maior_Melhor"/>
      <sheetName val="Menor__Melhor"/>
      <sheetName val="Menor__Melhor_1"/>
      <sheetName val="Menor__Melhor_2"/>
      <sheetName val="Maior_Melhor_3"/>
      <sheetName val="Maior_Melhor_4"/>
      <sheetName val="Maior_Melhor_5"/>
      <sheetName val="Maior_Melhor_6"/>
      <sheetName val="Menor__Melhor_8"/>
      <sheetName val="Menor__Melhor_9"/>
      <sheetName val="Planos_de_Ação"/>
      <sheetName val="REUNIÃO_GERENCIAL1"/>
      <sheetName val="Oferta_prevista_x_real1"/>
      <sheetName val="Oferta_Real_X_Aceite1"/>
      <sheetName val="Aceite_X_Realizado1"/>
      <sheetName val="Oferta__Real__X__Descarga__Rea1"/>
      <sheetName val="CONTROLE_DE_GRÃOS_1"/>
      <sheetName val="Controle_cargueiros1"/>
      <sheetName val="Gráficos_(2)1"/>
      <sheetName val="Gráfico_ano1"/>
      <sheetName val="Plan_Grãos1"/>
      <sheetName val="OP-LOCOMOTIVA_1"/>
      <sheetName val="OP-Sala_de_Ferramentas1"/>
      <sheetName val="OP-SALA_MANUTENÇÃO1"/>
      <sheetName val="COL-Sala_Reunião-Treinamento1"/>
      <sheetName val="OP-Posto_Abastecimento1"/>
      <sheetName val="OP-Auto_linha1"/>
      <sheetName val="OP-Obras_1"/>
      <sheetName val="OP-Vagão_Dormitório1"/>
      <sheetName val="Metas_Coord_Adriana_1"/>
      <sheetName val="Plan_Elaine_(Nani)_1"/>
      <sheetName val="Plan_Letieri1"/>
      <sheetName val="Plan_Mariana_1"/>
      <sheetName val="Plan_Alexandre1"/>
      <sheetName val="Plan_Dornellas_1"/>
      <sheetName val="Plan_Adauto1"/>
      <sheetName val="Plan_Rosane_1"/>
      <sheetName val="Plan_Luciana1"/>
      <sheetName val="Plan_Fabiana_1"/>
      <sheetName val="Plan_Renata1"/>
      <sheetName val="Plan_Derek1"/>
      <sheetName val="Plan_Miguel_1"/>
      <sheetName val="Plan_Raphael_1"/>
      <sheetName val="Plan_Veronice1"/>
      <sheetName val="Plan_Vine1"/>
      <sheetName val="Plan_Monica_1"/>
      <sheetName val="Plan_Luiz_Clapp1"/>
      <sheetName val="Plan_Naisa1"/>
      <sheetName val="Plan_Monica_Silva1"/>
      <sheetName val="Plan_Giselle1"/>
      <sheetName val="Plan_Rubens_1"/>
      <sheetName val="Plan_Cesar_1"/>
      <sheetName val="Modelo_de_Gestão1"/>
      <sheetName val="Metas___20061"/>
      <sheetName val="Maior_Melhor1"/>
      <sheetName val="Menor__Melhor1"/>
      <sheetName val="Menor__Melhor_11"/>
      <sheetName val="Menor__Melhor_21"/>
      <sheetName val="Maior_Melhor_31"/>
      <sheetName val="Maior_Melhor_41"/>
      <sheetName val="Maior_Melhor_51"/>
      <sheetName val="Maior_Melhor_61"/>
      <sheetName val="Menor__Melhor_81"/>
      <sheetName val="Menor__Melhor_91"/>
      <sheetName val="Planos_de_Ação1"/>
      <sheetName val="Usiminas "/>
      <sheetName val="Açominas"/>
      <sheetName val="Report to"/>
      <sheetName val="MENU"/>
      <sheetName val="06X12"/>
      <sheetName val="12X18"/>
      <sheetName val="18X24"/>
      <sheetName val="RESULTS_06X12"/>
      <sheetName val="RESULTS_12X18"/>
      <sheetName val="RESULTS_18X24"/>
      <sheetName val="LISTA_BASE"/>
      <sheetName val="Tab IC Mar"/>
      <sheetName val="NOME DO COLABORADOR"/>
      <sheetName val="Listas"/>
      <sheetName val="E3 ORÇ"/>
      <sheetName val="Diretorias e Áreas"/>
      <sheetName val="sispecabr99"/>
      <sheetName val="Cronograma"/>
      <sheetName val="Pessoal CVRD"/>
      <sheetName val="Solução"/>
      <sheetName val="#REF"/>
      <sheetName val="Auxiliar"/>
      <sheetName val="Custos de Equip."/>
      <sheetName val="Instruções"/>
      <sheetName val="Identificação"/>
      <sheetName val="Estratificação"/>
      <sheetName val="Pareto"/>
      <sheetName val="Análise das Causas "/>
      <sheetName val="Análise das Hipóteses "/>
      <sheetName val="5 Porquês"/>
      <sheetName val="Relatório de Anomalia"/>
      <sheetName val="Ident"/>
      <sheetName val="Estrat"/>
      <sheetName val="Anal Causas"/>
      <sheetName val="Anal Hipot"/>
      <sheetName val="Por Que"/>
      <sheetName val="Rel Anomalia"/>
      <sheetName val="Plan3"/>
      <sheetName val="Resumo EFVM"/>
      <sheetName val="Metas IEA"/>
      <sheetName val="Principal"/>
      <sheetName val="LEG"/>
      <sheetName val="PAN_3s"/>
      <sheetName val="MELHORIAS E OPÇÕES"/>
      <sheetName val="4.Painel"/>
      <sheetName val="Anx7_Listas"/>
      <sheetName val="Usiminas_"/>
      <sheetName val="Report_to"/>
      <sheetName val="Tab_IC_Mar"/>
      <sheetName val="NOME_DO_COLABORADOR"/>
      <sheetName val="Pessoal_CVRD"/>
      <sheetName val="5W2H"/>
      <sheetName val="Check Farol"/>
      <sheetName val="REUNIÃO_GERENCIAL2"/>
      <sheetName val="Oferta_prevista_x_real2"/>
      <sheetName val="Oferta_Real_X_Aceite2"/>
      <sheetName val="Aceite_X_Realizado2"/>
      <sheetName val="Oferta__Real__X__Descarga__Rea2"/>
      <sheetName val="CONTROLE_DE_GRÃOS_2"/>
      <sheetName val="Controle_cargueiros2"/>
      <sheetName val="Gráficos_(2)2"/>
      <sheetName val="Gráfico_ano2"/>
      <sheetName val="Plan_Grãos2"/>
      <sheetName val="OP-LOCOMOTIVA_2"/>
      <sheetName val="OP-Sala_de_Ferramentas2"/>
      <sheetName val="OP-SALA_MANUTENÇÃO2"/>
      <sheetName val="COL-Sala_Reunião-Treinamento2"/>
      <sheetName val="OP-Posto_Abastecimento2"/>
      <sheetName val="OP-Auto_linha2"/>
      <sheetName val="OP-Obras_2"/>
      <sheetName val="OP-Vagão_Dormitório2"/>
      <sheetName val="Usiminas_2"/>
      <sheetName val="Report_to2"/>
      <sheetName val="Metas_Coord_Adriana_2"/>
      <sheetName val="Plan_Elaine_(Nani)_2"/>
      <sheetName val="Plan_Letieri2"/>
      <sheetName val="Plan_Mariana_2"/>
      <sheetName val="Plan_Alexandre2"/>
      <sheetName val="Plan_Dornellas_2"/>
      <sheetName val="Plan_Adauto2"/>
      <sheetName val="Plan_Rosane_2"/>
      <sheetName val="Plan_Luciana2"/>
      <sheetName val="Plan_Fabiana_2"/>
      <sheetName val="Plan_Renata2"/>
      <sheetName val="Plan_Derek2"/>
      <sheetName val="Plan_Miguel_2"/>
      <sheetName val="Plan_Raphael_2"/>
      <sheetName val="Plan_Veronice2"/>
      <sheetName val="Plan_Vine2"/>
      <sheetName val="Plan_Monica_2"/>
      <sheetName val="Plan_Luiz_Clapp2"/>
      <sheetName val="Plan_Naisa2"/>
      <sheetName val="Plan_Monica_Silva2"/>
      <sheetName val="Plan_Giselle2"/>
      <sheetName val="Plan_Rubens_2"/>
      <sheetName val="Plan_Cesar_2"/>
      <sheetName val="Modelo_de_Gestão2"/>
      <sheetName val="Metas___20062"/>
      <sheetName val="Maior_Melhor2"/>
      <sheetName val="Menor__Melhor2"/>
      <sheetName val="Menor__Melhor_12"/>
      <sheetName val="Menor__Melhor_22"/>
      <sheetName val="Maior_Melhor_32"/>
      <sheetName val="Maior_Melhor_42"/>
      <sheetName val="Maior_Melhor_52"/>
      <sheetName val="Maior_Melhor_62"/>
      <sheetName val="Menor__Melhor_82"/>
      <sheetName val="Menor__Melhor_92"/>
      <sheetName val="Planos_de_Ação2"/>
      <sheetName val="Tab_IC_Mar2"/>
      <sheetName val="NOME_DO_COLABORADOR2"/>
      <sheetName val="Pessoal_CVRD2"/>
      <sheetName val="Usiminas_1"/>
      <sheetName val="Report_to1"/>
      <sheetName val="Tab_IC_Mar1"/>
      <sheetName val="NOME_DO_COLABORADOR1"/>
      <sheetName val="Pessoal_CVRD1"/>
      <sheetName val="Anx1_Listas"/>
      <sheetName val="1.Pgm"/>
      <sheetName val="Resumo_EFVM"/>
      <sheetName val="Análise_das_Causas_"/>
      <sheetName val="Análise_das_Hipóteses_"/>
      <sheetName val="5_Porquês"/>
      <sheetName val="Relatório_de_Anomalia"/>
      <sheetName val="Anal_Causas"/>
      <sheetName val="Anal_Hipot"/>
      <sheetName val="Por_Que"/>
      <sheetName val="Rel_Anomalia"/>
      <sheetName val="Rela\à_x0013__x0000_^à_x0013__x0000_@×_x0013__x0000__x000c_·_x0000_0^"/>
      <sheetName val="F"/>
      <sheetName val="Sispec"/>
      <sheetName val="Inputs_Unidades_Geradoras"/>
      <sheetName val="Real"/>
      <sheetName val="Lista Completa"/>
      <sheetName val="BD"/>
      <sheetName val="Crono Físico (medições)"/>
      <sheetName val="Produto"/>
      <sheetName val="MENU CAUE"/>
      <sheetName val="Caract. Contratos - Dez-00"/>
      <sheetName val="Crono Diret Operações"/>
      <sheetName val="INPUT"/>
      <sheetName val="Glossario"/>
      <sheetName val="Resumo"/>
      <sheetName val="REUNIÃO_GERENCIAL3"/>
      <sheetName val="Oferta_prevista_x_real3"/>
      <sheetName val="Oferta_Real_X_Aceite3"/>
      <sheetName val="Aceite_X_Realizado3"/>
      <sheetName val="Oferta__Real__X__Descarga__Rea3"/>
      <sheetName val="CONTROLE_DE_GRÃOS_3"/>
      <sheetName val="Controle_cargueiros3"/>
      <sheetName val="Gráficos_(2)3"/>
      <sheetName val="Gráfico_ano3"/>
      <sheetName val="Plan_Grãos3"/>
      <sheetName val="OP-LOCOMOTIVA_3"/>
      <sheetName val="OP-Sala_de_Ferramentas3"/>
      <sheetName val="OP-SALA_MANUTENÇÃO3"/>
      <sheetName val="COL-Sala_Reunião-Treinamento3"/>
      <sheetName val="OP-Posto_Abastecimento3"/>
      <sheetName val="OP-Auto_linha3"/>
      <sheetName val="OP-Obras_3"/>
      <sheetName val="OP-Vagão_Dormitório3"/>
      <sheetName val="Usiminas_3"/>
      <sheetName val="Report_to3"/>
      <sheetName val="Metas_Coord_Adriana_3"/>
      <sheetName val="Plan_Elaine_(Nani)_3"/>
      <sheetName val="Plan_Letieri3"/>
      <sheetName val="Plan_Mariana_3"/>
      <sheetName val="Plan_Alexandre3"/>
      <sheetName val="Plan_Dornellas_3"/>
      <sheetName val="Plan_Adauto3"/>
      <sheetName val="Plan_Rosane_3"/>
      <sheetName val="Plan_Luciana3"/>
      <sheetName val="Plan_Fabiana_3"/>
      <sheetName val="Plan_Renata3"/>
      <sheetName val="Plan_Derek3"/>
      <sheetName val="Plan_Miguel_3"/>
      <sheetName val="Plan_Raphael_3"/>
      <sheetName val="Plan_Veronice3"/>
      <sheetName val="Plan_Vine3"/>
      <sheetName val="Plan_Monica_3"/>
      <sheetName val="Plan_Luiz_Clapp3"/>
      <sheetName val="Plan_Naisa3"/>
      <sheetName val="Plan_Monica_Silva3"/>
      <sheetName val="Plan_Giselle3"/>
      <sheetName val="Plan_Rubens_3"/>
      <sheetName val="Plan_Cesar_3"/>
      <sheetName val="Modelo_de_Gestão3"/>
      <sheetName val="Metas___20063"/>
      <sheetName val="Maior_Melhor3"/>
      <sheetName val="Menor__Melhor3"/>
      <sheetName val="Menor__Melhor_13"/>
      <sheetName val="Menor__Melhor_23"/>
      <sheetName val="Maior_Melhor_33"/>
      <sheetName val="Maior_Melhor_43"/>
      <sheetName val="Maior_Melhor_53"/>
      <sheetName val="Maior_Melhor_63"/>
      <sheetName val="Menor__Melhor_83"/>
      <sheetName val="Menor__Melhor_93"/>
      <sheetName val="Planos_de_Ação3"/>
      <sheetName val="Tab_IC_Mar3"/>
      <sheetName val="NOME_DO_COLABORADOR3"/>
      <sheetName val="Pessoal_CVRD3"/>
      <sheetName val="Custos_de_Equip_"/>
      <sheetName val="Análise_das_Causas_1"/>
      <sheetName val="Análise_das_Hipóteses_1"/>
      <sheetName val="5_Porquês1"/>
      <sheetName val="Relatório_de_Anomalia1"/>
      <sheetName val="Anal_Causas1"/>
      <sheetName val="Anal_Hipot1"/>
      <sheetName val="Por_Que1"/>
      <sheetName val="Rel_Anomalia1"/>
      <sheetName val="Resumo_EFVM1"/>
      <sheetName val="Metas_IEA"/>
      <sheetName val="MELHORIAS_E_OPÇÕES"/>
      <sheetName val="4_Painel"/>
      <sheetName val="Check_Farol"/>
      <sheetName val="1_Pgm"/>
      <sheetName val="Rela\à^à@×·0^"/>
      <sheetName val="Lista_Completa"/>
      <sheetName val="Crono_Físico_(medições)"/>
      <sheetName val="MENU_CAUE"/>
      <sheetName val="Caract__Contratos_-_Dez-00"/>
      <sheetName val="Crono_Diret_Operações"/>
      <sheetName val="REUNIÃO_GERENCIAL4"/>
      <sheetName val="Oferta_prevista_x_real4"/>
      <sheetName val="Oferta_Real_X_Aceite4"/>
      <sheetName val="Aceite_X_Realizado4"/>
      <sheetName val="Oferta__Real__X__Descarga__Rea4"/>
      <sheetName val="CONTROLE_DE_GRÃOS_4"/>
      <sheetName val="Controle_cargueiros4"/>
      <sheetName val="Gráficos_(2)4"/>
      <sheetName val="Gráfico_ano4"/>
      <sheetName val="Plan_Grãos4"/>
      <sheetName val="OP-LOCOMOTIVA_4"/>
      <sheetName val="OP-Sala_de_Ferramentas4"/>
      <sheetName val="OP-SALA_MANUTENÇÃO4"/>
      <sheetName val="COL-Sala_Reunião-Treinamento4"/>
      <sheetName val="OP-Posto_Abastecimento4"/>
      <sheetName val="OP-Auto_linha4"/>
      <sheetName val="OP-Obras_4"/>
      <sheetName val="OP-Vagão_Dormitório4"/>
      <sheetName val="Usiminas_4"/>
      <sheetName val="Report_to4"/>
      <sheetName val="Metas_Coord_Adriana_4"/>
      <sheetName val="Plan_Elaine_(Nani)_4"/>
      <sheetName val="Plan_Letieri4"/>
      <sheetName val="Plan_Mariana_4"/>
      <sheetName val="Plan_Alexandre4"/>
      <sheetName val="Plan_Dornellas_4"/>
      <sheetName val="Plan_Adauto4"/>
      <sheetName val="Plan_Rosane_4"/>
      <sheetName val="Plan_Luciana4"/>
      <sheetName val="Plan_Fabiana_4"/>
      <sheetName val="Plan_Renata4"/>
      <sheetName val="Plan_Derek4"/>
      <sheetName val="Plan_Miguel_4"/>
      <sheetName val="Plan_Raphael_4"/>
      <sheetName val="Plan_Veronice4"/>
      <sheetName val="Plan_Vine4"/>
      <sheetName val="Plan_Monica_4"/>
      <sheetName val="Plan_Luiz_Clapp4"/>
      <sheetName val="Plan_Naisa4"/>
      <sheetName val="Plan_Monica_Silva4"/>
      <sheetName val="Plan_Giselle4"/>
      <sheetName val="Plan_Rubens_4"/>
      <sheetName val="Plan_Cesar_4"/>
      <sheetName val="Modelo_de_Gestão4"/>
      <sheetName val="Metas___20064"/>
      <sheetName val="Maior_Melhor4"/>
      <sheetName val="Menor__Melhor4"/>
      <sheetName val="Menor__Melhor_14"/>
      <sheetName val="Menor__Melhor_24"/>
      <sheetName val="Maior_Melhor_34"/>
      <sheetName val="Maior_Melhor_44"/>
      <sheetName val="Maior_Melhor_54"/>
      <sheetName val="Maior_Melhor_64"/>
      <sheetName val="Menor__Melhor_84"/>
      <sheetName val="Menor__Melhor_94"/>
      <sheetName val="Planos_de_Ação4"/>
      <sheetName val="Tab_IC_Mar4"/>
      <sheetName val="NOME_DO_COLABORADOR4"/>
      <sheetName val="Pessoal_CVRD4"/>
      <sheetName val="Custos_de_Equip_1"/>
      <sheetName val="Análise_das_Causas_2"/>
      <sheetName val="Análise_das_Hipóteses_2"/>
      <sheetName val="5_Porquês2"/>
      <sheetName val="Relatório_de_Anomalia2"/>
      <sheetName val="Anal_Causas2"/>
      <sheetName val="Anal_Hipot2"/>
      <sheetName val="Por_Que2"/>
      <sheetName val="Rel_Anomalia2"/>
      <sheetName val="Resumo_EFVM2"/>
      <sheetName val="Metas_IEA1"/>
      <sheetName val="MELHORIAS_E_OPÇÕES1"/>
      <sheetName val="4_Painel1"/>
      <sheetName val="Check_Farol1"/>
      <sheetName val="1_Pgm1"/>
      <sheetName val="Lista_Completa1"/>
      <sheetName val="Crono_Físico_(medições)1"/>
      <sheetName val="MENU_CAUE1"/>
      <sheetName val="Caract__Contratos_-_Dez-001"/>
      <sheetName val="Crono_Diret_Operações1"/>
      <sheetName val="REUNIÃO_GERENCIAL5"/>
      <sheetName val="Oferta_prevista_x_real5"/>
      <sheetName val="Oferta_Real_X_Aceite5"/>
      <sheetName val="Aceite_X_Realizado5"/>
      <sheetName val="Oferta__Real__X__Descarga__Rea5"/>
      <sheetName val="CONTROLE_DE_GRÃOS_5"/>
      <sheetName val="Controle_cargueiros5"/>
      <sheetName val="Gráficos_(2)5"/>
      <sheetName val="Gráfico_ano5"/>
      <sheetName val="Plan_Grãos5"/>
      <sheetName val="OP-LOCOMOTIVA_5"/>
      <sheetName val="OP-Sala_de_Ferramentas5"/>
      <sheetName val="OP-SALA_MANUTENÇÃO5"/>
      <sheetName val="COL-Sala_Reunião-Treinamento5"/>
      <sheetName val="OP-Posto_Abastecimento5"/>
      <sheetName val="OP-Auto_linha5"/>
      <sheetName val="OP-Obras_5"/>
      <sheetName val="OP-Vagão_Dormitório5"/>
      <sheetName val="Usiminas_5"/>
      <sheetName val="Report_to5"/>
      <sheetName val="Metas_Coord_Adriana_5"/>
      <sheetName val="Plan_Elaine_(Nani)_5"/>
      <sheetName val="Plan_Letieri5"/>
      <sheetName val="Plan_Mariana_5"/>
      <sheetName val="Plan_Alexandre5"/>
      <sheetName val="Plan_Dornellas_5"/>
      <sheetName val="Plan_Adauto5"/>
      <sheetName val="Plan_Rosane_5"/>
      <sheetName val="Plan_Luciana5"/>
      <sheetName val="Plan_Fabiana_5"/>
      <sheetName val="Plan_Renata5"/>
      <sheetName val="Plan_Derek5"/>
      <sheetName val="Plan_Miguel_5"/>
      <sheetName val="Plan_Raphael_5"/>
      <sheetName val="Plan_Veronice5"/>
      <sheetName val="Plan_Vine5"/>
      <sheetName val="Plan_Monica_5"/>
      <sheetName val="Plan_Luiz_Clapp5"/>
      <sheetName val="Plan_Naisa5"/>
      <sheetName val="Plan_Monica_Silva5"/>
      <sheetName val="Plan_Giselle5"/>
      <sheetName val="Plan_Rubens_5"/>
      <sheetName val="Plan_Cesar_5"/>
      <sheetName val="Modelo_de_Gestão5"/>
      <sheetName val="Metas___20065"/>
      <sheetName val="Maior_Melhor5"/>
      <sheetName val="Menor__Melhor5"/>
      <sheetName val="Menor__Melhor_15"/>
      <sheetName val="Menor__Melhor_25"/>
      <sheetName val="Maior_Melhor_35"/>
      <sheetName val="Maior_Melhor_45"/>
      <sheetName val="Maior_Melhor_55"/>
      <sheetName val="Maior_Melhor_65"/>
      <sheetName val="Menor__Melhor_85"/>
      <sheetName val="Menor__Melhor_95"/>
      <sheetName val="Planos_de_Ação5"/>
      <sheetName val="Tab_IC_Mar5"/>
      <sheetName val="NOME_DO_COLABORADOR5"/>
      <sheetName val="Pessoal_CVRD5"/>
      <sheetName val="Custos_de_Equip_2"/>
      <sheetName val="Análise_das_Causas_3"/>
      <sheetName val="Análise_das_Hipóteses_3"/>
      <sheetName val="5_Porquês3"/>
      <sheetName val="Relatório_de_Anomalia3"/>
      <sheetName val="Anal_Causas3"/>
      <sheetName val="Anal_Hipot3"/>
      <sheetName val="Por_Que3"/>
      <sheetName val="Rel_Anomalia3"/>
      <sheetName val="Resumo_EFVM3"/>
      <sheetName val="Metas_IEA2"/>
      <sheetName val="MELHORIAS_E_OPÇÕES2"/>
      <sheetName val="4_Painel2"/>
      <sheetName val="Check_Farol2"/>
      <sheetName val="1_Pgm2"/>
      <sheetName val="Lista_Completa2"/>
      <sheetName val="Crono_Físico_(medições)2"/>
      <sheetName val="MENU_CAUE2"/>
      <sheetName val="Caract__Contratos_-_Dez-002"/>
      <sheetName val="Crono_Diret_Operações2"/>
      <sheetName val="REUNIÃO_GERENCIAL6"/>
      <sheetName val="Oferta_prevista_x_real6"/>
      <sheetName val="Oferta_Real_X_Aceite6"/>
      <sheetName val="Aceite_X_Realizado6"/>
      <sheetName val="Oferta__Real__X__Descarga__Rea6"/>
      <sheetName val="CONTROLE_DE_GRÃOS_6"/>
      <sheetName val="Controle_cargueiros6"/>
      <sheetName val="Gráficos_(2)6"/>
      <sheetName val="Gráfico_ano6"/>
      <sheetName val="Plan_Grãos6"/>
      <sheetName val="OP-LOCOMOTIVA_6"/>
      <sheetName val="OP-Sala_de_Ferramentas6"/>
      <sheetName val="OP-SALA_MANUTENÇÃO6"/>
      <sheetName val="COL-Sala_Reunião-Treinamento6"/>
      <sheetName val="OP-Posto_Abastecimento6"/>
      <sheetName val="OP-Auto_linha6"/>
      <sheetName val="OP-Obras_6"/>
      <sheetName val="OP-Vagão_Dormitório6"/>
      <sheetName val="Usiminas_6"/>
      <sheetName val="Report_to6"/>
      <sheetName val="Metas_Coord_Adriana_6"/>
      <sheetName val="Plan_Elaine_(Nani)_6"/>
      <sheetName val="Plan_Letieri6"/>
      <sheetName val="Plan_Mariana_6"/>
      <sheetName val="Plan_Alexandre6"/>
      <sheetName val="Plan_Dornellas_6"/>
      <sheetName val="Plan_Adauto6"/>
      <sheetName val="Plan_Rosane_6"/>
      <sheetName val="Plan_Luciana6"/>
      <sheetName val="Plan_Fabiana_6"/>
      <sheetName val="Plan_Renata6"/>
      <sheetName val="Plan_Derek6"/>
      <sheetName val="Plan_Miguel_6"/>
      <sheetName val="Plan_Raphael_6"/>
      <sheetName val="Plan_Veronice6"/>
      <sheetName val="Plan_Vine6"/>
      <sheetName val="Plan_Monica_6"/>
      <sheetName val="Plan_Luiz_Clapp6"/>
      <sheetName val="Plan_Naisa6"/>
      <sheetName val="Plan_Monica_Silva6"/>
      <sheetName val="Plan_Giselle6"/>
      <sheetName val="Plan_Rubens_6"/>
      <sheetName val="Plan_Cesar_6"/>
      <sheetName val="Modelo_de_Gestão6"/>
      <sheetName val="Metas___20066"/>
      <sheetName val="Maior_Melhor6"/>
      <sheetName val="Menor__Melhor6"/>
      <sheetName val="Menor__Melhor_16"/>
      <sheetName val="Menor__Melhor_26"/>
      <sheetName val="Maior_Melhor_36"/>
      <sheetName val="Maior_Melhor_46"/>
      <sheetName val="Maior_Melhor_56"/>
      <sheetName val="Maior_Melhor_66"/>
      <sheetName val="Menor__Melhor_86"/>
      <sheetName val="Menor__Melhor_96"/>
      <sheetName val="Planos_de_Ação6"/>
      <sheetName val="Tab_IC_Mar6"/>
      <sheetName val="NOME_DO_COLABORADOR6"/>
      <sheetName val="Pessoal_CVRD6"/>
      <sheetName val="Custos_de_Equip_3"/>
      <sheetName val="Análise_das_Causas_4"/>
      <sheetName val="Análise_das_Hipóteses_4"/>
      <sheetName val="5_Porquês4"/>
      <sheetName val="Relatório_de_Anomalia4"/>
      <sheetName val="Anal_Causas4"/>
      <sheetName val="Anal_Hipot4"/>
      <sheetName val="Por_Que4"/>
      <sheetName val="Rel_Anomalia4"/>
      <sheetName val="Resumo_EFVM4"/>
      <sheetName val="Metas_IEA3"/>
      <sheetName val="MELHORIAS_E_OPÇÕES3"/>
      <sheetName val="4_Painel3"/>
      <sheetName val="Check_Farol3"/>
      <sheetName val="1_Pgm3"/>
      <sheetName val="Lista_Completa3"/>
      <sheetName val="Crono_Físico_(medições)3"/>
      <sheetName val="MENU_CAUE3"/>
      <sheetName val="Caract__Contratos_-_Dez-003"/>
      <sheetName val="Crono_Diret_Operações3"/>
      <sheetName val="REUNIÃO_GERENCIAL7"/>
      <sheetName val="Oferta_prevista_x_real7"/>
      <sheetName val="Oferta_Real_X_Aceite7"/>
      <sheetName val="Aceite_X_Realizado7"/>
      <sheetName val="Oferta__Real__X__Descarga__Rea7"/>
      <sheetName val="CONTROLE_DE_GRÃOS_7"/>
      <sheetName val="Controle_cargueiros7"/>
      <sheetName val="Gráficos_(2)7"/>
      <sheetName val="Gráfico_ano7"/>
      <sheetName val="Plan_Grãos7"/>
      <sheetName val="OP-LOCOMOTIVA_7"/>
      <sheetName val="OP-Sala_de_Ferramentas7"/>
      <sheetName val="OP-SALA_MANUTENÇÃO7"/>
      <sheetName val="COL-Sala_Reunião-Treinamento7"/>
      <sheetName val="OP-Posto_Abastecimento7"/>
      <sheetName val="OP-Auto_linha7"/>
      <sheetName val="OP-Obras_7"/>
      <sheetName val="OP-Vagão_Dormitório7"/>
      <sheetName val="Usiminas_7"/>
      <sheetName val="Report_to7"/>
      <sheetName val="Metas_Coord_Adriana_7"/>
      <sheetName val="Plan_Elaine_(Nani)_7"/>
      <sheetName val="Plan_Letieri7"/>
      <sheetName val="Plan_Mariana_7"/>
      <sheetName val="Plan_Alexandre7"/>
      <sheetName val="Plan_Dornellas_7"/>
      <sheetName val="Plan_Adauto7"/>
      <sheetName val="Plan_Rosane_7"/>
      <sheetName val="Plan_Luciana7"/>
      <sheetName val="Plan_Fabiana_7"/>
      <sheetName val="Plan_Renata7"/>
      <sheetName val="Plan_Derek7"/>
      <sheetName val="Plan_Miguel_7"/>
      <sheetName val="Plan_Raphael_7"/>
      <sheetName val="Plan_Veronice7"/>
      <sheetName val="Plan_Vine7"/>
      <sheetName val="Plan_Monica_7"/>
      <sheetName val="Plan_Luiz_Clapp7"/>
      <sheetName val="Plan_Naisa7"/>
      <sheetName val="Plan_Monica_Silva7"/>
      <sheetName val="Plan_Giselle7"/>
      <sheetName val="Plan_Rubens_7"/>
      <sheetName val="Plan_Cesar_7"/>
      <sheetName val="Modelo_de_Gestão7"/>
      <sheetName val="Metas___20067"/>
      <sheetName val="Maior_Melhor7"/>
      <sheetName val="Menor__Melhor7"/>
      <sheetName val="Menor__Melhor_17"/>
      <sheetName val="Menor__Melhor_27"/>
      <sheetName val="Maior_Melhor_37"/>
      <sheetName val="Maior_Melhor_47"/>
      <sheetName val="Maior_Melhor_57"/>
      <sheetName val="Maior_Melhor_67"/>
      <sheetName val="Menor__Melhor_87"/>
      <sheetName val="Menor__Melhor_97"/>
      <sheetName val="Planos_de_Ação7"/>
      <sheetName val="Tab_IC_Mar7"/>
      <sheetName val="NOME_DO_COLABORADOR7"/>
      <sheetName val="Pessoal_CVRD7"/>
      <sheetName val="Custos_de_Equip_4"/>
      <sheetName val="Análise_das_Causas_5"/>
      <sheetName val="Análise_das_Hipóteses_5"/>
      <sheetName val="5_Porquês5"/>
      <sheetName val="Relatório_de_Anomalia5"/>
      <sheetName val="Anal_Causas5"/>
      <sheetName val="Anal_Hipot5"/>
      <sheetName val="Por_Que5"/>
      <sheetName val="Rel_Anomalia5"/>
      <sheetName val="Resumo_EFVM5"/>
      <sheetName val="Metas_IEA4"/>
      <sheetName val="MELHORIAS_E_OPÇÕES4"/>
      <sheetName val="4_Painel4"/>
      <sheetName val="Check_Farol4"/>
      <sheetName val="1_Pgm4"/>
      <sheetName val="Lista_Completa4"/>
      <sheetName val="Crono_Físico_(medições)4"/>
      <sheetName val="MENU_CAUE4"/>
      <sheetName val="Caract__Contratos_-_Dez-004"/>
      <sheetName val="Crono_Diret_Operações4"/>
      <sheetName val="REUNIÃO_GERENCIAL8"/>
      <sheetName val="Oferta_prevista_x_real8"/>
      <sheetName val="Oferta_Real_X_Aceite8"/>
      <sheetName val="Aceite_X_Realizado8"/>
      <sheetName val="Oferta__Real__X__Descarga__Rea8"/>
      <sheetName val="CONTROLE_DE_GRÃOS_8"/>
      <sheetName val="Controle_cargueiros8"/>
      <sheetName val="Gráficos_(2)8"/>
      <sheetName val="Gráfico_ano8"/>
      <sheetName val="Plan_Grãos8"/>
      <sheetName val="OP-LOCOMOTIVA_8"/>
      <sheetName val="OP-Sala_de_Ferramentas8"/>
      <sheetName val="OP-SALA_MANUTENÇÃO8"/>
      <sheetName val="COL-Sala_Reunião-Treinamento8"/>
      <sheetName val="OP-Posto_Abastecimento8"/>
      <sheetName val="OP-Auto_linha8"/>
      <sheetName val="OP-Obras_8"/>
      <sheetName val="OP-Vagão_Dormitório8"/>
      <sheetName val="Usiminas_8"/>
      <sheetName val="Report_to8"/>
      <sheetName val="Metas_Coord_Adriana_8"/>
      <sheetName val="Plan_Elaine_(Nani)_8"/>
      <sheetName val="Plan_Letieri8"/>
      <sheetName val="Plan_Mariana_8"/>
      <sheetName val="Plan_Alexandre8"/>
      <sheetName val="Plan_Dornellas_8"/>
      <sheetName val="Plan_Adauto8"/>
      <sheetName val="Plan_Rosane_8"/>
      <sheetName val="Plan_Luciana8"/>
      <sheetName val="Plan_Fabiana_8"/>
      <sheetName val="Plan_Renata8"/>
      <sheetName val="Plan_Derek8"/>
      <sheetName val="Plan_Miguel_8"/>
      <sheetName val="Plan_Raphael_8"/>
      <sheetName val="Plan_Veronice8"/>
      <sheetName val="Plan_Vine8"/>
      <sheetName val="Plan_Monica_8"/>
      <sheetName val="Plan_Luiz_Clapp8"/>
      <sheetName val="Plan_Naisa8"/>
      <sheetName val="Plan_Monica_Silva8"/>
      <sheetName val="Plan_Giselle8"/>
      <sheetName val="Plan_Rubens_8"/>
      <sheetName val="Plan_Cesar_8"/>
      <sheetName val="Modelo_de_Gestão8"/>
      <sheetName val="Metas___20068"/>
      <sheetName val="Maior_Melhor8"/>
      <sheetName val="Menor__Melhor8"/>
      <sheetName val="Menor__Melhor_18"/>
      <sheetName val="Menor__Melhor_28"/>
      <sheetName val="Maior_Melhor_38"/>
      <sheetName val="Maior_Melhor_48"/>
      <sheetName val="Maior_Melhor_58"/>
      <sheetName val="Maior_Melhor_68"/>
      <sheetName val="Menor__Melhor_88"/>
      <sheetName val="Menor__Melhor_98"/>
      <sheetName val="Planos_de_Ação8"/>
      <sheetName val="Tab_IC_Mar8"/>
      <sheetName val="NOME_DO_COLABORADOR8"/>
      <sheetName val="Pessoal_CVRD8"/>
      <sheetName val="Custos_de_Equip_5"/>
      <sheetName val="Análise_das_Causas_6"/>
      <sheetName val="Análise_das_Hipóteses_6"/>
      <sheetName val="5_Porquês6"/>
      <sheetName val="Relatório_de_Anomalia6"/>
      <sheetName val="Anal_Causas6"/>
      <sheetName val="Anal_Hipot6"/>
      <sheetName val="Por_Que6"/>
      <sheetName val="Rel_Anomalia6"/>
      <sheetName val="Resumo_EFVM6"/>
      <sheetName val="Metas_IEA5"/>
      <sheetName val="MELHORIAS_E_OPÇÕES5"/>
      <sheetName val="4_Painel5"/>
      <sheetName val="Check_Farol5"/>
      <sheetName val="1_Pgm5"/>
      <sheetName val="Lista_Completa5"/>
      <sheetName val="Crono_Físico_(medições)5"/>
      <sheetName val="MENU_CAUE5"/>
      <sheetName val="Caract__Contratos_-_Dez-005"/>
      <sheetName val="Crono_Diret_Operações5"/>
      <sheetName val="REUNIÃO_GERENCIAL9"/>
      <sheetName val="Oferta_prevista_x_real9"/>
      <sheetName val="Oferta_Real_X_Aceite9"/>
      <sheetName val="Aceite_X_Realizado9"/>
      <sheetName val="Oferta__Real__X__Descarga__Rea9"/>
      <sheetName val="CONTROLE_DE_GRÃOS_9"/>
      <sheetName val="Controle_cargueiros9"/>
      <sheetName val="Gráficos_(2)9"/>
      <sheetName val="Gráfico_ano9"/>
      <sheetName val="Plan_Grãos9"/>
      <sheetName val="OP-LOCOMOTIVA_9"/>
      <sheetName val="OP-Sala_de_Ferramentas9"/>
      <sheetName val="OP-SALA_MANUTENÇÃO9"/>
      <sheetName val="COL-Sala_Reunião-Treinamento9"/>
      <sheetName val="OP-Posto_Abastecimento9"/>
      <sheetName val="OP-Auto_linha9"/>
      <sheetName val="OP-Obras_9"/>
      <sheetName val="OP-Vagão_Dormitório9"/>
      <sheetName val="Usiminas_9"/>
      <sheetName val="Report_to9"/>
      <sheetName val="Metas_Coord_Adriana_9"/>
      <sheetName val="Plan_Elaine_(Nani)_9"/>
      <sheetName val="Plan_Letieri9"/>
      <sheetName val="Plan_Mariana_9"/>
      <sheetName val="Plan_Alexandre9"/>
      <sheetName val="Plan_Dornellas_9"/>
      <sheetName val="Plan_Adauto9"/>
      <sheetName val="Plan_Rosane_9"/>
      <sheetName val="Plan_Luciana9"/>
      <sheetName val="Plan_Fabiana_9"/>
      <sheetName val="Plan_Renata9"/>
      <sheetName val="Plan_Derek9"/>
      <sheetName val="Plan_Miguel_9"/>
      <sheetName val="Plan_Raphael_9"/>
      <sheetName val="Plan_Veronice9"/>
      <sheetName val="Plan_Vine9"/>
      <sheetName val="Plan_Monica_9"/>
      <sheetName val="Plan_Luiz_Clapp9"/>
      <sheetName val="Plan_Naisa9"/>
      <sheetName val="Plan_Monica_Silva9"/>
      <sheetName val="Plan_Giselle9"/>
      <sheetName val="Plan_Rubens_9"/>
      <sheetName val="Plan_Cesar_9"/>
      <sheetName val="Modelo_de_Gestão9"/>
      <sheetName val="Metas___20069"/>
      <sheetName val="Maior_Melhor9"/>
      <sheetName val="Menor__Melhor9"/>
      <sheetName val="Menor__Melhor_19"/>
      <sheetName val="Menor__Melhor_29"/>
      <sheetName val="Maior_Melhor_39"/>
      <sheetName val="Maior_Melhor_49"/>
      <sheetName val="Maior_Melhor_59"/>
      <sheetName val="Maior_Melhor_69"/>
      <sheetName val="Menor__Melhor_89"/>
      <sheetName val="Menor__Melhor_99"/>
      <sheetName val="Planos_de_Ação9"/>
      <sheetName val="Tab_IC_Mar9"/>
      <sheetName val="NOME_DO_COLABORADOR9"/>
      <sheetName val="Pessoal_CVRD9"/>
      <sheetName val="Custos_de_Equip_6"/>
      <sheetName val="Análise_das_Causas_7"/>
      <sheetName val="Análise_das_Hipóteses_7"/>
      <sheetName val="5_Porquês7"/>
      <sheetName val="Relatório_de_Anomalia7"/>
      <sheetName val="Anal_Causas7"/>
      <sheetName val="Anal_Hipot7"/>
      <sheetName val="Por_Que7"/>
      <sheetName val="Rel_Anomalia7"/>
      <sheetName val="Resumo_EFVM7"/>
      <sheetName val="Metas_IEA6"/>
      <sheetName val="MELHORIAS_E_OPÇÕES6"/>
      <sheetName val="4_Painel6"/>
      <sheetName val="Check_Farol6"/>
      <sheetName val="1_Pgm6"/>
      <sheetName val="Lista_Completa6"/>
      <sheetName val="Crono_Físico_(medições)6"/>
      <sheetName val="MENU_CAUE6"/>
      <sheetName val="Caract__Contratos_-_Dez-006"/>
      <sheetName val="Crono_Diret_Operações6"/>
      <sheetName val="REUNIÃO_GERENCIAL11"/>
      <sheetName val="Oferta_prevista_x_real11"/>
      <sheetName val="Oferta_Real_X_Aceite11"/>
      <sheetName val="Aceite_X_Realizado11"/>
      <sheetName val="Oferta__Real__X__Descarga__Re11"/>
      <sheetName val="CONTROLE_DE_GRÃOS_11"/>
      <sheetName val="Controle_cargueiros11"/>
      <sheetName val="Gráficos_(2)11"/>
      <sheetName val="Gráfico_ano11"/>
      <sheetName val="Plan_Grãos11"/>
      <sheetName val="OP-LOCOMOTIVA_11"/>
      <sheetName val="OP-Sala_de_Ferramentas11"/>
      <sheetName val="OP-SALA_MANUTENÇÃO11"/>
      <sheetName val="COL-Sala_Reunião-Treinamento11"/>
      <sheetName val="OP-Posto_Abastecimento11"/>
      <sheetName val="OP-Auto_linha11"/>
      <sheetName val="OP-Obras_11"/>
      <sheetName val="OP-Vagão_Dormitório11"/>
      <sheetName val="Usiminas_11"/>
      <sheetName val="Report_to11"/>
      <sheetName val="Metas_Coord_Adriana_11"/>
      <sheetName val="Plan_Elaine_(Nani)_11"/>
      <sheetName val="Plan_Letieri11"/>
      <sheetName val="Plan_Mariana_11"/>
      <sheetName val="Plan_Alexandre11"/>
      <sheetName val="Plan_Dornellas_11"/>
      <sheetName val="Plan_Adauto11"/>
      <sheetName val="Plan_Rosane_11"/>
      <sheetName val="Plan_Luciana11"/>
      <sheetName val="Plan_Fabiana_11"/>
      <sheetName val="Plan_Renata11"/>
      <sheetName val="Plan_Derek11"/>
      <sheetName val="Plan_Miguel_11"/>
      <sheetName val="Plan_Raphael_11"/>
      <sheetName val="Plan_Veronice11"/>
      <sheetName val="Plan_Vine11"/>
      <sheetName val="Plan_Monica_11"/>
      <sheetName val="Plan_Luiz_Clapp11"/>
      <sheetName val="Plan_Naisa11"/>
      <sheetName val="Plan_Monica_Silva11"/>
      <sheetName val="Plan_Giselle11"/>
      <sheetName val="Plan_Rubens_11"/>
      <sheetName val="Plan_Cesar_11"/>
      <sheetName val="Modelo_de_Gestão11"/>
      <sheetName val="Metas___200611"/>
      <sheetName val="Maior_Melhor11"/>
      <sheetName val="Menor__Melhor11"/>
      <sheetName val="Menor__Melhor_111"/>
      <sheetName val="Menor__Melhor_211"/>
      <sheetName val="Maior_Melhor_311"/>
      <sheetName val="Maior_Melhor_411"/>
      <sheetName val="Maior_Melhor_511"/>
      <sheetName val="Maior_Melhor_611"/>
      <sheetName val="Menor__Melhor_811"/>
      <sheetName val="Menor__Melhor_911"/>
      <sheetName val="Planos_de_Ação11"/>
      <sheetName val="Tab_IC_Mar11"/>
      <sheetName val="NOME_DO_COLABORADOR11"/>
      <sheetName val="Pessoal_CVRD11"/>
      <sheetName val="Custos_de_Equip_8"/>
      <sheetName val="Análise_das_Causas_9"/>
      <sheetName val="Análise_das_Hipóteses_9"/>
      <sheetName val="5_Porquês9"/>
      <sheetName val="Relatório_de_Anomalia9"/>
      <sheetName val="Anal_Causas9"/>
      <sheetName val="Anal_Hipot9"/>
      <sheetName val="Por_Que9"/>
      <sheetName val="Rel_Anomalia9"/>
      <sheetName val="Resumo_EFVM9"/>
      <sheetName val="Metas_IEA8"/>
      <sheetName val="MELHORIAS_E_OPÇÕES8"/>
      <sheetName val="4_Painel8"/>
      <sheetName val="Check_Farol8"/>
      <sheetName val="1_Pgm8"/>
      <sheetName val="Lista_Completa8"/>
      <sheetName val="Crono_Físico_(medições)8"/>
      <sheetName val="MENU_CAUE8"/>
      <sheetName val="Caract__Contratos_-_Dez-008"/>
      <sheetName val="Crono_Diret_Operações8"/>
      <sheetName val="REUNIÃO_GERENCIAL10"/>
      <sheetName val="Oferta_prevista_x_real10"/>
      <sheetName val="Oferta_Real_X_Aceite10"/>
      <sheetName val="Aceite_X_Realizado10"/>
      <sheetName val="Oferta__Real__X__Descarga__Re10"/>
      <sheetName val="CONTROLE_DE_GRÃOS_10"/>
      <sheetName val="Controle_cargueiros10"/>
      <sheetName val="Gráficos_(2)10"/>
      <sheetName val="Gráfico_ano10"/>
      <sheetName val="Plan_Grãos10"/>
      <sheetName val="OP-LOCOMOTIVA_10"/>
      <sheetName val="OP-Sala_de_Ferramentas10"/>
      <sheetName val="OP-SALA_MANUTENÇÃO10"/>
      <sheetName val="COL-Sala_Reunião-Treinamento10"/>
      <sheetName val="OP-Posto_Abastecimento10"/>
      <sheetName val="OP-Auto_linha10"/>
      <sheetName val="OP-Obras_10"/>
      <sheetName val="OP-Vagão_Dormitório10"/>
      <sheetName val="Usiminas_10"/>
      <sheetName val="Report_to10"/>
      <sheetName val="Metas_Coord_Adriana_10"/>
      <sheetName val="Plan_Elaine_(Nani)_10"/>
      <sheetName val="Plan_Letieri10"/>
      <sheetName val="Plan_Mariana_10"/>
      <sheetName val="Plan_Alexandre10"/>
      <sheetName val="Plan_Dornellas_10"/>
      <sheetName val="Plan_Adauto10"/>
      <sheetName val="Plan_Rosane_10"/>
      <sheetName val="Plan_Luciana10"/>
      <sheetName val="Plan_Fabiana_10"/>
      <sheetName val="Plan_Renata10"/>
      <sheetName val="Plan_Derek10"/>
      <sheetName val="Plan_Miguel_10"/>
      <sheetName val="Plan_Raphael_10"/>
      <sheetName val="Plan_Veronice10"/>
      <sheetName val="Plan_Vine10"/>
      <sheetName val="Plan_Monica_10"/>
      <sheetName val="Plan_Luiz_Clapp10"/>
      <sheetName val="Plan_Naisa10"/>
      <sheetName val="Plan_Monica_Silva10"/>
      <sheetName val="Plan_Giselle10"/>
      <sheetName val="Plan_Rubens_10"/>
      <sheetName val="Plan_Cesar_10"/>
      <sheetName val="Modelo_de_Gestão10"/>
      <sheetName val="Metas___200610"/>
      <sheetName val="Maior_Melhor10"/>
      <sheetName val="Menor__Melhor10"/>
      <sheetName val="Menor__Melhor_110"/>
      <sheetName val="Menor__Melhor_210"/>
      <sheetName val="Maior_Melhor_310"/>
      <sheetName val="Maior_Melhor_410"/>
      <sheetName val="Maior_Melhor_510"/>
      <sheetName val="Maior_Melhor_610"/>
      <sheetName val="Menor__Melhor_810"/>
      <sheetName val="Menor__Melhor_910"/>
      <sheetName val="Planos_de_Ação10"/>
      <sheetName val="Tab_IC_Mar10"/>
      <sheetName val="NOME_DO_COLABORADOR10"/>
      <sheetName val="Pessoal_CVRD10"/>
      <sheetName val="Custos_de_Equip_7"/>
      <sheetName val="Análise_das_Causas_8"/>
      <sheetName val="Análise_das_Hipóteses_8"/>
      <sheetName val="5_Porquês8"/>
      <sheetName val="Relatório_de_Anomalia8"/>
      <sheetName val="Anal_Causas8"/>
      <sheetName val="Anal_Hipot8"/>
      <sheetName val="Por_Que8"/>
      <sheetName val="Rel_Anomalia8"/>
      <sheetName val="Resumo_EFVM8"/>
      <sheetName val="Metas_IEA7"/>
      <sheetName val="MELHORIAS_E_OPÇÕES7"/>
      <sheetName val="4_Painel7"/>
      <sheetName val="Check_Farol7"/>
      <sheetName val="1_Pgm7"/>
      <sheetName val="Lista_Completa7"/>
      <sheetName val="Crono_Físico_(medições)7"/>
      <sheetName val="MENU_CAUE7"/>
      <sheetName val="Caract__Contratos_-_Dez-007"/>
      <sheetName val="Crono_Diret_Operações7"/>
      <sheetName val="REUNIÃO_GERENCIAL15"/>
      <sheetName val="Oferta_prevista_x_real15"/>
      <sheetName val="Oferta_Real_X_Aceite15"/>
      <sheetName val="Aceite_X_Realizado15"/>
      <sheetName val="Oferta__Real__X__Descarga__Re15"/>
      <sheetName val="CONTROLE_DE_GRÃOS_15"/>
      <sheetName val="Controle_cargueiros15"/>
      <sheetName val="Gráficos_(2)15"/>
      <sheetName val="Gráfico_ano15"/>
      <sheetName val="Plan_Grãos15"/>
      <sheetName val="OP-LOCOMOTIVA_15"/>
      <sheetName val="OP-Sala_de_Ferramentas15"/>
      <sheetName val="OP-SALA_MANUTENÇÃO15"/>
      <sheetName val="COL-Sala_Reunião-Treinamento15"/>
      <sheetName val="OP-Posto_Abastecimento15"/>
      <sheetName val="OP-Auto_linha15"/>
      <sheetName val="OP-Obras_15"/>
      <sheetName val="OP-Vagão_Dormitório15"/>
      <sheetName val="Usiminas_15"/>
      <sheetName val="Report_to15"/>
      <sheetName val="Metas_Coord_Adriana_15"/>
      <sheetName val="Plan_Elaine_(Nani)_15"/>
      <sheetName val="Plan_Letieri15"/>
      <sheetName val="Plan_Mariana_15"/>
      <sheetName val="Plan_Alexandre15"/>
      <sheetName val="Plan_Dornellas_15"/>
      <sheetName val="Plan_Adauto15"/>
      <sheetName val="Plan_Rosane_15"/>
      <sheetName val="Plan_Luciana15"/>
      <sheetName val="Plan_Fabiana_15"/>
      <sheetName val="Plan_Renata15"/>
      <sheetName val="Plan_Derek15"/>
      <sheetName val="Plan_Miguel_15"/>
      <sheetName val="Plan_Raphael_15"/>
      <sheetName val="Plan_Veronice15"/>
      <sheetName val="Plan_Vine15"/>
      <sheetName val="Plan_Monica_15"/>
      <sheetName val="Plan_Luiz_Clapp15"/>
      <sheetName val="Plan_Naisa15"/>
      <sheetName val="Plan_Monica_Silva15"/>
      <sheetName val="Plan_Giselle15"/>
      <sheetName val="Plan_Rubens_15"/>
      <sheetName val="Plan_Cesar_15"/>
      <sheetName val="Modelo_de_Gestão15"/>
      <sheetName val="Metas___200615"/>
      <sheetName val="Maior_Melhor15"/>
      <sheetName val="Menor__Melhor15"/>
      <sheetName val="Menor__Melhor_115"/>
      <sheetName val="Menor__Melhor_215"/>
      <sheetName val="Maior_Melhor_315"/>
      <sheetName val="Maior_Melhor_415"/>
      <sheetName val="Maior_Melhor_515"/>
      <sheetName val="Maior_Melhor_615"/>
      <sheetName val="Menor__Melhor_815"/>
      <sheetName val="Menor__Melhor_915"/>
      <sheetName val="Planos_de_Ação15"/>
      <sheetName val="Tab_IC_Mar15"/>
      <sheetName val="NOME_DO_COLABORADOR15"/>
      <sheetName val="Pessoal_CVRD15"/>
      <sheetName val="Custos_de_Equip_12"/>
      <sheetName val="Análise_das_Causas_13"/>
      <sheetName val="Análise_das_Hipóteses_13"/>
      <sheetName val="5_Porquês13"/>
      <sheetName val="Relatório_de_Anomalia13"/>
      <sheetName val="Anal_Causas13"/>
      <sheetName val="Anal_Hipot13"/>
      <sheetName val="Por_Que13"/>
      <sheetName val="Rel_Anomalia13"/>
      <sheetName val="Resumo_EFVM13"/>
      <sheetName val="Metas_IEA12"/>
      <sheetName val="MELHORIAS_E_OPÇÕES12"/>
      <sheetName val="4_Painel12"/>
      <sheetName val="Check_Farol12"/>
      <sheetName val="1_Pgm12"/>
      <sheetName val="Lista_Completa12"/>
      <sheetName val="Crono_Físico_(medições)12"/>
      <sheetName val="MENU_CAUE12"/>
      <sheetName val="Caract__Contratos_-_Dez-0012"/>
      <sheetName val="Crono_Diret_Operações12"/>
      <sheetName val="REUNIÃO_GERENCIAL12"/>
      <sheetName val="Oferta_prevista_x_real12"/>
      <sheetName val="Oferta_Real_X_Aceite12"/>
      <sheetName val="Aceite_X_Realizado12"/>
      <sheetName val="Oferta__Real__X__Descarga__Re12"/>
      <sheetName val="CONTROLE_DE_GRÃOS_12"/>
      <sheetName val="Controle_cargueiros12"/>
      <sheetName val="Gráficos_(2)12"/>
      <sheetName val="Gráfico_ano12"/>
      <sheetName val="Plan_Grãos12"/>
      <sheetName val="OP-LOCOMOTIVA_12"/>
      <sheetName val="OP-Sala_de_Ferramentas12"/>
      <sheetName val="OP-SALA_MANUTENÇÃO12"/>
      <sheetName val="COL-Sala_Reunião-Treinamento12"/>
      <sheetName val="OP-Posto_Abastecimento12"/>
      <sheetName val="OP-Auto_linha12"/>
      <sheetName val="OP-Obras_12"/>
      <sheetName val="OP-Vagão_Dormitório12"/>
      <sheetName val="Usiminas_12"/>
      <sheetName val="Report_to12"/>
      <sheetName val="Metas_Coord_Adriana_12"/>
      <sheetName val="Plan_Elaine_(Nani)_12"/>
      <sheetName val="Plan_Letieri12"/>
      <sheetName val="Plan_Mariana_12"/>
      <sheetName val="Plan_Alexandre12"/>
      <sheetName val="Plan_Dornellas_12"/>
      <sheetName val="Plan_Adauto12"/>
      <sheetName val="Plan_Rosane_12"/>
      <sheetName val="Plan_Luciana12"/>
      <sheetName val="Plan_Fabiana_12"/>
      <sheetName val="Plan_Renata12"/>
      <sheetName val="Plan_Derek12"/>
      <sheetName val="Plan_Miguel_12"/>
      <sheetName val="Plan_Raphael_12"/>
      <sheetName val="Plan_Veronice12"/>
      <sheetName val="Plan_Vine12"/>
      <sheetName val="Plan_Monica_12"/>
      <sheetName val="Plan_Luiz_Clapp12"/>
      <sheetName val="Plan_Naisa12"/>
      <sheetName val="Plan_Monica_Silva12"/>
      <sheetName val="Plan_Giselle12"/>
      <sheetName val="Plan_Rubens_12"/>
      <sheetName val="Plan_Cesar_12"/>
      <sheetName val="Modelo_de_Gestão12"/>
      <sheetName val="Metas___200612"/>
      <sheetName val="Maior_Melhor12"/>
      <sheetName val="Menor__Melhor12"/>
      <sheetName val="Menor__Melhor_112"/>
      <sheetName val="Menor__Melhor_212"/>
      <sheetName val="Maior_Melhor_312"/>
      <sheetName val="Maior_Melhor_412"/>
      <sheetName val="Maior_Melhor_512"/>
      <sheetName val="Maior_Melhor_612"/>
      <sheetName val="Menor__Melhor_812"/>
      <sheetName val="Menor__Melhor_912"/>
      <sheetName val="Planos_de_Ação12"/>
      <sheetName val="Tab_IC_Mar12"/>
      <sheetName val="NOME_DO_COLABORADOR12"/>
      <sheetName val="Pessoal_CVRD12"/>
      <sheetName val="Custos_de_Equip_9"/>
      <sheetName val="Análise_das_Causas_10"/>
      <sheetName val="Análise_das_Hipóteses_10"/>
      <sheetName val="5_Porquês10"/>
      <sheetName val="Relatório_de_Anomalia10"/>
      <sheetName val="Anal_Causas10"/>
      <sheetName val="Anal_Hipot10"/>
      <sheetName val="Por_Que10"/>
      <sheetName val="Rel_Anomalia10"/>
      <sheetName val="Resumo_EFVM10"/>
      <sheetName val="Metas_IEA9"/>
      <sheetName val="MELHORIAS_E_OPÇÕES9"/>
      <sheetName val="4_Painel9"/>
      <sheetName val="Check_Farol9"/>
      <sheetName val="1_Pgm9"/>
      <sheetName val="Lista_Completa9"/>
      <sheetName val="Crono_Físico_(medições)9"/>
      <sheetName val="MENU_CAUE9"/>
      <sheetName val="Caract__Contratos_-_Dez-009"/>
      <sheetName val="Crono_Diret_Operações9"/>
      <sheetName val="REUNIÃO_GERENCIAL13"/>
      <sheetName val="Oferta_prevista_x_real13"/>
      <sheetName val="Oferta_Real_X_Aceite13"/>
      <sheetName val="Aceite_X_Realizado13"/>
      <sheetName val="Oferta__Real__X__Descarga__Re13"/>
      <sheetName val="CONTROLE_DE_GRÃOS_13"/>
      <sheetName val="Controle_cargueiros13"/>
      <sheetName val="Gráficos_(2)13"/>
      <sheetName val="Gráfico_ano13"/>
      <sheetName val="Plan_Grãos13"/>
      <sheetName val="OP-LOCOMOTIVA_13"/>
      <sheetName val="OP-Sala_de_Ferramentas13"/>
      <sheetName val="OP-SALA_MANUTENÇÃO13"/>
      <sheetName val="COL-Sala_Reunião-Treinamento13"/>
      <sheetName val="OP-Posto_Abastecimento13"/>
      <sheetName val="OP-Auto_linha13"/>
      <sheetName val="OP-Obras_13"/>
      <sheetName val="OP-Vagão_Dormitório13"/>
      <sheetName val="Usiminas_13"/>
      <sheetName val="Report_to13"/>
      <sheetName val="Metas_Coord_Adriana_13"/>
      <sheetName val="Plan_Elaine_(Nani)_13"/>
      <sheetName val="Plan_Letieri13"/>
      <sheetName val="Plan_Mariana_13"/>
      <sheetName val="Plan_Alexandre13"/>
      <sheetName val="Plan_Dornellas_13"/>
      <sheetName val="Plan_Adauto13"/>
      <sheetName val="Plan_Rosane_13"/>
      <sheetName val="Plan_Luciana13"/>
      <sheetName val="Plan_Fabiana_13"/>
      <sheetName val="Plan_Renata13"/>
      <sheetName val="Plan_Derek13"/>
      <sheetName val="Plan_Miguel_13"/>
      <sheetName val="Plan_Raphael_13"/>
      <sheetName val="Plan_Veronice13"/>
      <sheetName val="Plan_Vine13"/>
      <sheetName val="Plan_Monica_13"/>
      <sheetName val="Plan_Luiz_Clapp13"/>
      <sheetName val="Plan_Naisa13"/>
      <sheetName val="Plan_Monica_Silva13"/>
      <sheetName val="Plan_Giselle13"/>
      <sheetName val="Plan_Rubens_13"/>
      <sheetName val="Plan_Cesar_13"/>
      <sheetName val="Modelo_de_Gestão13"/>
      <sheetName val="Metas___200613"/>
      <sheetName val="Maior_Melhor13"/>
      <sheetName val="Menor__Melhor13"/>
      <sheetName val="Menor__Melhor_113"/>
      <sheetName val="Menor__Melhor_213"/>
      <sheetName val="Maior_Melhor_313"/>
      <sheetName val="Maior_Melhor_413"/>
      <sheetName val="Maior_Melhor_513"/>
      <sheetName val="Maior_Melhor_613"/>
      <sheetName val="Menor__Melhor_813"/>
      <sheetName val="Menor__Melhor_913"/>
      <sheetName val="Planos_de_Ação13"/>
      <sheetName val="Tab_IC_Mar13"/>
      <sheetName val="NOME_DO_COLABORADOR13"/>
      <sheetName val="Pessoal_CVRD13"/>
      <sheetName val="Custos_de_Equip_10"/>
      <sheetName val="Análise_das_Causas_11"/>
      <sheetName val="Análise_das_Hipóteses_11"/>
      <sheetName val="5_Porquês11"/>
      <sheetName val="Relatório_de_Anomalia11"/>
      <sheetName val="Anal_Causas11"/>
      <sheetName val="Anal_Hipot11"/>
      <sheetName val="Por_Que11"/>
      <sheetName val="Rel_Anomalia11"/>
      <sheetName val="Resumo_EFVM11"/>
      <sheetName val="Metas_IEA10"/>
      <sheetName val="MELHORIAS_E_OPÇÕES10"/>
      <sheetName val="4_Painel10"/>
      <sheetName val="Check_Farol10"/>
      <sheetName val="1_Pgm10"/>
      <sheetName val="Lista_Completa10"/>
      <sheetName val="Crono_Físico_(medições)10"/>
      <sheetName val="MENU_CAUE10"/>
      <sheetName val="Caract__Contratos_-_Dez-0010"/>
      <sheetName val="Crono_Diret_Operações10"/>
      <sheetName val="REUNIÃO_GERENCIAL14"/>
      <sheetName val="Oferta_prevista_x_real14"/>
      <sheetName val="Oferta_Real_X_Aceite14"/>
      <sheetName val="Aceite_X_Realizado14"/>
      <sheetName val="Oferta__Real__X__Descarga__Re14"/>
      <sheetName val="CONTROLE_DE_GRÃOS_14"/>
      <sheetName val="Controle_cargueiros14"/>
      <sheetName val="Gráficos_(2)14"/>
      <sheetName val="Gráfico_ano14"/>
      <sheetName val="Plan_Grãos14"/>
      <sheetName val="OP-LOCOMOTIVA_14"/>
      <sheetName val="OP-Sala_de_Ferramentas14"/>
      <sheetName val="OP-SALA_MANUTENÇÃO14"/>
      <sheetName val="COL-Sala_Reunião-Treinamento14"/>
      <sheetName val="OP-Posto_Abastecimento14"/>
      <sheetName val="OP-Auto_linha14"/>
      <sheetName val="OP-Obras_14"/>
      <sheetName val="OP-Vagão_Dormitório14"/>
      <sheetName val="Usiminas_14"/>
      <sheetName val="Report_to14"/>
      <sheetName val="Metas_Coord_Adriana_14"/>
      <sheetName val="Plan_Elaine_(Nani)_14"/>
      <sheetName val="Plan_Letieri14"/>
      <sheetName val="Plan_Mariana_14"/>
      <sheetName val="Plan_Alexandre14"/>
      <sheetName val="Plan_Dornellas_14"/>
      <sheetName val="Plan_Adauto14"/>
      <sheetName val="Plan_Rosane_14"/>
      <sheetName val="Plan_Luciana14"/>
      <sheetName val="Plan_Fabiana_14"/>
      <sheetName val="Plan_Renata14"/>
      <sheetName val="Plan_Derek14"/>
      <sheetName val="Plan_Miguel_14"/>
      <sheetName val="Plan_Raphael_14"/>
      <sheetName val="Plan_Veronice14"/>
      <sheetName val="Plan_Vine14"/>
      <sheetName val="Plan_Monica_14"/>
      <sheetName val="Plan_Luiz_Clapp14"/>
      <sheetName val="Plan_Naisa14"/>
      <sheetName val="Plan_Monica_Silva14"/>
      <sheetName val="Plan_Giselle14"/>
      <sheetName val="Plan_Rubens_14"/>
      <sheetName val="Plan_Cesar_14"/>
      <sheetName val="Modelo_de_Gestão14"/>
      <sheetName val="Metas___200614"/>
      <sheetName val="Maior_Melhor14"/>
      <sheetName val="Menor__Melhor14"/>
      <sheetName val="Menor__Melhor_114"/>
      <sheetName val="Menor__Melhor_214"/>
      <sheetName val="Maior_Melhor_314"/>
      <sheetName val="Maior_Melhor_414"/>
      <sheetName val="Maior_Melhor_514"/>
      <sheetName val="Maior_Melhor_614"/>
      <sheetName val="Menor__Melhor_814"/>
      <sheetName val="Menor__Melhor_914"/>
      <sheetName val="Planos_de_Ação14"/>
      <sheetName val="Tab_IC_Mar14"/>
      <sheetName val="NOME_DO_COLABORADOR14"/>
      <sheetName val="Pessoal_CVRD14"/>
      <sheetName val="Custos_de_Equip_11"/>
      <sheetName val="Análise_das_Causas_12"/>
      <sheetName val="Análise_das_Hipóteses_12"/>
      <sheetName val="5_Porquês12"/>
      <sheetName val="Relatório_de_Anomalia12"/>
      <sheetName val="Anal_Causas12"/>
      <sheetName val="Anal_Hipot12"/>
      <sheetName val="Por_Que12"/>
      <sheetName val="Rel_Anomalia12"/>
      <sheetName val="Resumo_EFVM12"/>
      <sheetName val="Metas_IEA11"/>
      <sheetName val="MELHORIAS_E_OPÇÕES11"/>
      <sheetName val="4_Painel11"/>
      <sheetName val="Check_Farol11"/>
      <sheetName val="1_Pgm11"/>
      <sheetName val="Lista_Completa11"/>
      <sheetName val="Crono_Físico_(medições)11"/>
      <sheetName val="MENU_CAUE11"/>
      <sheetName val="Caract__Contratos_-_Dez-0011"/>
      <sheetName val="Crono_Diret_Operações11"/>
      <sheetName val="REUNIÃO_GERENCIAL16"/>
      <sheetName val="Oferta_prevista_x_real16"/>
      <sheetName val="Oferta_Real_X_Aceite16"/>
      <sheetName val="Aceite_X_Realizado16"/>
      <sheetName val="Oferta__Real__X__Descarga__Re16"/>
      <sheetName val="CONTROLE_DE_GRÃOS_16"/>
      <sheetName val="Controle_cargueiros16"/>
      <sheetName val="Gráficos_(2)16"/>
      <sheetName val="Gráfico_ano16"/>
      <sheetName val="Plan_Grãos16"/>
      <sheetName val="OP-LOCOMOTIVA_16"/>
      <sheetName val="OP-Sala_de_Ferramentas16"/>
      <sheetName val="OP-SALA_MANUTENÇÃO16"/>
      <sheetName val="COL-Sala_Reunião-Treinamento16"/>
      <sheetName val="OP-Posto_Abastecimento16"/>
      <sheetName val="OP-Auto_linha16"/>
      <sheetName val="OP-Obras_16"/>
      <sheetName val="OP-Vagão_Dormitório16"/>
      <sheetName val="Usiminas_16"/>
      <sheetName val="Report_to16"/>
      <sheetName val="Metas_Coord_Adriana_16"/>
      <sheetName val="Plan_Elaine_(Nani)_16"/>
      <sheetName val="Plan_Letieri16"/>
      <sheetName val="Plan_Mariana_16"/>
      <sheetName val="Plan_Alexandre16"/>
      <sheetName val="Plan_Dornellas_16"/>
      <sheetName val="Plan_Adauto16"/>
      <sheetName val="Plan_Rosane_16"/>
      <sheetName val="Plan_Luciana16"/>
      <sheetName val="Plan_Fabiana_16"/>
      <sheetName val="Plan_Renata16"/>
      <sheetName val="Plan_Derek16"/>
      <sheetName val="Plan_Miguel_16"/>
      <sheetName val="Plan_Raphael_16"/>
      <sheetName val="Plan_Veronice16"/>
      <sheetName val="Plan_Vine16"/>
      <sheetName val="Plan_Monica_16"/>
      <sheetName val="Plan_Luiz_Clapp16"/>
      <sheetName val="Plan_Naisa16"/>
      <sheetName val="Plan_Monica_Silva16"/>
      <sheetName val="Plan_Giselle16"/>
      <sheetName val="Plan_Rubens_16"/>
      <sheetName val="Plan_Cesar_16"/>
      <sheetName val="Modelo_de_Gestão16"/>
      <sheetName val="Metas___200616"/>
      <sheetName val="Maior_Melhor16"/>
      <sheetName val="Menor__Melhor16"/>
      <sheetName val="Menor__Melhor_116"/>
      <sheetName val="Menor__Melhor_216"/>
      <sheetName val="Maior_Melhor_316"/>
      <sheetName val="Maior_Melhor_416"/>
      <sheetName val="Maior_Melhor_516"/>
      <sheetName val="Maior_Melhor_616"/>
      <sheetName val="Menor__Melhor_816"/>
      <sheetName val="Menor__Melhor_916"/>
      <sheetName val="Planos_de_Ação16"/>
      <sheetName val="Tab_IC_Mar16"/>
      <sheetName val="NOME_DO_COLABORADOR16"/>
      <sheetName val="Pessoal_CVRD16"/>
      <sheetName val="Custos_de_Equip_13"/>
      <sheetName val="Análise_das_Causas_14"/>
      <sheetName val="Análise_das_Hipóteses_14"/>
      <sheetName val="5_Porquês14"/>
      <sheetName val="Relatório_de_Anomalia14"/>
      <sheetName val="Anal_Causas14"/>
      <sheetName val="Anal_Hipot14"/>
      <sheetName val="Por_Que14"/>
      <sheetName val="Rel_Anomalia14"/>
      <sheetName val="Resumo_EFVM14"/>
      <sheetName val="Metas_IEA13"/>
      <sheetName val="MELHORIAS_E_OPÇÕES13"/>
      <sheetName val="4_Painel13"/>
      <sheetName val="Check_Farol13"/>
      <sheetName val="1_Pgm13"/>
      <sheetName val="Lista_Completa13"/>
      <sheetName val="Crono_Físico_(medições)13"/>
      <sheetName val="MENU_CAUE13"/>
      <sheetName val="Caract__Contratos_-_Dez-0013"/>
      <sheetName val="Crono_Diret_Operações13"/>
      <sheetName val="REUNIÃO_GERENCIAL17"/>
      <sheetName val="Oferta_prevista_x_real17"/>
      <sheetName val="Oferta_Real_X_Aceite17"/>
      <sheetName val="Aceite_X_Realizado17"/>
      <sheetName val="Oferta__Real__X__Descarga__Re17"/>
      <sheetName val="CONTROLE_DE_GRÃOS_17"/>
      <sheetName val="Controle_cargueiros17"/>
      <sheetName val="Gráficos_(2)17"/>
      <sheetName val="Gráfico_ano17"/>
      <sheetName val="Plan_Grãos17"/>
      <sheetName val="OP-LOCOMOTIVA_17"/>
      <sheetName val="OP-Sala_de_Ferramentas17"/>
      <sheetName val="OP-SALA_MANUTENÇÃO17"/>
      <sheetName val="COL-Sala_Reunião-Treinamento17"/>
      <sheetName val="OP-Posto_Abastecimento17"/>
      <sheetName val="OP-Auto_linha17"/>
      <sheetName val="OP-Obras_17"/>
      <sheetName val="OP-Vagão_Dormitório17"/>
      <sheetName val="Usiminas_17"/>
      <sheetName val="Report_to17"/>
      <sheetName val="Metas_Coord_Adriana_17"/>
      <sheetName val="Plan_Elaine_(Nani)_17"/>
      <sheetName val="Plan_Letieri17"/>
      <sheetName val="Plan_Mariana_17"/>
      <sheetName val="Plan_Alexandre17"/>
      <sheetName val="Plan_Dornellas_17"/>
      <sheetName val="Plan_Adauto17"/>
      <sheetName val="Plan_Rosane_17"/>
      <sheetName val="Plan_Luciana17"/>
      <sheetName val="Plan_Fabiana_17"/>
      <sheetName val="Plan_Renata17"/>
      <sheetName val="Plan_Derek17"/>
      <sheetName val="Plan_Miguel_17"/>
      <sheetName val="Plan_Raphael_17"/>
      <sheetName val="Plan_Veronice17"/>
      <sheetName val="Plan_Vine17"/>
      <sheetName val="Plan_Monica_17"/>
      <sheetName val="Plan_Luiz_Clapp17"/>
      <sheetName val="Plan_Naisa17"/>
      <sheetName val="Plan_Monica_Silva17"/>
      <sheetName val="Plan_Giselle17"/>
      <sheetName val="Plan_Rubens_17"/>
      <sheetName val="Plan_Cesar_17"/>
      <sheetName val="Modelo_de_Gestão17"/>
      <sheetName val="Metas___200617"/>
      <sheetName val="Maior_Melhor17"/>
      <sheetName val="Menor__Melhor17"/>
      <sheetName val="Menor__Melhor_117"/>
      <sheetName val="Menor__Melhor_217"/>
      <sheetName val="Maior_Melhor_317"/>
      <sheetName val="Maior_Melhor_417"/>
      <sheetName val="Maior_Melhor_517"/>
      <sheetName val="Maior_Melhor_617"/>
      <sheetName val="Menor__Melhor_817"/>
      <sheetName val="Menor__Melhor_917"/>
      <sheetName val="Planos_de_Ação17"/>
      <sheetName val="Tab_IC_Mar17"/>
      <sheetName val="NOME_DO_COLABORADOR17"/>
      <sheetName val="Pessoal_CVRD17"/>
      <sheetName val="Custos_de_Equip_14"/>
      <sheetName val="Análise_das_Causas_15"/>
      <sheetName val="Análise_das_Hipóteses_15"/>
      <sheetName val="5_Porquês15"/>
      <sheetName val="Relatório_de_Anomalia15"/>
      <sheetName val="Anal_Causas15"/>
      <sheetName val="Anal_Hipot15"/>
      <sheetName val="Por_Que15"/>
      <sheetName val="Rel_Anomalia15"/>
      <sheetName val="Resumo_EFVM15"/>
      <sheetName val="Metas_IEA14"/>
      <sheetName val="MELHORIAS_E_OPÇÕES14"/>
      <sheetName val="4_Painel14"/>
      <sheetName val="Check_Farol14"/>
      <sheetName val="1_Pgm14"/>
      <sheetName val="Lista_Completa14"/>
      <sheetName val="Crono_Físico_(medições)14"/>
      <sheetName val="MENU_CAUE14"/>
      <sheetName val="Caract__Contratos_-_Dez-0014"/>
      <sheetName val="Crono_Diret_Operações14"/>
      <sheetName val="REUNIÃO_GERENCIAL18"/>
      <sheetName val="Oferta_prevista_x_real18"/>
      <sheetName val="Oferta_Real_X_Aceite18"/>
      <sheetName val="Aceite_X_Realizado18"/>
      <sheetName val="Oferta__Real__X__Descarga__Re18"/>
      <sheetName val="CONTROLE_DE_GRÃOS_18"/>
      <sheetName val="Controle_cargueiros18"/>
      <sheetName val="Gráficos_(2)18"/>
      <sheetName val="Gráfico_ano18"/>
      <sheetName val="Plan_Grãos18"/>
      <sheetName val="OP-LOCOMOTIVA_18"/>
      <sheetName val="OP-Sala_de_Ferramentas18"/>
      <sheetName val="OP-SALA_MANUTENÇÃO18"/>
      <sheetName val="COL-Sala_Reunião-Treinamento18"/>
      <sheetName val="OP-Posto_Abastecimento18"/>
      <sheetName val="OP-Auto_linha18"/>
      <sheetName val="OP-Obras_18"/>
      <sheetName val="OP-Vagão_Dormitório18"/>
      <sheetName val="Usiminas_18"/>
      <sheetName val="Report_to18"/>
      <sheetName val="Metas_Coord_Adriana_18"/>
      <sheetName val="Plan_Elaine_(Nani)_18"/>
      <sheetName val="Plan_Letieri18"/>
      <sheetName val="Plan_Mariana_18"/>
      <sheetName val="Plan_Alexandre18"/>
      <sheetName val="Plan_Dornellas_18"/>
      <sheetName val="Plan_Adauto18"/>
      <sheetName val="Plan_Rosane_18"/>
      <sheetName val="Plan_Luciana18"/>
      <sheetName val="Plan_Fabiana_18"/>
      <sheetName val="Plan_Renata18"/>
      <sheetName val="Plan_Derek18"/>
      <sheetName val="Plan_Miguel_18"/>
      <sheetName val="Plan_Raphael_18"/>
      <sheetName val="Plan_Veronice18"/>
      <sheetName val="Plan_Vine18"/>
      <sheetName val="Plan_Monica_18"/>
      <sheetName val="Plan_Luiz_Clapp18"/>
      <sheetName val="Plan_Naisa18"/>
      <sheetName val="Plan_Monica_Silva18"/>
      <sheetName val="Plan_Giselle18"/>
      <sheetName val="Plan_Rubens_18"/>
      <sheetName val="Plan_Cesar_18"/>
      <sheetName val="Modelo_de_Gestão18"/>
      <sheetName val="Metas___200618"/>
      <sheetName val="Maior_Melhor18"/>
      <sheetName val="Menor__Melhor18"/>
      <sheetName val="Menor__Melhor_118"/>
      <sheetName val="Menor__Melhor_218"/>
      <sheetName val="Maior_Melhor_318"/>
      <sheetName val="Maior_Melhor_418"/>
      <sheetName val="Maior_Melhor_518"/>
      <sheetName val="Maior_Melhor_618"/>
      <sheetName val="Menor__Melhor_818"/>
      <sheetName val="Menor__Melhor_918"/>
      <sheetName val="Planos_de_Ação18"/>
      <sheetName val="Tab_IC_Mar18"/>
      <sheetName val="NOME_DO_COLABORADOR18"/>
      <sheetName val="Pessoal_CVRD18"/>
      <sheetName val="Custos_de_Equip_15"/>
      <sheetName val="Análise_das_Causas_16"/>
      <sheetName val="Análise_das_Hipóteses_16"/>
      <sheetName val="5_Porquês16"/>
      <sheetName val="Relatório_de_Anomalia16"/>
      <sheetName val="Anal_Causas16"/>
      <sheetName val="Anal_Hipot16"/>
      <sheetName val="Por_Que16"/>
      <sheetName val="Rel_Anomalia16"/>
      <sheetName val="Resumo_EFVM16"/>
      <sheetName val="Metas_IEA15"/>
      <sheetName val="MELHORIAS_E_OPÇÕES15"/>
      <sheetName val="4_Painel15"/>
      <sheetName val="Check_Farol15"/>
      <sheetName val="1_Pgm15"/>
      <sheetName val="Lista_Completa15"/>
      <sheetName val="Crono_Físico_(medições)15"/>
      <sheetName val="MENU_CAUE15"/>
      <sheetName val="Caract__Contratos_-_Dez-0015"/>
      <sheetName val="Crono_Diret_Operações15"/>
      <sheetName val="Uberlandia"/>
      <sheetName val="Base dados Acidentes"/>
      <sheetName val="Info"/>
      <sheetName val="Certidão de Nascimento"/>
      <sheetName val="Cronograma (ex)"/>
      <sheetName val="Agenda de Reunião"/>
      <sheetName val="Ata"/>
      <sheetName val=" Ata 21.02"/>
      <sheetName val="Ata 28.02"/>
      <sheetName val="Estratificação perda"/>
      <sheetName val="Diagrama de Pareto"/>
      <sheetName val="Objetivo e Meta"/>
      <sheetName val="Layout do Processo"/>
      <sheetName val="Princípio de Funcionamento"/>
      <sheetName val="Observação da Anomalia"/>
      <sheetName val="Clarificação do Fenômeno"/>
      <sheetName val="Tempestade de Idéias"/>
      <sheetName val="Ver e Agir"/>
      <sheetName val="Por Quês"/>
      <sheetName val="Plano de ação"/>
      <sheetName val="Ações Realizadas"/>
      <sheetName val="Resultados"/>
      <sheetName val="Conclusão do Projeto"/>
      <sheetName val="Formulário LPP"/>
      <sheetName val="Formulário de Melhoria"/>
      <sheetName val="Mapa de Replicação"/>
      <sheetName val="Lay Out Quadro "/>
      <sheetName val="[Report to.xls]Rela\à^à@×·0^"/>
      <sheetName val="Rela\à_x0013_^à_x0013_@×_x0013__x000c_·0^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 refreshError="1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 refreshError="1"/>
      <sheetData sheetId="1638" refreshError="1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Pré-Intern."/>
      <sheetName val="ACC-Pré"/>
      <sheetName val="Links"/>
      <sheetName val="Finame"/>
      <sheetName val="Covenants"/>
      <sheetName val="Baixa AITP"/>
      <sheetName val="XREF"/>
      <sheetName val="Tickmarks"/>
      <sheetName val="Fin"/>
      <sheetName val="Pré-Intern "/>
      <sheetName val="Taxa Dólar"/>
      <sheetName val="Encargos"/>
      <sheetName val="Resumo"/>
      <sheetName val="ACC-Pré- CP"/>
      <sheetName val="default jun00"/>
      <sheetName val="default set 00"/>
      <sheetName val="CPMF"/>
      <sheetName val="Indices default jun 2000"/>
      <sheetName val="MELHORIAS E OPÇÕES"/>
      <sheetName val="Andam."/>
      <sheetName val="Concl."/>
      <sheetName val="Excluído"/>
      <sheetName val="Penden."/>
      <sheetName val="Progr."/>
      <sheetName val="Selec."/>
      <sheetName val="relação"/>
      <sheetName val="Worksheet in (C) 6611 Exigível "/>
      <sheetName val="Teste Drpc"/>
      <sheetName val="Plano de Contas"/>
      <sheetName val="Margens"/>
      <sheetName val="UFIR"/>
      <sheetName val="Macro"/>
      <sheetName val="Dez_1999"/>
      <sheetName val="Dez_2000"/>
      <sheetName val="Jun_2001"/>
      <sheetName val="SCG"/>
      <sheetName val="ORCCPQ"/>
      <sheetName val="MetaData"/>
      <sheetName val="INFO"/>
      <sheetName val="MACRO1"/>
      <sheetName val="Financimentos CP"/>
      <sheetName val="Medições a faturar"/>
      <sheetName val="pl atual"/>
      <sheetName val="Summary Information"/>
      <sheetName val="Lead2"/>
      <sheetName val="DRE"/>
      <sheetName val="BAL_L1_OUT12"/>
      <sheetName val="DFLSUBS"/>
      <sheetName val="OUT02.REPORT"/>
      <sheetName val="LPOUT09"/>
      <sheetName val="Informe"/>
      <sheetName val="TermoPE"/>
      <sheetName val="Capa"/>
      <sheetName val="Auxiliar"/>
      <sheetName val="Oper.Compr."/>
      <sheetName val="Composição Estoque"/>
      <sheetName val="VPB1"/>
      <sheetName val="Atual. cambial"/>
      <sheetName val="Luz de Panamá"/>
      <sheetName val="Investluz reais"/>
      <sheetName val="Selec_"/>
      <sheetName val="Progr_"/>
      <sheetName val="Penden_"/>
      <sheetName val="Concl_"/>
      <sheetName val="Andam_"/>
      <sheetName val="CMAI spreads 2005"/>
      <sheetName val="comparativo hist-projeções"/>
      <sheetName val="Pré-Intern_"/>
      <sheetName val="Baixa_AITP"/>
      <sheetName val="Pré-Intern_1"/>
      <sheetName val="Taxa_Dólar"/>
      <sheetName val="ACC-Pré-_CP"/>
      <sheetName val="default_jun00"/>
      <sheetName val="default_set_00"/>
      <sheetName val="Indices_default_jun_2000"/>
      <sheetName val="MELHORIAS_E_OPÇÕES"/>
      <sheetName val="Worksheet_in_(C)_6611_Exigível_"/>
      <sheetName val="Teste_Drpc"/>
      <sheetName val="Plano_de_Contas"/>
      <sheetName val="Dados"/>
    </sheetNames>
    <sheetDataSet>
      <sheetData sheetId="0" refreshError="1">
        <row r="2">
          <cell r="F2" t="str">
            <v>Preliminary</v>
          </cell>
        </row>
        <row r="4">
          <cell r="F4">
            <v>0</v>
          </cell>
        </row>
        <row r="5">
          <cell r="F5">
            <v>-36817</v>
          </cell>
        </row>
        <row r="6">
          <cell r="F6">
            <v>-3156</v>
          </cell>
        </row>
        <row r="7">
          <cell r="F7">
            <v>0</v>
          </cell>
        </row>
        <row r="8">
          <cell r="F8">
            <v>-39973</v>
          </cell>
        </row>
        <row r="9">
          <cell r="F9">
            <v>-16082</v>
          </cell>
        </row>
        <row r="10">
          <cell r="F10">
            <v>0</v>
          </cell>
        </row>
        <row r="11">
          <cell r="F11">
            <v>-11742</v>
          </cell>
        </row>
        <row r="12">
          <cell r="F12">
            <v>-148628</v>
          </cell>
        </row>
        <row r="13">
          <cell r="F13">
            <v>0</v>
          </cell>
        </row>
        <row r="14">
          <cell r="F14">
            <v>-21957</v>
          </cell>
        </row>
        <row r="15">
          <cell r="F15">
            <v>-4229</v>
          </cell>
        </row>
        <row r="16">
          <cell r="F16">
            <v>-30263</v>
          </cell>
        </row>
        <row r="17">
          <cell r="F17">
            <v>-2691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-219510</v>
          </cell>
        </row>
        <row r="21">
          <cell r="F21">
            <v>-11054</v>
          </cell>
        </row>
        <row r="22">
          <cell r="F22">
            <v>-139309</v>
          </cell>
        </row>
        <row r="23">
          <cell r="F23">
            <v>-144113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-12009</v>
          </cell>
        </row>
        <row r="27">
          <cell r="F27">
            <v>-24019</v>
          </cell>
        </row>
        <row r="28">
          <cell r="F28">
            <v>-319450</v>
          </cell>
        </row>
        <row r="29">
          <cell r="F29">
            <v>0</v>
          </cell>
        </row>
        <row r="30">
          <cell r="F30">
            <v>-783</v>
          </cell>
        </row>
        <row r="31">
          <cell r="F31">
            <v>-60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-15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-536</v>
          </cell>
        </row>
        <row r="42">
          <cell r="F42">
            <v>-7</v>
          </cell>
        </row>
        <row r="43">
          <cell r="F43">
            <v>0</v>
          </cell>
        </row>
        <row r="44">
          <cell r="F44">
            <v>-1401</v>
          </cell>
        </row>
        <row r="45">
          <cell r="F45">
            <v>-2865</v>
          </cell>
        </row>
        <row r="46">
          <cell r="F46">
            <v>0</v>
          </cell>
        </row>
        <row r="47">
          <cell r="F47">
            <v>-899</v>
          </cell>
        </row>
        <row r="48">
          <cell r="F48">
            <v>0</v>
          </cell>
        </row>
        <row r="49">
          <cell r="F49">
            <v>-4522</v>
          </cell>
        </row>
        <row r="50">
          <cell r="F50">
            <v>-69</v>
          </cell>
        </row>
        <row r="51">
          <cell r="F51">
            <v>-328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-55</v>
          </cell>
        </row>
        <row r="55">
          <cell r="F55">
            <v>-4887</v>
          </cell>
        </row>
        <row r="56">
          <cell r="F56">
            <v>-2735</v>
          </cell>
        </row>
        <row r="57">
          <cell r="F57">
            <v>-2865</v>
          </cell>
        </row>
        <row r="58">
          <cell r="F58">
            <v>-116</v>
          </cell>
        </row>
        <row r="59">
          <cell r="F59">
            <v>0</v>
          </cell>
        </row>
        <row r="60">
          <cell r="F60">
            <v>-9162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-2001</v>
          </cell>
        </row>
        <row r="64">
          <cell r="F64">
            <v>-157</v>
          </cell>
        </row>
        <row r="65">
          <cell r="F65">
            <v>-1241</v>
          </cell>
        </row>
        <row r="66">
          <cell r="F66">
            <v>-4</v>
          </cell>
        </row>
        <row r="67">
          <cell r="F67">
            <v>-164</v>
          </cell>
        </row>
        <row r="68">
          <cell r="F68">
            <v>-995</v>
          </cell>
        </row>
        <row r="69">
          <cell r="F69">
            <v>-63</v>
          </cell>
        </row>
        <row r="70">
          <cell r="F70">
            <v>0</v>
          </cell>
        </row>
        <row r="71">
          <cell r="F71">
            <v>-294</v>
          </cell>
        </row>
        <row r="72">
          <cell r="F72">
            <v>-3</v>
          </cell>
        </row>
        <row r="73">
          <cell r="F73">
            <v>-1175</v>
          </cell>
        </row>
        <row r="74">
          <cell r="F74">
            <v>-31735</v>
          </cell>
        </row>
        <row r="75">
          <cell r="F75">
            <v>-35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-6463</v>
          </cell>
        </row>
        <row r="81">
          <cell r="F81">
            <v>-6463</v>
          </cell>
        </row>
        <row r="82">
          <cell r="F82">
            <v>-618532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-5792</v>
          </cell>
        </row>
        <row r="87">
          <cell r="F87">
            <v>0</v>
          </cell>
        </row>
        <row r="88">
          <cell r="F88">
            <v>-4</v>
          </cell>
        </row>
        <row r="89">
          <cell r="F89">
            <v>-164</v>
          </cell>
        </row>
        <row r="90">
          <cell r="F90">
            <v>-995</v>
          </cell>
        </row>
        <row r="91">
          <cell r="F91">
            <v>-63</v>
          </cell>
        </row>
        <row r="92">
          <cell r="F92">
            <v>0</v>
          </cell>
        </row>
        <row r="93">
          <cell r="F93">
            <v>0</v>
          </cell>
        </row>
        <row r="94">
          <cell r="F94">
            <v>0</v>
          </cell>
        </row>
        <row r="95">
          <cell r="F95">
            <v>-59</v>
          </cell>
        </row>
        <row r="96">
          <cell r="F96">
            <v>-368</v>
          </cell>
        </row>
        <row r="97">
          <cell r="F97">
            <v>-254</v>
          </cell>
        </row>
        <row r="98">
          <cell r="F98">
            <v>-700</v>
          </cell>
        </row>
        <row r="99">
          <cell r="F99">
            <v>-81</v>
          </cell>
        </row>
        <row r="100">
          <cell r="F100">
            <v>-726</v>
          </cell>
        </row>
        <row r="101">
          <cell r="F101">
            <v>0</v>
          </cell>
        </row>
        <row r="102">
          <cell r="F102">
            <v>-2630</v>
          </cell>
        </row>
        <row r="103">
          <cell r="F103">
            <v>-1925</v>
          </cell>
        </row>
        <row r="104">
          <cell r="F104">
            <v>0</v>
          </cell>
        </row>
        <row r="105">
          <cell r="F105">
            <v>-425</v>
          </cell>
        </row>
        <row r="106">
          <cell r="F106">
            <v>-36074</v>
          </cell>
        </row>
        <row r="108">
          <cell r="F108">
            <v>0</v>
          </cell>
        </row>
        <row r="109">
          <cell r="F109">
            <v>0</v>
          </cell>
        </row>
        <row r="110">
          <cell r="F110">
            <v>0</v>
          </cell>
        </row>
        <row r="111">
          <cell r="F111">
            <v>0</v>
          </cell>
        </row>
        <row r="112">
          <cell r="F112">
            <v>-7701</v>
          </cell>
        </row>
        <row r="113">
          <cell r="F113">
            <v>-69</v>
          </cell>
        </row>
        <row r="114">
          <cell r="F114">
            <v>-157</v>
          </cell>
        </row>
        <row r="115">
          <cell r="F115">
            <v>-7927</v>
          </cell>
        </row>
        <row r="116">
          <cell r="F116">
            <v>-714319</v>
          </cell>
        </row>
        <row r="130">
          <cell r="F130" t="str">
            <v>ATIVO</v>
          </cell>
        </row>
        <row r="131">
          <cell r="F131">
            <v>64</v>
          </cell>
        </row>
        <row r="132">
          <cell r="F132">
            <v>2061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mo"/>
      <sheetName val="Custo Variável (R$)"/>
      <sheetName val="Custo Variável (US$)"/>
      <sheetName val="Consumo Específico"/>
      <sheetName val="MR basis"/>
      <sheetName val="MR"/>
      <sheetName val="Variable 2005"/>
    </sheetNames>
    <sheetDataSet>
      <sheetData sheetId="0" refreshError="1">
        <row r="7">
          <cell r="AO7">
            <v>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Old Lead"/>
      <sheetName val="Test. Valor. CustoXMercado -MP"/>
      <sheetName val="Demons. Custo da Mat.Prima"/>
      <sheetName val="Teste de Realização"/>
      <sheetName val="Abert. Custo Soja - Farelo"/>
      <sheetName val="Comp. dos Custos Operacionais "/>
      <sheetName val="Demonst. Rateio dos Custos"/>
      <sheetName val="Tickmarks"/>
      <sheetName val="UFIR"/>
      <sheetName val="XREF"/>
      <sheetName val="Abertura Nov'03"/>
      <sheetName val="Sheet3"/>
      <sheetName val="ICMS"/>
      <sheetName val="KMP-RFS"/>
      <sheetName val="MTS"/>
      <sheetName val="SPS"/>
      <sheetName val="Assumptions"/>
      <sheetName val="Instituicoes2001_LP"/>
      <sheetName val="FLC.COMPL"/>
      <sheetName val="DRE"/>
      <sheetName val="Drawdown"/>
      <sheetName val="Debt Service"/>
      <sheetName val="Outputs"/>
      <sheetName val="Inputs"/>
      <sheetName val="INPUT"/>
      <sheetName val="CAERN"/>
      <sheetName val="Summary Information"/>
      <sheetName val="Link"/>
      <sheetName val="COTAÇÕES"/>
      <sheetName val="MENSAL"/>
      <sheetName val="VENDAS "/>
      <sheetName val="STATUS"/>
      <sheetName val="Banco de Dados"/>
      <sheetName val="2006-08"/>
      <sheetName val="2006-12"/>
      <sheetName val="2006-07"/>
      <sheetName val="2006-11"/>
      <sheetName val="2006-10"/>
      <sheetName val="2006-09"/>
      <sheetName val="Resumo"/>
      <sheetName val="Tapa"/>
      <sheetName val="Cos and taxes"/>
      <sheetName val="ANALI2001"/>
      <sheetName val="Tabela"/>
      <sheetName val="Old_Lead"/>
      <sheetName val="Test__Valor__CustoXMercado_-MP"/>
      <sheetName val="Demons__Custo_da_Mat_Prima"/>
      <sheetName val="Teste_de_Realização"/>
      <sheetName val="Abert__Custo_Soja_-_Farelo"/>
      <sheetName val="Comp__dos_Custos_Operacionais_"/>
      <sheetName val="Demonst__Rateio_dos_Custos"/>
      <sheetName val="Abertura_Nov'03"/>
      <sheetName val="Debt_Service"/>
      <sheetName val="FLC_COMPL"/>
      <sheetName val="Summary_Information"/>
    </sheetNames>
    <sheetDataSet>
      <sheetData sheetId="0" refreshError="1">
        <row r="1">
          <cell r="G1" t="str">
            <v>AJE</v>
          </cell>
        </row>
        <row r="38">
          <cell r="I38">
            <v>344231.64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Projeção faturamento"/>
      <sheetName val="Receitas e Impostos"/>
      <sheetName val="Custos e Despesas"/>
      <sheetName val="Integração"/>
      <sheetName val="Permanente"/>
      <sheetName val="Financiamentos BNDES"/>
      <sheetName val="Financiamentos SAC"/>
      <sheetName val="Financiamentos Price"/>
      <sheetName val="Financiamentos Cartão BNDES"/>
      <sheetName val="Financiamentos Leasing"/>
      <sheetName val="Acompanhamento"/>
      <sheetName val="Entrada Realizado"/>
      <sheetName val="Balanço 2010"/>
      <sheetName val="auxiliar investimentos"/>
    </sheetNames>
    <sheetDataSet>
      <sheetData sheetId="0"/>
      <sheetData sheetId="1"/>
      <sheetData sheetId="2"/>
      <sheetData sheetId="3"/>
      <sheetData sheetId="4">
        <row r="13">
          <cell r="C13">
            <v>40908</v>
          </cell>
        </row>
        <row r="373">
          <cell r="D373">
            <v>103986744.65304987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&gt;ANALÍTICO"/>
      <sheetName val="Natulab"/>
      <sheetName val="Naturelife"/>
      <sheetName val="PC&gt;&gt;&gt;ANALÍTICO"/>
      <sheetName val="BD_contábeis"/>
      <sheetName val="BD_gerênciais"/>
      <sheetName val="ANALÍTICO grupos natulab"/>
      <sheetName val="ANALÍTICO 1 NATULAB"/>
      <sheetName val="NATURELIFE2 - GERENCIAL"/>
      <sheetName val="ANALÍTICO grupos naturelife"/>
      <sheetName val="BD grupos "/>
      <sheetName val="Plan6"/>
      <sheetName val="Plan3"/>
      <sheetName val="DRE - Natulab"/>
      <sheetName val="DRE - Naturelife"/>
      <sheetName val="NATULAB_bdger"/>
      <sheetName val="BD_class Natulab"/>
      <sheetName val="REF_Natulab"/>
      <sheetName val="Plan1"/>
      <sheetName val="Naturelife_bdger"/>
      <sheetName val="BD_class Naturelife"/>
      <sheetName val="REF_Naturelife"/>
      <sheetName val="Pl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">
          <cell r="B7" t="str">
            <v>MODPESAGEM</v>
          </cell>
          <cell r="C7" t="str">
            <v>MOD</v>
          </cell>
          <cell r="D7" t="str">
            <v>PESAGEM</v>
          </cell>
          <cell r="E7" t="str">
            <v>SOMA</v>
          </cell>
          <cell r="G7" t="str">
            <v>MODPESAGEM</v>
          </cell>
          <cell r="H7" t="str">
            <v>MOD</v>
          </cell>
          <cell r="I7" t="str">
            <v>PESAGEM</v>
          </cell>
          <cell r="J7" t="str">
            <v>SOMA</v>
          </cell>
        </row>
        <row r="8">
          <cell r="B8" t="str">
            <v>MODSalários e Adicionais</v>
          </cell>
          <cell r="C8" t="str">
            <v>MOD</v>
          </cell>
          <cell r="D8" t="str">
            <v>Salários e Adicionais</v>
          </cell>
          <cell r="E8" t="str">
            <v>3.1.1.02.03.01.02.002</v>
          </cell>
          <cell r="G8" t="str">
            <v>MODSalários e Adicionais</v>
          </cell>
          <cell r="H8" t="str">
            <v>MOD</v>
          </cell>
          <cell r="I8" t="str">
            <v>Salários e Adicionais</v>
          </cell>
          <cell r="J8" t="str">
            <v>3.1.1.02.03.01.02.002</v>
          </cell>
        </row>
        <row r="9">
          <cell r="B9" t="str">
            <v>MODHoras Extras</v>
          </cell>
          <cell r="C9" t="str">
            <v>MOD</v>
          </cell>
          <cell r="D9" t="str">
            <v>Horas Extras</v>
          </cell>
          <cell r="E9" t="str">
            <v>3.1.1.02.03.01.02.003</v>
          </cell>
          <cell r="G9" t="str">
            <v>MODHoras Extras</v>
          </cell>
          <cell r="H9" t="str">
            <v>MOD</v>
          </cell>
          <cell r="I9" t="str">
            <v>Horas Extras</v>
          </cell>
          <cell r="J9" t="str">
            <v>3.1.1.02.03.01.02.003</v>
          </cell>
        </row>
        <row r="10">
          <cell r="B10" t="str">
            <v>MODProvisão para Aumentos/Promoções</v>
          </cell>
          <cell r="C10" t="str">
            <v>MOD</v>
          </cell>
          <cell r="D10" t="str">
            <v>Provisão para Aumentos/Promoções</v>
          </cell>
          <cell r="E10" t="str">
            <v>3.1.1.02.03.01.04.007</v>
          </cell>
          <cell r="G10" t="str">
            <v>MODProvisão para Aumentos/Promoções</v>
          </cell>
          <cell r="H10" t="str">
            <v>MOD</v>
          </cell>
          <cell r="I10" t="str">
            <v>Provisão para Aumentos/Promoções</v>
          </cell>
          <cell r="J10" t="str">
            <v>3.1.1.02.03.01.04.007</v>
          </cell>
        </row>
        <row r="11">
          <cell r="B11" t="str">
            <v>MODDesconto de Vale Transporte</v>
          </cell>
          <cell r="C11" t="str">
            <v>MOD</v>
          </cell>
          <cell r="D11" t="str">
            <v>Desconto de Vale Transporte</v>
          </cell>
          <cell r="E11" t="str">
            <v>NÃO TEM</v>
          </cell>
          <cell r="G11" t="str">
            <v>MODDesconto de Vale Transporte</v>
          </cell>
          <cell r="H11" t="str">
            <v>MOD</v>
          </cell>
          <cell r="I11" t="str">
            <v>Desconto de Vale Transporte</v>
          </cell>
          <cell r="J11" t="str">
            <v>SOMA</v>
          </cell>
        </row>
        <row r="12">
          <cell r="B12" t="str">
            <v>MODEncargos Sociais</v>
          </cell>
          <cell r="C12" t="str">
            <v>MOD</v>
          </cell>
          <cell r="D12" t="str">
            <v>Encargos Sociais</v>
          </cell>
          <cell r="E12" t="str">
            <v>SOMA</v>
          </cell>
          <cell r="G12" t="str">
            <v>MODEncargos Sociais</v>
          </cell>
          <cell r="H12" t="str">
            <v>MOD</v>
          </cell>
          <cell r="I12" t="str">
            <v>Encargos Sociais</v>
          </cell>
          <cell r="J12" t="str">
            <v>SOMA</v>
          </cell>
        </row>
        <row r="13">
          <cell r="B13" t="str">
            <v>MODINSS</v>
          </cell>
          <cell r="C13" t="str">
            <v>MOD</v>
          </cell>
          <cell r="D13" t="str">
            <v>INSS</v>
          </cell>
          <cell r="E13" t="str">
            <v>3.1.1.02.03.01.03.004</v>
          </cell>
          <cell r="G13" t="str">
            <v>MODINSS</v>
          </cell>
          <cell r="H13" t="str">
            <v>MOD</v>
          </cell>
          <cell r="I13" t="str">
            <v>INSS</v>
          </cell>
          <cell r="J13" t="str">
            <v>3.1.1.02.03.01.03.004</v>
          </cell>
        </row>
        <row r="14">
          <cell r="B14" t="str">
            <v>MODFGTS</v>
          </cell>
          <cell r="C14" t="str">
            <v>MOD</v>
          </cell>
          <cell r="D14" t="str">
            <v>FGTS</v>
          </cell>
          <cell r="E14" t="str">
            <v>3.1.1.02.03.01.03.001</v>
          </cell>
          <cell r="G14" t="str">
            <v>MODFGTS</v>
          </cell>
          <cell r="H14" t="str">
            <v>MOD</v>
          </cell>
          <cell r="I14" t="str">
            <v>FGTS</v>
          </cell>
          <cell r="J14" t="str">
            <v>3.1.1.02.03.01.03.001</v>
          </cell>
        </row>
        <row r="15">
          <cell r="B15" t="str">
            <v>MODProvisão 13º Salário</v>
          </cell>
          <cell r="C15" t="str">
            <v>MOD</v>
          </cell>
          <cell r="D15" t="str">
            <v>Provisão 13º Salário</v>
          </cell>
          <cell r="E15" t="str">
            <v>3.1.1.02.03.01.04.001</v>
          </cell>
          <cell r="G15" t="str">
            <v>MODProvisão 13º Salário</v>
          </cell>
          <cell r="H15" t="str">
            <v>MOD</v>
          </cell>
          <cell r="I15" t="str">
            <v>Provisão 13º Salário</v>
          </cell>
          <cell r="J15" t="str">
            <v>3.1.1.02.03.01.04.001</v>
          </cell>
        </row>
        <row r="16">
          <cell r="B16" t="str">
            <v>MODProvisão de Férias</v>
          </cell>
          <cell r="C16" t="str">
            <v>MOD</v>
          </cell>
          <cell r="D16" t="str">
            <v>Provisão de Férias</v>
          </cell>
          <cell r="E16" t="str">
            <v>3.1.1.02.03.01.04.002</v>
          </cell>
          <cell r="G16" t="str">
            <v>MODProvisão de Férias</v>
          </cell>
          <cell r="H16" t="str">
            <v>MOD</v>
          </cell>
          <cell r="I16" t="str">
            <v>Provisão de Férias</v>
          </cell>
          <cell r="J16" t="str">
            <v>3.1.1.02.03.01.04.002</v>
          </cell>
        </row>
        <row r="17">
          <cell r="B17" t="str">
            <v>MODProvisão PPR Global</v>
          </cell>
          <cell r="C17" t="str">
            <v>MOD</v>
          </cell>
          <cell r="D17" t="str">
            <v>Provisão PPR Global</v>
          </cell>
          <cell r="E17" t="str">
            <v>3.1.1.02.03.01.04.003</v>
          </cell>
          <cell r="G17" t="str">
            <v>MODProvisão PPR Global</v>
          </cell>
          <cell r="H17" t="str">
            <v>MOD</v>
          </cell>
          <cell r="I17" t="str">
            <v>Provisão PPR Global</v>
          </cell>
          <cell r="J17" t="str">
            <v>3.1.1.02.03.01.04.003</v>
          </cell>
        </row>
        <row r="18">
          <cell r="B18" t="str">
            <v>MODProvisão PPR Gestores</v>
          </cell>
          <cell r="C18" t="str">
            <v>MOD</v>
          </cell>
          <cell r="D18" t="str">
            <v>Provisão PPR Gestores</v>
          </cell>
          <cell r="E18" t="str">
            <v>3.1.1.02.03.01.04.006</v>
          </cell>
          <cell r="G18" t="str">
            <v>MODProvisão PPR Gestores</v>
          </cell>
          <cell r="H18" t="str">
            <v>MOD</v>
          </cell>
          <cell r="I18" t="str">
            <v>Provisão PPR Gestores</v>
          </cell>
          <cell r="J18" t="str">
            <v>3.1.1.02.03.01.04.006</v>
          </cell>
        </row>
        <row r="19">
          <cell r="B19" t="str">
            <v>MODDesenvolvimento RH e Outras</v>
          </cell>
          <cell r="C19" t="str">
            <v>MOD</v>
          </cell>
          <cell r="D19" t="str">
            <v>Desenvolvimento RH e Outras</v>
          </cell>
          <cell r="E19" t="str">
            <v>SOMA</v>
          </cell>
          <cell r="G19" t="str">
            <v>MODDesenvolvimento RH e Outras</v>
          </cell>
          <cell r="H19" t="str">
            <v>MOD</v>
          </cell>
          <cell r="I19" t="str">
            <v>Desenvolvimento RH e Outras</v>
          </cell>
          <cell r="J19" t="str">
            <v>SOMA</v>
          </cell>
        </row>
        <row r="20">
          <cell r="B20" t="str">
            <v>MODEducação Continuada</v>
          </cell>
          <cell r="C20" t="str">
            <v>MOD</v>
          </cell>
          <cell r="D20" t="str">
            <v>Educação Continuada</v>
          </cell>
          <cell r="E20" t="str">
            <v>3.1.1.02.03.01.05.001</v>
          </cell>
          <cell r="G20" t="str">
            <v>MODEducação Continuada</v>
          </cell>
          <cell r="H20" t="str">
            <v>MOD</v>
          </cell>
          <cell r="I20" t="str">
            <v>Educação Continuada</v>
          </cell>
          <cell r="J20" t="str">
            <v>3.1.1.02.03.01.05.001</v>
          </cell>
        </row>
        <row r="21">
          <cell r="B21" t="str">
            <v>MODIdiomas</v>
          </cell>
          <cell r="C21" t="str">
            <v>MOD</v>
          </cell>
          <cell r="D21" t="str">
            <v>Idiomas</v>
          </cell>
          <cell r="E21" t="str">
            <v>3.1.1.02.03.01.05.002</v>
          </cell>
          <cell r="G21" t="str">
            <v>MODIdiomas</v>
          </cell>
          <cell r="H21" t="str">
            <v>MOD</v>
          </cell>
          <cell r="I21" t="str">
            <v>Idiomas</v>
          </cell>
          <cell r="J21" t="str">
            <v>3.1.1.02.03.01.05.002</v>
          </cell>
        </row>
        <row r="22">
          <cell r="B22" t="str">
            <v>MODGinástica Laboral</v>
          </cell>
          <cell r="C22" t="str">
            <v>MOD</v>
          </cell>
          <cell r="D22" t="str">
            <v>Ginástica Laboral</v>
          </cell>
          <cell r="E22" t="str">
            <v>3.1.1.02.03.01.05.003</v>
          </cell>
          <cell r="G22" t="str">
            <v>MODGinástica Laboral</v>
          </cell>
          <cell r="H22" t="str">
            <v>MOD</v>
          </cell>
          <cell r="I22" t="str">
            <v>Ginástica Laboral</v>
          </cell>
          <cell r="J22" t="str">
            <v>3.1.1.02.03.01.05.003</v>
          </cell>
        </row>
        <row r="23">
          <cell r="B23" t="str">
            <v>MODEducação e Treinamento (Capacitação)</v>
          </cell>
          <cell r="C23" t="str">
            <v>MOD</v>
          </cell>
          <cell r="D23" t="str">
            <v>Educação e Treinamento (Capacitação)</v>
          </cell>
          <cell r="E23" t="str">
            <v>3.1.1.02.03.01.05.004</v>
          </cell>
          <cell r="G23" t="str">
            <v>MODEducação e Treinamento (Capacitação)</v>
          </cell>
          <cell r="H23" t="str">
            <v>MOD</v>
          </cell>
          <cell r="I23" t="str">
            <v>Educação e Treinamento (Capacitação)</v>
          </cell>
          <cell r="J23" t="str">
            <v>3.1.1.02.03.01.05.004</v>
          </cell>
        </row>
        <row r="24">
          <cell r="B24" t="str">
            <v>MODAtividades Motivacionais</v>
          </cell>
          <cell r="C24" t="str">
            <v>MOD</v>
          </cell>
          <cell r="D24" t="str">
            <v>Atividades Motivacionais</v>
          </cell>
          <cell r="E24" t="str">
            <v>3.1.1.02.03.01.05.005</v>
          </cell>
          <cell r="G24" t="str">
            <v>MODAtividades Motivacionais</v>
          </cell>
          <cell r="H24" t="str">
            <v>MOD</v>
          </cell>
          <cell r="I24" t="str">
            <v>Atividades Motivacionais</v>
          </cell>
          <cell r="J24" t="str">
            <v>3.1.1.02.03.01.05.005</v>
          </cell>
        </row>
        <row r="25">
          <cell r="B25" t="str">
            <v>MODExames Médicos</v>
          </cell>
          <cell r="C25" t="str">
            <v>MOD</v>
          </cell>
          <cell r="D25" t="str">
            <v>Exames Médicos</v>
          </cell>
          <cell r="E25" t="str">
            <v>3.1.1.02.03.01.06.004</v>
          </cell>
          <cell r="G25" t="str">
            <v>MODExames Médicos</v>
          </cell>
          <cell r="H25" t="str">
            <v>MOD</v>
          </cell>
          <cell r="I25" t="str">
            <v>Exames Médicos</v>
          </cell>
          <cell r="J25" t="str">
            <v>3.1.1.02.03.01.06.004</v>
          </cell>
        </row>
        <row r="26">
          <cell r="B26" t="str">
            <v>MODAlimentação Interna Funcionários</v>
          </cell>
          <cell r="C26" t="str">
            <v>MOD</v>
          </cell>
          <cell r="D26" t="str">
            <v>Alimentação Interna Funcionários</v>
          </cell>
          <cell r="E26" t="str">
            <v>3.1.1.02.03.01.06.012</v>
          </cell>
          <cell r="G26" t="str">
            <v>MODAlimentação Interna Funcionários</v>
          </cell>
          <cell r="H26" t="str">
            <v>MOD</v>
          </cell>
          <cell r="I26" t="str">
            <v>Alimentação Interna Funcionários</v>
          </cell>
          <cell r="J26" t="str">
            <v>3.1.1.02.03.01.06.012</v>
          </cell>
        </row>
        <row r="27">
          <cell r="B27" t="str">
            <v>MODMulta Termino Contratual</v>
          </cell>
          <cell r="C27" t="str">
            <v>MOD</v>
          </cell>
          <cell r="D27" t="str">
            <v>Multa Termino Contratual</v>
          </cell>
          <cell r="E27" t="str">
            <v>3.1.1.02.03.01.06.011</v>
          </cell>
          <cell r="G27" t="str">
            <v>MODMulta Termino Contratual</v>
          </cell>
          <cell r="H27" t="str">
            <v>MOD</v>
          </cell>
          <cell r="I27" t="str">
            <v>Multa Termino Contratual</v>
          </cell>
          <cell r="J27" t="str">
            <v>3.1.1.02.03.01.06.013</v>
          </cell>
        </row>
        <row r="28">
          <cell r="B28" t="str">
            <v>MODMultas Trabalhistas</v>
          </cell>
          <cell r="C28" t="str">
            <v>MOD</v>
          </cell>
          <cell r="D28" t="str">
            <v>Multas Trabalhistas</v>
          </cell>
          <cell r="E28">
            <v>0</v>
          </cell>
          <cell r="G28" t="str">
            <v>MODMultas Trabalhistas</v>
          </cell>
          <cell r="H28" t="str">
            <v>MOD</v>
          </cell>
          <cell r="I28" t="str">
            <v>Multas Trabalhistas</v>
          </cell>
          <cell r="J28" t="str">
            <v>NÃO TEM</v>
          </cell>
        </row>
        <row r="29">
          <cell r="B29" t="str">
            <v xml:space="preserve">MODFardamento </v>
          </cell>
          <cell r="C29" t="str">
            <v>MOD</v>
          </cell>
          <cell r="D29" t="str">
            <v xml:space="preserve">Fardamento </v>
          </cell>
          <cell r="E29" t="str">
            <v>3.1.1.02.03.01.06.010</v>
          </cell>
          <cell r="G29" t="str">
            <v xml:space="preserve">MODFardamento </v>
          </cell>
          <cell r="H29" t="str">
            <v>MOD</v>
          </cell>
          <cell r="I29" t="str">
            <v xml:space="preserve">Fardamento </v>
          </cell>
          <cell r="J29" t="str">
            <v>3.1.1.02.03.01.06.010</v>
          </cell>
        </row>
        <row r="30">
          <cell r="B30" t="str">
            <v>MODBenefícios</v>
          </cell>
          <cell r="C30" t="str">
            <v>MOD</v>
          </cell>
          <cell r="D30" t="str">
            <v>Benefícios</v>
          </cell>
          <cell r="E30" t="str">
            <v>SOMA</v>
          </cell>
          <cell r="G30" t="str">
            <v>MODBenefícios</v>
          </cell>
          <cell r="H30" t="str">
            <v>MOD</v>
          </cell>
          <cell r="I30" t="str">
            <v>Benefícios</v>
          </cell>
          <cell r="J30" t="str">
            <v>SOMA</v>
          </cell>
        </row>
        <row r="31">
          <cell r="B31" t="str">
            <v>MODAjuda de Custo Alimentação</v>
          </cell>
          <cell r="C31" t="str">
            <v>MOD</v>
          </cell>
          <cell r="D31" t="str">
            <v>Ajuda de Custo Alimentação</v>
          </cell>
          <cell r="E31" t="str">
            <v>3.1.1.02.03.01.06.001</v>
          </cell>
          <cell r="G31" t="str">
            <v>MODAjuda de Custo Alimentação</v>
          </cell>
          <cell r="H31" t="str">
            <v>MOD</v>
          </cell>
          <cell r="I31" t="str">
            <v>Ajuda de Custo Alimentação</v>
          </cell>
          <cell r="J31" t="str">
            <v>3.1.1.02.03.01.06.001</v>
          </cell>
        </row>
        <row r="32">
          <cell r="B32" t="str">
            <v>MODAjuda de Custo Combustível</v>
          </cell>
          <cell r="C32" t="str">
            <v>MOD</v>
          </cell>
          <cell r="D32" t="str">
            <v>Ajuda de Custo Combustível</v>
          </cell>
          <cell r="E32" t="str">
            <v>3.1.1.02.03.01.06.002</v>
          </cell>
          <cell r="G32" t="str">
            <v>MODAjuda de Custo Combustível</v>
          </cell>
          <cell r="H32" t="str">
            <v>MOD</v>
          </cell>
          <cell r="I32" t="str">
            <v>Ajuda de Custo Combustível</v>
          </cell>
          <cell r="J32" t="str">
            <v>3.1.1.02.03.01.06.002</v>
          </cell>
        </row>
        <row r="33">
          <cell r="B33" t="str">
            <v>MODAjuda de Custo Moradia/Aluguel</v>
          </cell>
          <cell r="C33" t="str">
            <v>MOD</v>
          </cell>
          <cell r="D33" t="str">
            <v>Ajuda de Custo Moradia/Aluguel</v>
          </cell>
          <cell r="E33" t="str">
            <v>3.1.1.02.03.01.06.003</v>
          </cell>
          <cell r="G33" t="str">
            <v>MODAjuda de Custo Moradia/Aluguel</v>
          </cell>
          <cell r="H33" t="str">
            <v>MOD</v>
          </cell>
          <cell r="I33" t="str">
            <v>Ajuda de Custo Moradia/Aluguel</v>
          </cell>
          <cell r="J33" t="str">
            <v>3.1.1.02.03.01.06.003</v>
          </cell>
        </row>
        <row r="34">
          <cell r="B34" t="str">
            <v>MODPlano de Saúde</v>
          </cell>
          <cell r="C34" t="str">
            <v>MOD</v>
          </cell>
          <cell r="D34" t="str">
            <v>Plano de Saúde</v>
          </cell>
          <cell r="E34" t="str">
            <v>3.1.1.02.03.01.06.005</v>
          </cell>
          <cell r="G34" t="str">
            <v>MODPlano de Saúde</v>
          </cell>
          <cell r="H34" t="str">
            <v>MOD</v>
          </cell>
          <cell r="I34" t="str">
            <v>Plano de Saúde</v>
          </cell>
          <cell r="J34" t="str">
            <v>3.1.1.02.03.01.06.005</v>
          </cell>
        </row>
        <row r="35">
          <cell r="B35" t="str">
            <v>MODSeguro de Vida em Grupo</v>
          </cell>
          <cell r="C35" t="str">
            <v>MOD</v>
          </cell>
          <cell r="D35" t="str">
            <v>Seguro de Vida em Grupo</v>
          </cell>
          <cell r="E35" t="str">
            <v>3.1.1.02.03.01.06.006</v>
          </cell>
          <cell r="G35" t="str">
            <v>MODSeguro de Vida em Grupo</v>
          </cell>
          <cell r="H35" t="str">
            <v>MOD</v>
          </cell>
          <cell r="I35" t="str">
            <v>Seguro de Vida em Grupo</v>
          </cell>
          <cell r="J35" t="str">
            <v>3.1.1.02.03.01.06.006</v>
          </cell>
        </row>
        <row r="36">
          <cell r="B36" t="str">
            <v>MODPlano Odontológico</v>
          </cell>
          <cell r="C36" t="str">
            <v>MOD</v>
          </cell>
          <cell r="D36" t="str">
            <v>Plano Odontológico</v>
          </cell>
          <cell r="E36" t="str">
            <v>3.1.1.02.03.01.06.007</v>
          </cell>
          <cell r="G36" t="str">
            <v>MODPlano Odontológico</v>
          </cell>
          <cell r="H36" t="str">
            <v>MOD</v>
          </cell>
          <cell r="I36" t="str">
            <v>Plano Odontológico</v>
          </cell>
          <cell r="J36" t="str">
            <v>3.1.1.02.03.01.06.007</v>
          </cell>
        </row>
        <row r="37">
          <cell r="B37" t="str">
            <v>MODFarmácia</v>
          </cell>
          <cell r="C37" t="str">
            <v>MOD</v>
          </cell>
          <cell r="D37" t="str">
            <v>Farmácia</v>
          </cell>
          <cell r="E37" t="str">
            <v>3.1.1.02.03.01.06.008</v>
          </cell>
          <cell r="G37" t="str">
            <v>MODFarmácia</v>
          </cell>
          <cell r="H37" t="str">
            <v>MOD</v>
          </cell>
          <cell r="I37" t="str">
            <v>Farmácia</v>
          </cell>
          <cell r="J37" t="str">
            <v>3.1.1.02.03.01.06.008</v>
          </cell>
        </row>
        <row r="38">
          <cell r="B38" t="str">
            <v>MODAlimentação Funcionários</v>
          </cell>
          <cell r="C38" t="str">
            <v>MOD</v>
          </cell>
          <cell r="D38" t="str">
            <v>Alimentação Funcionários</v>
          </cell>
          <cell r="E38" t="str">
            <v>3.1.1.02.03.01.06.009</v>
          </cell>
          <cell r="G38" t="str">
            <v>MODAlimentação Funcionários</v>
          </cell>
          <cell r="H38" t="str">
            <v>MOD</v>
          </cell>
          <cell r="I38" t="str">
            <v>Alimentação Funcionários</v>
          </cell>
          <cell r="J38" t="str">
            <v>3.1.1.02.03.01.06.009</v>
          </cell>
        </row>
        <row r="39">
          <cell r="B39" t="str">
            <v>MODBenefícios Assistenciais</v>
          </cell>
          <cell r="C39" t="str">
            <v>MOD</v>
          </cell>
          <cell r="D39" t="str">
            <v>Benefícios Assistenciais</v>
          </cell>
          <cell r="E39" t="str">
            <v>3.1.1.02.03.01.06.013</v>
          </cell>
          <cell r="G39" t="str">
            <v>MODBenefícios Assistenciais</v>
          </cell>
          <cell r="H39" t="str">
            <v>MOD</v>
          </cell>
          <cell r="I39" t="str">
            <v>Benefícios Assistenciais</v>
          </cell>
          <cell r="J39" t="str">
            <v>3.1.1.02.03.01.06.011</v>
          </cell>
        </row>
        <row r="40">
          <cell r="B40" t="str">
            <v>MODAuxílio Creche</v>
          </cell>
          <cell r="C40" t="str">
            <v>MOD</v>
          </cell>
          <cell r="D40" t="str">
            <v>Auxílio Creche</v>
          </cell>
          <cell r="E40">
            <v>0</v>
          </cell>
          <cell r="G40" t="str">
            <v>MODAuxílio Creche</v>
          </cell>
          <cell r="H40" t="str">
            <v>MOD</v>
          </cell>
          <cell r="I40" t="str">
            <v>Auxílio Creche</v>
          </cell>
          <cell r="J40" t="str">
            <v>NÃO TEM</v>
          </cell>
        </row>
        <row r="41">
          <cell r="B41" t="str">
            <v>MODVale Transporte</v>
          </cell>
          <cell r="C41" t="str">
            <v>MOD</v>
          </cell>
          <cell r="D41" t="str">
            <v>Vale Transporte</v>
          </cell>
          <cell r="E41">
            <v>0</v>
          </cell>
          <cell r="G41" t="str">
            <v>MODVale Transporte</v>
          </cell>
          <cell r="H41" t="str">
            <v>MOD</v>
          </cell>
          <cell r="I41" t="str">
            <v>Vale Transporte</v>
          </cell>
          <cell r="J41" t="str">
            <v>NÃO TEM</v>
          </cell>
        </row>
        <row r="42">
          <cell r="B42" t="str">
            <v>MODAlimentação Funcionários Site II</v>
          </cell>
          <cell r="C42" t="str">
            <v>MOD</v>
          </cell>
          <cell r="D42" t="str">
            <v>Alimentação Funcionários Site II</v>
          </cell>
          <cell r="E42">
            <v>0</v>
          </cell>
          <cell r="G42" t="str">
            <v>MODAlimentação Funcionários Site II</v>
          </cell>
          <cell r="H42" t="str">
            <v>MOD</v>
          </cell>
          <cell r="I42" t="str">
            <v>Alimentação Funcionários Site II</v>
          </cell>
          <cell r="J42" t="str">
            <v>NÃO TEM</v>
          </cell>
        </row>
        <row r="43">
          <cell r="B43" t="str">
            <v>GGF(-) DESPESAS GARANTIA DA QUALIDADE</v>
          </cell>
          <cell r="C43" t="str">
            <v>GGF</v>
          </cell>
          <cell r="D43" t="str">
            <v>(-) DESPESAS GARANTIA DA QUALIDADE</v>
          </cell>
          <cell r="E43" t="str">
            <v>SOMA</v>
          </cell>
          <cell r="G43" t="str">
            <v>GGF(-) DESPESAS CONTROLE MICRO-BIOLÓGICO (Site I)</v>
          </cell>
          <cell r="H43" t="str">
            <v>GGF</v>
          </cell>
          <cell r="I43" t="str">
            <v>(-) DESPESAS CONTROLE MICRO-BIOLÓGICO (Site I)</v>
          </cell>
          <cell r="J43" t="str">
            <v>SOMA</v>
          </cell>
        </row>
        <row r="44">
          <cell r="B44" t="str">
            <v>GGFDespesas com Pessoal</v>
          </cell>
          <cell r="C44" t="str">
            <v>GGF</v>
          </cell>
          <cell r="D44" t="str">
            <v>Despesas com Pessoal</v>
          </cell>
          <cell r="E44" t="str">
            <v>SOMA</v>
          </cell>
          <cell r="G44" t="str">
            <v>GGFDespesas com Pessoal</v>
          </cell>
          <cell r="H44" t="str">
            <v>GGF</v>
          </cell>
          <cell r="I44" t="str">
            <v>Despesas com Pessoal</v>
          </cell>
          <cell r="J44" t="str">
            <v>SOMA</v>
          </cell>
        </row>
        <row r="45">
          <cell r="B45" t="str">
            <v>GGFSalários e Adicionais</v>
          </cell>
          <cell r="C45" t="str">
            <v>GGF</v>
          </cell>
          <cell r="D45" t="str">
            <v>Salários e Adicionais</v>
          </cell>
          <cell r="E45" t="str">
            <v>3.1.1.02.03.01.02.002</v>
          </cell>
          <cell r="G45" t="str">
            <v>GGFSalários e Adicionais</v>
          </cell>
          <cell r="H45" t="str">
            <v>GGF</v>
          </cell>
          <cell r="I45" t="str">
            <v>Salários e Adicionais</v>
          </cell>
          <cell r="J45" t="str">
            <v>3.1.1.02.03.01.02.002</v>
          </cell>
        </row>
        <row r="46">
          <cell r="B46" t="str">
            <v>GGFHoras Extras</v>
          </cell>
          <cell r="C46" t="str">
            <v>GGF</v>
          </cell>
          <cell r="D46" t="str">
            <v>Horas Extras</v>
          </cell>
          <cell r="E46" t="str">
            <v>3.1.1.02.03.01.02.003</v>
          </cell>
          <cell r="G46" t="str">
            <v>GGFHoras Extras</v>
          </cell>
          <cell r="H46" t="str">
            <v>GGF</v>
          </cell>
          <cell r="I46" t="str">
            <v>Horas Extras</v>
          </cell>
          <cell r="J46" t="str">
            <v>3.1.1.02.03.01.02.003</v>
          </cell>
        </row>
        <row r="47">
          <cell r="B47" t="str">
            <v>GGFProvisão para Aumentos/Promoções</v>
          </cell>
          <cell r="C47" t="str">
            <v>GGF</v>
          </cell>
          <cell r="D47" t="str">
            <v>Provisão para Aumentos/Promoções</v>
          </cell>
          <cell r="E47" t="str">
            <v>3.1.1.02.03.01.04.007</v>
          </cell>
          <cell r="G47" t="str">
            <v>GGFProvisão para Aumentos/Promoções</v>
          </cell>
          <cell r="H47" t="str">
            <v>GGF</v>
          </cell>
          <cell r="I47" t="str">
            <v>Provisão para Aumentos/Promoções</v>
          </cell>
          <cell r="J47" t="str">
            <v>3.1.1.02.03.01.04.007</v>
          </cell>
        </row>
        <row r="48">
          <cell r="B48" t="str">
            <v>GGFDesconto de Vale Transporte</v>
          </cell>
          <cell r="C48" t="str">
            <v>GGF</v>
          </cell>
          <cell r="D48" t="str">
            <v>Desconto de Vale Transporte</v>
          </cell>
          <cell r="E48" t="str">
            <v>NÃO TEM</v>
          </cell>
          <cell r="G48" t="str">
            <v>GGFDesconto de Vale Transporte</v>
          </cell>
          <cell r="H48" t="str">
            <v>GGF</v>
          </cell>
          <cell r="I48" t="str">
            <v>Desconto de Vale Transporte</v>
          </cell>
          <cell r="J48" t="str">
            <v>NÃO TEM</v>
          </cell>
        </row>
        <row r="49">
          <cell r="B49" t="str">
            <v>GGFEncargos Sociais</v>
          </cell>
          <cell r="C49" t="str">
            <v>GGF</v>
          </cell>
          <cell r="D49" t="str">
            <v>Encargos Sociais</v>
          </cell>
          <cell r="E49" t="str">
            <v>SOMA</v>
          </cell>
          <cell r="G49" t="str">
            <v>GGFEncargos Sociais</v>
          </cell>
          <cell r="H49" t="str">
            <v>GGF</v>
          </cell>
          <cell r="I49" t="str">
            <v>Encargos Sociais</v>
          </cell>
          <cell r="J49" t="str">
            <v>SOMA</v>
          </cell>
        </row>
        <row r="50">
          <cell r="B50" t="str">
            <v>GGFINSS</v>
          </cell>
          <cell r="C50" t="str">
            <v>GGF</v>
          </cell>
          <cell r="D50" t="str">
            <v>INSS</v>
          </cell>
          <cell r="E50" t="str">
            <v>3.1.1.02.03.01.03.004</v>
          </cell>
          <cell r="G50" t="str">
            <v>GGFINSS</v>
          </cell>
          <cell r="H50" t="str">
            <v>GGF</v>
          </cell>
          <cell r="I50" t="str">
            <v>INSS</v>
          </cell>
          <cell r="J50" t="str">
            <v>3.1.1.02.03.01.03.004</v>
          </cell>
        </row>
        <row r="51">
          <cell r="B51" t="str">
            <v>GGFFGTS</v>
          </cell>
          <cell r="C51" t="str">
            <v>GGF</v>
          </cell>
          <cell r="D51" t="str">
            <v>FGTS</v>
          </cell>
          <cell r="E51" t="str">
            <v>3.1.1.02.03.01.03.001</v>
          </cell>
          <cell r="G51" t="str">
            <v>GGFFGTS</v>
          </cell>
          <cell r="H51" t="str">
            <v>GGF</v>
          </cell>
          <cell r="I51" t="str">
            <v>FGTS</v>
          </cell>
          <cell r="J51" t="str">
            <v>3.1.1.02.03.01.03.001</v>
          </cell>
        </row>
        <row r="52">
          <cell r="B52" t="str">
            <v>GGFProvisão 13º Salário</v>
          </cell>
          <cell r="C52" t="str">
            <v>GGF</v>
          </cell>
          <cell r="D52" t="str">
            <v>Provisão 13º Salário</v>
          </cell>
          <cell r="E52" t="str">
            <v>3.1.1.02.03.01.04.001</v>
          </cell>
          <cell r="G52" t="str">
            <v>GGFProvisão 13º Salário</v>
          </cell>
          <cell r="H52" t="str">
            <v>GGF</v>
          </cell>
          <cell r="I52" t="str">
            <v>Provisão 13º Salário</v>
          </cell>
          <cell r="J52" t="str">
            <v>3.1.1.02.03.01.04.001</v>
          </cell>
        </row>
        <row r="53">
          <cell r="B53" t="str">
            <v>GGFProvisão de Férias</v>
          </cell>
          <cell r="C53" t="str">
            <v>GGF</v>
          </cell>
          <cell r="D53" t="str">
            <v>Provisão de Férias</v>
          </cell>
          <cell r="E53" t="str">
            <v>3.1.1.02.03.01.04.002</v>
          </cell>
          <cell r="G53" t="str">
            <v>GGFProvisão de Férias</v>
          </cell>
          <cell r="H53" t="str">
            <v>GGF</v>
          </cell>
          <cell r="I53" t="str">
            <v>Provisão de Férias</v>
          </cell>
          <cell r="J53" t="str">
            <v>3.1.1.02.03.01.04.002</v>
          </cell>
        </row>
        <row r="54">
          <cell r="B54" t="str">
            <v>GGFProvisão PPR Global</v>
          </cell>
          <cell r="C54" t="str">
            <v>GGF</v>
          </cell>
          <cell r="D54" t="str">
            <v>Provisão PPR Global</v>
          </cell>
          <cell r="E54" t="str">
            <v>3.1.1.02.03.01.04.003</v>
          </cell>
          <cell r="G54" t="str">
            <v>GGFProvisão PPR Global</v>
          </cell>
          <cell r="H54" t="str">
            <v>GGF</v>
          </cell>
          <cell r="I54" t="str">
            <v>Provisão PPR Global</v>
          </cell>
          <cell r="J54" t="str">
            <v>3.1.1.02.03.01.04.003</v>
          </cell>
        </row>
        <row r="55">
          <cell r="B55" t="str">
            <v>GGFProvisão PPR Gestores</v>
          </cell>
          <cell r="C55" t="str">
            <v>GGF</v>
          </cell>
          <cell r="D55" t="str">
            <v>Provisão PPR Gestores</v>
          </cell>
          <cell r="E55" t="str">
            <v>3.1.1.02.03.01.04.006</v>
          </cell>
          <cell r="G55" t="str">
            <v>GGFProvisão PPR Gestores</v>
          </cell>
          <cell r="H55" t="str">
            <v>GGF</v>
          </cell>
          <cell r="I55" t="str">
            <v>Provisão PPR Gestores</v>
          </cell>
          <cell r="J55" t="str">
            <v>3.1.1.02.03.01.04.006</v>
          </cell>
        </row>
        <row r="56">
          <cell r="B56" t="str">
            <v>GGFDesenvolvimento RH e Outras</v>
          </cell>
          <cell r="C56" t="str">
            <v>GGF</v>
          </cell>
          <cell r="D56" t="str">
            <v>Desenvolvimento RH e Outras</v>
          </cell>
          <cell r="E56" t="str">
            <v>SOMA</v>
          </cell>
          <cell r="G56" t="str">
            <v>GGFDesenvolvimento RH e Outras</v>
          </cell>
          <cell r="H56" t="str">
            <v>GGF</v>
          </cell>
          <cell r="I56" t="str">
            <v>Desenvolvimento RH e Outras</v>
          </cell>
          <cell r="J56" t="str">
            <v>SOMA</v>
          </cell>
        </row>
        <row r="57">
          <cell r="B57" t="str">
            <v>GGFEducação Continuada</v>
          </cell>
          <cell r="C57" t="str">
            <v>GGF</v>
          </cell>
          <cell r="D57" t="str">
            <v>Educação Continuada</v>
          </cell>
          <cell r="E57" t="str">
            <v>3.1.1.02.03.01.05.001</v>
          </cell>
          <cell r="G57" t="str">
            <v>GGFEducação Continuada</v>
          </cell>
          <cell r="H57" t="str">
            <v>GGF</v>
          </cell>
          <cell r="I57" t="str">
            <v>Educação Continuada</v>
          </cell>
          <cell r="J57" t="str">
            <v>3.1.1.02.03.01.05.001</v>
          </cell>
        </row>
        <row r="58">
          <cell r="B58" t="str">
            <v>GGFIdiomas</v>
          </cell>
          <cell r="C58" t="str">
            <v>GGF</v>
          </cell>
          <cell r="D58" t="str">
            <v>Idiomas</v>
          </cell>
          <cell r="E58" t="str">
            <v>3.1.1.02.03.01.05.002</v>
          </cell>
          <cell r="G58" t="str">
            <v>GGFIdiomas</v>
          </cell>
          <cell r="H58" t="str">
            <v>GGF</v>
          </cell>
          <cell r="I58" t="str">
            <v>Idiomas</v>
          </cell>
          <cell r="J58" t="str">
            <v>3.1.1.02.03.01.05.002</v>
          </cell>
        </row>
        <row r="59">
          <cell r="B59" t="str">
            <v>GGFGinástica Laboral</v>
          </cell>
          <cell r="C59" t="str">
            <v>GGF</v>
          </cell>
          <cell r="D59" t="str">
            <v>Ginástica Laboral</v>
          </cell>
          <cell r="E59" t="str">
            <v>3.1.1.02.03.01.05.003</v>
          </cell>
          <cell r="G59" t="str">
            <v>GGFGinástica Laboral</v>
          </cell>
          <cell r="H59" t="str">
            <v>GGF</v>
          </cell>
          <cell r="I59" t="str">
            <v>Ginástica Laboral</v>
          </cell>
          <cell r="J59" t="str">
            <v>3.1.1.02.03.01.05.003</v>
          </cell>
        </row>
        <row r="60">
          <cell r="B60" t="str">
            <v>GGFEducação e Treinamento (Capacitação)</v>
          </cell>
          <cell r="C60" t="str">
            <v>GGF</v>
          </cell>
          <cell r="D60" t="str">
            <v>Educação e Treinamento (Capacitação)</v>
          </cell>
          <cell r="E60" t="str">
            <v>3.1.1.02.03.01.05.004</v>
          </cell>
          <cell r="G60" t="str">
            <v>GGFEducação e Treinamento (Capacitação)</v>
          </cell>
          <cell r="H60" t="str">
            <v>GGF</v>
          </cell>
          <cell r="I60" t="str">
            <v>Educação e Treinamento (Capacitação)</v>
          </cell>
          <cell r="J60" t="str">
            <v>3.1.1.02.03.01.05.004</v>
          </cell>
        </row>
        <row r="61">
          <cell r="B61" t="str">
            <v>GGFAtividades Motivacionais</v>
          </cell>
          <cell r="C61" t="str">
            <v>GGF</v>
          </cell>
          <cell r="D61" t="str">
            <v>Atividades Motivacionais</v>
          </cell>
          <cell r="E61" t="str">
            <v>3.1.1.02.03.01.05.005</v>
          </cell>
          <cell r="G61" t="str">
            <v>GGFAtividades Motivacionais</v>
          </cell>
          <cell r="H61" t="str">
            <v>GGF</v>
          </cell>
          <cell r="I61" t="str">
            <v>Atividades Motivacionais</v>
          </cell>
          <cell r="J61" t="str">
            <v>3.1.1.02.03.01.05.005</v>
          </cell>
        </row>
        <row r="62">
          <cell r="B62" t="str">
            <v>GGFExames Médicos</v>
          </cell>
          <cell r="C62" t="str">
            <v>GGF</v>
          </cell>
          <cell r="D62" t="str">
            <v>Exames Médicos</v>
          </cell>
          <cell r="E62" t="str">
            <v>3.1.1.02.03.01.06.004</v>
          </cell>
          <cell r="G62" t="str">
            <v>GGFExames Médicos</v>
          </cell>
          <cell r="H62" t="str">
            <v>GGF</v>
          </cell>
          <cell r="I62" t="str">
            <v>Exames Médicos</v>
          </cell>
          <cell r="J62" t="str">
            <v>3.1.1.02.03.01.06.004</v>
          </cell>
        </row>
        <row r="63">
          <cell r="B63" t="str">
            <v>GGFAlimentação Interna Funcionários</v>
          </cell>
          <cell r="C63" t="str">
            <v>GGF</v>
          </cell>
          <cell r="D63" t="str">
            <v>Alimentação Interna Funcionários</v>
          </cell>
          <cell r="E63" t="str">
            <v>3.1.1.02.03.01.06.012</v>
          </cell>
          <cell r="G63" t="str">
            <v>GGFAlimentação Interna Funcionários</v>
          </cell>
          <cell r="H63" t="str">
            <v>GGF</v>
          </cell>
          <cell r="I63" t="str">
            <v>Alimentação Interna Funcionários</v>
          </cell>
          <cell r="J63" t="str">
            <v>3.1.1.02.03.01.06.012</v>
          </cell>
        </row>
        <row r="64">
          <cell r="B64" t="str">
            <v>GGFMulta Termino Contratual</v>
          </cell>
          <cell r="C64" t="str">
            <v>GGF</v>
          </cell>
          <cell r="D64" t="str">
            <v>Multa Termino Contratual</v>
          </cell>
          <cell r="E64" t="str">
            <v>3.1.1.02.03.01.06.011</v>
          </cell>
          <cell r="G64" t="str">
            <v>GGFMulta Termino Contratual</v>
          </cell>
          <cell r="H64" t="str">
            <v>GGF</v>
          </cell>
          <cell r="I64" t="str">
            <v>Multa Termino Contratual</v>
          </cell>
          <cell r="J64" t="str">
            <v>3.1.1.02.03.01.06.013</v>
          </cell>
        </row>
        <row r="65">
          <cell r="B65" t="str">
            <v>GGFMultas Trabalhistas</v>
          </cell>
          <cell r="C65" t="str">
            <v>GGF</v>
          </cell>
          <cell r="D65" t="str">
            <v>Multas Trabalhistas</v>
          </cell>
          <cell r="E65" t="str">
            <v>NÃO TEM</v>
          </cell>
          <cell r="G65" t="str">
            <v>GGFMultas Trabalhistas</v>
          </cell>
          <cell r="H65" t="str">
            <v>GGF</v>
          </cell>
          <cell r="I65" t="str">
            <v>Multas Trabalhistas</v>
          </cell>
          <cell r="J65" t="str">
            <v>NÃO TEM</v>
          </cell>
        </row>
        <row r="66">
          <cell r="B66" t="str">
            <v xml:space="preserve">GGFFardamento </v>
          </cell>
          <cell r="C66" t="str">
            <v>GGF</v>
          </cell>
          <cell r="D66" t="str">
            <v xml:space="preserve">Fardamento </v>
          </cell>
          <cell r="E66" t="str">
            <v>3.1.1.02.03.01.06.010</v>
          </cell>
          <cell r="G66" t="str">
            <v xml:space="preserve">GGFFardamento </v>
          </cell>
          <cell r="H66" t="str">
            <v>GGF</v>
          </cell>
          <cell r="I66" t="str">
            <v xml:space="preserve">Fardamento </v>
          </cell>
          <cell r="J66" t="str">
            <v>3.1.1.02.03.01.06.010</v>
          </cell>
        </row>
        <row r="67">
          <cell r="B67" t="str">
            <v>GGFBenefícios</v>
          </cell>
          <cell r="C67" t="str">
            <v>GGF</v>
          </cell>
          <cell r="D67" t="str">
            <v>Benefícios</v>
          </cell>
          <cell r="E67">
            <v>0</v>
          </cell>
          <cell r="G67" t="str">
            <v>GGFBenefícios</v>
          </cell>
          <cell r="H67" t="str">
            <v>GGF</v>
          </cell>
          <cell r="I67" t="str">
            <v>Benefícios</v>
          </cell>
          <cell r="J67" t="str">
            <v>SOMA</v>
          </cell>
        </row>
        <row r="68">
          <cell r="B68" t="str">
            <v>GGFAjuda de Custo Alimentação</v>
          </cell>
          <cell r="C68" t="str">
            <v>GGF</v>
          </cell>
          <cell r="D68" t="str">
            <v>Ajuda de Custo Alimentação</v>
          </cell>
          <cell r="E68" t="str">
            <v>3.1.1.02.03.01.06.001</v>
          </cell>
          <cell r="G68" t="str">
            <v>GGFAjuda de Custo Alimentação</v>
          </cell>
          <cell r="H68" t="str">
            <v>GGF</v>
          </cell>
          <cell r="I68" t="str">
            <v>Ajuda de Custo Alimentação</v>
          </cell>
          <cell r="J68" t="str">
            <v>3.1.1.02.03.01.06.001</v>
          </cell>
        </row>
        <row r="69">
          <cell r="B69" t="str">
            <v>GGFAjuda de Custo Combustível</v>
          </cell>
          <cell r="C69" t="str">
            <v>GGF</v>
          </cell>
          <cell r="D69" t="str">
            <v>Ajuda de Custo Combustível</v>
          </cell>
          <cell r="E69" t="str">
            <v>3.1.1.02.03.01.06.002</v>
          </cell>
          <cell r="G69" t="str">
            <v>GGFAjuda de Custo Combustível</v>
          </cell>
          <cell r="H69" t="str">
            <v>GGF</v>
          </cell>
          <cell r="I69" t="str">
            <v>Ajuda de Custo Combustível</v>
          </cell>
          <cell r="J69" t="str">
            <v>3.1.1.02.03.01.06.002</v>
          </cell>
        </row>
        <row r="70">
          <cell r="B70" t="str">
            <v>GGFAjuda de Custo Moradia/Aluguel</v>
          </cell>
          <cell r="C70" t="str">
            <v>GGF</v>
          </cell>
          <cell r="D70" t="str">
            <v>Ajuda de Custo Moradia/Aluguel</v>
          </cell>
          <cell r="E70" t="str">
            <v>3.1.1.02.03.01.06.003</v>
          </cell>
          <cell r="G70" t="str">
            <v>GGFAjuda de Custo Moradia/Aluguel</v>
          </cell>
          <cell r="H70" t="str">
            <v>GGF</v>
          </cell>
          <cell r="I70" t="str">
            <v>Ajuda de Custo Moradia/Aluguel</v>
          </cell>
          <cell r="J70" t="str">
            <v>3.1.1.02.03.01.06.003</v>
          </cell>
        </row>
        <row r="71">
          <cell r="B71" t="str">
            <v>GGFPlano de Saúde</v>
          </cell>
          <cell r="C71" t="str">
            <v>GGF</v>
          </cell>
          <cell r="D71" t="str">
            <v>Plano de Saúde</v>
          </cell>
          <cell r="E71" t="str">
            <v>3.1.1.02.03.01.06.005</v>
          </cell>
          <cell r="G71" t="str">
            <v>GGFPlano de Saúde</v>
          </cell>
          <cell r="H71" t="str">
            <v>GGF</v>
          </cell>
          <cell r="I71" t="str">
            <v>Plano de Saúde</v>
          </cell>
          <cell r="J71" t="str">
            <v>3.1.1.02.03.01.06.005</v>
          </cell>
        </row>
        <row r="72">
          <cell r="B72" t="str">
            <v>GGFSeguro de Vida em Grupo</v>
          </cell>
          <cell r="C72" t="str">
            <v>GGF</v>
          </cell>
          <cell r="D72" t="str">
            <v>Seguro de Vida em Grupo</v>
          </cell>
          <cell r="E72" t="str">
            <v>3.1.1.02.03.01.06.006</v>
          </cell>
          <cell r="G72" t="str">
            <v>GGFSeguro de Vida em Grupo</v>
          </cell>
          <cell r="H72" t="str">
            <v>GGF</v>
          </cell>
          <cell r="I72" t="str">
            <v>Seguro de Vida em Grupo</v>
          </cell>
          <cell r="J72" t="str">
            <v>3.1.1.02.03.01.06.006</v>
          </cell>
        </row>
        <row r="73">
          <cell r="B73" t="str">
            <v>GGFPlano Odontológico</v>
          </cell>
          <cell r="C73" t="str">
            <v>GGF</v>
          </cell>
          <cell r="D73" t="str">
            <v>Plano Odontológico</v>
          </cell>
          <cell r="E73" t="str">
            <v>3.1.1.02.03.01.06.007</v>
          </cell>
          <cell r="G73" t="str">
            <v>GGFPlano Odontológico</v>
          </cell>
          <cell r="H73" t="str">
            <v>GGF</v>
          </cell>
          <cell r="I73" t="str">
            <v>Plano Odontológico</v>
          </cell>
          <cell r="J73" t="str">
            <v>3.1.1.02.03.01.06.007</v>
          </cell>
        </row>
        <row r="74">
          <cell r="B74" t="str">
            <v>GGFFarmácia</v>
          </cell>
          <cell r="C74" t="str">
            <v>GGF</v>
          </cell>
          <cell r="D74" t="str">
            <v>Farmácia</v>
          </cell>
          <cell r="E74" t="str">
            <v>3.1.1.02.03.01.06.008</v>
          </cell>
          <cell r="G74" t="str">
            <v>GGFFarmácia</v>
          </cell>
          <cell r="H74" t="str">
            <v>GGF</v>
          </cell>
          <cell r="I74" t="str">
            <v>Farmácia</v>
          </cell>
          <cell r="J74" t="str">
            <v>3.1.1.02.03.01.06.008</v>
          </cell>
        </row>
        <row r="75">
          <cell r="B75" t="str">
            <v>GGFAlimentação Funcionários</v>
          </cell>
          <cell r="C75" t="str">
            <v>GGF</v>
          </cell>
          <cell r="D75" t="str">
            <v>Alimentação Funcionários</v>
          </cell>
          <cell r="E75" t="str">
            <v>3.1.1.02.03.01.06.009</v>
          </cell>
          <cell r="G75" t="str">
            <v>GGFAlimentação Funcionários</v>
          </cell>
          <cell r="H75" t="str">
            <v>GGF</v>
          </cell>
          <cell r="I75" t="str">
            <v>Alimentação Funcionários</v>
          </cell>
          <cell r="J75" t="str">
            <v>3.1.1.02.03.01.06.009</v>
          </cell>
        </row>
        <row r="76">
          <cell r="B76" t="str">
            <v>GGFBenefícios Assistenciais</v>
          </cell>
          <cell r="C76" t="str">
            <v>GGF</v>
          </cell>
          <cell r="D76" t="str">
            <v>Benefícios Assistenciais</v>
          </cell>
          <cell r="E76" t="str">
            <v>3.1.1.02.03.01.06.013</v>
          </cell>
          <cell r="G76" t="str">
            <v>GGFBenefícios Assistenciais</v>
          </cell>
          <cell r="H76" t="str">
            <v>GGF</v>
          </cell>
          <cell r="I76" t="str">
            <v>Benefícios Assistenciais</v>
          </cell>
          <cell r="J76" t="str">
            <v>3.1.1.02.03.01.06.011</v>
          </cell>
        </row>
        <row r="77">
          <cell r="B77" t="str">
            <v>GGFAuxílio Creche</v>
          </cell>
          <cell r="C77" t="str">
            <v>GGF</v>
          </cell>
          <cell r="D77" t="str">
            <v>Auxílio Creche</v>
          </cell>
          <cell r="E77">
            <v>0</v>
          </cell>
          <cell r="G77" t="str">
            <v>GGFAuxílio Creche</v>
          </cell>
          <cell r="H77" t="str">
            <v>GGF</v>
          </cell>
          <cell r="I77" t="str">
            <v>Auxílio Creche</v>
          </cell>
          <cell r="J77" t="str">
            <v>NÃO TEM</v>
          </cell>
        </row>
        <row r="78">
          <cell r="B78" t="str">
            <v>GGFVale Transporte</v>
          </cell>
          <cell r="C78" t="str">
            <v>GGF</v>
          </cell>
          <cell r="D78" t="str">
            <v>Vale Transporte</v>
          </cell>
          <cell r="E78">
            <v>0</v>
          </cell>
          <cell r="G78" t="str">
            <v>GGFVale Transporte</v>
          </cell>
          <cell r="H78" t="str">
            <v>GGF</v>
          </cell>
          <cell r="I78" t="str">
            <v>Vale Transporte</v>
          </cell>
          <cell r="J78" t="str">
            <v>NÃO TEM</v>
          </cell>
        </row>
        <row r="79">
          <cell r="B79" t="str">
            <v>GGFAlimentação Funcionários Site II</v>
          </cell>
          <cell r="C79" t="str">
            <v>GGF</v>
          </cell>
          <cell r="D79" t="str">
            <v>Alimentação Funcionários Site II</v>
          </cell>
          <cell r="E79">
            <v>0</v>
          </cell>
          <cell r="G79" t="str">
            <v>GGFAlimentação Funcionários Site II</v>
          </cell>
          <cell r="H79" t="str">
            <v>GGF</v>
          </cell>
          <cell r="I79" t="str">
            <v>Alimentação Funcionários Site II</v>
          </cell>
          <cell r="J79" t="str">
            <v>NÃO TEM</v>
          </cell>
        </row>
        <row r="80">
          <cell r="B80" t="str">
            <v>GGF(-) Despesas Especificas</v>
          </cell>
          <cell r="C80" t="str">
            <v>GGF</v>
          </cell>
          <cell r="D80" t="str">
            <v>(-) Despesas Especificas</v>
          </cell>
          <cell r="E80" t="str">
            <v>SOMA</v>
          </cell>
          <cell r="G80" t="str">
            <v>GGF(-) Despesas Especificas</v>
          </cell>
          <cell r="H80" t="str">
            <v>GGF</v>
          </cell>
          <cell r="I80" t="str">
            <v>(-) Despesas Especificas</v>
          </cell>
          <cell r="J80" t="str">
            <v>SOMA</v>
          </cell>
        </row>
        <row r="81">
          <cell r="B81" t="str">
            <v>GGFAFE/Taxa Certificação BPF</v>
          </cell>
          <cell r="C81" t="str">
            <v>GGF</v>
          </cell>
          <cell r="D81" t="str">
            <v>AFE/Taxa Certificação BPF</v>
          </cell>
          <cell r="E81" t="str">
            <v>3.1.1.02.03.02.01.009</v>
          </cell>
          <cell r="G81" t="str">
            <v>GGFAFE/Taxa Certificação BPF</v>
          </cell>
          <cell r="H81" t="str">
            <v>GGF</v>
          </cell>
          <cell r="I81" t="str">
            <v>AFE/Taxa Certificação BPF</v>
          </cell>
          <cell r="J81" t="str">
            <v>3.1.1.02.03.02.01.009</v>
          </cell>
        </row>
        <row r="82">
          <cell r="B82" t="str">
            <v>GGFAluguel Depósitos Produção</v>
          </cell>
          <cell r="C82" t="str">
            <v>GGF</v>
          </cell>
          <cell r="D82" t="str">
            <v>Aluguel Depósitos Produção</v>
          </cell>
          <cell r="E82" t="str">
            <v>PROCURAR</v>
          </cell>
          <cell r="G82" t="str">
            <v>GGFAluguel Depósitos Produção</v>
          </cell>
          <cell r="H82" t="str">
            <v>GGF</v>
          </cell>
          <cell r="I82" t="str">
            <v>Aluguel Depósitos Produção</v>
          </cell>
          <cell r="J82" t="str">
            <v>3.1.1.02.03.02.01.023</v>
          </cell>
        </row>
        <row r="83">
          <cell r="B83" t="str">
            <v>GGFAluguel Imóvel Linha de Silcagem</v>
          </cell>
          <cell r="C83" t="str">
            <v>GGF</v>
          </cell>
          <cell r="D83" t="str">
            <v>Aluguel Imóvel Linha de Silcagem</v>
          </cell>
          <cell r="E83" t="str">
            <v>PROCURAR</v>
          </cell>
          <cell r="G83" t="str">
            <v>GGFAluguel Imóvel Linha de Silcagem</v>
          </cell>
          <cell r="H83" t="str">
            <v>GGF</v>
          </cell>
          <cell r="I83" t="str">
            <v>Aluguel Imóvel Linha de Silcagem</v>
          </cell>
          <cell r="J83" t="str">
            <v>3.1.1.02.03.02.01.021</v>
          </cell>
        </row>
        <row r="84">
          <cell r="B84" t="str">
            <v>GGFAluguel Imóvel Produção</v>
          </cell>
          <cell r="C84" t="str">
            <v>GGF</v>
          </cell>
          <cell r="D84" t="str">
            <v>Aluguel Imóvel Produção</v>
          </cell>
          <cell r="E84" t="str">
            <v>PROCURAR</v>
          </cell>
          <cell r="G84" t="str">
            <v>GGFAluguel Imóvel Produção</v>
          </cell>
          <cell r="H84" t="str">
            <v>GGF</v>
          </cell>
          <cell r="I84" t="str">
            <v>Aluguel Imóvel Produção</v>
          </cell>
          <cell r="J84" t="str">
            <v>3.1.1.02.03.02.01.022</v>
          </cell>
        </row>
        <row r="85">
          <cell r="B85" t="str">
            <v>GGFAluguel Máquinas e Equipamentos</v>
          </cell>
          <cell r="C85" t="str">
            <v>GGF</v>
          </cell>
          <cell r="D85" t="str">
            <v>Aluguel Máquinas e Equipamentos</v>
          </cell>
          <cell r="E85" t="str">
            <v>3.1.1.02.03.02.01.032</v>
          </cell>
          <cell r="G85" t="str">
            <v>GGFAluguel Máquinas e Equipamentos</v>
          </cell>
          <cell r="H85" t="str">
            <v>GGF</v>
          </cell>
          <cell r="I85" t="str">
            <v>Aluguel Máquinas e Equipamentos</v>
          </cell>
          <cell r="J85" t="str">
            <v>3.1.1.02.03.02.01.032</v>
          </cell>
        </row>
        <row r="86">
          <cell r="B86" t="str">
            <v>GGFAssessoria BPF</v>
          </cell>
          <cell r="C86" t="str">
            <v>GGF</v>
          </cell>
          <cell r="D86" t="str">
            <v>Assessoria BPF</v>
          </cell>
          <cell r="E86" t="str">
            <v>3.1.1.02.03.02.01.004</v>
          </cell>
          <cell r="G86" t="str">
            <v>GGFAssessoria BPF</v>
          </cell>
          <cell r="H86" t="str">
            <v>GGF</v>
          </cell>
          <cell r="I86" t="str">
            <v>Assessoria BPF</v>
          </cell>
          <cell r="J86" t="str">
            <v>3.1.1.02.03.02.01.004</v>
          </cell>
        </row>
        <row r="87">
          <cell r="B87" t="str">
            <v>GGFAssessoria Juridica Regulatório</v>
          </cell>
          <cell r="C87" t="str">
            <v>GGF</v>
          </cell>
          <cell r="D87" t="str">
            <v>Assessoria Juridica Regulatório</v>
          </cell>
          <cell r="E87" t="str">
            <v>3.1.1.02.03.02.01.008</v>
          </cell>
          <cell r="G87" t="str">
            <v>GGFAssessoria Juridica Regulatório</v>
          </cell>
          <cell r="H87" t="str">
            <v>GGF</v>
          </cell>
          <cell r="I87" t="str">
            <v>Assessoria Juridica Regulatório</v>
          </cell>
          <cell r="J87" t="str">
            <v>3.1.1.02.03.02.01.008</v>
          </cell>
        </row>
        <row r="88">
          <cell r="B88" t="str">
            <v>GGFCalibração Equipamentos e Instrumentos</v>
          </cell>
          <cell r="C88" t="str">
            <v>GGF</v>
          </cell>
          <cell r="D88" t="str">
            <v>Calibração Equipamentos e Instrumentos</v>
          </cell>
          <cell r="E88" t="str">
            <v>3.1.1.02.03.02.01.003</v>
          </cell>
          <cell r="G88" t="str">
            <v>GGFCalibração Equipamentos e Instrumentos</v>
          </cell>
          <cell r="H88" t="str">
            <v>GGF</v>
          </cell>
          <cell r="I88" t="str">
            <v>Calibração Equipamentos e Instrumentos</v>
          </cell>
          <cell r="J88" t="str">
            <v>3.1.1.02.03.02.01.003</v>
          </cell>
        </row>
        <row r="89">
          <cell r="B89" t="str">
            <v>GGFCombustível Gerador</v>
          </cell>
          <cell r="C89" t="str">
            <v>GGF</v>
          </cell>
          <cell r="D89" t="str">
            <v>Combustível Gerador</v>
          </cell>
          <cell r="E89" t="str">
            <v>3.1.1.02.03.02.01.025</v>
          </cell>
          <cell r="G89" t="str">
            <v>GGFCombustível Gerador</v>
          </cell>
          <cell r="H89" t="str">
            <v>GGF</v>
          </cell>
          <cell r="I89" t="str">
            <v>Combustível Gerador</v>
          </cell>
          <cell r="J89" t="str">
            <v>3.1.1.02.03.02.01.025</v>
          </cell>
        </row>
        <row r="90">
          <cell r="B90" t="str">
            <v>GGFConsultoria de Assuntos Regulatórios</v>
          </cell>
          <cell r="C90" t="str">
            <v>GGF</v>
          </cell>
          <cell r="D90" t="str">
            <v>Consultoria de Assuntos Regulatórios</v>
          </cell>
          <cell r="E90" t="str">
            <v>3.1.1.02.03.02.01.007</v>
          </cell>
          <cell r="G90" t="str">
            <v>GGFConsultoria de Assuntos Regulatórios</v>
          </cell>
          <cell r="H90" t="str">
            <v>GGF</v>
          </cell>
          <cell r="I90" t="str">
            <v>Consultoria de Assuntos Regulatórios</v>
          </cell>
          <cell r="J90" t="str">
            <v>3.1.1.02.03.02.01.007</v>
          </cell>
        </row>
        <row r="91">
          <cell r="B91" t="str">
            <v>GGFDescarte de Resíduos</v>
          </cell>
          <cell r="C91" t="str">
            <v>GGF</v>
          </cell>
          <cell r="D91" t="str">
            <v>Descarte de Resíduos</v>
          </cell>
          <cell r="E91" t="str">
            <v>3.1.1.02.03.02.01.005</v>
          </cell>
          <cell r="G91" t="str">
            <v>GGFDescarte de Resíduos</v>
          </cell>
          <cell r="H91" t="str">
            <v>GGF</v>
          </cell>
          <cell r="I91" t="str">
            <v>Descarte de Resíduos</v>
          </cell>
          <cell r="J91" t="str">
            <v>3.1.1.02.03.02.01.005</v>
          </cell>
        </row>
        <row r="92">
          <cell r="B92" t="str">
            <v>GGFDobra Bula</v>
          </cell>
          <cell r="C92" t="str">
            <v>GGF</v>
          </cell>
          <cell r="D92" t="str">
            <v>Dobra Bula</v>
          </cell>
          <cell r="E92" t="str">
            <v>3.1.1.02.03.02.01.012</v>
          </cell>
          <cell r="G92" t="str">
            <v>GGFDobra Bula</v>
          </cell>
          <cell r="H92" t="str">
            <v>GGF</v>
          </cell>
          <cell r="I92" t="str">
            <v>Dobra Bula</v>
          </cell>
          <cell r="J92" t="str">
            <v>3.1.1.02.03.02.01.012</v>
          </cell>
        </row>
        <row r="93">
          <cell r="B93" t="str">
            <v>GGFEnergia Eletrica</v>
          </cell>
          <cell r="C93" t="str">
            <v>GGF</v>
          </cell>
          <cell r="D93" t="str">
            <v>Energia Eletrica</v>
          </cell>
          <cell r="E93" t="str">
            <v>3.1.1.02.03.02.01.033</v>
          </cell>
          <cell r="G93" t="str">
            <v>GGFEnergia Eletrica</v>
          </cell>
          <cell r="H93" t="str">
            <v>GGF</v>
          </cell>
          <cell r="I93" t="str">
            <v>Energia Eletrica</v>
          </cell>
          <cell r="J93" t="str">
            <v>3.1.1.02.03.02.01.033</v>
          </cell>
        </row>
        <row r="94">
          <cell r="B94" t="str">
            <v>GGFLubrificantes Gerador</v>
          </cell>
          <cell r="C94" t="str">
            <v>GGF</v>
          </cell>
          <cell r="D94" t="str">
            <v>Lubrificantes Gerador</v>
          </cell>
          <cell r="E94" t="str">
            <v>3.1.1.02.03.02.01.026</v>
          </cell>
          <cell r="G94" t="str">
            <v>GGFLubrificantes Gerador</v>
          </cell>
          <cell r="H94" t="str">
            <v>GGF</v>
          </cell>
          <cell r="I94" t="str">
            <v>Lubrificantes Gerador</v>
          </cell>
          <cell r="J94" t="str">
            <v>3.1.1.02.03.02.01.026</v>
          </cell>
        </row>
        <row r="95">
          <cell r="B95" t="str">
            <v>GGFManutenção Gerador</v>
          </cell>
          <cell r="C95" t="str">
            <v>GGF</v>
          </cell>
          <cell r="D95" t="str">
            <v>Manutenção Gerador</v>
          </cell>
          <cell r="E95" t="str">
            <v>3.1.1.02.03.02.06.005</v>
          </cell>
          <cell r="G95" t="str">
            <v>GGFManutenção Gerador</v>
          </cell>
          <cell r="H95" t="str">
            <v>GGF</v>
          </cell>
          <cell r="I95" t="str">
            <v>Manutenção Gerador</v>
          </cell>
          <cell r="J95" t="str">
            <v>3.1.1.02.03.03.06.007</v>
          </cell>
        </row>
        <row r="96">
          <cell r="B96" t="str">
            <v>GGFMateriais de Insumo</v>
          </cell>
          <cell r="C96" t="str">
            <v>GGF</v>
          </cell>
          <cell r="D96" t="str">
            <v>Materiais de Insumo</v>
          </cell>
          <cell r="E96" t="str">
            <v>3.1.1.02.03.02.04.011</v>
          </cell>
          <cell r="G96" t="str">
            <v>GGFMateriais de Insumo</v>
          </cell>
          <cell r="H96" t="str">
            <v>GGF</v>
          </cell>
          <cell r="I96" t="str">
            <v>Materiais de Insumo</v>
          </cell>
          <cell r="J96" t="str">
            <v>NÃO TEM</v>
          </cell>
        </row>
        <row r="97">
          <cell r="B97" t="str">
            <v>GGFMaterial de Análise Produção</v>
          </cell>
          <cell r="C97" t="str">
            <v>GGF</v>
          </cell>
          <cell r="D97" t="str">
            <v>Material de Análise Produção</v>
          </cell>
          <cell r="E97" t="str">
            <v>3.1.1.02.03.02.04.009</v>
          </cell>
          <cell r="G97" t="str">
            <v>GGFMaterial de Análise Produção</v>
          </cell>
          <cell r="H97" t="str">
            <v>GGF</v>
          </cell>
          <cell r="I97" t="str">
            <v>Material de Análise Produção</v>
          </cell>
          <cell r="J97" t="str">
            <v>3.1.1.02.03.02.04.009</v>
          </cell>
        </row>
        <row r="98">
          <cell r="B98" t="str">
            <v>GGFMaterial de Laboratório</v>
          </cell>
          <cell r="C98" t="str">
            <v>GGF</v>
          </cell>
          <cell r="D98" t="str">
            <v>Material de Laboratório</v>
          </cell>
          <cell r="E98" t="str">
            <v>3.1.1.02.03.02.01.006</v>
          </cell>
          <cell r="G98" t="str">
            <v>GGFMaterial de Laboratório</v>
          </cell>
          <cell r="H98" t="str">
            <v>GGF</v>
          </cell>
          <cell r="I98" t="str">
            <v>Material de Laboratório</v>
          </cell>
          <cell r="J98" t="str">
            <v>3.1.1.02.03.02.01.006</v>
          </cell>
        </row>
        <row r="99">
          <cell r="B99" t="str">
            <v>GGFMaterial de Limpeza Produção</v>
          </cell>
          <cell r="C99" t="str">
            <v>GGF</v>
          </cell>
          <cell r="D99" t="str">
            <v>Material de Limpeza Produção</v>
          </cell>
          <cell r="E99" t="str">
            <v>PROCURAR</v>
          </cell>
          <cell r="G99" t="str">
            <v>GGFMaterial de Limpeza Produção</v>
          </cell>
          <cell r="H99" t="str">
            <v>GGF</v>
          </cell>
          <cell r="I99" t="str">
            <v>Material de Limpeza Produção</v>
          </cell>
          <cell r="J99" t="str">
            <v>3.1.1.02.03.02.04.010</v>
          </cell>
        </row>
        <row r="100">
          <cell r="B100" t="str">
            <v>GGFMaterial Descatável Produção</v>
          </cell>
          <cell r="C100" t="str">
            <v>GGF</v>
          </cell>
          <cell r="D100" t="str">
            <v>Material Descatável Produção</v>
          </cell>
          <cell r="E100" t="str">
            <v>3.1.1.02.03.02.04.008</v>
          </cell>
          <cell r="G100" t="str">
            <v>GGFMaterial Descatável Produção</v>
          </cell>
          <cell r="H100" t="str">
            <v>GGF</v>
          </cell>
          <cell r="I100" t="str">
            <v>Material Descatável Produção</v>
          </cell>
          <cell r="J100" t="str">
            <v>3.1.1.02.03.02.04.008</v>
          </cell>
        </row>
        <row r="101">
          <cell r="B101" t="str">
            <v>GGFMaterial Indireto para Embalagens</v>
          </cell>
          <cell r="C101" t="str">
            <v>GGF</v>
          </cell>
          <cell r="D101" t="str">
            <v>Material Indireto para Embalagens</v>
          </cell>
          <cell r="E101" t="str">
            <v>3.1.1.02.03.02.04.010</v>
          </cell>
          <cell r="G101" t="str">
            <v>GGFMaterial Indireto para Embalagens</v>
          </cell>
          <cell r="H101" t="str">
            <v>GGF</v>
          </cell>
          <cell r="I101" t="str">
            <v>Material Indireto para Embalagens</v>
          </cell>
          <cell r="J101" t="str">
            <v>3.1.1.02.03.02.04.011</v>
          </cell>
        </row>
        <row r="102">
          <cell r="B102" t="str">
            <v>GGFMaterial Sistema de Tratamento de Água</v>
          </cell>
          <cell r="C102" t="str">
            <v>GGF</v>
          </cell>
          <cell r="D102" t="str">
            <v>Material Sistema de Tratamento de Água</v>
          </cell>
          <cell r="E102" t="str">
            <v>3.1.1.02.03.02.01.020</v>
          </cell>
          <cell r="G102" t="str">
            <v>GGFMaterial Sistema de Tratamento de Água</v>
          </cell>
          <cell r="H102" t="str">
            <v>GGF</v>
          </cell>
          <cell r="I102" t="str">
            <v>Material Sistema de Tratamento de Água</v>
          </cell>
          <cell r="J102" t="str">
            <v>3.1.1.02.03.02.01.020</v>
          </cell>
        </row>
        <row r="103">
          <cell r="B103" t="str">
            <v>GGFOutras depesas de desenvolvimento</v>
          </cell>
          <cell r="C103" t="str">
            <v>GGF</v>
          </cell>
          <cell r="D103" t="str">
            <v>Outras depesas de desenvolvimento</v>
          </cell>
          <cell r="E103" t="str">
            <v>3.1.1.02.03.02.01.011</v>
          </cell>
          <cell r="G103" t="str">
            <v>GGFOutras depesas de desenvolvimento</v>
          </cell>
          <cell r="H103" t="str">
            <v>GGF</v>
          </cell>
          <cell r="I103" t="str">
            <v>Outras depesas de desenvolvimento</v>
          </cell>
          <cell r="J103" t="str">
            <v>3.1.1.02.03.02.01.011</v>
          </cell>
        </row>
        <row r="104">
          <cell r="B104" t="str">
            <v>GGFOutras depesas de regulátório</v>
          </cell>
          <cell r="C104" t="str">
            <v>GGF</v>
          </cell>
          <cell r="D104" t="str">
            <v>Outras depesas de regulátório</v>
          </cell>
          <cell r="E104" t="str">
            <v>3.1.1.02.03.02.01.010</v>
          </cell>
          <cell r="G104" t="str">
            <v>GGFOutras depesas de regulátório</v>
          </cell>
          <cell r="H104" t="str">
            <v>GGF</v>
          </cell>
          <cell r="I104" t="str">
            <v>Outras depesas de regulátório</v>
          </cell>
          <cell r="J104" t="str">
            <v>3.1.1.02.03.02.01.010</v>
          </cell>
        </row>
        <row r="105">
          <cell r="B105" t="str">
            <v>GGFQualificação de Ambientes</v>
          </cell>
          <cell r="C105" t="str">
            <v>GGF</v>
          </cell>
          <cell r="D105" t="str">
            <v>Qualificação de Ambientes</v>
          </cell>
          <cell r="E105" t="str">
            <v>3.1.1.02.03.02.01.001</v>
          </cell>
          <cell r="G105" t="str">
            <v>GGFQualificação de Ambientes</v>
          </cell>
          <cell r="H105" t="str">
            <v>GGF</v>
          </cell>
          <cell r="I105" t="str">
            <v>Qualificação de Ambientes</v>
          </cell>
          <cell r="J105" t="str">
            <v>3.1.1.02.03.02.01.001</v>
          </cell>
        </row>
        <row r="106">
          <cell r="B106" t="str">
            <v>GGFQualificação de Equipamentos</v>
          </cell>
          <cell r="C106" t="str">
            <v>GGF</v>
          </cell>
          <cell r="D106" t="str">
            <v>Qualificação de Equipamentos</v>
          </cell>
          <cell r="E106" t="str">
            <v>3.1.1.02.03.02.01.002</v>
          </cell>
          <cell r="G106" t="str">
            <v>GGFQualificação de Equipamentos</v>
          </cell>
          <cell r="H106" t="str">
            <v>GGF</v>
          </cell>
          <cell r="I106" t="str">
            <v>Qualificação de Equipamentos</v>
          </cell>
          <cell r="J106" t="str">
            <v>3.1.1.02.03.02.01.002</v>
          </cell>
        </row>
        <row r="107">
          <cell r="B107" t="str">
            <v>GGFSeguro de Máquinas</v>
          </cell>
          <cell r="C107" t="str">
            <v>GGF</v>
          </cell>
          <cell r="D107" t="str">
            <v>Seguro de Máquinas</v>
          </cell>
          <cell r="E107" t="str">
            <v>3.1.1.02.03.02.01.036</v>
          </cell>
          <cell r="G107" t="str">
            <v>GGFSeguro de Máquinas</v>
          </cell>
          <cell r="H107" t="str">
            <v>GGF</v>
          </cell>
          <cell r="I107" t="str">
            <v>Seguro de Máquinas</v>
          </cell>
          <cell r="J107" t="str">
            <v>3.1.1.02.03.02.01.036</v>
          </cell>
        </row>
        <row r="108">
          <cell r="B108" t="str">
            <v>GGFSeguro Instalações</v>
          </cell>
          <cell r="C108" t="str">
            <v>GGF</v>
          </cell>
          <cell r="D108" t="str">
            <v>Seguro Instalações</v>
          </cell>
          <cell r="E108" t="str">
            <v>3.1.1.02.03.02.01.034</v>
          </cell>
          <cell r="G108" t="str">
            <v>GGFSeguro Instalações</v>
          </cell>
          <cell r="H108" t="str">
            <v>GGF</v>
          </cell>
          <cell r="I108" t="str">
            <v>Seguro Instalações</v>
          </cell>
          <cell r="J108" t="str">
            <v>3.1.1.02.03.02.01.034</v>
          </cell>
        </row>
        <row r="109">
          <cell r="B109" t="str">
            <v>GGFSilcagem de Embalagens</v>
          </cell>
          <cell r="C109" t="str">
            <v>GGF</v>
          </cell>
          <cell r="D109" t="str">
            <v>Silcagem de Embalagens</v>
          </cell>
          <cell r="E109" t="str">
            <v>3.1.1.02.03.02.01.018</v>
          </cell>
          <cell r="G109" t="str">
            <v>GGFSilcagem de Embalagens</v>
          </cell>
          <cell r="H109" t="str">
            <v>GGF</v>
          </cell>
          <cell r="I109" t="str">
            <v>Silcagem de Embalagens</v>
          </cell>
          <cell r="J109" t="str">
            <v>3.1.1.02.03.02.01.018</v>
          </cell>
        </row>
        <row r="110">
          <cell r="B110" t="str">
            <v>GGFXilincagem</v>
          </cell>
          <cell r="C110" t="str">
            <v>GGF</v>
          </cell>
          <cell r="D110" t="str">
            <v>Xilincagem</v>
          </cell>
          <cell r="E110" t="str">
            <v>PROCURAR</v>
          </cell>
          <cell r="G110" t="str">
            <v>GGFXilincagem</v>
          </cell>
          <cell r="H110" t="str">
            <v>GGF</v>
          </cell>
          <cell r="I110" t="str">
            <v>Xilincagem</v>
          </cell>
          <cell r="J110" t="str">
            <v>3.1.1.02.03.02.01.017</v>
          </cell>
        </row>
        <row r="111">
          <cell r="B111" t="str">
            <v>GGF(-) Despesas Gerais</v>
          </cell>
          <cell r="C111" t="str">
            <v>GGF</v>
          </cell>
          <cell r="D111" t="str">
            <v>(-) Despesas Gerais</v>
          </cell>
          <cell r="E111" t="str">
            <v>SOMA</v>
          </cell>
          <cell r="G111" t="str">
            <v>GGF(-) Despesas Gerais</v>
          </cell>
          <cell r="H111" t="str">
            <v>GGF</v>
          </cell>
          <cell r="I111" t="str">
            <v>(-) Despesas Gerais</v>
          </cell>
          <cell r="J111" t="str">
            <v>SOMA</v>
          </cell>
        </row>
        <row r="112">
          <cell r="B112" t="str">
            <v>GGF(-) Deslocamentos e Viagens</v>
          </cell>
          <cell r="C112" t="str">
            <v>GGF</v>
          </cell>
          <cell r="D112" t="str">
            <v>(-) Deslocamentos e Viagens</v>
          </cell>
          <cell r="E112" t="str">
            <v>SOMA</v>
          </cell>
          <cell r="G112" t="str">
            <v>GGF(-) Deslocamentos e Viagens</v>
          </cell>
          <cell r="H112" t="str">
            <v>GGF</v>
          </cell>
          <cell r="I112" t="str">
            <v>(-) Deslocamentos e Viagens</v>
          </cell>
          <cell r="J112" t="str">
            <v>SOMA</v>
          </cell>
        </row>
        <row r="113">
          <cell r="B113" t="str">
            <v>GGFAlimentação Viagens</v>
          </cell>
          <cell r="C113" t="str">
            <v>GGF</v>
          </cell>
          <cell r="D113" t="str">
            <v>Alimentação Viagens</v>
          </cell>
          <cell r="E113" t="str">
            <v>3.1.1.02.03.02.02.005</v>
          </cell>
          <cell r="G113" t="str">
            <v>GGFAlimentação Viagens</v>
          </cell>
          <cell r="H113" t="str">
            <v>GGF</v>
          </cell>
          <cell r="I113" t="str">
            <v>Alimentação Viagens</v>
          </cell>
          <cell r="J113" t="str">
            <v>3.1.1.02.03.02.02.005</v>
          </cell>
        </row>
        <row r="114">
          <cell r="B114" t="str">
            <v>GGFCombustível em Viagens</v>
          </cell>
          <cell r="C114" t="str">
            <v>GGF</v>
          </cell>
          <cell r="D114" t="str">
            <v>Combustível em Viagens</v>
          </cell>
          <cell r="E114" t="str">
            <v>3.1.1.02.03.02.02.007</v>
          </cell>
          <cell r="G114" t="str">
            <v>GGFCombustível em Viagens</v>
          </cell>
          <cell r="H114" t="str">
            <v>GGF</v>
          </cell>
          <cell r="I114" t="str">
            <v>Combustível em Viagens</v>
          </cell>
          <cell r="J114" t="str">
            <v>NÃO TEM</v>
          </cell>
        </row>
        <row r="115">
          <cell r="B115" t="str">
            <v>GGFDiárias Viagens</v>
          </cell>
          <cell r="C115" t="str">
            <v>GGF</v>
          </cell>
          <cell r="D115" t="str">
            <v>Diárias Viagens</v>
          </cell>
          <cell r="E115" t="str">
            <v>3.1.1.02.03.02.02.006</v>
          </cell>
          <cell r="G115" t="str">
            <v>GGFDiárias Viagens</v>
          </cell>
          <cell r="H115" t="str">
            <v>GGF</v>
          </cell>
          <cell r="I115" t="str">
            <v>Diárias Viagens</v>
          </cell>
          <cell r="J115" t="str">
            <v>3.1.1.02.03.02.02.006</v>
          </cell>
        </row>
        <row r="116">
          <cell r="B116" t="str">
            <v xml:space="preserve">GGFHospedagem </v>
          </cell>
          <cell r="C116" t="str">
            <v>GGF</v>
          </cell>
          <cell r="D116" t="str">
            <v xml:space="preserve">Hospedagem </v>
          </cell>
          <cell r="E116" t="str">
            <v>3.1.1.02.03.02.02.001</v>
          </cell>
          <cell r="G116" t="str">
            <v xml:space="preserve">GGFHospedagem </v>
          </cell>
          <cell r="H116" t="str">
            <v>GGF</v>
          </cell>
          <cell r="I116" t="str">
            <v xml:space="preserve">Hospedagem </v>
          </cell>
          <cell r="J116" t="str">
            <v>3.1.1.02.03.02.02.001</v>
          </cell>
        </row>
        <row r="117">
          <cell r="B117" t="str">
            <v>GGFDeslocamentos e Viagens</v>
          </cell>
          <cell r="C117" t="str">
            <v>GGF</v>
          </cell>
          <cell r="D117" t="str">
            <v>Deslocamentos e Viagens</v>
          </cell>
          <cell r="E117" t="str">
            <v>3.1.1.02.03.02.02.002</v>
          </cell>
          <cell r="G117" t="str">
            <v>GGFDeslocamentos e Viagens</v>
          </cell>
          <cell r="H117" t="str">
            <v>GGF</v>
          </cell>
          <cell r="I117" t="str">
            <v>Deslocamentos e Viagens</v>
          </cell>
          <cell r="J117" t="str">
            <v>3.1.1.02.03.02.02.002</v>
          </cell>
        </row>
        <row r="118">
          <cell r="B118" t="str">
            <v>GGF(-) Telefonia e Telecomunicações</v>
          </cell>
          <cell r="C118" t="str">
            <v>GGF</v>
          </cell>
          <cell r="D118" t="str">
            <v>(-) Telefonia e Telecomunicações</v>
          </cell>
          <cell r="E118" t="str">
            <v>SOMA</v>
          </cell>
          <cell r="G118" t="str">
            <v>GGF(-) Telefonia e Telecomunicações</v>
          </cell>
          <cell r="H118" t="str">
            <v>GGF</v>
          </cell>
          <cell r="I118" t="str">
            <v>(-) Telefonia e Telecomunicações</v>
          </cell>
          <cell r="J118" t="str">
            <v>SOMA</v>
          </cell>
        </row>
        <row r="119">
          <cell r="B119" t="str">
            <v>GGFInternet</v>
          </cell>
          <cell r="C119" t="str">
            <v>GGF</v>
          </cell>
          <cell r="D119" t="str">
            <v>Internet</v>
          </cell>
          <cell r="E119" t="str">
            <v>3.1.1.02.03.02.03.003</v>
          </cell>
          <cell r="G119" t="str">
            <v>GGFInternet</v>
          </cell>
          <cell r="H119" t="str">
            <v>GGF</v>
          </cell>
          <cell r="I119" t="str">
            <v>Internet</v>
          </cell>
          <cell r="J119" t="str">
            <v>3.1.1.02.03.02.03.003</v>
          </cell>
        </row>
        <row r="120">
          <cell r="B120" t="str">
            <v>GGFServiço de Trasmissão em Audio e Video</v>
          </cell>
          <cell r="C120" t="str">
            <v>GGF</v>
          </cell>
          <cell r="D120" t="str">
            <v>Serviço de Trasmissão em Audio e Video</v>
          </cell>
          <cell r="E120" t="str">
            <v>3.1.1.02.03.02.03.004</v>
          </cell>
          <cell r="G120" t="str">
            <v>GGFServiço de Trasmissão em Audio e Video</v>
          </cell>
          <cell r="H120" t="str">
            <v>GGF</v>
          </cell>
          <cell r="I120" t="str">
            <v>Serviço de Trasmissão em Audio e Video</v>
          </cell>
          <cell r="J120" t="str">
            <v>3.1.1.02.03.02.03.004</v>
          </cell>
        </row>
        <row r="121">
          <cell r="B121" t="str">
            <v>GGFTelefonia Fixa</v>
          </cell>
          <cell r="C121" t="str">
            <v>GGF</v>
          </cell>
          <cell r="D121" t="str">
            <v>Telefonia Fixa</v>
          </cell>
          <cell r="E121" t="str">
            <v>3.1.1.02.03.02.03.001</v>
          </cell>
          <cell r="G121" t="str">
            <v>GGFTelefonia Fixa</v>
          </cell>
          <cell r="H121" t="str">
            <v>GGF</v>
          </cell>
          <cell r="I121" t="str">
            <v>Telefonia Fixa</v>
          </cell>
          <cell r="J121" t="str">
            <v>3.1.1.02.03.02.03.001</v>
          </cell>
        </row>
        <row r="122">
          <cell r="B122" t="str">
            <v>GGFTelefonia Móvel</v>
          </cell>
          <cell r="C122" t="str">
            <v>GGF</v>
          </cell>
          <cell r="D122" t="str">
            <v>Telefonia Móvel</v>
          </cell>
          <cell r="E122" t="str">
            <v>3.1.1.02.03.02.03.002</v>
          </cell>
          <cell r="G122" t="str">
            <v>GGFTelefonia Móvel</v>
          </cell>
          <cell r="H122" t="str">
            <v>GGF</v>
          </cell>
          <cell r="I122" t="str">
            <v>Telefonia Móvel</v>
          </cell>
          <cell r="J122" t="str">
            <v>3.1.1.02.03.02.03.002</v>
          </cell>
        </row>
        <row r="123">
          <cell r="B123" t="str">
            <v>GGFVoip</v>
          </cell>
          <cell r="C123" t="str">
            <v>GGF</v>
          </cell>
          <cell r="D123" t="str">
            <v>Voip</v>
          </cell>
          <cell r="E123" t="str">
            <v>3.1.1.02.03.02.03.005</v>
          </cell>
          <cell r="G123" t="str">
            <v>GGFVoip</v>
          </cell>
          <cell r="H123" t="str">
            <v>GGF</v>
          </cell>
          <cell r="I123" t="str">
            <v>Voip</v>
          </cell>
          <cell r="J123" t="str">
            <v>3.1.1.02.03.02.03.005</v>
          </cell>
        </row>
        <row r="124">
          <cell r="B124" t="str">
            <v>GGF(-)Materias de Consumo</v>
          </cell>
          <cell r="C124" t="str">
            <v>GGF</v>
          </cell>
          <cell r="D124" t="str">
            <v>(-)Materias de Consumo</v>
          </cell>
          <cell r="E124" t="str">
            <v>SOMA</v>
          </cell>
          <cell r="G124" t="str">
            <v>GGF(-)Materias de Consumo</v>
          </cell>
          <cell r="H124" t="str">
            <v>GGF</v>
          </cell>
          <cell r="I124" t="str">
            <v>(-)Materias de Consumo</v>
          </cell>
          <cell r="J124" t="str">
            <v>SOMA</v>
          </cell>
        </row>
        <row r="125">
          <cell r="B125" t="str">
            <v>GGFAluguel Máquina Reprográfica</v>
          </cell>
          <cell r="C125" t="str">
            <v>GGF</v>
          </cell>
          <cell r="D125" t="str">
            <v>Aluguel Máquina Reprográfica</v>
          </cell>
          <cell r="E125" t="str">
            <v>PROCURAR</v>
          </cell>
          <cell r="G125" t="str">
            <v>GGFAluguel Máquina Reprográfica</v>
          </cell>
          <cell r="H125" t="str">
            <v>GGF</v>
          </cell>
          <cell r="I125" t="str">
            <v>Aluguel Máquina Reprográfica</v>
          </cell>
          <cell r="J125" t="str">
            <v>3.1.1.02.03.02.07.011</v>
          </cell>
        </row>
        <row r="126">
          <cell r="B126" t="str">
            <v>GGFCoffee Break</v>
          </cell>
          <cell r="C126" t="str">
            <v>GGF</v>
          </cell>
          <cell r="D126" t="str">
            <v>Coffee Break</v>
          </cell>
          <cell r="E126" t="str">
            <v>3.1.1.02.03.02.04.007</v>
          </cell>
          <cell r="G126" t="str">
            <v>GGFCoffee Break</v>
          </cell>
          <cell r="H126" t="str">
            <v>GGF</v>
          </cell>
          <cell r="I126" t="str">
            <v>Coffee Break</v>
          </cell>
          <cell r="J126" t="str">
            <v>3.1.1.02.03.02.04.007</v>
          </cell>
        </row>
        <row r="127">
          <cell r="B127" t="str">
            <v>GGFMateriais de Natureza Permanente</v>
          </cell>
          <cell r="C127" t="str">
            <v>GGF</v>
          </cell>
          <cell r="D127" t="str">
            <v>Materiais de Natureza Permanente</v>
          </cell>
          <cell r="E127" t="str">
            <v>3.1.1.02.03.02.04.006</v>
          </cell>
          <cell r="G127" t="str">
            <v>GGFMateriais de Natureza Permanente</v>
          </cell>
          <cell r="H127" t="str">
            <v>GGF</v>
          </cell>
          <cell r="I127" t="str">
            <v>Materiais de Natureza Permanente</v>
          </cell>
          <cell r="J127" t="str">
            <v>3.1.1.02.03.02.04.006</v>
          </cell>
        </row>
        <row r="128">
          <cell r="B128" t="str">
            <v>GGFMaterial de Consumo Informática</v>
          </cell>
          <cell r="C128" t="str">
            <v>GGF</v>
          </cell>
          <cell r="D128" t="str">
            <v>Material de Consumo Informática</v>
          </cell>
          <cell r="E128" t="str">
            <v>3.1.1.02.03.02.04.001</v>
          </cell>
          <cell r="G128" t="str">
            <v>GGFMaterial de Consumo Informática</v>
          </cell>
          <cell r="H128" t="str">
            <v>GGF</v>
          </cell>
          <cell r="I128" t="str">
            <v>Material de Consumo Informática</v>
          </cell>
          <cell r="J128" t="str">
            <v>3.1.1.02.03.02.04.001</v>
          </cell>
        </row>
        <row r="129">
          <cell r="B129" t="str">
            <v>GGFMaterial de Consumo Máquina Reprografia</v>
          </cell>
          <cell r="C129" t="str">
            <v>GGF</v>
          </cell>
          <cell r="D129" t="str">
            <v>Material de Consumo Máquina Reprografia</v>
          </cell>
          <cell r="E129" t="str">
            <v>3.1.1.02.03.02.04.002</v>
          </cell>
          <cell r="G129" t="str">
            <v>GGFMaterial de Consumo Máquina Reprografia</v>
          </cell>
          <cell r="H129" t="str">
            <v>GGF</v>
          </cell>
          <cell r="I129" t="str">
            <v>Material de Consumo Máquina Reprografia</v>
          </cell>
          <cell r="J129" t="str">
            <v>3.1.1.02.03.02.04.002</v>
          </cell>
        </row>
        <row r="130">
          <cell r="B130" t="str">
            <v>GGFMaterial de Expediente</v>
          </cell>
          <cell r="C130" t="str">
            <v>GGF</v>
          </cell>
          <cell r="D130" t="str">
            <v>Material de Expediente</v>
          </cell>
          <cell r="E130" t="str">
            <v>3.1.1.02.03.02.04.003</v>
          </cell>
          <cell r="G130" t="str">
            <v>GGFMaterial de Expediente</v>
          </cell>
          <cell r="H130" t="str">
            <v>GGF</v>
          </cell>
          <cell r="I130" t="str">
            <v>Material de Expediente</v>
          </cell>
          <cell r="J130" t="str">
            <v>3.1.1.02.03.02.04.003</v>
          </cell>
        </row>
        <row r="131">
          <cell r="B131" t="str">
            <v>GGFMaterial de Limpeza</v>
          </cell>
          <cell r="C131" t="str">
            <v>GGF</v>
          </cell>
          <cell r="D131" t="str">
            <v>Material de Limpeza</v>
          </cell>
          <cell r="E131" t="str">
            <v>3.1.1.02.03.02.04.004</v>
          </cell>
          <cell r="G131" t="str">
            <v>GGFMaterial de Limpeza</v>
          </cell>
          <cell r="H131" t="str">
            <v>GGF</v>
          </cell>
          <cell r="I131" t="str">
            <v>Material de Limpeza</v>
          </cell>
          <cell r="J131" t="str">
            <v>3.1.1.02.03.02.04.004</v>
          </cell>
        </row>
        <row r="132">
          <cell r="B132" t="str">
            <v>GGFMaterial EPI</v>
          </cell>
          <cell r="C132" t="str">
            <v>GGF</v>
          </cell>
          <cell r="D132" t="str">
            <v>Material EPI</v>
          </cell>
          <cell r="E132" t="str">
            <v>3.1.1.02.03.02.04.012</v>
          </cell>
          <cell r="G132" t="str">
            <v>GGFMaterial EPI</v>
          </cell>
          <cell r="H132" t="str">
            <v>GGF</v>
          </cell>
          <cell r="I132" t="str">
            <v>Material EPI</v>
          </cell>
          <cell r="J132" t="str">
            <v>3.1.1.02.03.02.04.013</v>
          </cell>
        </row>
        <row r="133">
          <cell r="B133" t="str">
            <v>GGFMaterial Gráfico e Repreográfico</v>
          </cell>
          <cell r="C133" t="str">
            <v>GGF</v>
          </cell>
          <cell r="D133" t="str">
            <v>Material Gráfico e Repreográfico</v>
          </cell>
          <cell r="E133" t="str">
            <v>3.1.1.02.03.02.04.005</v>
          </cell>
          <cell r="G133" t="str">
            <v>GGFMaterial Gráfico e Repreográfico</v>
          </cell>
          <cell r="H133" t="str">
            <v>GGF</v>
          </cell>
          <cell r="I133" t="str">
            <v>Material Gráfico e Repreográfico</v>
          </cell>
          <cell r="J133" t="str">
            <v>3.1.1.02.03.02.04.005</v>
          </cell>
        </row>
        <row r="134">
          <cell r="B134" t="str">
            <v>GGF(-) Serviços Técnicos Especializados</v>
          </cell>
          <cell r="C134" t="str">
            <v>GGF</v>
          </cell>
          <cell r="D134" t="str">
            <v>(-) Serviços Técnicos Especializados</v>
          </cell>
          <cell r="E134" t="str">
            <v>SOMA</v>
          </cell>
          <cell r="G134" t="str">
            <v>GGF(-) Serviços Técnicos Especializados</v>
          </cell>
          <cell r="H134" t="str">
            <v>GGF</v>
          </cell>
          <cell r="I134" t="str">
            <v>(-) Serviços Técnicos Especializados</v>
          </cell>
          <cell r="J134" t="str">
            <v>SOMA</v>
          </cell>
        </row>
        <row r="135">
          <cell r="B135" t="str">
            <v>GGFAdvocacia</v>
          </cell>
          <cell r="C135" t="str">
            <v>GGF</v>
          </cell>
          <cell r="D135" t="str">
            <v>Advocacia</v>
          </cell>
          <cell r="E135" t="str">
            <v>3.1.1.02.03.02.05.003</v>
          </cell>
          <cell r="G135" t="str">
            <v>GGFAdvocacia</v>
          </cell>
          <cell r="H135" t="str">
            <v>GGF</v>
          </cell>
          <cell r="I135" t="str">
            <v>Advocacia</v>
          </cell>
          <cell r="J135" t="str">
            <v>3.1.1.02.03.02.05.003</v>
          </cell>
        </row>
        <row r="136">
          <cell r="B136" t="str">
            <v>GGFAssessoria Criação e Publicidade</v>
          </cell>
          <cell r="C136" t="str">
            <v>GGF</v>
          </cell>
          <cell r="D136" t="str">
            <v>Assessoria Criação e Publicidade</v>
          </cell>
          <cell r="E136" t="str">
            <v>3.1.1.02.03.02.05.005</v>
          </cell>
          <cell r="G136" t="str">
            <v>GGFAssessoria Criação e Publicidade</v>
          </cell>
          <cell r="H136" t="str">
            <v>GGF</v>
          </cell>
          <cell r="I136" t="str">
            <v>Assessoria Criação e Publicidade</v>
          </cell>
          <cell r="J136" t="str">
            <v>3.1.1.02.03.02.05.007</v>
          </cell>
        </row>
        <row r="137">
          <cell r="B137" t="str">
            <v>GGFAssessoria de Comunicação</v>
          </cell>
          <cell r="C137" t="str">
            <v>GGF</v>
          </cell>
          <cell r="D137" t="str">
            <v>Assessoria de Comunicação</v>
          </cell>
          <cell r="E137" t="str">
            <v>3.1.1.02.03.02.05.014</v>
          </cell>
          <cell r="G137" t="str">
            <v>GGFAssessoria de Comunicação</v>
          </cell>
          <cell r="H137" t="str">
            <v>GGF</v>
          </cell>
          <cell r="I137" t="str">
            <v>Assessoria de Comunicação</v>
          </cell>
          <cell r="J137" t="str">
            <v>3.1.1.02.03.02.05.016</v>
          </cell>
        </row>
        <row r="138">
          <cell r="B138" t="str">
            <v>GGFAssessoria de Imprensa</v>
          </cell>
          <cell r="C138" t="str">
            <v>GGF</v>
          </cell>
          <cell r="D138" t="str">
            <v>Assessoria de Imprensa</v>
          </cell>
          <cell r="E138" t="str">
            <v>3.1.1.02.03.02.05.004</v>
          </cell>
          <cell r="G138" t="str">
            <v>GGFAssessoria de Imprensa</v>
          </cell>
          <cell r="H138" t="str">
            <v>GGF</v>
          </cell>
          <cell r="I138" t="str">
            <v>Assessoria de Imprensa</v>
          </cell>
          <cell r="J138" t="str">
            <v>3.1.1.02.03.02.05.005</v>
          </cell>
        </row>
        <row r="139">
          <cell r="B139" t="str">
            <v>GGFAssessoria em TI</v>
          </cell>
          <cell r="C139" t="str">
            <v>GGF</v>
          </cell>
          <cell r="D139" t="str">
            <v>Assessoria em TI</v>
          </cell>
          <cell r="E139" t="str">
            <v>3.1.1.02.03.02.05.011</v>
          </cell>
          <cell r="G139" t="str">
            <v>GGFAssessoria em TI</v>
          </cell>
          <cell r="H139" t="str">
            <v>GGF</v>
          </cell>
          <cell r="I139" t="str">
            <v>Assessoria em TI</v>
          </cell>
          <cell r="J139" t="str">
            <v>3.1.1.02.03.02.05.013</v>
          </cell>
        </row>
        <row r="140">
          <cell r="B140" t="str">
            <v>GGFAssessoria Empresarial</v>
          </cell>
          <cell r="C140" t="str">
            <v>GGF</v>
          </cell>
          <cell r="D140" t="str">
            <v>Assessoria Empresarial</v>
          </cell>
          <cell r="E140" t="str">
            <v>3.1.1.02.03.02.05.007</v>
          </cell>
          <cell r="G140" t="str">
            <v>GGFAssessoria Empresarial</v>
          </cell>
          <cell r="H140" t="str">
            <v>GGF</v>
          </cell>
          <cell r="I140" t="str">
            <v>Assessoria Empresarial</v>
          </cell>
          <cell r="J140" t="str">
            <v>3.1.1.02.03.02.05.009</v>
          </cell>
        </row>
        <row r="141">
          <cell r="B141" t="str">
            <v>GGFAssessoria Tributária</v>
          </cell>
          <cell r="C141" t="str">
            <v>GGF</v>
          </cell>
          <cell r="D141" t="str">
            <v>Assessoria Tributária</v>
          </cell>
          <cell r="E141" t="str">
            <v>NÃO TEM</v>
          </cell>
          <cell r="G141" t="str">
            <v>GGFAssessoria Tributária</v>
          </cell>
          <cell r="H141" t="str">
            <v>GGF</v>
          </cell>
          <cell r="I141" t="str">
            <v>Assessoria Tributária</v>
          </cell>
          <cell r="J141" t="str">
            <v>3.1.1.02.03.02.05.017</v>
          </cell>
        </row>
        <row r="142">
          <cell r="B142" t="str">
            <v>GGFAuditoria Independente</v>
          </cell>
          <cell r="C142" t="str">
            <v>GGF</v>
          </cell>
          <cell r="D142" t="str">
            <v>Auditoria Independente</v>
          </cell>
          <cell r="E142" t="str">
            <v>NÃO TEM</v>
          </cell>
          <cell r="G142" t="str">
            <v>GGFAuditoria Independente</v>
          </cell>
          <cell r="H142" t="str">
            <v>GGF</v>
          </cell>
          <cell r="I142" t="str">
            <v>Auditoria Independente</v>
          </cell>
          <cell r="J142" t="str">
            <v>3.1.1.02.03.02.05.004</v>
          </cell>
        </row>
        <row r="143">
          <cell r="B143" t="str">
            <v>GGFComissão Empresa de Cobrança</v>
          </cell>
          <cell r="C143" t="str">
            <v>GGF</v>
          </cell>
          <cell r="D143" t="str">
            <v>Comissão Empresa de Cobrança</v>
          </cell>
          <cell r="E143" t="str">
            <v>NÃO TEM</v>
          </cell>
          <cell r="G143" t="str">
            <v>GGFComissão Empresa de Cobrança</v>
          </cell>
          <cell r="H143" t="str">
            <v>GGF</v>
          </cell>
          <cell r="I143" t="str">
            <v>Comissão Empresa de Cobrança</v>
          </cell>
          <cell r="J143" t="str">
            <v>3.1.1.02.03.02.05.006</v>
          </cell>
        </row>
        <row r="144">
          <cell r="B144" t="str">
            <v>GGFDesenvolvimento e Manutenção de Software</v>
          </cell>
          <cell r="C144" t="str">
            <v>GGF</v>
          </cell>
          <cell r="D144" t="str">
            <v>Desenvolvimento e Manutenção de Software</v>
          </cell>
          <cell r="E144" t="str">
            <v>3.1.1.02.03.02.05.008</v>
          </cell>
          <cell r="G144" t="str">
            <v>GGFDesenvolvimento e Manutenção de Software</v>
          </cell>
          <cell r="H144" t="str">
            <v>GGF</v>
          </cell>
          <cell r="I144" t="str">
            <v>Desenvolvimento e Manutenção de Software</v>
          </cell>
          <cell r="J144" t="str">
            <v>3.1.1.02.03.02.05.010</v>
          </cell>
        </row>
        <row r="145">
          <cell r="B145" t="str">
            <v>GGFFerramentas de Pesquisa</v>
          </cell>
          <cell r="C145" t="str">
            <v>GGF</v>
          </cell>
          <cell r="D145" t="str">
            <v>Ferramentas de Pesquisa</v>
          </cell>
          <cell r="E145" t="str">
            <v>NÃO TEM</v>
          </cell>
          <cell r="G145" t="str">
            <v>GGFFerramentas de Pesquisa</v>
          </cell>
          <cell r="H145" t="str">
            <v>GGF</v>
          </cell>
          <cell r="I145" t="str">
            <v>Ferramentas de Pesquisa</v>
          </cell>
          <cell r="J145" t="str">
            <v>NÃO TEM</v>
          </cell>
        </row>
        <row r="146">
          <cell r="B146" t="str">
            <v>GGFLicença para Uso de Software (Aluguel)</v>
          </cell>
          <cell r="C146" t="str">
            <v>GGF</v>
          </cell>
          <cell r="D146" t="str">
            <v>Licença para Uso de Software (Aluguel)</v>
          </cell>
          <cell r="E146" t="str">
            <v>3.1.1.02.03.02.05.010</v>
          </cell>
          <cell r="G146" t="str">
            <v>GGFLicença para Uso de Software (Aluguel)</v>
          </cell>
          <cell r="H146" t="str">
            <v>GGF</v>
          </cell>
          <cell r="I146" t="str">
            <v>Licença para Uso de Software (Aluguel)</v>
          </cell>
          <cell r="J146" t="str">
            <v>3.1.1.02.03.02.05.012</v>
          </cell>
        </row>
        <row r="147">
          <cell r="B147" t="str">
            <v>GGFManutenção Suporte Técnico Software</v>
          </cell>
          <cell r="C147" t="str">
            <v>GGF</v>
          </cell>
          <cell r="D147" t="str">
            <v>Manutenção Suporte Técnico Software</v>
          </cell>
          <cell r="E147" t="str">
            <v>3.1.1.02.03.02.05.013</v>
          </cell>
          <cell r="G147" t="str">
            <v>GGFManutenção Suporte Técnico Software</v>
          </cell>
          <cell r="H147" t="str">
            <v>GGF</v>
          </cell>
          <cell r="I147" t="str">
            <v>Manutenção Suporte Técnico Software</v>
          </cell>
          <cell r="J147" t="str">
            <v>3.1.1.02.03.02.05.015</v>
          </cell>
        </row>
        <row r="148">
          <cell r="B148" t="str">
            <v>GGFParticipação em Associações</v>
          </cell>
          <cell r="C148" t="str">
            <v>GGF</v>
          </cell>
          <cell r="D148" t="str">
            <v>Participação em Associações</v>
          </cell>
          <cell r="E148" t="str">
            <v>3.1.1.02.03.02.05.006</v>
          </cell>
          <cell r="G148" t="str">
            <v>GGFParticipação em Associações</v>
          </cell>
          <cell r="H148" t="str">
            <v>GGF</v>
          </cell>
          <cell r="I148" t="str">
            <v>Participação em Associações</v>
          </cell>
          <cell r="J148" t="str">
            <v>3.1.1.02.03.02.05.008</v>
          </cell>
        </row>
        <row r="149">
          <cell r="B149" t="str">
            <v>GGFRecrutamento e Seleção</v>
          </cell>
          <cell r="C149" t="str">
            <v>GGF</v>
          </cell>
          <cell r="D149" t="str">
            <v>Recrutamento e Seleção</v>
          </cell>
          <cell r="E149" t="str">
            <v>3.1.1.02.03.01.05.006</v>
          </cell>
          <cell r="G149" t="str">
            <v>GGFRecrutamento e Seleção</v>
          </cell>
          <cell r="H149" t="str">
            <v>GGF</v>
          </cell>
          <cell r="I149" t="str">
            <v>Recrutamento e Seleção</v>
          </cell>
          <cell r="J149" t="str">
            <v>3.1.1.02.03.01.05.006</v>
          </cell>
        </row>
        <row r="150">
          <cell r="B150" t="str">
            <v>GGFServiço Análise de Crédito</v>
          </cell>
          <cell r="C150" t="str">
            <v>GGF</v>
          </cell>
          <cell r="D150" t="str">
            <v>Serviço Análise de Crédito</v>
          </cell>
          <cell r="E150" t="str">
            <v>3.1.1.02.03.02.05.012</v>
          </cell>
          <cell r="G150" t="str">
            <v>GGFServiço Análise de Crédito</v>
          </cell>
          <cell r="H150" t="str">
            <v>GGF</v>
          </cell>
          <cell r="I150" t="str">
            <v>Serviço Análise de Crédito</v>
          </cell>
          <cell r="J150" t="str">
            <v>3.1.1.02.03.02.05.014</v>
          </cell>
        </row>
        <row r="151">
          <cell r="B151" t="str">
            <v>GGFServiço de Desembaraço Aduaneiro</v>
          </cell>
          <cell r="C151" t="str">
            <v>GGF</v>
          </cell>
          <cell r="D151" t="str">
            <v>Serviço de Desembaraço Aduaneiro</v>
          </cell>
          <cell r="E151" t="str">
            <v>3.1.1.02.03.02.05.015</v>
          </cell>
          <cell r="G151" t="str">
            <v>GGFServiço de Desembaraço Aduaneiro</v>
          </cell>
          <cell r="H151" t="str">
            <v>GGF</v>
          </cell>
          <cell r="I151" t="str">
            <v>Serviço de Desembaraço Aduaneiro</v>
          </cell>
          <cell r="J151" t="str">
            <v>3.1.1.02.03.02.05.018</v>
          </cell>
        </row>
        <row r="152">
          <cell r="B152" t="str">
            <v>GGFServiços de Contabilidade</v>
          </cell>
          <cell r="C152" t="str">
            <v>GGF</v>
          </cell>
          <cell r="D152" t="str">
            <v>Serviços de Contabilidade</v>
          </cell>
          <cell r="E152" t="str">
            <v>NÃO TEM</v>
          </cell>
          <cell r="G152" t="str">
            <v>GGFServiços de Contabilidade</v>
          </cell>
          <cell r="H152" t="str">
            <v>GGF</v>
          </cell>
          <cell r="I152" t="str">
            <v>Serviços de Contabilidade</v>
          </cell>
          <cell r="J152" t="str">
            <v>NÃO TEM</v>
          </cell>
        </row>
        <row r="153">
          <cell r="B153" t="str">
            <v>GGFServiços de Segurança</v>
          </cell>
          <cell r="C153" t="str">
            <v>GGF</v>
          </cell>
          <cell r="D153" t="str">
            <v>Serviços de Segurança</v>
          </cell>
          <cell r="E153" t="str">
            <v>3.1.1.02.03.02.05.002</v>
          </cell>
          <cell r="G153" t="str">
            <v>GGFServiços de Segurança</v>
          </cell>
          <cell r="H153" t="str">
            <v>GGF</v>
          </cell>
          <cell r="I153" t="str">
            <v>Serviços de Segurança</v>
          </cell>
          <cell r="J153" t="str">
            <v>3.1.1.02.03.02.05.002</v>
          </cell>
        </row>
        <row r="154">
          <cell r="B154" t="str">
            <v>GGFSuporte Técnico Software</v>
          </cell>
          <cell r="C154" t="str">
            <v>GGF</v>
          </cell>
          <cell r="D154" t="str">
            <v>Suporte Técnico Software</v>
          </cell>
          <cell r="E154" t="str">
            <v>3.1.1.02.03.02.05.009</v>
          </cell>
          <cell r="G154" t="str">
            <v>GGFSuporte Técnico Software</v>
          </cell>
          <cell r="H154" t="str">
            <v>GGF</v>
          </cell>
          <cell r="I154" t="str">
            <v>Suporte Técnico Software</v>
          </cell>
          <cell r="J154" t="str">
            <v>3.1.1.02.03.02.05.011</v>
          </cell>
        </row>
        <row r="155">
          <cell r="B155" t="str">
            <v>GGF(-)Manutenção</v>
          </cell>
          <cell r="C155" t="str">
            <v>GGF</v>
          </cell>
          <cell r="D155" t="str">
            <v>(-)Manutenção</v>
          </cell>
          <cell r="E155" t="str">
            <v>SOMA</v>
          </cell>
          <cell r="G155" t="str">
            <v>GGF(-)Manutenção</v>
          </cell>
          <cell r="H155" t="str">
            <v>GGF</v>
          </cell>
          <cell r="I155" t="str">
            <v>(-)Manutenção</v>
          </cell>
          <cell r="J155" t="str">
            <v>SOMA</v>
          </cell>
        </row>
        <row r="156">
          <cell r="B156" t="str">
            <v>GGFManutenção Conservação Máq. e Equipamentos</v>
          </cell>
          <cell r="C156" t="str">
            <v>GGF</v>
          </cell>
          <cell r="D156" t="str">
            <v>Manutenção Conservação Máq. e Equipamentos</v>
          </cell>
          <cell r="E156" t="str">
            <v>3.1.1.02.03.02.06.002</v>
          </cell>
          <cell r="G156" t="str">
            <v>GGFManutenção Conservação Máq. e Equipamentos</v>
          </cell>
          <cell r="H156" t="str">
            <v>GGF</v>
          </cell>
          <cell r="I156" t="str">
            <v>Manutenção Conservação Máq. e Equipamentos</v>
          </cell>
          <cell r="J156" t="str">
            <v>3.1.1.02.03.03.06.003</v>
          </cell>
        </row>
        <row r="157">
          <cell r="B157" t="str">
            <v>GGFManutenção Conservação Móveis e Utensílios</v>
          </cell>
          <cell r="C157" t="str">
            <v>GGF</v>
          </cell>
          <cell r="D157" t="str">
            <v>Manutenção Conservação Móveis e Utensílios</v>
          </cell>
          <cell r="E157" t="str">
            <v>3.1.1.02.03.02.06.002</v>
          </cell>
          <cell r="G157" t="str">
            <v>GGFManutenção Conservação Móveis e Utensílios</v>
          </cell>
          <cell r="H157" t="str">
            <v>GGF</v>
          </cell>
          <cell r="I157" t="str">
            <v>Manutenção Conservação Móveis e Utensílios</v>
          </cell>
          <cell r="J157" t="str">
            <v>3.1.1.02.03.03.06.002</v>
          </cell>
        </row>
        <row r="158">
          <cell r="B158" t="str">
            <v>GGFManutenção de Equipamentos de Informática</v>
          </cell>
          <cell r="C158" t="str">
            <v>GGF</v>
          </cell>
          <cell r="D158" t="str">
            <v>Manutenção de Equipamentos de Informática</v>
          </cell>
          <cell r="E158" t="str">
            <v>3.1.1.02.03.02.06.003</v>
          </cell>
          <cell r="G158" t="str">
            <v>GGFManutenção de Equipamentos de Informática</v>
          </cell>
          <cell r="H158" t="str">
            <v>GGF</v>
          </cell>
          <cell r="I158" t="str">
            <v>Manutenção de Equipamentos de Informática</v>
          </cell>
          <cell r="J158" t="str">
            <v>3.1.1.02.03.03.06.004</v>
          </cell>
        </row>
        <row r="159">
          <cell r="B159" t="str">
            <v>GGFManutenção e Conservação Instalações</v>
          </cell>
          <cell r="C159" t="str">
            <v>GGF</v>
          </cell>
          <cell r="D159" t="str">
            <v>Manutenção e Conservação Instalações</v>
          </cell>
          <cell r="E159" t="str">
            <v>3.1.1.02.03.02.06.004</v>
          </cell>
          <cell r="G159" t="str">
            <v>GGFManutenção e Conservação Instalações</v>
          </cell>
          <cell r="H159" t="str">
            <v>GGF</v>
          </cell>
          <cell r="I159" t="str">
            <v>Manutenção e Conservação Instalações</v>
          </cell>
          <cell r="J159" t="str">
            <v>3.1.1.02.03.03.06.005</v>
          </cell>
        </row>
        <row r="160">
          <cell r="B160" t="str">
            <v>GGFManutenção e Conservação Predial</v>
          </cell>
          <cell r="C160" t="str">
            <v>GGF</v>
          </cell>
          <cell r="D160" t="str">
            <v>Manutenção e Conservação Predial</v>
          </cell>
          <cell r="E160" t="str">
            <v>3.1.1.02.03.02.06.004</v>
          </cell>
          <cell r="G160" t="str">
            <v>GGFManutenção e Conservação Predial</v>
          </cell>
          <cell r="H160" t="str">
            <v>GGF</v>
          </cell>
          <cell r="I160" t="str">
            <v>Manutenção e Conservação Predial</v>
          </cell>
          <cell r="J160" t="str">
            <v>3.1.1.02.03.03.06.006</v>
          </cell>
        </row>
        <row r="161">
          <cell r="B161" t="str">
            <v>GGFMateriais de Manutenção e Reparos</v>
          </cell>
          <cell r="C161" t="str">
            <v>GGF</v>
          </cell>
          <cell r="D161" t="str">
            <v>Materiais de Manutenção e Reparos</v>
          </cell>
          <cell r="E161" t="str">
            <v>3.1.1.02.03.02.06.001</v>
          </cell>
          <cell r="G161" t="str">
            <v>GGFMateriais de Manutenção e Reparos</v>
          </cell>
          <cell r="H161" t="str">
            <v>GGF</v>
          </cell>
          <cell r="I161" t="str">
            <v>Materiais de Manutenção e Reparos</v>
          </cell>
          <cell r="J161" t="str">
            <v>3.1.1.02.03.03.06.001</v>
          </cell>
        </row>
        <row r="162">
          <cell r="B162" t="str">
            <v>GGF(-)Outras Despesas Gerais</v>
          </cell>
          <cell r="C162" t="str">
            <v>GGF</v>
          </cell>
          <cell r="D162" t="str">
            <v>(-)Outras Despesas Gerais</v>
          </cell>
          <cell r="E162" t="str">
            <v>SOMA</v>
          </cell>
          <cell r="G162" t="str">
            <v>GGF(-)Outras Despesas Gerais</v>
          </cell>
          <cell r="H162" t="str">
            <v>GGF</v>
          </cell>
          <cell r="I162" t="str">
            <v>(-)Outras Despesas Gerais</v>
          </cell>
          <cell r="J162" t="str">
            <v>SOMA</v>
          </cell>
        </row>
        <row r="163">
          <cell r="B163" t="str">
            <v>GGFÁgua</v>
          </cell>
          <cell r="C163" t="str">
            <v>GGF</v>
          </cell>
          <cell r="D163" t="str">
            <v>Água</v>
          </cell>
          <cell r="E163" t="str">
            <v>3.1.1.02.03.02.07.008</v>
          </cell>
          <cell r="G163" t="str">
            <v>GGFÁgua</v>
          </cell>
          <cell r="H163" t="str">
            <v>GGF</v>
          </cell>
          <cell r="I163" t="str">
            <v>Água</v>
          </cell>
          <cell r="J163" t="str">
            <v>3.1.1.02.03.02.07.008</v>
          </cell>
        </row>
        <row r="164">
          <cell r="B164" t="str">
            <v>GGFAluguel de Imóveis</v>
          </cell>
          <cell r="C164" t="str">
            <v>GGF</v>
          </cell>
          <cell r="D164" t="str">
            <v>Aluguel de Imóveis</v>
          </cell>
          <cell r="E164" t="str">
            <v>3.1.1.02.03.02.07.012</v>
          </cell>
          <cell r="G164" t="str">
            <v>GGFAluguel de Imóveis</v>
          </cell>
          <cell r="H164" t="str">
            <v>GGF</v>
          </cell>
          <cell r="I164" t="str">
            <v>Aluguel de Imóveis</v>
          </cell>
          <cell r="J164" t="str">
            <v>3.1.1.02.03.02.07.013</v>
          </cell>
        </row>
        <row r="165">
          <cell r="B165" t="str">
            <v>GGFAluguel de Veículos</v>
          </cell>
          <cell r="C165" t="str">
            <v>GGF</v>
          </cell>
          <cell r="D165" t="str">
            <v>Aluguel de Veículos</v>
          </cell>
          <cell r="E165" t="str">
            <v>3.1.1.02.03.02.07.001</v>
          </cell>
          <cell r="G165" t="str">
            <v>GGFAluguel de Veículos</v>
          </cell>
          <cell r="H165" t="str">
            <v>GGF</v>
          </cell>
          <cell r="I165" t="str">
            <v>Aluguel de Veículos</v>
          </cell>
          <cell r="J165" t="str">
            <v>3.1.1.02.03.02.07.001</v>
          </cell>
        </row>
        <row r="166">
          <cell r="B166" t="str">
            <v>GGFAssinatura Jornais, Revistas e Periódicos</v>
          </cell>
          <cell r="C166" t="str">
            <v>GGF</v>
          </cell>
          <cell r="D166" t="str">
            <v>Assinatura Jornais, Revistas e Periódicos</v>
          </cell>
          <cell r="E166" t="str">
            <v>3.1.1.02.03.02.07.003</v>
          </cell>
          <cell r="G166" t="str">
            <v>GGFAssinatura Jornais, Revistas e Periódicos</v>
          </cell>
          <cell r="H166" t="str">
            <v>GGF</v>
          </cell>
          <cell r="I166" t="str">
            <v>Assinatura Jornais, Revistas e Periódicos</v>
          </cell>
          <cell r="J166" t="str">
            <v>3.1.1.02.03.02.07.003</v>
          </cell>
        </row>
        <row r="167">
          <cell r="B167" t="str">
            <v>GGFBrindes</v>
          </cell>
          <cell r="C167" t="str">
            <v>GGF</v>
          </cell>
          <cell r="D167" t="str">
            <v>Brindes</v>
          </cell>
          <cell r="E167" t="str">
            <v>NÃO TEM</v>
          </cell>
          <cell r="G167" t="str">
            <v>GGFBrindes</v>
          </cell>
          <cell r="H167" t="str">
            <v>GGF</v>
          </cell>
          <cell r="I167" t="str">
            <v>Brindes</v>
          </cell>
          <cell r="J167" t="str">
            <v>3.1.1.02.03.02.07.017</v>
          </cell>
        </row>
        <row r="168">
          <cell r="B168" t="str">
            <v>GGFCombustível</v>
          </cell>
          <cell r="C168" t="str">
            <v>GGF</v>
          </cell>
          <cell r="D168" t="str">
            <v>Combustível</v>
          </cell>
          <cell r="E168" t="str">
            <v>3.1.1.02.03.02.07.006</v>
          </cell>
          <cell r="G168" t="str">
            <v>GGFCombustível</v>
          </cell>
          <cell r="H168" t="str">
            <v>GGF</v>
          </cell>
          <cell r="I168" t="str">
            <v>Combustível</v>
          </cell>
          <cell r="J168" t="str">
            <v>3.1.1.02.03.02.07.006</v>
          </cell>
        </row>
        <row r="169">
          <cell r="B169" t="str">
            <v>GGFDespesa com Documentos</v>
          </cell>
          <cell r="C169" t="str">
            <v>GGF</v>
          </cell>
          <cell r="D169" t="str">
            <v>Despesa com Documentos</v>
          </cell>
          <cell r="E169" t="str">
            <v>3.1.1.02.03.02.07.002</v>
          </cell>
          <cell r="G169" t="str">
            <v>GGFDespesa com Documentos</v>
          </cell>
          <cell r="H169" t="str">
            <v>GGF</v>
          </cell>
          <cell r="I169" t="str">
            <v>Despesa com Documentos</v>
          </cell>
          <cell r="J169" t="str">
            <v>3.1.1.02.03.02.07.002</v>
          </cell>
        </row>
        <row r="170">
          <cell r="B170" t="str">
            <v>GGFDespesa com Processos Judiciais</v>
          </cell>
          <cell r="C170" t="str">
            <v>GGF</v>
          </cell>
          <cell r="D170" t="str">
            <v>Despesa com Processos Judiciais</v>
          </cell>
          <cell r="E170" t="str">
            <v>3.1.1.02.03.02.07.004</v>
          </cell>
          <cell r="G170" t="str">
            <v>GGFDespesa com Processos Judiciais</v>
          </cell>
          <cell r="H170" t="str">
            <v>GGF</v>
          </cell>
          <cell r="I170" t="str">
            <v>Despesa com Processos Judiciais</v>
          </cell>
          <cell r="J170" t="str">
            <v>3.1.1.02.03.02.07.004</v>
          </cell>
        </row>
        <row r="171">
          <cell r="B171" t="str">
            <v>GGFDespesas com Amortização de Software</v>
          </cell>
          <cell r="C171" t="str">
            <v>GGF</v>
          </cell>
          <cell r="D171" t="str">
            <v>Despesas com Amortização de Software</v>
          </cell>
          <cell r="E171" t="str">
            <v>3.1.1.02.03.02.07.010</v>
          </cell>
          <cell r="G171" t="str">
            <v>GGFDespesas com Amortização de Software</v>
          </cell>
          <cell r="H171" t="str">
            <v>GGF</v>
          </cell>
          <cell r="I171" t="str">
            <v>Despesas com Amortização de Software</v>
          </cell>
          <cell r="J171" t="str">
            <v>3.1.1.02.03.02.07.009</v>
          </cell>
        </row>
        <row r="172">
          <cell r="B172" t="str">
            <v>GGFFrete Compra</v>
          </cell>
          <cell r="C172" t="str">
            <v>GGF</v>
          </cell>
          <cell r="D172" t="str">
            <v>Frete Compra</v>
          </cell>
          <cell r="E172" t="str">
            <v>3.1.1.02.03.02.07.009</v>
          </cell>
          <cell r="G172" t="str">
            <v>GGFFrete Compra</v>
          </cell>
          <cell r="H172" t="str">
            <v>GGF</v>
          </cell>
          <cell r="I172" t="str">
            <v>Frete Compra</v>
          </cell>
          <cell r="J172" t="str">
            <v>3.1.1.02.03.02.07.015</v>
          </cell>
        </row>
        <row r="173">
          <cell r="B173" t="str">
            <v>GGFMão-de-Obra Terceirizada</v>
          </cell>
          <cell r="C173" t="str">
            <v>GGF</v>
          </cell>
          <cell r="D173" t="str">
            <v>Mão-de-Obra Terceirizada</v>
          </cell>
          <cell r="E173" t="str">
            <v>3.1.1.02.03.02.07.005</v>
          </cell>
          <cell r="G173" t="str">
            <v>GGFMão-de-Obra Terceirizada</v>
          </cell>
          <cell r="H173" t="str">
            <v>GGF</v>
          </cell>
          <cell r="I173" t="str">
            <v>Mão-de-Obra Terceirizada</v>
          </cell>
          <cell r="J173" t="str">
            <v>3.1.1.02.03.02.07.005</v>
          </cell>
        </row>
        <row r="174">
          <cell r="B174" t="str">
            <v>GGFOutras Despesas Gerais</v>
          </cell>
          <cell r="C174" t="str">
            <v>GGF</v>
          </cell>
          <cell r="D174" t="str">
            <v>Outras Despesas Gerais</v>
          </cell>
          <cell r="E174" t="str">
            <v>NÃO TEM</v>
          </cell>
          <cell r="G174" t="str">
            <v>GGFOutras Despesas Gerais</v>
          </cell>
          <cell r="H174" t="str">
            <v>GGF</v>
          </cell>
          <cell r="I174" t="str">
            <v>Outras Despesas Gerais</v>
          </cell>
          <cell r="J174" t="str">
            <v>NÃO TEM</v>
          </cell>
        </row>
        <row r="175">
          <cell r="B175" t="str">
            <v>GGFPerdas de Estoque</v>
          </cell>
          <cell r="C175" t="str">
            <v>GGF</v>
          </cell>
          <cell r="D175" t="str">
            <v>Perdas de Estoque</v>
          </cell>
          <cell r="E175" t="str">
            <v>NÃO TEM</v>
          </cell>
          <cell r="G175" t="str">
            <v>GGFPerdas de Estoque</v>
          </cell>
          <cell r="H175" t="str">
            <v>GGF</v>
          </cell>
          <cell r="I175" t="str">
            <v>Perdas de Estoque</v>
          </cell>
          <cell r="J175" t="str">
            <v>NÃO TEM</v>
          </cell>
        </row>
        <row r="176">
          <cell r="B176" t="str">
            <v>GGFSeguro Frota Leve</v>
          </cell>
          <cell r="C176" t="str">
            <v>GGF</v>
          </cell>
          <cell r="D176" t="str">
            <v>Seguro Frota Leve</v>
          </cell>
          <cell r="E176" t="str">
            <v>3.1.1.02.03.02.07.013</v>
          </cell>
          <cell r="G176" t="str">
            <v>GGFSeguro Frota Leve</v>
          </cell>
          <cell r="H176" t="str">
            <v>GGF</v>
          </cell>
          <cell r="I176" t="str">
            <v>Seguro Frota Leve</v>
          </cell>
          <cell r="J176" t="str">
            <v>3.1.1.02.03.02.07.014</v>
          </cell>
        </row>
        <row r="177">
          <cell r="B177" t="str">
            <v>GGFServiço de Correios</v>
          </cell>
          <cell r="C177" t="str">
            <v>GGF</v>
          </cell>
          <cell r="D177" t="str">
            <v>Serviço de Correios</v>
          </cell>
          <cell r="E177" t="str">
            <v>3.1.1.02.03.02.07.007</v>
          </cell>
          <cell r="G177" t="str">
            <v>GGFServiço de Correios</v>
          </cell>
          <cell r="H177" t="str">
            <v>GGF</v>
          </cell>
          <cell r="I177" t="str">
            <v>Serviço de Correios</v>
          </cell>
          <cell r="J177" t="str">
            <v>3.1.1.02.03.02.07.007</v>
          </cell>
        </row>
        <row r="178">
          <cell r="B178" t="str">
            <v>GGFTaxas Operacionais</v>
          </cell>
          <cell r="C178" t="str">
            <v>GGF</v>
          </cell>
          <cell r="D178" t="str">
            <v>Taxas Operacionais</v>
          </cell>
          <cell r="E178" t="str">
            <v>3.1.1.02.03.02.07.011</v>
          </cell>
          <cell r="G178" t="str">
            <v>GGFTaxas Operacionais</v>
          </cell>
          <cell r="H178" t="str">
            <v>GGF</v>
          </cell>
          <cell r="I178" t="str">
            <v>Taxas Operacionais</v>
          </cell>
          <cell r="J178" t="str">
            <v>3.1.1.02.03.02.07.012</v>
          </cell>
        </row>
        <row r="179">
          <cell r="B179" t="str">
            <v>Despesas Administrativas(-) ESCRITÓRIO SÃO PAULO</v>
          </cell>
          <cell r="C179" t="str">
            <v>Despesas Administrativas</v>
          </cell>
          <cell r="D179" t="str">
            <v>(-) ESCRITÓRIO SÃO PAULO</v>
          </cell>
          <cell r="E179" t="str">
            <v>SOMA</v>
          </cell>
          <cell r="G179" t="str">
            <v>Despesas Administrativas(-) DESPESAS FINANCEIRO</v>
          </cell>
          <cell r="H179" t="str">
            <v>Despesas Administrativas</v>
          </cell>
          <cell r="I179" t="str">
            <v>(-) DESPESAS FINANCEIRO</v>
          </cell>
          <cell r="J179" t="str">
            <v>SOMA</v>
          </cell>
        </row>
        <row r="180">
          <cell r="B180" t="str">
            <v>Despesas AdministrativasDespesas com Pessoal</v>
          </cell>
          <cell r="C180" t="str">
            <v>Despesas Administrativas</v>
          </cell>
          <cell r="D180" t="str">
            <v>Despesas com Pessoal</v>
          </cell>
          <cell r="E180" t="str">
            <v>SOMA</v>
          </cell>
          <cell r="G180" t="str">
            <v>Despesas AdministrativasDespesas com Pessoal</v>
          </cell>
          <cell r="H180" t="str">
            <v>Despesas Administrativas</v>
          </cell>
          <cell r="I180" t="str">
            <v>Despesas com Pessoal</v>
          </cell>
          <cell r="J180" t="str">
            <v>SOMA</v>
          </cell>
        </row>
        <row r="181">
          <cell r="B181" t="str">
            <v>Despesas AdministrativasSalários e Adicionais</v>
          </cell>
          <cell r="C181" t="str">
            <v>Despesas Administrativas</v>
          </cell>
          <cell r="D181" t="str">
            <v>Salários e Adicionais</v>
          </cell>
          <cell r="E181" t="str">
            <v>3.1.1.03.01.01.02.002</v>
          </cell>
          <cell r="G181" t="str">
            <v>Despesas AdministrativasSalários e Adicionais</v>
          </cell>
          <cell r="H181" t="str">
            <v>Despesas Administrativas</v>
          </cell>
          <cell r="I181" t="str">
            <v>Salários e Adicionais</v>
          </cell>
          <cell r="J181" t="str">
            <v>3.1.1.03.01.01.02.002</v>
          </cell>
        </row>
        <row r="182">
          <cell r="B182" t="str">
            <v>Despesas AdministrativasHoras Extras</v>
          </cell>
          <cell r="C182" t="str">
            <v>Despesas Administrativas</v>
          </cell>
          <cell r="D182" t="str">
            <v>Horas Extras</v>
          </cell>
          <cell r="E182" t="str">
            <v>3.1.1.03.01.01.02.003</v>
          </cell>
          <cell r="G182" t="str">
            <v>Despesas AdministrativasHoras Extras</v>
          </cell>
          <cell r="H182" t="str">
            <v>Despesas Administrativas</v>
          </cell>
          <cell r="I182" t="str">
            <v>Horas Extras</v>
          </cell>
          <cell r="J182" t="str">
            <v>3.1.1.03.01.01.02.003</v>
          </cell>
        </row>
        <row r="183">
          <cell r="B183" t="str">
            <v>Despesas AdministrativasProvisão para Aumentos/Promoções</v>
          </cell>
          <cell r="C183" t="str">
            <v>Despesas Administrativas</v>
          </cell>
          <cell r="D183" t="str">
            <v>Provisão para Aumentos/Promoções</v>
          </cell>
          <cell r="E183" t="str">
            <v>3.1.1.03.01.01.04.008</v>
          </cell>
          <cell r="G183" t="str">
            <v>Despesas AdministrativasProvisão para Aumentos/Promoções</v>
          </cell>
          <cell r="H183" t="str">
            <v>Despesas Administrativas</v>
          </cell>
          <cell r="I183" t="str">
            <v>Provisão para Aumentos/Promoções</v>
          </cell>
          <cell r="J183" t="str">
            <v>3.1.1.03.01.01.04.008</v>
          </cell>
        </row>
        <row r="184">
          <cell r="B184" t="str">
            <v>Despesas AdministrativasDesconto de Vale Transporte</v>
          </cell>
          <cell r="C184" t="str">
            <v>Despesas Administrativas</v>
          </cell>
          <cell r="D184" t="str">
            <v>Desconto de Vale Transporte</v>
          </cell>
          <cell r="E184" t="str">
            <v>NÃO TEM</v>
          </cell>
          <cell r="G184" t="str">
            <v>Despesas AdministrativasDesconto de Vale Transporte</v>
          </cell>
          <cell r="H184" t="str">
            <v>Despesas Administrativas</v>
          </cell>
          <cell r="I184" t="str">
            <v>Desconto de Vale Transporte</v>
          </cell>
          <cell r="J184" t="str">
            <v>NÃO TEM</v>
          </cell>
        </row>
        <row r="185">
          <cell r="B185" t="str">
            <v>Despesas AdministrativasEncargos Sociais</v>
          </cell>
          <cell r="C185" t="str">
            <v>Despesas Administrativas</v>
          </cell>
          <cell r="D185" t="str">
            <v>Encargos Sociais</v>
          </cell>
          <cell r="E185" t="str">
            <v>SOMA</v>
          </cell>
          <cell r="G185" t="str">
            <v>Despesas AdministrativasEncargos Sociais</v>
          </cell>
          <cell r="H185" t="str">
            <v>Despesas Administrativas</v>
          </cell>
          <cell r="I185" t="str">
            <v>Encargos Sociais</v>
          </cell>
          <cell r="J185" t="str">
            <v>SOMA</v>
          </cell>
        </row>
        <row r="186">
          <cell r="B186" t="str">
            <v>Despesas AdministrativasINSS</v>
          </cell>
          <cell r="C186" t="str">
            <v>Despesas Administrativas</v>
          </cell>
          <cell r="D186" t="str">
            <v>INSS</v>
          </cell>
          <cell r="E186" t="str">
            <v>3.1.1.03.01.01.03.004</v>
          </cell>
          <cell r="G186" t="str">
            <v>Despesas AdministrativasINSS</v>
          </cell>
          <cell r="H186" t="str">
            <v>Despesas Administrativas</v>
          </cell>
          <cell r="I186" t="str">
            <v>INSS</v>
          </cell>
          <cell r="J186" t="str">
            <v>3.1.1.03.01.01.03.004</v>
          </cell>
        </row>
        <row r="187">
          <cell r="B187" t="str">
            <v>Despesas AdministrativasFGTS</v>
          </cell>
          <cell r="C187" t="str">
            <v>Despesas Administrativas</v>
          </cell>
          <cell r="D187" t="str">
            <v>FGTS</v>
          </cell>
          <cell r="E187" t="str">
            <v>3.1.1.03.01.01.03.001</v>
          </cell>
          <cell r="G187" t="str">
            <v>Despesas AdministrativasFGTS</v>
          </cell>
          <cell r="H187" t="str">
            <v>Despesas Administrativas</v>
          </cell>
          <cell r="I187" t="str">
            <v>FGTS</v>
          </cell>
          <cell r="J187" t="str">
            <v>3.1.1.03.01.01.03.001</v>
          </cell>
        </row>
        <row r="188">
          <cell r="B188" t="str">
            <v>Despesas AdministrativasProvisão 13º Salário</v>
          </cell>
          <cell r="C188" t="str">
            <v>Despesas Administrativas</v>
          </cell>
          <cell r="D188" t="str">
            <v>Provisão 13º Salário</v>
          </cell>
          <cell r="E188" t="str">
            <v>3.1.1.03.01.01.04.001</v>
          </cell>
          <cell r="G188" t="str">
            <v>Despesas AdministrativasProvisão 13º Salário</v>
          </cell>
          <cell r="H188" t="str">
            <v>Despesas Administrativas</v>
          </cell>
          <cell r="I188" t="str">
            <v>Provisão 13º Salário</v>
          </cell>
          <cell r="J188" t="str">
            <v>3.1.1.03.01.01.04.001</v>
          </cell>
        </row>
        <row r="189">
          <cell r="B189" t="str">
            <v>Despesas AdministrativasProvisão de Férias</v>
          </cell>
          <cell r="C189" t="str">
            <v>Despesas Administrativas</v>
          </cell>
          <cell r="D189" t="str">
            <v>Provisão de Férias</v>
          </cell>
          <cell r="E189" t="str">
            <v>3.1.1.03.01.01.04.002</v>
          </cell>
          <cell r="G189" t="str">
            <v>Despesas AdministrativasProvisão de Férias</v>
          </cell>
          <cell r="H189" t="str">
            <v>Despesas Administrativas</v>
          </cell>
          <cell r="I189" t="str">
            <v>Provisão de Férias</v>
          </cell>
          <cell r="J189" t="str">
            <v>3.1.1.03.01.01.04.002</v>
          </cell>
        </row>
        <row r="190">
          <cell r="B190" t="str">
            <v>Despesas AdministrativasProvisão PPR Global</v>
          </cell>
          <cell r="C190" t="str">
            <v>Despesas Administrativas</v>
          </cell>
          <cell r="D190" t="str">
            <v>Provisão PPR Global</v>
          </cell>
          <cell r="E190" t="str">
            <v>3.1.1.03.01.01.04.003</v>
          </cell>
          <cell r="G190" t="str">
            <v>Despesas AdministrativasProvisão PPR Global</v>
          </cell>
          <cell r="H190" t="str">
            <v>Despesas Administrativas</v>
          </cell>
          <cell r="I190" t="str">
            <v>Provisão PPR Global</v>
          </cell>
          <cell r="J190" t="str">
            <v>SOMA</v>
          </cell>
        </row>
        <row r="191">
          <cell r="B191" t="str">
            <v>Despesas AdministrativasProvisão PPR Gestores</v>
          </cell>
          <cell r="C191" t="str">
            <v>Despesas Administrativas</v>
          </cell>
          <cell r="D191" t="str">
            <v>Provisão PPR Gestores</v>
          </cell>
          <cell r="E191" t="str">
            <v>3.1.1.03.01.01.04.006</v>
          </cell>
          <cell r="G191" t="str">
            <v>Despesas AdministrativasProvisão PPR Gestores</v>
          </cell>
          <cell r="H191" t="str">
            <v>Despesas Administrativas</v>
          </cell>
          <cell r="I191" t="str">
            <v>Provisão PPR Gestores</v>
          </cell>
          <cell r="J191" t="str">
            <v>3.1.1.03.01.01.04.006</v>
          </cell>
        </row>
        <row r="192">
          <cell r="B192" t="str">
            <v>Despesas AdministrativasDesenvolvimento RH e Outras</v>
          </cell>
          <cell r="C192" t="str">
            <v>Despesas Administrativas</v>
          </cell>
          <cell r="D192" t="str">
            <v>Desenvolvimento RH e Outras</v>
          </cell>
          <cell r="E192" t="str">
            <v>SOMA</v>
          </cell>
          <cell r="G192" t="str">
            <v>Despesas AdministrativasDesenvolvimento RH e Outras</v>
          </cell>
          <cell r="H192" t="str">
            <v>Despesas Administrativas</v>
          </cell>
          <cell r="I192" t="str">
            <v>Desenvolvimento RH e Outras</v>
          </cell>
          <cell r="J192" t="str">
            <v>SOMA</v>
          </cell>
        </row>
        <row r="193">
          <cell r="B193" t="str">
            <v>Despesas AdministrativasEducação Continuada</v>
          </cell>
          <cell r="C193" t="str">
            <v>Despesas Administrativas</v>
          </cell>
          <cell r="D193" t="str">
            <v>Educação Continuada</v>
          </cell>
          <cell r="E193" t="str">
            <v>3.1.1.03.01.01.05.001</v>
          </cell>
          <cell r="G193" t="str">
            <v>Despesas AdministrativasEducação Continuada</v>
          </cell>
          <cell r="H193" t="str">
            <v>Despesas Administrativas</v>
          </cell>
          <cell r="I193" t="str">
            <v>Educação Continuada</v>
          </cell>
          <cell r="J193" t="str">
            <v>3.1.1.03.01.01.05.001</v>
          </cell>
        </row>
        <row r="194">
          <cell r="B194" t="str">
            <v>Despesas AdministrativasIdiomas</v>
          </cell>
          <cell r="C194" t="str">
            <v>Despesas Administrativas</v>
          </cell>
          <cell r="D194" t="str">
            <v>Idiomas</v>
          </cell>
          <cell r="E194" t="str">
            <v>3.1.1.03.01.01.05.002</v>
          </cell>
          <cell r="G194" t="str">
            <v>Despesas AdministrativasIdiomas</v>
          </cell>
          <cell r="H194" t="str">
            <v>Despesas Administrativas</v>
          </cell>
          <cell r="I194" t="str">
            <v>Idiomas</v>
          </cell>
          <cell r="J194" t="str">
            <v>3.1.1.03.01.01.05.002</v>
          </cell>
        </row>
        <row r="195">
          <cell r="B195" t="str">
            <v>Despesas AdministrativasGinástica Laboral</v>
          </cell>
          <cell r="C195" t="str">
            <v>Despesas Administrativas</v>
          </cell>
          <cell r="D195" t="str">
            <v>Ginástica Laboral</v>
          </cell>
          <cell r="E195" t="str">
            <v>3.1.1.03.01.01.05.003</v>
          </cell>
          <cell r="G195" t="str">
            <v>Despesas AdministrativasGinástica Laboral</v>
          </cell>
          <cell r="H195" t="str">
            <v>Despesas Administrativas</v>
          </cell>
          <cell r="I195" t="str">
            <v>Ginástica Laboral</v>
          </cell>
          <cell r="J195" t="str">
            <v>3.1.1.03.01.01.05.003</v>
          </cell>
        </row>
        <row r="196">
          <cell r="B196" t="str">
            <v>Despesas AdministrativasEducação e Treinamento (Capacitação)</v>
          </cell>
          <cell r="C196" t="str">
            <v>Despesas Administrativas</v>
          </cell>
          <cell r="D196" t="str">
            <v>Educação e Treinamento (Capacitação)</v>
          </cell>
          <cell r="E196" t="str">
            <v>3.1.1.03.01.01.05.004</v>
          </cell>
          <cell r="G196" t="str">
            <v>Despesas AdministrativasEducação e Treinamento (Capacitação)</v>
          </cell>
          <cell r="H196" t="str">
            <v>Despesas Administrativas</v>
          </cell>
          <cell r="I196" t="str">
            <v>Educação e Treinamento (Capacitação)</v>
          </cell>
          <cell r="J196" t="str">
            <v>3.1.1.03.01.01.05.004</v>
          </cell>
        </row>
        <row r="197">
          <cell r="B197" t="str">
            <v>Despesas AdministrativasAtividades Motivacionais</v>
          </cell>
          <cell r="C197" t="str">
            <v>Despesas Administrativas</v>
          </cell>
          <cell r="D197" t="str">
            <v>Atividades Motivacionais</v>
          </cell>
          <cell r="E197" t="str">
            <v>3.1.1.03.01.01.05.005</v>
          </cell>
          <cell r="G197" t="str">
            <v>Despesas AdministrativasAtividades Motivacionais</v>
          </cell>
          <cell r="H197" t="str">
            <v>Despesas Administrativas</v>
          </cell>
          <cell r="I197" t="str">
            <v>Atividades Motivacionais</v>
          </cell>
          <cell r="J197" t="str">
            <v>3.1.1.03.01.01.05.005</v>
          </cell>
        </row>
        <row r="198">
          <cell r="B198" t="str">
            <v>Despesas AdministrativasExames Médicos</v>
          </cell>
          <cell r="C198" t="str">
            <v>Despesas Administrativas</v>
          </cell>
          <cell r="D198" t="str">
            <v>Exames Médicos</v>
          </cell>
          <cell r="E198" t="str">
            <v>3.1.1.03.01.01.06.004</v>
          </cell>
          <cell r="G198" t="str">
            <v>Despesas AdministrativasExames Médicos</v>
          </cell>
          <cell r="H198" t="str">
            <v>Despesas Administrativas</v>
          </cell>
          <cell r="I198" t="str">
            <v>Exames Médicos</v>
          </cell>
          <cell r="J198" t="str">
            <v>3.1.1.03.01.01.06.004</v>
          </cell>
        </row>
        <row r="199">
          <cell r="B199" t="str">
            <v>Despesas AdministrativasAlimentação Interna Funcionários</v>
          </cell>
          <cell r="C199" t="str">
            <v>Despesas Administrativas</v>
          </cell>
          <cell r="D199" t="str">
            <v>Alimentação Interna Funcionários</v>
          </cell>
          <cell r="E199" t="str">
            <v>3.1.1.03.01.01.06.012</v>
          </cell>
          <cell r="G199" t="str">
            <v>Despesas AdministrativasAlimentação Interna Funcionários</v>
          </cell>
          <cell r="H199" t="str">
            <v>Despesas Administrativas</v>
          </cell>
          <cell r="I199" t="str">
            <v>Alimentação Interna Funcionários</v>
          </cell>
          <cell r="J199" t="str">
            <v>3.1.1.03.01.01.06.012</v>
          </cell>
        </row>
        <row r="200">
          <cell r="B200" t="str">
            <v>Despesas AdministrativasMulta Termino Contratual</v>
          </cell>
          <cell r="C200" t="str">
            <v>Despesas Administrativas</v>
          </cell>
          <cell r="D200" t="str">
            <v>Multa Termino Contratual</v>
          </cell>
          <cell r="E200" t="str">
            <v>3.1.1.03.01.01.06.011</v>
          </cell>
          <cell r="G200" t="str">
            <v>Despesas AdministrativasMulta Termino Contratual</v>
          </cell>
          <cell r="H200" t="str">
            <v>Despesas Administrativas</v>
          </cell>
          <cell r="I200" t="str">
            <v>Multa Termino Contratual</v>
          </cell>
          <cell r="J200" t="str">
            <v>3.1.1.03.01.01.06.013</v>
          </cell>
        </row>
        <row r="201">
          <cell r="B201" t="str">
            <v>Despesas AdministrativasMultas Trabalhistas</v>
          </cell>
          <cell r="C201" t="str">
            <v>Despesas Administrativas</v>
          </cell>
          <cell r="D201" t="str">
            <v>Multas Trabalhistas</v>
          </cell>
          <cell r="E201" t="str">
            <v>3.1.1.03.01.02.06.024</v>
          </cell>
          <cell r="G201" t="str">
            <v>Despesas AdministrativasMultas Trabalhistas</v>
          </cell>
          <cell r="H201" t="str">
            <v>Despesas Administrativas</v>
          </cell>
          <cell r="I201" t="str">
            <v>Multas Trabalhistas</v>
          </cell>
          <cell r="J201" t="str">
            <v>3.1.1.03.01.02.06.016</v>
          </cell>
        </row>
        <row r="202">
          <cell r="B202" t="str">
            <v xml:space="preserve">Despesas AdministrativasFardamento </v>
          </cell>
          <cell r="C202" t="str">
            <v>Despesas Administrativas</v>
          </cell>
          <cell r="D202" t="str">
            <v xml:space="preserve">Fardamento </v>
          </cell>
          <cell r="E202" t="str">
            <v>3.1.1.03.01.01.06.010</v>
          </cell>
          <cell r="G202" t="str">
            <v xml:space="preserve">Despesas AdministrativasFardamento </v>
          </cell>
          <cell r="H202" t="str">
            <v>Despesas Administrativas</v>
          </cell>
          <cell r="I202" t="str">
            <v xml:space="preserve">Fardamento </v>
          </cell>
          <cell r="J202" t="str">
            <v>3.1.1.03.01.01.06.010</v>
          </cell>
        </row>
        <row r="203">
          <cell r="B203" t="str">
            <v>Despesas AdministrativasBenefícios</v>
          </cell>
          <cell r="C203" t="str">
            <v>Despesas Administrativas</v>
          </cell>
          <cell r="D203" t="str">
            <v>Benefícios</v>
          </cell>
          <cell r="E203" t="str">
            <v>SOMA</v>
          </cell>
          <cell r="G203" t="str">
            <v>Despesas AdministrativasBenefícios</v>
          </cell>
          <cell r="H203" t="str">
            <v>Despesas Administrativas</v>
          </cell>
          <cell r="I203" t="str">
            <v>Benefícios</v>
          </cell>
          <cell r="J203" t="str">
            <v>SOMA</v>
          </cell>
        </row>
        <row r="204">
          <cell r="B204" t="str">
            <v>Despesas AdministrativasAjuda de Custo Alimentação</v>
          </cell>
          <cell r="C204" t="str">
            <v>Despesas Administrativas</v>
          </cell>
          <cell r="D204" t="str">
            <v>Ajuda de Custo Alimentação</v>
          </cell>
          <cell r="E204" t="str">
            <v>3.1.1.03.01.01.06.001</v>
          </cell>
          <cell r="G204" t="str">
            <v>Despesas AdministrativasAjuda de Custo Alimentação</v>
          </cell>
          <cell r="H204" t="str">
            <v>Despesas Administrativas</v>
          </cell>
          <cell r="I204" t="str">
            <v>Ajuda de Custo Alimentação</v>
          </cell>
          <cell r="J204" t="str">
            <v>3.1.1.03.01.01.06.001</v>
          </cell>
        </row>
        <row r="205">
          <cell r="B205" t="str">
            <v>Despesas AdministrativasAjuda de Custo Combustível</v>
          </cell>
          <cell r="C205" t="str">
            <v>Despesas Administrativas</v>
          </cell>
          <cell r="D205" t="str">
            <v>Ajuda de Custo Combustível</v>
          </cell>
          <cell r="E205" t="str">
            <v>3.1.1.03.01.01.06.002</v>
          </cell>
          <cell r="G205" t="str">
            <v>Despesas AdministrativasAjuda de Custo Combustível</v>
          </cell>
          <cell r="H205" t="str">
            <v>Despesas Administrativas</v>
          </cell>
          <cell r="I205" t="str">
            <v>Ajuda de Custo Combustível</v>
          </cell>
          <cell r="J205" t="str">
            <v>3.1.1.03.01.01.06.002</v>
          </cell>
        </row>
        <row r="206">
          <cell r="B206" t="str">
            <v>Despesas AdministrativasAjuda de Custo Moradia/Aluguel</v>
          </cell>
          <cell r="C206" t="str">
            <v>Despesas Administrativas</v>
          </cell>
          <cell r="D206" t="str">
            <v>Ajuda de Custo Moradia/Aluguel</v>
          </cell>
          <cell r="E206" t="str">
            <v>3.1.1.03.01.01.06.003</v>
          </cell>
          <cell r="G206" t="str">
            <v>Despesas AdministrativasAjuda de Custo Moradia/Aluguel</v>
          </cell>
          <cell r="H206" t="str">
            <v>Despesas Administrativas</v>
          </cell>
          <cell r="I206" t="str">
            <v>Ajuda de Custo Moradia/Aluguel</v>
          </cell>
          <cell r="J206" t="str">
            <v>3.1.1.03.01.01.06.003</v>
          </cell>
        </row>
        <row r="207">
          <cell r="B207" t="str">
            <v>Despesas AdministrativasPlano de Saúde</v>
          </cell>
          <cell r="C207" t="str">
            <v>Despesas Administrativas</v>
          </cell>
          <cell r="D207" t="str">
            <v>Plano de Saúde</v>
          </cell>
          <cell r="E207" t="str">
            <v>3.1.1.03.01.01.06.005</v>
          </cell>
          <cell r="G207" t="str">
            <v>Despesas AdministrativasPlano de Saúde</v>
          </cell>
          <cell r="H207" t="str">
            <v>Despesas Administrativas</v>
          </cell>
          <cell r="I207" t="str">
            <v>Plano de Saúde</v>
          </cell>
          <cell r="J207" t="str">
            <v>3.1.1.03.01.01.06.005</v>
          </cell>
        </row>
        <row r="208">
          <cell r="B208" t="str">
            <v>Despesas AdministrativasSeguro de Vida em Grupo</v>
          </cell>
          <cell r="C208" t="str">
            <v>Despesas Administrativas</v>
          </cell>
          <cell r="D208" t="str">
            <v>Seguro de Vida em Grupo</v>
          </cell>
          <cell r="E208" t="str">
            <v>3.1.1.03.01.01.06.006</v>
          </cell>
          <cell r="G208" t="str">
            <v>Despesas AdministrativasSeguro de Vida em Grupo</v>
          </cell>
          <cell r="H208" t="str">
            <v>Despesas Administrativas</v>
          </cell>
          <cell r="I208" t="str">
            <v>Seguro de Vida em Grupo</v>
          </cell>
          <cell r="J208" t="str">
            <v>3.1.1.03.01.01.06.006</v>
          </cell>
        </row>
        <row r="209">
          <cell r="B209" t="str">
            <v>Despesas AdministrativasPlano Odontológico</v>
          </cell>
          <cell r="C209" t="str">
            <v>Despesas Administrativas</v>
          </cell>
          <cell r="D209" t="str">
            <v>Plano Odontológico</v>
          </cell>
          <cell r="E209" t="str">
            <v>3.1.1.03.01.01.06.007</v>
          </cell>
          <cell r="G209" t="str">
            <v>Despesas AdministrativasPlano Odontológico</v>
          </cell>
          <cell r="H209" t="str">
            <v>Despesas Administrativas</v>
          </cell>
          <cell r="I209" t="str">
            <v>Plano Odontológico</v>
          </cell>
          <cell r="J209" t="str">
            <v>3.1.1.03.01.01.06.007</v>
          </cell>
        </row>
        <row r="210">
          <cell r="B210" t="str">
            <v>Despesas AdministrativasFarmácia</v>
          </cell>
          <cell r="C210" t="str">
            <v>Despesas Administrativas</v>
          </cell>
          <cell r="D210" t="str">
            <v>Farmácia</v>
          </cell>
          <cell r="E210" t="str">
            <v>3.1.1.03.01.01.06.008</v>
          </cell>
          <cell r="G210" t="str">
            <v>Despesas AdministrativasFarmácia</v>
          </cell>
          <cell r="H210" t="str">
            <v>Despesas Administrativas</v>
          </cell>
          <cell r="I210" t="str">
            <v>Farmácia</v>
          </cell>
          <cell r="J210" t="str">
            <v>3.1.1.03.01.01.06.008</v>
          </cell>
        </row>
        <row r="211">
          <cell r="B211" t="str">
            <v>Despesas AdministrativasAlimentação Funcionários</v>
          </cell>
          <cell r="C211" t="str">
            <v>Despesas Administrativas</v>
          </cell>
          <cell r="D211" t="str">
            <v>Alimentação Funcionários</v>
          </cell>
          <cell r="E211" t="str">
            <v>3.1.1.03.01.01.06.009</v>
          </cell>
          <cell r="G211" t="str">
            <v>Despesas AdministrativasAlimentação Funcionários</v>
          </cell>
          <cell r="H211" t="str">
            <v>Despesas Administrativas</v>
          </cell>
          <cell r="I211" t="str">
            <v>Alimentação Funcionários</v>
          </cell>
          <cell r="J211" t="str">
            <v>3.1.1.03.01.01.06.009</v>
          </cell>
        </row>
        <row r="212">
          <cell r="B212" t="str">
            <v>Despesas AdministrativasBenefícios Assistenciais</v>
          </cell>
          <cell r="C212" t="str">
            <v>Despesas Administrativas</v>
          </cell>
          <cell r="D212" t="str">
            <v>Benefícios Assistenciais</v>
          </cell>
          <cell r="E212" t="str">
            <v>3.1.1.03.01.01.06.013</v>
          </cell>
          <cell r="G212" t="str">
            <v>Despesas AdministrativasBenefícios Assistenciais</v>
          </cell>
          <cell r="H212" t="str">
            <v>Despesas Administrativas</v>
          </cell>
          <cell r="I212" t="str">
            <v>Benefícios Assistenciais</v>
          </cell>
          <cell r="J212" t="str">
            <v>3.1.1.03.01.01.06.011</v>
          </cell>
        </row>
        <row r="213">
          <cell r="B213" t="str">
            <v>Despesas AdministrativasAuxílio Creche</v>
          </cell>
          <cell r="C213" t="str">
            <v>Despesas Administrativas</v>
          </cell>
          <cell r="D213" t="str">
            <v>Auxílio Creche</v>
          </cell>
          <cell r="E213" t="str">
            <v>NÃO TEM</v>
          </cell>
          <cell r="G213" t="str">
            <v>Despesas AdministrativasAuxílio Creche</v>
          </cell>
          <cell r="H213" t="str">
            <v>Despesas Administrativas</v>
          </cell>
          <cell r="I213" t="str">
            <v>Auxílio Creche</v>
          </cell>
          <cell r="J213" t="str">
            <v>3.1.1.03.01.01.06.015</v>
          </cell>
        </row>
        <row r="214">
          <cell r="B214" t="str">
            <v>Despesas AdministrativasVale Transporte</v>
          </cell>
          <cell r="C214" t="str">
            <v>Despesas Administrativas</v>
          </cell>
          <cell r="D214" t="str">
            <v>Vale Transporte</v>
          </cell>
          <cell r="E214" t="str">
            <v>3.1.1.03.03.01.06.014</v>
          </cell>
          <cell r="G214" t="str">
            <v>Despesas AdministrativasVale Transporte</v>
          </cell>
          <cell r="H214" t="str">
            <v>Despesas Administrativas</v>
          </cell>
          <cell r="I214" t="str">
            <v>Vale Transporte</v>
          </cell>
          <cell r="J214" t="str">
            <v>NÃO TEM</v>
          </cell>
        </row>
        <row r="215">
          <cell r="B215" t="str">
            <v>Despesas AdministrativasAlimentação Funcionários Site II</v>
          </cell>
          <cell r="C215" t="str">
            <v>Despesas Administrativas</v>
          </cell>
          <cell r="D215" t="str">
            <v>Alimentação Funcionários Site II</v>
          </cell>
          <cell r="E215" t="str">
            <v>NÃO TEM</v>
          </cell>
          <cell r="G215" t="str">
            <v>Despesas AdministrativasAlimentação Funcionários Site II</v>
          </cell>
          <cell r="H215" t="str">
            <v>Despesas Administrativas</v>
          </cell>
          <cell r="I215" t="str">
            <v>Alimentação Funcionários Site II</v>
          </cell>
          <cell r="J215" t="str">
            <v>NÃO TEM</v>
          </cell>
        </row>
        <row r="216">
          <cell r="B216" t="str">
            <v>Despesas Administrativas(-) Despesas Especificas</v>
          </cell>
          <cell r="C216" t="str">
            <v>Despesas Administrativas</v>
          </cell>
          <cell r="D216" t="str">
            <v>(-) Despesas Especificas</v>
          </cell>
          <cell r="E216" t="str">
            <v>SOMA</v>
          </cell>
          <cell r="G216" t="str">
            <v>Despesas Administrativas(-) Despesas Especificas</v>
          </cell>
          <cell r="H216" t="str">
            <v>Despesas Administrativas</v>
          </cell>
          <cell r="I216" t="str">
            <v>(-) Despesas Especificas</v>
          </cell>
          <cell r="J216" t="str">
            <v>SOMA</v>
          </cell>
        </row>
        <row r="217">
          <cell r="B217" t="str">
            <v>Despesas AdministrativasContribuição Sindicatos e Associações</v>
          </cell>
          <cell r="C217" t="str">
            <v>Despesas Administrativas</v>
          </cell>
          <cell r="D217" t="str">
            <v>Contribuição Sindicatos e Associações</v>
          </cell>
          <cell r="E217" t="str">
            <v>3.1.1.03.01.03.01.014</v>
          </cell>
          <cell r="G217" t="str">
            <v>Despesas AdministrativasCombustível Frota Leve</v>
          </cell>
          <cell r="H217" t="str">
            <v>Despesas Administrativas</v>
          </cell>
          <cell r="I217" t="str">
            <v>Combustível Frota Leve</v>
          </cell>
          <cell r="J217" t="str">
            <v>3.1.1.03.01.03.01.004</v>
          </cell>
        </row>
        <row r="218">
          <cell r="B218" t="str">
            <v>Despesas AdministrativasCustas Cartoriais</v>
          </cell>
          <cell r="C218" t="str">
            <v>Despesas Administrativas</v>
          </cell>
          <cell r="D218" t="str">
            <v>Custas Cartoriais</v>
          </cell>
          <cell r="E218" t="str">
            <v>3.1.1.03.01.02.06.019</v>
          </cell>
          <cell r="G218" t="str">
            <v>Despesas AdministrativasContribuição Sindicatos e Associações</v>
          </cell>
          <cell r="H218" t="str">
            <v>Despesas Administrativas</v>
          </cell>
          <cell r="I218" t="str">
            <v>Contribuição Sindicatos e Associações</v>
          </cell>
          <cell r="J218" t="str">
            <v>3.1.1.03.01.03.01.014</v>
          </cell>
        </row>
        <row r="219">
          <cell r="B219" t="str">
            <v>Despesas AdministrativasCustas e Emolumentos</v>
          </cell>
          <cell r="C219" t="str">
            <v>Despesas Administrativas</v>
          </cell>
          <cell r="D219" t="str">
            <v>Custas e Emolumentos</v>
          </cell>
          <cell r="E219" t="str">
            <v>3.1.1.03.01.03.01.015</v>
          </cell>
          <cell r="G219" t="str">
            <v>Despesas AdministrativasCustas Cartoriais</v>
          </cell>
          <cell r="H219" t="str">
            <v>Despesas Administrativas</v>
          </cell>
          <cell r="I219" t="str">
            <v>Custas Cartoriais</v>
          </cell>
          <cell r="J219" t="str">
            <v>3.1.1.03.01.02.06.017</v>
          </cell>
        </row>
        <row r="220">
          <cell r="B220" t="str">
            <v>Despesas AdministrativasDespesas com Certificação Digital</v>
          </cell>
          <cell r="C220" t="str">
            <v>Despesas Administrativas</v>
          </cell>
          <cell r="D220" t="str">
            <v>Despesas com Certificação Digital</v>
          </cell>
          <cell r="E220" t="str">
            <v>3.1.1.03.01.02.06.025</v>
          </cell>
          <cell r="G220" t="str">
            <v>Despesas AdministrativasCustas e Emolumentos</v>
          </cell>
          <cell r="H220" t="str">
            <v>Despesas Administrativas</v>
          </cell>
          <cell r="I220" t="str">
            <v>Custas e Emolumentos</v>
          </cell>
          <cell r="J220" t="str">
            <v>3.1.1.03.01.03.01.015</v>
          </cell>
        </row>
        <row r="221">
          <cell r="B221" t="str">
            <v>Despesas AdministrativasDoações</v>
          </cell>
          <cell r="C221" t="str">
            <v>Despesas Administrativas</v>
          </cell>
          <cell r="D221" t="str">
            <v>Doações</v>
          </cell>
          <cell r="E221" t="str">
            <v>3.1.1.03.01.03.01.009</v>
          </cell>
          <cell r="G221" t="str">
            <v>Despesas AdministrativasDespesas com Certificação Digital</v>
          </cell>
          <cell r="H221" t="str">
            <v>Despesas Administrativas</v>
          </cell>
          <cell r="I221" t="str">
            <v>Despesas com Certificação Digital</v>
          </cell>
          <cell r="J221" t="str">
            <v>3.1.1.03.01.02.01.033</v>
          </cell>
        </row>
        <row r="222">
          <cell r="B222" t="str">
            <v>Despesas AdministrativasEnergia Eletrica</v>
          </cell>
          <cell r="C222" t="str">
            <v>Despesas Administrativas</v>
          </cell>
          <cell r="D222" t="str">
            <v>Energia Eletrica</v>
          </cell>
          <cell r="E222" t="str">
            <v>3.1.1.03.01.02.06.011</v>
          </cell>
          <cell r="G222" t="str">
            <v>Despesas AdministrativasDoações</v>
          </cell>
          <cell r="H222" t="str">
            <v>Despesas Administrativas</v>
          </cell>
          <cell r="I222" t="str">
            <v>Doações</v>
          </cell>
          <cell r="J222" t="str">
            <v>3.1.1.03.01.03.01.009</v>
          </cell>
        </row>
        <row r="223">
          <cell r="B223" t="str">
            <v>Despesas AdministrativasPremio por Concursos</v>
          </cell>
          <cell r="C223" t="str">
            <v>Despesas Administrativas</v>
          </cell>
          <cell r="D223" t="str">
            <v>Premio por Concursos</v>
          </cell>
          <cell r="E223" t="str">
            <v>NÃO TEM</v>
          </cell>
          <cell r="G223" t="str">
            <v>Despesas AdministrativasEnergia Eletrica</v>
          </cell>
          <cell r="H223" t="str">
            <v>Despesas Administrativas</v>
          </cell>
          <cell r="I223" t="str">
            <v>Energia Eletrica</v>
          </cell>
          <cell r="J223" t="str">
            <v>3.1.1.03.01.02.06.011</v>
          </cell>
        </row>
        <row r="224">
          <cell r="B224" t="str">
            <v>Despesas AdministrativasPublicações Legais</v>
          </cell>
          <cell r="C224" t="str">
            <v>Despesas Administrativas</v>
          </cell>
          <cell r="D224" t="str">
            <v>Publicações Legais</v>
          </cell>
          <cell r="E224" t="str">
            <v>3.1.1.03.01.03.01.011</v>
          </cell>
          <cell r="G224" t="str">
            <v>Despesas AdministrativasLubrificantes Frota Leve</v>
          </cell>
          <cell r="H224" t="str">
            <v>Despesas Administrativas</v>
          </cell>
          <cell r="I224" t="str">
            <v>Lubrificantes Frota Leve</v>
          </cell>
          <cell r="J224" t="str">
            <v>3.1.1.03.01.03.01.005</v>
          </cell>
        </row>
        <row r="225">
          <cell r="B225" t="str">
            <v>Despesas AdministrativasSeguro Instalações</v>
          </cell>
          <cell r="C225" t="str">
            <v>Despesas Administrativas</v>
          </cell>
          <cell r="D225" t="str">
            <v>Seguro Instalações</v>
          </cell>
          <cell r="E225" t="str">
            <v>3.1.1.03.01.03.01.008</v>
          </cell>
          <cell r="G225" t="str">
            <v>Despesas AdministrativasManutenção Frota Leve</v>
          </cell>
          <cell r="H225" t="str">
            <v>Despesas Administrativas</v>
          </cell>
          <cell r="I225" t="str">
            <v>Manutenção Frota Leve</v>
          </cell>
          <cell r="J225" t="str">
            <v>3.1.1.03.01.03.01.006</v>
          </cell>
        </row>
        <row r="226">
          <cell r="B226" t="str">
            <v>Despesas AdministrativasSeguro Responsabilidade Civil</v>
          </cell>
          <cell r="C226" t="str">
            <v>Despesas Administrativas</v>
          </cell>
          <cell r="D226" t="str">
            <v>Seguro Responsabilidade Civil</v>
          </cell>
          <cell r="E226" t="str">
            <v>3.1.1.03.01.02.06.026</v>
          </cell>
          <cell r="G226" t="str">
            <v>Despesas AdministrativasPremio por Concursos</v>
          </cell>
          <cell r="H226" t="str">
            <v>Despesas Administrativas</v>
          </cell>
          <cell r="I226" t="str">
            <v>Premio por Concursos</v>
          </cell>
          <cell r="J226" t="str">
            <v>NÃO TEM</v>
          </cell>
        </row>
        <row r="227">
          <cell r="B227" t="str">
            <v>Despesas AdministrativasServiço Copa</v>
          </cell>
          <cell r="C227" t="str">
            <v>Despesas Administrativas</v>
          </cell>
          <cell r="D227" t="str">
            <v>Serviço Copa</v>
          </cell>
          <cell r="E227" t="str">
            <v>3.1.1.03.01.03.01.012</v>
          </cell>
          <cell r="G227" t="str">
            <v>Despesas AdministrativasPublicações Legais</v>
          </cell>
          <cell r="H227" t="str">
            <v>Despesas Administrativas</v>
          </cell>
          <cell r="I227" t="str">
            <v>Publicações Legais</v>
          </cell>
          <cell r="J227" t="str">
            <v>3.1.1.03.01.03.01.011</v>
          </cell>
        </row>
        <row r="228">
          <cell r="B228" t="str">
            <v>Despesas Administrativas(-) Frota Leve</v>
          </cell>
          <cell r="C228" t="str">
            <v>Despesas Administrativas</v>
          </cell>
          <cell r="D228" t="str">
            <v>(-) Frota Leve</v>
          </cell>
          <cell r="E228" t="str">
            <v>SOMA</v>
          </cell>
          <cell r="G228" t="str">
            <v>Despesas AdministrativasSeguro Instalações</v>
          </cell>
          <cell r="H228" t="str">
            <v>Despesas Administrativas</v>
          </cell>
          <cell r="I228" t="str">
            <v>Seguro Instalações</v>
          </cell>
          <cell r="J228" t="str">
            <v>3.1.1.03.01.03.01.008</v>
          </cell>
        </row>
        <row r="229">
          <cell r="B229" t="str">
            <v>Despesas AdministrativasCombustível Frota Leve</v>
          </cell>
          <cell r="C229" t="str">
            <v>Despesas Administrativas</v>
          </cell>
          <cell r="D229" t="str">
            <v>Combustível Frota Leve</v>
          </cell>
          <cell r="E229" t="str">
            <v>3.1.1.03.01.03.01.004</v>
          </cell>
          <cell r="G229" t="str">
            <v>Despesas AdministrativasSeguro Responsabilidade Civil</v>
          </cell>
          <cell r="H229" t="str">
            <v>Despesas Administrativas</v>
          </cell>
          <cell r="I229" t="str">
            <v>Seguro Responsabilidade Civil</v>
          </cell>
          <cell r="J229" t="str">
            <v>3.1.1.03.01.02.06.019</v>
          </cell>
        </row>
        <row r="230">
          <cell r="B230" t="str">
            <v>Despesas AdministrativasLubrificantes Frota Leve</v>
          </cell>
          <cell r="C230" t="str">
            <v>Despesas Administrativas</v>
          </cell>
          <cell r="D230" t="str">
            <v>Lubrificantes Frota Leve</v>
          </cell>
          <cell r="E230" t="str">
            <v>3.1.1.03.01.03.01.005</v>
          </cell>
          <cell r="G230" t="str">
            <v>Despesas AdministrativasServiço Copa</v>
          </cell>
          <cell r="H230" t="str">
            <v>Despesas Administrativas</v>
          </cell>
          <cell r="I230" t="str">
            <v>Serviço Copa</v>
          </cell>
          <cell r="J230" t="str">
            <v>3.1.1.03.01.03.01.012</v>
          </cell>
        </row>
        <row r="231">
          <cell r="B231" t="str">
            <v>Despesas AdministrativasManutenção Frota Leve</v>
          </cell>
          <cell r="C231" t="str">
            <v>Despesas Administrativas</v>
          </cell>
          <cell r="D231" t="str">
            <v>Manutenção Frota Leve</v>
          </cell>
          <cell r="E231" t="str">
            <v>3.1.1.03.01.03.01.006</v>
          </cell>
          <cell r="G231" t="str">
            <v>Despesas Administrativas(-) Despesas Gerais</v>
          </cell>
          <cell r="H231" t="str">
            <v>Despesas Administrativas</v>
          </cell>
          <cell r="I231" t="str">
            <v>(-) Despesas Gerais</v>
          </cell>
          <cell r="J231" t="str">
            <v>SOMA</v>
          </cell>
        </row>
        <row r="232">
          <cell r="B232" t="str">
            <v>Despesas AdministrativasEmplacamento Frota Leve</v>
          </cell>
          <cell r="C232" t="str">
            <v>Despesas Administrativas</v>
          </cell>
          <cell r="D232" t="str">
            <v>Emplacamento Frota Leve</v>
          </cell>
          <cell r="E232" t="str">
            <v>3.1.1.03.01.03.03.010</v>
          </cell>
          <cell r="G232" t="str">
            <v>Despesas Administrativas(-) Deslocamentos e Viagens</v>
          </cell>
          <cell r="H232" t="str">
            <v>Despesas Administrativas</v>
          </cell>
          <cell r="I232" t="str">
            <v>(-) Deslocamentos e Viagens</v>
          </cell>
          <cell r="J232" t="str">
            <v>SOMA</v>
          </cell>
        </row>
        <row r="233">
          <cell r="B233" t="str">
            <v>Despesas AdministrativasSeguro Frota Leve</v>
          </cell>
          <cell r="C233" t="str">
            <v>Despesas Administrativas</v>
          </cell>
          <cell r="D233" t="str">
            <v>Seguro Frota Leve</v>
          </cell>
          <cell r="E233" t="str">
            <v>3.1.1.03.01.02.06.023</v>
          </cell>
          <cell r="G233" t="str">
            <v>Despesas AdministrativasAlimentação Viagens</v>
          </cell>
          <cell r="H233" t="str">
            <v>Despesas Administrativas</v>
          </cell>
          <cell r="I233" t="str">
            <v>Alimentação Viagens</v>
          </cell>
          <cell r="J233" t="str">
            <v>3.1.1.03.01.02.01.005</v>
          </cell>
        </row>
        <row r="234">
          <cell r="B234" t="str">
            <v>Despesas AdministrativasMulta Frota Leve</v>
          </cell>
          <cell r="C234" t="str">
            <v>Despesas Administrativas</v>
          </cell>
          <cell r="D234" t="str">
            <v>Multa Frota Leve</v>
          </cell>
          <cell r="E234" t="str">
            <v>3.1.1.03.01.03.03.011</v>
          </cell>
          <cell r="G234" t="str">
            <v>Despesas AdministrativasCombustível em Viagens</v>
          </cell>
          <cell r="H234" t="str">
            <v>Despesas Administrativas</v>
          </cell>
          <cell r="I234" t="str">
            <v>Combustível em Viagens</v>
          </cell>
          <cell r="J234" t="str">
            <v>NÃO TEM</v>
          </cell>
        </row>
        <row r="235">
          <cell r="B235" t="str">
            <v>Despesas AdministrativasDiária Motorista Frota Leve</v>
          </cell>
          <cell r="C235" t="str">
            <v>Despesas Administrativas</v>
          </cell>
          <cell r="D235" t="str">
            <v>Diária Motorista Frota Leve</v>
          </cell>
          <cell r="E235" t="str">
            <v>3.1.1.03.01.03.03.008</v>
          </cell>
          <cell r="G235" t="str">
            <v>Despesas AdministrativasDiárias Viagens</v>
          </cell>
          <cell r="H235" t="str">
            <v>Despesas Administrativas</v>
          </cell>
          <cell r="I235" t="str">
            <v>Diárias Viagens</v>
          </cell>
          <cell r="J235" t="str">
            <v>3.1.1.03.01.02.01.006</v>
          </cell>
        </row>
        <row r="236">
          <cell r="B236" t="str">
            <v>Despesas Administrativas(-) Despesas Gerais</v>
          </cell>
          <cell r="C236" t="str">
            <v>Despesas Administrativas</v>
          </cell>
          <cell r="D236" t="str">
            <v>(-) Despesas Gerais</v>
          </cell>
          <cell r="E236" t="str">
            <v>SOMA</v>
          </cell>
          <cell r="G236" t="str">
            <v xml:space="preserve">Despesas AdministrativasHospedagem </v>
          </cell>
          <cell r="H236" t="str">
            <v>Despesas Administrativas</v>
          </cell>
          <cell r="I236" t="str">
            <v xml:space="preserve">Hospedagem </v>
          </cell>
          <cell r="J236" t="str">
            <v>3.1.1.03.01.02.01.001</v>
          </cell>
        </row>
        <row r="237">
          <cell r="B237" t="str">
            <v>Despesas Administrativas(-) Deslocamentos e Viagens</v>
          </cell>
          <cell r="C237" t="str">
            <v>Despesas Administrativas</v>
          </cell>
          <cell r="D237" t="str">
            <v>(-) Deslocamentos e Viagens</v>
          </cell>
          <cell r="E237" t="str">
            <v>SOMA</v>
          </cell>
          <cell r="G237" t="str">
            <v>Despesas AdministrativasDeslocamentos e Viagens</v>
          </cell>
          <cell r="H237" t="str">
            <v>Despesas Administrativas</v>
          </cell>
          <cell r="I237" t="str">
            <v>Deslocamentos e Viagens</v>
          </cell>
          <cell r="J237" t="str">
            <v>3.1.1.03.01.02.01.002</v>
          </cell>
        </row>
        <row r="238">
          <cell r="B238" t="str">
            <v>Despesas AdministrativasAlimentação Viagens</v>
          </cell>
          <cell r="C238" t="str">
            <v>Despesas Administrativas</v>
          </cell>
          <cell r="D238" t="str">
            <v>Alimentação Viagens</v>
          </cell>
          <cell r="E238" t="str">
            <v>3.1.1.03.01.02.01.005</v>
          </cell>
          <cell r="G238" t="str">
            <v>Despesas Administrativas(-) Telefonia e Telecomunicações</v>
          </cell>
          <cell r="H238" t="str">
            <v>Despesas Administrativas</v>
          </cell>
          <cell r="I238" t="str">
            <v>(-) Telefonia e Telecomunicações</v>
          </cell>
          <cell r="J238" t="str">
            <v>SOMA</v>
          </cell>
        </row>
        <row r="239">
          <cell r="B239" t="str">
            <v>Despesas AdministrativasCombustível em Viagens</v>
          </cell>
          <cell r="C239" t="str">
            <v>Despesas Administrativas</v>
          </cell>
          <cell r="D239" t="str">
            <v>Combustível em Viagens</v>
          </cell>
          <cell r="E239" t="str">
            <v>3.1.1.03.01.02.01.007</v>
          </cell>
          <cell r="G239" t="str">
            <v>Despesas AdministrativasInternet</v>
          </cell>
          <cell r="H239" t="str">
            <v>Despesas Administrativas</v>
          </cell>
          <cell r="I239" t="str">
            <v>Internet</v>
          </cell>
          <cell r="J239" t="str">
            <v>3.1.1.03.01.02.02.003</v>
          </cell>
        </row>
        <row r="240">
          <cell r="B240" t="str">
            <v>Despesas AdministrativasDiárias Viagens</v>
          </cell>
          <cell r="C240" t="str">
            <v>Despesas Administrativas</v>
          </cell>
          <cell r="D240" t="str">
            <v>Diárias Viagens</v>
          </cell>
          <cell r="E240" t="str">
            <v>3.1.1.03.01.02.01.006</v>
          </cell>
          <cell r="G240" t="str">
            <v>Despesas AdministrativasServiço de Trasmissão em Audio e Video</v>
          </cell>
          <cell r="H240" t="str">
            <v>Despesas Administrativas</v>
          </cell>
          <cell r="I240" t="str">
            <v>Serviço de Trasmissão em Audio e Video</v>
          </cell>
          <cell r="J240" t="str">
            <v>3.1.1.03.01.02.02.004</v>
          </cell>
        </row>
        <row r="241">
          <cell r="B241" t="str">
            <v xml:space="preserve">Despesas AdministrativasHospedagem </v>
          </cell>
          <cell r="C241" t="str">
            <v>Despesas Administrativas</v>
          </cell>
          <cell r="D241" t="str">
            <v xml:space="preserve">Hospedagem </v>
          </cell>
          <cell r="E241" t="str">
            <v>3.1.1.03.01.02.01.001</v>
          </cell>
          <cell r="G241" t="str">
            <v>Despesas AdministrativasTelefonia Fixa</v>
          </cell>
          <cell r="H241" t="str">
            <v>Despesas Administrativas</v>
          </cell>
          <cell r="I241" t="str">
            <v>Telefonia Fixa</v>
          </cell>
          <cell r="J241" t="str">
            <v>3.1.1.03.01.02.02.001</v>
          </cell>
        </row>
        <row r="242">
          <cell r="B242" t="str">
            <v>Despesas AdministrativasDeslocamentos e Viagens</v>
          </cell>
          <cell r="C242" t="str">
            <v>Despesas Administrativas</v>
          </cell>
          <cell r="D242" t="str">
            <v>Deslocamentos e Viagens</v>
          </cell>
          <cell r="E242" t="str">
            <v>3.1.1.03.01.02.01.002</v>
          </cell>
          <cell r="G242" t="str">
            <v>Despesas AdministrativasTelefonia Móvel</v>
          </cell>
          <cell r="H242" t="str">
            <v>Despesas Administrativas</v>
          </cell>
          <cell r="I242" t="str">
            <v>Telefonia Móvel</v>
          </cell>
          <cell r="J242" t="str">
            <v>3.1.1.03.01.02.02.002</v>
          </cell>
        </row>
        <row r="243">
          <cell r="B243" t="str">
            <v>Despesas Administrativas(-) Telefonia e Telecomunicações</v>
          </cell>
          <cell r="C243" t="str">
            <v>Despesas Administrativas</v>
          </cell>
          <cell r="D243" t="str">
            <v>(-) Telefonia e Telecomunicações</v>
          </cell>
          <cell r="E243" t="str">
            <v>SOMA</v>
          </cell>
          <cell r="G243" t="str">
            <v>Despesas AdministrativasVoip</v>
          </cell>
          <cell r="H243" t="str">
            <v>Despesas Administrativas</v>
          </cell>
          <cell r="I243" t="str">
            <v>Voip</v>
          </cell>
          <cell r="J243" t="str">
            <v>3.1.1.03.01.02.02.005</v>
          </cell>
        </row>
        <row r="244">
          <cell r="B244" t="str">
            <v>Despesas AdministrativasInternet</v>
          </cell>
          <cell r="C244" t="str">
            <v>Despesas Administrativas</v>
          </cell>
          <cell r="D244" t="str">
            <v>Internet</v>
          </cell>
          <cell r="E244" t="str">
            <v>3.1.1.03.01.02.02.003</v>
          </cell>
          <cell r="G244" t="str">
            <v>Despesas Administrativas(-)Materias de Consumo</v>
          </cell>
          <cell r="H244" t="str">
            <v>Despesas Administrativas</v>
          </cell>
          <cell r="I244" t="str">
            <v>(-)Materias de Consumo</v>
          </cell>
          <cell r="J244" t="str">
            <v>SOMA</v>
          </cell>
        </row>
        <row r="245">
          <cell r="B245" t="str">
            <v>Despesas AdministrativasServiço de Trasmissão em Audio e Video</v>
          </cell>
          <cell r="C245" t="str">
            <v>Despesas Administrativas</v>
          </cell>
          <cell r="D245" t="str">
            <v>Serviço de Trasmissão em Audio e Video</v>
          </cell>
          <cell r="E245" t="str">
            <v>3.1.1.03.01.02.02.004</v>
          </cell>
          <cell r="G245" t="str">
            <v>Despesas AdministrativasAluguel Máquina Reprográfica</v>
          </cell>
          <cell r="H245" t="str">
            <v>Despesas Administrativas</v>
          </cell>
          <cell r="I245" t="str">
            <v>Aluguel Máquina Reprográfica</v>
          </cell>
          <cell r="J245" t="str">
            <v>3.1.1.03.01.02.06.012</v>
          </cell>
        </row>
        <row r="246">
          <cell r="B246" t="str">
            <v>Despesas AdministrativasTelefonia Fixa</v>
          </cell>
          <cell r="C246" t="str">
            <v>Despesas Administrativas</v>
          </cell>
          <cell r="D246" t="str">
            <v>Telefonia Fixa</v>
          </cell>
          <cell r="E246" t="str">
            <v>3.1.1.03.01.02.02.001</v>
          </cell>
          <cell r="G246" t="str">
            <v>Despesas AdministrativasCoffee Break</v>
          </cell>
          <cell r="H246" t="str">
            <v>Despesas Administrativas</v>
          </cell>
          <cell r="I246" t="str">
            <v>Coffee Break</v>
          </cell>
          <cell r="J246" t="str">
            <v>3.1.1.03.01.02.03.007</v>
          </cell>
        </row>
        <row r="247">
          <cell r="B247" t="str">
            <v>Despesas AdministrativasTelefonia Móvel</v>
          </cell>
          <cell r="C247" t="str">
            <v>Despesas Administrativas</v>
          </cell>
          <cell r="D247" t="str">
            <v>Telefonia Móvel</v>
          </cell>
          <cell r="E247" t="str">
            <v>3.1.1.03.01.02.02.002</v>
          </cell>
          <cell r="G247" t="str">
            <v>Despesas AdministrativasMateriais de Natureza Permanente</v>
          </cell>
          <cell r="H247" t="str">
            <v>Despesas Administrativas</v>
          </cell>
          <cell r="I247" t="str">
            <v>Materiais de Natureza Permanente</v>
          </cell>
          <cell r="J247" t="str">
            <v>3.1.1.03.01.02.03.006</v>
          </cell>
        </row>
        <row r="248">
          <cell r="B248" t="str">
            <v>Despesas AdministrativasVoip</v>
          </cell>
          <cell r="C248" t="str">
            <v>Despesas Administrativas</v>
          </cell>
          <cell r="D248" t="str">
            <v>Voip</v>
          </cell>
          <cell r="E248" t="str">
            <v>3.1.1.03.01.02.02.005</v>
          </cell>
          <cell r="G248" t="str">
            <v>Despesas AdministrativasMaterial de Consumo Informática</v>
          </cell>
          <cell r="H248" t="str">
            <v>Despesas Administrativas</v>
          </cell>
          <cell r="I248" t="str">
            <v>Material de Consumo Informática</v>
          </cell>
          <cell r="J248" t="str">
            <v>3.1.1.03.01.02.03.001</v>
          </cell>
        </row>
        <row r="249">
          <cell r="B249" t="str">
            <v>Despesas Administrativas(-)Materias de Consumo</v>
          </cell>
          <cell r="C249" t="str">
            <v>Despesas Administrativas</v>
          </cell>
          <cell r="D249" t="str">
            <v>(-)Materias de Consumo</v>
          </cell>
          <cell r="E249" t="str">
            <v>SOMA</v>
          </cell>
          <cell r="G249" t="str">
            <v>Despesas AdministrativasMaterial de Consumo Máquina Reprografia</v>
          </cell>
          <cell r="H249" t="str">
            <v>Despesas Administrativas</v>
          </cell>
          <cell r="I249" t="str">
            <v>Material de Consumo Máquina Reprografia</v>
          </cell>
          <cell r="J249" t="str">
            <v>3.1.1.03.01.02.03.002</v>
          </cell>
        </row>
        <row r="250">
          <cell r="B250" t="str">
            <v>Despesas AdministrativasAluguel Máquina Reprográfica</v>
          </cell>
          <cell r="C250" t="str">
            <v>Despesas Administrativas</v>
          </cell>
          <cell r="D250" t="str">
            <v>Aluguel Máquina Reprográfica</v>
          </cell>
          <cell r="E250" t="str">
            <v>3.1.1.03.01.02.06.020</v>
          </cell>
          <cell r="G250" t="str">
            <v>Despesas AdministrativasMaterial de Expediente</v>
          </cell>
          <cell r="H250" t="str">
            <v>Despesas Administrativas</v>
          </cell>
          <cell r="I250" t="str">
            <v>Material de Expediente</v>
          </cell>
          <cell r="J250" t="str">
            <v>3.1.1.03.01.02.03.003</v>
          </cell>
        </row>
        <row r="251">
          <cell r="B251" t="str">
            <v>Despesas AdministrativasCoffee Break</v>
          </cell>
          <cell r="C251" t="str">
            <v>Despesas Administrativas</v>
          </cell>
          <cell r="D251" t="str">
            <v>Coffee Break</v>
          </cell>
          <cell r="E251" t="str">
            <v>3.1.1.03.01.02.03.007</v>
          </cell>
          <cell r="G251" t="str">
            <v>Despesas AdministrativasMaterial de Limpeza</v>
          </cell>
          <cell r="H251" t="str">
            <v>Despesas Administrativas</v>
          </cell>
          <cell r="I251" t="str">
            <v>Material de Limpeza</v>
          </cell>
          <cell r="J251" t="str">
            <v>3.1.1.03.01.02.03.004</v>
          </cell>
        </row>
        <row r="252">
          <cell r="B252" t="str">
            <v>Despesas AdministrativasMateriais de Natureza Permanente</v>
          </cell>
          <cell r="C252" t="str">
            <v>Despesas Administrativas</v>
          </cell>
          <cell r="D252" t="str">
            <v>Materiais de Natureza Permanente</v>
          </cell>
          <cell r="E252" t="str">
            <v>3.1.1.03.01.02.03.006</v>
          </cell>
          <cell r="G252" t="str">
            <v>Despesas AdministrativasMaterial EPI</v>
          </cell>
          <cell r="H252" t="str">
            <v>Despesas Administrativas</v>
          </cell>
          <cell r="I252" t="str">
            <v>Material EPI</v>
          </cell>
          <cell r="J252" t="str">
            <v>3.1.1.03.01.02.03.008</v>
          </cell>
        </row>
        <row r="253">
          <cell r="B253" t="str">
            <v>Despesas AdministrativasMaterial de Consumo Informática</v>
          </cell>
          <cell r="C253" t="str">
            <v>Despesas Administrativas</v>
          </cell>
          <cell r="D253" t="str">
            <v>Material de Consumo Informática</v>
          </cell>
          <cell r="E253" t="str">
            <v>3.1.1.03.01.02.03.001</v>
          </cell>
          <cell r="G253" t="str">
            <v>Despesas AdministrativasMaterial Gráfico e Repreográfico</v>
          </cell>
          <cell r="H253" t="str">
            <v>Despesas Administrativas</v>
          </cell>
          <cell r="I253" t="str">
            <v>Material Gráfico e Repreográfico</v>
          </cell>
          <cell r="J253" t="str">
            <v>3.1.1.03.01.02.03.005</v>
          </cell>
        </row>
        <row r="254">
          <cell r="B254" t="str">
            <v>Despesas AdministrativasMaterial de Consumo Máquina Reprografia</v>
          </cell>
          <cell r="C254" t="str">
            <v>Despesas Administrativas</v>
          </cell>
          <cell r="D254" t="str">
            <v>Material de Consumo Máquina Reprografia</v>
          </cell>
          <cell r="E254" t="str">
            <v>3.1.1.03.01.02.03.002</v>
          </cell>
          <cell r="G254" t="str">
            <v>Despesas Administrativas(-) Serviços Técnicos Especializados</v>
          </cell>
          <cell r="H254" t="str">
            <v>Despesas Administrativas</v>
          </cell>
          <cell r="I254" t="str">
            <v>(-) Serviços Técnicos Especializados</v>
          </cell>
          <cell r="J254" t="str">
            <v>SOMA</v>
          </cell>
        </row>
        <row r="255">
          <cell r="B255" t="str">
            <v>Despesas AdministrativasMaterial de Expediente</v>
          </cell>
          <cell r="C255" t="str">
            <v>Despesas Administrativas</v>
          </cell>
          <cell r="D255" t="str">
            <v>Material de Expediente</v>
          </cell>
          <cell r="E255" t="str">
            <v>3.1.1.03.01.02.03.003</v>
          </cell>
          <cell r="G255" t="str">
            <v>Despesas AdministrativasAdvocacia</v>
          </cell>
          <cell r="H255" t="str">
            <v>Despesas Administrativas</v>
          </cell>
          <cell r="I255" t="str">
            <v>Advocacia</v>
          </cell>
          <cell r="J255" t="str">
            <v>3.1.1.03.01.02.04.003</v>
          </cell>
        </row>
        <row r="256">
          <cell r="B256" t="str">
            <v>Despesas AdministrativasMaterial de Limpeza</v>
          </cell>
          <cell r="C256" t="str">
            <v>Despesas Administrativas</v>
          </cell>
          <cell r="D256" t="str">
            <v>Material de Limpeza</v>
          </cell>
          <cell r="E256" t="str">
            <v>3.1.1.03.01.02.03.004</v>
          </cell>
          <cell r="G256" t="str">
            <v>Despesas AdministrativasAssessoria Criação e Publicidade</v>
          </cell>
          <cell r="H256" t="str">
            <v>Despesas Administrativas</v>
          </cell>
          <cell r="I256" t="str">
            <v>Assessoria Criação e Publicidade</v>
          </cell>
          <cell r="J256" t="str">
            <v>3.1.1.03.01.02.04.007</v>
          </cell>
        </row>
        <row r="257">
          <cell r="B257" t="str">
            <v>Despesas AdministrativasMaterial EPI</v>
          </cell>
          <cell r="C257" t="str">
            <v>Despesas Administrativas</v>
          </cell>
          <cell r="D257" t="str">
            <v>Material EPI</v>
          </cell>
          <cell r="E257" t="str">
            <v>3.1.1.03.01.02.03.008</v>
          </cell>
          <cell r="G257" t="str">
            <v>Despesas AdministrativasAssessoria de Comunicação</v>
          </cell>
          <cell r="H257" t="str">
            <v>Despesas Administrativas</v>
          </cell>
          <cell r="I257" t="str">
            <v>Assessoria de Comunicação</v>
          </cell>
          <cell r="J257" t="str">
            <v>3.1.1.03.01.02.04.016</v>
          </cell>
        </row>
        <row r="258">
          <cell r="B258" t="str">
            <v>Despesas AdministrativasMaterial Gráfico e Repreográfico</v>
          </cell>
          <cell r="C258" t="str">
            <v>Despesas Administrativas</v>
          </cell>
          <cell r="D258" t="str">
            <v>Material Gráfico e Repreográfico</v>
          </cell>
          <cell r="E258" t="str">
            <v>3.1.1.03.01.02.03.005</v>
          </cell>
          <cell r="G258" t="str">
            <v>Despesas AdministrativasAssessoria de Imprensa</v>
          </cell>
          <cell r="H258" t="str">
            <v>Despesas Administrativas</v>
          </cell>
          <cell r="I258" t="str">
            <v>Assessoria de Imprensa</v>
          </cell>
          <cell r="J258" t="str">
            <v>3.1.1.03.01.02.04.005</v>
          </cell>
        </row>
        <row r="259">
          <cell r="B259" t="str">
            <v>Despesas Administrativas(-) Serviços Técnicos Especializados</v>
          </cell>
          <cell r="C259" t="str">
            <v>Despesas Administrativas</v>
          </cell>
          <cell r="D259" t="str">
            <v>(-) Serviços Técnicos Especializados</v>
          </cell>
          <cell r="E259" t="str">
            <v>SOMA</v>
          </cell>
          <cell r="G259" t="str">
            <v>Despesas AdministrativasAssessoria em TI</v>
          </cell>
          <cell r="H259" t="str">
            <v>Despesas Administrativas</v>
          </cell>
          <cell r="I259" t="str">
            <v>Assessoria em TI</v>
          </cell>
          <cell r="J259" t="str">
            <v>3.1.1.03.01.02.04.013</v>
          </cell>
        </row>
        <row r="260">
          <cell r="B260" t="str">
            <v>Despesas AdministrativasAdvocacia</v>
          </cell>
          <cell r="C260" t="str">
            <v>Despesas Administrativas</v>
          </cell>
          <cell r="D260" t="str">
            <v>Advocacia</v>
          </cell>
          <cell r="E260" t="str">
            <v>3.1.1.03.01.02.04.003</v>
          </cell>
          <cell r="G260" t="str">
            <v>Despesas AdministrativasAssessoria Empresarial</v>
          </cell>
          <cell r="H260" t="str">
            <v>Despesas Administrativas</v>
          </cell>
          <cell r="I260" t="str">
            <v>Assessoria Empresarial</v>
          </cell>
          <cell r="J260" t="str">
            <v>3.1.1.03.01.02.04.009</v>
          </cell>
        </row>
        <row r="261">
          <cell r="B261" t="str">
            <v>Despesas AdministrativasAssessoria Criação e Publicidade</v>
          </cell>
          <cell r="C261" t="str">
            <v>Despesas Administrativas</v>
          </cell>
          <cell r="D261" t="str">
            <v>Assessoria Criação e Publicidade</v>
          </cell>
          <cell r="E261" t="str">
            <v>3.1.1.03.01.02.04.007</v>
          </cell>
          <cell r="G261" t="str">
            <v>Despesas AdministrativasAssessoria Tributária</v>
          </cell>
          <cell r="H261" t="str">
            <v>Despesas Administrativas</v>
          </cell>
          <cell r="I261" t="str">
            <v>Assessoria Tributária</v>
          </cell>
          <cell r="J261" t="str">
            <v>3.1.1.03.01.02.04.017</v>
          </cell>
        </row>
        <row r="262">
          <cell r="B262" t="str">
            <v>Despesas AdministrativasAssessoria de Comunicação</v>
          </cell>
          <cell r="C262" t="str">
            <v>Despesas Administrativas</v>
          </cell>
          <cell r="D262" t="str">
            <v>Assessoria de Comunicação</v>
          </cell>
          <cell r="E262" t="str">
            <v>3.1.1.03.01.02.04.016</v>
          </cell>
          <cell r="G262" t="str">
            <v>Despesas AdministrativasAuditoria Independente</v>
          </cell>
          <cell r="H262" t="str">
            <v>Despesas Administrativas</v>
          </cell>
          <cell r="I262" t="str">
            <v>Auditoria Independente</v>
          </cell>
          <cell r="J262" t="str">
            <v>3.1.1.03.01.02.04.004</v>
          </cell>
        </row>
        <row r="263">
          <cell r="B263" t="str">
            <v>Despesas AdministrativasAssessoria de Imprensa</v>
          </cell>
          <cell r="C263" t="str">
            <v>Despesas Administrativas</v>
          </cell>
          <cell r="D263" t="str">
            <v>Assessoria de Imprensa</v>
          </cell>
          <cell r="E263" t="str">
            <v>3.1.1.03.01.02.04.005</v>
          </cell>
          <cell r="G263" t="str">
            <v>Despesas AdministrativasComissão Empresa de Cobrança</v>
          </cell>
          <cell r="H263" t="str">
            <v>Despesas Administrativas</v>
          </cell>
          <cell r="I263" t="str">
            <v>Comissão Empresa de Cobrança</v>
          </cell>
          <cell r="J263" t="str">
            <v>3.1.1.03.01.02.04.006</v>
          </cell>
        </row>
        <row r="264">
          <cell r="B264" t="str">
            <v>Despesas AdministrativasAssessoria em TI</v>
          </cell>
          <cell r="C264" t="str">
            <v>Despesas Administrativas</v>
          </cell>
          <cell r="D264" t="str">
            <v>Assessoria em TI</v>
          </cell>
          <cell r="E264" t="str">
            <v>3.1.1.03.01.02.04.013</v>
          </cell>
          <cell r="G264" t="str">
            <v>Despesas AdministrativasDesenvolvimento e Manutenção de Software</v>
          </cell>
          <cell r="H264" t="str">
            <v>Despesas Administrativas</v>
          </cell>
          <cell r="I264" t="str">
            <v>Desenvolvimento e Manutenção de Software</v>
          </cell>
          <cell r="J264" t="str">
            <v>3.1.1.03.01.02.04.010</v>
          </cell>
        </row>
        <row r="265">
          <cell r="B265" t="str">
            <v>Despesas AdministrativasAssessoria Empresarial</v>
          </cell>
          <cell r="C265" t="str">
            <v>Despesas Administrativas</v>
          </cell>
          <cell r="D265" t="str">
            <v>Assessoria Empresarial</v>
          </cell>
          <cell r="E265" t="str">
            <v>3.1.1.03.01.02.04.009</v>
          </cell>
          <cell r="G265" t="str">
            <v>Despesas AdministrativasFerramentas de Pesquisa</v>
          </cell>
          <cell r="H265" t="str">
            <v>Despesas Administrativas</v>
          </cell>
          <cell r="I265" t="str">
            <v>Ferramentas de Pesquisa</v>
          </cell>
          <cell r="J265" t="str">
            <v>3.1.1.03.01.02.04.018</v>
          </cell>
        </row>
        <row r="266">
          <cell r="B266" t="str">
            <v>Despesas AdministrativasAssessoria Tributária</v>
          </cell>
          <cell r="C266" t="str">
            <v>Despesas Administrativas</v>
          </cell>
          <cell r="D266" t="str">
            <v>Assessoria Tributária</v>
          </cell>
          <cell r="E266" t="str">
            <v>3.1.1.03.01.02.04.017</v>
          </cell>
          <cell r="G266" t="str">
            <v>Despesas AdministrativasLicença para Uso de Software (Aluguel)</v>
          </cell>
          <cell r="H266" t="str">
            <v>Despesas Administrativas</v>
          </cell>
          <cell r="I266" t="str">
            <v>Licença para Uso de Software (Aluguel)</v>
          </cell>
          <cell r="J266" t="str">
            <v>3.1.1.03.01.02.04.012</v>
          </cell>
        </row>
        <row r="267">
          <cell r="B267" t="str">
            <v>Despesas AdministrativasAuditoria Independente</v>
          </cell>
          <cell r="C267" t="str">
            <v>Despesas Administrativas</v>
          </cell>
          <cell r="D267" t="str">
            <v>Auditoria Independente</v>
          </cell>
          <cell r="E267" t="str">
            <v>3.1.1.03.01.02.04.004</v>
          </cell>
          <cell r="G267" t="str">
            <v>Despesas AdministrativasManutenção Suporte Técnico Software</v>
          </cell>
          <cell r="H267" t="str">
            <v>Despesas Administrativas</v>
          </cell>
          <cell r="I267" t="str">
            <v>Manutenção Suporte Técnico Software</v>
          </cell>
          <cell r="J267" t="str">
            <v>3.1.1.03.01.02.04.015</v>
          </cell>
        </row>
        <row r="268">
          <cell r="B268" t="str">
            <v>Despesas AdministrativasComissão Empresa de Cobrança</v>
          </cell>
          <cell r="C268" t="str">
            <v>Despesas Administrativas</v>
          </cell>
          <cell r="D268" t="str">
            <v>Comissão Empresa de Cobrança</v>
          </cell>
          <cell r="E268" t="str">
            <v>3.1.1.03.01.02.04.006</v>
          </cell>
          <cell r="G268" t="str">
            <v>Despesas AdministrativasParticipação em Associações</v>
          </cell>
          <cell r="H268" t="str">
            <v>Despesas Administrativas</v>
          </cell>
          <cell r="I268" t="str">
            <v>Participação em Associações</v>
          </cell>
          <cell r="J268" t="str">
            <v>3.1.1.03.01.02.04.008</v>
          </cell>
        </row>
        <row r="269">
          <cell r="B269" t="str">
            <v>Despesas AdministrativasDesenvolvimento e Manutenção de Software</v>
          </cell>
          <cell r="C269" t="str">
            <v>Despesas Administrativas</v>
          </cell>
          <cell r="D269" t="str">
            <v>Desenvolvimento e Manutenção de Software</v>
          </cell>
          <cell r="E269" t="str">
            <v>3.1.1.03.01.02.04.010</v>
          </cell>
          <cell r="G269" t="str">
            <v>Despesas AdministrativasRecrutamento e Seleção</v>
          </cell>
          <cell r="H269" t="str">
            <v>Despesas Administrativas</v>
          </cell>
          <cell r="I269" t="str">
            <v>Recrutamento e Seleção</v>
          </cell>
          <cell r="J269" t="str">
            <v>3.1.1.03.01.01.05.006</v>
          </cell>
        </row>
        <row r="270">
          <cell r="B270" t="str">
            <v>Despesas AdministrativasFerramentas de Pesquisa</v>
          </cell>
          <cell r="C270" t="str">
            <v>Despesas Administrativas</v>
          </cell>
          <cell r="D270" t="str">
            <v>Ferramentas de Pesquisa</v>
          </cell>
          <cell r="E270" t="str">
            <v>3.1.1.03.01.02.04.018</v>
          </cell>
          <cell r="G270" t="str">
            <v>Despesas AdministrativasServiço Análise de Crédito</v>
          </cell>
          <cell r="H270" t="str">
            <v>Despesas Administrativas</v>
          </cell>
          <cell r="I270" t="str">
            <v>Serviço Análise de Crédito</v>
          </cell>
          <cell r="J270" t="str">
            <v>3.1.1.03.01.02.04.014</v>
          </cell>
        </row>
        <row r="271">
          <cell r="B271" t="str">
            <v>Despesas AdministrativasLicença para Uso de Software (Aluguel)</v>
          </cell>
          <cell r="C271" t="str">
            <v>Despesas Administrativas</v>
          </cell>
          <cell r="D271" t="str">
            <v>Licença para Uso de Software (Aluguel)</v>
          </cell>
          <cell r="E271" t="str">
            <v>3.1.1.03.01.02.04.012</v>
          </cell>
          <cell r="G271" t="str">
            <v>Despesas AdministrativasServiço de Desembaraço Aduaneiro</v>
          </cell>
          <cell r="H271" t="str">
            <v>Despesas Administrativas</v>
          </cell>
          <cell r="I271" t="str">
            <v>Serviço de Desembaraço Aduaneiro</v>
          </cell>
          <cell r="J271" t="str">
            <v>3.1.1.03.01.06.01.002</v>
          </cell>
        </row>
        <row r="272">
          <cell r="B272" t="str">
            <v>Despesas AdministrativasManutenção Suporte Técnico Software</v>
          </cell>
          <cell r="C272" t="str">
            <v>Despesas Administrativas</v>
          </cell>
          <cell r="D272" t="str">
            <v>Manutenção Suporte Técnico Software</v>
          </cell>
          <cell r="E272" t="str">
            <v>3.1.1.03.01.02.04.015</v>
          </cell>
          <cell r="G272" t="str">
            <v>Despesas AdministrativasServiços de Contabilidade</v>
          </cell>
          <cell r="H272" t="str">
            <v>Despesas Administrativas</v>
          </cell>
          <cell r="I272" t="str">
            <v>Serviços de Contabilidade</v>
          </cell>
          <cell r="J272" t="str">
            <v>3.1.1.03.01.02.04.001</v>
          </cell>
        </row>
        <row r="273">
          <cell r="B273" t="str">
            <v>Despesas AdministrativasParticipação em Associações</v>
          </cell>
          <cell r="C273" t="str">
            <v>Despesas Administrativas</v>
          </cell>
          <cell r="D273" t="str">
            <v>Participação em Associações</v>
          </cell>
          <cell r="E273" t="str">
            <v>3.1.1.03.01.02.04.008</v>
          </cell>
          <cell r="G273" t="str">
            <v>Despesas AdministrativasServiços de Segurança</v>
          </cell>
          <cell r="H273" t="str">
            <v>Despesas Administrativas</v>
          </cell>
          <cell r="I273" t="str">
            <v>Serviços de Segurança</v>
          </cell>
          <cell r="J273" t="str">
            <v>3.1.1.03.01.02.04.002</v>
          </cell>
        </row>
        <row r="274">
          <cell r="B274" t="str">
            <v>Despesas AdministrativasRecrutamento e Seleção</v>
          </cell>
          <cell r="C274" t="str">
            <v>Despesas Administrativas</v>
          </cell>
          <cell r="D274" t="str">
            <v>Recrutamento e Seleção</v>
          </cell>
          <cell r="E274" t="str">
            <v>3.1.1.03.01.01.05.006</v>
          </cell>
          <cell r="G274" t="str">
            <v>Despesas AdministrativasSuporte Técnico Software</v>
          </cell>
          <cell r="H274" t="str">
            <v>Despesas Administrativas</v>
          </cell>
          <cell r="I274" t="str">
            <v>Suporte Técnico Software</v>
          </cell>
          <cell r="J274" t="str">
            <v>3.1.1.03.01.02.04.011</v>
          </cell>
        </row>
        <row r="275">
          <cell r="B275" t="str">
            <v>Despesas AdministrativasServiço Análise de Crédito</v>
          </cell>
          <cell r="C275" t="str">
            <v>Despesas Administrativas</v>
          </cell>
          <cell r="D275" t="str">
            <v>Serviço Análise de Crédito</v>
          </cell>
          <cell r="E275" t="str">
            <v>3.1.1.03.01.02.04.014</v>
          </cell>
          <cell r="G275" t="str">
            <v>Despesas Administrativas(-)Manutenção</v>
          </cell>
          <cell r="H275" t="str">
            <v>Despesas Administrativas</v>
          </cell>
          <cell r="I275" t="str">
            <v>(-)Manutenção</v>
          </cell>
          <cell r="J275" t="str">
            <v>SOMA</v>
          </cell>
        </row>
        <row r="276">
          <cell r="B276" t="str">
            <v>Despesas AdministrativasServiço de Desembaraço Aduaneiro</v>
          </cell>
          <cell r="C276" t="str">
            <v>Despesas Administrativas</v>
          </cell>
          <cell r="D276" t="str">
            <v>Serviço de Desembaraço Aduaneiro</v>
          </cell>
          <cell r="E276" t="str">
            <v>3.1.1.03.01.03.03.003</v>
          </cell>
          <cell r="G276" t="str">
            <v>Despesas AdministrativasManutenção Conservação Máq. e Equipamentos</v>
          </cell>
          <cell r="H276" t="str">
            <v>Despesas Administrativas</v>
          </cell>
          <cell r="I276" t="str">
            <v>Manutenção Conservação Máq. e Equipamentos</v>
          </cell>
          <cell r="J276" t="str">
            <v>3.1.1.03.01.02.05.003</v>
          </cell>
        </row>
        <row r="277">
          <cell r="B277" t="str">
            <v>Despesas AdministrativasServiços de Contabilidade</v>
          </cell>
          <cell r="C277" t="str">
            <v>Despesas Administrativas</v>
          </cell>
          <cell r="D277" t="str">
            <v>Serviços de Contabilidade</v>
          </cell>
          <cell r="E277" t="str">
            <v>3.1.1.03.01.02.04.001</v>
          </cell>
          <cell r="G277" t="str">
            <v>Despesas AdministrativasManutenção Conservação Móveis e Utensílios</v>
          </cell>
          <cell r="H277" t="str">
            <v>Despesas Administrativas</v>
          </cell>
          <cell r="I277" t="str">
            <v>Manutenção Conservação Móveis e Utensílios</v>
          </cell>
          <cell r="J277" t="str">
            <v>3.1.1.03.01.02.05.002</v>
          </cell>
        </row>
        <row r="278">
          <cell r="B278" t="str">
            <v>Despesas AdministrativasServiços de Segurança</v>
          </cell>
          <cell r="C278" t="str">
            <v>Despesas Administrativas</v>
          </cell>
          <cell r="D278" t="str">
            <v>Serviços de Segurança</v>
          </cell>
          <cell r="E278" t="str">
            <v>3.1.1.03.01.02.04.002</v>
          </cell>
          <cell r="G278" t="str">
            <v>Despesas AdministrativasManutenção de Equipamentos de Informática</v>
          </cell>
          <cell r="H278" t="str">
            <v>Despesas Administrativas</v>
          </cell>
          <cell r="I278" t="str">
            <v>Manutenção de Equipamentos de Informática</v>
          </cell>
          <cell r="J278" t="str">
            <v>3.1.1.03.01.02.05.004</v>
          </cell>
        </row>
        <row r="279">
          <cell r="B279" t="str">
            <v>Despesas AdministrativasSuporte Técnico Software</v>
          </cell>
          <cell r="C279" t="str">
            <v>Despesas Administrativas</v>
          </cell>
          <cell r="D279" t="str">
            <v>Suporte Técnico Software</v>
          </cell>
          <cell r="E279" t="str">
            <v>3.1.1.03.01.02.04.011</v>
          </cell>
          <cell r="G279" t="str">
            <v>Despesas AdministrativasManutenção e Conservação Instalações</v>
          </cell>
          <cell r="H279" t="str">
            <v>Despesas Administrativas</v>
          </cell>
          <cell r="I279" t="str">
            <v>Manutenção e Conservação Instalações</v>
          </cell>
          <cell r="J279" t="str">
            <v>3.1.1.03.01.02.05.005</v>
          </cell>
        </row>
        <row r="280">
          <cell r="B280" t="str">
            <v>Despesas Administrativas(-)Manutenção</v>
          </cell>
          <cell r="C280" t="str">
            <v>Despesas Administrativas</v>
          </cell>
          <cell r="D280" t="str">
            <v>(-)Manutenção</v>
          </cell>
          <cell r="E280" t="str">
            <v>SOMA</v>
          </cell>
          <cell r="G280" t="str">
            <v>Despesas AdministrativasManutenção e Conservação Predial</v>
          </cell>
          <cell r="H280" t="str">
            <v>Despesas Administrativas</v>
          </cell>
          <cell r="I280" t="str">
            <v>Manutenção e Conservação Predial</v>
          </cell>
          <cell r="J280" t="str">
            <v>3.1.1.03.01.02.05.006</v>
          </cell>
        </row>
        <row r="281">
          <cell r="B281" t="str">
            <v>Despesas AdministrativasManutenção Conservação Máq. e Equipamentos</v>
          </cell>
          <cell r="C281" t="str">
            <v>Despesas Administrativas</v>
          </cell>
          <cell r="D281" t="str">
            <v>Manutenção Conservação Máq. e Equipamentos</v>
          </cell>
          <cell r="E281" t="str">
            <v>3.1.1.03.01.02.05.003</v>
          </cell>
          <cell r="G281" t="str">
            <v>Despesas AdministrativasMateriais de Manutenção e Reparos</v>
          </cell>
          <cell r="H281" t="str">
            <v>Despesas Administrativas</v>
          </cell>
          <cell r="I281" t="str">
            <v>Materiais de Manutenção e Reparos</v>
          </cell>
          <cell r="J281" t="str">
            <v>3.1.1.03.01.02.05.001</v>
          </cell>
        </row>
        <row r="282">
          <cell r="B282" t="str">
            <v>Despesas AdministrativasManutenção Conservação Móveis e Utensílios</v>
          </cell>
          <cell r="C282" t="str">
            <v>Despesas Administrativas</v>
          </cell>
          <cell r="D282" t="str">
            <v>Manutenção Conservação Móveis e Utensílios</v>
          </cell>
          <cell r="E282" t="str">
            <v>3.1.1.03.01.02.05.002</v>
          </cell>
          <cell r="G282" t="str">
            <v>Despesas Administrativas(-)Outras Despesas Gerais</v>
          </cell>
          <cell r="H282" t="str">
            <v>Despesas Administrativas</v>
          </cell>
          <cell r="I282" t="str">
            <v>(-)Outras Despesas Gerais</v>
          </cell>
          <cell r="J282" t="str">
            <v>SOMA</v>
          </cell>
        </row>
        <row r="283">
          <cell r="B283" t="str">
            <v>Despesas AdministrativasManutenção de Equipamentos de Informática</v>
          </cell>
          <cell r="C283" t="str">
            <v>Despesas Administrativas</v>
          </cell>
          <cell r="D283" t="str">
            <v>Manutenção de Equipamentos de Informática</v>
          </cell>
          <cell r="E283" t="str">
            <v>3.1.1.03.01.02.05.004</v>
          </cell>
          <cell r="G283" t="str">
            <v>Despesas AdministrativasÁgua</v>
          </cell>
          <cell r="H283" t="str">
            <v>Despesas Administrativas</v>
          </cell>
          <cell r="I283" t="str">
            <v>Água</v>
          </cell>
          <cell r="J283" t="str">
            <v>3.1.1.03.01.02.06.008</v>
          </cell>
        </row>
        <row r="284">
          <cell r="B284" t="str">
            <v>Despesas AdministrativasManutenção e Conservação Instalações</v>
          </cell>
          <cell r="C284" t="str">
            <v>Despesas Administrativas</v>
          </cell>
          <cell r="D284" t="str">
            <v>Manutenção e Conservação Instalações</v>
          </cell>
          <cell r="E284" t="str">
            <v>3.1.1.03.01.02.05.005</v>
          </cell>
          <cell r="G284" t="str">
            <v>Despesas AdministrativasAluguel de Imóveis</v>
          </cell>
          <cell r="H284" t="str">
            <v>Despesas Administrativas</v>
          </cell>
          <cell r="I284" t="str">
            <v>Aluguel de Imóveis</v>
          </cell>
          <cell r="J284" t="str">
            <v>3.1.1.03.01.02.06.014</v>
          </cell>
        </row>
        <row r="285">
          <cell r="B285" t="str">
            <v>Despesas AdministrativasManutenção e Conservação Predial</v>
          </cell>
          <cell r="C285" t="str">
            <v>Despesas Administrativas</v>
          </cell>
          <cell r="D285" t="str">
            <v>Manutenção e Conservação Predial</v>
          </cell>
          <cell r="E285" t="str">
            <v>3.1.1.03.01.02.05.006</v>
          </cell>
          <cell r="G285" t="str">
            <v>Despesas AdministrativasAluguel de Máquinas e Equipamentos</v>
          </cell>
          <cell r="H285" t="str">
            <v>Despesas Administrativas</v>
          </cell>
          <cell r="I285" t="str">
            <v>Aluguel de Máquinas e Equipamentos</v>
          </cell>
          <cell r="J285" t="str">
            <v>3.1.1.03.01.03.01.002</v>
          </cell>
        </row>
        <row r="286">
          <cell r="B286" t="str">
            <v>Despesas AdministrativasMateriais de Manutenção e Reparos</v>
          </cell>
          <cell r="C286" t="str">
            <v>Despesas Administrativas</v>
          </cell>
          <cell r="D286" t="str">
            <v>Materiais de Manutenção e Reparos</v>
          </cell>
          <cell r="E286" t="str">
            <v>3.1.1.03.01.02.05.001</v>
          </cell>
          <cell r="G286" t="str">
            <v>Despesas AdministrativasAluguel de Veículos</v>
          </cell>
          <cell r="H286" t="str">
            <v>Despesas Administrativas</v>
          </cell>
          <cell r="I286" t="str">
            <v>Aluguel de Veículos</v>
          </cell>
          <cell r="J286" t="str">
            <v>3.1.1.03.01.02.06.001</v>
          </cell>
        </row>
        <row r="287">
          <cell r="B287" t="str">
            <v>Despesas Administrativas(-)Outras Despesas Gerais</v>
          </cell>
          <cell r="C287" t="str">
            <v>Despesas Administrativas</v>
          </cell>
          <cell r="D287" t="str">
            <v>(-)Outras Despesas Gerais</v>
          </cell>
          <cell r="E287" t="str">
            <v>SOMA</v>
          </cell>
          <cell r="G287" t="str">
            <v>Despesas AdministrativasAssinatura Jornais, Revistas e Periódicos</v>
          </cell>
          <cell r="H287" t="str">
            <v>Despesas Administrativas</v>
          </cell>
          <cell r="I287" t="str">
            <v>Assinatura Jornais, Revistas e Periódicos</v>
          </cell>
          <cell r="J287" t="str">
            <v>3.1.1.03.01.02.06.003</v>
          </cell>
        </row>
        <row r="288">
          <cell r="B288" t="str">
            <v>Despesas AdministrativasÁgua</v>
          </cell>
          <cell r="C288" t="str">
            <v>Despesas Administrativas</v>
          </cell>
          <cell r="D288" t="str">
            <v>Água</v>
          </cell>
          <cell r="E288" t="str">
            <v>3.1.1.03.01.02.06.008</v>
          </cell>
          <cell r="G288" t="str">
            <v>Despesas AdministrativasBrindes</v>
          </cell>
          <cell r="H288" t="str">
            <v>Despesas Administrativas</v>
          </cell>
          <cell r="I288" t="str">
            <v>Brindes</v>
          </cell>
          <cell r="J288" t="str">
            <v>3.1.1.03.01.02.06.028</v>
          </cell>
        </row>
        <row r="289">
          <cell r="B289" t="str">
            <v>Despesas AdministrativasAluguel de Imóveis</v>
          </cell>
          <cell r="C289" t="str">
            <v>Despesas Administrativas</v>
          </cell>
          <cell r="D289" t="str">
            <v>Aluguel de Imóveis</v>
          </cell>
          <cell r="E289" t="str">
            <v>3.1.1.03.01.02.06.022</v>
          </cell>
          <cell r="G289" t="str">
            <v>Despesas AdministrativasCombustível</v>
          </cell>
          <cell r="H289" t="str">
            <v>Despesas Administrativas</v>
          </cell>
          <cell r="I289" t="str">
            <v>Combustível</v>
          </cell>
          <cell r="J289" t="str">
            <v>3.1.1.03.01.02.06.006</v>
          </cell>
        </row>
        <row r="290">
          <cell r="B290" t="str">
            <v>Despesas AdministrativasAluguel de Máquinas e Equipamentos</v>
          </cell>
          <cell r="C290" t="str">
            <v>Despesas Administrativas</v>
          </cell>
          <cell r="D290" t="str">
            <v>Aluguel de Máquinas e Equipamentos</v>
          </cell>
          <cell r="E290" t="str">
            <v>3.1.1.03.01.03.01.002</v>
          </cell>
          <cell r="G290" t="str">
            <v>Despesas AdministrativasDespesa com Documentos</v>
          </cell>
          <cell r="H290" t="str">
            <v>Despesas Administrativas</v>
          </cell>
          <cell r="I290" t="str">
            <v>Despesa com Documentos</v>
          </cell>
          <cell r="J290" t="str">
            <v>3.1.1.03.01.02.06.002</v>
          </cell>
        </row>
        <row r="291">
          <cell r="B291" t="str">
            <v>Despesas AdministrativasAluguel de Veículos</v>
          </cell>
          <cell r="C291" t="str">
            <v>Despesas Administrativas</v>
          </cell>
          <cell r="D291" t="str">
            <v>Aluguel de Veículos</v>
          </cell>
          <cell r="E291" t="str">
            <v>3.1.1.03.01.02.06.001</v>
          </cell>
          <cell r="G291" t="str">
            <v>Despesas AdministrativasDespesa com Processos Judiciais</v>
          </cell>
          <cell r="H291" t="str">
            <v>Despesas Administrativas</v>
          </cell>
          <cell r="I291" t="str">
            <v>Despesa com Processos Judiciais</v>
          </cell>
          <cell r="J291" t="str">
            <v>3.1.1.03.01.02.06.004</v>
          </cell>
        </row>
        <row r="292">
          <cell r="B292" t="str">
            <v>Despesas AdministrativasAssinatura Jornais, Revistas e Periódicos</v>
          </cell>
          <cell r="C292" t="str">
            <v>Despesas Administrativas</v>
          </cell>
          <cell r="D292" t="str">
            <v>Assinatura Jornais, Revistas e Periódicos</v>
          </cell>
          <cell r="E292" t="str">
            <v>3.1.1.03.01.02.06.003</v>
          </cell>
          <cell r="G292" t="str">
            <v>Despesas AdministrativasDespesas com Amortização de Software</v>
          </cell>
          <cell r="H292" t="str">
            <v>Despesas Administrativas</v>
          </cell>
          <cell r="I292" t="str">
            <v>Despesas com Amortização de Software</v>
          </cell>
          <cell r="J292" t="str">
            <v>3.1.1.03.01.02.06.010</v>
          </cell>
        </row>
        <row r="293">
          <cell r="B293" t="str">
            <v>Despesas AdministrativasBrindes</v>
          </cell>
          <cell r="C293" t="str">
            <v>Despesas Administrativas</v>
          </cell>
          <cell r="D293" t="str">
            <v>Brindes</v>
          </cell>
          <cell r="E293" t="str">
            <v>NÃO TEM</v>
          </cell>
          <cell r="G293" t="str">
            <v>Despesas AdministrativasFrete Compra</v>
          </cell>
          <cell r="H293" t="str">
            <v>Despesas Administrativas</v>
          </cell>
          <cell r="I293" t="str">
            <v>Frete Compra</v>
          </cell>
          <cell r="J293" t="str">
            <v>3.1.1.03.01.02.01.032</v>
          </cell>
        </row>
        <row r="294">
          <cell r="B294" t="str">
            <v>Despesas AdministrativasCombustível</v>
          </cell>
          <cell r="C294" t="str">
            <v>Despesas Administrativas</v>
          </cell>
          <cell r="D294" t="str">
            <v>Combustível</v>
          </cell>
          <cell r="E294" t="str">
            <v>3.1.1.03.01.02.06.006</v>
          </cell>
          <cell r="G294" t="str">
            <v>Despesas AdministrativasMão-de-Obra Terceirizada</v>
          </cell>
          <cell r="H294" t="str">
            <v>Despesas Administrativas</v>
          </cell>
          <cell r="I294" t="str">
            <v>Mão-de-Obra Terceirizada</v>
          </cell>
          <cell r="J294" t="str">
            <v>3.1.1.03.01.02.06.005</v>
          </cell>
        </row>
        <row r="295">
          <cell r="B295" t="str">
            <v>Despesas AdministrativasDespesa com Documentos</v>
          </cell>
          <cell r="C295" t="str">
            <v>Despesas Administrativas</v>
          </cell>
          <cell r="D295" t="str">
            <v>Despesa com Documentos</v>
          </cell>
          <cell r="E295" t="str">
            <v>3.1.1.03.01.02.06.002</v>
          </cell>
          <cell r="G295" t="str">
            <v>Despesas AdministrativasOutras Despesas Gerais</v>
          </cell>
          <cell r="H295" t="str">
            <v>Despesas Administrativas</v>
          </cell>
          <cell r="I295" t="str">
            <v>Outras Despesas Gerais</v>
          </cell>
          <cell r="J295" t="str">
            <v>NÃO TEM</v>
          </cell>
        </row>
        <row r="296">
          <cell r="B296" t="str">
            <v>Despesas AdministrativasDespesa com Processos Judiciais</v>
          </cell>
          <cell r="C296" t="str">
            <v>Despesas Administrativas</v>
          </cell>
          <cell r="D296" t="str">
            <v>Despesa com Processos Judiciais</v>
          </cell>
          <cell r="E296" t="str">
            <v>3.1.1.03.01.02.06.004</v>
          </cell>
          <cell r="G296" t="str">
            <v>Despesas AdministrativasPerdas de Estoque</v>
          </cell>
          <cell r="H296" t="str">
            <v>Despesas Administrativas</v>
          </cell>
          <cell r="I296" t="str">
            <v>Perdas de Estoque</v>
          </cell>
          <cell r="J296" t="str">
            <v>3.1.1.03.01.07.01.017</v>
          </cell>
        </row>
        <row r="297">
          <cell r="B297" t="str">
            <v>Despesas AdministrativasDespesas com Amortização de Software</v>
          </cell>
          <cell r="C297" t="str">
            <v>Despesas Administrativas</v>
          </cell>
          <cell r="D297" t="str">
            <v>Despesas com Amortização de Software</v>
          </cell>
          <cell r="E297" t="str">
            <v>3.1.1.03.01.02.06.010</v>
          </cell>
          <cell r="G297" t="str">
            <v>Despesas AdministrativasSeguro Frota Leve</v>
          </cell>
          <cell r="H297" t="str">
            <v>Despesas Administrativas</v>
          </cell>
          <cell r="I297" t="str">
            <v>Seguro Frota Leve</v>
          </cell>
          <cell r="J297" t="str">
            <v>3.1.1.03.01.02.06.015</v>
          </cell>
        </row>
        <row r="298">
          <cell r="B298" t="str">
            <v>Despesas AdministrativasFrete Compra</v>
          </cell>
          <cell r="C298" t="str">
            <v>Despesas Administrativas</v>
          </cell>
          <cell r="D298" t="str">
            <v>Frete Compra</v>
          </cell>
          <cell r="E298" t="str">
            <v>3.1.1.03.01.03.01.018</v>
          </cell>
          <cell r="G298" t="str">
            <v>Despesas AdministrativasServiço de Correios</v>
          </cell>
          <cell r="H298" t="str">
            <v>Despesas Administrativas</v>
          </cell>
          <cell r="I298" t="str">
            <v>Serviço de Correios</v>
          </cell>
          <cell r="J298" t="str">
            <v>3.1.1.03.01.02.06.007</v>
          </cell>
        </row>
        <row r="299">
          <cell r="B299" t="str">
            <v>Despesas AdministrativasMão-de-Obra Terceirizada</v>
          </cell>
          <cell r="C299" t="str">
            <v>Despesas Administrativas</v>
          </cell>
          <cell r="D299" t="str">
            <v>Mão-de-Obra Terceirizada</v>
          </cell>
          <cell r="E299" t="str">
            <v>3.1.1.03.01.02.06.005</v>
          </cell>
          <cell r="G299" t="str">
            <v>Despesas AdministrativasTaxas Operacionais</v>
          </cell>
          <cell r="H299" t="str">
            <v>Despesas Administrativas</v>
          </cell>
          <cell r="I299" t="str">
            <v>Taxas Operacionais</v>
          </cell>
          <cell r="J299" t="str">
            <v>3.1.1.03.01.02.06.013</v>
          </cell>
        </row>
        <row r="300">
          <cell r="B300" t="str">
            <v>Despesas AdministrativasOutras Despesas Gerais</v>
          </cell>
          <cell r="C300" t="str">
            <v>Despesas Administrativas</v>
          </cell>
          <cell r="D300" t="str">
            <v>Outras Despesas Gerais</v>
          </cell>
          <cell r="E300" t="str">
            <v>NÃO TEM</v>
          </cell>
          <cell r="G300" t="str">
            <v>Despesas Comerciais(-) DESPESAS COMERCIAL HOSPITALAR/LICITAÇÕES</v>
          </cell>
          <cell r="H300" t="str">
            <v>Despesas Comerciais</v>
          </cell>
          <cell r="I300" t="str">
            <v>(-) DESPESAS COMERCIAL HOSPITALAR/LICITAÇÕES</v>
          </cell>
          <cell r="J300" t="str">
            <v>SOMA</v>
          </cell>
        </row>
        <row r="301">
          <cell r="B301" t="str">
            <v>Despesas AdministrativasPerdas de Estoque</v>
          </cell>
          <cell r="C301" t="str">
            <v>Despesas Administrativas</v>
          </cell>
          <cell r="D301" t="str">
            <v>Perdas de Estoque</v>
          </cell>
          <cell r="E301" t="str">
            <v>3.1.1.02.03.02.01.037</v>
          </cell>
          <cell r="G301" t="str">
            <v>Despesas ComerciaisDespesas com Pessoal</v>
          </cell>
          <cell r="H301" t="str">
            <v>Despesas Comerciais</v>
          </cell>
          <cell r="I301" t="str">
            <v>Despesas com Pessoal</v>
          </cell>
          <cell r="J301" t="str">
            <v>SOMA</v>
          </cell>
        </row>
        <row r="302">
          <cell r="B302" t="str">
            <v>Despesas AdministrativasServiço de Correios</v>
          </cell>
          <cell r="C302" t="str">
            <v>Despesas Administrativas</v>
          </cell>
          <cell r="D302" t="str">
            <v>Serviço de Correios</v>
          </cell>
          <cell r="E302" t="str">
            <v>3.1.1.03.01.02.06.007</v>
          </cell>
          <cell r="G302" t="str">
            <v>Despesas ComerciaisSalários e Adicionais</v>
          </cell>
          <cell r="H302" t="str">
            <v>Despesas Comerciais</v>
          </cell>
          <cell r="I302" t="str">
            <v>Salários e Adicionais</v>
          </cell>
          <cell r="J302" t="str">
            <v>3.1.1.03.01.01.02.002</v>
          </cell>
        </row>
        <row r="303">
          <cell r="B303" t="str">
            <v>Despesas AdministrativasTaxas Operacionais</v>
          </cell>
          <cell r="C303" t="str">
            <v>Despesas Administrativas</v>
          </cell>
          <cell r="D303" t="str">
            <v>Taxas Operacionais</v>
          </cell>
          <cell r="E303" t="str">
            <v>3.1.1.03.01.02.06.021</v>
          </cell>
          <cell r="G303" t="str">
            <v>Despesas ComerciaisHoras Extras</v>
          </cell>
          <cell r="H303" t="str">
            <v>Despesas Comerciais</v>
          </cell>
          <cell r="I303" t="str">
            <v>Horas Extras</v>
          </cell>
          <cell r="J303" t="str">
            <v>3.1.1.03.01.01.02.003</v>
          </cell>
        </row>
        <row r="304">
          <cell r="B304" t="str">
            <v>Despesas Comerciais(-) DESPESAS COMERCIAL FARMA</v>
          </cell>
          <cell r="C304" t="str">
            <v>Despesas Comerciais</v>
          </cell>
          <cell r="D304" t="str">
            <v>(-) DESPESAS COMERCIAL FARMA</v>
          </cell>
          <cell r="E304" t="str">
            <v>SOMA</v>
          </cell>
          <cell r="G304" t="str">
            <v>Despesas ComerciaisProvisão para Aumentos/Promoções</v>
          </cell>
          <cell r="H304" t="str">
            <v>Despesas Comerciais</v>
          </cell>
          <cell r="I304" t="str">
            <v>Provisão para Aumentos/Promoções</v>
          </cell>
          <cell r="J304" t="str">
            <v>3.1.1.03.01.01.04.008</v>
          </cell>
        </row>
        <row r="305">
          <cell r="B305" t="str">
            <v>Despesas ComerciaisDespesas com Pessoal</v>
          </cell>
          <cell r="C305" t="str">
            <v>Despesas Comerciais</v>
          </cell>
          <cell r="D305" t="str">
            <v>Despesas com Pessoal</v>
          </cell>
          <cell r="E305" t="str">
            <v>SOMA</v>
          </cell>
          <cell r="G305" t="str">
            <v>Despesas ComerciaisDesconto de Vale Transporte</v>
          </cell>
          <cell r="H305" t="str">
            <v>Despesas Comerciais</v>
          </cell>
          <cell r="I305" t="str">
            <v>Desconto de Vale Transporte</v>
          </cell>
          <cell r="J305" t="str">
            <v>NÃO TEM</v>
          </cell>
        </row>
        <row r="306">
          <cell r="B306" t="str">
            <v>Despesas ComerciaisSalários e Adicionais</v>
          </cell>
          <cell r="C306" t="str">
            <v>Despesas Comerciais</v>
          </cell>
          <cell r="D306" t="str">
            <v>Salários e Adicionais</v>
          </cell>
          <cell r="E306" t="str">
            <v>3.1.1.03.01.01.02.002</v>
          </cell>
          <cell r="G306" t="str">
            <v>Despesas ComerciaisEncargos Sociais</v>
          </cell>
          <cell r="H306" t="str">
            <v>Despesas Comerciais</v>
          </cell>
          <cell r="I306" t="str">
            <v>Encargos Sociais</v>
          </cell>
          <cell r="J306" t="str">
            <v>SOMA</v>
          </cell>
        </row>
        <row r="307">
          <cell r="B307" t="str">
            <v>Despesas ComerciaisHoras Extras</v>
          </cell>
          <cell r="C307" t="str">
            <v>Despesas Comerciais</v>
          </cell>
          <cell r="D307" t="str">
            <v>Horas Extras</v>
          </cell>
          <cell r="E307" t="str">
            <v>3.1.1.03.01.01.02.003</v>
          </cell>
          <cell r="G307" t="str">
            <v>Despesas ComerciaisINSS</v>
          </cell>
          <cell r="H307" t="str">
            <v>Despesas Comerciais</v>
          </cell>
          <cell r="I307" t="str">
            <v>INSS</v>
          </cell>
          <cell r="J307" t="str">
            <v>3.1.1.03.01.01.03.004</v>
          </cell>
        </row>
        <row r="308">
          <cell r="B308" t="str">
            <v>Despesas ComerciaisProvisão para Aumentos/Promoções</v>
          </cell>
          <cell r="C308" t="str">
            <v>Despesas Comerciais</v>
          </cell>
          <cell r="D308" t="str">
            <v>Provisão para Aumentos/Promoções</v>
          </cell>
          <cell r="E308" t="str">
            <v>3.1.1.03.01.01.04.008</v>
          </cell>
          <cell r="G308" t="str">
            <v>Despesas ComerciaisFGTS</v>
          </cell>
          <cell r="H308" t="str">
            <v>Despesas Comerciais</v>
          </cell>
          <cell r="I308" t="str">
            <v>FGTS</v>
          </cell>
          <cell r="J308" t="str">
            <v>3.1.1.03.01.01.03.001</v>
          </cell>
        </row>
        <row r="309">
          <cell r="B309" t="str">
            <v>Despesas ComerciaisDesconto de Vale Transporte</v>
          </cell>
          <cell r="C309" t="str">
            <v>Despesas Comerciais</v>
          </cell>
          <cell r="D309" t="str">
            <v>Desconto de Vale Transporte</v>
          </cell>
          <cell r="E309" t="str">
            <v>NÃO TEM</v>
          </cell>
          <cell r="G309" t="str">
            <v>Despesas ComerciaisProvisão 13º Salário</v>
          </cell>
          <cell r="H309" t="str">
            <v>Despesas Comerciais</v>
          </cell>
          <cell r="I309" t="str">
            <v>Provisão 13º Salário</v>
          </cell>
          <cell r="J309" t="str">
            <v>3.1.1.03.01.01.04.001</v>
          </cell>
        </row>
        <row r="310">
          <cell r="B310" t="str">
            <v>Despesas ComerciaisEncargos Sociais</v>
          </cell>
          <cell r="C310" t="str">
            <v>Despesas Comerciais</v>
          </cell>
          <cell r="D310" t="str">
            <v>Encargos Sociais</v>
          </cell>
          <cell r="E310" t="str">
            <v>SOMA</v>
          </cell>
          <cell r="G310" t="str">
            <v>Despesas ComerciaisProvisão de Férias</v>
          </cell>
          <cell r="H310" t="str">
            <v>Despesas Comerciais</v>
          </cell>
          <cell r="I310" t="str">
            <v>Provisão de Férias</v>
          </cell>
          <cell r="J310" t="str">
            <v>3.1.1.03.01.01.04.002</v>
          </cell>
        </row>
        <row r="311">
          <cell r="B311" t="str">
            <v>Despesas ComerciaisINSS</v>
          </cell>
          <cell r="C311" t="str">
            <v>Despesas Comerciais</v>
          </cell>
          <cell r="D311" t="str">
            <v>INSS</v>
          </cell>
          <cell r="E311" t="str">
            <v>3.1.1.03.01.01.03.004</v>
          </cell>
          <cell r="G311" t="str">
            <v>Despesas ComerciaisProvisão PPR Global</v>
          </cell>
          <cell r="H311" t="str">
            <v>Despesas Comerciais</v>
          </cell>
          <cell r="I311" t="str">
            <v>Provisão PPR Global</v>
          </cell>
          <cell r="J311" t="str">
            <v>SOMA</v>
          </cell>
        </row>
        <row r="312">
          <cell r="B312" t="str">
            <v>Despesas ComerciaisFGTS</v>
          </cell>
          <cell r="C312" t="str">
            <v>Despesas Comerciais</v>
          </cell>
          <cell r="D312" t="str">
            <v>FGTS</v>
          </cell>
          <cell r="E312" t="str">
            <v>3.1.1.03.01.01.03.001</v>
          </cell>
          <cell r="G312" t="str">
            <v>Despesas ComerciaisProvisão PPR Gestores</v>
          </cell>
          <cell r="H312" t="str">
            <v>Despesas Comerciais</v>
          </cell>
          <cell r="I312" t="str">
            <v>Provisão PPR Gestores</v>
          </cell>
          <cell r="J312" t="str">
            <v>3.1.1.03.01.01.04.006</v>
          </cell>
        </row>
        <row r="313">
          <cell r="B313" t="str">
            <v>Despesas ComerciaisProvisão 13º Salário</v>
          </cell>
          <cell r="C313" t="str">
            <v>Despesas Comerciais</v>
          </cell>
          <cell r="D313" t="str">
            <v>Provisão 13º Salário</v>
          </cell>
          <cell r="E313" t="str">
            <v>3.1.1.03.01.01.04.001</v>
          </cell>
          <cell r="G313" t="str">
            <v>Despesas ComerciaisDesenvolvimento RH e Outras</v>
          </cell>
          <cell r="H313" t="str">
            <v>Despesas Comerciais</v>
          </cell>
          <cell r="I313" t="str">
            <v>Desenvolvimento RH e Outras</v>
          </cell>
          <cell r="J313" t="str">
            <v>SOMA</v>
          </cell>
        </row>
        <row r="314">
          <cell r="B314" t="str">
            <v>Despesas ComerciaisProvisão de Férias</v>
          </cell>
          <cell r="C314" t="str">
            <v>Despesas Comerciais</v>
          </cell>
          <cell r="D314" t="str">
            <v>Provisão de Férias</v>
          </cell>
          <cell r="E314" t="str">
            <v>3.1.1.03.01.01.04.002</v>
          </cell>
          <cell r="G314" t="str">
            <v>Despesas ComerciaisEducação Continuada</v>
          </cell>
          <cell r="H314" t="str">
            <v>Despesas Comerciais</v>
          </cell>
          <cell r="I314" t="str">
            <v>Educação Continuada</v>
          </cell>
          <cell r="J314" t="str">
            <v>3.1.1.03.01.01.05.001</v>
          </cell>
        </row>
        <row r="315">
          <cell r="B315" t="str">
            <v>Despesas ComerciaisProvisão PPR Global</v>
          </cell>
          <cell r="C315" t="str">
            <v>Despesas Comerciais</v>
          </cell>
          <cell r="D315" t="str">
            <v>Provisão PPR Global</v>
          </cell>
          <cell r="E315" t="str">
            <v>3.1.1.03.01.01.04.003</v>
          </cell>
          <cell r="G315" t="str">
            <v>Despesas ComerciaisIdiomas</v>
          </cell>
          <cell r="H315" t="str">
            <v>Despesas Comerciais</v>
          </cell>
          <cell r="I315" t="str">
            <v>Idiomas</v>
          </cell>
          <cell r="J315" t="str">
            <v>3.1.1.03.01.01.05.002</v>
          </cell>
        </row>
        <row r="316">
          <cell r="B316" t="str">
            <v>Despesas ComerciaisProvisão PPR Gestores</v>
          </cell>
          <cell r="C316" t="str">
            <v>Despesas Comerciais</v>
          </cell>
          <cell r="D316" t="str">
            <v>Provisão PPR Gestores</v>
          </cell>
          <cell r="E316" t="str">
            <v>3.1.1.03.01.01.04.006</v>
          </cell>
          <cell r="G316" t="str">
            <v>Despesas ComerciaisGinástica Laboral</v>
          </cell>
          <cell r="H316" t="str">
            <v>Despesas Comerciais</v>
          </cell>
          <cell r="I316" t="str">
            <v>Ginástica Laboral</v>
          </cell>
          <cell r="J316" t="str">
            <v>3.1.1.03.01.01.05.003</v>
          </cell>
        </row>
        <row r="317">
          <cell r="B317" t="str">
            <v>Despesas ComerciaisDesenvolvimento RH e Outras</v>
          </cell>
          <cell r="C317" t="str">
            <v>Despesas Comerciais</v>
          </cell>
          <cell r="D317" t="str">
            <v>Desenvolvimento RH e Outras</v>
          </cell>
          <cell r="E317" t="str">
            <v>SOMA</v>
          </cell>
          <cell r="G317" t="str">
            <v>Despesas ComerciaisEducação e Treinamento (Capacitação)</v>
          </cell>
          <cell r="H317" t="str">
            <v>Despesas Comerciais</v>
          </cell>
          <cell r="I317" t="str">
            <v>Educação e Treinamento (Capacitação)</v>
          </cell>
          <cell r="J317" t="str">
            <v>3.1.1.03.01.01.05.004</v>
          </cell>
        </row>
        <row r="318">
          <cell r="B318" t="str">
            <v>Despesas ComerciaisEducação Continuada</v>
          </cell>
          <cell r="C318" t="str">
            <v>Despesas Comerciais</v>
          </cell>
          <cell r="D318" t="str">
            <v>Educação Continuada</v>
          </cell>
          <cell r="E318" t="str">
            <v>3.1.1.03.01.01.05.001</v>
          </cell>
          <cell r="G318" t="str">
            <v>Despesas ComerciaisAtividades Motivacionais</v>
          </cell>
          <cell r="H318" t="str">
            <v>Despesas Comerciais</v>
          </cell>
          <cell r="I318" t="str">
            <v>Atividades Motivacionais</v>
          </cell>
          <cell r="J318" t="str">
            <v>3.1.1.03.01.01.05.005</v>
          </cell>
        </row>
        <row r="319">
          <cell r="B319" t="str">
            <v>Despesas ComerciaisIdiomas</v>
          </cell>
          <cell r="C319" t="str">
            <v>Despesas Comerciais</v>
          </cell>
          <cell r="D319" t="str">
            <v>Idiomas</v>
          </cell>
          <cell r="E319" t="str">
            <v>3.1.1.03.01.01.05.002</v>
          </cell>
          <cell r="G319" t="str">
            <v>Despesas ComerciaisExames Médicos</v>
          </cell>
          <cell r="H319" t="str">
            <v>Despesas Comerciais</v>
          </cell>
          <cell r="I319" t="str">
            <v>Exames Médicos</v>
          </cell>
          <cell r="J319" t="str">
            <v>3.1.1.03.01.01.06.004</v>
          </cell>
        </row>
        <row r="320">
          <cell r="B320" t="str">
            <v>Despesas ComerciaisGinástica Laboral</v>
          </cell>
          <cell r="C320" t="str">
            <v>Despesas Comerciais</v>
          </cell>
          <cell r="D320" t="str">
            <v>Ginástica Laboral</v>
          </cell>
          <cell r="E320" t="str">
            <v>3.1.1.03.01.01.05.003</v>
          </cell>
          <cell r="G320" t="str">
            <v>Despesas ComerciaisAlimentação Interna Funcionários</v>
          </cell>
          <cell r="H320" t="str">
            <v>Despesas Comerciais</v>
          </cell>
          <cell r="I320" t="str">
            <v>Alimentação Interna Funcionários</v>
          </cell>
          <cell r="J320" t="str">
            <v>3.1.1.03.01.01.06.012</v>
          </cell>
        </row>
        <row r="321">
          <cell r="B321" t="str">
            <v>Despesas ComerciaisEducação e Treinamento (Capacitação)</v>
          </cell>
          <cell r="C321" t="str">
            <v>Despesas Comerciais</v>
          </cell>
          <cell r="D321" t="str">
            <v>Educação e Treinamento (Capacitação)</v>
          </cell>
          <cell r="E321" t="str">
            <v>3.1.1.03.01.01.05.004</v>
          </cell>
          <cell r="G321" t="str">
            <v>Despesas ComerciaisMulta Termino Contratual</v>
          </cell>
          <cell r="H321" t="str">
            <v>Despesas Comerciais</v>
          </cell>
          <cell r="I321" t="str">
            <v>Multa Termino Contratual</v>
          </cell>
          <cell r="J321" t="str">
            <v>3.1.1.03.01.01.06.013</v>
          </cell>
        </row>
        <row r="322">
          <cell r="B322" t="str">
            <v>Despesas ComerciaisAtividades Motivacionais</v>
          </cell>
          <cell r="C322" t="str">
            <v>Despesas Comerciais</v>
          </cell>
          <cell r="D322" t="str">
            <v>Atividades Motivacionais</v>
          </cell>
          <cell r="E322" t="str">
            <v>3.1.1.03.01.01.05.005</v>
          </cell>
          <cell r="G322" t="str">
            <v>Despesas ComerciaisMultas Trabalhistas</v>
          </cell>
          <cell r="H322" t="str">
            <v>Despesas Comerciais</v>
          </cell>
          <cell r="I322" t="str">
            <v>Multas Trabalhistas</v>
          </cell>
          <cell r="J322" t="str">
            <v>3.1.1.03.01.02.06.016</v>
          </cell>
        </row>
        <row r="323">
          <cell r="B323" t="str">
            <v>Despesas ComerciaisExames Médicos</v>
          </cell>
          <cell r="C323" t="str">
            <v>Despesas Comerciais</v>
          </cell>
          <cell r="D323" t="str">
            <v>Exames Médicos</v>
          </cell>
          <cell r="E323" t="str">
            <v>3.1.1.03.01.01.06.004</v>
          </cell>
          <cell r="G323" t="str">
            <v xml:space="preserve">Despesas ComerciaisFardamento </v>
          </cell>
          <cell r="H323" t="str">
            <v>Despesas Comerciais</v>
          </cell>
          <cell r="I323" t="str">
            <v xml:space="preserve">Fardamento </v>
          </cell>
          <cell r="J323" t="str">
            <v>3.1.1.03.01.01.06.010</v>
          </cell>
        </row>
        <row r="324">
          <cell r="B324" t="str">
            <v>Despesas ComerciaisAlimentação Interna Funcionários</v>
          </cell>
          <cell r="C324" t="str">
            <v>Despesas Comerciais</v>
          </cell>
          <cell r="D324" t="str">
            <v>Alimentação Interna Funcionários</v>
          </cell>
          <cell r="E324" t="str">
            <v>3.1.1.03.01.01.06.012</v>
          </cell>
          <cell r="G324" t="str">
            <v>Despesas ComerciaisBenefícios</v>
          </cell>
          <cell r="H324" t="str">
            <v>Despesas Comerciais</v>
          </cell>
          <cell r="I324" t="str">
            <v>Benefícios</v>
          </cell>
          <cell r="J324" t="str">
            <v>SOMA</v>
          </cell>
        </row>
        <row r="325">
          <cell r="B325" t="str">
            <v>Despesas ComerciaisMulta Termino Contratual</v>
          </cell>
          <cell r="C325" t="str">
            <v>Despesas Comerciais</v>
          </cell>
          <cell r="D325" t="str">
            <v>Multa Termino Contratual</v>
          </cell>
          <cell r="E325" t="str">
            <v>3.1.1.03.01.01.06.011</v>
          </cell>
          <cell r="G325" t="str">
            <v>Despesas ComerciaisAjuda de Custo Alimentação</v>
          </cell>
          <cell r="H325" t="str">
            <v>Despesas Comerciais</v>
          </cell>
          <cell r="I325" t="str">
            <v>Ajuda de Custo Alimentação</v>
          </cell>
          <cell r="J325" t="str">
            <v>3.1.1.03.01.01.06.001</v>
          </cell>
        </row>
        <row r="326">
          <cell r="B326" t="str">
            <v>Despesas ComerciaisMultas Trabalhistas</v>
          </cell>
          <cell r="C326" t="str">
            <v>Despesas Comerciais</v>
          </cell>
          <cell r="D326" t="str">
            <v>Multas Trabalhistas</v>
          </cell>
          <cell r="E326" t="str">
            <v>3.1.1.03.01.02.06.024</v>
          </cell>
          <cell r="G326" t="str">
            <v>Despesas ComerciaisAjuda de Custo Combustível</v>
          </cell>
          <cell r="H326" t="str">
            <v>Despesas Comerciais</v>
          </cell>
          <cell r="I326" t="str">
            <v>Ajuda de Custo Combustível</v>
          </cell>
          <cell r="J326" t="str">
            <v>3.1.1.03.01.01.06.002</v>
          </cell>
        </row>
        <row r="327">
          <cell r="B327" t="str">
            <v xml:space="preserve">Despesas ComerciaisFardamento </v>
          </cell>
          <cell r="C327" t="str">
            <v>Despesas Comerciais</v>
          </cell>
          <cell r="D327" t="str">
            <v xml:space="preserve">Fardamento </v>
          </cell>
          <cell r="E327" t="str">
            <v>3.1.1.03.01.01.06.010</v>
          </cell>
          <cell r="G327" t="str">
            <v>Despesas ComerciaisAjuda de Custo Moradia/Aluguel</v>
          </cell>
          <cell r="H327" t="str">
            <v>Despesas Comerciais</v>
          </cell>
          <cell r="I327" t="str">
            <v>Ajuda de Custo Moradia/Aluguel</v>
          </cell>
          <cell r="J327" t="str">
            <v>3.1.1.03.01.01.06.003</v>
          </cell>
        </row>
        <row r="328">
          <cell r="B328" t="str">
            <v>Despesas ComerciaisBenefícios</v>
          </cell>
          <cell r="C328" t="str">
            <v>Despesas Comerciais</v>
          </cell>
          <cell r="D328" t="str">
            <v>Benefícios</v>
          </cell>
          <cell r="E328" t="str">
            <v>SOMA</v>
          </cell>
          <cell r="G328" t="str">
            <v>Despesas ComerciaisPlano de Saúde</v>
          </cell>
          <cell r="H328" t="str">
            <v>Despesas Comerciais</v>
          </cell>
          <cell r="I328" t="str">
            <v>Plano de Saúde</v>
          </cell>
          <cell r="J328" t="str">
            <v>3.1.1.03.01.01.06.005</v>
          </cell>
        </row>
        <row r="329">
          <cell r="B329" t="str">
            <v>Despesas ComerciaisAjuda de Custo Alimentação</v>
          </cell>
          <cell r="C329" t="str">
            <v>Despesas Comerciais</v>
          </cell>
          <cell r="D329" t="str">
            <v>Ajuda de Custo Alimentação</v>
          </cell>
          <cell r="E329" t="str">
            <v>3.1.1.03.01.01.06.001</v>
          </cell>
          <cell r="G329" t="str">
            <v>Despesas ComerciaisSeguro de Vida em Grupo</v>
          </cell>
          <cell r="H329" t="str">
            <v>Despesas Comerciais</v>
          </cell>
          <cell r="I329" t="str">
            <v>Seguro de Vida em Grupo</v>
          </cell>
          <cell r="J329" t="str">
            <v>3.1.1.03.01.01.06.006</v>
          </cell>
        </row>
        <row r="330">
          <cell r="B330" t="str">
            <v>Despesas ComerciaisAjuda de Custo Combustível</v>
          </cell>
          <cell r="C330" t="str">
            <v>Despesas Comerciais</v>
          </cell>
          <cell r="D330" t="str">
            <v>Ajuda de Custo Combustível</v>
          </cell>
          <cell r="E330" t="str">
            <v>3.1.1.03.01.01.06.002</v>
          </cell>
          <cell r="G330" t="str">
            <v>Despesas ComerciaisPlano Odontológico</v>
          </cell>
          <cell r="H330" t="str">
            <v>Despesas Comerciais</v>
          </cell>
          <cell r="I330" t="str">
            <v>Plano Odontológico</v>
          </cell>
          <cell r="J330" t="str">
            <v>3.1.1.03.01.01.06.007</v>
          </cell>
        </row>
        <row r="331">
          <cell r="B331" t="str">
            <v>Despesas ComerciaisAjuda de Custo Moradia/Aluguel</v>
          </cell>
          <cell r="C331" t="str">
            <v>Despesas Comerciais</v>
          </cell>
          <cell r="D331" t="str">
            <v>Ajuda de Custo Moradia/Aluguel</v>
          </cell>
          <cell r="E331" t="str">
            <v>3.1.1.03.01.01.06.003</v>
          </cell>
          <cell r="G331" t="str">
            <v>Despesas ComerciaisFarmácia</v>
          </cell>
          <cell r="H331" t="str">
            <v>Despesas Comerciais</v>
          </cell>
          <cell r="I331" t="str">
            <v>Farmácia</v>
          </cell>
          <cell r="J331" t="str">
            <v>3.1.1.03.01.01.06.008</v>
          </cell>
        </row>
        <row r="332">
          <cell r="B332" t="str">
            <v>Despesas ComerciaisPlano de Saúde</v>
          </cell>
          <cell r="C332" t="str">
            <v>Despesas Comerciais</v>
          </cell>
          <cell r="D332" t="str">
            <v>Plano de Saúde</v>
          </cell>
          <cell r="E332" t="str">
            <v>3.1.1.03.01.01.06.005</v>
          </cell>
          <cell r="G332" t="str">
            <v>Despesas ComerciaisAlimentação Funcionários</v>
          </cell>
          <cell r="H332" t="str">
            <v>Despesas Comerciais</v>
          </cell>
          <cell r="I332" t="str">
            <v>Alimentação Funcionários</v>
          </cell>
          <cell r="J332" t="str">
            <v>3.1.1.03.01.01.06.009</v>
          </cell>
        </row>
        <row r="333">
          <cell r="B333" t="str">
            <v>Despesas ComerciaisSeguro de Vida em Grupo</v>
          </cell>
          <cell r="C333" t="str">
            <v>Despesas Comerciais</v>
          </cell>
          <cell r="D333" t="str">
            <v>Seguro de Vida em Grupo</v>
          </cell>
          <cell r="E333" t="str">
            <v>3.1.1.03.01.01.06.006</v>
          </cell>
          <cell r="G333" t="str">
            <v>Despesas ComerciaisBenefícios Assistenciais</v>
          </cell>
          <cell r="H333" t="str">
            <v>Despesas Comerciais</v>
          </cell>
          <cell r="I333" t="str">
            <v>Benefícios Assistenciais</v>
          </cell>
          <cell r="J333" t="str">
            <v>3.1.1.03.01.01.06.011</v>
          </cell>
        </row>
        <row r="334">
          <cell r="B334" t="str">
            <v>Despesas ComerciaisPlano Odontológico</v>
          </cell>
          <cell r="C334" t="str">
            <v>Despesas Comerciais</v>
          </cell>
          <cell r="D334" t="str">
            <v>Plano Odontológico</v>
          </cell>
          <cell r="E334" t="str">
            <v>3.1.1.03.01.01.06.007</v>
          </cell>
          <cell r="G334" t="str">
            <v>Despesas ComerciaisAuxílio Creche</v>
          </cell>
          <cell r="H334" t="str">
            <v>Despesas Comerciais</v>
          </cell>
          <cell r="I334" t="str">
            <v>Auxílio Creche</v>
          </cell>
          <cell r="J334" t="str">
            <v>3.1.1.03.01.01.06.015</v>
          </cell>
        </row>
        <row r="335">
          <cell r="B335" t="str">
            <v>Despesas ComerciaisFarmácia</v>
          </cell>
          <cell r="C335" t="str">
            <v>Despesas Comerciais</v>
          </cell>
          <cell r="D335" t="str">
            <v>Farmácia</v>
          </cell>
          <cell r="E335" t="str">
            <v>3.1.1.03.01.01.06.008</v>
          </cell>
          <cell r="G335" t="str">
            <v>Despesas ComerciaisVale Transporte</v>
          </cell>
          <cell r="H335" t="str">
            <v>Despesas Comerciais</v>
          </cell>
          <cell r="I335" t="str">
            <v>Vale Transporte</v>
          </cell>
          <cell r="J335" t="str">
            <v>NÃO TEM</v>
          </cell>
        </row>
        <row r="336">
          <cell r="B336" t="str">
            <v>Despesas ComerciaisAlimentação Funcionários</v>
          </cell>
          <cell r="C336" t="str">
            <v>Despesas Comerciais</v>
          </cell>
          <cell r="D336" t="str">
            <v>Alimentação Funcionários</v>
          </cell>
          <cell r="E336" t="str">
            <v>3.1.1.03.01.01.06.009</v>
          </cell>
          <cell r="G336" t="str">
            <v>Despesas ComerciaisAlimentação Funcionários Site II</v>
          </cell>
          <cell r="H336" t="str">
            <v>Despesas Comerciais</v>
          </cell>
          <cell r="I336" t="str">
            <v>Alimentação Funcionários Site II</v>
          </cell>
          <cell r="J336" t="str">
            <v>NÃO TEM</v>
          </cell>
        </row>
        <row r="337">
          <cell r="B337" t="str">
            <v>Despesas ComerciaisBenefícios Assistenciais</v>
          </cell>
          <cell r="C337" t="str">
            <v>Despesas Comerciais</v>
          </cell>
          <cell r="D337" t="str">
            <v>Benefícios Assistenciais</v>
          </cell>
          <cell r="E337" t="str">
            <v>3.1.1.03.01.01.06.013</v>
          </cell>
          <cell r="G337" t="str">
            <v>Despesas Comerciais(-) Despesas Especificas</v>
          </cell>
          <cell r="H337" t="str">
            <v>Despesas Comerciais</v>
          </cell>
          <cell r="I337" t="str">
            <v>(-) Despesas Especificas</v>
          </cell>
          <cell r="J337" t="str">
            <v>SOMA</v>
          </cell>
        </row>
        <row r="338">
          <cell r="B338" t="str">
            <v>Despesas ComerciaisAuxílio Creche</v>
          </cell>
          <cell r="C338" t="str">
            <v>Despesas Comerciais</v>
          </cell>
          <cell r="D338" t="str">
            <v>Auxílio Creche</v>
          </cell>
          <cell r="E338" t="str">
            <v>NÃO TEM</v>
          </cell>
          <cell r="G338" t="str">
            <v>Despesas ComerciaisAluguel Espaço Feira de Negócios</v>
          </cell>
          <cell r="H338" t="str">
            <v>Despesas Comerciais</v>
          </cell>
          <cell r="I338" t="str">
            <v>Aluguel Espaço Feira de Negócios</v>
          </cell>
          <cell r="J338" t="str">
            <v>3.1.1.03.01.06.01.009</v>
          </cell>
        </row>
        <row r="339">
          <cell r="B339" t="str">
            <v>Despesas ComerciaisVale Transporte</v>
          </cell>
          <cell r="C339" t="str">
            <v>Despesas Comerciais</v>
          </cell>
          <cell r="D339" t="str">
            <v>Vale Transporte</v>
          </cell>
          <cell r="E339" t="str">
            <v>3.1.1.03.03.01.06.014</v>
          </cell>
          <cell r="G339" t="str">
            <v>Despesas ComerciaisBonificações</v>
          </cell>
          <cell r="H339" t="str">
            <v>Despesas Comerciais</v>
          </cell>
          <cell r="I339" t="str">
            <v>Bonificações</v>
          </cell>
          <cell r="J339" t="str">
            <v>3.1.1.03.01.06.01.012</v>
          </cell>
        </row>
        <row r="340">
          <cell r="B340" t="str">
            <v>Despesas ComerciaisAlimentação Funcionários Site II</v>
          </cell>
          <cell r="C340" t="str">
            <v>Despesas Comerciais</v>
          </cell>
          <cell r="D340" t="str">
            <v>Alimentação Funcionários Site II</v>
          </cell>
          <cell r="E340" t="str">
            <v>NÃO TEM</v>
          </cell>
          <cell r="G340" t="str">
            <v>Despesas ComerciaisBrindes Comerciais</v>
          </cell>
          <cell r="H340" t="str">
            <v>Despesas Comerciais</v>
          </cell>
          <cell r="I340" t="str">
            <v>Brindes Comerciais</v>
          </cell>
          <cell r="J340" t="str">
            <v>3.1.1.03.01.06.01.006</v>
          </cell>
        </row>
        <row r="341">
          <cell r="B341" t="str">
            <v>Despesas Comerciais(-) Despesas Especificas</v>
          </cell>
          <cell r="C341" t="str">
            <v>Despesas Comerciais</v>
          </cell>
          <cell r="D341" t="str">
            <v>(-) Despesas Especificas</v>
          </cell>
          <cell r="E341" t="str">
            <v>SOMA</v>
          </cell>
          <cell r="G341" t="str">
            <v>Despesas ComerciaisCampanha Lançamento de Produtos</v>
          </cell>
          <cell r="H341" t="str">
            <v>Despesas Comerciais</v>
          </cell>
          <cell r="I341" t="str">
            <v>Campanha Lançamento de Produtos</v>
          </cell>
          <cell r="J341" t="str">
            <v>NÃO TEM</v>
          </cell>
        </row>
        <row r="342">
          <cell r="B342" t="str">
            <v>Despesas ComerciaisAluguel Espaço Feira de Negócios</v>
          </cell>
          <cell r="C342" t="str">
            <v>Despesas Comerciais</v>
          </cell>
          <cell r="D342" t="str">
            <v>Aluguel Espaço Feira de Negócios</v>
          </cell>
          <cell r="E342" t="str">
            <v>3.1.1.03.01.03.02.008</v>
          </cell>
          <cell r="G342" t="str">
            <v>Despesas ComerciaisConvenção de Vendas</v>
          </cell>
          <cell r="H342" t="str">
            <v>Despesas Comerciais</v>
          </cell>
          <cell r="I342" t="str">
            <v>Convenção de Vendas</v>
          </cell>
          <cell r="J342" t="str">
            <v>3.1.1.03.01.06.01.018</v>
          </cell>
        </row>
        <row r="343">
          <cell r="B343" t="str">
            <v>Despesas ComerciaisBonificações</v>
          </cell>
          <cell r="C343" t="str">
            <v>Despesas Comerciais</v>
          </cell>
          <cell r="D343" t="str">
            <v>Bonificações</v>
          </cell>
          <cell r="E343" t="str">
            <v>3.1.1.03.01.03.02.011</v>
          </cell>
          <cell r="G343" t="str">
            <v>Despesas ComerciaisDescontos Concedidos Operacional</v>
          </cell>
          <cell r="H343" t="str">
            <v>Despesas Comerciais</v>
          </cell>
          <cell r="I343" t="str">
            <v>Descontos Concedidos Operacional</v>
          </cell>
          <cell r="J343" t="str">
            <v>3.1.1.03.01.06.01.015</v>
          </cell>
        </row>
        <row r="344">
          <cell r="B344" t="str">
            <v>Despesas ComerciaisBrindes Comerciais</v>
          </cell>
          <cell r="C344" t="str">
            <v>Despesas Comerciais</v>
          </cell>
          <cell r="D344" t="str">
            <v>Brindes Comerciais</v>
          </cell>
          <cell r="E344" t="str">
            <v>3.1.1.03.01.03.02.005</v>
          </cell>
          <cell r="G344" t="str">
            <v>Despesas ComerciaisDespesa com Visita de Clientes</v>
          </cell>
          <cell r="H344" t="str">
            <v>Despesas Comerciais</v>
          </cell>
          <cell r="I344" t="str">
            <v>Despesa com Visita de Clientes</v>
          </cell>
          <cell r="J344" t="str">
            <v>3.1.1.03.01.06.01.021</v>
          </cell>
        </row>
        <row r="345">
          <cell r="B345" t="str">
            <v>Despesas ComerciaisCampanha Lançamento de Produtos</v>
          </cell>
          <cell r="C345" t="str">
            <v>Despesas Comerciais</v>
          </cell>
          <cell r="D345" t="str">
            <v>Campanha Lançamento de Produtos</v>
          </cell>
          <cell r="E345" t="str">
            <v>3.1.1.03.01.03.02.019</v>
          </cell>
          <cell r="G345" t="str">
            <v>Despesas ComerciaisDespesas com PCLD</v>
          </cell>
          <cell r="H345" t="str">
            <v>Despesas Comerciais</v>
          </cell>
          <cell r="I345" t="str">
            <v>Despesas com PCLD</v>
          </cell>
          <cell r="J345" t="str">
            <v>3.1.1.03.01.06.01.016</v>
          </cell>
        </row>
        <row r="346">
          <cell r="B346" t="str">
            <v>Despesas ComerciaisConvenção de Vendas</v>
          </cell>
          <cell r="C346" t="str">
            <v>Despesas Comerciais</v>
          </cell>
          <cell r="D346" t="str">
            <v>Convenção de Vendas</v>
          </cell>
          <cell r="E346" t="str">
            <v>3.1.1.03.01.03.02.016</v>
          </cell>
          <cell r="G346" t="str">
            <v>Despesas ComerciaisDespesas Relacionamento Cliente/Fornecedor</v>
          </cell>
          <cell r="H346" t="str">
            <v>Despesas Comerciais</v>
          </cell>
          <cell r="I346" t="str">
            <v>Despesas Relacionamento Cliente/Fornecedor</v>
          </cell>
          <cell r="J346" t="str">
            <v>3.1.1.03.01.06.01.010</v>
          </cell>
        </row>
        <row r="347">
          <cell r="B347" t="str">
            <v>Despesas ComerciaisDescontos Concedidos Operacional</v>
          </cell>
          <cell r="C347" t="str">
            <v>Despesas Comerciais</v>
          </cell>
          <cell r="D347" t="str">
            <v>Descontos Concedidos Operacional</v>
          </cell>
          <cell r="E347" t="str">
            <v>3.1.1.03.01.03.02.021</v>
          </cell>
          <cell r="G347" t="str">
            <v>Despesas ComerciaisDoações</v>
          </cell>
          <cell r="H347" t="str">
            <v>Despesas Comerciais</v>
          </cell>
          <cell r="I347" t="str">
            <v>Doações</v>
          </cell>
          <cell r="J347" t="str">
            <v>3.1.1.03.01.03.01.009</v>
          </cell>
        </row>
        <row r="348">
          <cell r="B348" t="str">
            <v>Despesas ComerciaisDespesa com Visita de Clientes</v>
          </cell>
          <cell r="C348" t="str">
            <v>Despesas Comerciais</v>
          </cell>
          <cell r="D348" t="str">
            <v>Despesa com Visita de Clientes</v>
          </cell>
          <cell r="E348" t="str">
            <v>3.1.1.03.01.03.02.018</v>
          </cell>
          <cell r="G348" t="str">
            <v>Despesas ComerciaisEnergia Elétrica</v>
          </cell>
          <cell r="H348" t="str">
            <v>Despesas Comerciais</v>
          </cell>
          <cell r="I348" t="str">
            <v>Energia Elétrica</v>
          </cell>
          <cell r="J348" t="str">
            <v>3.1.1.03.01.02.06.011</v>
          </cell>
        </row>
        <row r="349">
          <cell r="B349" t="str">
            <v>Despesas ComerciaisDespesas com PCLD</v>
          </cell>
          <cell r="C349" t="str">
            <v>Despesas Comerciais</v>
          </cell>
          <cell r="D349" t="str">
            <v>Despesas com PCLD</v>
          </cell>
          <cell r="E349" t="str">
            <v>3.1.1.03.01.03.02.014</v>
          </cell>
          <cell r="G349" t="str">
            <v>Despesas ComerciaisIndenização Consumidor</v>
          </cell>
          <cell r="H349" t="str">
            <v>Despesas Comerciais</v>
          </cell>
          <cell r="I349" t="str">
            <v>Indenização Consumidor</v>
          </cell>
          <cell r="J349" t="str">
            <v>3.1.1.03.01.06.01.020</v>
          </cell>
        </row>
        <row r="350">
          <cell r="B350" t="str">
            <v>Despesas ComerciaisDespesas Relacionamento Cliente/Fornecedor</v>
          </cell>
          <cell r="C350" t="str">
            <v>Despesas Comerciais</v>
          </cell>
          <cell r="D350" t="str">
            <v>Despesas Relacionamento Cliente/Fornecedor</v>
          </cell>
          <cell r="E350" t="str">
            <v>3.1.1.03.01.03.01.021</v>
          </cell>
          <cell r="G350" t="str">
            <v>Despesas ComerciaisMaterial Gráfico Divulgação de Produtos</v>
          </cell>
          <cell r="H350" t="str">
            <v>Despesas Comerciais</v>
          </cell>
          <cell r="I350" t="str">
            <v>Material Gráfico Divulgação de Produtos</v>
          </cell>
          <cell r="J350" t="str">
            <v>3.1.1.03.01.06.01.003</v>
          </cell>
        </row>
        <row r="351">
          <cell r="B351" t="str">
            <v>Despesas ComerciaisDoações</v>
          </cell>
          <cell r="C351" t="str">
            <v>Despesas Comerciais</v>
          </cell>
          <cell r="D351" t="str">
            <v>Doações</v>
          </cell>
          <cell r="E351" t="str">
            <v>3.1.1.03.01.03.01.009</v>
          </cell>
          <cell r="G351" t="str">
            <v>Despesas ComerciaisMulta Licitações</v>
          </cell>
          <cell r="H351" t="str">
            <v>Despesas Comerciais</v>
          </cell>
          <cell r="I351" t="str">
            <v>Multa Licitações</v>
          </cell>
          <cell r="J351" t="str">
            <v>3.1.1.03.01.06.01.013</v>
          </cell>
        </row>
        <row r="352">
          <cell r="B352" t="str">
            <v>Despesas ComerciaisEnergia Elétrica</v>
          </cell>
          <cell r="C352" t="str">
            <v>Despesas Comerciais</v>
          </cell>
          <cell r="D352" t="str">
            <v>Energia Elétrica</v>
          </cell>
          <cell r="E352" t="str">
            <v>3.1.1.03.01.02.06.011</v>
          </cell>
          <cell r="G352" t="str">
            <v>Despesas ComerciaisParticipação em Feira de Negócios</v>
          </cell>
          <cell r="H352" t="str">
            <v>Despesas Comerciais</v>
          </cell>
          <cell r="I352" t="str">
            <v>Participação em Feira de Negócios</v>
          </cell>
          <cell r="J352" t="str">
            <v>3.1.1.03.01.06.01.014</v>
          </cell>
        </row>
        <row r="353">
          <cell r="B353" t="str">
            <v>Despesas ComerciaisIndenização Consumidor</v>
          </cell>
          <cell r="C353" t="str">
            <v>Despesas Comerciais</v>
          </cell>
          <cell r="D353" t="str">
            <v>Indenização Consumidor</v>
          </cell>
          <cell r="E353" t="str">
            <v>NÃO TEM</v>
          </cell>
          <cell r="G353" t="str">
            <v>Despesas ComerciaisPremiação Campanha de Clientes</v>
          </cell>
          <cell r="H353" t="str">
            <v>Despesas Comerciais</v>
          </cell>
          <cell r="I353" t="str">
            <v>Premiação Campanha de Clientes</v>
          </cell>
          <cell r="J353" t="str">
            <v>3.1.1.03.01.06.01.004</v>
          </cell>
        </row>
        <row r="354">
          <cell r="B354" t="str">
            <v>Despesas ComerciaisMaterial Gráfico Divulgação de Produtos</v>
          </cell>
          <cell r="C354" t="str">
            <v>Despesas Comerciais</v>
          </cell>
          <cell r="D354" t="str">
            <v>Material Gráfico Divulgação de Produtos</v>
          </cell>
          <cell r="E354" t="str">
            <v>3.1.1.03.01.03.02.002</v>
          </cell>
          <cell r="G354" t="str">
            <v>Despesas ComerciaisPremiação Campanha de Representantes</v>
          </cell>
          <cell r="H354" t="str">
            <v>Despesas Comerciais</v>
          </cell>
          <cell r="I354" t="str">
            <v>Premiação Campanha de Representantes</v>
          </cell>
          <cell r="J354" t="str">
            <v>3.1.1.03.01.06.01.004</v>
          </cell>
        </row>
        <row r="355">
          <cell r="B355" t="str">
            <v>Despesas ComerciaisMulta Licitações</v>
          </cell>
          <cell r="C355" t="str">
            <v>Despesas Comerciais</v>
          </cell>
          <cell r="D355" t="str">
            <v>Multa Licitações</v>
          </cell>
          <cell r="E355" t="str">
            <v>3.1.1.03.01.03.02.012</v>
          </cell>
          <cell r="G355" t="str">
            <v>Despesas ComerciaisPromotores de Vendas</v>
          </cell>
          <cell r="H355" t="str">
            <v>Despesas Comerciais</v>
          </cell>
          <cell r="I355" t="str">
            <v>Promotores de Vendas</v>
          </cell>
          <cell r="J355" t="str">
            <v>3.1.1.03.01.06.01.011</v>
          </cell>
        </row>
        <row r="356">
          <cell r="B356" t="str">
            <v>Despesas ComerciaisParticipação em Feira de Negócios</v>
          </cell>
          <cell r="C356" t="str">
            <v>Despesas Comerciais</v>
          </cell>
          <cell r="D356" t="str">
            <v>Participação em Feira de Negócios</v>
          </cell>
          <cell r="E356" t="str">
            <v>3.1.1.03.01.03.02.013</v>
          </cell>
          <cell r="G356" t="str">
            <v>Despesas ComerciaisPropaganda e Merchandise</v>
          </cell>
          <cell r="H356" t="str">
            <v>Despesas Comerciais</v>
          </cell>
          <cell r="I356" t="str">
            <v>Propaganda e Merchandise</v>
          </cell>
          <cell r="J356" t="str">
            <v>3.1.1.03.01.06.01.007</v>
          </cell>
        </row>
        <row r="357">
          <cell r="B357" t="str">
            <v>Despesas ComerciaisPremiação Campanha de Clientes</v>
          </cell>
          <cell r="C357" t="str">
            <v>Despesas Comerciais</v>
          </cell>
          <cell r="D357" t="str">
            <v>Premiação Campanha de Clientes</v>
          </cell>
          <cell r="E357" t="str">
            <v>3.1.1.03.01.03.02.003</v>
          </cell>
          <cell r="G357" t="str">
            <v>Despesas ComerciaisRegistro/Manutenção de Domínio</v>
          </cell>
          <cell r="H357" t="str">
            <v>Despesas Comerciais</v>
          </cell>
          <cell r="I357" t="str">
            <v>Registro/Manutenção de Domínio</v>
          </cell>
          <cell r="J357" t="str">
            <v>NÃO TEM</v>
          </cell>
        </row>
        <row r="358">
          <cell r="B358" t="str">
            <v>Despesas ComerciaisPremiação Campanha de Representantes</v>
          </cell>
          <cell r="C358" t="str">
            <v>Despesas Comerciais</v>
          </cell>
          <cell r="D358" t="str">
            <v>Premiação Campanha de Representantes</v>
          </cell>
          <cell r="E358" t="str">
            <v>NÃO TEM</v>
          </cell>
          <cell r="G358" t="str">
            <v>Despesas ComerciaisRescisão Representante</v>
          </cell>
          <cell r="H358" t="str">
            <v>Despesas Comerciais</v>
          </cell>
          <cell r="I358" t="str">
            <v>Rescisão Representante</v>
          </cell>
          <cell r="J358" t="str">
            <v>3.1.1.03.01.06.01.017</v>
          </cell>
        </row>
        <row r="359">
          <cell r="B359" t="str">
            <v>Despesas ComerciaisPromotores de Vendas</v>
          </cell>
          <cell r="C359" t="str">
            <v>Despesas Comerciais</v>
          </cell>
          <cell r="D359" t="str">
            <v>Promotores de Vendas</v>
          </cell>
          <cell r="E359" t="str">
            <v>3.1.1.03.01.03.02.010</v>
          </cell>
          <cell r="G359" t="str">
            <v>Despesas ComerciaisServiço Copa</v>
          </cell>
          <cell r="H359" t="str">
            <v>Despesas Comerciais</v>
          </cell>
          <cell r="I359" t="str">
            <v>Serviço Copa</v>
          </cell>
          <cell r="J359" t="str">
            <v>3.1.1.03.01.03.01.012</v>
          </cell>
        </row>
        <row r="360">
          <cell r="B360" t="str">
            <v>Despesas ComerciaisPropaganda e Merchandise</v>
          </cell>
          <cell r="C360" t="str">
            <v>Despesas Comerciais</v>
          </cell>
          <cell r="D360" t="str">
            <v>Propaganda e Merchandise</v>
          </cell>
          <cell r="E360" t="str">
            <v>3.1.1.03.01.03.02.006</v>
          </cell>
          <cell r="G360" t="str">
            <v>Despesas ComerciaisTreinamento de PDV</v>
          </cell>
          <cell r="H360" t="str">
            <v>Despesas Comerciais</v>
          </cell>
          <cell r="I360" t="str">
            <v>Treinamento de PDV</v>
          </cell>
          <cell r="J360" t="str">
            <v>3.1.1.03.01.06.01.008</v>
          </cell>
        </row>
        <row r="361">
          <cell r="B361" t="str">
            <v>Despesas ComerciaisRegistro/Manutenção de Domínio</v>
          </cell>
          <cell r="C361" t="str">
            <v>Despesas Comerciais</v>
          </cell>
          <cell r="D361" t="str">
            <v>Registro/Manutenção de Domínio</v>
          </cell>
          <cell r="E361" t="str">
            <v>3.1.1.03.01.03.02.020</v>
          </cell>
          <cell r="G361" t="str">
            <v>Despesas ComerciaisComissões sobre vendas</v>
          </cell>
          <cell r="H361" t="str">
            <v>Despesas Comerciais</v>
          </cell>
          <cell r="I361" t="str">
            <v>Comissões sobre vendas</v>
          </cell>
          <cell r="J361" t="str">
            <v>3.1.1.03.01.06.01.019</v>
          </cell>
        </row>
        <row r="362">
          <cell r="B362" t="str">
            <v>Despesas ComerciaisRescisão Representante</v>
          </cell>
          <cell r="C362" t="str">
            <v>Despesas Comerciais</v>
          </cell>
          <cell r="D362" t="str">
            <v>Rescisão Representante</v>
          </cell>
          <cell r="E362" t="str">
            <v>3.1.1.03.01.03.02.015</v>
          </cell>
          <cell r="G362" t="str">
            <v>Despesas Comerciais(-) Despesas Gerais</v>
          </cell>
          <cell r="H362" t="str">
            <v>Despesas Comerciais</v>
          </cell>
          <cell r="I362" t="str">
            <v>(-) Despesas Gerais</v>
          </cell>
          <cell r="J362" t="str">
            <v>SOMA</v>
          </cell>
        </row>
        <row r="363">
          <cell r="B363" t="str">
            <v>Despesas ComerciaisServiço Copa</v>
          </cell>
          <cell r="C363" t="str">
            <v>Despesas Comerciais</v>
          </cell>
          <cell r="D363" t="str">
            <v>Serviço Copa</v>
          </cell>
          <cell r="E363" t="str">
            <v>3.1.1.03.01.03.01.012</v>
          </cell>
          <cell r="G363" t="str">
            <v>Despesas Comerciais(-) Deslocamentos e Viagens</v>
          </cell>
          <cell r="H363" t="str">
            <v>Despesas Comerciais</v>
          </cell>
          <cell r="I363" t="str">
            <v>(-) Deslocamentos e Viagens</v>
          </cell>
          <cell r="J363" t="str">
            <v>SOMA</v>
          </cell>
        </row>
        <row r="364">
          <cell r="B364" t="str">
            <v>Despesas ComerciaisTreinamento de PDV</v>
          </cell>
          <cell r="C364" t="str">
            <v>Despesas Comerciais</v>
          </cell>
          <cell r="D364" t="str">
            <v>Treinamento de PDV</v>
          </cell>
          <cell r="E364" t="str">
            <v>3.1.1.03.01.03.02.007</v>
          </cell>
          <cell r="G364" t="str">
            <v>Despesas ComerciaisAlimentação Viagens</v>
          </cell>
          <cell r="H364" t="str">
            <v>Despesas Comerciais</v>
          </cell>
          <cell r="I364" t="str">
            <v>Alimentação Viagens</v>
          </cell>
          <cell r="J364" t="str">
            <v>3.1.1.03.01.02.01.005</v>
          </cell>
        </row>
        <row r="365">
          <cell r="B365" t="str">
            <v>Despesas ComerciaisComissões sobre vendas</v>
          </cell>
          <cell r="C365" t="str">
            <v>Despesas Comerciais</v>
          </cell>
          <cell r="D365" t="str">
            <v>Comissões sobre vendas</v>
          </cell>
          <cell r="E365" t="str">
            <v>3.1.1.03.01.03.02.017</v>
          </cell>
          <cell r="G365" t="str">
            <v>Despesas ComerciaisCombustível em Viagens</v>
          </cell>
          <cell r="H365" t="str">
            <v>Despesas Comerciais</v>
          </cell>
          <cell r="I365" t="str">
            <v>Combustível em Viagens</v>
          </cell>
          <cell r="J365" t="str">
            <v>NÃO TEM</v>
          </cell>
        </row>
        <row r="366">
          <cell r="B366" t="str">
            <v>Despesas Comerciais(-) Despesas Gerais</v>
          </cell>
          <cell r="C366" t="str">
            <v>Despesas Comerciais</v>
          </cell>
          <cell r="D366" t="str">
            <v>(-) Despesas Gerais</v>
          </cell>
          <cell r="E366" t="str">
            <v>SOMA</v>
          </cell>
          <cell r="G366" t="str">
            <v>Despesas ComerciaisDiárias Viagens</v>
          </cell>
          <cell r="H366" t="str">
            <v>Despesas Comerciais</v>
          </cell>
          <cell r="I366" t="str">
            <v>Diárias Viagens</v>
          </cell>
          <cell r="J366" t="str">
            <v>3.1.1.03.01.02.01.006</v>
          </cell>
        </row>
        <row r="367">
          <cell r="B367" t="str">
            <v>Despesas Comerciais(-) Deslocamentos e Viagens</v>
          </cell>
          <cell r="C367" t="str">
            <v>Despesas Comerciais</v>
          </cell>
          <cell r="D367" t="str">
            <v>(-) Deslocamentos e Viagens</v>
          </cell>
          <cell r="E367" t="str">
            <v>SOMA</v>
          </cell>
          <cell r="G367" t="str">
            <v xml:space="preserve">Despesas ComerciaisHospedagem </v>
          </cell>
          <cell r="H367" t="str">
            <v>Despesas Comerciais</v>
          </cell>
          <cell r="I367" t="str">
            <v xml:space="preserve">Hospedagem </v>
          </cell>
          <cell r="J367" t="str">
            <v>3.1.1.03.01.02.01.001</v>
          </cell>
        </row>
        <row r="368">
          <cell r="B368" t="str">
            <v>Despesas ComerciaisAlimentação Viagens</v>
          </cell>
          <cell r="C368" t="str">
            <v>Despesas Comerciais</v>
          </cell>
          <cell r="D368" t="str">
            <v>Alimentação Viagens</v>
          </cell>
          <cell r="E368" t="str">
            <v>3.1.1.03.01.02.01.005</v>
          </cell>
          <cell r="G368" t="str">
            <v>Despesas ComerciaisDeslocamentos e Viagens</v>
          </cell>
          <cell r="H368" t="str">
            <v>Despesas Comerciais</v>
          </cell>
          <cell r="I368" t="str">
            <v>Deslocamentos e Viagens</v>
          </cell>
          <cell r="J368" t="str">
            <v>3.1.1.03.01.02.01.002</v>
          </cell>
        </row>
        <row r="369">
          <cell r="B369" t="str">
            <v>Despesas ComerciaisCombustível em Viagens</v>
          </cell>
          <cell r="C369" t="str">
            <v>Despesas Comerciais</v>
          </cell>
          <cell r="D369" t="str">
            <v>Combustível em Viagens</v>
          </cell>
          <cell r="E369" t="str">
            <v>3.1.1.03.01.02.01.007</v>
          </cell>
          <cell r="G369" t="str">
            <v>Despesas Comerciais(-) Telefonia e Telecomunicações</v>
          </cell>
          <cell r="H369" t="str">
            <v>Despesas Comerciais</v>
          </cell>
          <cell r="I369" t="str">
            <v>(-) Telefonia e Telecomunicações</v>
          </cell>
          <cell r="J369" t="str">
            <v>SOMA</v>
          </cell>
        </row>
        <row r="370">
          <cell r="B370" t="str">
            <v>Despesas ComerciaisDiárias Viagens</v>
          </cell>
          <cell r="C370" t="str">
            <v>Despesas Comerciais</v>
          </cell>
          <cell r="D370" t="str">
            <v>Diárias Viagens</v>
          </cell>
          <cell r="E370" t="str">
            <v>3.1.1.03.01.02.01.006</v>
          </cell>
          <cell r="G370" t="str">
            <v>Despesas ComerciaisInternet</v>
          </cell>
          <cell r="H370" t="str">
            <v>Despesas Comerciais</v>
          </cell>
          <cell r="I370" t="str">
            <v>Internet</v>
          </cell>
          <cell r="J370" t="str">
            <v>3.1.1.03.01.02.02.003</v>
          </cell>
        </row>
        <row r="371">
          <cell r="B371" t="str">
            <v xml:space="preserve">Despesas ComerciaisHospedagem </v>
          </cell>
          <cell r="C371" t="str">
            <v>Despesas Comerciais</v>
          </cell>
          <cell r="D371" t="str">
            <v xml:space="preserve">Hospedagem </v>
          </cell>
          <cell r="E371" t="str">
            <v>3.1.1.03.01.02.01.001</v>
          </cell>
          <cell r="G371" t="str">
            <v>Despesas ComerciaisServiço de Trasmissão em Audio e Video</v>
          </cell>
          <cell r="H371" t="str">
            <v>Despesas Comerciais</v>
          </cell>
          <cell r="I371" t="str">
            <v>Serviço de Trasmissão em Audio e Video</v>
          </cell>
          <cell r="J371" t="str">
            <v>3.1.1.03.01.02.02.004</v>
          </cell>
        </row>
        <row r="372">
          <cell r="B372" t="str">
            <v>Despesas ComerciaisDeslocamentos e Viagens</v>
          </cell>
          <cell r="C372" t="str">
            <v>Despesas Comerciais</v>
          </cell>
          <cell r="D372" t="str">
            <v>Deslocamentos e Viagens</v>
          </cell>
          <cell r="E372" t="str">
            <v>3.1.1.03.01.02.01.002</v>
          </cell>
          <cell r="G372" t="str">
            <v>Despesas ComerciaisTelefonia Fixa</v>
          </cell>
          <cell r="H372" t="str">
            <v>Despesas Comerciais</v>
          </cell>
          <cell r="I372" t="str">
            <v>Telefonia Fixa</v>
          </cell>
          <cell r="J372" t="str">
            <v>3.1.1.03.01.02.02.001</v>
          </cell>
        </row>
        <row r="373">
          <cell r="B373" t="str">
            <v>Despesas Comerciais(-) Telefonia e Telecomunicações</v>
          </cell>
          <cell r="C373" t="str">
            <v>Despesas Comerciais</v>
          </cell>
          <cell r="D373" t="str">
            <v>(-) Telefonia e Telecomunicações</v>
          </cell>
          <cell r="E373" t="str">
            <v>SOMA</v>
          </cell>
          <cell r="G373" t="str">
            <v>Despesas ComerciaisTelefonia Móvel</v>
          </cell>
          <cell r="H373" t="str">
            <v>Despesas Comerciais</v>
          </cell>
          <cell r="I373" t="str">
            <v>Telefonia Móvel</v>
          </cell>
          <cell r="J373" t="str">
            <v>3.1.1.03.01.02.02.002</v>
          </cell>
        </row>
        <row r="374">
          <cell r="B374" t="str">
            <v>Despesas ComerciaisInternet</v>
          </cell>
          <cell r="C374" t="str">
            <v>Despesas Comerciais</v>
          </cell>
          <cell r="D374" t="str">
            <v>Internet</v>
          </cell>
          <cell r="E374" t="str">
            <v>3.1.1.03.01.02.02.003</v>
          </cell>
          <cell r="G374" t="str">
            <v>Despesas ComerciaisVoip</v>
          </cell>
          <cell r="H374" t="str">
            <v>Despesas Comerciais</v>
          </cell>
          <cell r="I374" t="str">
            <v>Voip</v>
          </cell>
          <cell r="J374" t="str">
            <v>3.1.1.03.01.02.02.005</v>
          </cell>
        </row>
        <row r="375">
          <cell r="B375" t="str">
            <v>Despesas ComerciaisServiço de Trasmissão em Audio e Video</v>
          </cell>
          <cell r="C375" t="str">
            <v>Despesas Comerciais</v>
          </cell>
          <cell r="D375" t="str">
            <v>Serviço de Trasmissão em Audio e Video</v>
          </cell>
          <cell r="E375" t="str">
            <v>3.1.1.03.01.02.02.004</v>
          </cell>
          <cell r="G375" t="str">
            <v>Despesas Comerciais(-)Materias de Consumo</v>
          </cell>
          <cell r="H375" t="str">
            <v>Despesas Comerciais</v>
          </cell>
          <cell r="I375" t="str">
            <v>(-)Materias de Consumo</v>
          </cell>
          <cell r="J375" t="str">
            <v>SOMA</v>
          </cell>
        </row>
        <row r="376">
          <cell r="B376" t="str">
            <v>Despesas ComerciaisTelefonia Fixa</v>
          </cell>
          <cell r="C376" t="str">
            <v>Despesas Comerciais</v>
          </cell>
          <cell r="D376" t="str">
            <v>Telefonia Fixa</v>
          </cell>
          <cell r="E376" t="str">
            <v>3.1.1.03.01.02.02.001</v>
          </cell>
          <cell r="G376" t="str">
            <v>Despesas ComerciaisAluguel Máquina Reprográfica</v>
          </cell>
          <cell r="H376" t="str">
            <v>Despesas Comerciais</v>
          </cell>
          <cell r="I376" t="str">
            <v>Aluguel Máquina Reprográfica</v>
          </cell>
          <cell r="J376" t="str">
            <v>3.1.1.03.01.02.06.012</v>
          </cell>
        </row>
        <row r="377">
          <cell r="B377" t="str">
            <v>Despesas ComerciaisTelefonia Móvel</v>
          </cell>
          <cell r="C377" t="str">
            <v>Despesas Comerciais</v>
          </cell>
          <cell r="D377" t="str">
            <v>Telefonia Móvel</v>
          </cell>
          <cell r="E377" t="str">
            <v>3.1.1.03.01.02.02.002</v>
          </cell>
          <cell r="G377" t="str">
            <v>Despesas ComerciaisCoffee Break</v>
          </cell>
          <cell r="H377" t="str">
            <v>Despesas Comerciais</v>
          </cell>
          <cell r="I377" t="str">
            <v>Coffee Break</v>
          </cell>
          <cell r="J377" t="str">
            <v>3.1.1.03.01.02.03.007</v>
          </cell>
        </row>
        <row r="378">
          <cell r="B378" t="str">
            <v>Despesas ComerciaisVoip</v>
          </cell>
          <cell r="C378" t="str">
            <v>Despesas Comerciais</v>
          </cell>
          <cell r="D378" t="str">
            <v>Voip</v>
          </cell>
          <cell r="E378" t="str">
            <v>3.1.1.03.01.02.02.005</v>
          </cell>
          <cell r="G378" t="str">
            <v>Despesas ComerciaisMateriais de Natureza Permanente</v>
          </cell>
          <cell r="H378" t="str">
            <v>Despesas Comerciais</v>
          </cell>
          <cell r="I378" t="str">
            <v>Materiais de Natureza Permanente</v>
          </cell>
          <cell r="J378" t="str">
            <v>3.1.1.03.01.02.03.006</v>
          </cell>
        </row>
        <row r="379">
          <cell r="B379" t="str">
            <v>Despesas Comerciais(-)Materias de Consumo</v>
          </cell>
          <cell r="C379" t="str">
            <v>Despesas Comerciais</v>
          </cell>
          <cell r="D379" t="str">
            <v>(-)Materias de Consumo</v>
          </cell>
          <cell r="E379" t="str">
            <v>SOMA</v>
          </cell>
          <cell r="G379" t="str">
            <v>Despesas ComerciaisMaterial de Consumo Informática</v>
          </cell>
          <cell r="H379" t="str">
            <v>Despesas Comerciais</v>
          </cell>
          <cell r="I379" t="str">
            <v>Material de Consumo Informática</v>
          </cell>
          <cell r="J379" t="str">
            <v>3.1.1.03.01.02.03.001</v>
          </cell>
        </row>
        <row r="380">
          <cell r="B380" t="str">
            <v>Despesas ComerciaisAluguel Máquina Reprográfica</v>
          </cell>
          <cell r="C380" t="str">
            <v>Despesas Comerciais</v>
          </cell>
          <cell r="D380" t="str">
            <v>Aluguel Máquina Reprográfica</v>
          </cell>
          <cell r="E380" t="str">
            <v>3.1.1.03.01.02.06.020</v>
          </cell>
          <cell r="G380" t="str">
            <v>Despesas ComerciaisMaterial de Consumo Máquina Reprografia</v>
          </cell>
          <cell r="H380" t="str">
            <v>Despesas Comerciais</v>
          </cell>
          <cell r="I380" t="str">
            <v>Material de Consumo Máquina Reprografia</v>
          </cell>
          <cell r="J380" t="str">
            <v>3.1.1.03.01.02.03.002</v>
          </cell>
        </row>
        <row r="381">
          <cell r="B381" t="str">
            <v>Despesas ComerciaisCoffee Break</v>
          </cell>
          <cell r="C381" t="str">
            <v>Despesas Comerciais</v>
          </cell>
          <cell r="D381" t="str">
            <v>Coffee Break</v>
          </cell>
          <cell r="E381" t="str">
            <v>3.1.1.03.01.02.03.007</v>
          </cell>
          <cell r="G381" t="str">
            <v>Despesas ComerciaisMaterial de Expediente</v>
          </cell>
          <cell r="H381" t="str">
            <v>Despesas Comerciais</v>
          </cell>
          <cell r="I381" t="str">
            <v>Material de Expediente</v>
          </cell>
          <cell r="J381" t="str">
            <v>3.1.1.03.01.02.03.003</v>
          </cell>
        </row>
        <row r="382">
          <cell r="B382" t="str">
            <v>Despesas ComerciaisMateriais de Natureza Permanente</v>
          </cell>
          <cell r="C382" t="str">
            <v>Despesas Comerciais</v>
          </cell>
          <cell r="D382" t="str">
            <v>Materiais de Natureza Permanente</v>
          </cell>
          <cell r="E382" t="str">
            <v>3.1.1.03.01.02.03.006</v>
          </cell>
          <cell r="G382" t="str">
            <v>Despesas ComerciaisMaterial de Limpeza</v>
          </cell>
          <cell r="H382" t="str">
            <v>Despesas Comerciais</v>
          </cell>
          <cell r="I382" t="str">
            <v>Material de Limpeza</v>
          </cell>
          <cell r="J382" t="str">
            <v>3.1.1.03.01.02.03.004</v>
          </cell>
        </row>
        <row r="383">
          <cell r="B383" t="str">
            <v>Despesas ComerciaisMaterial de Consumo Informática</v>
          </cell>
          <cell r="C383" t="str">
            <v>Despesas Comerciais</v>
          </cell>
          <cell r="D383" t="str">
            <v>Material de Consumo Informática</v>
          </cell>
          <cell r="E383" t="str">
            <v>3.1.1.03.01.02.03.001</v>
          </cell>
          <cell r="G383" t="str">
            <v>Despesas ComerciaisMaterial EPI</v>
          </cell>
          <cell r="H383" t="str">
            <v>Despesas Comerciais</v>
          </cell>
          <cell r="I383" t="str">
            <v>Material EPI</v>
          </cell>
          <cell r="J383" t="str">
            <v>3.1.1.03.01.02.03.008</v>
          </cell>
        </row>
        <row r="384">
          <cell r="B384" t="str">
            <v>Despesas ComerciaisMaterial de Consumo Máquina Reprografia</v>
          </cell>
          <cell r="C384" t="str">
            <v>Despesas Comerciais</v>
          </cell>
          <cell r="D384" t="str">
            <v>Material de Consumo Máquina Reprografia</v>
          </cell>
          <cell r="E384" t="str">
            <v>3.1.1.03.01.02.03.002</v>
          </cell>
          <cell r="G384" t="str">
            <v>Despesas ComerciaisMaterial Gráfico e Repreográfico</v>
          </cell>
          <cell r="H384" t="str">
            <v>Despesas Comerciais</v>
          </cell>
          <cell r="I384" t="str">
            <v>Material Gráfico e Repreográfico</v>
          </cell>
          <cell r="J384" t="str">
            <v>3.1.1.03.01.02.03.005</v>
          </cell>
        </row>
        <row r="385">
          <cell r="B385" t="str">
            <v>Despesas ComerciaisMaterial de Expediente</v>
          </cell>
          <cell r="C385" t="str">
            <v>Despesas Comerciais</v>
          </cell>
          <cell r="D385" t="str">
            <v>Material de Expediente</v>
          </cell>
          <cell r="E385" t="str">
            <v>3.1.1.03.01.02.03.003</v>
          </cell>
          <cell r="G385" t="str">
            <v>Despesas Comerciais(-) Serviços Técnicos Especializados</v>
          </cell>
          <cell r="H385" t="str">
            <v>Despesas Comerciais</v>
          </cell>
          <cell r="I385" t="str">
            <v>(-) Serviços Técnicos Especializados</v>
          </cell>
          <cell r="J385" t="str">
            <v>SOMA</v>
          </cell>
        </row>
        <row r="386">
          <cell r="B386" t="str">
            <v>Despesas ComerciaisMaterial de Limpeza</v>
          </cell>
          <cell r="C386" t="str">
            <v>Despesas Comerciais</v>
          </cell>
          <cell r="D386" t="str">
            <v>Material de Limpeza</v>
          </cell>
          <cell r="E386" t="str">
            <v>3.1.1.03.01.02.03.004</v>
          </cell>
          <cell r="G386" t="str">
            <v>Despesas ComerciaisAdvocacia</v>
          </cell>
          <cell r="H386" t="str">
            <v>Despesas Comerciais</v>
          </cell>
          <cell r="I386" t="str">
            <v>Advocacia</v>
          </cell>
          <cell r="J386" t="str">
            <v>3.1.1.03.01.02.04.003</v>
          </cell>
        </row>
        <row r="387">
          <cell r="B387" t="str">
            <v>Despesas ComerciaisMaterial EPI</v>
          </cell>
          <cell r="C387" t="str">
            <v>Despesas Comerciais</v>
          </cell>
          <cell r="D387" t="str">
            <v>Material EPI</v>
          </cell>
          <cell r="E387" t="str">
            <v>3.1.1.03.01.02.03.008</v>
          </cell>
          <cell r="G387" t="str">
            <v>Despesas ComerciaisAssessoria Criação e Publicidade</v>
          </cell>
          <cell r="H387" t="str">
            <v>Despesas Comerciais</v>
          </cell>
          <cell r="I387" t="str">
            <v>Assessoria Criação e Publicidade</v>
          </cell>
          <cell r="J387" t="str">
            <v>3.1.1.03.01.02.04.007</v>
          </cell>
        </row>
        <row r="388">
          <cell r="B388" t="str">
            <v>Despesas ComerciaisMaterial Gráfico e Repreográfico</v>
          </cell>
          <cell r="C388" t="str">
            <v>Despesas Comerciais</v>
          </cell>
          <cell r="D388" t="str">
            <v>Material Gráfico e Repreográfico</v>
          </cell>
          <cell r="E388" t="str">
            <v>3.1.1.03.01.02.03.005</v>
          </cell>
          <cell r="G388" t="str">
            <v>Despesas ComerciaisAssessoria de Comunicação</v>
          </cell>
          <cell r="H388" t="str">
            <v>Despesas Comerciais</v>
          </cell>
          <cell r="I388" t="str">
            <v>Assessoria de Comunicação</v>
          </cell>
          <cell r="J388" t="str">
            <v>3.1.1.03.01.02.04.016</v>
          </cell>
        </row>
        <row r="389">
          <cell r="B389" t="str">
            <v>Despesas Comerciais(-) Serviços Técnicos Especializados</v>
          </cell>
          <cell r="C389" t="str">
            <v>Despesas Comerciais</v>
          </cell>
          <cell r="D389" t="str">
            <v>(-) Serviços Técnicos Especializados</v>
          </cell>
          <cell r="E389" t="str">
            <v>SOMA</v>
          </cell>
          <cell r="G389" t="str">
            <v>Despesas ComerciaisAssessoria de Imprensa</v>
          </cell>
          <cell r="H389" t="str">
            <v>Despesas Comerciais</v>
          </cell>
          <cell r="I389" t="str">
            <v>Assessoria de Imprensa</v>
          </cell>
          <cell r="J389" t="str">
            <v>3.1.1.03.01.02.04.005</v>
          </cell>
        </row>
        <row r="390">
          <cell r="B390" t="str">
            <v>Despesas ComerciaisAdvocacia</v>
          </cell>
          <cell r="C390" t="str">
            <v>Despesas Comerciais</v>
          </cell>
          <cell r="D390" t="str">
            <v>Advocacia</v>
          </cell>
          <cell r="E390" t="str">
            <v>3.1.1.03.01.02.04.003</v>
          </cell>
          <cell r="G390" t="str">
            <v>Despesas ComerciaisAssessoria em TI</v>
          </cell>
          <cell r="H390" t="str">
            <v>Despesas Comerciais</v>
          </cell>
          <cell r="I390" t="str">
            <v>Assessoria em TI</v>
          </cell>
          <cell r="J390" t="str">
            <v>3.1.1.03.01.02.04.013</v>
          </cell>
        </row>
        <row r="391">
          <cell r="B391" t="str">
            <v>Despesas ComerciaisAssessoria Criação e Publicidade</v>
          </cell>
          <cell r="C391" t="str">
            <v>Despesas Comerciais</v>
          </cell>
          <cell r="D391" t="str">
            <v>Assessoria Criação e Publicidade</v>
          </cell>
          <cell r="E391" t="str">
            <v>3.1.1.03.01.02.04.007</v>
          </cell>
          <cell r="G391" t="str">
            <v>Despesas ComerciaisAssessoria Empresarial</v>
          </cell>
          <cell r="H391" t="str">
            <v>Despesas Comerciais</v>
          </cell>
          <cell r="I391" t="str">
            <v>Assessoria Empresarial</v>
          </cell>
          <cell r="J391" t="str">
            <v>3.1.1.03.01.02.04.009</v>
          </cell>
        </row>
        <row r="392">
          <cell r="B392" t="str">
            <v>Despesas ComerciaisAssessoria de Comunicação</v>
          </cell>
          <cell r="C392" t="str">
            <v>Despesas Comerciais</v>
          </cell>
          <cell r="D392" t="str">
            <v>Assessoria de Comunicação</v>
          </cell>
          <cell r="E392" t="str">
            <v>3.1.1.03.01.02.04.016</v>
          </cell>
          <cell r="G392" t="str">
            <v>Despesas ComerciaisAssessoria Tributária</v>
          </cell>
          <cell r="H392" t="str">
            <v>Despesas Comerciais</v>
          </cell>
          <cell r="I392" t="str">
            <v>Assessoria Tributária</v>
          </cell>
          <cell r="J392" t="str">
            <v>3.1.1.03.01.02.04.017</v>
          </cell>
        </row>
        <row r="393">
          <cell r="B393" t="str">
            <v>Despesas ComerciaisAssessoria de Imprensa</v>
          </cell>
          <cell r="C393" t="str">
            <v>Despesas Comerciais</v>
          </cell>
          <cell r="D393" t="str">
            <v>Assessoria de Imprensa</v>
          </cell>
          <cell r="E393" t="str">
            <v>3.1.1.03.01.02.04.005</v>
          </cell>
          <cell r="G393" t="str">
            <v>Despesas ComerciaisAuditoria Independente</v>
          </cell>
          <cell r="H393" t="str">
            <v>Despesas Comerciais</v>
          </cell>
          <cell r="I393" t="str">
            <v>Auditoria Independente</v>
          </cell>
          <cell r="J393" t="str">
            <v>3.1.1.03.01.02.04.004</v>
          </cell>
        </row>
        <row r="394">
          <cell r="B394" t="str">
            <v>Despesas ComerciaisAssessoria em TI</v>
          </cell>
          <cell r="C394" t="str">
            <v>Despesas Comerciais</v>
          </cell>
          <cell r="D394" t="str">
            <v>Assessoria em TI</v>
          </cell>
          <cell r="E394" t="str">
            <v>3.1.1.03.01.02.04.013</v>
          </cell>
          <cell r="G394" t="str">
            <v>Despesas ComerciaisComissão Empresa de Cobrança</v>
          </cell>
          <cell r="H394" t="str">
            <v>Despesas Comerciais</v>
          </cell>
          <cell r="I394" t="str">
            <v>Comissão Empresa de Cobrança</v>
          </cell>
          <cell r="J394" t="str">
            <v>3.1.1.03.01.02.04.006</v>
          </cell>
        </row>
        <row r="395">
          <cell r="B395" t="str">
            <v>Despesas ComerciaisAssessoria Empresarial</v>
          </cell>
          <cell r="C395" t="str">
            <v>Despesas Comerciais</v>
          </cell>
          <cell r="D395" t="str">
            <v>Assessoria Empresarial</v>
          </cell>
          <cell r="E395" t="str">
            <v>3.1.1.03.01.02.04.009</v>
          </cell>
          <cell r="G395" t="str">
            <v>Despesas ComerciaisDesenvolvimento e Manutenção de Software</v>
          </cell>
          <cell r="H395" t="str">
            <v>Despesas Comerciais</v>
          </cell>
          <cell r="I395" t="str">
            <v>Desenvolvimento e Manutenção de Software</v>
          </cell>
          <cell r="J395" t="str">
            <v>3.1.1.03.01.02.04.010</v>
          </cell>
        </row>
        <row r="396">
          <cell r="B396" t="str">
            <v>Despesas ComerciaisAssessoria Tributária</v>
          </cell>
          <cell r="C396" t="str">
            <v>Despesas Comerciais</v>
          </cell>
          <cell r="D396" t="str">
            <v>Assessoria Tributária</v>
          </cell>
          <cell r="E396" t="str">
            <v>3.1.1.03.01.02.04.017</v>
          </cell>
          <cell r="G396" t="str">
            <v>Despesas ComerciaisFerramentas de Pesquisa</v>
          </cell>
          <cell r="H396" t="str">
            <v>Despesas Comerciais</v>
          </cell>
          <cell r="I396" t="str">
            <v>Ferramentas de Pesquisa</v>
          </cell>
          <cell r="J396" t="str">
            <v>3.1.1.03.01.02.04.018</v>
          </cell>
        </row>
        <row r="397">
          <cell r="B397" t="str">
            <v>Despesas ComerciaisAuditoria Independente</v>
          </cell>
          <cell r="C397" t="str">
            <v>Despesas Comerciais</v>
          </cell>
          <cell r="D397" t="str">
            <v>Auditoria Independente</v>
          </cell>
          <cell r="E397" t="str">
            <v>3.1.1.03.01.02.04.004</v>
          </cell>
          <cell r="G397" t="str">
            <v>Despesas ComerciaisLicença para Uso de Software (Aluguel)</v>
          </cell>
          <cell r="H397" t="str">
            <v>Despesas Comerciais</v>
          </cell>
          <cell r="I397" t="str">
            <v>Licença para Uso de Software (Aluguel)</v>
          </cell>
          <cell r="J397" t="str">
            <v>3.1.1.03.01.02.04.012</v>
          </cell>
        </row>
        <row r="398">
          <cell r="B398" t="str">
            <v>Despesas ComerciaisComissão Empresa de Cobrança</v>
          </cell>
          <cell r="C398" t="str">
            <v>Despesas Comerciais</v>
          </cell>
          <cell r="D398" t="str">
            <v>Comissão Empresa de Cobrança</v>
          </cell>
          <cell r="E398" t="str">
            <v>3.1.1.03.01.02.04.006</v>
          </cell>
          <cell r="G398" t="str">
            <v>Despesas ComerciaisManutenção Suporte Técnico Software</v>
          </cell>
          <cell r="H398" t="str">
            <v>Despesas Comerciais</v>
          </cell>
          <cell r="I398" t="str">
            <v>Manutenção Suporte Técnico Software</v>
          </cell>
          <cell r="J398" t="str">
            <v>3.1.1.03.01.02.04.015</v>
          </cell>
        </row>
        <row r="399">
          <cell r="B399" t="str">
            <v>Despesas ComerciaisDesenvolvimento e Manutenção de Software</v>
          </cell>
          <cell r="C399" t="str">
            <v>Despesas Comerciais</v>
          </cell>
          <cell r="D399" t="str">
            <v>Desenvolvimento e Manutenção de Software</v>
          </cell>
          <cell r="E399" t="str">
            <v>3.1.1.03.01.02.04.010</v>
          </cell>
          <cell r="G399" t="str">
            <v>Despesas ComerciaisParticipação em Associações</v>
          </cell>
          <cell r="H399" t="str">
            <v>Despesas Comerciais</v>
          </cell>
          <cell r="I399" t="str">
            <v>Participação em Associações</v>
          </cell>
          <cell r="J399" t="str">
            <v>3.1.1.03.01.02.04.008</v>
          </cell>
        </row>
        <row r="400">
          <cell r="B400" t="str">
            <v>Despesas ComerciaisFerramentas de Pesquisa</v>
          </cell>
          <cell r="C400" t="str">
            <v>Despesas Comerciais</v>
          </cell>
          <cell r="D400" t="str">
            <v>Ferramentas de Pesquisa</v>
          </cell>
          <cell r="E400" t="str">
            <v>3.1.1.03.01.02.04.018</v>
          </cell>
          <cell r="G400" t="str">
            <v>Despesas ComerciaisRecrutamento e Seleção</v>
          </cell>
          <cell r="H400" t="str">
            <v>Despesas Comerciais</v>
          </cell>
          <cell r="I400" t="str">
            <v>Recrutamento e Seleção</v>
          </cell>
          <cell r="J400" t="str">
            <v>3.1.1.03.01.01.05.006</v>
          </cell>
        </row>
        <row r="401">
          <cell r="B401" t="str">
            <v>Despesas ComerciaisLicença para Uso de Software (Aluguel)</v>
          </cell>
          <cell r="C401" t="str">
            <v>Despesas Comerciais</v>
          </cell>
          <cell r="D401" t="str">
            <v>Licença para Uso de Software (Aluguel)</v>
          </cell>
          <cell r="E401" t="str">
            <v>3.1.1.03.01.02.04.012</v>
          </cell>
          <cell r="G401" t="str">
            <v>Despesas ComerciaisServiço Análise de Crédito</v>
          </cell>
          <cell r="H401" t="str">
            <v>Despesas Comerciais</v>
          </cell>
          <cell r="I401" t="str">
            <v>Serviço Análise de Crédito</v>
          </cell>
          <cell r="J401" t="str">
            <v>3.1.1.03.01.02.04.014</v>
          </cell>
        </row>
        <row r="402">
          <cell r="B402" t="str">
            <v>Despesas ComerciaisManutenção Suporte Técnico Software</v>
          </cell>
          <cell r="C402" t="str">
            <v>Despesas Comerciais</v>
          </cell>
          <cell r="D402" t="str">
            <v>Manutenção Suporte Técnico Software</v>
          </cell>
          <cell r="E402" t="str">
            <v>3.1.1.03.01.02.04.015</v>
          </cell>
          <cell r="G402" t="str">
            <v>Despesas ComerciaisServiço de Desembaraço Aduaneiro</v>
          </cell>
          <cell r="H402" t="str">
            <v>Despesas Comerciais</v>
          </cell>
          <cell r="I402" t="str">
            <v>Serviço de Desembaraço Aduaneiro</v>
          </cell>
          <cell r="J402" t="str">
            <v>3.1.1.03.01.06.01.002</v>
          </cell>
        </row>
        <row r="403">
          <cell r="B403" t="str">
            <v>Despesas ComerciaisParticipação em Associações</v>
          </cell>
          <cell r="C403" t="str">
            <v>Despesas Comerciais</v>
          </cell>
          <cell r="D403" t="str">
            <v>Participação em Associações</v>
          </cell>
          <cell r="E403" t="str">
            <v>3.1.1.03.01.02.04.008</v>
          </cell>
          <cell r="G403" t="str">
            <v>Despesas ComerciaisServiços de Contabilidade</v>
          </cell>
          <cell r="H403" t="str">
            <v>Despesas Comerciais</v>
          </cell>
          <cell r="I403" t="str">
            <v>Serviços de Contabilidade</v>
          </cell>
          <cell r="J403" t="str">
            <v>3.1.1.03.01.02.04.001</v>
          </cell>
        </row>
        <row r="404">
          <cell r="B404" t="str">
            <v>Despesas ComerciaisRecrutamento e Seleção</v>
          </cell>
          <cell r="C404" t="str">
            <v>Despesas Comerciais</v>
          </cell>
          <cell r="D404" t="str">
            <v>Recrutamento e Seleção</v>
          </cell>
          <cell r="E404" t="str">
            <v>3.1.1.03.01.01.05.006</v>
          </cell>
          <cell r="G404" t="str">
            <v>Despesas ComerciaisServiços de Segurança</v>
          </cell>
          <cell r="H404" t="str">
            <v>Despesas Comerciais</v>
          </cell>
          <cell r="I404" t="str">
            <v>Serviços de Segurança</v>
          </cell>
          <cell r="J404" t="str">
            <v>3.1.1.03.01.02.04.002</v>
          </cell>
        </row>
        <row r="405">
          <cell r="B405" t="str">
            <v>Despesas ComerciaisServiço Análise de Crédito</v>
          </cell>
          <cell r="C405" t="str">
            <v>Despesas Comerciais</v>
          </cell>
          <cell r="D405" t="str">
            <v>Serviço Análise de Crédito</v>
          </cell>
          <cell r="E405" t="str">
            <v>3.1.1.03.01.02.04.014</v>
          </cell>
          <cell r="G405" t="str">
            <v>Despesas ComerciaisSuporte Técnico Software</v>
          </cell>
          <cell r="H405" t="str">
            <v>Despesas Comerciais</v>
          </cell>
          <cell r="I405" t="str">
            <v>Suporte Técnico Software</v>
          </cell>
          <cell r="J405" t="str">
            <v>3.1.1.03.01.02.04.011</v>
          </cell>
        </row>
        <row r="406">
          <cell r="B406" t="str">
            <v>Despesas ComerciaisServiço de Desembaraço Aduaneiro</v>
          </cell>
          <cell r="C406" t="str">
            <v>Despesas Comerciais</v>
          </cell>
          <cell r="D406" t="str">
            <v>Serviço de Desembaraço Aduaneiro</v>
          </cell>
          <cell r="E406" t="str">
            <v>3.1.1.03.01.03.03.003</v>
          </cell>
          <cell r="G406" t="str">
            <v>Despesas Comerciais(-)Manutenção</v>
          </cell>
          <cell r="H406" t="str">
            <v>Despesas Comerciais</v>
          </cell>
          <cell r="I406" t="str">
            <v>(-)Manutenção</v>
          </cell>
          <cell r="J406" t="str">
            <v>SOMA</v>
          </cell>
        </row>
        <row r="407">
          <cell r="B407" t="str">
            <v>Despesas ComerciaisServiços de Contabilidade</v>
          </cell>
          <cell r="C407" t="str">
            <v>Despesas Comerciais</v>
          </cell>
          <cell r="D407" t="str">
            <v>Serviços de Contabilidade</v>
          </cell>
          <cell r="E407" t="str">
            <v>3.1.1.03.01.02.04.001</v>
          </cell>
          <cell r="G407" t="str">
            <v>Despesas ComerciaisManutenção Conservação Máq. e Equipamentos</v>
          </cell>
          <cell r="H407" t="str">
            <v>Despesas Comerciais</v>
          </cell>
          <cell r="I407" t="str">
            <v>Manutenção Conservação Máq. e Equipamentos</v>
          </cell>
          <cell r="J407" t="str">
            <v>3.1.1.03.01.02.05.003</v>
          </cell>
        </row>
        <row r="408">
          <cell r="B408" t="str">
            <v>Despesas ComerciaisServiços de Segurança</v>
          </cell>
          <cell r="C408" t="str">
            <v>Despesas Comerciais</v>
          </cell>
          <cell r="D408" t="str">
            <v>Serviços de Segurança</v>
          </cell>
          <cell r="E408" t="str">
            <v>3.1.1.03.01.02.04.002</v>
          </cell>
          <cell r="G408" t="str">
            <v>Despesas ComerciaisManutenção Conservação Móveis e Utensílios</v>
          </cell>
          <cell r="H408" t="str">
            <v>Despesas Comerciais</v>
          </cell>
          <cell r="I408" t="str">
            <v>Manutenção Conservação Móveis e Utensílios</v>
          </cell>
          <cell r="J408" t="str">
            <v>3.1.1.03.01.02.05.002</v>
          </cell>
        </row>
        <row r="409">
          <cell r="B409" t="str">
            <v>Despesas ComerciaisSuporte Técnico Software</v>
          </cell>
          <cell r="C409" t="str">
            <v>Despesas Comerciais</v>
          </cell>
          <cell r="D409" t="str">
            <v>Suporte Técnico Software</v>
          </cell>
          <cell r="E409" t="str">
            <v>3.1.1.03.01.02.04.011</v>
          </cell>
          <cell r="G409" t="str">
            <v>Despesas ComerciaisManutenção de Equipamentos de Informática</v>
          </cell>
          <cell r="H409" t="str">
            <v>Despesas Comerciais</v>
          </cell>
          <cell r="I409" t="str">
            <v>Manutenção de Equipamentos de Informática</v>
          </cell>
          <cell r="J409" t="str">
            <v>3.1.1.03.01.02.05.004</v>
          </cell>
        </row>
        <row r="410">
          <cell r="B410" t="str">
            <v>Despesas Comerciais(-)Manutenção</v>
          </cell>
          <cell r="C410" t="str">
            <v>Despesas Comerciais</v>
          </cell>
          <cell r="D410" t="str">
            <v>(-)Manutenção</v>
          </cell>
          <cell r="E410" t="str">
            <v>SOMA</v>
          </cell>
          <cell r="G410" t="str">
            <v>Despesas ComerciaisManutenção e Conservação Instalações</v>
          </cell>
          <cell r="H410" t="str">
            <v>Despesas Comerciais</v>
          </cell>
          <cell r="I410" t="str">
            <v>Manutenção e Conservação Instalações</v>
          </cell>
          <cell r="J410" t="str">
            <v>3.1.1.03.01.02.05.005</v>
          </cell>
        </row>
        <row r="411">
          <cell r="B411" t="str">
            <v>Despesas ComerciaisManutenção Conservação Máq. e Equipamentos</v>
          </cell>
          <cell r="C411" t="str">
            <v>Despesas Comerciais</v>
          </cell>
          <cell r="D411" t="str">
            <v>Manutenção Conservação Máq. e Equipamentos</v>
          </cell>
          <cell r="E411" t="str">
            <v>3.1.1.03.01.02.05.003</v>
          </cell>
          <cell r="G411" t="str">
            <v>Despesas ComerciaisManutenção e Conservação Predial</v>
          </cell>
          <cell r="H411" t="str">
            <v>Despesas Comerciais</v>
          </cell>
          <cell r="I411" t="str">
            <v>Manutenção e Conservação Predial</v>
          </cell>
          <cell r="J411" t="str">
            <v>3.1.1.03.01.02.05.006</v>
          </cell>
        </row>
        <row r="412">
          <cell r="B412" t="str">
            <v>Despesas ComerciaisManutenção Conservação Móveis e Utensílios</v>
          </cell>
          <cell r="C412" t="str">
            <v>Despesas Comerciais</v>
          </cell>
          <cell r="D412" t="str">
            <v>Manutenção Conservação Móveis e Utensílios</v>
          </cell>
          <cell r="E412" t="str">
            <v>3.1.1.03.01.02.05.002</v>
          </cell>
          <cell r="G412" t="str">
            <v>Despesas ComerciaisMateriais de Manutenção e Reparos</v>
          </cell>
          <cell r="H412" t="str">
            <v>Despesas Comerciais</v>
          </cell>
          <cell r="I412" t="str">
            <v>Materiais de Manutenção e Reparos</v>
          </cell>
          <cell r="J412" t="str">
            <v>3.1.1.03.01.02.05.001</v>
          </cell>
        </row>
        <row r="413">
          <cell r="B413" t="str">
            <v>Despesas ComerciaisManutenção de Equipamentos de Informática</v>
          </cell>
          <cell r="C413" t="str">
            <v>Despesas Comerciais</v>
          </cell>
          <cell r="D413" t="str">
            <v>Manutenção de Equipamentos de Informática</v>
          </cell>
          <cell r="E413" t="str">
            <v>3.1.1.03.01.02.05.004</v>
          </cell>
          <cell r="G413" t="str">
            <v>Despesas Comerciais(-)Outras Despesas Gerais</v>
          </cell>
          <cell r="H413" t="str">
            <v>Despesas Comerciais</v>
          </cell>
          <cell r="I413" t="str">
            <v>(-)Outras Despesas Gerais</v>
          </cell>
          <cell r="J413" t="str">
            <v>SOMA</v>
          </cell>
        </row>
        <row r="414">
          <cell r="B414" t="str">
            <v>Despesas ComerciaisManutenção e Conservação Instalações</v>
          </cell>
          <cell r="C414" t="str">
            <v>Despesas Comerciais</v>
          </cell>
          <cell r="D414" t="str">
            <v>Manutenção e Conservação Instalações</v>
          </cell>
          <cell r="E414" t="str">
            <v>3.1.1.03.01.02.05.005</v>
          </cell>
          <cell r="G414" t="str">
            <v>Despesas ComerciaisÁgua</v>
          </cell>
          <cell r="H414" t="str">
            <v>Despesas Comerciais</v>
          </cell>
          <cell r="I414" t="str">
            <v>Água</v>
          </cell>
          <cell r="J414" t="str">
            <v>3.1.1.03.01.02.06.008</v>
          </cell>
        </row>
        <row r="415">
          <cell r="B415" t="str">
            <v>Despesas ComerciaisManutenção e Conservação Predial</v>
          </cell>
          <cell r="C415" t="str">
            <v>Despesas Comerciais</v>
          </cell>
          <cell r="D415" t="str">
            <v>Manutenção e Conservação Predial</v>
          </cell>
          <cell r="E415" t="str">
            <v>3.1.1.03.01.02.05.006</v>
          </cell>
          <cell r="G415" t="str">
            <v>Despesas ComerciaisAluguel de Imóveis</v>
          </cell>
          <cell r="H415" t="str">
            <v>Despesas Comerciais</v>
          </cell>
          <cell r="I415" t="str">
            <v>Aluguel de Imóveis</v>
          </cell>
          <cell r="J415" t="str">
            <v>3.1.1.03.01.02.06.014</v>
          </cell>
        </row>
        <row r="416">
          <cell r="B416" t="str">
            <v>Despesas ComerciaisMateriais de Manutenção e Reparos</v>
          </cell>
          <cell r="C416" t="str">
            <v>Despesas Comerciais</v>
          </cell>
          <cell r="D416" t="str">
            <v>Materiais de Manutenção e Reparos</v>
          </cell>
          <cell r="E416" t="str">
            <v>3.1.1.03.01.02.05.001</v>
          </cell>
          <cell r="G416" t="str">
            <v>Despesas ComerciaisAluguel de Máquinas e Equipamentos</v>
          </cell>
          <cell r="H416" t="str">
            <v>Despesas Comerciais</v>
          </cell>
          <cell r="I416" t="str">
            <v>Aluguel de Máquinas e Equipamentos</v>
          </cell>
          <cell r="J416" t="str">
            <v>3.1.1.03.01.03.01.002</v>
          </cell>
        </row>
        <row r="417">
          <cell r="B417" t="str">
            <v>Despesas Comerciais(-)Outras Despesas Gerais</v>
          </cell>
          <cell r="C417" t="str">
            <v>Despesas Comerciais</v>
          </cell>
          <cell r="D417" t="str">
            <v>(-)Outras Despesas Gerais</v>
          </cell>
          <cell r="E417" t="str">
            <v>SOMA</v>
          </cell>
          <cell r="G417" t="str">
            <v>Despesas ComerciaisAluguel de Veículos</v>
          </cell>
          <cell r="H417" t="str">
            <v>Despesas Comerciais</v>
          </cell>
          <cell r="I417" t="str">
            <v>Aluguel de Veículos</v>
          </cell>
          <cell r="J417" t="str">
            <v>3.1.1.03.01.02.06.001</v>
          </cell>
        </row>
        <row r="418">
          <cell r="B418" t="str">
            <v>Despesas ComerciaisÁgua</v>
          </cell>
          <cell r="C418" t="str">
            <v>Despesas Comerciais</v>
          </cell>
          <cell r="D418" t="str">
            <v>Água</v>
          </cell>
          <cell r="E418" t="str">
            <v>3.1.1.03.01.02.06.008</v>
          </cell>
          <cell r="G418" t="str">
            <v>Despesas ComerciaisAssinatura Jornais, Revistas e Periódicos</v>
          </cell>
          <cell r="H418" t="str">
            <v>Despesas Comerciais</v>
          </cell>
          <cell r="I418" t="str">
            <v>Assinatura Jornais, Revistas e Periódicos</v>
          </cell>
          <cell r="J418" t="str">
            <v>3.1.1.03.01.02.06.003</v>
          </cell>
        </row>
        <row r="419">
          <cell r="B419" t="str">
            <v>Despesas ComerciaisAluguel de Imóveis</v>
          </cell>
          <cell r="C419" t="str">
            <v>Despesas Comerciais</v>
          </cell>
          <cell r="D419" t="str">
            <v>Aluguel de Imóveis</v>
          </cell>
          <cell r="E419" t="str">
            <v>3.1.1.03.01.02.06.022</v>
          </cell>
          <cell r="G419" t="str">
            <v>Despesas ComerciaisBrindes</v>
          </cell>
          <cell r="H419" t="str">
            <v>Despesas Comerciais</v>
          </cell>
          <cell r="I419" t="str">
            <v>Brindes</v>
          </cell>
          <cell r="J419" t="str">
            <v>3.1.1.03.01.02.06.028</v>
          </cell>
        </row>
        <row r="420">
          <cell r="B420" t="str">
            <v>Despesas ComerciaisAluguel de Máquinas e Equipamentos</v>
          </cell>
          <cell r="C420" t="str">
            <v>Despesas Comerciais</v>
          </cell>
          <cell r="D420" t="str">
            <v>Aluguel de Máquinas e Equipamentos</v>
          </cell>
          <cell r="E420" t="str">
            <v>3.1.1.03.01.03.01.002</v>
          </cell>
          <cell r="G420" t="str">
            <v>Despesas ComerciaisCombustível</v>
          </cell>
          <cell r="H420" t="str">
            <v>Despesas Comerciais</v>
          </cell>
          <cell r="I420" t="str">
            <v>Combustível</v>
          </cell>
          <cell r="J420" t="str">
            <v>3.1.1.03.01.02.06.006</v>
          </cell>
        </row>
        <row r="421">
          <cell r="B421" t="str">
            <v>Despesas ComerciaisAluguel de Veículos</v>
          </cell>
          <cell r="C421" t="str">
            <v>Despesas Comerciais</v>
          </cell>
          <cell r="D421" t="str">
            <v>Aluguel de Veículos</v>
          </cell>
          <cell r="E421" t="str">
            <v>3.1.1.03.01.02.06.001</v>
          </cell>
          <cell r="G421" t="str">
            <v>Despesas ComerciaisDespesa com Documentos</v>
          </cell>
          <cell r="H421" t="str">
            <v>Despesas Comerciais</v>
          </cell>
          <cell r="I421" t="str">
            <v>Despesa com Documentos</v>
          </cell>
          <cell r="J421" t="str">
            <v>3.1.1.03.01.02.06.002</v>
          </cell>
        </row>
        <row r="422">
          <cell r="B422" t="str">
            <v>Despesas ComerciaisAssinatura Jornais, Revistas e Periódicos</v>
          </cell>
          <cell r="C422" t="str">
            <v>Despesas Comerciais</v>
          </cell>
          <cell r="D422" t="str">
            <v>Assinatura Jornais, Revistas e Periódicos</v>
          </cell>
          <cell r="E422" t="str">
            <v>3.1.1.03.01.02.06.003</v>
          </cell>
          <cell r="G422" t="str">
            <v>Despesas ComerciaisDespesa com Processos Judiciais</v>
          </cell>
          <cell r="H422" t="str">
            <v>Despesas Comerciais</v>
          </cell>
          <cell r="I422" t="str">
            <v>Despesa com Processos Judiciais</v>
          </cell>
          <cell r="J422" t="str">
            <v>3.1.1.03.01.02.06.004</v>
          </cell>
        </row>
        <row r="423">
          <cell r="B423" t="str">
            <v>Despesas ComerciaisBrindes</v>
          </cell>
          <cell r="C423" t="str">
            <v>Despesas Comerciais</v>
          </cell>
          <cell r="D423" t="str">
            <v>Brindes</v>
          </cell>
          <cell r="E423" t="str">
            <v>NÃO TEM</v>
          </cell>
          <cell r="G423" t="str">
            <v>Despesas ComerciaisDespesas com Amortização de Software</v>
          </cell>
          <cell r="H423" t="str">
            <v>Despesas Comerciais</v>
          </cell>
          <cell r="I423" t="str">
            <v>Despesas com Amortização de Software</v>
          </cell>
          <cell r="J423" t="str">
            <v>3.1.1.03.01.02.06.010</v>
          </cell>
        </row>
        <row r="424">
          <cell r="B424" t="str">
            <v>Despesas ComerciaisCombustível</v>
          </cell>
          <cell r="C424" t="str">
            <v>Despesas Comerciais</v>
          </cell>
          <cell r="D424" t="str">
            <v>Combustível</v>
          </cell>
          <cell r="E424" t="str">
            <v>3.1.1.03.01.02.06.006</v>
          </cell>
          <cell r="G424" t="str">
            <v>Despesas ComerciaisFrete Compra</v>
          </cell>
          <cell r="H424" t="str">
            <v>Despesas Comerciais</v>
          </cell>
          <cell r="I424" t="str">
            <v>Frete Compra</v>
          </cell>
          <cell r="J424" t="str">
            <v>3.1.1.03.01.02.01.032</v>
          </cell>
        </row>
        <row r="425">
          <cell r="B425" t="str">
            <v>Despesas ComerciaisDespesa com Documentos</v>
          </cell>
          <cell r="C425" t="str">
            <v>Despesas Comerciais</v>
          </cell>
          <cell r="D425" t="str">
            <v>Despesa com Documentos</v>
          </cell>
          <cell r="E425" t="str">
            <v>3.1.1.03.01.02.06.002</v>
          </cell>
          <cell r="G425" t="str">
            <v>Despesas ComerciaisMão-de-Obra Terceirizada</v>
          </cell>
          <cell r="H425" t="str">
            <v>Despesas Comerciais</v>
          </cell>
          <cell r="I425" t="str">
            <v>Mão-de-Obra Terceirizada</v>
          </cell>
          <cell r="J425" t="str">
            <v>3.1.1.03.01.02.06.005</v>
          </cell>
        </row>
        <row r="426">
          <cell r="B426" t="str">
            <v>Despesas ComerciaisDespesa com Processos Judiciais</v>
          </cell>
          <cell r="C426" t="str">
            <v>Despesas Comerciais</v>
          </cell>
          <cell r="D426" t="str">
            <v>Despesa com Processos Judiciais</v>
          </cell>
          <cell r="E426" t="str">
            <v>3.1.1.03.01.02.06.004</v>
          </cell>
          <cell r="G426" t="str">
            <v>Despesas ComerciaisOutras Despesas Gerais</v>
          </cell>
          <cell r="H426" t="str">
            <v>Despesas Comerciais</v>
          </cell>
          <cell r="I426" t="str">
            <v>Outras Despesas Gerais</v>
          </cell>
          <cell r="J426" t="str">
            <v>NÃO TEM</v>
          </cell>
        </row>
        <row r="427">
          <cell r="B427" t="str">
            <v>Despesas ComerciaisDespesas com Amortização de Software</v>
          </cell>
          <cell r="C427" t="str">
            <v>Despesas Comerciais</v>
          </cell>
          <cell r="D427" t="str">
            <v>Despesas com Amortização de Software</v>
          </cell>
          <cell r="E427" t="str">
            <v>3.1.1.03.01.02.06.010</v>
          </cell>
          <cell r="G427" t="str">
            <v>Despesas ComerciaisPerdas de Estoque</v>
          </cell>
          <cell r="H427" t="str">
            <v>Despesas Comerciais</v>
          </cell>
          <cell r="I427" t="str">
            <v>Perdas de Estoque</v>
          </cell>
          <cell r="J427" t="str">
            <v>3.1.1.03.01.07.01.017</v>
          </cell>
        </row>
        <row r="428">
          <cell r="B428" t="str">
            <v>Despesas ComerciaisFrete Compra</v>
          </cell>
          <cell r="C428" t="str">
            <v>Despesas Comerciais</v>
          </cell>
          <cell r="D428" t="str">
            <v>Frete Compra</v>
          </cell>
          <cell r="E428" t="str">
            <v>3.1.1.03.01.03.01.018</v>
          </cell>
          <cell r="G428" t="str">
            <v>Despesas ComerciaisSeguro Frota Leve</v>
          </cell>
          <cell r="H428" t="str">
            <v>Despesas Comerciais</v>
          </cell>
          <cell r="I428" t="str">
            <v>Seguro Frota Leve</v>
          </cell>
          <cell r="J428" t="str">
            <v>3.1.1.03.01.02.06.015</v>
          </cell>
        </row>
        <row r="429">
          <cell r="B429" t="str">
            <v>Despesas ComerciaisMão-de-Obra Terceirizada</v>
          </cell>
          <cell r="C429" t="str">
            <v>Despesas Comerciais</v>
          </cell>
          <cell r="D429" t="str">
            <v>Mão-de-Obra Terceirizada</v>
          </cell>
          <cell r="E429" t="str">
            <v>3.1.1.03.01.02.06.005</v>
          </cell>
          <cell r="G429" t="str">
            <v>Despesas ComerciaisServiço de Correios</v>
          </cell>
          <cell r="H429" t="str">
            <v>Despesas Comerciais</v>
          </cell>
          <cell r="I429" t="str">
            <v>Serviço de Correios</v>
          </cell>
          <cell r="J429" t="str">
            <v>3.1.1.03.01.02.06.007</v>
          </cell>
        </row>
        <row r="430">
          <cell r="B430" t="str">
            <v>Despesas ComerciaisOutras Despesas Gerais</v>
          </cell>
          <cell r="C430" t="str">
            <v>Despesas Comerciais</v>
          </cell>
          <cell r="D430" t="str">
            <v>Outras Despesas Gerais</v>
          </cell>
          <cell r="E430" t="str">
            <v>NÃO TEM</v>
          </cell>
          <cell r="G430" t="str">
            <v>Despesas ComerciaisTaxas Operacionais</v>
          </cell>
          <cell r="H430" t="str">
            <v>Despesas Comerciais</v>
          </cell>
          <cell r="I430" t="str">
            <v>Taxas Operacionais</v>
          </cell>
          <cell r="J430" t="str">
            <v>3.1.1.03.01.02.06.013</v>
          </cell>
        </row>
        <row r="431">
          <cell r="B431" t="str">
            <v>Despesas ComerciaisPerdas de Estoque</v>
          </cell>
          <cell r="C431" t="str">
            <v>Despesas Comerciais</v>
          </cell>
          <cell r="D431" t="str">
            <v>Perdas de Estoque</v>
          </cell>
          <cell r="E431" t="str">
            <v>3.1.1.02.03.02.01.037</v>
          </cell>
          <cell r="G431" t="str">
            <v>Despesas logística(-) DESPESAS LOGÍSTICA (DISTRIBUIÇÃO)</v>
          </cell>
          <cell r="H431" t="str">
            <v>Despesas logística</v>
          </cell>
          <cell r="I431" t="str">
            <v>(-) DESPESAS LOGÍSTICA (DISTRIBUIÇÃO)</v>
          </cell>
          <cell r="J431" t="str">
            <v>SOMA</v>
          </cell>
        </row>
        <row r="432">
          <cell r="B432" t="str">
            <v>Despesas ComerciaisSeguro Frota Leve</v>
          </cell>
          <cell r="C432" t="str">
            <v>Despesas Comerciais</v>
          </cell>
          <cell r="D432" t="str">
            <v>Seguro Frota Leve</v>
          </cell>
          <cell r="E432" t="str">
            <v>3.1.1.03.01.02.06.023</v>
          </cell>
          <cell r="G432" t="str">
            <v>Despesas logísticaDespesas com Pessoal</v>
          </cell>
          <cell r="H432" t="str">
            <v>Despesas logística</v>
          </cell>
          <cell r="I432" t="str">
            <v>Despesas com Pessoal</v>
          </cell>
          <cell r="J432" t="str">
            <v>SOMA</v>
          </cell>
        </row>
        <row r="433">
          <cell r="B433" t="str">
            <v>Despesas ComerciaisServiço de Correios</v>
          </cell>
          <cell r="C433" t="str">
            <v>Despesas Comerciais</v>
          </cell>
          <cell r="D433" t="str">
            <v>Serviço de Correios</v>
          </cell>
          <cell r="E433" t="str">
            <v>3.1.1.03.01.02.06.007</v>
          </cell>
          <cell r="G433" t="str">
            <v>Despesas logísticaSalários e Adicionais</v>
          </cell>
          <cell r="H433" t="str">
            <v>Despesas logística</v>
          </cell>
          <cell r="I433" t="str">
            <v>Salários e Adicionais</v>
          </cell>
          <cell r="J433" t="str">
            <v>3.1.1.03.01.01.02.002</v>
          </cell>
        </row>
        <row r="434">
          <cell r="B434" t="str">
            <v>Despesas ComerciaisTaxas Operacionais</v>
          </cell>
          <cell r="C434" t="str">
            <v>Despesas Comerciais</v>
          </cell>
          <cell r="D434" t="str">
            <v>Taxas Operacionais</v>
          </cell>
          <cell r="E434" t="str">
            <v>3.1.1.03.01.02.06.021</v>
          </cell>
          <cell r="G434" t="str">
            <v>Despesas logísticaHoras Extras</v>
          </cell>
          <cell r="H434" t="str">
            <v>Despesas logística</v>
          </cell>
          <cell r="I434" t="str">
            <v>Horas Extras</v>
          </cell>
          <cell r="J434" t="str">
            <v>3.1.1.03.01.01.02.003</v>
          </cell>
        </row>
        <row r="435">
          <cell r="B435" t="str">
            <v>Despesas logística(-) DESPESAS LOGÍSTICA (DISTRIBUIÇÃO)</v>
          </cell>
          <cell r="C435" t="str">
            <v>Despesas logística</v>
          </cell>
          <cell r="D435" t="str">
            <v>(-) DESPESAS LOGÍSTICA (DISTRIBUIÇÃO)</v>
          </cell>
          <cell r="E435" t="str">
            <v>SOMA</v>
          </cell>
          <cell r="G435" t="str">
            <v>Despesas logísticaProvisão para Aumentos/Promoções</v>
          </cell>
          <cell r="H435" t="str">
            <v>Despesas logística</v>
          </cell>
          <cell r="I435" t="str">
            <v>Provisão para Aumentos/Promoções</v>
          </cell>
          <cell r="J435" t="str">
            <v>3.1.1.03.01.01.04.008</v>
          </cell>
        </row>
        <row r="436">
          <cell r="B436" t="str">
            <v>Despesas logísticaDespesas com Pessoal</v>
          </cell>
          <cell r="C436" t="str">
            <v>Despesas logística</v>
          </cell>
          <cell r="D436" t="str">
            <v>Despesas com Pessoal</v>
          </cell>
          <cell r="E436" t="str">
            <v>SOMA</v>
          </cell>
          <cell r="G436" t="str">
            <v>Despesas logísticaDesconto de Vale Transporte</v>
          </cell>
          <cell r="H436" t="str">
            <v>Despesas logística</v>
          </cell>
          <cell r="I436" t="str">
            <v>Desconto de Vale Transporte</v>
          </cell>
          <cell r="J436" t="str">
            <v>NÃO TEM</v>
          </cell>
        </row>
        <row r="437">
          <cell r="B437" t="str">
            <v>Despesas logísticaSalários e Adicionais</v>
          </cell>
          <cell r="C437" t="str">
            <v>Despesas logística</v>
          </cell>
          <cell r="D437" t="str">
            <v>Salários e Adicionais</v>
          </cell>
          <cell r="E437" t="str">
            <v>3.1.1.03.01.01.02.002</v>
          </cell>
          <cell r="G437" t="str">
            <v>Despesas logísticaEncargos Sociais</v>
          </cell>
          <cell r="H437" t="str">
            <v>Despesas logística</v>
          </cell>
          <cell r="I437" t="str">
            <v>Encargos Sociais</v>
          </cell>
          <cell r="J437" t="str">
            <v>SOMA</v>
          </cell>
        </row>
        <row r="438">
          <cell r="B438" t="str">
            <v>Despesas logísticaHoras Extras</v>
          </cell>
          <cell r="C438" t="str">
            <v>Despesas logística</v>
          </cell>
          <cell r="D438" t="str">
            <v>Horas Extras</v>
          </cell>
          <cell r="E438" t="str">
            <v>3.1.1.03.01.01.02.003</v>
          </cell>
          <cell r="G438" t="str">
            <v>Despesas logísticaINSS</v>
          </cell>
          <cell r="H438" t="str">
            <v>Despesas logística</v>
          </cell>
          <cell r="I438" t="str">
            <v>INSS</v>
          </cell>
          <cell r="J438" t="str">
            <v>3.1.1.03.01.01.03.004</v>
          </cell>
        </row>
        <row r="439">
          <cell r="B439" t="str">
            <v>Despesas logísticaProvisão para Aumentos/Promoções</v>
          </cell>
          <cell r="C439" t="str">
            <v>Despesas logística</v>
          </cell>
          <cell r="D439" t="str">
            <v>Provisão para Aumentos/Promoções</v>
          </cell>
          <cell r="E439" t="str">
            <v>3.1.1.03.01.01.04.008</v>
          </cell>
          <cell r="G439" t="str">
            <v>Despesas logísticaFGTS</v>
          </cell>
          <cell r="H439" t="str">
            <v>Despesas logística</v>
          </cell>
          <cell r="I439" t="str">
            <v>FGTS</v>
          </cell>
          <cell r="J439" t="str">
            <v>3.1.1.03.01.01.03.001</v>
          </cell>
        </row>
        <row r="440">
          <cell r="B440" t="str">
            <v>Despesas logísticaDesconto de Vale Transporte</v>
          </cell>
          <cell r="C440" t="str">
            <v>Despesas logística</v>
          </cell>
          <cell r="D440" t="str">
            <v>Desconto de Vale Transporte</v>
          </cell>
          <cell r="E440" t="str">
            <v>NÃO TEM</v>
          </cell>
          <cell r="G440" t="str">
            <v>Despesas logísticaProvisão 13º Salário</v>
          </cell>
          <cell r="H440" t="str">
            <v>Despesas logística</v>
          </cell>
          <cell r="I440" t="str">
            <v>Provisão 13º Salário</v>
          </cell>
          <cell r="J440" t="str">
            <v>3.1.1.03.01.01.04.001</v>
          </cell>
        </row>
        <row r="441">
          <cell r="B441" t="str">
            <v>Despesas logísticaEncargos Sociais</v>
          </cell>
          <cell r="C441" t="str">
            <v>Despesas logística</v>
          </cell>
          <cell r="D441" t="str">
            <v>Encargos Sociais</v>
          </cell>
          <cell r="E441" t="str">
            <v>SOMA</v>
          </cell>
          <cell r="G441" t="str">
            <v>Despesas logísticaProvisão de Férias</v>
          </cell>
          <cell r="H441" t="str">
            <v>Despesas logística</v>
          </cell>
          <cell r="I441" t="str">
            <v>Provisão de Férias</v>
          </cell>
          <cell r="J441" t="str">
            <v>3.1.1.03.01.01.04.002</v>
          </cell>
        </row>
        <row r="442">
          <cell r="B442" t="str">
            <v>Despesas logísticaINSS</v>
          </cell>
          <cell r="C442" t="str">
            <v>Despesas logística</v>
          </cell>
          <cell r="D442" t="str">
            <v>INSS</v>
          </cell>
          <cell r="E442" t="str">
            <v>3.1.1.03.01.01.03.004</v>
          </cell>
          <cell r="G442" t="str">
            <v>Despesas logísticaProvisão PPR Global</v>
          </cell>
          <cell r="H442" t="str">
            <v>Despesas logística</v>
          </cell>
          <cell r="I442" t="str">
            <v>Provisão PPR Global</v>
          </cell>
          <cell r="J442" t="str">
            <v>SOMA</v>
          </cell>
        </row>
        <row r="443">
          <cell r="B443" t="str">
            <v>Despesas logísticaFGTS</v>
          </cell>
          <cell r="C443" t="str">
            <v>Despesas logística</v>
          </cell>
          <cell r="D443" t="str">
            <v>FGTS</v>
          </cell>
          <cell r="E443" t="str">
            <v>3.1.1.03.01.01.03.001</v>
          </cell>
          <cell r="G443" t="str">
            <v>Despesas logísticaProvisão PPR Gestores</v>
          </cell>
          <cell r="H443" t="str">
            <v>Despesas logística</v>
          </cell>
          <cell r="I443" t="str">
            <v>Provisão PPR Gestores</v>
          </cell>
          <cell r="J443" t="str">
            <v>3.1.1.03.01.01.04.006</v>
          </cell>
        </row>
        <row r="444">
          <cell r="B444" t="str">
            <v>Despesas logísticaProvisão 13º Salário</v>
          </cell>
          <cell r="C444" t="str">
            <v>Despesas logística</v>
          </cell>
          <cell r="D444" t="str">
            <v>Provisão 13º Salário</v>
          </cell>
          <cell r="E444" t="str">
            <v>3.1.1.03.01.01.04.001</v>
          </cell>
          <cell r="G444" t="str">
            <v>Despesas logísticaDesenvolvimento RH e Outras</v>
          </cell>
          <cell r="H444" t="str">
            <v>Despesas logística</v>
          </cell>
          <cell r="I444" t="str">
            <v>Desenvolvimento RH e Outras</v>
          </cell>
          <cell r="J444" t="str">
            <v>SOMA</v>
          </cell>
        </row>
        <row r="445">
          <cell r="B445" t="str">
            <v>Despesas logísticaProvisão de Férias</v>
          </cell>
          <cell r="C445" t="str">
            <v>Despesas logística</v>
          </cell>
          <cell r="D445" t="str">
            <v>Provisão de Férias</v>
          </cell>
          <cell r="E445" t="str">
            <v>3.1.1.03.01.01.04.002</v>
          </cell>
          <cell r="G445" t="str">
            <v>Despesas logísticaEducação Continuada</v>
          </cell>
          <cell r="H445" t="str">
            <v>Despesas logística</v>
          </cell>
          <cell r="I445" t="str">
            <v>Educação Continuada</v>
          </cell>
          <cell r="J445" t="str">
            <v>3.1.1.03.01.01.05.001</v>
          </cell>
        </row>
        <row r="446">
          <cell r="B446" t="str">
            <v>Despesas logísticaProvisão PPR Global</v>
          </cell>
          <cell r="C446" t="str">
            <v>Despesas logística</v>
          </cell>
          <cell r="D446" t="str">
            <v>Provisão PPR Global</v>
          </cell>
          <cell r="E446" t="str">
            <v>3.1.1.03.01.01.04.003</v>
          </cell>
          <cell r="G446" t="str">
            <v>Despesas logísticaIdiomas</v>
          </cell>
          <cell r="H446" t="str">
            <v>Despesas logística</v>
          </cell>
          <cell r="I446" t="str">
            <v>Idiomas</v>
          </cell>
          <cell r="J446" t="str">
            <v>3.1.1.03.01.01.05.002</v>
          </cell>
        </row>
        <row r="447">
          <cell r="B447" t="str">
            <v>Despesas logísticaProvisão PPR Gestores</v>
          </cell>
          <cell r="C447" t="str">
            <v>Despesas logística</v>
          </cell>
          <cell r="D447" t="str">
            <v>Provisão PPR Gestores</v>
          </cell>
          <cell r="E447" t="str">
            <v>3.1.1.03.01.01.04.006</v>
          </cell>
          <cell r="G447" t="str">
            <v>Despesas logísticaGinástica Laboral</v>
          </cell>
          <cell r="H447" t="str">
            <v>Despesas logística</v>
          </cell>
          <cell r="I447" t="str">
            <v>Ginástica Laboral</v>
          </cell>
          <cell r="J447" t="str">
            <v>3.1.1.03.01.01.05.003</v>
          </cell>
        </row>
        <row r="448">
          <cell r="B448" t="str">
            <v>Despesas logísticaDesenvolvimento RH e Outras</v>
          </cell>
          <cell r="C448" t="str">
            <v>Despesas logística</v>
          </cell>
          <cell r="D448" t="str">
            <v>Desenvolvimento RH e Outras</v>
          </cell>
          <cell r="E448" t="str">
            <v>SOMA</v>
          </cell>
          <cell r="G448" t="str">
            <v>Despesas logísticaEducação e Treinamento (Capacitação)</v>
          </cell>
          <cell r="H448" t="str">
            <v>Despesas logística</v>
          </cell>
          <cell r="I448" t="str">
            <v>Educação e Treinamento (Capacitação)</v>
          </cell>
          <cell r="J448" t="str">
            <v>3.1.1.03.01.01.05.004</v>
          </cell>
        </row>
        <row r="449">
          <cell r="B449" t="str">
            <v>Despesas logísticaEducação Continuada</v>
          </cell>
          <cell r="C449" t="str">
            <v>Despesas logística</v>
          </cell>
          <cell r="D449" t="str">
            <v>Educação Continuada</v>
          </cell>
          <cell r="E449" t="str">
            <v>3.1.1.03.01.01.05.001</v>
          </cell>
          <cell r="G449" t="str">
            <v>Despesas logísticaAtividades Motivacionais</v>
          </cell>
          <cell r="H449" t="str">
            <v>Despesas logística</v>
          </cell>
          <cell r="I449" t="str">
            <v>Atividades Motivacionais</v>
          </cell>
          <cell r="J449" t="str">
            <v>3.1.1.03.01.01.05.005</v>
          </cell>
        </row>
        <row r="450">
          <cell r="B450" t="str">
            <v>Despesas logísticaIdiomas</v>
          </cell>
          <cell r="C450" t="str">
            <v>Despesas logística</v>
          </cell>
          <cell r="D450" t="str">
            <v>Idiomas</v>
          </cell>
          <cell r="E450" t="str">
            <v>3.1.1.03.01.01.05.002</v>
          </cell>
          <cell r="G450" t="str">
            <v>Despesas logísticaExames Médicos</v>
          </cell>
          <cell r="H450" t="str">
            <v>Despesas logística</v>
          </cell>
          <cell r="I450" t="str">
            <v>Exames Médicos</v>
          </cell>
          <cell r="J450" t="str">
            <v>3.1.1.03.01.01.06.004</v>
          </cell>
        </row>
        <row r="451">
          <cell r="B451" t="str">
            <v>Despesas logísticaGinástica Laboral</v>
          </cell>
          <cell r="C451" t="str">
            <v>Despesas logística</v>
          </cell>
          <cell r="D451" t="str">
            <v>Ginástica Laboral</v>
          </cell>
          <cell r="E451" t="str">
            <v>3.1.1.03.01.01.05.003</v>
          </cell>
          <cell r="G451" t="str">
            <v>Despesas logísticaAlimentação Interna Funcionários</v>
          </cell>
          <cell r="H451" t="str">
            <v>Despesas logística</v>
          </cell>
          <cell r="I451" t="str">
            <v>Alimentação Interna Funcionários</v>
          </cell>
          <cell r="J451" t="str">
            <v>3.1.1.03.01.01.06.012</v>
          </cell>
        </row>
        <row r="452">
          <cell r="B452" t="str">
            <v>Despesas logísticaEducação e Treinamento (Capacitação)</v>
          </cell>
          <cell r="C452" t="str">
            <v>Despesas logística</v>
          </cell>
          <cell r="D452" t="str">
            <v>Educação e Treinamento (Capacitação)</v>
          </cell>
          <cell r="E452" t="str">
            <v>3.1.1.03.01.01.05.004</v>
          </cell>
          <cell r="G452" t="str">
            <v>Despesas logísticaMulta Termino Contratual</v>
          </cell>
          <cell r="H452" t="str">
            <v>Despesas logística</v>
          </cell>
          <cell r="I452" t="str">
            <v>Multa Termino Contratual</v>
          </cell>
          <cell r="J452" t="str">
            <v>3.1.1.03.01.01.06.013</v>
          </cell>
        </row>
        <row r="453">
          <cell r="B453" t="str">
            <v>Despesas logísticaAtividades Motivacionais</v>
          </cell>
          <cell r="C453" t="str">
            <v>Despesas logística</v>
          </cell>
          <cell r="D453" t="str">
            <v>Atividades Motivacionais</v>
          </cell>
          <cell r="E453" t="str">
            <v>3.1.1.03.01.01.05.005</v>
          </cell>
          <cell r="G453" t="str">
            <v>Despesas logísticaMultas Trabalhistas</v>
          </cell>
          <cell r="H453" t="str">
            <v>Despesas logística</v>
          </cell>
          <cell r="I453" t="str">
            <v>Multas Trabalhistas</v>
          </cell>
          <cell r="J453" t="str">
            <v>3.1.1.03.01.02.06.016</v>
          </cell>
        </row>
        <row r="454">
          <cell r="B454" t="str">
            <v>Despesas logísticaExames Médicos</v>
          </cell>
          <cell r="C454" t="str">
            <v>Despesas logística</v>
          </cell>
          <cell r="D454" t="str">
            <v>Exames Médicos</v>
          </cell>
          <cell r="E454" t="str">
            <v>3.1.1.03.01.01.06.004</v>
          </cell>
          <cell r="G454" t="str">
            <v xml:space="preserve">Despesas logísticaFardamento </v>
          </cell>
          <cell r="H454" t="str">
            <v>Despesas logística</v>
          </cell>
          <cell r="I454" t="str">
            <v xml:space="preserve">Fardamento </v>
          </cell>
          <cell r="J454" t="str">
            <v>3.1.1.03.01.01.06.010</v>
          </cell>
        </row>
        <row r="455">
          <cell r="B455" t="str">
            <v>Despesas logísticaAlimentação Interna Funcionários</v>
          </cell>
          <cell r="C455" t="str">
            <v>Despesas logística</v>
          </cell>
          <cell r="D455" t="str">
            <v>Alimentação Interna Funcionários</v>
          </cell>
          <cell r="E455" t="str">
            <v>3.1.1.03.01.01.06.012</v>
          </cell>
          <cell r="G455" t="str">
            <v>Despesas logísticaBenefícios</v>
          </cell>
          <cell r="H455" t="str">
            <v>Despesas logística</v>
          </cell>
          <cell r="I455" t="str">
            <v>Benefícios</v>
          </cell>
          <cell r="J455" t="str">
            <v>SOMA</v>
          </cell>
        </row>
        <row r="456">
          <cell r="B456" t="str">
            <v>Despesas logísticaMulta Termino Contratual</v>
          </cell>
          <cell r="C456" t="str">
            <v>Despesas logística</v>
          </cell>
          <cell r="D456" t="str">
            <v>Multa Termino Contratual</v>
          </cell>
          <cell r="E456" t="str">
            <v>3.1.1.03.01.01.06.011</v>
          </cell>
          <cell r="G456" t="str">
            <v>Despesas logísticaAjuda de Custo Alimentação</v>
          </cell>
          <cell r="H456" t="str">
            <v>Despesas logística</v>
          </cell>
          <cell r="I456" t="str">
            <v>Ajuda de Custo Alimentação</v>
          </cell>
          <cell r="J456" t="str">
            <v>3.1.1.03.01.01.06.001</v>
          </cell>
        </row>
        <row r="457">
          <cell r="B457" t="str">
            <v>Despesas logísticaMultas Trabalhistas</v>
          </cell>
          <cell r="C457" t="str">
            <v>Despesas logística</v>
          </cell>
          <cell r="D457" t="str">
            <v>Multas Trabalhistas</v>
          </cell>
          <cell r="E457" t="str">
            <v>3.1.1.03.01.02.06.024</v>
          </cell>
          <cell r="G457" t="str">
            <v>Despesas logísticaAjuda de Custo Combustível</v>
          </cell>
          <cell r="H457" t="str">
            <v>Despesas logística</v>
          </cell>
          <cell r="I457" t="str">
            <v>Ajuda de Custo Combustível</v>
          </cell>
          <cell r="J457" t="str">
            <v>3.1.1.03.01.01.06.002</v>
          </cell>
        </row>
        <row r="458">
          <cell r="B458" t="str">
            <v xml:space="preserve">Despesas logísticaFardamento </v>
          </cell>
          <cell r="C458" t="str">
            <v>Despesas logística</v>
          </cell>
          <cell r="D458" t="str">
            <v xml:space="preserve">Fardamento </v>
          </cell>
          <cell r="E458" t="str">
            <v>3.1.1.03.01.01.06.010</v>
          </cell>
          <cell r="G458" t="str">
            <v>Despesas logísticaAjuda de Custo Moradia/Aluguel</v>
          </cell>
          <cell r="H458" t="str">
            <v>Despesas logística</v>
          </cell>
          <cell r="I458" t="str">
            <v>Ajuda de Custo Moradia/Aluguel</v>
          </cell>
          <cell r="J458" t="str">
            <v>3.1.1.03.01.01.06.003</v>
          </cell>
        </row>
        <row r="459">
          <cell r="B459" t="str">
            <v>Despesas logísticaBenefícios</v>
          </cell>
          <cell r="C459" t="str">
            <v>Despesas logística</v>
          </cell>
          <cell r="D459" t="str">
            <v>Benefícios</v>
          </cell>
          <cell r="E459" t="str">
            <v>SOMA</v>
          </cell>
          <cell r="G459" t="str">
            <v>Despesas logísticaPlano de Saúde</v>
          </cell>
          <cell r="H459" t="str">
            <v>Despesas logística</v>
          </cell>
          <cell r="I459" t="str">
            <v>Plano de Saúde</v>
          </cell>
          <cell r="J459" t="str">
            <v>3.1.1.03.01.01.06.005</v>
          </cell>
        </row>
        <row r="460">
          <cell r="B460" t="str">
            <v>Despesas logísticaAjuda de Custo Alimentação</v>
          </cell>
          <cell r="C460" t="str">
            <v>Despesas logística</v>
          </cell>
          <cell r="D460" t="str">
            <v>Ajuda de Custo Alimentação</v>
          </cell>
          <cell r="E460" t="str">
            <v>3.1.1.03.01.01.06.001</v>
          </cell>
          <cell r="G460" t="str">
            <v>Despesas logísticaSeguro de Vida em Grupo</v>
          </cell>
          <cell r="H460" t="str">
            <v>Despesas logística</v>
          </cell>
          <cell r="I460" t="str">
            <v>Seguro de Vida em Grupo</v>
          </cell>
          <cell r="J460" t="str">
            <v>3.1.1.03.01.01.06.006</v>
          </cell>
        </row>
        <row r="461">
          <cell r="B461" t="str">
            <v>Despesas logísticaAjuda de Custo Combustível</v>
          </cell>
          <cell r="C461" t="str">
            <v>Despesas logística</v>
          </cell>
          <cell r="D461" t="str">
            <v>Ajuda de Custo Combustível</v>
          </cell>
          <cell r="E461" t="str">
            <v>3.1.1.03.01.01.06.002</v>
          </cell>
          <cell r="G461" t="str">
            <v>Despesas logísticaPlano Odontológico</v>
          </cell>
          <cell r="H461" t="str">
            <v>Despesas logística</v>
          </cell>
          <cell r="I461" t="str">
            <v>Plano Odontológico</v>
          </cell>
          <cell r="J461" t="str">
            <v>3.1.1.03.01.01.06.007</v>
          </cell>
        </row>
        <row r="462">
          <cell r="B462" t="str">
            <v>Despesas logísticaAjuda de Custo Moradia/Aluguel</v>
          </cell>
          <cell r="C462" t="str">
            <v>Despesas logística</v>
          </cell>
          <cell r="D462" t="str">
            <v>Ajuda de Custo Moradia/Aluguel</v>
          </cell>
          <cell r="E462" t="str">
            <v>3.1.1.03.01.01.06.003</v>
          </cell>
          <cell r="G462" t="str">
            <v>Despesas logísticaFarmácia</v>
          </cell>
          <cell r="H462" t="str">
            <v>Despesas logística</v>
          </cell>
          <cell r="I462" t="str">
            <v>Farmácia</v>
          </cell>
          <cell r="J462" t="str">
            <v>3.1.1.03.01.01.06.008</v>
          </cell>
        </row>
        <row r="463">
          <cell r="B463" t="str">
            <v>Despesas logísticaPlano de Saúde</v>
          </cell>
          <cell r="C463" t="str">
            <v>Despesas logística</v>
          </cell>
          <cell r="D463" t="str">
            <v>Plano de Saúde</v>
          </cell>
          <cell r="E463" t="str">
            <v>3.1.1.03.01.01.06.005</v>
          </cell>
          <cell r="G463" t="str">
            <v>Despesas logísticaAlimentação Funcionários</v>
          </cell>
          <cell r="H463" t="str">
            <v>Despesas logística</v>
          </cell>
          <cell r="I463" t="str">
            <v>Alimentação Funcionários</v>
          </cell>
          <cell r="J463" t="str">
            <v>3.1.1.03.01.01.06.009</v>
          </cell>
        </row>
        <row r="464">
          <cell r="B464" t="str">
            <v>Despesas logísticaSeguro de Vida em Grupo</v>
          </cell>
          <cell r="C464" t="str">
            <v>Despesas logística</v>
          </cell>
          <cell r="D464" t="str">
            <v>Seguro de Vida em Grupo</v>
          </cell>
          <cell r="E464" t="str">
            <v>3.1.1.03.01.01.06.006</v>
          </cell>
          <cell r="G464" t="str">
            <v>Despesas logísticaBenefícios Assistenciais</v>
          </cell>
          <cell r="H464" t="str">
            <v>Despesas logística</v>
          </cell>
          <cell r="I464" t="str">
            <v>Benefícios Assistenciais</v>
          </cell>
          <cell r="J464" t="str">
            <v>3.1.1.03.01.01.06.011</v>
          </cell>
        </row>
        <row r="465">
          <cell r="B465" t="str">
            <v>Despesas logísticaPlano Odontológico</v>
          </cell>
          <cell r="C465" t="str">
            <v>Despesas logística</v>
          </cell>
          <cell r="D465" t="str">
            <v>Plano Odontológico</v>
          </cell>
          <cell r="E465" t="str">
            <v>3.1.1.03.01.01.06.007</v>
          </cell>
          <cell r="G465" t="str">
            <v>Despesas logísticaAuxílio Creche</v>
          </cell>
          <cell r="H465" t="str">
            <v>Despesas logística</v>
          </cell>
          <cell r="I465" t="str">
            <v>Auxílio Creche</v>
          </cell>
          <cell r="J465" t="str">
            <v>3.1.1.03.01.01.06.015</v>
          </cell>
        </row>
        <row r="466">
          <cell r="B466" t="str">
            <v>Despesas logísticaFarmácia</v>
          </cell>
          <cell r="C466" t="str">
            <v>Despesas logística</v>
          </cell>
          <cell r="D466" t="str">
            <v>Farmácia</v>
          </cell>
          <cell r="E466" t="str">
            <v>3.1.1.03.01.01.06.008</v>
          </cell>
          <cell r="G466" t="str">
            <v>Despesas logísticaVale Transporte</v>
          </cell>
          <cell r="H466" t="str">
            <v>Despesas logística</v>
          </cell>
          <cell r="I466" t="str">
            <v>Vale Transporte</v>
          </cell>
          <cell r="J466" t="str">
            <v>NÃO TEM</v>
          </cell>
        </row>
        <row r="467">
          <cell r="B467" t="str">
            <v>Despesas logísticaAlimentação Funcionários</v>
          </cell>
          <cell r="C467" t="str">
            <v>Despesas logística</v>
          </cell>
          <cell r="D467" t="str">
            <v>Alimentação Funcionários</v>
          </cell>
          <cell r="E467" t="str">
            <v>3.1.1.03.01.01.06.009</v>
          </cell>
          <cell r="G467" t="str">
            <v>Despesas logísticaAlimentação Funcionários Site II</v>
          </cell>
          <cell r="H467" t="str">
            <v>Despesas logística</v>
          </cell>
          <cell r="I467" t="str">
            <v>Alimentação Funcionários Site II</v>
          </cell>
          <cell r="J467" t="str">
            <v>NÃO TEM</v>
          </cell>
        </row>
        <row r="468">
          <cell r="B468" t="str">
            <v>Despesas logísticaBenefícios Assistenciais</v>
          </cell>
          <cell r="C468" t="str">
            <v>Despesas logística</v>
          </cell>
          <cell r="D468" t="str">
            <v>Benefícios Assistenciais</v>
          </cell>
          <cell r="E468" t="str">
            <v>3.1.1.03.01.01.06.013</v>
          </cell>
          <cell r="G468" t="str">
            <v>Despesas logística(-) Despesas especificas</v>
          </cell>
          <cell r="H468" t="str">
            <v>Despesas logística</v>
          </cell>
          <cell r="I468" t="str">
            <v>(-) Despesas especificas</v>
          </cell>
          <cell r="J468" t="str">
            <v>SOMA</v>
          </cell>
        </row>
        <row r="469">
          <cell r="B469" t="str">
            <v>Despesas logísticaAuxílio Creche</v>
          </cell>
          <cell r="C469" t="str">
            <v>Despesas logística</v>
          </cell>
          <cell r="D469" t="str">
            <v>Auxílio Creche</v>
          </cell>
          <cell r="E469" t="str">
            <v>NÃO TEM</v>
          </cell>
          <cell r="G469" t="str">
            <v>Despesas logística(-) Despesas Fretes Terceiros</v>
          </cell>
          <cell r="H469" t="str">
            <v>Despesas logística</v>
          </cell>
          <cell r="I469" t="str">
            <v>(-) Despesas Fretes Terceiros</v>
          </cell>
          <cell r="J469" t="str">
            <v>SOMA</v>
          </cell>
        </row>
        <row r="470">
          <cell r="B470" t="str">
            <v>Despesas logísticaVale Transporte</v>
          </cell>
          <cell r="C470" t="str">
            <v>Despesas logística</v>
          </cell>
          <cell r="D470" t="str">
            <v>Vale Transporte</v>
          </cell>
          <cell r="E470" t="str">
            <v>3.1.1.03.03.01.06.014</v>
          </cell>
          <cell r="G470" t="str">
            <v>Despesas logísticaFrete Venda Transportadora e Redespacho</v>
          </cell>
          <cell r="H470" t="str">
            <v>Despesas logística</v>
          </cell>
          <cell r="I470" t="str">
            <v>Frete Venda Transportadora e Redespacho</v>
          </cell>
          <cell r="J470" t="str">
            <v>3.1.1.03.01.07.01.003</v>
          </cell>
        </row>
        <row r="471">
          <cell r="B471" t="str">
            <v>Despesas logísticaAlimentação Funcionários Site II</v>
          </cell>
          <cell r="C471" t="str">
            <v>Despesas logística</v>
          </cell>
          <cell r="D471" t="str">
            <v>Alimentação Funcionários Site II</v>
          </cell>
          <cell r="E471" t="str">
            <v>NÃO TEM</v>
          </cell>
          <cell r="G471" t="str">
            <v>Despesas logística(-) Crédito Fiscal</v>
          </cell>
          <cell r="H471" t="str">
            <v>Despesas logística</v>
          </cell>
          <cell r="I471" t="str">
            <v>(-) Crédito Fiscal</v>
          </cell>
          <cell r="J471" t="str">
            <v>NÃO TEM</v>
          </cell>
        </row>
        <row r="472">
          <cell r="B472" t="str">
            <v>Despesas logística(-) Despesas especificas</v>
          </cell>
          <cell r="C472" t="str">
            <v>Despesas logística</v>
          </cell>
          <cell r="D472" t="str">
            <v>(-) Despesas especificas</v>
          </cell>
          <cell r="E472" t="str">
            <v>SOMA</v>
          </cell>
          <cell r="G472" t="str">
            <v>Despesas logística(-)Frete Venda Frota Propria - Pesada</v>
          </cell>
          <cell r="H472" t="str">
            <v>Despesas logística</v>
          </cell>
          <cell r="I472" t="str">
            <v>(-)Frete Venda Frota Propria - Pesada</v>
          </cell>
          <cell r="J472" t="str">
            <v>SOMA</v>
          </cell>
        </row>
        <row r="473">
          <cell r="B473" t="str">
            <v>Despesas logística(-) Despesas Fretes Terceiros</v>
          </cell>
          <cell r="C473" t="str">
            <v>Despesas logística</v>
          </cell>
          <cell r="D473" t="str">
            <v>(-) Despesas Fretes Terceiros</v>
          </cell>
          <cell r="E473" t="str">
            <v>SOMA</v>
          </cell>
          <cell r="G473" t="str">
            <v>Despesas logísticaOperador Logístico</v>
          </cell>
          <cell r="H473" t="str">
            <v>Despesas logística</v>
          </cell>
          <cell r="I473" t="str">
            <v>Operador Logístico</v>
          </cell>
          <cell r="J473" t="str">
            <v>3.1.1.03.01.07.01.005</v>
          </cell>
        </row>
        <row r="474">
          <cell r="B474" t="str">
            <v>Despesas logísticaFrete Venda Transportadora e Redespacho</v>
          </cell>
          <cell r="C474" t="str">
            <v>Despesas logística</v>
          </cell>
          <cell r="D474" t="str">
            <v>Frete Venda Transportadora e Redespacho</v>
          </cell>
          <cell r="E474" t="str">
            <v>3.1.1.03.01.03.03.005</v>
          </cell>
          <cell r="G474" t="str">
            <v>Despesas logísticaServiço de Rastreamento</v>
          </cell>
          <cell r="H474" t="str">
            <v>Despesas logística</v>
          </cell>
          <cell r="I474" t="str">
            <v>Serviço de Rastreamento</v>
          </cell>
          <cell r="J474" t="str">
            <v>3.1.1.03.01.07.01.007</v>
          </cell>
        </row>
        <row r="475">
          <cell r="B475" t="str">
            <v>Despesas logística(-) Crédito Fiscal</v>
          </cell>
          <cell r="C475" t="str">
            <v>Despesas logística</v>
          </cell>
          <cell r="D475" t="str">
            <v>(-) Crédito Fiscal</v>
          </cell>
          <cell r="E475" t="str">
            <v>NÃO TEM</v>
          </cell>
          <cell r="G475" t="str">
            <v>Despesas logísticaEmplacamento Frota Pesada</v>
          </cell>
          <cell r="H475" t="str">
            <v>Despesas logística</v>
          </cell>
          <cell r="I475" t="str">
            <v>Emplacamento Frota Pesada</v>
          </cell>
          <cell r="J475" t="str">
            <v>NÃO TEM</v>
          </cell>
        </row>
        <row r="476">
          <cell r="B476" t="str">
            <v>Despesas logística(-)Frete Venda Frota Propria - Pesada</v>
          </cell>
          <cell r="C476" t="str">
            <v>Despesas logística</v>
          </cell>
          <cell r="D476" t="str">
            <v>(-)Frete Venda Frota Propria - Pesada</v>
          </cell>
          <cell r="E476" t="str">
            <v>SOMA</v>
          </cell>
          <cell r="G476" t="str">
            <v>Despesas logísticaSeguro de Carga</v>
          </cell>
          <cell r="H476" t="str">
            <v>Despesas logística</v>
          </cell>
          <cell r="I476" t="str">
            <v>Seguro de Carga</v>
          </cell>
          <cell r="J476" t="str">
            <v>3.1.1.03.01.07.01.015</v>
          </cell>
        </row>
        <row r="477">
          <cell r="B477" t="str">
            <v>Despesas logísticaOperador Logístico</v>
          </cell>
          <cell r="C477" t="str">
            <v>Despesas logística</v>
          </cell>
          <cell r="D477" t="str">
            <v>Operador Logístico</v>
          </cell>
          <cell r="E477" t="str">
            <v>3.1.1.03.01.03.03.007</v>
          </cell>
          <cell r="G477" t="str">
            <v>Despesas logísticaDiária Motorista Caminhões</v>
          </cell>
          <cell r="H477" t="str">
            <v>Despesas logística</v>
          </cell>
          <cell r="I477" t="str">
            <v>Diária Motorista Caminhões</v>
          </cell>
          <cell r="J477" t="str">
            <v>3.1.1.03.01.07.01.019</v>
          </cell>
        </row>
        <row r="478">
          <cell r="B478" t="str">
            <v>Despesas logísticaServiço de Rastreamento</v>
          </cell>
          <cell r="C478" t="str">
            <v>Despesas logística</v>
          </cell>
          <cell r="D478" t="str">
            <v>Serviço de Rastreamento</v>
          </cell>
          <cell r="E478" t="str">
            <v>3.1.1.03.01.03.03.009</v>
          </cell>
          <cell r="G478" t="str">
            <v>Despesas logísticaSeguro de Caminhões</v>
          </cell>
          <cell r="H478" t="str">
            <v>Despesas logística</v>
          </cell>
          <cell r="I478" t="str">
            <v>Seguro de Caminhões</v>
          </cell>
          <cell r="J478" t="str">
            <v>3.1.1.03.01.07.01.014</v>
          </cell>
        </row>
        <row r="479">
          <cell r="B479" t="str">
            <v>Despesas logísticaEmplacamento Frota Pesada</v>
          </cell>
          <cell r="C479" t="str">
            <v>Despesas logística</v>
          </cell>
          <cell r="D479" t="str">
            <v>Emplacamento Frota Pesada</v>
          </cell>
          <cell r="E479" t="str">
            <v>NÃO TEM</v>
          </cell>
          <cell r="G479" t="str">
            <v>Despesas logísticaManutenção Caminhões</v>
          </cell>
          <cell r="H479" t="str">
            <v>Despesas logística</v>
          </cell>
          <cell r="I479" t="str">
            <v>Manutenção Caminhões</v>
          </cell>
          <cell r="J479" t="str">
            <v>3.1.1.03.01.07.01.020</v>
          </cell>
        </row>
        <row r="480">
          <cell r="B480" t="str">
            <v>Despesas logísticaSeguro de Carga</v>
          </cell>
          <cell r="C480" t="str">
            <v>Despesas logística</v>
          </cell>
          <cell r="D480" t="str">
            <v>Seguro de Carga</v>
          </cell>
          <cell r="E480" t="str">
            <v>3.1.1.03.01.03.03.014</v>
          </cell>
          <cell r="G480" t="str">
            <v>Despesas logísticaCombustível Caminhões</v>
          </cell>
          <cell r="H480" t="str">
            <v>Despesas logística</v>
          </cell>
          <cell r="I480" t="str">
            <v>Combustível Caminhões</v>
          </cell>
          <cell r="J480" t="str">
            <v>NÃO TEM</v>
          </cell>
        </row>
        <row r="481">
          <cell r="B481" t="str">
            <v>Despesas logísticaDiária Motorista Caminhões</v>
          </cell>
          <cell r="C481" t="str">
            <v>Despesas logística</v>
          </cell>
          <cell r="D481" t="str">
            <v>Diária Motorista Caminhões</v>
          </cell>
          <cell r="E481" t="str">
            <v>3.1.1.03.01.03.03.018</v>
          </cell>
          <cell r="G481" t="str">
            <v>Despesas logísticaMulta Caminhões</v>
          </cell>
          <cell r="H481" t="str">
            <v>Despesas logística</v>
          </cell>
          <cell r="I481" t="str">
            <v>Multa Caminhões</v>
          </cell>
          <cell r="J481" t="str">
            <v>NÃO TEM</v>
          </cell>
        </row>
        <row r="482">
          <cell r="B482" t="str">
            <v>Despesas logísticaSeguro de Caminhões</v>
          </cell>
          <cell r="C482" t="str">
            <v>Despesas logística</v>
          </cell>
          <cell r="D482" t="str">
            <v>Seguro de Caminhões</v>
          </cell>
          <cell r="E482" t="str">
            <v>3.1.1.03.01.03.03.013</v>
          </cell>
          <cell r="G482" t="str">
            <v>Despesas logísticaArrendamento de Caminhões</v>
          </cell>
          <cell r="H482" t="str">
            <v>Despesas logística</v>
          </cell>
          <cell r="I482" t="str">
            <v>Arrendamento de Caminhões</v>
          </cell>
          <cell r="J482" t="str">
            <v>3.1.1.03.01.07.01.016</v>
          </cell>
        </row>
        <row r="483">
          <cell r="B483" t="str">
            <v>Despesas logísticaManutenção Caminhões</v>
          </cell>
          <cell r="C483" t="str">
            <v>Despesas logística</v>
          </cell>
          <cell r="D483" t="str">
            <v>Manutenção Caminhões</v>
          </cell>
          <cell r="E483" t="str">
            <v>3.1.1.03.01.03.03.019</v>
          </cell>
          <cell r="G483" t="str">
            <v>Despesas logísticaDescarregador</v>
          </cell>
          <cell r="H483" t="str">
            <v>Despesas logística</v>
          </cell>
          <cell r="I483" t="str">
            <v>Descarregador</v>
          </cell>
          <cell r="J483" t="str">
            <v>3.1.1.03.01.07.01.021</v>
          </cell>
        </row>
        <row r="484">
          <cell r="B484" t="str">
            <v>Despesas logísticaCombustível Caminhões</v>
          </cell>
          <cell r="C484" t="str">
            <v>Despesas logística</v>
          </cell>
          <cell r="D484" t="str">
            <v>Combustível Caminhões</v>
          </cell>
          <cell r="E484" t="str">
            <v>3.1.1.03.01.03.03.017</v>
          </cell>
          <cell r="G484" t="str">
            <v>Despesas logísticaMulta Excesso de Peso</v>
          </cell>
          <cell r="H484" t="str">
            <v>Despesas logística</v>
          </cell>
          <cell r="I484" t="str">
            <v>Multa Excesso de Peso</v>
          </cell>
          <cell r="J484" t="str">
            <v>3.1.1.03.01.07.01.013</v>
          </cell>
        </row>
        <row r="485">
          <cell r="B485" t="str">
            <v>Despesas logísticaMulta Caminhões</v>
          </cell>
          <cell r="C485" t="str">
            <v>Despesas logística</v>
          </cell>
          <cell r="D485" t="str">
            <v>Multa Caminhões</v>
          </cell>
          <cell r="E485" t="str">
            <v>3.1.1.03.01.03.03.020</v>
          </cell>
          <cell r="G485" t="str">
            <v>Despesas logísticaCarretos</v>
          </cell>
          <cell r="H485" t="str">
            <v>Despesas logística</v>
          </cell>
          <cell r="I485" t="str">
            <v>Carretos</v>
          </cell>
          <cell r="J485" t="str">
            <v>NÃO TEM</v>
          </cell>
        </row>
        <row r="486">
          <cell r="B486" t="str">
            <v>Despesas logísticaArrendamento de Caminhões</v>
          </cell>
          <cell r="C486" t="str">
            <v>Despesas logística</v>
          </cell>
          <cell r="D486" t="str">
            <v>Arrendamento de Caminhões</v>
          </cell>
          <cell r="E486" t="str">
            <v>3.1.1.03.01.03.03.022</v>
          </cell>
          <cell r="G486" t="str">
            <v>Despesas logísticaServiço de Armazenagem</v>
          </cell>
          <cell r="H486" t="str">
            <v>Despesas logística</v>
          </cell>
          <cell r="I486" t="str">
            <v>Serviço de Armazenagem</v>
          </cell>
          <cell r="J486" t="str">
            <v>3.1.1.03.01.07.01.001</v>
          </cell>
        </row>
        <row r="487">
          <cell r="B487" t="str">
            <v>Despesas logísticaDescarregador</v>
          </cell>
          <cell r="C487" t="str">
            <v>Despesas logística</v>
          </cell>
          <cell r="D487" t="str">
            <v>Descarregador</v>
          </cell>
          <cell r="E487" t="str">
            <v>3.1.1.03.01.03.03.016</v>
          </cell>
          <cell r="G487" t="str">
            <v>Despesas logísticaServiço de Agendamento de Carga</v>
          </cell>
          <cell r="H487" t="str">
            <v>Despesas logística</v>
          </cell>
          <cell r="I487" t="str">
            <v>Serviço de Agendamento de Carga</v>
          </cell>
          <cell r="J487" t="str">
            <v>NÃO TEM</v>
          </cell>
        </row>
        <row r="488">
          <cell r="B488" t="str">
            <v>Despesas logísticaMulta Excesso de Peso</v>
          </cell>
          <cell r="C488" t="str">
            <v>Despesas logística</v>
          </cell>
          <cell r="D488" t="str">
            <v>Multa Excesso de Peso</v>
          </cell>
          <cell r="E488" t="str">
            <v>3.1.1.03.01.03.03.012</v>
          </cell>
          <cell r="G488" t="str">
            <v>Despesas logísticaPedágios</v>
          </cell>
          <cell r="H488" t="str">
            <v>Despesas logística</v>
          </cell>
          <cell r="I488" t="str">
            <v>Pedágios</v>
          </cell>
          <cell r="J488" t="str">
            <v>NÃO TEM</v>
          </cell>
        </row>
        <row r="489">
          <cell r="B489" t="str">
            <v>Despesas logísticaCarretos</v>
          </cell>
          <cell r="C489" t="str">
            <v>Despesas logística</v>
          </cell>
          <cell r="D489" t="str">
            <v>Carretos</v>
          </cell>
          <cell r="E489" t="str">
            <v>3.1.1.03.01.03.03.023</v>
          </cell>
          <cell r="G489" t="str">
            <v>Despesas logísticaPrestação de Serviço Específico</v>
          </cell>
          <cell r="H489" t="str">
            <v>Despesas logística</v>
          </cell>
          <cell r="I489" t="str">
            <v>Prestação de Serviço Específico</v>
          </cell>
          <cell r="J489" t="str">
            <v>NÃO TEM</v>
          </cell>
        </row>
        <row r="490">
          <cell r="B490" t="str">
            <v>Despesas logísticaServiço de Armazenagem</v>
          </cell>
          <cell r="C490" t="str">
            <v>Despesas logística</v>
          </cell>
          <cell r="D490" t="str">
            <v>Serviço de Armazenagem</v>
          </cell>
          <cell r="E490" t="str">
            <v>3.1.1.03.01.03.03.001</v>
          </cell>
          <cell r="G490" t="str">
            <v>Despesas logísticaTaxa TPP - Secretaria de Infra Estrutura</v>
          </cell>
          <cell r="H490" t="str">
            <v>Despesas logística</v>
          </cell>
          <cell r="I490" t="str">
            <v>Taxa TPP - Secretaria de Infra Estrutura</v>
          </cell>
          <cell r="J490" t="str">
            <v>NÃO TEM</v>
          </cell>
        </row>
        <row r="491">
          <cell r="B491" t="str">
            <v>Despesas logísticaServiço de Agendamento de Carga</v>
          </cell>
          <cell r="C491" t="str">
            <v>Despesas logística</v>
          </cell>
          <cell r="D491" t="str">
            <v>Serviço de Agendamento de Carga</v>
          </cell>
          <cell r="E491" t="str">
            <v>3.1.1.03.01.03.03.002</v>
          </cell>
          <cell r="G491" t="str">
            <v>Despesas logística(-)Frota Propria - Leve</v>
          </cell>
          <cell r="H491" t="str">
            <v>Despesas logística</v>
          </cell>
          <cell r="I491" t="str">
            <v>(-)Frota Propria - Leve</v>
          </cell>
          <cell r="J491" t="str">
            <v>SOMA</v>
          </cell>
        </row>
        <row r="492">
          <cell r="B492" t="str">
            <v>Despesas logísticaPedágios</v>
          </cell>
          <cell r="C492" t="str">
            <v>Despesas logística</v>
          </cell>
          <cell r="D492" t="str">
            <v>Pedágios</v>
          </cell>
          <cell r="E492" t="str">
            <v>NÃO TEM</v>
          </cell>
          <cell r="G492" t="str">
            <v>Despesas logísticaEmplacamento Frota Leve</v>
          </cell>
          <cell r="H492" t="str">
            <v>Despesas logística</v>
          </cell>
          <cell r="I492" t="str">
            <v>Emplacamento Frota Leve</v>
          </cell>
          <cell r="J492" t="str">
            <v>3.1.1.03.01.07.01.023</v>
          </cell>
        </row>
        <row r="493">
          <cell r="B493" t="str">
            <v>Despesas logísticaPrestação de Serviço Específico</v>
          </cell>
          <cell r="C493" t="str">
            <v>Despesas logística</v>
          </cell>
          <cell r="D493" t="str">
            <v>Prestação de Serviço Específico</v>
          </cell>
          <cell r="E493" t="str">
            <v>3.1.1.03.01.03.03.021</v>
          </cell>
          <cell r="G493" t="str">
            <v>Despesas logísticaSeguro Frota Leve</v>
          </cell>
          <cell r="H493" t="str">
            <v>Despesas logística</v>
          </cell>
          <cell r="I493" t="str">
            <v>Seguro Frota Leve</v>
          </cell>
          <cell r="J493" t="str">
            <v>3.1.1.03.01.02.06.015</v>
          </cell>
        </row>
        <row r="494">
          <cell r="B494" t="str">
            <v>Despesas logísticaTaxa TPP - Secretaria de Infra Estrutura</v>
          </cell>
          <cell r="C494" t="str">
            <v>Despesas logística</v>
          </cell>
          <cell r="D494" t="str">
            <v>Taxa TPP - Secretaria de Infra Estrutura</v>
          </cell>
          <cell r="E494" t="str">
            <v>3.1.1.03.01.03.03.015</v>
          </cell>
          <cell r="G494" t="str">
            <v>Despesas logísticaMulta Frota Leve</v>
          </cell>
          <cell r="H494" t="str">
            <v>Despesas logística</v>
          </cell>
          <cell r="I494" t="str">
            <v>Multa Frota Leve</v>
          </cell>
          <cell r="J494" t="str">
            <v>3.1.1.03.01.07.01.009</v>
          </cell>
        </row>
        <row r="495">
          <cell r="B495" t="str">
            <v>Despesas logística(-)Frota Propria - Leve</v>
          </cell>
          <cell r="C495" t="str">
            <v>Despesas logística</v>
          </cell>
          <cell r="D495" t="str">
            <v>(-)Frota Propria - Leve</v>
          </cell>
          <cell r="E495" t="str">
            <v>SOMA</v>
          </cell>
          <cell r="G495" t="str">
            <v>Despesas logísticaCombustível Frota Leve</v>
          </cell>
          <cell r="H495" t="str">
            <v>Despesas logística</v>
          </cell>
          <cell r="I495" t="str">
            <v>Combustível Frota Leve</v>
          </cell>
          <cell r="J495" t="str">
            <v>3.1.1.03.01.03.01.004</v>
          </cell>
        </row>
        <row r="496">
          <cell r="B496" t="str">
            <v>Despesas logísticaEmplacamento Frota Leve</v>
          </cell>
          <cell r="C496" t="str">
            <v>Despesas logística</v>
          </cell>
          <cell r="D496" t="str">
            <v>Emplacamento Frota Leve</v>
          </cell>
          <cell r="E496" t="str">
            <v>3.1.1.03.01.03.03.010</v>
          </cell>
          <cell r="G496" t="str">
            <v>Despesas logísticaManutenção Frota Leve</v>
          </cell>
          <cell r="H496" t="str">
            <v>Despesas logística</v>
          </cell>
          <cell r="I496" t="str">
            <v>Manutenção Frota Leve</v>
          </cell>
          <cell r="J496" t="str">
            <v>3.1.1.03.01.03.01.006</v>
          </cell>
        </row>
        <row r="497">
          <cell r="B497" t="str">
            <v>Despesas logísticaSeguro Frota Leve</v>
          </cell>
          <cell r="C497" t="str">
            <v>Despesas logística</v>
          </cell>
          <cell r="D497" t="str">
            <v>Seguro Frota Leve</v>
          </cell>
          <cell r="E497" t="str">
            <v>3.1.1.03.01.02.06.023</v>
          </cell>
          <cell r="G497" t="str">
            <v>Despesas logísticaDiária Motorista Frota Leve</v>
          </cell>
          <cell r="H497" t="str">
            <v>Despesas logística</v>
          </cell>
          <cell r="I497" t="str">
            <v>Diária Motorista Frota Leve</v>
          </cell>
          <cell r="J497" t="str">
            <v>3.1.1.03.01.07.01.006</v>
          </cell>
        </row>
        <row r="498">
          <cell r="B498" t="str">
            <v>Despesas logísticaMulta Frota Leve</v>
          </cell>
          <cell r="C498" t="str">
            <v>Despesas logística</v>
          </cell>
          <cell r="D498" t="str">
            <v>Multa Frota Leve</v>
          </cell>
          <cell r="E498" t="str">
            <v>3.1.1.03.01.03.03.011</v>
          </cell>
          <cell r="G498" t="str">
            <v>Despesas logística(-) Despesas Gerais</v>
          </cell>
          <cell r="H498" t="str">
            <v>Despesas logística</v>
          </cell>
          <cell r="I498" t="str">
            <v>(-) Despesas Gerais</v>
          </cell>
          <cell r="J498" t="str">
            <v>SOMA</v>
          </cell>
        </row>
        <row r="499">
          <cell r="B499" t="str">
            <v>Despesas logísticaCombustível Frota Leve</v>
          </cell>
          <cell r="C499" t="str">
            <v>Despesas logística</v>
          </cell>
          <cell r="D499" t="str">
            <v>Combustível Frota Leve</v>
          </cell>
          <cell r="E499" t="str">
            <v>3.1.1.03.01.03.01.004</v>
          </cell>
          <cell r="G499" t="str">
            <v>Despesas logística(-) Deslocamentos e Viagens</v>
          </cell>
          <cell r="H499" t="str">
            <v>Despesas logística</v>
          </cell>
          <cell r="I499" t="str">
            <v>(-) Deslocamentos e Viagens</v>
          </cell>
          <cell r="J499" t="str">
            <v>SOMA</v>
          </cell>
        </row>
        <row r="500">
          <cell r="B500" t="str">
            <v>Despesas logísticaManutenção Frota Leve</v>
          </cell>
          <cell r="C500" t="str">
            <v>Despesas logística</v>
          </cell>
          <cell r="D500" t="str">
            <v>Manutenção Frota Leve</v>
          </cell>
          <cell r="E500" t="str">
            <v>3.1.1.03.01.03.01.006</v>
          </cell>
          <cell r="G500" t="str">
            <v>Despesas logísticaAlimentação Viagens</v>
          </cell>
          <cell r="H500" t="str">
            <v>Despesas logística</v>
          </cell>
          <cell r="I500" t="str">
            <v>Alimentação Viagens</v>
          </cell>
          <cell r="J500" t="str">
            <v>3.1.1.03.01.02.01.005</v>
          </cell>
        </row>
        <row r="501">
          <cell r="B501" t="str">
            <v>Despesas logísticaDiária Motorista Frota Leve</v>
          </cell>
          <cell r="C501" t="str">
            <v>Despesas logística</v>
          </cell>
          <cell r="D501" t="str">
            <v>Diária Motorista Frota Leve</v>
          </cell>
          <cell r="E501" t="str">
            <v>3.1.1.03.01.03.03.008</v>
          </cell>
          <cell r="G501" t="str">
            <v>Despesas logísticaCombustível em Viagens</v>
          </cell>
          <cell r="H501" t="str">
            <v>Despesas logística</v>
          </cell>
          <cell r="I501" t="str">
            <v>Combustível em Viagens</v>
          </cell>
          <cell r="J501" t="str">
            <v>NÃO TEM</v>
          </cell>
        </row>
        <row r="502">
          <cell r="B502" t="str">
            <v>Despesas logística(-) Despesas Gerais</v>
          </cell>
          <cell r="C502" t="str">
            <v>Despesas logística</v>
          </cell>
          <cell r="D502" t="str">
            <v>(-) Despesas Gerais</v>
          </cell>
          <cell r="E502" t="str">
            <v>SOMA</v>
          </cell>
          <cell r="G502" t="str">
            <v>Despesas logísticaDiárias Viagens</v>
          </cell>
          <cell r="H502" t="str">
            <v>Despesas logística</v>
          </cell>
          <cell r="I502" t="str">
            <v>Diárias Viagens</v>
          </cell>
          <cell r="J502" t="str">
            <v>3.1.1.03.01.02.01.006</v>
          </cell>
        </row>
        <row r="503">
          <cell r="B503" t="str">
            <v>Despesas logística(-) Deslocamentos e Viagens</v>
          </cell>
          <cell r="C503" t="str">
            <v>Despesas logística</v>
          </cell>
          <cell r="D503" t="str">
            <v>(-) Deslocamentos e Viagens</v>
          </cell>
          <cell r="E503" t="str">
            <v>SOMA</v>
          </cell>
          <cell r="G503" t="str">
            <v xml:space="preserve">Despesas logísticaHospedagem </v>
          </cell>
          <cell r="H503" t="str">
            <v>Despesas logística</v>
          </cell>
          <cell r="I503" t="str">
            <v xml:space="preserve">Hospedagem </v>
          </cell>
          <cell r="J503" t="str">
            <v>3.1.1.03.01.02.01.001</v>
          </cell>
        </row>
        <row r="504">
          <cell r="B504" t="str">
            <v>Despesas logísticaAlimentação Viagens</v>
          </cell>
          <cell r="C504" t="str">
            <v>Despesas logística</v>
          </cell>
          <cell r="D504" t="str">
            <v>Alimentação Viagens</v>
          </cell>
          <cell r="E504" t="str">
            <v>3.1.1.03.01.02.01.005</v>
          </cell>
          <cell r="G504" t="str">
            <v>Despesas logísticaDeslocamentos e Viagens</v>
          </cell>
          <cell r="H504" t="str">
            <v>Despesas logística</v>
          </cell>
          <cell r="I504" t="str">
            <v>Deslocamentos e Viagens</v>
          </cell>
          <cell r="J504" t="str">
            <v>3.1.1.03.01.02.01.002</v>
          </cell>
        </row>
        <row r="505">
          <cell r="B505" t="str">
            <v>Despesas logísticaCombustível em Viagens</v>
          </cell>
          <cell r="C505" t="str">
            <v>Despesas logística</v>
          </cell>
          <cell r="D505" t="str">
            <v>Combustível em Viagens</v>
          </cell>
          <cell r="E505" t="str">
            <v>3.1.1.03.01.02.01.007</v>
          </cell>
          <cell r="G505" t="str">
            <v>Despesas logística(-) Telefonia e Telecomunicações</v>
          </cell>
          <cell r="H505" t="str">
            <v>Despesas logística</v>
          </cell>
          <cell r="I505" t="str">
            <v>(-) Telefonia e Telecomunicações</v>
          </cell>
          <cell r="J505" t="str">
            <v>SOMA</v>
          </cell>
        </row>
        <row r="506">
          <cell r="B506" t="str">
            <v>Despesas logísticaDiárias Viagens</v>
          </cell>
          <cell r="C506" t="str">
            <v>Despesas logística</v>
          </cell>
          <cell r="D506" t="str">
            <v>Diárias Viagens</v>
          </cell>
          <cell r="E506" t="str">
            <v>3.1.1.03.01.02.01.006</v>
          </cell>
          <cell r="G506" t="str">
            <v>Despesas logísticaInternet</v>
          </cell>
          <cell r="H506" t="str">
            <v>Despesas logística</v>
          </cell>
          <cell r="I506" t="str">
            <v>Internet</v>
          </cell>
          <cell r="J506" t="str">
            <v>3.1.1.03.01.02.02.003</v>
          </cell>
        </row>
        <row r="507">
          <cell r="B507" t="str">
            <v xml:space="preserve">Despesas logísticaHospedagem </v>
          </cell>
          <cell r="C507" t="str">
            <v>Despesas logística</v>
          </cell>
          <cell r="D507" t="str">
            <v xml:space="preserve">Hospedagem </v>
          </cell>
          <cell r="E507" t="str">
            <v>3.1.1.03.01.02.01.001</v>
          </cell>
          <cell r="G507" t="str">
            <v>Despesas logísticaServiço de Trasmissão em Audio e Video</v>
          </cell>
          <cell r="H507" t="str">
            <v>Despesas logística</v>
          </cell>
          <cell r="I507" t="str">
            <v>Serviço de Trasmissão em Audio e Video</v>
          </cell>
          <cell r="J507" t="str">
            <v>3.1.1.03.01.02.02.004</v>
          </cell>
        </row>
        <row r="508">
          <cell r="B508" t="str">
            <v>Despesas logísticaDeslocamentos e Viagens</v>
          </cell>
          <cell r="C508" t="str">
            <v>Despesas logística</v>
          </cell>
          <cell r="D508" t="str">
            <v>Deslocamentos e Viagens</v>
          </cell>
          <cell r="E508" t="str">
            <v>3.1.1.03.01.02.01.002</v>
          </cell>
          <cell r="G508" t="str">
            <v>Despesas logísticaTelefonia Fixa</v>
          </cell>
          <cell r="H508" t="str">
            <v>Despesas logística</v>
          </cell>
          <cell r="I508" t="str">
            <v>Telefonia Fixa</v>
          </cell>
          <cell r="J508" t="str">
            <v>3.1.1.03.01.02.02.001</v>
          </cell>
        </row>
        <row r="509">
          <cell r="B509" t="str">
            <v>Despesas logística(-) Telefonia e Telecomunicações</v>
          </cell>
          <cell r="C509" t="str">
            <v>Despesas logística</v>
          </cell>
          <cell r="D509" t="str">
            <v>(-) Telefonia e Telecomunicações</v>
          </cell>
          <cell r="E509" t="str">
            <v>SOMA</v>
          </cell>
          <cell r="G509" t="str">
            <v>Despesas logísticaTelefonia Móvel</v>
          </cell>
          <cell r="H509" t="str">
            <v>Despesas logística</v>
          </cell>
          <cell r="I509" t="str">
            <v>Telefonia Móvel</v>
          </cell>
          <cell r="J509" t="str">
            <v>3.1.1.03.01.02.02.002</v>
          </cell>
        </row>
        <row r="510">
          <cell r="B510" t="str">
            <v>Despesas logísticaInternet</v>
          </cell>
          <cell r="C510" t="str">
            <v>Despesas logística</v>
          </cell>
          <cell r="D510" t="str">
            <v>Internet</v>
          </cell>
          <cell r="E510" t="str">
            <v>3.1.1.03.01.02.02.003</v>
          </cell>
          <cell r="G510" t="str">
            <v>Despesas logísticaVoip</v>
          </cell>
          <cell r="H510" t="str">
            <v>Despesas logística</v>
          </cell>
          <cell r="I510" t="str">
            <v>Voip</v>
          </cell>
          <cell r="J510" t="str">
            <v>3.1.1.03.01.02.02.005</v>
          </cell>
        </row>
        <row r="511">
          <cell r="B511" t="str">
            <v>Despesas logísticaServiço de Trasmissão em Audio e Video</v>
          </cell>
          <cell r="C511" t="str">
            <v>Despesas logística</v>
          </cell>
          <cell r="D511" t="str">
            <v>Serviço de Trasmissão em Audio e Video</v>
          </cell>
          <cell r="E511" t="str">
            <v>3.1.1.03.01.02.02.004</v>
          </cell>
          <cell r="G511" t="str">
            <v>Despesas logística(-)Materias de Consumo</v>
          </cell>
          <cell r="H511" t="str">
            <v>Despesas logística</v>
          </cell>
          <cell r="I511" t="str">
            <v>(-)Materias de Consumo</v>
          </cell>
          <cell r="J511" t="str">
            <v>SOMA</v>
          </cell>
        </row>
        <row r="512">
          <cell r="B512" t="str">
            <v>Despesas logísticaTelefonia Fixa</v>
          </cell>
          <cell r="C512" t="str">
            <v>Despesas logística</v>
          </cell>
          <cell r="D512" t="str">
            <v>Telefonia Fixa</v>
          </cell>
          <cell r="E512" t="str">
            <v>3.1.1.03.01.02.02.001</v>
          </cell>
          <cell r="G512" t="str">
            <v>Despesas logísticaAluguel Máquina Reprográfica</v>
          </cell>
          <cell r="H512" t="str">
            <v>Despesas logística</v>
          </cell>
          <cell r="I512" t="str">
            <v>Aluguel Máquina Reprográfica</v>
          </cell>
          <cell r="J512" t="str">
            <v>3.1.1.03.01.02.06.012</v>
          </cell>
        </row>
        <row r="513">
          <cell r="B513" t="str">
            <v>Despesas logísticaTelefonia Móvel</v>
          </cell>
          <cell r="C513" t="str">
            <v>Despesas logística</v>
          </cell>
          <cell r="D513" t="str">
            <v>Telefonia Móvel</v>
          </cell>
          <cell r="E513" t="str">
            <v>3.1.1.03.01.02.02.002</v>
          </cell>
          <cell r="G513" t="str">
            <v>Despesas logísticaCoffee Break</v>
          </cell>
          <cell r="H513" t="str">
            <v>Despesas logística</v>
          </cell>
          <cell r="I513" t="str">
            <v>Coffee Break</v>
          </cell>
          <cell r="J513" t="str">
            <v>3.1.1.03.01.02.03.007</v>
          </cell>
        </row>
        <row r="514">
          <cell r="B514" t="str">
            <v>Despesas logísticaVoip</v>
          </cell>
          <cell r="C514" t="str">
            <v>Despesas logística</v>
          </cell>
          <cell r="D514" t="str">
            <v>Voip</v>
          </cell>
          <cell r="E514" t="str">
            <v>3.1.1.03.01.02.02.005</v>
          </cell>
          <cell r="G514" t="str">
            <v>Despesas logísticaMateriais de Natureza Permanente</v>
          </cell>
          <cell r="H514" t="str">
            <v>Despesas logística</v>
          </cell>
          <cell r="I514" t="str">
            <v>Materiais de Natureza Permanente</v>
          </cell>
          <cell r="J514" t="str">
            <v>3.1.1.03.01.02.03.006</v>
          </cell>
        </row>
        <row r="515">
          <cell r="B515" t="str">
            <v>Despesas logística(-)Materias de Consumo</v>
          </cell>
          <cell r="C515" t="str">
            <v>Despesas logística</v>
          </cell>
          <cell r="D515" t="str">
            <v>(-)Materias de Consumo</v>
          </cell>
          <cell r="E515" t="str">
            <v>SOMA</v>
          </cell>
          <cell r="G515" t="str">
            <v>Despesas logísticaMaterial de Consumo Informática</v>
          </cell>
          <cell r="H515" t="str">
            <v>Despesas logística</v>
          </cell>
          <cell r="I515" t="str">
            <v>Material de Consumo Informática</v>
          </cell>
          <cell r="J515" t="str">
            <v>3.1.1.03.01.02.03.001</v>
          </cell>
        </row>
        <row r="516">
          <cell r="B516" t="str">
            <v>Despesas logísticaAluguel Máquina Reprográfica</v>
          </cell>
          <cell r="C516" t="str">
            <v>Despesas logística</v>
          </cell>
          <cell r="D516" t="str">
            <v>Aluguel Máquina Reprográfica</v>
          </cell>
          <cell r="E516" t="str">
            <v>3.1.1.03.01.02.06.020</v>
          </cell>
          <cell r="G516" t="str">
            <v>Despesas logísticaMaterial de Consumo Máquina Reprografia</v>
          </cell>
          <cell r="H516" t="str">
            <v>Despesas logística</v>
          </cell>
          <cell r="I516" t="str">
            <v>Material de Consumo Máquina Reprografia</v>
          </cell>
          <cell r="J516" t="str">
            <v>3.1.1.03.01.02.03.002</v>
          </cell>
        </row>
        <row r="517">
          <cell r="B517" t="str">
            <v>Despesas logísticaCoffee Break</v>
          </cell>
          <cell r="C517" t="str">
            <v>Despesas logística</v>
          </cell>
          <cell r="D517" t="str">
            <v>Coffee Break</v>
          </cell>
          <cell r="E517" t="str">
            <v>3.1.1.03.01.02.03.007</v>
          </cell>
          <cell r="G517" t="str">
            <v>Despesas logísticaMaterial de Expediente</v>
          </cell>
          <cell r="H517" t="str">
            <v>Despesas logística</v>
          </cell>
          <cell r="I517" t="str">
            <v>Material de Expediente</v>
          </cell>
          <cell r="J517" t="str">
            <v>3.1.1.03.01.02.03.003</v>
          </cell>
        </row>
        <row r="518">
          <cell r="B518" t="str">
            <v>Despesas logísticaMateriais de Natureza Permanente</v>
          </cell>
          <cell r="C518" t="str">
            <v>Despesas logística</v>
          </cell>
          <cell r="D518" t="str">
            <v>Materiais de Natureza Permanente</v>
          </cell>
          <cell r="E518" t="str">
            <v>3.1.1.03.01.02.03.006</v>
          </cell>
          <cell r="G518" t="str">
            <v>Despesas logísticaMaterial de Limpeza</v>
          </cell>
          <cell r="H518" t="str">
            <v>Despesas logística</v>
          </cell>
          <cell r="I518" t="str">
            <v>Material de Limpeza</v>
          </cell>
          <cell r="J518" t="str">
            <v>3.1.1.03.01.02.03.004</v>
          </cell>
        </row>
        <row r="519">
          <cell r="B519" t="str">
            <v>Despesas logísticaMaterial de Consumo Informática</v>
          </cell>
          <cell r="C519" t="str">
            <v>Despesas logística</v>
          </cell>
          <cell r="D519" t="str">
            <v>Material de Consumo Informática</v>
          </cell>
          <cell r="E519" t="str">
            <v>3.1.1.03.01.02.03.001</v>
          </cell>
          <cell r="G519" t="str">
            <v>Despesas logísticaMaterial EPI</v>
          </cell>
          <cell r="H519" t="str">
            <v>Despesas logística</v>
          </cell>
          <cell r="I519" t="str">
            <v>Material EPI</v>
          </cell>
          <cell r="J519" t="str">
            <v>3.1.1.03.01.02.03.008</v>
          </cell>
        </row>
        <row r="520">
          <cell r="B520" t="str">
            <v>Despesas logísticaMaterial de Consumo Máquina Reprografia</v>
          </cell>
          <cell r="C520" t="str">
            <v>Despesas logística</v>
          </cell>
          <cell r="D520" t="str">
            <v>Material de Consumo Máquina Reprografia</v>
          </cell>
          <cell r="E520" t="str">
            <v>3.1.1.03.01.02.03.002</v>
          </cell>
          <cell r="G520" t="str">
            <v>Despesas logísticaMaterial Gráfico e Repreográfico</v>
          </cell>
          <cell r="H520" t="str">
            <v>Despesas logística</v>
          </cell>
          <cell r="I520" t="str">
            <v>Material Gráfico e Repreográfico</v>
          </cell>
          <cell r="J520" t="str">
            <v>3.1.1.03.01.02.03.005</v>
          </cell>
        </row>
        <row r="521">
          <cell r="B521" t="str">
            <v>Despesas logísticaMaterial de Expediente</v>
          </cell>
          <cell r="C521" t="str">
            <v>Despesas logística</v>
          </cell>
          <cell r="D521" t="str">
            <v>Material de Expediente</v>
          </cell>
          <cell r="E521" t="str">
            <v>3.1.1.03.01.02.03.003</v>
          </cell>
          <cell r="G521" t="str">
            <v>Despesas logística(-) Serviços Técnicos Especializados</v>
          </cell>
          <cell r="H521" t="str">
            <v>Despesas logística</v>
          </cell>
          <cell r="I521" t="str">
            <v>(-) Serviços Técnicos Especializados</v>
          </cell>
          <cell r="J521" t="str">
            <v>SOMA</v>
          </cell>
        </row>
        <row r="522">
          <cell r="B522" t="str">
            <v>Despesas logísticaMaterial de Limpeza</v>
          </cell>
          <cell r="C522" t="str">
            <v>Despesas logística</v>
          </cell>
          <cell r="D522" t="str">
            <v>Material de Limpeza</v>
          </cell>
          <cell r="E522" t="str">
            <v>3.1.1.03.01.02.03.004</v>
          </cell>
          <cell r="G522" t="str">
            <v>Despesas logísticaAdvocacia</v>
          </cell>
          <cell r="H522" t="str">
            <v>Despesas logística</v>
          </cell>
          <cell r="I522" t="str">
            <v>Advocacia</v>
          </cell>
          <cell r="J522" t="str">
            <v>3.1.1.03.01.02.04.003</v>
          </cell>
        </row>
        <row r="523">
          <cell r="B523" t="str">
            <v>Despesas logísticaMaterial EPI</v>
          </cell>
          <cell r="C523" t="str">
            <v>Despesas logística</v>
          </cell>
          <cell r="D523" t="str">
            <v>Material EPI</v>
          </cell>
          <cell r="E523" t="str">
            <v>3.1.1.03.01.02.03.008</v>
          </cell>
          <cell r="G523" t="str">
            <v>Despesas logísticaAssessoria Criação e Publicidade</v>
          </cell>
          <cell r="H523" t="str">
            <v>Despesas logística</v>
          </cell>
          <cell r="I523" t="str">
            <v>Assessoria Criação e Publicidade</v>
          </cell>
          <cell r="J523" t="str">
            <v>3.1.1.03.01.02.04.007</v>
          </cell>
        </row>
        <row r="524">
          <cell r="B524" t="str">
            <v>Despesas logísticaMaterial Gráfico e Repreográfico</v>
          </cell>
          <cell r="C524" t="str">
            <v>Despesas logística</v>
          </cell>
          <cell r="D524" t="str">
            <v>Material Gráfico e Repreográfico</v>
          </cell>
          <cell r="E524" t="str">
            <v>3.1.1.03.01.02.03.005</v>
          </cell>
          <cell r="G524" t="str">
            <v>Despesas logísticaAssessoria de Comunicação</v>
          </cell>
          <cell r="H524" t="str">
            <v>Despesas logística</v>
          </cell>
          <cell r="I524" t="str">
            <v>Assessoria de Comunicação</v>
          </cell>
          <cell r="J524" t="str">
            <v>3.1.1.03.01.02.04.016</v>
          </cell>
        </row>
        <row r="525">
          <cell r="B525" t="str">
            <v>Despesas logística(-) Serviços Técnicos Especializados</v>
          </cell>
          <cell r="C525" t="str">
            <v>Despesas logística</v>
          </cell>
          <cell r="D525" t="str">
            <v>(-) Serviços Técnicos Especializados</v>
          </cell>
          <cell r="E525" t="str">
            <v>SOMA</v>
          </cell>
          <cell r="G525" t="str">
            <v>Despesas logísticaAssessoria de Imprensa</v>
          </cell>
          <cell r="H525" t="str">
            <v>Despesas logística</v>
          </cell>
          <cell r="I525" t="str">
            <v>Assessoria de Imprensa</v>
          </cell>
          <cell r="J525" t="str">
            <v>3.1.1.03.01.02.04.005</v>
          </cell>
        </row>
        <row r="526">
          <cell r="B526" t="str">
            <v>Despesas logísticaAdvocacia</v>
          </cell>
          <cell r="C526" t="str">
            <v>Despesas logística</v>
          </cell>
          <cell r="D526" t="str">
            <v>Advocacia</v>
          </cell>
          <cell r="E526" t="str">
            <v>3.1.1.03.01.02.04.003</v>
          </cell>
          <cell r="G526" t="str">
            <v>Despesas logísticaAssessoria em TI</v>
          </cell>
          <cell r="H526" t="str">
            <v>Despesas logística</v>
          </cell>
          <cell r="I526" t="str">
            <v>Assessoria em TI</v>
          </cell>
          <cell r="J526" t="str">
            <v>3.1.1.03.01.02.04.013</v>
          </cell>
        </row>
        <row r="527">
          <cell r="B527" t="str">
            <v>Despesas logísticaAssessoria Criação e Publicidade</v>
          </cell>
          <cell r="C527" t="str">
            <v>Despesas logística</v>
          </cell>
          <cell r="D527" t="str">
            <v>Assessoria Criação e Publicidade</v>
          </cell>
          <cell r="E527" t="str">
            <v>3.1.1.03.01.02.04.007</v>
          </cell>
          <cell r="G527" t="str">
            <v>Despesas logísticaAssessoria Empresarial</v>
          </cell>
          <cell r="H527" t="str">
            <v>Despesas logística</v>
          </cell>
          <cell r="I527" t="str">
            <v>Assessoria Empresarial</v>
          </cell>
          <cell r="J527" t="str">
            <v>3.1.1.03.01.02.04.009</v>
          </cell>
        </row>
        <row r="528">
          <cell r="B528" t="str">
            <v>Despesas logísticaAssessoria de Comunicação</v>
          </cell>
          <cell r="C528" t="str">
            <v>Despesas logística</v>
          </cell>
          <cell r="D528" t="str">
            <v>Assessoria de Comunicação</v>
          </cell>
          <cell r="E528" t="str">
            <v>3.1.1.03.01.02.04.016</v>
          </cell>
          <cell r="G528" t="str">
            <v>Despesas logísticaAssessoria Tributária</v>
          </cell>
          <cell r="H528" t="str">
            <v>Despesas logística</v>
          </cell>
          <cell r="I528" t="str">
            <v>Assessoria Tributária</v>
          </cell>
          <cell r="J528" t="str">
            <v>3.1.1.03.01.02.04.017</v>
          </cell>
        </row>
        <row r="529">
          <cell r="B529" t="str">
            <v>Despesas logísticaAssessoria de Imprensa</v>
          </cell>
          <cell r="C529" t="str">
            <v>Despesas logística</v>
          </cell>
          <cell r="D529" t="str">
            <v>Assessoria de Imprensa</v>
          </cell>
          <cell r="E529" t="str">
            <v>3.1.1.03.01.02.04.005</v>
          </cell>
          <cell r="G529" t="str">
            <v>Despesas logísticaAuditoria Independente</v>
          </cell>
          <cell r="H529" t="str">
            <v>Despesas logística</v>
          </cell>
          <cell r="I529" t="str">
            <v>Auditoria Independente</v>
          </cell>
          <cell r="J529" t="str">
            <v>3.1.1.03.01.02.04.004</v>
          </cell>
        </row>
        <row r="530">
          <cell r="B530" t="str">
            <v>Despesas logísticaAssessoria em TI</v>
          </cell>
          <cell r="C530" t="str">
            <v>Despesas logística</v>
          </cell>
          <cell r="D530" t="str">
            <v>Assessoria em TI</v>
          </cell>
          <cell r="E530" t="str">
            <v>3.1.1.03.01.02.04.013</v>
          </cell>
          <cell r="G530" t="str">
            <v>Despesas logísticaComissão Empresa de Cobrança</v>
          </cell>
          <cell r="H530" t="str">
            <v>Despesas logística</v>
          </cell>
          <cell r="I530" t="str">
            <v>Comissão Empresa de Cobrança</v>
          </cell>
          <cell r="J530" t="str">
            <v>3.1.1.03.01.02.04.006</v>
          </cell>
        </row>
        <row r="531">
          <cell r="B531" t="str">
            <v>Despesas logísticaAssessoria Empresarial</v>
          </cell>
          <cell r="C531" t="str">
            <v>Despesas logística</v>
          </cell>
          <cell r="D531" t="str">
            <v>Assessoria Empresarial</v>
          </cell>
          <cell r="E531" t="str">
            <v>3.1.1.03.01.02.04.009</v>
          </cell>
          <cell r="G531" t="str">
            <v>Despesas logísticaDesenvolvimento e Manutenção de Software</v>
          </cell>
          <cell r="H531" t="str">
            <v>Despesas logística</v>
          </cell>
          <cell r="I531" t="str">
            <v>Desenvolvimento e Manutenção de Software</v>
          </cell>
          <cell r="J531" t="str">
            <v>3.1.1.03.01.02.04.010</v>
          </cell>
        </row>
        <row r="532">
          <cell r="B532" t="str">
            <v>Despesas logísticaAssessoria Tributária</v>
          </cell>
          <cell r="C532" t="str">
            <v>Despesas logística</v>
          </cell>
          <cell r="D532" t="str">
            <v>Assessoria Tributária</v>
          </cell>
          <cell r="E532" t="str">
            <v>3.1.1.03.01.02.04.017</v>
          </cell>
          <cell r="G532" t="str">
            <v>Despesas logísticaFerramentas de Pesquisa</v>
          </cell>
          <cell r="H532" t="str">
            <v>Despesas logística</v>
          </cell>
          <cell r="I532" t="str">
            <v>Ferramentas de Pesquisa</v>
          </cell>
          <cell r="J532" t="str">
            <v>3.1.1.03.01.02.04.018</v>
          </cell>
        </row>
        <row r="533">
          <cell r="B533" t="str">
            <v>Despesas logísticaAuditoria Independente</v>
          </cell>
          <cell r="C533" t="str">
            <v>Despesas logística</v>
          </cell>
          <cell r="D533" t="str">
            <v>Auditoria Independente</v>
          </cell>
          <cell r="E533" t="str">
            <v>3.1.1.03.01.02.04.004</v>
          </cell>
          <cell r="G533" t="str">
            <v>Despesas logísticaLicença para Uso de Software (Aluguel)</v>
          </cell>
          <cell r="H533" t="str">
            <v>Despesas logística</v>
          </cell>
          <cell r="I533" t="str">
            <v>Licença para Uso de Software (Aluguel)</v>
          </cell>
          <cell r="J533" t="str">
            <v>3.1.1.03.01.02.04.012</v>
          </cell>
        </row>
        <row r="534">
          <cell r="B534" t="str">
            <v>Despesas logísticaComissão Empresa de Cobrança</v>
          </cell>
          <cell r="C534" t="str">
            <v>Despesas logística</v>
          </cell>
          <cell r="D534" t="str">
            <v>Comissão Empresa de Cobrança</v>
          </cell>
          <cell r="E534" t="str">
            <v>3.1.1.03.01.02.04.006</v>
          </cell>
          <cell r="G534" t="str">
            <v>Despesas logísticaManutenção Suporte Técnico Software</v>
          </cell>
          <cell r="H534" t="str">
            <v>Despesas logística</v>
          </cell>
          <cell r="I534" t="str">
            <v>Manutenção Suporte Técnico Software</v>
          </cell>
          <cell r="J534" t="str">
            <v>3.1.1.03.01.02.04.015</v>
          </cell>
        </row>
        <row r="535">
          <cell r="B535" t="str">
            <v>Despesas logísticaDesenvolvimento e Manutenção de Software</v>
          </cell>
          <cell r="C535" t="str">
            <v>Despesas logística</v>
          </cell>
          <cell r="D535" t="str">
            <v>Desenvolvimento e Manutenção de Software</v>
          </cell>
          <cell r="E535" t="str">
            <v>3.1.1.03.01.02.04.010</v>
          </cell>
          <cell r="G535" t="str">
            <v>Despesas logísticaParticipação em Associações</v>
          </cell>
          <cell r="H535" t="str">
            <v>Despesas logística</v>
          </cell>
          <cell r="I535" t="str">
            <v>Participação em Associações</v>
          </cell>
          <cell r="J535" t="str">
            <v>3.1.1.03.01.02.04.008</v>
          </cell>
        </row>
        <row r="536">
          <cell r="B536" t="str">
            <v>Despesas logísticaFerramentas de Pesquisa</v>
          </cell>
          <cell r="C536" t="str">
            <v>Despesas logística</v>
          </cell>
          <cell r="D536" t="str">
            <v>Ferramentas de Pesquisa</v>
          </cell>
          <cell r="E536" t="str">
            <v>3.1.1.03.01.02.04.018</v>
          </cell>
          <cell r="G536" t="str">
            <v>Despesas logísticaRecrutamento e Seleção</v>
          </cell>
          <cell r="H536" t="str">
            <v>Despesas logística</v>
          </cell>
          <cell r="I536" t="str">
            <v>Recrutamento e Seleção</v>
          </cell>
          <cell r="J536" t="str">
            <v>3.1.1.03.01.01.05.006</v>
          </cell>
        </row>
        <row r="537">
          <cell r="B537" t="str">
            <v>Despesas logísticaLicença para Uso de Software (Aluguel)</v>
          </cell>
          <cell r="C537" t="str">
            <v>Despesas logística</v>
          </cell>
          <cell r="D537" t="str">
            <v>Licença para Uso de Software (Aluguel)</v>
          </cell>
          <cell r="E537" t="str">
            <v>3.1.1.03.01.02.04.012</v>
          </cell>
          <cell r="G537" t="str">
            <v>Despesas logísticaServiço Análise de Crédito</v>
          </cell>
          <cell r="H537" t="str">
            <v>Despesas logística</v>
          </cell>
          <cell r="I537" t="str">
            <v>Serviço Análise de Crédito</v>
          </cell>
          <cell r="J537" t="str">
            <v>3.1.1.03.01.02.04.014</v>
          </cell>
        </row>
        <row r="538">
          <cell r="B538" t="str">
            <v>Despesas logísticaManutenção Suporte Técnico Software</v>
          </cell>
          <cell r="C538" t="str">
            <v>Despesas logística</v>
          </cell>
          <cell r="D538" t="str">
            <v>Manutenção Suporte Técnico Software</v>
          </cell>
          <cell r="E538" t="str">
            <v>3.1.1.03.01.02.04.015</v>
          </cell>
          <cell r="G538" t="str">
            <v>Despesas logísticaServiço de Desembaraço Aduaneiro</v>
          </cell>
          <cell r="H538" t="str">
            <v>Despesas logística</v>
          </cell>
          <cell r="I538" t="str">
            <v>Serviço de Desembaraço Aduaneiro</v>
          </cell>
          <cell r="J538" t="str">
            <v>3.1.1.03.01.06.01.002</v>
          </cell>
        </row>
        <row r="539">
          <cell r="B539" t="str">
            <v>Despesas logísticaParticipação em Associações</v>
          </cell>
          <cell r="C539" t="str">
            <v>Despesas logística</v>
          </cell>
          <cell r="D539" t="str">
            <v>Participação em Associações</v>
          </cell>
          <cell r="E539" t="str">
            <v>3.1.1.03.01.02.04.008</v>
          </cell>
          <cell r="G539" t="str">
            <v>Despesas logísticaServiços de Contabilidade</v>
          </cell>
          <cell r="H539" t="str">
            <v>Despesas logística</v>
          </cell>
          <cell r="I539" t="str">
            <v>Serviços de Contabilidade</v>
          </cell>
          <cell r="J539" t="str">
            <v>3.1.1.03.01.02.04.001</v>
          </cell>
        </row>
        <row r="540">
          <cell r="B540" t="str">
            <v>Despesas logísticaRecrutamento e Seleção</v>
          </cell>
          <cell r="C540" t="str">
            <v>Despesas logística</v>
          </cell>
          <cell r="D540" t="str">
            <v>Recrutamento e Seleção</v>
          </cell>
          <cell r="E540" t="str">
            <v>3.1.1.03.01.01.05.006</v>
          </cell>
          <cell r="G540" t="str">
            <v>Despesas logísticaServiços de Segurança</v>
          </cell>
          <cell r="H540" t="str">
            <v>Despesas logística</v>
          </cell>
          <cell r="I540" t="str">
            <v>Serviços de Segurança</v>
          </cell>
          <cell r="J540" t="str">
            <v>3.1.1.03.01.02.04.002</v>
          </cell>
        </row>
        <row r="541">
          <cell r="B541" t="str">
            <v>Despesas logísticaServiço Análise de Crédito</v>
          </cell>
          <cell r="C541" t="str">
            <v>Despesas logística</v>
          </cell>
          <cell r="D541" t="str">
            <v>Serviço Análise de Crédito</v>
          </cell>
          <cell r="E541" t="str">
            <v>3.1.1.03.01.02.04.014</v>
          </cell>
          <cell r="G541" t="str">
            <v>Despesas logísticaSuporte Técnico Software</v>
          </cell>
          <cell r="H541" t="str">
            <v>Despesas logística</v>
          </cell>
          <cell r="I541" t="str">
            <v>Suporte Técnico Software</v>
          </cell>
          <cell r="J541" t="str">
            <v>3.1.1.03.01.02.04.011</v>
          </cell>
        </row>
        <row r="542">
          <cell r="B542" t="str">
            <v>Despesas logísticaServiço de Desembaraço Aduaneiro</v>
          </cell>
          <cell r="C542" t="str">
            <v>Despesas logística</v>
          </cell>
          <cell r="D542" t="str">
            <v>Serviço de Desembaraço Aduaneiro</v>
          </cell>
          <cell r="E542" t="str">
            <v>3.1.1.03.01.03.03.003</v>
          </cell>
          <cell r="G542" t="str">
            <v>Despesas logística(-)Manutenção</v>
          </cell>
          <cell r="H542" t="str">
            <v>Despesas logística</v>
          </cell>
          <cell r="I542" t="str">
            <v>(-)Manutenção</v>
          </cell>
          <cell r="J542" t="str">
            <v>SOMA</v>
          </cell>
        </row>
        <row r="543">
          <cell r="B543" t="str">
            <v>Despesas logísticaServiços de Contabilidade</v>
          </cell>
          <cell r="C543" t="str">
            <v>Despesas logística</v>
          </cell>
          <cell r="D543" t="str">
            <v>Serviços de Contabilidade</v>
          </cell>
          <cell r="E543" t="str">
            <v>3.1.1.03.01.02.04.001</v>
          </cell>
          <cell r="G543" t="str">
            <v>Despesas logísticaManutenção Conservação Máq. e Equipamentos</v>
          </cell>
          <cell r="H543" t="str">
            <v>Despesas logística</v>
          </cell>
          <cell r="I543" t="str">
            <v>Manutenção Conservação Máq. e Equipamentos</v>
          </cell>
          <cell r="J543" t="str">
            <v>3.1.1.03.01.02.05.003</v>
          </cell>
        </row>
        <row r="544">
          <cell r="B544" t="str">
            <v>Despesas logísticaServiços de Segurança</v>
          </cell>
          <cell r="C544" t="str">
            <v>Despesas logística</v>
          </cell>
          <cell r="D544" t="str">
            <v>Serviços de Segurança</v>
          </cell>
          <cell r="E544" t="str">
            <v>3.1.1.03.01.02.04.002</v>
          </cell>
          <cell r="G544" t="str">
            <v>Despesas logísticaManutenção Conservação Móveis e Utensílios</v>
          </cell>
          <cell r="H544" t="str">
            <v>Despesas logística</v>
          </cell>
          <cell r="I544" t="str">
            <v>Manutenção Conservação Móveis e Utensílios</v>
          </cell>
          <cell r="J544" t="str">
            <v>3.1.1.03.01.02.05.002</v>
          </cell>
        </row>
        <row r="545">
          <cell r="B545" t="str">
            <v>Despesas logísticaSuporte Técnico Software</v>
          </cell>
          <cell r="C545" t="str">
            <v>Despesas logística</v>
          </cell>
          <cell r="D545" t="str">
            <v>Suporte Técnico Software</v>
          </cell>
          <cell r="E545" t="str">
            <v>3.1.1.03.01.02.04.011</v>
          </cell>
          <cell r="G545" t="str">
            <v>Despesas logísticaManutenção de Equipamentos de Informática</v>
          </cell>
          <cell r="H545" t="str">
            <v>Despesas logística</v>
          </cell>
          <cell r="I545" t="str">
            <v>Manutenção de Equipamentos de Informática</v>
          </cell>
          <cell r="J545" t="str">
            <v>3.1.1.03.01.02.05.004</v>
          </cell>
        </row>
        <row r="546">
          <cell r="B546" t="str">
            <v>Despesas logística(-)Manutenção</v>
          </cell>
          <cell r="C546" t="str">
            <v>Despesas logística</v>
          </cell>
          <cell r="D546" t="str">
            <v>(-)Manutenção</v>
          </cell>
          <cell r="E546" t="str">
            <v>SOMA</v>
          </cell>
          <cell r="G546" t="str">
            <v>Despesas logísticaManutenção e Conservação Instalações</v>
          </cell>
          <cell r="H546" t="str">
            <v>Despesas logística</v>
          </cell>
          <cell r="I546" t="str">
            <v>Manutenção e Conservação Instalações</v>
          </cell>
          <cell r="J546" t="str">
            <v>3.1.1.03.01.02.05.005</v>
          </cell>
        </row>
        <row r="547">
          <cell r="B547" t="str">
            <v>Despesas logísticaManutenção Conservação Máq. e Equipamentos</v>
          </cell>
          <cell r="C547" t="str">
            <v>Despesas logística</v>
          </cell>
          <cell r="D547" t="str">
            <v>Manutenção Conservação Máq. e Equipamentos</v>
          </cell>
          <cell r="E547" t="str">
            <v>3.1.1.03.01.02.05.003</v>
          </cell>
          <cell r="G547" t="str">
            <v>Despesas logísticaManutenção e Conservação Predial</v>
          </cell>
          <cell r="H547" t="str">
            <v>Despesas logística</v>
          </cell>
          <cell r="I547" t="str">
            <v>Manutenção e Conservação Predial</v>
          </cell>
          <cell r="J547" t="str">
            <v>3.1.1.03.01.02.05.006</v>
          </cell>
        </row>
        <row r="548">
          <cell r="B548" t="str">
            <v>Despesas logísticaManutenção Conservação Móveis e Utensílios</v>
          </cell>
          <cell r="C548" t="str">
            <v>Despesas logística</v>
          </cell>
          <cell r="D548" t="str">
            <v>Manutenção Conservação Móveis e Utensílios</v>
          </cell>
          <cell r="E548" t="str">
            <v>3.1.1.03.01.02.05.002</v>
          </cell>
          <cell r="G548" t="str">
            <v>Despesas logísticaMateriais de Manutenção e Reparos</v>
          </cell>
          <cell r="H548" t="str">
            <v>Despesas logística</v>
          </cell>
          <cell r="I548" t="str">
            <v>Materiais de Manutenção e Reparos</v>
          </cell>
          <cell r="J548" t="str">
            <v>3.1.1.03.01.02.05.001</v>
          </cell>
        </row>
        <row r="549">
          <cell r="B549" t="str">
            <v>Despesas logísticaManutenção de Equipamentos de Informática</v>
          </cell>
          <cell r="C549" t="str">
            <v>Despesas logística</v>
          </cell>
          <cell r="D549" t="str">
            <v>Manutenção de Equipamentos de Informática</v>
          </cell>
          <cell r="E549" t="str">
            <v>3.1.1.03.01.02.05.004</v>
          </cell>
          <cell r="G549" t="str">
            <v>Despesas logística(-)Outras Despesas Gerais</v>
          </cell>
          <cell r="H549" t="str">
            <v>Despesas logística</v>
          </cell>
          <cell r="I549" t="str">
            <v>(-)Outras Despesas Gerais</v>
          </cell>
          <cell r="J549" t="str">
            <v>SOMA</v>
          </cell>
        </row>
        <row r="550">
          <cell r="B550" t="str">
            <v>Despesas logísticaManutenção e Conservação Instalações</v>
          </cell>
          <cell r="C550" t="str">
            <v>Despesas logística</v>
          </cell>
          <cell r="D550" t="str">
            <v>Manutenção e Conservação Instalações</v>
          </cell>
          <cell r="E550" t="str">
            <v>3.1.1.03.01.02.05.005</v>
          </cell>
          <cell r="G550" t="str">
            <v>Despesas logísticaÁgua</v>
          </cell>
          <cell r="H550" t="str">
            <v>Despesas logística</v>
          </cell>
          <cell r="I550" t="str">
            <v>Água</v>
          </cell>
          <cell r="J550" t="str">
            <v>3.1.1.03.01.02.06.008</v>
          </cell>
        </row>
        <row r="551">
          <cell r="B551" t="str">
            <v>Despesas logísticaManutenção e Conservação Predial</v>
          </cell>
          <cell r="C551" t="str">
            <v>Despesas logística</v>
          </cell>
          <cell r="D551" t="str">
            <v>Manutenção e Conservação Predial</v>
          </cell>
          <cell r="E551" t="str">
            <v>3.1.1.03.01.02.05.006</v>
          </cell>
          <cell r="G551" t="str">
            <v>Despesas logísticaAluguel de Imóveis</v>
          </cell>
          <cell r="H551" t="str">
            <v>Despesas logística</v>
          </cell>
          <cell r="I551" t="str">
            <v>Aluguel de Imóveis</v>
          </cell>
          <cell r="J551" t="str">
            <v>3.1.1.03.01.02.06.014</v>
          </cell>
        </row>
        <row r="552">
          <cell r="B552" t="str">
            <v>Despesas logísticaMateriais de Manutenção e Reparos</v>
          </cell>
          <cell r="C552" t="str">
            <v>Despesas logística</v>
          </cell>
          <cell r="D552" t="str">
            <v>Materiais de Manutenção e Reparos</v>
          </cell>
          <cell r="E552" t="str">
            <v>3.1.1.03.01.02.05.001</v>
          </cell>
          <cell r="G552" t="str">
            <v>Despesas logísticaAluguel de Máquinas e Equipamentos</v>
          </cell>
          <cell r="H552" t="str">
            <v>Despesas logística</v>
          </cell>
          <cell r="I552" t="str">
            <v>Aluguel de Máquinas e Equipamentos</v>
          </cell>
          <cell r="J552" t="str">
            <v>3.1.1.03.01.03.01.002</v>
          </cell>
        </row>
        <row r="553">
          <cell r="B553" t="str">
            <v>Despesas logística(-)Outras Despesas Gerais</v>
          </cell>
          <cell r="C553" t="str">
            <v>Despesas logística</v>
          </cell>
          <cell r="D553" t="str">
            <v>(-)Outras Despesas Gerais</v>
          </cell>
          <cell r="E553" t="str">
            <v>SOMA</v>
          </cell>
          <cell r="G553" t="str">
            <v>Despesas logísticaAluguel de Veículos</v>
          </cell>
          <cell r="H553" t="str">
            <v>Despesas logística</v>
          </cell>
          <cell r="I553" t="str">
            <v>Aluguel de Veículos</v>
          </cell>
          <cell r="J553" t="str">
            <v>3.1.1.03.01.02.06.001</v>
          </cell>
        </row>
        <row r="554">
          <cell r="B554" t="str">
            <v>Despesas logísticaÁgua</v>
          </cell>
          <cell r="C554" t="str">
            <v>Despesas logística</v>
          </cell>
          <cell r="D554" t="str">
            <v>Água</v>
          </cell>
          <cell r="E554" t="str">
            <v>3.1.1.03.01.02.06.008</v>
          </cell>
          <cell r="G554" t="str">
            <v>Despesas logísticaAssinatura Jornais, Revistas e Periódicos</v>
          </cell>
          <cell r="H554" t="str">
            <v>Despesas logística</v>
          </cell>
          <cell r="I554" t="str">
            <v>Assinatura Jornais, Revistas e Periódicos</v>
          </cell>
          <cell r="J554" t="str">
            <v>3.1.1.03.01.02.06.003</v>
          </cell>
        </row>
        <row r="555">
          <cell r="B555" t="str">
            <v>Despesas logísticaAluguel de Imóveis</v>
          </cell>
          <cell r="C555" t="str">
            <v>Despesas logística</v>
          </cell>
          <cell r="D555" t="str">
            <v>Aluguel de Imóveis</v>
          </cell>
          <cell r="E555" t="str">
            <v>3.1.1.03.01.02.06.022</v>
          </cell>
          <cell r="G555" t="str">
            <v>Despesas logísticaBrindes</v>
          </cell>
          <cell r="H555" t="str">
            <v>Despesas logística</v>
          </cell>
          <cell r="I555" t="str">
            <v>Brindes</v>
          </cell>
          <cell r="J555" t="str">
            <v>3.1.1.03.01.02.06.028</v>
          </cell>
        </row>
        <row r="556">
          <cell r="B556" t="str">
            <v>Despesas logísticaAluguel de Máquinas e Equipamentos</v>
          </cell>
          <cell r="C556" t="str">
            <v>Despesas logística</v>
          </cell>
          <cell r="D556" t="str">
            <v>Aluguel de Máquinas e Equipamentos</v>
          </cell>
          <cell r="E556" t="str">
            <v>3.1.1.03.01.03.01.002</v>
          </cell>
          <cell r="G556" t="str">
            <v>Despesas logísticaCombustível</v>
          </cell>
          <cell r="H556" t="str">
            <v>Despesas logística</v>
          </cell>
          <cell r="I556" t="str">
            <v>Combustível</v>
          </cell>
          <cell r="J556" t="str">
            <v>3.1.1.03.01.02.06.006</v>
          </cell>
        </row>
        <row r="557">
          <cell r="B557" t="str">
            <v>Despesas logísticaAluguel de Veículos</v>
          </cell>
          <cell r="C557" t="str">
            <v>Despesas logística</v>
          </cell>
          <cell r="D557" t="str">
            <v>Aluguel de Veículos</v>
          </cell>
          <cell r="E557" t="str">
            <v>3.1.1.03.01.02.06.001</v>
          </cell>
          <cell r="G557" t="str">
            <v>Despesas logísticaDespesa com Documentos</v>
          </cell>
          <cell r="H557" t="str">
            <v>Despesas logística</v>
          </cell>
          <cell r="I557" t="str">
            <v>Despesa com Documentos</v>
          </cell>
          <cell r="J557" t="str">
            <v>3.1.1.03.01.02.06.002</v>
          </cell>
        </row>
        <row r="558">
          <cell r="B558" t="str">
            <v>Despesas logísticaAssinatura Jornais, Revistas e Periódicos</v>
          </cell>
          <cell r="C558" t="str">
            <v>Despesas logística</v>
          </cell>
          <cell r="D558" t="str">
            <v>Assinatura Jornais, Revistas e Periódicos</v>
          </cell>
          <cell r="E558" t="str">
            <v>3.1.1.03.01.02.06.003</v>
          </cell>
          <cell r="G558" t="str">
            <v>Despesas logísticaDespesa com Processos Judiciais</v>
          </cell>
          <cell r="H558" t="str">
            <v>Despesas logística</v>
          </cell>
          <cell r="I558" t="str">
            <v>Despesa com Processos Judiciais</v>
          </cell>
          <cell r="J558" t="str">
            <v>3.1.1.03.01.02.06.004</v>
          </cell>
        </row>
        <row r="559">
          <cell r="B559" t="str">
            <v>Despesas logísticaBrindes</v>
          </cell>
          <cell r="C559" t="str">
            <v>Despesas logística</v>
          </cell>
          <cell r="D559" t="str">
            <v>Brindes</v>
          </cell>
          <cell r="E559" t="str">
            <v>NÃO TEM</v>
          </cell>
          <cell r="G559" t="str">
            <v>Despesas logísticaDespesas com Amortização de Software</v>
          </cell>
          <cell r="H559" t="str">
            <v>Despesas logística</v>
          </cell>
          <cell r="I559" t="str">
            <v>Despesas com Amortização de Software</v>
          </cell>
          <cell r="J559" t="str">
            <v>3.1.1.03.01.02.06.010</v>
          </cell>
        </row>
        <row r="560">
          <cell r="B560" t="str">
            <v>Despesas logísticaCombustível</v>
          </cell>
          <cell r="C560" t="str">
            <v>Despesas logística</v>
          </cell>
          <cell r="D560" t="str">
            <v>Combustível</v>
          </cell>
          <cell r="E560" t="str">
            <v>3.1.1.03.01.02.06.006</v>
          </cell>
          <cell r="G560" t="str">
            <v>Despesas logísticaFrete Compra</v>
          </cell>
          <cell r="H560" t="str">
            <v>Despesas logística</v>
          </cell>
          <cell r="I560" t="str">
            <v>Frete Compra</v>
          </cell>
          <cell r="J560" t="str">
            <v>3.1.1.03.01.02.01.032</v>
          </cell>
        </row>
        <row r="561">
          <cell r="B561" t="str">
            <v>Despesas logísticaDespesa com Documentos</v>
          </cell>
          <cell r="C561" t="str">
            <v>Despesas logística</v>
          </cell>
          <cell r="D561" t="str">
            <v>Despesa com Documentos</v>
          </cell>
          <cell r="E561" t="str">
            <v>3.1.1.03.01.02.06.002</v>
          </cell>
          <cell r="G561" t="str">
            <v>Despesas logísticaMão-de-Obra Terceirizada</v>
          </cell>
          <cell r="H561" t="str">
            <v>Despesas logística</v>
          </cell>
          <cell r="I561" t="str">
            <v>Mão-de-Obra Terceirizada</v>
          </cell>
          <cell r="J561" t="str">
            <v>3.1.1.03.01.02.06.005</v>
          </cell>
        </row>
        <row r="562">
          <cell r="B562" t="str">
            <v>Despesas logísticaDespesa com Processos Judiciais</v>
          </cell>
          <cell r="C562" t="str">
            <v>Despesas logística</v>
          </cell>
          <cell r="D562" t="str">
            <v>Despesa com Processos Judiciais</v>
          </cell>
          <cell r="E562" t="str">
            <v>3.1.1.03.01.02.06.004</v>
          </cell>
          <cell r="G562" t="str">
            <v>Despesas logísticaOutras Despesas Gerais</v>
          </cell>
          <cell r="H562" t="str">
            <v>Despesas logística</v>
          </cell>
          <cell r="I562" t="str">
            <v>Outras Despesas Gerais</v>
          </cell>
          <cell r="J562" t="str">
            <v>NÃO TEM</v>
          </cell>
        </row>
        <row r="563">
          <cell r="B563" t="str">
            <v>Despesas logísticaDespesas com Amortização de Software</v>
          </cell>
          <cell r="C563" t="str">
            <v>Despesas logística</v>
          </cell>
          <cell r="D563" t="str">
            <v>Despesas com Amortização de Software</v>
          </cell>
          <cell r="E563" t="str">
            <v>3.1.1.03.01.02.06.010</v>
          </cell>
          <cell r="G563" t="str">
            <v>Despesas logísticaPerdas de Estoque</v>
          </cell>
          <cell r="H563" t="str">
            <v>Despesas logística</v>
          </cell>
          <cell r="I563" t="str">
            <v>Perdas de Estoque</v>
          </cell>
          <cell r="J563" t="str">
            <v>3.1.1.03.01.07.01.017</v>
          </cell>
        </row>
        <row r="564">
          <cell r="B564" t="str">
            <v>Despesas logísticaFrete Compra</v>
          </cell>
          <cell r="C564" t="str">
            <v>Despesas logística</v>
          </cell>
          <cell r="D564" t="str">
            <v>Frete Compra</v>
          </cell>
          <cell r="E564" t="str">
            <v>3.1.1.03.01.03.01.018</v>
          </cell>
          <cell r="G564" t="str">
            <v>Despesas logísticaServiço de Correios</v>
          </cell>
          <cell r="H564" t="str">
            <v>Despesas logística</v>
          </cell>
          <cell r="I564" t="str">
            <v>Serviço de Correios</v>
          </cell>
          <cell r="J564" t="str">
            <v>3.1.1.03.01.02.06.007</v>
          </cell>
        </row>
        <row r="565">
          <cell r="B565" t="str">
            <v>Despesas logísticaMão-de-Obra Terceirizada</v>
          </cell>
          <cell r="C565" t="str">
            <v>Despesas logística</v>
          </cell>
          <cell r="D565" t="str">
            <v>Mão-de-Obra Terceirizada</v>
          </cell>
          <cell r="E565" t="str">
            <v>3.1.1.03.01.02.06.005</v>
          </cell>
          <cell r="G565" t="str">
            <v>Despesas logísticaTaxas Operacionais</v>
          </cell>
          <cell r="H565" t="str">
            <v>Despesas logística</v>
          </cell>
          <cell r="I565" t="str">
            <v>Taxas Operacionais</v>
          </cell>
          <cell r="J565" t="str">
            <v>3.1.1.03.01.02.06.013</v>
          </cell>
        </row>
        <row r="566">
          <cell r="B566" t="str">
            <v>Despesas logísticaOutras Despesas Gerais</v>
          </cell>
          <cell r="C566" t="str">
            <v>Despesas logística</v>
          </cell>
          <cell r="D566" t="str">
            <v>Outras Despesas Gerais</v>
          </cell>
          <cell r="E566" t="str">
            <v>NÃO TEM</v>
          </cell>
          <cell r="G566" t="str">
            <v>Outras dep e Rec(=) OUTRAS RECEITAS/DESPESAS</v>
          </cell>
          <cell r="H566" t="str">
            <v>Outras dep e Rec</v>
          </cell>
          <cell r="I566" t="str">
            <v>(=) OUTRAS RECEITAS/DESPESAS</v>
          </cell>
          <cell r="J566" t="str">
            <v>SOMA</v>
          </cell>
        </row>
        <row r="567">
          <cell r="B567" t="str">
            <v>Despesas logísticaPerdas de Estoque</v>
          </cell>
          <cell r="C567" t="str">
            <v>Despesas logística</v>
          </cell>
          <cell r="D567" t="str">
            <v>Perdas de Estoque</v>
          </cell>
          <cell r="E567" t="str">
            <v>3.1.1.02.03.02.01.037</v>
          </cell>
          <cell r="G567" t="str">
            <v>Outras dep e Rec(-) OUTRAS DESPESAS</v>
          </cell>
          <cell r="H567" t="str">
            <v>Outras dep e Rec</v>
          </cell>
          <cell r="I567" t="str">
            <v>(-) OUTRAS DESPESAS</v>
          </cell>
          <cell r="J567" t="str">
            <v>SOMA</v>
          </cell>
        </row>
        <row r="568">
          <cell r="B568" t="str">
            <v>Despesas logísticaServiço de Correios</v>
          </cell>
          <cell r="C568" t="str">
            <v>Despesas logística</v>
          </cell>
          <cell r="D568" t="str">
            <v>Serviço de Correios</v>
          </cell>
          <cell r="E568" t="str">
            <v>3.1.1.03.01.02.06.007</v>
          </cell>
          <cell r="G568" t="str">
            <v>Outras dep e RecPerdas de Equivalência Patrimonial</v>
          </cell>
          <cell r="H568" t="str">
            <v>Outras dep e Rec</v>
          </cell>
          <cell r="I568" t="str">
            <v>Perdas de Equivalência Patrimonial</v>
          </cell>
          <cell r="J568" t="str">
            <v>3.1.1.03.06.01.01.001</v>
          </cell>
        </row>
        <row r="569">
          <cell r="B569" t="str">
            <v>Despesas logísticaTaxas Operacionais</v>
          </cell>
          <cell r="C569" t="str">
            <v>Despesas logística</v>
          </cell>
          <cell r="D569" t="str">
            <v>Taxas Operacionais</v>
          </cell>
          <cell r="E569" t="str">
            <v>3.1.1.03.01.02.06.021</v>
          </cell>
          <cell r="G569" t="str">
            <v>Outras dep e RecProvisão para Perdas e Ajustes de Ativos</v>
          </cell>
          <cell r="H569" t="str">
            <v>Outras dep e Rec</v>
          </cell>
          <cell r="I569" t="str">
            <v>Provisão para Perdas e Ajustes de Ativos</v>
          </cell>
          <cell r="J569" t="str">
            <v>3.1.1.03.06.01.01.002</v>
          </cell>
        </row>
        <row r="570">
          <cell r="B570" t="str">
            <v>Outras dep e Rec(-) OUTRAS DESPESAS</v>
          </cell>
          <cell r="C570" t="str">
            <v>Outras dep e Rec</v>
          </cell>
          <cell r="D570" t="str">
            <v>(-) OUTRAS DESPESAS</v>
          </cell>
          <cell r="E570" t="str">
            <v>SOMA</v>
          </cell>
          <cell r="G570" t="str">
            <v>Outras dep e RecAmortização de Ágio</v>
          </cell>
          <cell r="H570" t="str">
            <v>Outras dep e Rec</v>
          </cell>
          <cell r="I570" t="str">
            <v>Amortização de Ágio</v>
          </cell>
          <cell r="J570" t="str">
            <v>3.1.1.03.06.01.01.003</v>
          </cell>
        </row>
        <row r="571">
          <cell r="B571" t="str">
            <v>Outras dep e RecPerdas de Equivalência Patrimonial</v>
          </cell>
          <cell r="C571" t="str">
            <v>Outras dep e Rec</v>
          </cell>
          <cell r="D571" t="str">
            <v>Perdas de Equivalência Patrimonial</v>
          </cell>
          <cell r="E571" t="str">
            <v>3.1.1.03.06.01.01.001</v>
          </cell>
          <cell r="G571" t="str">
            <v>Outras dep e RecPerda na Venda de Ativos</v>
          </cell>
          <cell r="H571" t="str">
            <v>Outras dep e Rec</v>
          </cell>
          <cell r="I571" t="str">
            <v>Perda na Venda de Ativos</v>
          </cell>
          <cell r="J571" t="str">
            <v>3.1.1.03.06.01.01.004</v>
          </cell>
        </row>
        <row r="572">
          <cell r="B572" t="str">
            <v>Outras dep e RecProvisão para Perdas e Ajustes de Ativos</v>
          </cell>
          <cell r="C572" t="str">
            <v>Outras dep e Rec</v>
          </cell>
          <cell r="D572" t="str">
            <v>Provisão para Perdas e Ajustes de Ativos</v>
          </cell>
          <cell r="E572" t="str">
            <v>3.1.1.03.06.01.01.002</v>
          </cell>
          <cell r="G572" t="str">
            <v>Outras dep e RecBaixa de Ativo Imobilizado</v>
          </cell>
          <cell r="H572" t="str">
            <v>Outras dep e Rec</v>
          </cell>
          <cell r="I572" t="str">
            <v>Baixa de Ativo Imobilizado</v>
          </cell>
          <cell r="J572" t="str">
            <v>3.1.1.03.06.01.01.005</v>
          </cell>
        </row>
        <row r="573">
          <cell r="B573" t="str">
            <v>Outras dep e RecAmortização de Ágio</v>
          </cell>
          <cell r="C573" t="str">
            <v>Outras dep e Rec</v>
          </cell>
          <cell r="D573" t="str">
            <v>Amortização de Ágio</v>
          </cell>
          <cell r="E573" t="str">
            <v>NÃO TEM</v>
          </cell>
          <cell r="G573" t="str">
            <v>Outras dep e RecBaixa Bem do Ativo Intangível</v>
          </cell>
          <cell r="H573" t="str">
            <v>Outras dep e Rec</v>
          </cell>
          <cell r="I573" t="str">
            <v>Baixa Bem do Ativo Intangível</v>
          </cell>
          <cell r="J573" t="str">
            <v>3.1.1.03.06.01.01.006</v>
          </cell>
        </row>
        <row r="574">
          <cell r="B574" t="str">
            <v>Outras dep e RecPerda na Venda de Ativos</v>
          </cell>
          <cell r="C574" t="str">
            <v>Outras dep e Rec</v>
          </cell>
          <cell r="D574" t="str">
            <v>Perda na Venda de Ativos</v>
          </cell>
          <cell r="E574" t="str">
            <v>3.1.1.03.06.01.01.004</v>
          </cell>
          <cell r="G574" t="str">
            <v>Outras dep e RecOutras Despesas Operacionais</v>
          </cell>
          <cell r="H574" t="str">
            <v>Outras dep e Rec</v>
          </cell>
          <cell r="I574" t="str">
            <v>Outras Despesas Operacionais</v>
          </cell>
          <cell r="J574" t="str">
            <v>NÃO TEM</v>
          </cell>
        </row>
        <row r="575">
          <cell r="B575" t="str">
            <v>Outras dep e RecBaixa de Ativo Imobilizado</v>
          </cell>
          <cell r="C575" t="str">
            <v>Outras dep e Rec</v>
          </cell>
          <cell r="D575" t="str">
            <v>Baixa de Ativo Imobilizado</v>
          </cell>
          <cell r="E575" t="str">
            <v>3.1.1.03.06.01.01.005</v>
          </cell>
          <cell r="G575" t="str">
            <v>Outras dep e RecSinistros</v>
          </cell>
          <cell r="H575" t="str">
            <v>Outras dep e Rec</v>
          </cell>
          <cell r="I575" t="str">
            <v>Sinistros</v>
          </cell>
          <cell r="J575" t="str">
            <v>3.1.1.03.08.01.01.012</v>
          </cell>
        </row>
        <row r="576">
          <cell r="B576" t="str">
            <v>Outras dep e RecBaixa Bem do Ativo Intangível</v>
          </cell>
          <cell r="C576" t="str">
            <v>Outras dep e Rec</v>
          </cell>
          <cell r="D576" t="str">
            <v>Baixa Bem do Ativo Intangível</v>
          </cell>
          <cell r="E576" t="str">
            <v>3.1.1.03.06.01.01.006</v>
          </cell>
          <cell r="G576" t="str">
            <v>Outras dep e RecOutras despesas</v>
          </cell>
          <cell r="H576" t="str">
            <v>Outras dep e Rec</v>
          </cell>
          <cell r="I576" t="str">
            <v>Outras despesas</v>
          </cell>
          <cell r="J576" t="str">
            <v>NÃO TEM</v>
          </cell>
        </row>
        <row r="577">
          <cell r="B577" t="str">
            <v>Outras dep e RecOutras Despesas Operacionais</v>
          </cell>
          <cell r="C577" t="str">
            <v>Outras dep e Rec</v>
          </cell>
          <cell r="D577" t="str">
            <v>Outras Despesas Operacionais</v>
          </cell>
          <cell r="E577" t="str">
            <v>3.1.1.03.06.01.01.007</v>
          </cell>
          <cell r="G577" t="str">
            <v>Outras dep e Rec(-) OUTRAS RECEITAS</v>
          </cell>
          <cell r="H577" t="str">
            <v>Outras dep e Rec</v>
          </cell>
          <cell r="I577" t="str">
            <v>(-) OUTRAS RECEITAS</v>
          </cell>
          <cell r="J577" t="str">
            <v>SOMA</v>
          </cell>
        </row>
        <row r="578">
          <cell r="B578" t="str">
            <v>Outras dep e RecSinistros</v>
          </cell>
          <cell r="C578" t="str">
            <v>Outras dep e Rec</v>
          </cell>
          <cell r="D578" t="str">
            <v>Sinistros</v>
          </cell>
          <cell r="E578" t="str">
            <v>3.1.1.03.08.01.01.011</v>
          </cell>
          <cell r="G578" t="str">
            <v>Outras dep e RecAluguéis</v>
          </cell>
          <cell r="H578" t="str">
            <v>Outras dep e Rec</v>
          </cell>
          <cell r="I578" t="str">
            <v>Aluguéis</v>
          </cell>
          <cell r="J578" t="str">
            <v>3.1.1.03.08.01.01.001</v>
          </cell>
        </row>
        <row r="579">
          <cell r="B579" t="str">
            <v>Outras dep e RecOutras despesas</v>
          </cell>
          <cell r="C579" t="str">
            <v>Outras dep e Rec</v>
          </cell>
          <cell r="D579" t="str">
            <v>Outras despesas</v>
          </cell>
          <cell r="E579" t="str">
            <v>NÃO TEM</v>
          </cell>
          <cell r="G579" t="str">
            <v>Outras dep e RecSubvenções e Convênios</v>
          </cell>
          <cell r="H579" t="str">
            <v>Outras dep e Rec</v>
          </cell>
          <cell r="I579" t="str">
            <v>Subvenções e Convênios</v>
          </cell>
          <cell r="J579" t="str">
            <v>3.1.1.03.08.01.01.002</v>
          </cell>
        </row>
        <row r="580">
          <cell r="B580" t="str">
            <v>Outras dep e Rec(-) OUTRAS RECEITAS</v>
          </cell>
          <cell r="C580" t="str">
            <v>Outras dep e Rec</v>
          </cell>
          <cell r="D580" t="str">
            <v>(-) OUTRAS RECEITAS</v>
          </cell>
          <cell r="E580" t="str">
            <v>SOMA</v>
          </cell>
          <cell r="G580" t="str">
            <v>Outras dep e RecVenda de Ativos</v>
          </cell>
          <cell r="H580" t="str">
            <v>Outras dep e Rec</v>
          </cell>
          <cell r="I580" t="str">
            <v>Venda de Ativos</v>
          </cell>
          <cell r="J580" t="str">
            <v>3.1.1.03.08.01.01.003</v>
          </cell>
        </row>
        <row r="581">
          <cell r="B581" t="str">
            <v>Outras dep e RecAluguéis</v>
          </cell>
          <cell r="C581" t="str">
            <v>Outras dep e Rec</v>
          </cell>
          <cell r="D581" t="str">
            <v>Aluguéis</v>
          </cell>
          <cell r="E581" t="str">
            <v>3.1.1.03.08.01.01.001</v>
          </cell>
          <cell r="G581" t="str">
            <v>Outras dep e RecReceita de Equivalência Patrimonial</v>
          </cell>
          <cell r="H581" t="str">
            <v>Outras dep e Rec</v>
          </cell>
          <cell r="I581" t="str">
            <v>Receita de Equivalência Patrimonial</v>
          </cell>
          <cell r="J581" t="str">
            <v>3.1.1.03.08.01.01.004</v>
          </cell>
        </row>
        <row r="582">
          <cell r="B582" t="str">
            <v>Outras dep e RecSubvenções e Convênios</v>
          </cell>
          <cell r="C582" t="str">
            <v>Outras dep e Rec</v>
          </cell>
          <cell r="D582" t="str">
            <v>Subvenções e Convênios</v>
          </cell>
          <cell r="E582" t="str">
            <v>3.1.1.03.08.01.01.002</v>
          </cell>
          <cell r="G582" t="str">
            <v>Outras dep e RecDividendos e Lucros Recebidos</v>
          </cell>
          <cell r="H582" t="str">
            <v>Outras dep e Rec</v>
          </cell>
          <cell r="I582" t="str">
            <v>Dividendos e Lucros Recebidos</v>
          </cell>
          <cell r="J582" t="str">
            <v>3.1.1.03.08.01.01.005</v>
          </cell>
        </row>
        <row r="583">
          <cell r="B583" t="str">
            <v>Outras dep e RecVenda de Ativos</v>
          </cell>
          <cell r="C583" t="str">
            <v>Outras dep e Rec</v>
          </cell>
          <cell r="D583" t="str">
            <v>Venda de Ativos</v>
          </cell>
          <cell r="E583" t="str">
            <v>3.1.1.03.06.01.01.003</v>
          </cell>
          <cell r="G583" t="str">
            <v>Outras dep e RecRecuperação de Créditos Considerados Incobráveis</v>
          </cell>
          <cell r="H583" t="str">
            <v>Outras dep e Rec</v>
          </cell>
          <cell r="I583" t="str">
            <v>Recuperação de Créditos Considerados Incobráveis</v>
          </cell>
          <cell r="J583" t="str">
            <v>3.1.1.03.08.01.01.006</v>
          </cell>
        </row>
        <row r="584">
          <cell r="B584" t="str">
            <v>Outras dep e RecReceita de Equivalência Patrimonial</v>
          </cell>
          <cell r="C584" t="str">
            <v>Outras dep e Rec</v>
          </cell>
          <cell r="D584" t="str">
            <v>Receita de Equivalência Patrimonial</v>
          </cell>
          <cell r="E584" t="str">
            <v>3.1.1.03.08.01.01.004</v>
          </cell>
          <cell r="G584" t="str">
            <v>Outras dep e RecReversão de PCLD</v>
          </cell>
          <cell r="H584" t="str">
            <v>Outras dep e Rec</v>
          </cell>
          <cell r="I584" t="str">
            <v>Reversão de PCLD</v>
          </cell>
          <cell r="J584" t="str">
            <v>3.1.1.03.08.01.01.007</v>
          </cell>
        </row>
        <row r="585">
          <cell r="B585" t="str">
            <v>Outras dep e RecDividendos e Lucros Recebidos</v>
          </cell>
          <cell r="C585" t="str">
            <v>Outras dep e Rec</v>
          </cell>
          <cell r="D585" t="str">
            <v>Dividendos e Lucros Recebidos</v>
          </cell>
          <cell r="E585" t="str">
            <v>3.1.1.03.08.01.01.005</v>
          </cell>
          <cell r="G585" t="str">
            <v>Outras dep e RecAvarias</v>
          </cell>
          <cell r="H585" t="str">
            <v>Outras dep e Rec</v>
          </cell>
          <cell r="I585" t="str">
            <v>Avarias</v>
          </cell>
          <cell r="J585" t="str">
            <v>3.1.1.03.08.01.01.010</v>
          </cell>
        </row>
        <row r="586">
          <cell r="B586" t="str">
            <v>Outras dep e RecRecuperação de Créditos Considerados Incobráveis</v>
          </cell>
          <cell r="C586" t="str">
            <v>Outras dep e Rec</v>
          </cell>
          <cell r="D586" t="str">
            <v>Recuperação de Créditos Considerados Incobráveis</v>
          </cell>
          <cell r="E586" t="str">
            <v>3.1.1.03.08.01.01.006</v>
          </cell>
          <cell r="G586" t="str">
            <v>Outras dep e RecIndenização de Seguros</v>
          </cell>
          <cell r="H586" t="str">
            <v>Outras dep e Rec</v>
          </cell>
          <cell r="I586" t="str">
            <v>Indenização de Seguros</v>
          </cell>
          <cell r="J586" t="str">
            <v>NÃO TEM</v>
          </cell>
        </row>
        <row r="587">
          <cell r="B587" t="str">
            <v>Outras dep e RecReversão de PCLD</v>
          </cell>
          <cell r="C587" t="str">
            <v>Outras dep e Rec</v>
          </cell>
          <cell r="D587" t="str">
            <v>Reversão de PCLD</v>
          </cell>
          <cell r="E587" t="str">
            <v>3.1.1.03.08.01.01.007</v>
          </cell>
          <cell r="G587" t="str">
            <v>Outras dep e RecBonificações Recebidas</v>
          </cell>
          <cell r="H587" t="str">
            <v>Outras dep e Rec</v>
          </cell>
          <cell r="I587" t="str">
            <v>Bonificações Recebidas</v>
          </cell>
          <cell r="J587" t="str">
            <v>3.1.1.03.08.01.01.009</v>
          </cell>
        </row>
        <row r="588">
          <cell r="B588" t="str">
            <v>Outras dep e RecAvarias</v>
          </cell>
          <cell r="C588" t="str">
            <v>Outras dep e Rec</v>
          </cell>
          <cell r="D588" t="str">
            <v>Avarias</v>
          </cell>
          <cell r="E588" t="str">
            <v>3.1.1.03.08.01.01.008</v>
          </cell>
          <cell r="G588" t="str">
            <v>Outras dep e RecIndenização Sinistro de Transportadoras</v>
          </cell>
          <cell r="H588" t="str">
            <v>Outras dep e Rec</v>
          </cell>
          <cell r="I588" t="str">
            <v>Indenização Sinistro de Transportadoras</v>
          </cell>
          <cell r="J588" t="str">
            <v>NÃO TEM</v>
          </cell>
        </row>
        <row r="589">
          <cell r="B589" t="str">
            <v>Outras dep e RecIndenização de Seguros</v>
          </cell>
          <cell r="C589" t="str">
            <v>Outras dep e Rec</v>
          </cell>
          <cell r="D589" t="str">
            <v>Indenização de Seguros</v>
          </cell>
          <cell r="E589" t="str">
            <v>3.1.1.03.08.01.01.009</v>
          </cell>
          <cell r="G589" t="str">
            <v>Outras dep e RecRecuperação Outras Despesas</v>
          </cell>
          <cell r="H589" t="str">
            <v>Outras dep e Rec</v>
          </cell>
          <cell r="I589" t="str">
            <v>Recuperação Outras Despesas</v>
          </cell>
          <cell r="J589" t="str">
            <v>3.1.1.03.08.01.01.008</v>
          </cell>
        </row>
        <row r="590">
          <cell r="B590" t="str">
            <v>Outras dep e RecBonificações Recebidas</v>
          </cell>
          <cell r="C590" t="str">
            <v>Outras dep e Rec</v>
          </cell>
          <cell r="D590" t="str">
            <v>Bonificações Recebidas</v>
          </cell>
          <cell r="E590" t="str">
            <v>3.1.1.03.08.01.01.010</v>
          </cell>
          <cell r="G590" t="str">
            <v>Outras dep e RecGanho na Mudança da Participação Naturelife</v>
          </cell>
          <cell r="H590" t="str">
            <v>Outras dep e Rec</v>
          </cell>
          <cell r="I590" t="str">
            <v>Ganho na Mudança da Participação Naturelife</v>
          </cell>
          <cell r="J590" t="str">
            <v>NÃO TEM</v>
          </cell>
        </row>
        <row r="591">
          <cell r="B591" t="str">
            <v>Outras dep e RecIndenização Sinistro de Transportadoras</v>
          </cell>
          <cell r="C591" t="str">
            <v>Outras dep e Rec</v>
          </cell>
          <cell r="D591" t="str">
            <v>Indenização Sinistro de Transportadoras</v>
          </cell>
          <cell r="E591" t="str">
            <v>NÃO TEM</v>
          </cell>
          <cell r="G591" t="str">
            <v>Outras dep e RecDescontos Obtidos Operacionais</v>
          </cell>
          <cell r="H591" t="str">
            <v>Outras dep e Rec</v>
          </cell>
          <cell r="I591" t="str">
            <v>Descontos Obtidos Operacionais</v>
          </cell>
          <cell r="J591" t="str">
            <v>3.1.1.03.08.01.01.011</v>
          </cell>
        </row>
        <row r="592">
          <cell r="B592" t="str">
            <v>Outras dep e RecRecuperação Outras Despesas</v>
          </cell>
          <cell r="C592" t="str">
            <v>Outras dep e Rec</v>
          </cell>
          <cell r="D592" t="str">
            <v>Recuperação Outras Despesas</v>
          </cell>
          <cell r="E592" t="str">
            <v>3.1.1.03.08.01.01.012</v>
          </cell>
          <cell r="G592" t="str">
            <v>Outras dep e RecGanhos na baixa de ativos</v>
          </cell>
          <cell r="H592" t="str">
            <v>Outras dep e Rec</v>
          </cell>
          <cell r="I592" t="str">
            <v>Ganhos na baixa de ativos</v>
          </cell>
          <cell r="J592" t="str">
            <v>NÃO TEM</v>
          </cell>
        </row>
        <row r="593">
          <cell r="B593" t="str">
            <v>Outras dep e RecGanho na Mudança da Participação Naturelife</v>
          </cell>
          <cell r="C593" t="str">
            <v>Outras dep e Rec</v>
          </cell>
          <cell r="D593" t="str">
            <v>Ganho na Mudança da Participação Naturelife</v>
          </cell>
          <cell r="E593" t="str">
            <v>NÃO TEM</v>
          </cell>
          <cell r="G593" t="str">
            <v>Outras dep e RecReceita com reciclaveis</v>
          </cell>
          <cell r="H593" t="str">
            <v>Outras dep e Rec</v>
          </cell>
          <cell r="I593" t="str">
            <v>Receita com reciclaveis</v>
          </cell>
          <cell r="J593" t="str">
            <v>3.1.1.03.08.01.01.013</v>
          </cell>
        </row>
        <row r="594">
          <cell r="B594" t="str">
            <v>Outras dep e RecDescontos Obtidos Operacionais</v>
          </cell>
          <cell r="C594" t="str">
            <v>Outras dep e Rec</v>
          </cell>
          <cell r="D594" t="str">
            <v>Descontos Obtidos Operacionais</v>
          </cell>
          <cell r="E594" t="str">
            <v>3.1.1.03.08.01.01.014</v>
          </cell>
          <cell r="G594" t="str">
            <v>Outras dep e RecReceitas de amostra</v>
          </cell>
          <cell r="H594" t="str">
            <v>Outras dep e Rec</v>
          </cell>
          <cell r="I594" t="str">
            <v>Receitas de amostra</v>
          </cell>
          <cell r="J594" t="str">
            <v>3.1.1.03.08.01.01.009</v>
          </cell>
        </row>
        <row r="595">
          <cell r="B595" t="str">
            <v>Outras dep e RecGanhos na baixa de ativos</v>
          </cell>
          <cell r="C595" t="str">
            <v>Outras dep e Rec</v>
          </cell>
          <cell r="D595" t="str">
            <v>Ganhos na baixa de ativos</v>
          </cell>
          <cell r="E595" t="str">
            <v>3.1.1.03.08.01.01.003</v>
          </cell>
          <cell r="G595" t="str">
            <v>Outras dep e RecReceita de equivalencia patrimonial</v>
          </cell>
          <cell r="H595" t="str">
            <v>Outras dep e Rec</v>
          </cell>
          <cell r="I595" t="str">
            <v>Receita de equivalencia patrimonial</v>
          </cell>
          <cell r="J595" t="str">
            <v>3.1.1.03.08.01.01.004</v>
          </cell>
        </row>
        <row r="596">
          <cell r="B596" t="str">
            <v>Outras dep e RecReceita com reciclaveis</v>
          </cell>
          <cell r="C596" t="str">
            <v>Outras dep e Rec</v>
          </cell>
          <cell r="D596" t="str">
            <v>Receita com reciclaveis</v>
          </cell>
          <cell r="E596" t="str">
            <v>3.1.1.03.08.01.01.015</v>
          </cell>
          <cell r="G596" t="str">
            <v>Outras dep e RecOutras Receitas</v>
          </cell>
          <cell r="H596" t="str">
            <v>Outras dep e Rec</v>
          </cell>
          <cell r="I596" t="str">
            <v>Outras Receitas</v>
          </cell>
          <cell r="J596" t="str">
            <v>NÃO TEM</v>
          </cell>
        </row>
        <row r="597">
          <cell r="B597" t="str">
            <v>Outras dep e RecReceitas de amostra</v>
          </cell>
          <cell r="C597" t="str">
            <v>Outras dep e Rec</v>
          </cell>
          <cell r="D597" t="str">
            <v>Receitas de amostra</v>
          </cell>
          <cell r="E597" t="str">
            <v>NÃO TEM</v>
          </cell>
          <cell r="G597" t="str">
            <v>Tributárias(-) DESPESAS TRIBUTÁRIAS</v>
          </cell>
          <cell r="H597" t="str">
            <v>Tributárias</v>
          </cell>
          <cell r="I597" t="str">
            <v>(-) DESPESAS TRIBUTÁRIAS</v>
          </cell>
          <cell r="J597" t="str">
            <v>SOMA</v>
          </cell>
        </row>
        <row r="598">
          <cell r="B598" t="str">
            <v>Outras dep e RecReceita de equivalencia patrimonial</v>
          </cell>
          <cell r="C598" t="str">
            <v>Outras dep e Rec</v>
          </cell>
          <cell r="D598" t="str">
            <v>Receita de equivalencia patrimonial</v>
          </cell>
          <cell r="E598" t="str">
            <v>3.1.1.03.08.01.01.004</v>
          </cell>
          <cell r="G598" t="str">
            <v>TributáriasTaxas e Emolumentos</v>
          </cell>
          <cell r="H598" t="str">
            <v>Tributárias</v>
          </cell>
          <cell r="I598" t="str">
            <v>Taxas e Emolumentos</v>
          </cell>
          <cell r="J598" t="str">
            <v>3.1.1.03.04.01.01.001</v>
          </cell>
        </row>
        <row r="599">
          <cell r="B599" t="str">
            <v>Outras dep e RecOutras Receitas</v>
          </cell>
          <cell r="C599" t="str">
            <v>Outras dep e Rec</v>
          </cell>
          <cell r="D599" t="str">
            <v>Outras Receitas</v>
          </cell>
          <cell r="E599" t="str">
            <v>NÃO TEM</v>
          </cell>
          <cell r="G599" t="str">
            <v>TributáriasIPTU</v>
          </cell>
          <cell r="H599" t="str">
            <v>Tributárias</v>
          </cell>
          <cell r="I599" t="str">
            <v>IPTU</v>
          </cell>
          <cell r="J599" t="str">
            <v>3.1.1.03.04.01.01.002</v>
          </cell>
        </row>
        <row r="600">
          <cell r="B600" t="str">
            <v>Tributárias(-) DESPESAS TRIBUTÁRIAS</v>
          </cell>
          <cell r="C600" t="str">
            <v>Tributárias</v>
          </cell>
          <cell r="D600" t="str">
            <v>(-) DESPESAS TRIBUTÁRIAS</v>
          </cell>
          <cell r="E600" t="str">
            <v>SOMA</v>
          </cell>
          <cell r="G600" t="str">
            <v>TributáriasIPVA Frota Leve</v>
          </cell>
          <cell r="H600" t="str">
            <v>Tributárias</v>
          </cell>
          <cell r="I600" t="str">
            <v>IPVA Frota Leve</v>
          </cell>
          <cell r="J600" t="str">
            <v>3.1.1.03.04.01.01.003</v>
          </cell>
        </row>
        <row r="601">
          <cell r="B601" t="str">
            <v>TributáriasTaxas e Emolumentos</v>
          </cell>
          <cell r="C601" t="str">
            <v>Tributárias</v>
          </cell>
          <cell r="D601" t="str">
            <v>Taxas e Emolumentos</v>
          </cell>
          <cell r="E601" t="str">
            <v>3.1.1.03.04.01.01.001</v>
          </cell>
          <cell r="G601" t="str">
            <v>TributáriasContribuição Sindical Patronal</v>
          </cell>
          <cell r="H601" t="str">
            <v>Tributárias</v>
          </cell>
          <cell r="I601" t="str">
            <v>Contribuição Sindical Patronal</v>
          </cell>
          <cell r="J601" t="str">
            <v>3.1.1.03.04.01.01.004</v>
          </cell>
        </row>
        <row r="602">
          <cell r="B602" t="str">
            <v>TributáriasIPTU</v>
          </cell>
          <cell r="C602" t="str">
            <v>Tributárias</v>
          </cell>
          <cell r="D602" t="str">
            <v>IPTU</v>
          </cell>
          <cell r="E602" t="str">
            <v>3.1.1.03.04.01.01.002</v>
          </cell>
          <cell r="G602" t="str">
            <v>TributáriasMultas Fisco Federal</v>
          </cell>
          <cell r="H602" t="str">
            <v>Tributárias</v>
          </cell>
          <cell r="I602" t="str">
            <v>Multas Fisco Federal</v>
          </cell>
          <cell r="J602" t="str">
            <v>3.1.1.03.04.01.01.006</v>
          </cell>
        </row>
        <row r="603">
          <cell r="B603" t="str">
            <v>TributáriasIPVA Frota Leve</v>
          </cell>
          <cell r="C603" t="str">
            <v>Tributárias</v>
          </cell>
          <cell r="D603" t="str">
            <v>IPVA Frota Leve</v>
          </cell>
          <cell r="E603" t="str">
            <v>3.1.1.03.04.01.01.003</v>
          </cell>
          <cell r="G603" t="str">
            <v>TributáriasMultas Fisco Estadual</v>
          </cell>
          <cell r="H603" t="str">
            <v>Tributárias</v>
          </cell>
          <cell r="I603" t="str">
            <v>Multas Fisco Estadual</v>
          </cell>
          <cell r="J603" t="str">
            <v>3.1.1.03.04.01.01.007</v>
          </cell>
        </row>
        <row r="604">
          <cell r="B604" t="str">
            <v>TributáriasContribuição Sindical Patronal</v>
          </cell>
          <cell r="C604" t="str">
            <v>Tributárias</v>
          </cell>
          <cell r="D604" t="str">
            <v>Contribuição Sindical Patronal</v>
          </cell>
          <cell r="E604" t="str">
            <v>3.1.1.03.04.01.01.004</v>
          </cell>
          <cell r="G604" t="str">
            <v>TributáriasMultas Fisco Municipal</v>
          </cell>
          <cell r="H604" t="str">
            <v>Tributárias</v>
          </cell>
          <cell r="I604" t="str">
            <v>Multas Fisco Municipal</v>
          </cell>
          <cell r="J604" t="str">
            <v>3.1.1.03.04.01.01.008</v>
          </cell>
        </row>
        <row r="605">
          <cell r="B605" t="str">
            <v>TributáriasMultas Fisco Federal</v>
          </cell>
          <cell r="C605" t="str">
            <v>Tributárias</v>
          </cell>
          <cell r="D605" t="str">
            <v>Multas Fisco Federal</v>
          </cell>
          <cell r="E605" t="str">
            <v>3.1.1.03.04.01.01.006</v>
          </cell>
          <cell r="G605" t="str">
            <v>TributáriasICMS Bonificação</v>
          </cell>
          <cell r="H605" t="str">
            <v>Tributárias</v>
          </cell>
          <cell r="I605" t="str">
            <v>ICMS Bonificação</v>
          </cell>
          <cell r="J605" t="str">
            <v>3.1.1.03.04.01.01.010</v>
          </cell>
        </row>
        <row r="606">
          <cell r="B606" t="str">
            <v>TributáriasMultas Fisco Estadual</v>
          </cell>
          <cell r="C606" t="str">
            <v>Tributárias</v>
          </cell>
          <cell r="D606" t="str">
            <v>Multas Fisco Estadual</v>
          </cell>
          <cell r="E606" t="str">
            <v>3.1.1.03.04.01.01.007</v>
          </cell>
          <cell r="G606" t="str">
            <v>TributáriasICMS Diferencial de Alíquota</v>
          </cell>
          <cell r="H606" t="str">
            <v>Tributárias</v>
          </cell>
          <cell r="I606" t="str">
            <v>ICMS Diferencial de Alíquota</v>
          </cell>
          <cell r="J606" t="str">
            <v>3.1.1.03.04.01.01.011</v>
          </cell>
        </row>
        <row r="607">
          <cell r="B607" t="str">
            <v>TributáriasMultas Fisco Municipal</v>
          </cell>
          <cell r="C607" t="str">
            <v>Tributárias</v>
          </cell>
          <cell r="D607" t="str">
            <v>Multas Fisco Municipal</v>
          </cell>
          <cell r="E607" t="str">
            <v>3.1.1.03.04.01.01.008</v>
          </cell>
          <cell r="G607" t="str">
            <v>TributáriasICMS Substituição Tributária</v>
          </cell>
          <cell r="H607" t="str">
            <v>Tributárias</v>
          </cell>
          <cell r="I607" t="str">
            <v>ICMS Substituição Tributária</v>
          </cell>
          <cell r="J607" t="str">
            <v>3.1.1.03.04.01.01.012</v>
          </cell>
        </row>
        <row r="608">
          <cell r="B608" t="str">
            <v>TributáriasICMS Bonificação</v>
          </cell>
          <cell r="C608" t="str">
            <v>Tributárias</v>
          </cell>
          <cell r="D608" t="str">
            <v>ICMS Bonificação</v>
          </cell>
          <cell r="E608" t="str">
            <v>3.1.1.03.04.01.01.010</v>
          </cell>
          <cell r="G608" t="str">
            <v>TributáriasICMS Despesa</v>
          </cell>
          <cell r="H608" t="str">
            <v>Tributárias</v>
          </cell>
          <cell r="I608" t="str">
            <v>ICMS Despesa</v>
          </cell>
          <cell r="J608" t="str">
            <v>3.1.1.03.04.01.01.013</v>
          </cell>
        </row>
        <row r="609">
          <cell r="B609" t="str">
            <v>TributáriasICMS Diferencial de Alíquota</v>
          </cell>
          <cell r="C609" t="str">
            <v>Tributárias</v>
          </cell>
          <cell r="D609" t="str">
            <v>ICMS Diferencial de Alíquota</v>
          </cell>
          <cell r="E609" t="str">
            <v>3.1.1.03.04.01.01.011</v>
          </cell>
          <cell r="G609" t="str">
            <v>TributáriasCofins</v>
          </cell>
          <cell r="H609" t="str">
            <v>Tributárias</v>
          </cell>
          <cell r="I609" t="str">
            <v>Cofins</v>
          </cell>
          <cell r="J609" t="str">
            <v>NÃO TEM</v>
          </cell>
        </row>
        <row r="610">
          <cell r="B610" t="str">
            <v>TributáriasICMS Substituição Tributária</v>
          </cell>
          <cell r="C610" t="str">
            <v>Tributárias</v>
          </cell>
          <cell r="D610" t="str">
            <v>ICMS Substituição Tributária</v>
          </cell>
          <cell r="E610" t="str">
            <v>3.1.1.03.04.01.01.013</v>
          </cell>
          <cell r="G610" t="str">
            <v>TributáriasPis</v>
          </cell>
          <cell r="H610" t="str">
            <v>Tributárias</v>
          </cell>
          <cell r="I610" t="str">
            <v>Pis</v>
          </cell>
          <cell r="J610" t="str">
            <v>NÃO TEM</v>
          </cell>
        </row>
        <row r="611">
          <cell r="B611" t="str">
            <v>TributáriasICMS Despesa</v>
          </cell>
          <cell r="C611" t="str">
            <v>Tributárias</v>
          </cell>
          <cell r="D611" t="str">
            <v>ICMS Despesa</v>
          </cell>
          <cell r="E611" t="str">
            <v>3.1.1.03.04.01.01.014</v>
          </cell>
          <cell r="G611" t="str">
            <v>TributáriasPis/Cofins</v>
          </cell>
          <cell r="H611" t="str">
            <v>Tributárias</v>
          </cell>
          <cell r="I611" t="str">
            <v>Pis/Cofins</v>
          </cell>
          <cell r="J611" t="str">
            <v>3.1.1.03.04.01.01.009</v>
          </cell>
        </row>
        <row r="612">
          <cell r="B612" t="str">
            <v>TributáriasCofins</v>
          </cell>
          <cell r="C612" t="str">
            <v>Tributárias</v>
          </cell>
          <cell r="D612" t="str">
            <v>Cofins</v>
          </cell>
          <cell r="E612" t="str">
            <v>3.1.1.03.04.01.01.017</v>
          </cell>
          <cell r="G612" t="str">
            <v>TributáriasContribuicao Adicional Senai</v>
          </cell>
          <cell r="H612" t="str">
            <v>Tributárias</v>
          </cell>
          <cell r="I612" t="str">
            <v>Contribuicao Adicional Senai</v>
          </cell>
          <cell r="J612" t="str">
            <v>NÃO TEM</v>
          </cell>
        </row>
        <row r="613">
          <cell r="B613" t="str">
            <v>TributáriasPis</v>
          </cell>
          <cell r="C613" t="str">
            <v>Tributárias</v>
          </cell>
          <cell r="D613" t="str">
            <v>Pis</v>
          </cell>
          <cell r="E613" t="str">
            <v>3.1.1.03.04.01.01.009</v>
          </cell>
          <cell r="G613" t="str">
            <v>TributáriasTaxa de controle e fiscalização ambiental</v>
          </cell>
          <cell r="H613" t="str">
            <v>Tributárias</v>
          </cell>
          <cell r="I613" t="str">
            <v>Taxa de controle e fiscalização ambiental</v>
          </cell>
          <cell r="J613" t="str">
            <v>NÃO TEM</v>
          </cell>
        </row>
        <row r="614">
          <cell r="B614" t="str">
            <v>TributáriasPis/Cofins</v>
          </cell>
          <cell r="C614" t="str">
            <v>Tributárias</v>
          </cell>
          <cell r="D614" t="str">
            <v>Pis/Cofins</v>
          </cell>
          <cell r="E614" t="str">
            <v>NÃO TEM</v>
          </cell>
          <cell r="G614" t="str">
            <v>TributáriasOutras Despesas Tributárias</v>
          </cell>
          <cell r="H614" t="str">
            <v>Tributárias</v>
          </cell>
          <cell r="I614" t="str">
            <v>Outras Despesas Tributárias</v>
          </cell>
          <cell r="J614" t="str">
            <v>NÃO TEM</v>
          </cell>
        </row>
        <row r="615">
          <cell r="B615" t="str">
            <v>TributáriasContribuicao Adicional Senai</v>
          </cell>
          <cell r="C615" t="str">
            <v>Tributárias</v>
          </cell>
          <cell r="D615" t="str">
            <v>Contribuicao Adicional Senai</v>
          </cell>
          <cell r="E615" t="str">
            <v>3.1.1.03.04.01.01.018</v>
          </cell>
          <cell r="G615" t="str">
            <v>GERAL(=) EBITDA</v>
          </cell>
          <cell r="H615" t="str">
            <v>GERAL</v>
          </cell>
          <cell r="I615" t="str">
            <v>(=) EBITDA</v>
          </cell>
          <cell r="J615" t="str">
            <v>SOMA</v>
          </cell>
        </row>
        <row r="616">
          <cell r="B616" t="str">
            <v>TributáriasTaxa de controle e fiscalização ambiental</v>
          </cell>
          <cell r="C616" t="str">
            <v>Tributárias</v>
          </cell>
          <cell r="D616" t="str">
            <v>Taxa de controle e fiscalização ambiental</v>
          </cell>
          <cell r="E616" t="str">
            <v>3.1.1.03.04.01.01.016</v>
          </cell>
          <cell r="G616" t="str">
            <v>GERAL(-) DEPRECIAÇÃO</v>
          </cell>
          <cell r="H616" t="str">
            <v>GERAL</v>
          </cell>
          <cell r="I616" t="str">
            <v>(-) DEPRECIAÇÃO</v>
          </cell>
          <cell r="J616" t="str">
            <v>NÃO TEM</v>
          </cell>
        </row>
        <row r="617">
          <cell r="B617" t="str">
            <v>TributáriasOutras Despesas Tributárias</v>
          </cell>
          <cell r="C617" t="str">
            <v>Tributárias</v>
          </cell>
          <cell r="D617" t="str">
            <v>Outras Despesas Tributárias</v>
          </cell>
          <cell r="E617" t="str">
            <v>NÃO TEM</v>
          </cell>
          <cell r="G617" t="str">
            <v>GERAL(-) AMORTIZAÇÃO</v>
          </cell>
          <cell r="H617" t="str">
            <v>GERAL</v>
          </cell>
          <cell r="I617" t="str">
            <v>(-) AMORTIZAÇÃO</v>
          </cell>
          <cell r="J617" t="str">
            <v>NÃO TEM</v>
          </cell>
        </row>
        <row r="618">
          <cell r="B618" t="str">
            <v>Geral(=) EBITDA</v>
          </cell>
          <cell r="C618" t="str">
            <v>Geral</v>
          </cell>
          <cell r="D618" t="str">
            <v>(=) EBITDA</v>
          </cell>
          <cell r="E618" t="str">
            <v>SOMA</v>
          </cell>
          <cell r="G618" t="str">
            <v>GERAL(=) LUCRO OPERACIONAL</v>
          </cell>
          <cell r="H618" t="str">
            <v>GERAL</v>
          </cell>
          <cell r="I618" t="str">
            <v>(=) LUCRO OPERACIONAL</v>
          </cell>
          <cell r="J618" t="str">
            <v>SOMA</v>
          </cell>
        </row>
        <row r="619">
          <cell r="B619" t="str">
            <v>Geral(-) DEPRECIAÇÃO</v>
          </cell>
          <cell r="C619" t="str">
            <v>Geral</v>
          </cell>
          <cell r="D619" t="str">
            <v>(-) DEPRECIAÇÃO</v>
          </cell>
          <cell r="E619" t="str">
            <v>SOMA</v>
          </cell>
          <cell r="G619" t="str">
            <v>GERAL(=) RESULTADO FINANCEIRO</v>
          </cell>
          <cell r="H619" t="str">
            <v>GERAL</v>
          </cell>
          <cell r="I619" t="str">
            <v>(=) RESULTADO FINANCEIRO</v>
          </cell>
          <cell r="J619" t="str">
            <v>SOMA</v>
          </cell>
        </row>
        <row r="620">
          <cell r="B620" t="str">
            <v>Geral(-) AMORTIZAÇÃO</v>
          </cell>
          <cell r="C620" t="str">
            <v>Geral</v>
          </cell>
          <cell r="D620" t="str">
            <v>(-) AMORTIZAÇÃO</v>
          </cell>
          <cell r="E620" t="str">
            <v>SOMA</v>
          </cell>
          <cell r="G620" t="str">
            <v>Receita FinanceiraReceita Financeira</v>
          </cell>
          <cell r="H620" t="str">
            <v>Receita Financeira</v>
          </cell>
          <cell r="I620" t="str">
            <v>Receita Financeira</v>
          </cell>
          <cell r="J620" t="str">
            <v>SOMA</v>
          </cell>
        </row>
        <row r="621">
          <cell r="B621" t="str">
            <v>Geral(=) LUCRO OPERACIONAL</v>
          </cell>
          <cell r="C621" t="str">
            <v>Geral</v>
          </cell>
          <cell r="D621" t="str">
            <v>(=) LUCRO OPERACIONAL</v>
          </cell>
          <cell r="E621" t="str">
            <v>SOMA</v>
          </cell>
          <cell r="G621" t="str">
            <v>Receita FinanceiraRendimento de Aplicações</v>
          </cell>
          <cell r="H621" t="str">
            <v>Receita Financeira</v>
          </cell>
          <cell r="I621" t="str">
            <v>Rendimento de Aplicações</v>
          </cell>
          <cell r="J621" t="str">
            <v>3.1.1.03.07.01.01.001</v>
          </cell>
        </row>
        <row r="622">
          <cell r="B622" t="str">
            <v>Receita Financeira(=) RESULTADO FINANCEIRO</v>
          </cell>
          <cell r="C622" t="str">
            <v>Receita Financeira</v>
          </cell>
          <cell r="D622" t="str">
            <v>(=) RESULTADO FINANCEIRO</v>
          </cell>
          <cell r="E622" t="str">
            <v>SOMA</v>
          </cell>
          <cell r="G622" t="str">
            <v>Receita FinanceiraJuros Ativos</v>
          </cell>
          <cell r="H622" t="str">
            <v>Receita Financeira</v>
          </cell>
          <cell r="I622" t="str">
            <v>Juros Ativos</v>
          </cell>
          <cell r="J622" t="str">
            <v>3.1.1.03.07.01.01.002</v>
          </cell>
        </row>
        <row r="623">
          <cell r="B623" t="str">
            <v>Receita FinanceiraReceita Financeira</v>
          </cell>
          <cell r="C623" t="str">
            <v>Receita Financeira</v>
          </cell>
          <cell r="D623" t="str">
            <v>Receita Financeira</v>
          </cell>
          <cell r="E623" t="str">
            <v>SOMA</v>
          </cell>
          <cell r="G623" t="str">
            <v>Receita FinanceiraDescontos Obtidos</v>
          </cell>
          <cell r="H623" t="str">
            <v>Receita Financeira</v>
          </cell>
          <cell r="I623" t="str">
            <v>Descontos Obtidos</v>
          </cell>
          <cell r="J623" t="str">
            <v>3.1.1.03.07.01.01.003</v>
          </cell>
        </row>
        <row r="624">
          <cell r="B624" t="str">
            <v>Receita FinanceiraRendimento de Aplicações</v>
          </cell>
          <cell r="C624" t="str">
            <v>Receita Financeira</v>
          </cell>
          <cell r="D624" t="str">
            <v>Rendimento de Aplicações</v>
          </cell>
          <cell r="E624" t="str">
            <v>3.1.1.03.07.01.01.001</v>
          </cell>
          <cell r="G624" t="str">
            <v>Receita FinanceiraRecuperação de Despesas</v>
          </cell>
          <cell r="H624" t="str">
            <v>Receita Financeira</v>
          </cell>
          <cell r="I624" t="str">
            <v>Recuperação de Despesas</v>
          </cell>
          <cell r="J624" t="str">
            <v>NÃO TEM</v>
          </cell>
        </row>
        <row r="625">
          <cell r="B625" t="str">
            <v>Receita FinanceiraJuros Ativos</v>
          </cell>
          <cell r="C625" t="str">
            <v>Receita Financeira</v>
          </cell>
          <cell r="D625" t="str">
            <v>Juros Ativos</v>
          </cell>
          <cell r="E625" t="str">
            <v>3.1.1.03.07.01.01.002</v>
          </cell>
          <cell r="G625" t="str">
            <v>Receita FinanceiraDesagio</v>
          </cell>
          <cell r="H625" t="str">
            <v>Receita Financeira</v>
          </cell>
          <cell r="I625" t="str">
            <v>Desagio</v>
          </cell>
          <cell r="J625" t="str">
            <v>3.1.1.03.07.01.01.005</v>
          </cell>
        </row>
        <row r="626">
          <cell r="B626" t="str">
            <v>Receita FinanceiraDescontos Obtidos</v>
          </cell>
          <cell r="C626" t="str">
            <v>Receita Financeira</v>
          </cell>
          <cell r="D626" t="str">
            <v>Descontos Obtidos</v>
          </cell>
          <cell r="E626" t="str">
            <v>3.1.1.03.07.01.01.003</v>
          </cell>
          <cell r="G626" t="str">
            <v>Receita FinanceiraVariação Cambial Ativa</v>
          </cell>
          <cell r="H626" t="str">
            <v>Receita Financeira</v>
          </cell>
          <cell r="I626" t="str">
            <v>Variação Cambial Ativa</v>
          </cell>
          <cell r="J626" t="str">
            <v>3.1.1.03.07.01.01.006</v>
          </cell>
        </row>
        <row r="627">
          <cell r="B627" t="str">
            <v>Receita FinanceiraRecuperação de Despesas</v>
          </cell>
          <cell r="C627" t="str">
            <v>Receita Financeira</v>
          </cell>
          <cell r="D627" t="str">
            <v>Recuperação de Despesas</v>
          </cell>
          <cell r="E627" t="str">
            <v>3.1.1.03.08.01.01.012</v>
          </cell>
          <cell r="G627" t="str">
            <v>Receita FinanceiraRendimento Titulo de Capitalização</v>
          </cell>
          <cell r="H627" t="str">
            <v>Receita Financeira</v>
          </cell>
          <cell r="I627" t="str">
            <v>Rendimento Titulo de Capitalização</v>
          </cell>
          <cell r="J627" t="str">
            <v>NÃO TEM</v>
          </cell>
        </row>
        <row r="628">
          <cell r="B628" t="str">
            <v>Receita FinanceiraDesagio</v>
          </cell>
          <cell r="C628" t="str">
            <v>Receita Financeira</v>
          </cell>
          <cell r="D628" t="str">
            <v>Desagio</v>
          </cell>
          <cell r="E628" t="str">
            <v>3.1.1.03.07.01.01.005</v>
          </cell>
          <cell r="G628" t="str">
            <v>Receita FinanceiraRecuperacao de despesas financeiras</v>
          </cell>
          <cell r="H628" t="str">
            <v>Receita Financeira</v>
          </cell>
          <cell r="I628" t="str">
            <v>Recuperacao de despesas financeiras</v>
          </cell>
          <cell r="J628" t="str">
            <v>3.1.1.03.07.01.01.004</v>
          </cell>
        </row>
        <row r="629">
          <cell r="B629" t="str">
            <v>Receita FinanceiraVariação Cambial Ativa</v>
          </cell>
          <cell r="C629" t="str">
            <v>Receita Financeira</v>
          </cell>
          <cell r="D629" t="str">
            <v>Variação Cambial Ativa</v>
          </cell>
          <cell r="E629" t="str">
            <v>3.1.1.03.07.01.01.006</v>
          </cell>
          <cell r="G629" t="str">
            <v>Receita FinanceiraReceita com operacao swap</v>
          </cell>
          <cell r="H629" t="str">
            <v>Receita Financeira</v>
          </cell>
          <cell r="I629" t="str">
            <v>Receita com operacao swap</v>
          </cell>
          <cell r="J629" t="str">
            <v>3.1.1.03.07.01.01.009</v>
          </cell>
        </row>
        <row r="630">
          <cell r="B630" t="str">
            <v>Receita FinanceiraRendimento Titulo de Capitalização</v>
          </cell>
          <cell r="C630" t="str">
            <v>Receita Financeira</v>
          </cell>
          <cell r="D630" t="str">
            <v>Rendimento Titulo de Capitalização</v>
          </cell>
          <cell r="E630" t="str">
            <v>3.1.1.03.07.01.01.007</v>
          </cell>
          <cell r="G630" t="str">
            <v>Receita FinanceiraDescontos Financeiros obitidos</v>
          </cell>
          <cell r="H630" t="str">
            <v>Receita Financeira</v>
          </cell>
          <cell r="I630" t="str">
            <v>Descontos Financeiros obitidos</v>
          </cell>
          <cell r="J630" t="str">
            <v>3.1.1.03.07.01.01.003</v>
          </cell>
        </row>
        <row r="631">
          <cell r="B631" t="str">
            <v>Receita FinanceiraRecuperacao de despesas financeiras</v>
          </cell>
          <cell r="C631" t="str">
            <v>Receita Financeira</v>
          </cell>
          <cell r="D631" t="str">
            <v>Recuperacao de despesas financeiras</v>
          </cell>
          <cell r="E631" t="str">
            <v>SOMA</v>
          </cell>
          <cell r="G631" t="str">
            <v>Receita FinanceiraOutras Receitas Financeiras</v>
          </cell>
          <cell r="H631" t="str">
            <v>Receita Financeira</v>
          </cell>
          <cell r="I631" t="str">
            <v>Outras Receitas Financeiras</v>
          </cell>
          <cell r="J631" t="str">
            <v>3.1.1.03.07.01.01.008</v>
          </cell>
        </row>
        <row r="632">
          <cell r="B632" t="str">
            <v>Receita FinanceiraReceita com operacao swap</v>
          </cell>
          <cell r="C632" t="str">
            <v>Receita Financeira</v>
          </cell>
          <cell r="D632" t="str">
            <v>Receita com operacao swap</v>
          </cell>
          <cell r="E632" t="str">
            <v>3.1.1.03.07.01.01.009</v>
          </cell>
          <cell r="G632" t="str">
            <v>Despesa FinanceiraDespesa Financeira</v>
          </cell>
          <cell r="H632" t="str">
            <v>Despesa Financeira</v>
          </cell>
          <cell r="I632" t="str">
            <v>Despesa Financeira</v>
          </cell>
          <cell r="J632" t="str">
            <v>SOMA</v>
          </cell>
        </row>
        <row r="633">
          <cell r="B633" t="str">
            <v>Receita FinanceiraDescontos Financeiros obitidos</v>
          </cell>
          <cell r="C633" t="str">
            <v>Receita Financeira</v>
          </cell>
          <cell r="D633" t="str">
            <v>Descontos Financeiros obitidos</v>
          </cell>
          <cell r="E633" t="str">
            <v>3.1.1.03.05.01.01.032</v>
          </cell>
          <cell r="G633" t="str">
            <v>Despesa FinanceiraTarifas e serviços bancários</v>
          </cell>
          <cell r="H633" t="str">
            <v>Despesa Financeira</v>
          </cell>
          <cell r="I633" t="str">
            <v>Tarifas e serviços bancários</v>
          </cell>
          <cell r="J633" t="str">
            <v>SOMA</v>
          </cell>
        </row>
        <row r="634">
          <cell r="B634" t="str">
            <v>Receita FinanceiraOutras Receitas Financeiras</v>
          </cell>
          <cell r="C634" t="str">
            <v>Receita Financeira</v>
          </cell>
          <cell r="D634" t="str">
            <v>Outras Receitas Financeiras</v>
          </cell>
          <cell r="E634" t="str">
            <v>3.1.1.03.05.01.01.006</v>
          </cell>
          <cell r="G634" t="str">
            <v>Despesa FinanceiraTarifas de Cobrança</v>
          </cell>
          <cell r="H634" t="str">
            <v>Despesa Financeira</v>
          </cell>
          <cell r="I634" t="str">
            <v>Tarifas de Cobrança</v>
          </cell>
          <cell r="J634" t="str">
            <v>3.1.1.03.05.01.01.008</v>
          </cell>
        </row>
        <row r="635">
          <cell r="B635" t="str">
            <v>Despesa FinanceiraDespesa Financeira</v>
          </cell>
          <cell r="C635" t="str">
            <v>Despesa Financeira</v>
          </cell>
          <cell r="D635" t="str">
            <v>Despesa Financeira</v>
          </cell>
          <cell r="E635" t="str">
            <v>SOMA</v>
          </cell>
          <cell r="G635" t="str">
            <v>Despesa FinanceiraTaxas Bancárias</v>
          </cell>
          <cell r="H635" t="str">
            <v>Despesa Financeira</v>
          </cell>
          <cell r="I635" t="str">
            <v>Taxas Bancárias</v>
          </cell>
          <cell r="J635" t="str">
            <v>3.1.1.03.05.01.01.010</v>
          </cell>
        </row>
        <row r="636">
          <cell r="B636" t="str">
            <v>Despesa FinanceiraTarifas e serviços bancários</v>
          </cell>
          <cell r="C636" t="str">
            <v>Despesa Financeira</v>
          </cell>
          <cell r="D636" t="str">
            <v>Tarifas e serviços bancários</v>
          </cell>
          <cell r="E636" t="str">
            <v>SOMA</v>
          </cell>
          <cell r="G636" t="str">
            <v>Despesa FinanceiraTarifas Diversas</v>
          </cell>
          <cell r="H636" t="str">
            <v>Despesa Financeira</v>
          </cell>
          <cell r="I636" t="str">
            <v>Tarifas Diversas</v>
          </cell>
          <cell r="J636" t="str">
            <v>3.1.1.03.05.01.01.011</v>
          </cell>
        </row>
        <row r="637">
          <cell r="B637" t="str">
            <v>Despesa FinanceiraTarifas de Cobrança</v>
          </cell>
          <cell r="C637" t="str">
            <v>Despesa Financeira</v>
          </cell>
          <cell r="D637" t="str">
            <v>Tarifas de Cobrança</v>
          </cell>
          <cell r="E637" t="str">
            <v>3.1.1.03.05.01.01.008</v>
          </cell>
          <cell r="G637" t="str">
            <v>Despesa FinanceiraOutras despesas financeiras</v>
          </cell>
          <cell r="H637" t="str">
            <v>Despesa Financeira</v>
          </cell>
          <cell r="I637" t="str">
            <v>Outras despesas financeiras</v>
          </cell>
          <cell r="J637" t="str">
            <v>SOMA</v>
          </cell>
        </row>
        <row r="638">
          <cell r="B638" t="str">
            <v>Despesa FinanceiraTaxas Bancárias</v>
          </cell>
          <cell r="C638" t="str">
            <v>Despesa Financeira</v>
          </cell>
          <cell r="D638" t="str">
            <v>Taxas Bancárias</v>
          </cell>
          <cell r="E638" t="str">
            <v>3.1.1.03.05.01.01.010</v>
          </cell>
          <cell r="G638" t="str">
            <v>Despesa FinanceiraJuros Passivos</v>
          </cell>
          <cell r="H638" t="str">
            <v>Despesa Financeira</v>
          </cell>
          <cell r="I638" t="str">
            <v>Juros Passivos</v>
          </cell>
          <cell r="J638" t="str">
            <v>3.1.1.03.05.01.01.001</v>
          </cell>
        </row>
        <row r="639">
          <cell r="B639" t="str">
            <v>Despesa FinanceiraTarifas Diversas</v>
          </cell>
          <cell r="C639" t="str">
            <v>Despesa Financeira</v>
          </cell>
          <cell r="D639" t="str">
            <v>Tarifas Diversas</v>
          </cell>
          <cell r="E639" t="str">
            <v>3.1.1.03.05.01.01.011</v>
          </cell>
          <cell r="G639" t="str">
            <v>Despesa FinanceiraVariações Cambiais Passivas</v>
          </cell>
          <cell r="H639" t="str">
            <v>Despesa Financeira</v>
          </cell>
          <cell r="I639" t="str">
            <v>Variações Cambiais Passivas</v>
          </cell>
          <cell r="J639" t="str">
            <v>3.1.1.03.05.01.01.004</v>
          </cell>
        </row>
        <row r="640">
          <cell r="B640" t="str">
            <v>Despesa FinanceiraOutras despesas financeiras</v>
          </cell>
          <cell r="C640" t="str">
            <v>Despesa Financeira</v>
          </cell>
          <cell r="D640" t="str">
            <v>Outras despesas financeiras</v>
          </cell>
          <cell r="E640" t="str">
            <v>SOMA</v>
          </cell>
          <cell r="G640" t="str">
            <v>Despesa FinanceiraJuros e Aplicações Financeiras</v>
          </cell>
          <cell r="H640" t="str">
            <v>Despesa Financeira</v>
          </cell>
          <cell r="I640" t="str">
            <v>Juros e Aplicações Financeiras</v>
          </cell>
          <cell r="J640" t="str">
            <v>3.1.1.03.05.01.01.005</v>
          </cell>
        </row>
        <row r="641">
          <cell r="B641" t="str">
            <v>Despesa FinanceiraJuros Passivos</v>
          </cell>
          <cell r="C641" t="str">
            <v>Despesa Financeira</v>
          </cell>
          <cell r="D641" t="str">
            <v>Juros Passivos</v>
          </cell>
          <cell r="E641" t="str">
            <v>3.1.1.03.05.01.01.001</v>
          </cell>
          <cell r="G641" t="str">
            <v>Despesa FinanceiraEncargos Cheque Especial</v>
          </cell>
          <cell r="H641" t="str">
            <v>Despesa Financeira</v>
          </cell>
          <cell r="I641" t="str">
            <v>Encargos Cheque Especial</v>
          </cell>
          <cell r="J641" t="str">
            <v>3.1.1.03.05.01.01.013</v>
          </cell>
        </row>
        <row r="642">
          <cell r="B642" t="str">
            <v>Despesa FinanceiraVariações Cambiais Passivas</v>
          </cell>
          <cell r="C642" t="str">
            <v>Despesa Financeira</v>
          </cell>
          <cell r="D642" t="str">
            <v>Variações Cambiais Passivas</v>
          </cell>
          <cell r="E642" t="str">
            <v>3.1.1.03.05.01.01.004</v>
          </cell>
          <cell r="G642" t="str">
            <v>Despesa FinanceiraJuros de Mora</v>
          </cell>
          <cell r="H642" t="str">
            <v>Despesa Financeira</v>
          </cell>
          <cell r="I642" t="str">
            <v>Juros de Mora</v>
          </cell>
          <cell r="J642" t="str">
            <v>3.1.1.03.05.01.01.014</v>
          </cell>
        </row>
        <row r="643">
          <cell r="B643" t="str">
            <v>Despesa FinanceiraJuros e Aplicações Financeiras</v>
          </cell>
          <cell r="C643" t="str">
            <v>Despesa Financeira</v>
          </cell>
          <cell r="D643" t="str">
            <v>Juros e Aplicações Financeiras</v>
          </cell>
          <cell r="E643" t="str">
            <v>3.1.1.03.05.01.01.005</v>
          </cell>
          <cell r="G643" t="str">
            <v>Despesa FinanceiraJuros de Mora Desconto de Duplicatas</v>
          </cell>
          <cell r="H643" t="str">
            <v>Despesa Financeira</v>
          </cell>
          <cell r="I643" t="str">
            <v>Juros de Mora Desconto de Duplicatas</v>
          </cell>
          <cell r="J643" t="str">
            <v>NÃO TEM</v>
          </cell>
        </row>
        <row r="644">
          <cell r="B644" t="str">
            <v>Despesa FinanceiraEncargos Cheque Especial</v>
          </cell>
          <cell r="C644" t="str">
            <v>Despesa Financeira</v>
          </cell>
          <cell r="D644" t="str">
            <v>Encargos Cheque Especial</v>
          </cell>
          <cell r="E644" t="str">
            <v>3.1.1.03.05.01.01.013</v>
          </cell>
          <cell r="G644" t="str">
            <v>Despesa FinanceiraJuros Descontos Duplicatas</v>
          </cell>
          <cell r="H644" t="str">
            <v>Despesa Financeira</v>
          </cell>
          <cell r="I644" t="str">
            <v>Juros Descontos Duplicatas</v>
          </cell>
          <cell r="J644" t="str">
            <v>NÃO TEM</v>
          </cell>
        </row>
        <row r="645">
          <cell r="B645" t="str">
            <v>Despesa FinanceiraJuros de Mora</v>
          </cell>
          <cell r="C645" t="str">
            <v>Despesa Financeira</v>
          </cell>
          <cell r="D645" t="str">
            <v>Juros de Mora</v>
          </cell>
          <cell r="E645" t="str">
            <v>3.1.1.03.05.01.01.014</v>
          </cell>
          <cell r="G645" t="str">
            <v>Despesa FinanceiraEncargos Conta Garantida</v>
          </cell>
          <cell r="H645" t="str">
            <v>Despesa Financeira</v>
          </cell>
          <cell r="I645" t="str">
            <v>Encargos Conta Garantida</v>
          </cell>
          <cell r="J645" t="str">
            <v>3.1.1.03.05.01.01.017</v>
          </cell>
        </row>
        <row r="646">
          <cell r="B646" t="str">
            <v>Despesa FinanceiraJuros de Mora Desconto de Duplicatas</v>
          </cell>
          <cell r="C646" t="str">
            <v>Despesa Financeira</v>
          </cell>
          <cell r="D646" t="str">
            <v>Juros de Mora Desconto de Duplicatas</v>
          </cell>
          <cell r="E646" t="str">
            <v>3.1.1.03.05.01.01.014</v>
          </cell>
          <cell r="G646" t="str">
            <v>Despesa FinanceiraJuros Contrato Mutuo</v>
          </cell>
          <cell r="H646" t="str">
            <v>Despesa Financeira</v>
          </cell>
          <cell r="I646" t="str">
            <v>Juros Contrato Mutuo</v>
          </cell>
          <cell r="J646" t="str">
            <v>3.1.1.03.05.01.01.019</v>
          </cell>
        </row>
        <row r="647">
          <cell r="B647" t="str">
            <v>Despesa FinanceiraJuros Descontos Duplicatas</v>
          </cell>
          <cell r="C647" t="str">
            <v>Despesa Financeira</v>
          </cell>
          <cell r="D647" t="str">
            <v>Juros Descontos Duplicatas</v>
          </cell>
          <cell r="E647" t="str">
            <v>NÃO TEM</v>
          </cell>
          <cell r="G647" t="str">
            <v>Despesa FinanceiraJuros Parcelamento de Tributos</v>
          </cell>
          <cell r="H647" t="str">
            <v>Despesa Financeira</v>
          </cell>
          <cell r="I647" t="str">
            <v>Juros Parcelamento de Tributos</v>
          </cell>
          <cell r="J647" t="str">
            <v>3.1.1.03.05.01.01.020</v>
          </cell>
        </row>
        <row r="648">
          <cell r="B648" t="str">
            <v>Despesa FinanceiraEncargos Conta Garantida</v>
          </cell>
          <cell r="C648" t="str">
            <v>Despesa Financeira</v>
          </cell>
          <cell r="D648" t="str">
            <v>Encargos Conta Garantida</v>
          </cell>
          <cell r="E648" t="str">
            <v>3.1.1.03.05.01.01.017</v>
          </cell>
          <cell r="G648" t="str">
            <v>Despesa FinanceiraEncargos Operação Crédito</v>
          </cell>
          <cell r="H648" t="str">
            <v>Despesa Financeira</v>
          </cell>
          <cell r="I648" t="str">
            <v>Encargos Operação Crédito</v>
          </cell>
          <cell r="J648" t="str">
            <v>3.1.1.03.05.01.01.024</v>
          </cell>
        </row>
        <row r="649">
          <cell r="B649" t="str">
            <v>Despesa FinanceiraJuros Contrato Mutuo</v>
          </cell>
          <cell r="C649" t="str">
            <v>Despesa Financeira</v>
          </cell>
          <cell r="D649" t="str">
            <v>Juros Contrato Mutuo</v>
          </cell>
          <cell r="E649" t="str">
            <v>3.1.1.03.05.01.01.019</v>
          </cell>
          <cell r="G649" t="str">
            <v>Despesa FinanceiraPerdas Financeiras</v>
          </cell>
          <cell r="H649" t="str">
            <v>Despesa Financeira</v>
          </cell>
          <cell r="I649" t="str">
            <v>Perdas Financeiras</v>
          </cell>
          <cell r="J649" t="str">
            <v>3.1.1.03.05.01.01.025</v>
          </cell>
        </row>
        <row r="650">
          <cell r="B650" t="str">
            <v>Despesa FinanceiraJuros Parcelamento de Tributos</v>
          </cell>
          <cell r="C650" t="str">
            <v>Despesa Financeira</v>
          </cell>
          <cell r="D650" t="str">
            <v>Juros Parcelamento de Tributos</v>
          </cell>
          <cell r="E650" t="str">
            <v>3.1.1.03.05.01.01.020</v>
          </cell>
          <cell r="G650" t="str">
            <v>Despesa FinanceiraAtualização Monetária Passiva</v>
          </cell>
          <cell r="H650" t="str">
            <v>Despesa Financeira</v>
          </cell>
          <cell r="I650" t="str">
            <v>Atualização Monetária Passiva</v>
          </cell>
          <cell r="J650" t="str">
            <v>3.1.1.03.05.01.01.026</v>
          </cell>
        </row>
        <row r="651">
          <cell r="B651" t="str">
            <v>Despesa FinanceiraEncargos Operação Crédito</v>
          </cell>
          <cell r="C651" t="str">
            <v>Despesa Financeira</v>
          </cell>
          <cell r="D651" t="str">
            <v>Encargos Operação Crédito</v>
          </cell>
          <cell r="E651" t="str">
            <v>3.1.1.03.05.01.01.024</v>
          </cell>
          <cell r="G651" t="str">
            <v>Despesa FinanceiraJuros Auferidos em Atualização de Tributos</v>
          </cell>
          <cell r="H651" t="str">
            <v>Despesa Financeira</v>
          </cell>
          <cell r="I651" t="str">
            <v>Juros Auferidos em Atualização de Tributos</v>
          </cell>
          <cell r="J651" t="str">
            <v>JUROS AUFERIDOS EM ATUALIZACAO TRIBUTOS</v>
          </cell>
        </row>
        <row r="652">
          <cell r="B652" t="str">
            <v>Despesa FinanceiraPerdas Financeiras</v>
          </cell>
          <cell r="C652" t="str">
            <v>Despesa Financeira</v>
          </cell>
          <cell r="D652" t="str">
            <v>Perdas Financeiras</v>
          </cell>
          <cell r="E652" t="str">
            <v>3.1.1.03.05.01.01.025</v>
          </cell>
          <cell r="G652" t="str">
            <v>Despesa FinanceiraJuros ICMS Desenvolve</v>
          </cell>
          <cell r="H652" t="str">
            <v>Despesa Financeira</v>
          </cell>
          <cell r="I652" t="str">
            <v>Juros ICMS Desenvolve</v>
          </cell>
          <cell r="J652" t="str">
            <v>3.1.1.03.05.01.01.028</v>
          </cell>
        </row>
        <row r="653">
          <cell r="B653" t="str">
            <v>Despesa FinanceiraAtualização Monetária Passiva</v>
          </cell>
          <cell r="C653" t="str">
            <v>Despesa Financeira</v>
          </cell>
          <cell r="D653" t="str">
            <v>Atualização Monetária Passiva</v>
          </cell>
          <cell r="E653" t="str">
            <v>3.1.1.03.05.01.01.026</v>
          </cell>
          <cell r="G653" t="str">
            <v>Despesa FinanceiraComissão Captação de Recursos</v>
          </cell>
          <cell r="H653" t="str">
            <v>Despesa Financeira</v>
          </cell>
          <cell r="I653" t="str">
            <v>Comissão Captação de Recursos</v>
          </cell>
          <cell r="J653" t="str">
            <v>NÃO TEM</v>
          </cell>
        </row>
        <row r="654">
          <cell r="B654" t="str">
            <v>Despesa FinanceiraJuros Auferidos em Atualização de Tributos</v>
          </cell>
          <cell r="C654" t="str">
            <v>Despesa Financeira</v>
          </cell>
          <cell r="D654" t="str">
            <v>Juros Auferidos em Atualização de Tributos</v>
          </cell>
          <cell r="E654" t="str">
            <v>3.1.1.03.05.01.01.027</v>
          </cell>
          <cell r="G654" t="str">
            <v>Despesa FinanceiraDespesas com IOF</v>
          </cell>
          <cell r="H654" t="str">
            <v>Despesa Financeira</v>
          </cell>
          <cell r="I654" t="str">
            <v>Despesas com IOF</v>
          </cell>
          <cell r="J654" t="str">
            <v>3.1.1.03.05.01.01.029</v>
          </cell>
        </row>
        <row r="655">
          <cell r="B655" t="str">
            <v>Despesa FinanceiraJuros ICMS Desenvolve</v>
          </cell>
          <cell r="C655" t="str">
            <v>Despesa Financeira</v>
          </cell>
          <cell r="D655" t="str">
            <v>Juros ICMS Desenvolve</v>
          </cell>
          <cell r="E655" t="str">
            <v>3.1.1.03.05.01.01.028</v>
          </cell>
          <cell r="G655" t="str">
            <v>Despesa FinanceiraDescontos Financeiros Concedidos</v>
          </cell>
          <cell r="H655" t="str">
            <v>Despesa Financeira</v>
          </cell>
          <cell r="I655" t="str">
            <v>Descontos Financeiros Concedidos</v>
          </cell>
          <cell r="J655" t="str">
            <v>NÃO TEM</v>
          </cell>
        </row>
        <row r="656">
          <cell r="B656" t="str">
            <v>Despesa FinanceiraComissão Captação de Recursos</v>
          </cell>
          <cell r="C656" t="str">
            <v>Despesa Financeira</v>
          </cell>
          <cell r="D656" t="str">
            <v>Comissão Captação de Recursos</v>
          </cell>
          <cell r="E656" t="str">
            <v>3.1.1.03.05.01.01.029</v>
          </cell>
          <cell r="G656" t="str">
            <v>Despesa FinanceiraDespesa com Operacao Swap</v>
          </cell>
          <cell r="H656" t="str">
            <v>Despesa Financeira</v>
          </cell>
          <cell r="I656" t="str">
            <v>Despesa com Operacao Swap</v>
          </cell>
          <cell r="J656" t="str">
            <v>3.1.1.03.05.01.01.030</v>
          </cell>
        </row>
        <row r="657">
          <cell r="B657" t="str">
            <v>Despesa FinanceiraDespesas com IOF</v>
          </cell>
          <cell r="C657" t="str">
            <v>Despesa Financeira</v>
          </cell>
          <cell r="D657" t="str">
            <v>Despesas com IOF</v>
          </cell>
          <cell r="E657" t="str">
            <v>3.1.1.03.05.01.01.031</v>
          </cell>
          <cell r="G657" t="str">
            <v>Despesa FinanceiraJuros de Tributos Atrasados</v>
          </cell>
          <cell r="H657" t="str">
            <v>Despesa Financeira</v>
          </cell>
          <cell r="I657" t="str">
            <v>Juros de Tributos Atrasados</v>
          </cell>
          <cell r="J657" t="str">
            <v>NÃO TEM</v>
          </cell>
        </row>
        <row r="658">
          <cell r="B658" t="str">
            <v>Despesa FinanceiraDescontos Financeiros Concedidos</v>
          </cell>
          <cell r="C658" t="str">
            <v>Despesa Financeira</v>
          </cell>
          <cell r="D658" t="str">
            <v>Descontos Financeiros Concedidos</v>
          </cell>
          <cell r="E658" t="str">
            <v>3.1.1.03.05.01.01.032</v>
          </cell>
          <cell r="G658" t="str">
            <v>Despesa FinanceiraOutras despesas financeiras</v>
          </cell>
          <cell r="H658" t="str">
            <v>Despesa Financeira</v>
          </cell>
          <cell r="I658" t="str">
            <v>Outras despesas financeiras</v>
          </cell>
          <cell r="J658" t="str">
            <v>NÃO TEM</v>
          </cell>
        </row>
        <row r="659">
          <cell r="B659" t="str">
            <v>Despesa FinanceiraDespesa com Operacao Swap</v>
          </cell>
          <cell r="C659" t="str">
            <v>Despesa Financeira</v>
          </cell>
          <cell r="D659" t="str">
            <v>Despesa com Operacao Swap</v>
          </cell>
          <cell r="E659" t="str">
            <v>3.1.1.03.05.01.01.033</v>
          </cell>
          <cell r="G659" t="str">
            <v>Despesa Financeira(-)Despesas Financeiras Financiamentos</v>
          </cell>
          <cell r="H659" t="str">
            <v>Despesa Financeira</v>
          </cell>
          <cell r="I659" t="str">
            <v>(-)Despesas Financeiras Financiamentos</v>
          </cell>
          <cell r="J659" t="str">
            <v>SOMA</v>
          </cell>
        </row>
        <row r="660">
          <cell r="B660" t="str">
            <v>Despesa FinanceiraJuros de Tributos Atrasados</v>
          </cell>
          <cell r="C660" t="str">
            <v>Despesa Financeira</v>
          </cell>
          <cell r="D660" t="str">
            <v>Juros de Tributos Atrasados</v>
          </cell>
          <cell r="E660" t="str">
            <v>NÃO TEM</v>
          </cell>
          <cell r="G660" t="str">
            <v>Despesa FinanceiraJuros Empréstimos e Financiamentos</v>
          </cell>
          <cell r="H660" t="str">
            <v>Despesa Financeira</v>
          </cell>
          <cell r="I660" t="str">
            <v>Juros Empréstimos e Financiamentos</v>
          </cell>
          <cell r="J660" t="str">
            <v>3.1.1.03.05.01.01.021</v>
          </cell>
        </row>
        <row r="661">
          <cell r="B661" t="str">
            <v>Despesa FinanceiraOutras despesas financeiras</v>
          </cell>
          <cell r="C661" t="str">
            <v>Despesa Financeira</v>
          </cell>
          <cell r="D661" t="str">
            <v>Outras despesas financeiras</v>
          </cell>
          <cell r="E661" t="str">
            <v>NÃO TEM</v>
          </cell>
          <cell r="G661" t="str">
            <v>Despesa FinanceiraJuros Empréstimos Capital de Giro</v>
          </cell>
          <cell r="H661" t="str">
            <v>Despesa Financeira</v>
          </cell>
          <cell r="I661" t="str">
            <v>Juros Empréstimos Capital de Giro</v>
          </cell>
          <cell r="J661" t="str">
            <v>3.1.1.03.05.01.01.022</v>
          </cell>
        </row>
        <row r="662">
          <cell r="B662" t="str">
            <v>Despesa Financeira(-)Despesas Financeiras Financiamentos</v>
          </cell>
          <cell r="C662" t="str">
            <v>Despesa Financeira</v>
          </cell>
          <cell r="D662" t="str">
            <v>(-)Despesas Financeiras Financiamentos</v>
          </cell>
          <cell r="E662" t="str">
            <v>SOMA</v>
          </cell>
          <cell r="G662" t="str">
            <v>Despesa FinanceiraJuros Operação Financiamento</v>
          </cell>
          <cell r="H662" t="str">
            <v>Despesa Financeira</v>
          </cell>
          <cell r="I662" t="str">
            <v>Juros Operação Financiamento</v>
          </cell>
          <cell r="J662" t="str">
            <v>3.1.1.03.05.01.01.023</v>
          </cell>
        </row>
        <row r="663">
          <cell r="B663" t="str">
            <v>Despesa FinanceiraJuros Empréstimos e Financiamentos</v>
          </cell>
          <cell r="C663" t="str">
            <v>Despesa Financeira</v>
          </cell>
          <cell r="D663" t="str">
            <v>Juros Empréstimos e Financiamentos</v>
          </cell>
          <cell r="E663" t="str">
            <v>3.1.1.03.05.01.01.021</v>
          </cell>
          <cell r="G663" t="str">
            <v>Despesa Financeira(=) LUCRO ANTES DOS IMPOSTOS</v>
          </cell>
          <cell r="H663" t="str">
            <v>Despesa Financeira</v>
          </cell>
          <cell r="I663" t="str">
            <v>(=) LUCRO ANTES DOS IMPOSTOS</v>
          </cell>
          <cell r="J663" t="str">
            <v>SOMA</v>
          </cell>
        </row>
        <row r="664">
          <cell r="B664" t="str">
            <v>Despesa FinanceiraJuros Empréstimos Capital de Giro</v>
          </cell>
          <cell r="C664" t="str">
            <v>Despesa Financeira</v>
          </cell>
          <cell r="D664" t="str">
            <v>Juros Empréstimos Capital de Giro</v>
          </cell>
          <cell r="E664" t="str">
            <v>3.1.1.03.05.01.01.022</v>
          </cell>
          <cell r="G664" t="str">
            <v>Despesa Financeira(-) IMPOSTOS S/ LUCRO</v>
          </cell>
          <cell r="H664" t="str">
            <v>Despesa Financeira</v>
          </cell>
          <cell r="I664" t="str">
            <v>(-) IMPOSTOS S/ LUCRO</v>
          </cell>
          <cell r="J664" t="str">
            <v>SOMA</v>
          </cell>
        </row>
        <row r="665">
          <cell r="B665" t="str">
            <v>Despesa FinanceiraJuros Operação Financiamento</v>
          </cell>
          <cell r="C665" t="str">
            <v>Despesa Financeira</v>
          </cell>
          <cell r="D665" t="str">
            <v>Juros Operação Financiamento</v>
          </cell>
          <cell r="E665" t="str">
            <v>3.1.1.03.05.01.01.023</v>
          </cell>
          <cell r="G665" t="str">
            <v>Despesa Financeira(-) IMPOSTO DE RENDA</v>
          </cell>
          <cell r="H665" t="str">
            <v>Despesa Financeira</v>
          </cell>
          <cell r="I665" t="str">
            <v>(-) IMPOSTO DE RENDA</v>
          </cell>
          <cell r="J665" t="str">
            <v>NÃO TEM</v>
          </cell>
        </row>
        <row r="666">
          <cell r="B666" t="str">
            <v>Despesa Financeira(=) LUCRO ANTES DOS IMPOSTOS</v>
          </cell>
          <cell r="C666" t="str">
            <v>Despesa Financeira</v>
          </cell>
          <cell r="D666" t="str">
            <v>(=) LUCRO ANTES DOS IMPOSTOS</v>
          </cell>
          <cell r="E666" t="str">
            <v>SOMA</v>
          </cell>
          <cell r="G666" t="str">
            <v>Despesa Financeira(-) CONTRIBUIÇÃO SOCIAL</v>
          </cell>
          <cell r="H666" t="str">
            <v>Despesa Financeira</v>
          </cell>
          <cell r="I666" t="str">
            <v>(-) CONTRIBUIÇÃO SOCIAL</v>
          </cell>
          <cell r="J666" t="str">
            <v>NÃO TEM</v>
          </cell>
        </row>
        <row r="667">
          <cell r="B667" t="str">
            <v>Despesa Financeira(-) IMPOSTOS S/ LUCRO</v>
          </cell>
          <cell r="C667" t="str">
            <v>Despesa Financeira</v>
          </cell>
          <cell r="D667" t="str">
            <v>(-) IMPOSTOS S/ LUCRO</v>
          </cell>
          <cell r="E667" t="str">
            <v>SOMA</v>
          </cell>
          <cell r="G667" t="str">
            <v>Despesa Financeira(=) LUCRO LÍQUIDO</v>
          </cell>
          <cell r="H667" t="str">
            <v>Despesa Financeira</v>
          </cell>
          <cell r="I667" t="str">
            <v>(=) LUCRO LÍQUIDO</v>
          </cell>
          <cell r="J667" t="str">
            <v>SOMA</v>
          </cell>
        </row>
        <row r="668">
          <cell r="B668" t="str">
            <v>Despesa Financeira(-) IMPOSTO DE RENDA</v>
          </cell>
          <cell r="C668" t="str">
            <v>Despesa Financeira</v>
          </cell>
          <cell r="D668" t="str">
            <v>(-) IMPOSTO DE RENDA</v>
          </cell>
          <cell r="E668" t="str">
            <v>SOMA</v>
          </cell>
        </row>
        <row r="669">
          <cell r="B669" t="str">
            <v>Despesa Financeira(-) CONTRIBUIÇÃO SOCIAL</v>
          </cell>
          <cell r="C669" t="str">
            <v>Despesa Financeira</v>
          </cell>
          <cell r="D669" t="str">
            <v>(-) CONTRIBUIÇÃO SOCIAL</v>
          </cell>
          <cell r="E669" t="str">
            <v>SOMA</v>
          </cell>
        </row>
        <row r="670">
          <cell r="B670" t="str">
            <v>Despesa Financeira(=) LUCRO LÍQUIDO</v>
          </cell>
          <cell r="C670" t="str">
            <v>Despesa Financeira</v>
          </cell>
          <cell r="D670" t="str">
            <v>(=) LUCRO LÍQUIDO</v>
          </cell>
          <cell r="E670" t="str">
            <v>SOMA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Projeção faturamento"/>
      <sheetName val="Receitas e Impostos"/>
      <sheetName val="Custos e Despesas"/>
      <sheetName val="Integração"/>
      <sheetName val="Permanente"/>
      <sheetName val="Financiamentos BNDES"/>
      <sheetName val="Financiamentos SAC"/>
      <sheetName val="Financiamentos Price"/>
      <sheetName val="Financiamentos Cartão BNDES"/>
      <sheetName val="Financiamentos Leasing"/>
      <sheetName val="Acompanhamento"/>
      <sheetName val="Entrada Realizado"/>
      <sheetName val="Balanço 2010"/>
      <sheetName val="auxiliar investimentos"/>
    </sheetNames>
    <sheetDataSet>
      <sheetData sheetId="0"/>
      <sheetData sheetId="1"/>
      <sheetData sheetId="2"/>
      <sheetData sheetId="3"/>
      <sheetData sheetId="4">
        <row r="13">
          <cell r="C13">
            <v>40908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ção Alliar"/>
      <sheetName val="Produção"/>
      <sheetName val="Taxas de ocupação"/>
      <sheetName val="Taxas de ocupação (2)"/>
      <sheetName val="mes"/>
    </sheetNames>
    <sheetDataSet>
      <sheetData sheetId="0"/>
      <sheetData sheetId="1"/>
      <sheetData sheetId="2"/>
      <sheetData sheetId="3"/>
      <sheetData sheetId="4">
        <row r="1">
          <cell r="A1" t="str">
            <v>Jan</v>
          </cell>
          <cell r="B1">
            <v>0</v>
          </cell>
        </row>
        <row r="2">
          <cell r="A2" t="str">
            <v>Fev</v>
          </cell>
          <cell r="B2">
            <v>1</v>
          </cell>
        </row>
        <row r="3">
          <cell r="A3" t="str">
            <v>Mar</v>
          </cell>
          <cell r="B3">
            <v>2</v>
          </cell>
        </row>
        <row r="4">
          <cell r="A4" t="str">
            <v>Abr</v>
          </cell>
          <cell r="B4">
            <v>3</v>
          </cell>
        </row>
        <row r="5">
          <cell r="A5" t="str">
            <v>Mai</v>
          </cell>
          <cell r="B5">
            <v>4</v>
          </cell>
        </row>
        <row r="6">
          <cell r="A6" t="str">
            <v>Jun</v>
          </cell>
          <cell r="B6">
            <v>5</v>
          </cell>
        </row>
        <row r="7">
          <cell r="A7" t="str">
            <v>Jul</v>
          </cell>
          <cell r="B7">
            <v>6</v>
          </cell>
        </row>
        <row r="8">
          <cell r="A8" t="str">
            <v>Ago</v>
          </cell>
          <cell r="B8">
            <v>7</v>
          </cell>
        </row>
        <row r="9">
          <cell r="A9" t="str">
            <v>Set</v>
          </cell>
          <cell r="B9">
            <v>8</v>
          </cell>
        </row>
        <row r="10">
          <cell r="A10" t="str">
            <v>Out</v>
          </cell>
          <cell r="B10">
            <v>9</v>
          </cell>
        </row>
        <row r="11">
          <cell r="A11" t="str">
            <v>Nov</v>
          </cell>
          <cell r="B11">
            <v>10</v>
          </cell>
        </row>
        <row r="12">
          <cell r="A12" t="str">
            <v>Dez</v>
          </cell>
          <cell r="B12">
            <v>11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DA INTERNA SP"/>
      <sheetName val="VENDA INTERNA SP (COM REGIME)"/>
      <sheetName val="VENDA INTERESTADUAL NNC "/>
      <sheetName val="VENDA INTERESTADUAL SS"/>
      <sheetName val="VENDA INTERESTADUAL - AL"/>
      <sheetName val="VENDA INTERESTADUAL - ES"/>
      <sheetName val="VENDA INTERESTADUAL MS"/>
      <sheetName val="VENDA INTERESTADUAL MG"/>
      <sheetName val="VENDA INTERESTADUAL RJ"/>
      <sheetName val="VENDA INTERESTADUAL RS"/>
      <sheetName val="VENDA INTERESTADUAL PR"/>
      <sheetName val="RESUMO"/>
      <sheetName val="IR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Receitas e Impostos"/>
      <sheetName val="Custos e Despesas"/>
      <sheetName val="Permanente"/>
      <sheetName val="Financiamentos BNDES"/>
      <sheetName val="Financiamentos SAC"/>
      <sheetName val="Financiamentos Price"/>
      <sheetName val="Financiamentos Cartão BNDES"/>
      <sheetName val="Financiamentos Leasing"/>
      <sheetName val="Integração"/>
      <sheetName val="Acompanhamento"/>
      <sheetName val="Entrada Realizado"/>
      <sheetName val="Balanço 2010"/>
      <sheetName val="auxiliar investimentos"/>
      <sheetName val="Souza Cruz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3">
          <cell r="C13">
            <v>40908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imentação - PPC (Moisés)"/>
      <sheetName val="Saldo Inicial"/>
      <sheetName val="Adições"/>
      <sheetName val="Baixas"/>
      <sheetName val="Depreciação"/>
      <sheetName val="XREF"/>
      <sheetName val="Tickmarks"/>
      <sheetName val="Tickmarks F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RESUMO ANUAL"/>
      <sheetName val="Custos e Despesas"/>
      <sheetName val="Receitas e Impostos"/>
      <sheetName val="Permanente"/>
      <sheetName val="Integração"/>
      <sheetName val="Finame Existente"/>
      <sheetName val="Leasing Existente"/>
      <sheetName val="Capital de Giro Existente"/>
      <sheetName val="Cartão BNDES Existente"/>
      <sheetName val="Parc. de Tributos"/>
      <sheetName val="Cartão BNDES"/>
      <sheetName val="Finame SAC"/>
      <sheetName val="Leasing"/>
      <sheetName val="Financiamentos BNDES"/>
      <sheetName val="Capital de Giro Price"/>
      <sheetName val="Resumo Anual 02"/>
      <sheetName val="SUMÁRIO ORÇAMENT0"/>
      <sheetName val="Realizado"/>
      <sheetName val="Desp gerais e Pessoal ADM"/>
      <sheetName val="Desp gerais e Pessoal DIR"/>
      <sheetName val="Desp gerais e Pessoal COM Farma"/>
      <sheetName val="Desp gerais e Pessoal COM Hosp."/>
      <sheetName val="Desp gerais e Pessoal COM Lic."/>
      <sheetName val="Desp gerais e Pessoal COM Prop."/>
      <sheetName val="Desp gerais e Pessoal LOG"/>
      <sheetName val="Desp gerais e Pessoal GQ"/>
      <sheetName val="Desp gerais e Pessoal CQ"/>
      <sheetName val="Desp gerais e Pessoal REG "/>
      <sheetName val="Desp gerais e Pessoal P&amp;D"/>
      <sheetName val="Desp gerais e Pessoal MAN"/>
      <sheetName val="Desp gerais e Pessoal PROD-MOI"/>
      <sheetName val="Desp gerais e Pessoal PROD"/>
      <sheetName val="Desp gerais e Pessoal Geral"/>
      <sheetName val="Orça.Sint GGF unid"/>
      <sheetName val="Orça.Sint Desp. Oper. unid. "/>
      <sheetName val="Planilha Investimento "/>
      <sheetName val="Quadro Sintese RH"/>
      <sheetName val="Admissões Justificativas"/>
      <sheetName val="Despesas Operacionais - COM"/>
      <sheetName val="Plan1"/>
    </sheetNames>
    <sheetDataSet>
      <sheetData sheetId="0"/>
      <sheetData sheetId="1"/>
      <sheetData sheetId="2"/>
      <sheetData sheetId="3"/>
      <sheetData sheetId="4"/>
      <sheetData sheetId="5">
        <row r="323">
          <cell r="E323">
            <v>9301650.712622365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RecUni"/>
      <sheetName val="DetDemoRes"/>
      <sheetName val="DetDemoRes (2)"/>
      <sheetName val="Demanda"/>
      <sheetName val="PlanInvA"/>
      <sheetName val="PlanInvB"/>
      <sheetName val="PlaFin"/>
      <sheetName val="FluxCxaInd"/>
      <sheetName val="FluxCxa"/>
      <sheetName val="BalPat"/>
      <sheetName val="RecHum"/>
      <sheetName val="Sispec"/>
      <sheetName val="SispecPSAP"/>
      <sheetName val="Tabelas"/>
      <sheetName val="MêsBase"/>
      <sheetName val="DemoRes_(2)"/>
      <sheetName val="RecLiqServ_(2)"/>
      <sheetName val="DetDemoRes_(2)"/>
      <sheetName val="DemoRes_(2)1"/>
      <sheetName val="RecLiqServ_(2)1"/>
      <sheetName val="DetDemoRes_(2)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1">
          <cell r="A1" t="str">
            <v>Chave</v>
          </cell>
          <cell r="B1" t="str">
            <v>01/01/00</v>
          </cell>
          <cell r="C1" t="str">
            <v>01/02/00</v>
          </cell>
          <cell r="D1" t="str">
            <v>01/03/00</v>
          </cell>
          <cell r="E1" t="str">
            <v>01/04/00</v>
          </cell>
          <cell r="F1" t="str">
            <v>01/05/00</v>
          </cell>
          <cell r="G1" t="str">
            <v>01/06/00</v>
          </cell>
          <cell r="H1" t="str">
            <v>01/07/00</v>
          </cell>
          <cell r="I1" t="str">
            <v>01/08/00</v>
          </cell>
          <cell r="J1" t="str">
            <v>01/09/00</v>
          </cell>
          <cell r="K1" t="str">
            <v>01/10/00</v>
          </cell>
          <cell r="L1" t="str">
            <v>01/11/00</v>
          </cell>
        </row>
        <row r="2">
          <cell r="A2" t="str">
            <v>Telerj11110000</v>
          </cell>
          <cell r="B2">
            <v>31.956939999999999</v>
          </cell>
          <cell r="C2">
            <v>25.208209999999998</v>
          </cell>
          <cell r="D2">
            <v>48.103720000000003</v>
          </cell>
          <cell r="E2">
            <v>43.203720000000004</v>
          </cell>
          <cell r="F2">
            <v>40.503720000000001</v>
          </cell>
          <cell r="G2">
            <v>41.803719999999998</v>
          </cell>
          <cell r="H2">
            <v>42.303719999999998</v>
          </cell>
          <cell r="I2">
            <v>4.2037200000000006</v>
          </cell>
          <cell r="J2">
            <v>16.703720000000001</v>
          </cell>
          <cell r="K2">
            <v>14.703719999999999</v>
          </cell>
          <cell r="L2">
            <v>11.5</v>
          </cell>
        </row>
        <row r="3">
          <cell r="A3" t="str">
            <v>Telerj11120000</v>
          </cell>
          <cell r="B3">
            <v>1098.3577</v>
          </cell>
          <cell r="C3">
            <v>1136.2058</v>
          </cell>
          <cell r="D3">
            <v>2478.0267799999997</v>
          </cell>
          <cell r="E3">
            <v>1268.3413700000001</v>
          </cell>
          <cell r="F3">
            <v>1035.10437</v>
          </cell>
          <cell r="G3">
            <v>3709.1212300000002</v>
          </cell>
          <cell r="H3">
            <v>334.60361999999998</v>
          </cell>
          <cell r="I3">
            <v>356.91838999999999</v>
          </cell>
          <cell r="J3">
            <v>5499.4022199999999</v>
          </cell>
          <cell r="K3">
            <v>20286.26943</v>
          </cell>
          <cell r="L3">
            <v>12767.47739</v>
          </cell>
        </row>
        <row r="4">
          <cell r="A4" t="str">
            <v>Telerj11130000</v>
          </cell>
          <cell r="B4">
            <v>30858.310269999998</v>
          </cell>
          <cell r="C4">
            <v>31104.437089999999</v>
          </cell>
          <cell r="D4">
            <v>50258.269270000004</v>
          </cell>
          <cell r="E4">
            <v>13753.20277</v>
          </cell>
          <cell r="F4">
            <v>8464.667730000001</v>
          </cell>
          <cell r="G4">
            <v>57541.196309999999</v>
          </cell>
          <cell r="H4">
            <v>381.21643</v>
          </cell>
          <cell r="I4">
            <v>385.50441999999998</v>
          </cell>
          <cell r="J4">
            <v>2928.39939</v>
          </cell>
          <cell r="K4">
            <v>5896.0459700000001</v>
          </cell>
          <cell r="L4">
            <v>10147.636970000001</v>
          </cell>
        </row>
        <row r="5">
          <cell r="A5" t="str">
            <v>Telerj11211000</v>
          </cell>
          <cell r="B5">
            <v>436267.05729999999</v>
          </cell>
          <cell r="C5">
            <v>464354.315</v>
          </cell>
          <cell r="D5">
            <v>491231.16860000003</v>
          </cell>
          <cell r="E5">
            <v>561682.63899999997</v>
          </cell>
          <cell r="F5">
            <v>574057.50249999994</v>
          </cell>
          <cell r="G5">
            <v>571768.98629999999</v>
          </cell>
          <cell r="H5">
            <v>607367.96629999997</v>
          </cell>
          <cell r="I5">
            <v>611178.4817</v>
          </cell>
          <cell r="J5">
            <v>663172.46470000001</v>
          </cell>
          <cell r="K5">
            <v>706197.53610000003</v>
          </cell>
          <cell r="L5">
            <v>752806.36750000005</v>
          </cell>
        </row>
        <row r="6">
          <cell r="A6" t="str">
            <v>Telerj11212000</v>
          </cell>
          <cell r="B6">
            <v>63.245550000000001</v>
          </cell>
          <cell r="C6">
            <v>63.245550000000001</v>
          </cell>
          <cell r="D6">
            <v>63.245550000000001</v>
          </cell>
          <cell r="E6">
            <v>5574.3048799999997</v>
          </cell>
          <cell r="F6">
            <v>24.328720000000001</v>
          </cell>
          <cell r="G6">
            <v>0.67500000000000004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A7" t="str">
            <v>Telerj11213000</v>
          </cell>
          <cell r="B7">
            <v>975.38830000000007</v>
          </cell>
          <cell r="C7">
            <v>1121.7017900000001</v>
          </cell>
          <cell r="D7">
            <v>341.49053999999995</v>
          </cell>
          <cell r="E7">
            <v>126.08645</v>
          </cell>
          <cell r="F7">
            <v>1945.5334800000001</v>
          </cell>
          <cell r="G7">
            <v>1935.8111100000001</v>
          </cell>
          <cell r="H7">
            <v>797.69137999999998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</row>
        <row r="8">
          <cell r="A8" t="str">
            <v>Telerj11215000</v>
          </cell>
          <cell r="B8">
            <v>-5984.6776220000002</v>
          </cell>
          <cell r="C8">
            <v>-10756.212240000001</v>
          </cell>
          <cell r="D8">
            <v>-18082.306339999999</v>
          </cell>
          <cell r="E8">
            <v>-23422.000649999998</v>
          </cell>
          <cell r="F8">
            <v>-11489.722300000001</v>
          </cell>
          <cell r="G8">
            <v>-6354.3136100000002</v>
          </cell>
          <cell r="H8">
            <v>-11261.322029999999</v>
          </cell>
          <cell r="I8">
            <v>-13828.80683</v>
          </cell>
          <cell r="J8">
            <v>-11466.444619999998</v>
          </cell>
          <cell r="K8">
            <v>-12479.72229</v>
          </cell>
          <cell r="L8">
            <v>-4030.3527100000001</v>
          </cell>
        </row>
        <row r="9">
          <cell r="A9" t="str">
            <v>Telerj11218000</v>
          </cell>
          <cell r="B9">
            <v>12672.644960000001</v>
          </cell>
          <cell r="C9">
            <v>11973.2719</v>
          </cell>
          <cell r="D9">
            <v>14000.7958</v>
          </cell>
          <cell r="E9">
            <v>11728.374250000001</v>
          </cell>
          <cell r="F9">
            <v>11065.365679999999</v>
          </cell>
          <cell r="G9">
            <v>10288.52547</v>
          </cell>
          <cell r="H9">
            <v>10567.811029999999</v>
          </cell>
          <cell r="I9">
            <v>9203.1003599999985</v>
          </cell>
          <cell r="J9">
            <v>17722.696059999998</v>
          </cell>
          <cell r="K9">
            <v>7574.1527400000004</v>
          </cell>
          <cell r="L9">
            <v>9472.3187600000001</v>
          </cell>
        </row>
        <row r="10">
          <cell r="A10" t="str">
            <v>Telerj11219000</v>
          </cell>
          <cell r="B10">
            <v>-20886.152999999998</v>
          </cell>
          <cell r="C10">
            <v>-24272.269</v>
          </cell>
          <cell r="D10">
            <v>-25072.269</v>
          </cell>
          <cell r="E10">
            <v>-25872.269</v>
          </cell>
          <cell r="F10">
            <v>-27464.692999999999</v>
          </cell>
          <cell r="G10">
            <v>-28374.66</v>
          </cell>
          <cell r="H10">
            <v>-29206.344000000001</v>
          </cell>
          <cell r="I10">
            <v>-29570.440920000001</v>
          </cell>
          <cell r="J10">
            <v>-30313.281920000001</v>
          </cell>
          <cell r="K10">
            <v>-31170.74192</v>
          </cell>
          <cell r="L10">
            <v>-32163.533920000002</v>
          </cell>
        </row>
        <row r="11">
          <cell r="A11" t="str">
            <v>Telerj11220000</v>
          </cell>
          <cell r="B11">
            <v>43323.89228</v>
          </cell>
          <cell r="C11">
            <v>29319.069800000001</v>
          </cell>
          <cell r="D11">
            <v>29782.17009</v>
          </cell>
          <cell r="E11">
            <v>22982.898799999999</v>
          </cell>
          <cell r="F11">
            <v>23651.435289999998</v>
          </cell>
          <cell r="G11">
            <v>33077.43374</v>
          </cell>
          <cell r="H11">
            <v>5217.7332400000005</v>
          </cell>
          <cell r="I11">
            <v>2028.2633899999998</v>
          </cell>
          <cell r="J11">
            <v>0</v>
          </cell>
          <cell r="K11">
            <v>3500</v>
          </cell>
          <cell r="L11">
            <v>3558.7485799999999</v>
          </cell>
        </row>
        <row r="12">
          <cell r="A12" t="str">
            <v>Telerj11230000</v>
          </cell>
          <cell r="B12">
            <v>260708.05719999998</v>
          </cell>
          <cell r="C12">
            <v>280693.91619999998</v>
          </cell>
          <cell r="D12">
            <v>288912.06880000001</v>
          </cell>
          <cell r="E12">
            <v>300002.16939999996</v>
          </cell>
          <cell r="F12">
            <v>356383.88760000002</v>
          </cell>
          <cell r="G12">
            <v>372680.77989999996</v>
          </cell>
          <cell r="H12">
            <v>313131.21100000001</v>
          </cell>
          <cell r="I12">
            <v>373737.47499999998</v>
          </cell>
          <cell r="J12">
            <v>504015.32380000001</v>
          </cell>
          <cell r="K12">
            <v>494106.72480000003</v>
          </cell>
          <cell r="L12">
            <v>465598.44769999996</v>
          </cell>
        </row>
        <row r="13">
          <cell r="A13" t="str">
            <v>Telerj11231000</v>
          </cell>
          <cell r="B13">
            <v>136044.12419999999</v>
          </cell>
          <cell r="C13">
            <v>182607.9656</v>
          </cell>
          <cell r="D13">
            <v>185017.65419999999</v>
          </cell>
          <cell r="E13">
            <v>195154.4865</v>
          </cell>
          <cell r="F13">
            <v>239464.2709</v>
          </cell>
          <cell r="G13">
            <v>257110.5331</v>
          </cell>
          <cell r="H13">
            <v>194078.62</v>
          </cell>
          <cell r="I13">
            <v>241772.06209999998</v>
          </cell>
          <cell r="J13">
            <v>362432.66860000003</v>
          </cell>
          <cell r="K13">
            <v>352512.94630000001</v>
          </cell>
          <cell r="L13">
            <v>315693.61110000004</v>
          </cell>
        </row>
        <row r="14">
          <cell r="A14" t="str">
            <v>Telerj11231100</v>
          </cell>
          <cell r="B14">
            <v>95269.051720000003</v>
          </cell>
          <cell r="C14">
            <v>96548.619919999997</v>
          </cell>
          <cell r="D14">
            <v>100114.1437</v>
          </cell>
          <cell r="E14">
            <v>101774.6483</v>
          </cell>
          <cell r="F14">
            <v>96400.9715</v>
          </cell>
          <cell r="G14">
            <v>101905.8045</v>
          </cell>
          <cell r="H14">
            <v>102041.84120000001</v>
          </cell>
          <cell r="I14">
            <v>104471.07120000001</v>
          </cell>
          <cell r="J14">
            <v>181066.22659999999</v>
          </cell>
          <cell r="K14">
            <v>174309.49040000001</v>
          </cell>
          <cell r="L14">
            <v>170998.3524</v>
          </cell>
        </row>
        <row r="15">
          <cell r="A15" t="str">
            <v>Telerj11231120</v>
          </cell>
          <cell r="B15">
            <v>1576.9881399999999</v>
          </cell>
          <cell r="C15">
            <v>1899.30746</v>
          </cell>
          <cell r="D15">
            <v>2084.6902</v>
          </cell>
          <cell r="E15">
            <v>2257.24899</v>
          </cell>
          <cell r="F15">
            <v>1904.3031100000001</v>
          </cell>
          <cell r="G15">
            <v>1856.72171</v>
          </cell>
          <cell r="H15">
            <v>1391.2974299999998</v>
          </cell>
          <cell r="I15">
            <v>1252.79133</v>
          </cell>
          <cell r="J15">
            <v>1245.9889599999999</v>
          </cell>
          <cell r="K15">
            <v>1131.1094900000001</v>
          </cell>
          <cell r="L15">
            <v>1136.01749</v>
          </cell>
        </row>
        <row r="16">
          <cell r="A16" t="str">
            <v>Telerj11231132</v>
          </cell>
          <cell r="B16">
            <v>37991.643280000004</v>
          </cell>
          <cell r="C16">
            <v>39708.745869999999</v>
          </cell>
          <cell r="D16">
            <v>41475.937039999997</v>
          </cell>
          <cell r="E16">
            <v>44107.616249999999</v>
          </cell>
          <cell r="F16">
            <v>43764.39417</v>
          </cell>
          <cell r="G16">
            <v>43605.931240000005</v>
          </cell>
          <cell r="H16">
            <v>44182.472580000001</v>
          </cell>
          <cell r="I16">
            <v>44550.832459999998</v>
          </cell>
          <cell r="J16">
            <v>50915.119590000002</v>
          </cell>
          <cell r="K16">
            <v>44941.684289999997</v>
          </cell>
          <cell r="L16">
            <v>45428.207900000001</v>
          </cell>
        </row>
        <row r="17">
          <cell r="A17" t="str">
            <v>Telerj11231133</v>
          </cell>
          <cell r="B17">
            <v>337.16440250000005</v>
          </cell>
          <cell r="C17">
            <v>38.570219999999999</v>
          </cell>
          <cell r="D17">
            <v>999.50019250000003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Telerj11231138</v>
          </cell>
          <cell r="B18">
            <v>5011.1914100000004</v>
          </cell>
          <cell r="C18">
            <v>4009.8107500000001</v>
          </cell>
          <cell r="D18">
            <v>3110.1424200000001</v>
          </cell>
          <cell r="E18">
            <v>3110.1424200000001</v>
          </cell>
          <cell r="F18">
            <v>2434.4088900000002</v>
          </cell>
          <cell r="G18">
            <v>1365.0399499999999</v>
          </cell>
          <cell r="H18">
            <v>414.00085999999999</v>
          </cell>
          <cell r="I18">
            <v>1669.7697900000001</v>
          </cell>
          <cell r="J18">
            <v>260.75229000000002</v>
          </cell>
          <cell r="K18">
            <v>260.75229000000002</v>
          </cell>
          <cell r="L18">
            <v>260.75229000000002</v>
          </cell>
        </row>
        <row r="19">
          <cell r="A19" t="str">
            <v>Telerj11231141</v>
          </cell>
          <cell r="B19">
            <v>148.3523371</v>
          </cell>
          <cell r="C19">
            <v>13.885279200000001</v>
          </cell>
          <cell r="D19">
            <v>359.8200693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74822.121930000008</v>
          </cell>
          <cell r="K19">
            <v>74706.010930000004</v>
          </cell>
          <cell r="L19">
            <v>70754.553390000001</v>
          </cell>
        </row>
        <row r="20">
          <cell r="A20" t="str">
            <v>Telerj11231142</v>
          </cell>
          <cell r="B20">
            <v>13676.991699999999</v>
          </cell>
          <cell r="C20">
            <v>14295.14861</v>
          </cell>
          <cell r="D20">
            <v>14931.33743</v>
          </cell>
          <cell r="E20">
            <v>15878.741960000001</v>
          </cell>
          <cell r="F20">
            <v>15755.182000000001</v>
          </cell>
          <cell r="G20">
            <v>15698.13571</v>
          </cell>
          <cell r="H20">
            <v>15905.69001</v>
          </cell>
          <cell r="I20">
            <v>16038.29984</v>
          </cell>
          <cell r="J20">
            <v>18329.443039999998</v>
          </cell>
          <cell r="K20">
            <v>16179.00633</v>
          </cell>
          <cell r="L20">
            <v>16354.154829999999</v>
          </cell>
        </row>
        <row r="21">
          <cell r="A21" t="str">
            <v>Telerj11231144</v>
          </cell>
          <cell r="B21">
            <v>551.02152000000001</v>
          </cell>
          <cell r="C21">
            <v>551.02152000000001</v>
          </cell>
          <cell r="D21">
            <v>549.48070999999993</v>
          </cell>
          <cell r="E21">
            <v>550.83127999999999</v>
          </cell>
          <cell r="F21">
            <v>549.07737999999995</v>
          </cell>
          <cell r="G21">
            <v>548.88606000000004</v>
          </cell>
          <cell r="H21">
            <v>548.28913</v>
          </cell>
          <cell r="I21">
            <v>547.14500999999996</v>
          </cell>
          <cell r="J21">
            <v>0</v>
          </cell>
          <cell r="K21">
            <v>0</v>
          </cell>
          <cell r="L21">
            <v>0</v>
          </cell>
        </row>
        <row r="22">
          <cell r="A22" t="str">
            <v>Telerj11231148</v>
          </cell>
          <cell r="B22">
            <v>8045.2093099999993</v>
          </cell>
          <cell r="C22">
            <v>8045.2093099999993</v>
          </cell>
          <cell r="D22">
            <v>8045.2093099999993</v>
          </cell>
          <cell r="E22">
            <v>8045.2093099999993</v>
          </cell>
          <cell r="F22">
            <v>8045.2093099999993</v>
          </cell>
          <cell r="G22">
            <v>8045.2093099999993</v>
          </cell>
          <cell r="H22">
            <v>8045.2093099999993</v>
          </cell>
          <cell r="I22">
            <v>8496.0949099999998</v>
          </cell>
          <cell r="J22">
            <v>8045.2093099999993</v>
          </cell>
          <cell r="K22">
            <v>8045.2093099999993</v>
          </cell>
          <cell r="L22">
            <v>8045.2093099999993</v>
          </cell>
        </row>
        <row r="23">
          <cell r="A23" t="str">
            <v>Telerj11231400</v>
          </cell>
          <cell r="B23">
            <v>2908.5074599999998</v>
          </cell>
          <cell r="C23">
            <v>2992.7013099999999</v>
          </cell>
          <cell r="D23">
            <v>3394.8343999999997</v>
          </cell>
          <cell r="E23">
            <v>4166.8403900000003</v>
          </cell>
          <cell r="F23">
            <v>4354.9049400000004</v>
          </cell>
          <cell r="G23">
            <v>4993.2479499999999</v>
          </cell>
          <cell r="H23">
            <v>7894.8879999999999</v>
          </cell>
          <cell r="I23">
            <v>8388.0105299999996</v>
          </cell>
          <cell r="J23">
            <v>0</v>
          </cell>
          <cell r="K23">
            <v>0</v>
          </cell>
          <cell r="L23">
            <v>0</v>
          </cell>
        </row>
        <row r="24">
          <cell r="A24" t="str">
            <v>Telerj11236000</v>
          </cell>
          <cell r="B24">
            <v>63078.103090000004</v>
          </cell>
          <cell r="C24">
            <v>68956.023060000007</v>
          </cell>
          <cell r="D24">
            <v>75173.566230000011</v>
          </cell>
          <cell r="E24">
            <v>78120.153489999997</v>
          </cell>
          <cell r="F24">
            <v>82353.626120000001</v>
          </cell>
          <cell r="G24">
            <v>84506.488239999991</v>
          </cell>
          <cell r="H24">
            <v>101803.4813</v>
          </cell>
          <cell r="I24">
            <v>111585.114</v>
          </cell>
          <cell r="J24">
            <v>112637.8161</v>
          </cell>
          <cell r="K24">
            <v>116144.0346</v>
          </cell>
          <cell r="L24">
            <v>124930.0711</v>
          </cell>
        </row>
        <row r="25">
          <cell r="A25" t="str">
            <v>Telerj11250000</v>
          </cell>
          <cell r="B25">
            <v>54.46942</v>
          </cell>
          <cell r="C25">
            <v>54.46942</v>
          </cell>
          <cell r="D25">
            <v>54.467100000000002</v>
          </cell>
          <cell r="E25">
            <v>54.467100000000002</v>
          </cell>
          <cell r="F25">
            <v>54.468440000000001</v>
          </cell>
          <cell r="G25">
            <v>54.468440000000001</v>
          </cell>
          <cell r="H25">
            <v>54.468440000000001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A26" t="str">
            <v>Telerj11270000</v>
          </cell>
          <cell r="B26">
            <v>5698.3354100000006</v>
          </cell>
          <cell r="C26">
            <v>5744.1498600000004</v>
          </cell>
          <cell r="D26">
            <v>6417.7378399999998</v>
          </cell>
          <cell r="E26">
            <v>5325.0745099999995</v>
          </cell>
          <cell r="F26">
            <v>6188.8444400000008</v>
          </cell>
          <cell r="G26">
            <v>6440.71414</v>
          </cell>
          <cell r="H26">
            <v>5763.0191199999999</v>
          </cell>
          <cell r="I26">
            <v>4276.4903700000004</v>
          </cell>
          <cell r="J26">
            <v>3849.7966200000001</v>
          </cell>
          <cell r="K26">
            <v>4067.5318700000003</v>
          </cell>
          <cell r="L26">
            <v>5093.6930899999998</v>
          </cell>
        </row>
        <row r="27">
          <cell r="A27" t="str">
            <v>Telerj11290000</v>
          </cell>
          <cell r="B27">
            <v>7551.0040899999995</v>
          </cell>
          <cell r="C27">
            <v>8632.7198399999997</v>
          </cell>
          <cell r="D27">
            <v>9233.4966400000012</v>
          </cell>
          <cell r="E27">
            <v>6147.6808700000001</v>
          </cell>
          <cell r="F27">
            <v>12008.785820000001</v>
          </cell>
          <cell r="G27">
            <v>5713.2839899999999</v>
          </cell>
          <cell r="H27">
            <v>7919.8532000000005</v>
          </cell>
          <cell r="I27">
            <v>6290.2485700000007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>Telerj11300000</v>
          </cell>
          <cell r="B28">
            <v>18230.858469999999</v>
          </cell>
          <cell r="C28">
            <v>13949.93651</v>
          </cell>
          <cell r="D28">
            <v>10889.316800000001</v>
          </cell>
          <cell r="E28">
            <v>7381.8923399999994</v>
          </cell>
          <cell r="F28">
            <v>5921.0243399999999</v>
          </cell>
          <cell r="G28">
            <v>1576.0223500000002</v>
          </cell>
          <cell r="H28">
            <v>821.42406999999992</v>
          </cell>
          <cell r="I28">
            <v>1016.53612</v>
          </cell>
          <cell r="J28">
            <v>3194.9857700000002</v>
          </cell>
          <cell r="K28">
            <v>5166.8962499999998</v>
          </cell>
          <cell r="L28">
            <v>5364.1135899999999</v>
          </cell>
        </row>
        <row r="29">
          <cell r="A29" t="str">
            <v>Telerj12120000</v>
          </cell>
          <cell r="B29">
            <v>8863.3096500000011</v>
          </cell>
          <cell r="C29">
            <v>8863.3096500000011</v>
          </cell>
          <cell r="D29">
            <v>8863.3096500000011</v>
          </cell>
          <cell r="E29">
            <v>8863.3096500000011</v>
          </cell>
          <cell r="F29">
            <v>8863.3096500000011</v>
          </cell>
          <cell r="G29">
            <v>8863.3096500000011</v>
          </cell>
          <cell r="H29">
            <v>8863.3096500000011</v>
          </cell>
          <cell r="I29">
            <v>8863.3096500000011</v>
          </cell>
          <cell r="J29">
            <v>8863.3096500000011</v>
          </cell>
          <cell r="K29">
            <v>8863.3096500000011</v>
          </cell>
          <cell r="L29">
            <v>8863.3096500000011</v>
          </cell>
        </row>
        <row r="30">
          <cell r="A30" t="str">
            <v>Telerj12130000</v>
          </cell>
          <cell r="B30">
            <v>323624.13589999999</v>
          </cell>
          <cell r="C30">
            <v>375715.02</v>
          </cell>
          <cell r="D30">
            <v>375252.19349999999</v>
          </cell>
          <cell r="E30">
            <v>377755.80580000003</v>
          </cell>
          <cell r="F30">
            <v>383741.46369999996</v>
          </cell>
          <cell r="G30">
            <v>378237.41810000001</v>
          </cell>
          <cell r="H30">
            <v>373259.71510000003</v>
          </cell>
          <cell r="I30">
            <v>377758.10480000003</v>
          </cell>
          <cell r="J30">
            <v>295218.84710000001</v>
          </cell>
          <cell r="K30">
            <v>300432.2782</v>
          </cell>
          <cell r="L30">
            <v>298099.3</v>
          </cell>
        </row>
        <row r="31">
          <cell r="A31" t="str">
            <v>Telerj12131111</v>
          </cell>
          <cell r="B31">
            <v>231030.63259999998</v>
          </cell>
          <cell r="C31">
            <v>239646.72219999999</v>
          </cell>
          <cell r="D31">
            <v>239223.842</v>
          </cell>
          <cell r="E31">
            <v>241070.3155</v>
          </cell>
          <cell r="F31">
            <v>245373.99919999999</v>
          </cell>
          <cell r="G31">
            <v>241123.25260000001</v>
          </cell>
          <cell r="H31">
            <v>239212.79619999998</v>
          </cell>
          <cell r="I31">
            <v>243436.41759999999</v>
          </cell>
          <cell r="J31">
            <v>235385.84519999998</v>
          </cell>
          <cell r="K31">
            <v>235060.12430000002</v>
          </cell>
          <cell r="L31">
            <v>224057.38259999998</v>
          </cell>
        </row>
        <row r="32">
          <cell r="A32" t="str">
            <v>Telerj12131114</v>
          </cell>
          <cell r="B32">
            <v>13274.7379</v>
          </cell>
          <cell r="C32">
            <v>17265.185969999999</v>
          </cell>
          <cell r="D32">
            <v>17304.010969999999</v>
          </cell>
          <cell r="E32">
            <v>17304.022390000002</v>
          </cell>
          <cell r="F32">
            <v>17400.2143</v>
          </cell>
          <cell r="G32">
            <v>17613.63652</v>
          </cell>
          <cell r="H32">
            <v>14231.032499999999</v>
          </cell>
          <cell r="I32">
            <v>14987.861279999999</v>
          </cell>
          <cell r="J32">
            <v>15117.393269999999</v>
          </cell>
          <cell r="K32">
            <v>15921.515800000001</v>
          </cell>
          <cell r="L32">
            <v>18457.94497</v>
          </cell>
        </row>
        <row r="33">
          <cell r="A33" t="str">
            <v>Telerj12131121</v>
          </cell>
          <cell r="B33">
            <v>73681.873059999998</v>
          </cell>
          <cell r="C33">
            <v>76873.1345</v>
          </cell>
          <cell r="D33">
            <v>76793.266140000007</v>
          </cell>
          <cell r="E33">
            <v>77457.983950000009</v>
          </cell>
          <cell r="F33">
            <v>79007.515310000003</v>
          </cell>
          <cell r="G33">
            <v>77469.65539</v>
          </cell>
          <cell r="H33">
            <v>79027.673030000005</v>
          </cell>
          <cell r="I33">
            <v>78304.401389999999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Telerj12131122</v>
          </cell>
          <cell r="B34">
            <v>4305.4617199999993</v>
          </cell>
          <cell r="C34">
            <v>5738.0095799999999</v>
          </cell>
          <cell r="D34">
            <v>5747.4935500000001</v>
          </cell>
          <cell r="E34">
            <v>5745.2280499999997</v>
          </cell>
          <cell r="F34">
            <v>5779.8531199999998</v>
          </cell>
          <cell r="G34">
            <v>5852.8458899999996</v>
          </cell>
          <cell r="H34">
            <v>4612.4613600000002</v>
          </cell>
          <cell r="I34">
            <v>4856.6562199999998</v>
          </cell>
          <cell r="J34">
            <v>5442.2616200000002</v>
          </cell>
          <cell r="K34">
            <v>5731.7457300000005</v>
          </cell>
          <cell r="L34">
            <v>6644.8602300000002</v>
          </cell>
        </row>
        <row r="35">
          <cell r="A35" t="str">
            <v>Telerj14100000</v>
          </cell>
          <cell r="B35">
            <v>2160.6666600000003</v>
          </cell>
          <cell r="C35">
            <v>2160.6666600000003</v>
          </cell>
          <cell r="D35">
            <v>2160.6666600000003</v>
          </cell>
          <cell r="E35">
            <v>2160.6666600000003</v>
          </cell>
          <cell r="F35">
            <v>2160.6666600000003</v>
          </cell>
          <cell r="G35">
            <v>2334.0007599999999</v>
          </cell>
          <cell r="H35">
            <v>2334.0007599999999</v>
          </cell>
          <cell r="I35">
            <v>2334.0007599999999</v>
          </cell>
          <cell r="J35">
            <v>2334.0008199999997</v>
          </cell>
          <cell r="K35">
            <v>2334.0008199999997</v>
          </cell>
          <cell r="L35">
            <v>2334.0008199999997</v>
          </cell>
        </row>
        <row r="36">
          <cell r="A36" t="str">
            <v>Telerj14210000</v>
          </cell>
          <cell r="B36">
            <v>10006388.728</v>
          </cell>
          <cell r="C36">
            <v>10006388.922</v>
          </cell>
          <cell r="D36">
            <v>10006438.523</v>
          </cell>
          <cell r="E36">
            <v>10007018.630000001</v>
          </cell>
          <cell r="F36">
            <v>9950577.3159999996</v>
          </cell>
          <cell r="G36">
            <v>10009728.295</v>
          </cell>
          <cell r="H36">
            <v>9993534.2109999992</v>
          </cell>
          <cell r="I36">
            <v>10150875.689999999</v>
          </cell>
          <cell r="J36">
            <v>10359663.654999999</v>
          </cell>
          <cell r="K36">
            <v>10380682.359999999</v>
          </cell>
          <cell r="L36">
            <v>10410473.646</v>
          </cell>
        </row>
        <row r="37">
          <cell r="A37" t="str">
            <v>Telerj14220000</v>
          </cell>
          <cell r="B37">
            <v>91.18835</v>
          </cell>
          <cell r="C37">
            <v>91.18835</v>
          </cell>
          <cell r="D37">
            <v>91.18835</v>
          </cell>
          <cell r="E37">
            <v>91.18835</v>
          </cell>
          <cell r="F37">
            <v>91.18835</v>
          </cell>
          <cell r="G37">
            <v>91.18835</v>
          </cell>
          <cell r="H37">
            <v>91.18835</v>
          </cell>
          <cell r="I37">
            <v>91.18835</v>
          </cell>
          <cell r="J37">
            <v>0</v>
          </cell>
          <cell r="K37">
            <v>0</v>
          </cell>
          <cell r="L37">
            <v>0</v>
          </cell>
        </row>
        <row r="38">
          <cell r="A38" t="str">
            <v>Telerj14230000</v>
          </cell>
          <cell r="B38">
            <v>183569.2641</v>
          </cell>
          <cell r="C38">
            <v>211088.08909999998</v>
          </cell>
          <cell r="D38">
            <v>250881.01830000003</v>
          </cell>
          <cell r="E38">
            <v>282501.72610000003</v>
          </cell>
          <cell r="F38">
            <v>307402.04680000001</v>
          </cell>
          <cell r="G38">
            <v>301753.88669999997</v>
          </cell>
          <cell r="H38">
            <v>417352.02600000001</v>
          </cell>
          <cell r="I38">
            <v>370046.1287</v>
          </cell>
          <cell r="J38">
            <v>276250.72619999998</v>
          </cell>
          <cell r="K38">
            <v>315144.1115</v>
          </cell>
          <cell r="L38">
            <v>407112.1495</v>
          </cell>
        </row>
        <row r="39">
          <cell r="A39" t="str">
            <v>Telerj14230010</v>
          </cell>
          <cell r="B39">
            <v>47215.538719999997</v>
          </cell>
          <cell r="C39">
            <v>47215.538719999997</v>
          </cell>
          <cell r="D39">
            <v>47215.538719999997</v>
          </cell>
          <cell r="E39">
            <v>47215.538719999997</v>
          </cell>
          <cell r="F39">
            <v>47215.538719999997</v>
          </cell>
          <cell r="G39">
            <v>47215.538719999997</v>
          </cell>
          <cell r="H39">
            <v>32824.053510000005</v>
          </cell>
          <cell r="I39">
            <v>18417.248190000002</v>
          </cell>
          <cell r="J39">
            <v>276250.72619999998</v>
          </cell>
          <cell r="K39">
            <v>315144.1115</v>
          </cell>
          <cell r="L39">
            <v>407112.1495</v>
          </cell>
        </row>
        <row r="40">
          <cell r="A40" t="str">
            <v>Telerj14230020</v>
          </cell>
          <cell r="B40">
            <v>136353.7254</v>
          </cell>
          <cell r="C40">
            <v>163872.55040000001</v>
          </cell>
          <cell r="D40">
            <v>203665.47959999999</v>
          </cell>
          <cell r="E40">
            <v>235286.1874</v>
          </cell>
          <cell r="F40">
            <v>260186.50810000001</v>
          </cell>
          <cell r="G40">
            <v>254538.348</v>
          </cell>
          <cell r="H40">
            <v>384527.97249999997</v>
          </cell>
          <cell r="I40">
            <v>351628.88050000003</v>
          </cell>
          <cell r="J40">
            <v>0</v>
          </cell>
          <cell r="K40">
            <v>0</v>
          </cell>
          <cell r="L40">
            <v>0</v>
          </cell>
        </row>
        <row r="41">
          <cell r="A41" t="str">
            <v>Telerj14240000</v>
          </cell>
          <cell r="B41">
            <v>40099.765740000003</v>
          </cell>
          <cell r="C41">
            <v>48675.887950000004</v>
          </cell>
          <cell r="D41">
            <v>51180.50303</v>
          </cell>
          <cell r="E41">
            <v>51355.006200000003</v>
          </cell>
          <cell r="F41">
            <v>54584.147729999997</v>
          </cell>
          <cell r="G41">
            <v>39950.542729999994</v>
          </cell>
          <cell r="H41">
            <v>38797.2022</v>
          </cell>
          <cell r="I41">
            <v>55947.98014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Telerj14250000</v>
          </cell>
          <cell r="B42">
            <v>1786.61193</v>
          </cell>
          <cell r="C42">
            <v>1786.61193</v>
          </cell>
          <cell r="D42">
            <v>1786.61193</v>
          </cell>
          <cell r="E42">
            <v>1786.61193</v>
          </cell>
          <cell r="F42">
            <v>1786.61193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A43" t="str">
            <v>Telerj14290000</v>
          </cell>
          <cell r="B43">
            <v>-6263854.4189999998</v>
          </cell>
          <cell r="C43">
            <v>-6331704.5300000003</v>
          </cell>
          <cell r="D43">
            <v>-6406264.5609999998</v>
          </cell>
          <cell r="E43">
            <v>-6477651.6639999999</v>
          </cell>
          <cell r="F43">
            <v>-6521628.3370000003</v>
          </cell>
          <cell r="G43">
            <v>-6595207.8430000003</v>
          </cell>
          <cell r="H43">
            <v>-6668926.068</v>
          </cell>
          <cell r="I43">
            <v>-6737510.2039999999</v>
          </cell>
          <cell r="J43">
            <v>-6810454.1809999999</v>
          </cell>
          <cell r="K43">
            <v>-6887063.9249999998</v>
          </cell>
          <cell r="L43">
            <v>-6963358.2560000001</v>
          </cell>
        </row>
        <row r="44">
          <cell r="A44" t="str">
            <v>Telerj14300000</v>
          </cell>
          <cell r="B44">
            <v>12092.969289999999</v>
          </cell>
          <cell r="C44">
            <v>13205.57999</v>
          </cell>
          <cell r="D44">
            <v>15781.60082</v>
          </cell>
          <cell r="E44">
            <v>16793.21285</v>
          </cell>
          <cell r="F44">
            <v>20441.094570000001</v>
          </cell>
          <cell r="G44">
            <v>21840.534620000002</v>
          </cell>
          <cell r="H44">
            <v>21949.15482</v>
          </cell>
          <cell r="I44">
            <v>28267.204020000001</v>
          </cell>
          <cell r="J44">
            <v>38909.698270000001</v>
          </cell>
          <cell r="K44">
            <v>42611.62343</v>
          </cell>
          <cell r="L44">
            <v>45531.865429999998</v>
          </cell>
        </row>
        <row r="45">
          <cell r="A45" t="str">
            <v>Telerj21110000</v>
          </cell>
          <cell r="B45">
            <v>37733.45882</v>
          </cell>
          <cell r="C45">
            <v>38694.074159999996</v>
          </cell>
          <cell r="D45">
            <v>36412.091549999997</v>
          </cell>
          <cell r="E45">
            <v>33620.547030000002</v>
          </cell>
          <cell r="F45">
            <v>34729.018170000003</v>
          </cell>
          <cell r="G45">
            <v>36620.985990000001</v>
          </cell>
          <cell r="H45">
            <v>38634.622920000002</v>
          </cell>
          <cell r="I45">
            <v>30720.989000000001</v>
          </cell>
          <cell r="J45">
            <v>45700.579229999996</v>
          </cell>
          <cell r="K45">
            <v>47800.207029999998</v>
          </cell>
          <cell r="L45">
            <v>46431.650900000001</v>
          </cell>
        </row>
        <row r="46">
          <cell r="A46" t="str">
            <v>Telerj21113700</v>
          </cell>
          <cell r="B46">
            <v>13167.642220000002</v>
          </cell>
          <cell r="C46">
            <v>12771.850349999999</v>
          </cell>
          <cell r="D46">
            <v>12968.339910000001</v>
          </cell>
          <cell r="E46">
            <v>12988.130369999999</v>
          </cell>
          <cell r="F46">
            <v>13411.97364</v>
          </cell>
          <cell r="G46">
            <v>13951.251189999999</v>
          </cell>
          <cell r="H46">
            <v>13484.527830000001</v>
          </cell>
          <cell r="I46">
            <v>12934.370220000001</v>
          </cell>
          <cell r="J46">
            <v>13829.4593</v>
          </cell>
          <cell r="K46">
            <v>14337.508890000001</v>
          </cell>
          <cell r="L46">
            <v>14571.0771</v>
          </cell>
        </row>
        <row r="47">
          <cell r="A47" t="str">
            <v>Telerj21113800</v>
          </cell>
          <cell r="B47">
            <v>953.48256000000003</v>
          </cell>
          <cell r="C47">
            <v>1901.56105</v>
          </cell>
          <cell r="D47">
            <v>2877.72388</v>
          </cell>
          <cell r="E47">
            <v>3731.9672400000004</v>
          </cell>
          <cell r="F47">
            <v>4559.2262499999997</v>
          </cell>
          <cell r="G47">
            <v>5408.6047099999996</v>
          </cell>
          <cell r="H47">
            <v>6286.3896399999994</v>
          </cell>
          <cell r="I47">
            <v>7057.8353099999995</v>
          </cell>
          <cell r="J47">
            <v>7779.9455099999996</v>
          </cell>
          <cell r="K47">
            <v>8742.1175700000003</v>
          </cell>
          <cell r="L47">
            <v>9772.1801899999991</v>
          </cell>
        </row>
        <row r="48">
          <cell r="A48" t="str">
            <v>Telerj21120000</v>
          </cell>
          <cell r="B48">
            <v>353997.18669999996</v>
          </cell>
          <cell r="C48">
            <v>312601.58860000002</v>
          </cell>
          <cell r="D48">
            <v>357541.93830000004</v>
          </cell>
          <cell r="E48">
            <v>365228.99229999998</v>
          </cell>
          <cell r="F48">
            <v>381984.09960000002</v>
          </cell>
          <cell r="G48">
            <v>404684.25389999995</v>
          </cell>
          <cell r="H48">
            <v>330887.69430000003</v>
          </cell>
          <cell r="I48">
            <v>385297.27260000003</v>
          </cell>
          <cell r="J48">
            <v>360951.70019999996</v>
          </cell>
          <cell r="K48">
            <v>235478.14930000002</v>
          </cell>
          <cell r="L48">
            <v>319752.62</v>
          </cell>
        </row>
        <row r="49">
          <cell r="A49" t="str">
            <v>Telerj21121120</v>
          </cell>
          <cell r="B49">
            <v>32923.512060000001</v>
          </cell>
          <cell r="C49">
            <v>57990.6</v>
          </cell>
          <cell r="D49">
            <v>87927.106060000006</v>
          </cell>
          <cell r="E49">
            <v>96182.083620000005</v>
          </cell>
          <cell r="F49">
            <v>92179.13801000001</v>
          </cell>
          <cell r="G49">
            <v>85484.237549999991</v>
          </cell>
          <cell r="H49">
            <v>197933.8321</v>
          </cell>
          <cell r="I49">
            <v>143731.0766</v>
          </cell>
          <cell r="J49">
            <v>0</v>
          </cell>
          <cell r="K49">
            <v>0</v>
          </cell>
          <cell r="L49">
            <v>0</v>
          </cell>
        </row>
        <row r="50">
          <cell r="A50" t="str">
            <v>Telerj21130000</v>
          </cell>
          <cell r="B50">
            <v>113415.79</v>
          </cell>
          <cell r="C50">
            <v>84989.483269999997</v>
          </cell>
          <cell r="D50">
            <v>89063.194579999996</v>
          </cell>
          <cell r="E50">
            <v>93889.763709999999</v>
          </cell>
          <cell r="F50">
            <v>75841.117969999992</v>
          </cell>
          <cell r="G50">
            <v>74621.098389999999</v>
          </cell>
          <cell r="H50">
            <v>72189.607260000004</v>
          </cell>
          <cell r="I50">
            <v>19009.69326</v>
          </cell>
          <cell r="J50">
            <v>79349.213260000004</v>
          </cell>
          <cell r="K50">
            <v>79703.993480000005</v>
          </cell>
          <cell r="L50">
            <v>71250.374319999988</v>
          </cell>
        </row>
        <row r="51">
          <cell r="A51" t="str">
            <v>Telerj21141100</v>
          </cell>
          <cell r="B51">
            <v>275755.09860000003</v>
          </cell>
          <cell r="C51">
            <v>281136.01060000004</v>
          </cell>
          <cell r="D51">
            <v>299521.50589999999</v>
          </cell>
          <cell r="E51">
            <v>297758.30589999998</v>
          </cell>
          <cell r="F51">
            <v>303695.40989999997</v>
          </cell>
          <cell r="G51">
            <v>302014.57650000002</v>
          </cell>
          <cell r="H51">
            <v>0</v>
          </cell>
          <cell r="I51">
            <v>0</v>
          </cell>
          <cell r="J51">
            <v>1418.9044799999999</v>
          </cell>
          <cell r="K51">
            <v>1689.83015</v>
          </cell>
          <cell r="L51">
            <v>0</v>
          </cell>
        </row>
        <row r="52">
          <cell r="A52" t="str">
            <v>Telerj21141200</v>
          </cell>
          <cell r="B52">
            <v>3635.1032599999999</v>
          </cell>
          <cell r="C52">
            <v>6636.3382000000001</v>
          </cell>
          <cell r="D52">
            <v>6833.2901199999997</v>
          </cell>
          <cell r="E52">
            <v>7344.3629600000004</v>
          </cell>
          <cell r="F52">
            <v>8725.4055399999997</v>
          </cell>
          <cell r="G52">
            <v>22950.956420000002</v>
          </cell>
          <cell r="H52">
            <v>306679.34710000001</v>
          </cell>
          <cell r="I52">
            <v>385082.71480000002</v>
          </cell>
          <cell r="J52">
            <v>449238.57799999998</v>
          </cell>
          <cell r="K52">
            <v>425624.12419999996</v>
          </cell>
          <cell r="L52">
            <v>436637.09539999999</v>
          </cell>
        </row>
        <row r="53">
          <cell r="A53" t="str">
            <v>Telerj21142100</v>
          </cell>
          <cell r="B53">
            <v>8272.2062800000003</v>
          </cell>
          <cell r="C53">
            <v>15218.258880000001</v>
          </cell>
          <cell r="D53">
            <v>36.580059999999996</v>
          </cell>
          <cell r="E53">
            <v>36.580059999999996</v>
          </cell>
          <cell r="F53">
            <v>36.580059999999996</v>
          </cell>
          <cell r="G53">
            <v>36.580059999999996</v>
          </cell>
          <cell r="H53">
            <v>25158.65523</v>
          </cell>
          <cell r="I53">
            <v>29561.304539999997</v>
          </cell>
          <cell r="J53">
            <v>25105.80011</v>
          </cell>
          <cell r="K53">
            <v>31340.195070000002</v>
          </cell>
          <cell r="L53">
            <v>31557.267940000002</v>
          </cell>
        </row>
        <row r="54">
          <cell r="A54" t="str">
            <v>Telerj21142200</v>
          </cell>
          <cell r="B54">
            <v>8271.921049999999</v>
          </cell>
          <cell r="C54">
            <v>8953.80098</v>
          </cell>
          <cell r="D54">
            <v>27266.905220000001</v>
          </cell>
          <cell r="E54">
            <v>17222.568010000003</v>
          </cell>
          <cell r="F54">
            <v>32529.636399999999</v>
          </cell>
          <cell r="G54">
            <v>18988.614570000002</v>
          </cell>
          <cell r="H54">
            <v>36.580059999999996</v>
          </cell>
          <cell r="I54">
            <v>36.580059999999996</v>
          </cell>
          <cell r="J54">
            <v>0</v>
          </cell>
          <cell r="K54">
            <v>0</v>
          </cell>
          <cell r="L54">
            <v>0</v>
          </cell>
        </row>
        <row r="55">
          <cell r="A55" t="str">
            <v>Telerj21150000</v>
          </cell>
          <cell r="B55">
            <v>37945.043159999994</v>
          </cell>
          <cell r="C55">
            <v>31379.58567</v>
          </cell>
          <cell r="D55">
            <v>31732.72076</v>
          </cell>
          <cell r="E55">
            <v>25703.483600000003</v>
          </cell>
          <cell r="F55">
            <v>17952.57891</v>
          </cell>
          <cell r="G55">
            <v>31646.318739999999</v>
          </cell>
          <cell r="H55">
            <v>19520.751920000002</v>
          </cell>
          <cell r="I55">
            <v>9191.566929999999</v>
          </cell>
          <cell r="J55">
            <v>16905.327699999998</v>
          </cell>
          <cell r="K55">
            <v>12994.7634</v>
          </cell>
          <cell r="L55">
            <v>13423.864079999999</v>
          </cell>
        </row>
        <row r="56">
          <cell r="A56" t="str">
            <v>Telerj21160000</v>
          </cell>
          <cell r="B56">
            <v>15755.594509999999</v>
          </cell>
          <cell r="C56">
            <v>15653.995949999999</v>
          </cell>
          <cell r="D56">
            <v>15633.847009999999</v>
          </cell>
          <cell r="E56">
            <v>15574.58107</v>
          </cell>
          <cell r="F56">
            <v>15546.23101</v>
          </cell>
          <cell r="G56">
            <v>15518.064960000002</v>
          </cell>
          <cell r="H56">
            <v>24582.766010000003</v>
          </cell>
          <cell r="I56">
            <v>26337.84419</v>
          </cell>
          <cell r="J56">
            <v>18539.339370000002</v>
          </cell>
          <cell r="K56">
            <v>19987.163</v>
          </cell>
          <cell r="L56">
            <v>18425.241020000001</v>
          </cell>
        </row>
        <row r="57">
          <cell r="A57" t="str">
            <v>Telerj21170000</v>
          </cell>
          <cell r="B57">
            <v>157589.02519999997</v>
          </cell>
          <cell r="C57">
            <v>161851.27600000001</v>
          </cell>
          <cell r="D57">
            <v>168868.4172</v>
          </cell>
          <cell r="E57">
            <v>176881.829</v>
          </cell>
          <cell r="F57">
            <v>178077.14850000001</v>
          </cell>
          <cell r="G57">
            <v>172162.52619999999</v>
          </cell>
          <cell r="H57">
            <v>15484.961210000001</v>
          </cell>
          <cell r="I57">
            <v>12890.6013</v>
          </cell>
          <cell r="J57">
            <v>12890.6013</v>
          </cell>
          <cell r="K57">
            <v>12878.20505</v>
          </cell>
          <cell r="L57">
            <v>12859.946029999999</v>
          </cell>
        </row>
        <row r="58">
          <cell r="A58" t="str">
            <v>Telerj21190000</v>
          </cell>
          <cell r="B58">
            <v>42994.335370000001</v>
          </cell>
          <cell r="C58">
            <v>47062.525580000001</v>
          </cell>
          <cell r="D58">
            <v>44094.3943</v>
          </cell>
          <cell r="E58">
            <v>40500.332549999999</v>
          </cell>
          <cell r="F58">
            <v>42241.083030000002</v>
          </cell>
          <cell r="G58">
            <v>40098.539340000003</v>
          </cell>
          <cell r="H58">
            <v>177176.25719999999</v>
          </cell>
          <cell r="I58">
            <v>178654.6943</v>
          </cell>
          <cell r="J58">
            <v>203660.47839999999</v>
          </cell>
          <cell r="K58">
            <v>202257.02069999999</v>
          </cell>
          <cell r="L58">
            <v>204203.1151</v>
          </cell>
        </row>
        <row r="59">
          <cell r="A59" t="str">
            <v>Telerj22130000</v>
          </cell>
          <cell r="B59">
            <v>81285.795400000003</v>
          </cell>
          <cell r="C59">
            <v>135764.30859999999</v>
          </cell>
          <cell r="D59">
            <v>135764.30859999999</v>
          </cell>
          <cell r="E59">
            <v>135764.30859999999</v>
          </cell>
          <cell r="F59">
            <v>154928.12640000001</v>
          </cell>
          <cell r="G59">
            <v>154928.12640000001</v>
          </cell>
          <cell r="H59">
            <v>37234.792520000003</v>
          </cell>
          <cell r="I59">
            <v>31085.445769999998</v>
          </cell>
          <cell r="J59">
            <v>3480.24548</v>
          </cell>
          <cell r="K59">
            <v>144154.30869999999</v>
          </cell>
          <cell r="L59">
            <v>118831.01879999999</v>
          </cell>
        </row>
        <row r="60">
          <cell r="A60" t="str">
            <v>Telerj22141200</v>
          </cell>
          <cell r="B60">
            <v>14124.364</v>
          </cell>
          <cell r="C60">
            <v>25179.7</v>
          </cell>
          <cell r="D60">
            <v>24879.508000000002</v>
          </cell>
          <cell r="E60">
            <v>25720.612000000001</v>
          </cell>
          <cell r="F60">
            <v>26002.396000000001</v>
          </cell>
          <cell r="G60">
            <v>44825.428610000003</v>
          </cell>
          <cell r="H60">
            <v>154689.35809999998</v>
          </cell>
          <cell r="I60">
            <v>154689.35809999998</v>
          </cell>
          <cell r="J60">
            <v>31420.32487</v>
          </cell>
          <cell r="K60">
            <v>31420.32487</v>
          </cell>
          <cell r="L60">
            <v>31420.32487</v>
          </cell>
        </row>
        <row r="61">
          <cell r="A61" t="str">
            <v>Telerj22142100</v>
          </cell>
          <cell r="B61">
            <v>58330.14258</v>
          </cell>
          <cell r="C61">
            <v>116450.05990000001</v>
          </cell>
          <cell r="D61">
            <v>-8745.6615399999991</v>
          </cell>
          <cell r="E61">
            <v>0</v>
          </cell>
          <cell r="F61">
            <v>0</v>
          </cell>
          <cell r="G61">
            <v>0</v>
          </cell>
          <cell r="H61">
            <v>44062.060969999999</v>
          </cell>
          <cell r="I61">
            <v>117478.15459999999</v>
          </cell>
          <cell r="J61">
            <v>122003.6387</v>
          </cell>
          <cell r="K61">
            <v>144268.07619999998</v>
          </cell>
          <cell r="L61">
            <v>140189.66780000002</v>
          </cell>
        </row>
        <row r="62">
          <cell r="A62" t="str">
            <v>Telerj22142200</v>
          </cell>
          <cell r="B62">
            <v>31993.311140000002</v>
          </cell>
          <cell r="C62">
            <v>33219.10471</v>
          </cell>
          <cell r="D62">
            <v>108851.97959999999</v>
          </cell>
          <cell r="E62">
            <v>103549.1474</v>
          </cell>
          <cell r="F62">
            <v>88707.642349999995</v>
          </cell>
          <cell r="G62">
            <v>66435.793479999993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A63" t="str">
            <v>Telerj22150000</v>
          </cell>
          <cell r="B63">
            <v>132.56882999999999</v>
          </cell>
          <cell r="C63">
            <v>132.56882999999999</v>
          </cell>
          <cell r="D63">
            <v>132.56882999999999</v>
          </cell>
          <cell r="E63">
            <v>132.56882999999999</v>
          </cell>
          <cell r="F63">
            <v>132.56882999999999</v>
          </cell>
          <cell r="G63">
            <v>132.56882999999999</v>
          </cell>
          <cell r="H63">
            <v>65505.692369999997</v>
          </cell>
          <cell r="I63">
            <v>30692.130880000001</v>
          </cell>
          <cell r="J63">
            <v>27475.554350000002</v>
          </cell>
          <cell r="K63">
            <v>28448.681049999999</v>
          </cell>
          <cell r="L63">
            <v>29202.742469999997</v>
          </cell>
        </row>
        <row r="64">
          <cell r="A64" t="str">
            <v>Telerj22170000</v>
          </cell>
          <cell r="B64">
            <v>53098.951580000001</v>
          </cell>
          <cell r="C64">
            <v>69060.743829999992</v>
          </cell>
          <cell r="D64">
            <v>69216.043860000005</v>
          </cell>
          <cell r="E64">
            <v>69216.089489999998</v>
          </cell>
          <cell r="F64">
            <v>69600.857150000011</v>
          </cell>
          <cell r="G64">
            <v>70454.546029999998</v>
          </cell>
          <cell r="H64">
            <v>130.78380999999999</v>
          </cell>
          <cell r="I64">
            <v>130.78380999999999</v>
          </cell>
          <cell r="J64">
            <v>0</v>
          </cell>
          <cell r="K64">
            <v>0</v>
          </cell>
          <cell r="L64">
            <v>0</v>
          </cell>
        </row>
        <row r="65">
          <cell r="A65" t="str">
            <v>Telerj22190000</v>
          </cell>
          <cell r="B65">
            <v>3628.3110200000001</v>
          </cell>
          <cell r="C65">
            <v>389.81346000000002</v>
          </cell>
          <cell r="D65">
            <v>356.26573999999999</v>
          </cell>
          <cell r="E65">
            <v>334.96596</v>
          </cell>
          <cell r="F65">
            <v>341.46941999999996</v>
          </cell>
          <cell r="G65">
            <v>334.04897</v>
          </cell>
          <cell r="H65">
            <v>56924.026429999998</v>
          </cell>
          <cell r="I65">
            <v>59951.444539999997</v>
          </cell>
          <cell r="J65">
            <v>60469.573049999999</v>
          </cell>
          <cell r="K65">
            <v>63686.063150000002</v>
          </cell>
          <cell r="L65">
            <v>73831.779829999999</v>
          </cell>
        </row>
        <row r="66">
          <cell r="A66" t="str">
            <v>Telerj23100000</v>
          </cell>
          <cell r="B66">
            <v>4455.27592</v>
          </cell>
          <cell r="C66">
            <v>4455.27592</v>
          </cell>
          <cell r="D66">
            <v>6259.6050300000006</v>
          </cell>
          <cell r="E66">
            <v>4326.5094000000008</v>
          </cell>
          <cell r="F66">
            <v>4294.3177699999997</v>
          </cell>
          <cell r="G66">
            <v>4262.1261399999994</v>
          </cell>
          <cell r="H66">
            <v>324.9502</v>
          </cell>
          <cell r="I66">
            <v>313.01559999999995</v>
          </cell>
          <cell r="J66">
            <v>123716.9442</v>
          </cell>
          <cell r="K66">
            <v>123728.7399</v>
          </cell>
          <cell r="L66">
            <v>123735.76890000001</v>
          </cell>
        </row>
        <row r="67">
          <cell r="A67" t="str">
            <v>Telerj24100000</v>
          </cell>
          <cell r="B67">
            <v>258.85329999999999</v>
          </cell>
          <cell r="C67">
            <v>258.22017999999997</v>
          </cell>
          <cell r="D67">
            <v>259.48716000000002</v>
          </cell>
          <cell r="E67">
            <v>259.48716000000002</v>
          </cell>
          <cell r="F67">
            <v>259.48716000000002</v>
          </cell>
          <cell r="G67">
            <v>256.95317</v>
          </cell>
          <cell r="H67">
            <v>4229.93451</v>
          </cell>
          <cell r="I67">
            <v>4197.7428799999998</v>
          </cell>
          <cell r="J67">
            <v>4197.7428799999998</v>
          </cell>
          <cell r="K67">
            <v>4197.7428799999998</v>
          </cell>
          <cell r="L67">
            <v>4101.1679899999999</v>
          </cell>
        </row>
        <row r="68">
          <cell r="A68" t="str">
            <v>Telerj25100000</v>
          </cell>
          <cell r="B68">
            <v>3816111.7370000002</v>
          </cell>
          <cell r="C68">
            <v>3816111.7370000002</v>
          </cell>
          <cell r="D68">
            <v>3816111.7370000002</v>
          </cell>
          <cell r="E68">
            <v>3816111.7370000002</v>
          </cell>
          <cell r="F68">
            <v>3816111.7370000002</v>
          </cell>
          <cell r="G68">
            <v>3816111.7370000002</v>
          </cell>
          <cell r="H68">
            <v>256.95317</v>
          </cell>
          <cell r="I68">
            <v>256.95317</v>
          </cell>
          <cell r="J68">
            <v>256.95317</v>
          </cell>
          <cell r="K68">
            <v>256.95317</v>
          </cell>
          <cell r="L68">
            <v>256.95317</v>
          </cell>
        </row>
        <row r="69">
          <cell r="A69" t="str">
            <v>Telerj25210000</v>
          </cell>
          <cell r="B69">
            <v>456637.9068</v>
          </cell>
          <cell r="C69">
            <v>456670.8763</v>
          </cell>
          <cell r="D69">
            <v>456672.4497</v>
          </cell>
          <cell r="E69">
            <v>456672.4497</v>
          </cell>
          <cell r="F69">
            <v>456676.34960000002</v>
          </cell>
          <cell r="G69">
            <v>456737.15649999998</v>
          </cell>
          <cell r="H69">
            <v>3816111.7370000002</v>
          </cell>
          <cell r="I69">
            <v>3816111.7370000002</v>
          </cell>
          <cell r="J69">
            <v>3816111.7370000002</v>
          </cell>
          <cell r="K69">
            <v>3816111.7370000002</v>
          </cell>
          <cell r="L69">
            <v>3816111.7370000002</v>
          </cell>
        </row>
        <row r="70">
          <cell r="A70" t="str">
            <v>Telerj25310000</v>
          </cell>
          <cell r="B70">
            <v>-451775.39010000002</v>
          </cell>
          <cell r="C70">
            <v>-492527.29439999996</v>
          </cell>
          <cell r="D70">
            <v>-492527.29439999996</v>
          </cell>
          <cell r="E70">
            <v>-492527.29439999996</v>
          </cell>
          <cell r="F70">
            <v>-492527.29439999996</v>
          </cell>
          <cell r="G70">
            <v>-492527.29439999996</v>
          </cell>
          <cell r="H70">
            <v>456737.15649999998</v>
          </cell>
          <cell r="I70">
            <v>456737.15649999998</v>
          </cell>
          <cell r="J70">
            <v>456737.15649999998</v>
          </cell>
          <cell r="K70">
            <v>456737.15649999998</v>
          </cell>
          <cell r="L70">
            <v>456737.15649999998</v>
          </cell>
        </row>
        <row r="71">
          <cell r="A71" t="str">
            <v>Telerj25320000</v>
          </cell>
          <cell r="B71">
            <v>-18161.623059999998</v>
          </cell>
          <cell r="C71">
            <v>-19927.141460000003</v>
          </cell>
          <cell r="D71">
            <v>-27509.046260000003</v>
          </cell>
          <cell r="E71">
            <v>-35871.368049999997</v>
          </cell>
          <cell r="F71">
            <v>-45979.421780000004</v>
          </cell>
          <cell r="G71">
            <v>-43602.525479999997</v>
          </cell>
          <cell r="H71">
            <v>-492527.29439999996</v>
          </cell>
          <cell r="I71">
            <v>-489955.09039999999</v>
          </cell>
          <cell r="J71">
            <v>-489955.09039999999</v>
          </cell>
          <cell r="K71">
            <v>-489955.09039999999</v>
          </cell>
          <cell r="L71">
            <v>-489955.09039999999</v>
          </cell>
        </row>
        <row r="72">
          <cell r="A72" t="str">
            <v>Telerj31289120</v>
          </cell>
          <cell r="B72">
            <v>4045.4060800000002</v>
          </cell>
          <cell r="C72">
            <v>940.44792000000007</v>
          </cell>
          <cell r="D72">
            <v>21.927879999999277</v>
          </cell>
          <cell r="E72">
            <v>0</v>
          </cell>
          <cell r="F72">
            <v>0</v>
          </cell>
          <cell r="G72">
            <v>0</v>
          </cell>
          <cell r="H72">
            <v>-54845.019319999999</v>
          </cell>
          <cell r="I72">
            <v>-36720.71675</v>
          </cell>
          <cell r="J72">
            <v>-38850.296119999999</v>
          </cell>
          <cell r="K72">
            <v>-24955.359579999997</v>
          </cell>
          <cell r="L72">
            <v>-21321.97064</v>
          </cell>
        </row>
        <row r="73">
          <cell r="A73" t="str">
            <v>Telerj31986210</v>
          </cell>
          <cell r="B73">
            <v>1489.33242</v>
          </cell>
          <cell r="C73">
            <v>1518.5167000000004</v>
          </cell>
          <cell r="D73">
            <v>1570.2897599999992</v>
          </cell>
          <cell r="E73">
            <v>1574.6758800000007</v>
          </cell>
          <cell r="F73">
            <v>1579.55879</v>
          </cell>
          <cell r="G73">
            <v>1598.2392099999997</v>
          </cell>
          <cell r="H73">
            <v>0</v>
          </cell>
          <cell r="I73">
            <v>0</v>
          </cell>
          <cell r="J73">
            <v>-5007.7818799999995</v>
          </cell>
          <cell r="K73">
            <v>0</v>
          </cell>
          <cell r="L73">
            <v>-5007.7818799999995</v>
          </cell>
        </row>
        <row r="74">
          <cell r="A74" t="str">
            <v>Telerj31986500</v>
          </cell>
          <cell r="B74">
            <v>52695.264380000001</v>
          </cell>
          <cell r="C74">
            <v>51242.036719999996</v>
          </cell>
          <cell r="D74">
            <v>51265.104500000001</v>
          </cell>
          <cell r="E74">
            <v>49890.18220000001</v>
          </cell>
          <cell r="F74">
            <v>42237.343599999993</v>
          </cell>
          <cell r="G74">
            <v>51507.25410000002</v>
          </cell>
          <cell r="H74">
            <v>1706.6104799999994</v>
          </cell>
          <cell r="I74">
            <v>1653.9277999999995</v>
          </cell>
          <cell r="J74">
            <v>1799.0116000000016</v>
          </cell>
          <cell r="K74">
            <v>1937.5761599999987</v>
          </cell>
          <cell r="L74">
            <v>1851.2783100000015</v>
          </cell>
        </row>
        <row r="75">
          <cell r="A75" t="str">
            <v>Telerj31986710</v>
          </cell>
          <cell r="B75">
            <v>6873.8418799999999</v>
          </cell>
          <cell r="C75">
            <v>7008.5386800000015</v>
          </cell>
          <cell r="D75">
            <v>7247.4912199999999</v>
          </cell>
          <cell r="E75">
            <v>7267.7347300000001</v>
          </cell>
          <cell r="F75">
            <v>7290.2714799999994</v>
          </cell>
          <cell r="G75">
            <v>7376.4113799999977</v>
          </cell>
          <cell r="H75">
            <v>55664.297699999996</v>
          </cell>
          <cell r="I75">
            <v>59581.084600000002</v>
          </cell>
          <cell r="J75">
            <v>61680.838199999998</v>
          </cell>
          <cell r="K75">
            <v>60304.666099999973</v>
          </cell>
          <cell r="L75">
            <v>61221.410700000008</v>
          </cell>
        </row>
        <row r="76">
          <cell r="A76" t="str">
            <v>Telerj41100000</v>
          </cell>
          <cell r="B76">
            <v>232768.0177</v>
          </cell>
          <cell r="C76">
            <v>235668.95170000001</v>
          </cell>
          <cell r="D76">
            <v>243294.79620000004</v>
          </cell>
          <cell r="E76">
            <v>243708.08</v>
          </cell>
          <cell r="F76">
            <v>244769.22939999995</v>
          </cell>
          <cell r="G76">
            <v>247520.52300000004</v>
          </cell>
          <cell r="H76">
            <v>7876.4866299999994</v>
          </cell>
          <cell r="I76">
            <v>7480.8571100000045</v>
          </cell>
          <cell r="J76">
            <v>8303.1301199999943</v>
          </cell>
          <cell r="K76">
            <v>8942.6590800000122</v>
          </cell>
          <cell r="L76">
            <v>8544.3614299999899</v>
          </cell>
        </row>
        <row r="77">
          <cell r="A77" t="str">
            <v>Telerj49100000</v>
          </cell>
          <cell r="B77">
            <v>-3639.9590699999999</v>
          </cell>
          <cell r="C77">
            <v>-2050.9963600000001</v>
          </cell>
          <cell r="D77">
            <v>-1711.7547600000007</v>
          </cell>
          <cell r="E77">
            <v>-1450.2555899999979</v>
          </cell>
          <cell r="F77">
            <v>-1760.1804200000006</v>
          </cell>
          <cell r="G77">
            <v>-1640.1434300000019</v>
          </cell>
          <cell r="H77">
            <v>238967.96800000011</v>
          </cell>
          <cell r="I77">
            <v>272347.14299999992</v>
          </cell>
          <cell r="J77">
            <v>278776.96000000002</v>
          </cell>
          <cell r="K77">
            <v>300277.7629999998</v>
          </cell>
          <cell r="L77">
            <v>287595.3459999999</v>
          </cell>
        </row>
        <row r="78">
          <cell r="A78" t="str">
            <v>Telerj49100000</v>
          </cell>
          <cell r="B78">
            <v>-3639.9590699999999</v>
          </cell>
          <cell r="C78">
            <v>-2050.9963600000001</v>
          </cell>
          <cell r="D78">
            <v>-1711.7547600000007</v>
          </cell>
          <cell r="E78">
            <v>-1450.2555899999979</v>
          </cell>
          <cell r="F78">
            <v>-1760.1804200000006</v>
          </cell>
          <cell r="G78">
            <v>-1640.1434300000019</v>
          </cell>
          <cell r="H78">
            <v>-1418.4145499999977</v>
          </cell>
          <cell r="I78">
            <v>-2011.9082300000009</v>
          </cell>
          <cell r="J78">
            <v>-2005.9572800000005</v>
          </cell>
          <cell r="K78">
            <v>-2189.1276499999985</v>
          </cell>
          <cell r="L78">
            <v>-2783.2974300000024</v>
          </cell>
        </row>
      </sheetData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_TNL"/>
      <sheetName val="_NRJ"/>
      <sheetName val="_MG"/>
      <sheetName val="_ES"/>
      <sheetName val="_NMG"/>
      <sheetName val="_BA"/>
      <sheetName val="_SE"/>
      <sheetName val="_AL"/>
      <sheetName val="_NBA"/>
      <sheetName val="_PE"/>
      <sheetName val="_PB"/>
      <sheetName val="_RN"/>
      <sheetName val="_NPE"/>
      <sheetName val="_CE"/>
      <sheetName val="_PI"/>
      <sheetName val="_MA"/>
      <sheetName val="_PA"/>
      <sheetName val="_AP"/>
      <sheetName val="_AM"/>
      <sheetName val="_RR"/>
      <sheetName val="_NCE"/>
      <sheetName val="Resumo"/>
      <sheetName val="Sispec99"/>
      <sheetName val="Tabelas"/>
      <sheetName val="Mês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Chave</v>
          </cell>
          <cell r="B1" t="str">
            <v>01/01/99</v>
          </cell>
          <cell r="C1" t="str">
            <v>01/02/99</v>
          </cell>
          <cell r="D1" t="str">
            <v>01/03/99</v>
          </cell>
          <cell r="E1" t="str">
            <v>01/04/99</v>
          </cell>
          <cell r="F1" t="str">
            <v>01/05/99</v>
          </cell>
          <cell r="G1" t="str">
            <v>01/06/99</v>
          </cell>
          <cell r="H1" t="str">
            <v>01/07/99</v>
          </cell>
          <cell r="I1" t="str">
            <v>01/08/99</v>
          </cell>
          <cell r="J1" t="str">
            <v>01/09/99</v>
          </cell>
          <cell r="K1" t="str">
            <v>01/10/99</v>
          </cell>
          <cell r="L1" t="str">
            <v>01/11/99</v>
          </cell>
          <cell r="M1" t="str">
            <v>01/12/99</v>
          </cell>
        </row>
        <row r="2">
          <cell r="A2" t="str">
            <v>Telaima31138100</v>
          </cell>
          <cell r="B2">
            <v>167.24135000000001</v>
          </cell>
          <cell r="C2">
            <v>156.62540000000001</v>
          </cell>
          <cell r="D2">
            <v>209.32893000000001</v>
          </cell>
          <cell r="E2">
            <v>224.96592999999996</v>
          </cell>
          <cell r="F2">
            <v>41.79663000000005</v>
          </cell>
          <cell r="G2">
            <v>369.67239999999981</v>
          </cell>
          <cell r="H2">
            <v>217.33852999999999</v>
          </cell>
          <cell r="I2">
            <v>230.96537000000012</v>
          </cell>
          <cell r="J2">
            <v>160.79710999999998</v>
          </cell>
          <cell r="K2">
            <v>293.21443000000022</v>
          </cell>
          <cell r="L2">
            <v>487.69270999999981</v>
          </cell>
          <cell r="M2">
            <v>167.33993000000009</v>
          </cell>
        </row>
        <row r="3">
          <cell r="A3" t="str">
            <v>Telaima31138110</v>
          </cell>
          <cell r="B3">
            <v>156.30948999999998</v>
          </cell>
          <cell r="C3">
            <v>147.84411999999998</v>
          </cell>
          <cell r="D3">
            <v>187.93608000000006</v>
          </cell>
          <cell r="E3">
            <v>213.49630999999999</v>
          </cell>
          <cell r="F3">
            <v>31.404329999999959</v>
          </cell>
          <cell r="G3">
            <v>354.32413000000008</v>
          </cell>
          <cell r="H3">
            <v>204.57781999999997</v>
          </cell>
          <cell r="I3">
            <v>218.21349000000009</v>
          </cell>
          <cell r="J3">
            <v>167.12979999999993</v>
          </cell>
          <cell r="K3">
            <v>266.63920000000007</v>
          </cell>
          <cell r="L3">
            <v>479.37333000000012</v>
          </cell>
          <cell r="M3">
            <v>168.90086999999994</v>
          </cell>
        </row>
        <row r="4">
          <cell r="A4" t="str">
            <v>Telaima31138113</v>
          </cell>
          <cell r="B4">
            <v>156.30948999999998</v>
          </cell>
          <cell r="C4">
            <v>147.84411999999998</v>
          </cell>
          <cell r="D4">
            <v>187.93608000000006</v>
          </cell>
          <cell r="E4">
            <v>213.49630999999999</v>
          </cell>
          <cell r="F4">
            <v>31.404329999999959</v>
          </cell>
          <cell r="G4">
            <v>354.32413000000008</v>
          </cell>
          <cell r="H4">
            <v>204.57781999999997</v>
          </cell>
          <cell r="I4">
            <v>218.21349000000009</v>
          </cell>
          <cell r="J4">
            <v>167.12979999999993</v>
          </cell>
          <cell r="K4">
            <v>266.63920000000007</v>
          </cell>
          <cell r="L4">
            <v>479.37333000000012</v>
          </cell>
          <cell r="M4">
            <v>168.90086999999994</v>
          </cell>
        </row>
        <row r="5">
          <cell r="A5" t="str">
            <v>Telaima31138120</v>
          </cell>
          <cell r="B5">
            <v>0.33882000000000001</v>
          </cell>
          <cell r="C5">
            <v>0.11074000000000001</v>
          </cell>
          <cell r="D5">
            <v>0.78698000000000001</v>
          </cell>
          <cell r="E5">
            <v>0.33048000000000011</v>
          </cell>
          <cell r="F5">
            <v>0.37259999999999982</v>
          </cell>
          <cell r="G5">
            <v>0.33506000000000014</v>
          </cell>
          <cell r="H5">
            <v>0.32462000000000035</v>
          </cell>
          <cell r="I5">
            <v>0.34400999999999948</v>
          </cell>
          <cell r="J5">
            <v>-0.24617999999999984</v>
          </cell>
          <cell r="K5">
            <v>0.29585999999999979</v>
          </cell>
          <cell r="L5">
            <v>2.1450000000000191E-2</v>
          </cell>
          <cell r="M5">
            <v>-0.21126999999999985</v>
          </cell>
        </row>
        <row r="6">
          <cell r="A6" t="str">
            <v>Telaima31138122</v>
          </cell>
          <cell r="B6">
            <v>3.7450000000000004E-2</v>
          </cell>
          <cell r="C6">
            <v>2.325E-2</v>
          </cell>
          <cell r="D6">
            <v>7.9149999999999998E-2</v>
          </cell>
          <cell r="E6">
            <v>2.9409999999999992E-2</v>
          </cell>
          <cell r="F6">
            <v>-0.16925999999999999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 t="str">
            <v>Telaima31138123</v>
          </cell>
          <cell r="B7">
            <v>0.30137000000000003</v>
          </cell>
          <cell r="C7">
            <v>8.7490000000000012E-2</v>
          </cell>
          <cell r="D7">
            <v>0.70783000000000018</v>
          </cell>
          <cell r="E7">
            <v>0.30106999999999973</v>
          </cell>
          <cell r="F7">
            <v>0.54186000000000001</v>
          </cell>
          <cell r="G7">
            <v>0.33506000000000014</v>
          </cell>
          <cell r="H7">
            <v>0.32462000000000035</v>
          </cell>
          <cell r="I7">
            <v>0.34400999999999948</v>
          </cell>
          <cell r="J7">
            <v>-0.24617999999999984</v>
          </cell>
          <cell r="K7">
            <v>0.29585999999999979</v>
          </cell>
          <cell r="L7">
            <v>2.1450000000000191E-2</v>
          </cell>
          <cell r="M7">
            <v>-0.21126999999999985</v>
          </cell>
        </row>
        <row r="8">
          <cell r="A8" t="str">
            <v>Telaima31138130</v>
          </cell>
          <cell r="B8">
            <v>10.59304</v>
          </cell>
          <cell r="C8">
            <v>8.6705400000000008</v>
          </cell>
          <cell r="D8">
            <v>20.605869999999999</v>
          </cell>
          <cell r="E8">
            <v>11.139139999999998</v>
          </cell>
          <cell r="F8">
            <v>10.0197</v>
          </cell>
          <cell r="G8">
            <v>15.013210000000001</v>
          </cell>
          <cell r="H8">
            <v>12.436089999999993</v>
          </cell>
          <cell r="I8">
            <v>12.407870000000017</v>
          </cell>
          <cell r="J8">
            <v>-6.0865100000000183</v>
          </cell>
          <cell r="K8">
            <v>26.279370000000014</v>
          </cell>
          <cell r="L8">
            <v>8.2979299999999938</v>
          </cell>
          <cell r="M8">
            <v>-1.3496700000000033</v>
          </cell>
        </row>
        <row r="9">
          <cell r="A9" t="str">
            <v>Telaima31138133</v>
          </cell>
          <cell r="B9">
            <v>10.59304</v>
          </cell>
          <cell r="C9">
            <v>8.6705400000000008</v>
          </cell>
          <cell r="D9">
            <v>20.605869999999999</v>
          </cell>
          <cell r="E9">
            <v>11.139139999999998</v>
          </cell>
          <cell r="F9">
            <v>10.0197</v>
          </cell>
          <cell r="G9">
            <v>15.013210000000001</v>
          </cell>
          <cell r="H9">
            <v>12.436089999999993</v>
          </cell>
          <cell r="I9">
            <v>12.407870000000017</v>
          </cell>
          <cell r="J9">
            <v>-6.0865100000000183</v>
          </cell>
          <cell r="K9">
            <v>26.279370000000014</v>
          </cell>
          <cell r="L9">
            <v>8.2979299999999938</v>
          </cell>
          <cell r="M9">
            <v>-1.3496700000000033</v>
          </cell>
        </row>
        <row r="10">
          <cell r="A10" t="str">
            <v>Telaima31138300</v>
          </cell>
          <cell r="B10">
            <v>38.823190000000004</v>
          </cell>
          <cell r="C10">
            <v>33.661470000000001</v>
          </cell>
          <cell r="D10">
            <v>40.258179999999996</v>
          </cell>
          <cell r="E10">
            <v>40.258179999999982</v>
          </cell>
          <cell r="F10">
            <v>37.203280000000007</v>
          </cell>
          <cell r="G10">
            <v>37.038070000000005</v>
          </cell>
          <cell r="H10">
            <v>23.569040000000001</v>
          </cell>
          <cell r="I10">
            <v>38.389690000000002</v>
          </cell>
          <cell r="J10">
            <v>493.38181000000009</v>
          </cell>
          <cell r="K10">
            <v>-186.84473000000003</v>
          </cell>
          <cell r="L10">
            <v>118.28675999999984</v>
          </cell>
          <cell r="M10">
            <v>113.14755000000014</v>
          </cell>
        </row>
        <row r="11">
          <cell r="A11" t="str">
            <v>Telaima31138310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164.98442</v>
          </cell>
          <cell r="K11">
            <v>-164.24032</v>
          </cell>
          <cell r="L11">
            <v>0.29262999999999995</v>
          </cell>
          <cell r="M11">
            <v>0.19928999999999997</v>
          </cell>
        </row>
        <row r="12">
          <cell r="A12" t="str">
            <v>Telaima31138313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164.98442</v>
          </cell>
          <cell r="K12">
            <v>-164.24032</v>
          </cell>
          <cell r="L12">
            <v>0.29262999999999995</v>
          </cell>
          <cell r="M12">
            <v>0.19928999999999997</v>
          </cell>
        </row>
        <row r="13">
          <cell r="A13" t="str">
            <v>Telaima31138320</v>
          </cell>
          <cell r="B13">
            <v>12.21576</v>
          </cell>
          <cell r="C13">
            <v>9.75685</v>
          </cell>
          <cell r="D13">
            <v>11.830409999999997</v>
          </cell>
          <cell r="E13">
            <v>11.830410000000001</v>
          </cell>
          <cell r="F13">
            <v>10.324170000000002</v>
          </cell>
          <cell r="G13">
            <v>11.284849999999992</v>
          </cell>
          <cell r="H13">
            <v>-4.3838099999999898</v>
          </cell>
          <cell r="I13">
            <v>11.061600000000006</v>
          </cell>
          <cell r="J13">
            <v>310.25761</v>
          </cell>
          <cell r="K13">
            <v>-38.155859999999961</v>
          </cell>
          <cell r="L13">
            <v>92.303179999999941</v>
          </cell>
          <cell r="M13">
            <v>91.165840000000003</v>
          </cell>
        </row>
        <row r="14">
          <cell r="A14" t="str">
            <v>Telaima31138323</v>
          </cell>
          <cell r="B14">
            <v>12.21576</v>
          </cell>
          <cell r="C14">
            <v>9.75685</v>
          </cell>
          <cell r="D14">
            <v>11.830409999999997</v>
          </cell>
          <cell r="E14">
            <v>11.830410000000001</v>
          </cell>
          <cell r="F14">
            <v>10.324170000000002</v>
          </cell>
          <cell r="G14">
            <v>11.284849999999992</v>
          </cell>
          <cell r="H14">
            <v>-4.3838099999999898</v>
          </cell>
          <cell r="I14">
            <v>11.061600000000006</v>
          </cell>
          <cell r="J14">
            <v>310.25761</v>
          </cell>
          <cell r="K14">
            <v>-38.155859999999961</v>
          </cell>
          <cell r="L14">
            <v>92.303179999999941</v>
          </cell>
          <cell r="M14">
            <v>91.165840000000003</v>
          </cell>
        </row>
        <row r="15">
          <cell r="A15" t="str">
            <v>Telaima31138330</v>
          </cell>
          <cell r="B15">
            <v>26.607430000000001</v>
          </cell>
          <cell r="C15">
            <v>23.904620000000001</v>
          </cell>
          <cell r="D15">
            <v>28.42777000000001</v>
          </cell>
          <cell r="E15">
            <v>28.427769999999981</v>
          </cell>
          <cell r="F15">
            <v>26.879110000000011</v>
          </cell>
          <cell r="G15">
            <v>25.753219999999999</v>
          </cell>
          <cell r="H15">
            <v>27.952849999999984</v>
          </cell>
          <cell r="I15">
            <v>27.328090000000003</v>
          </cell>
          <cell r="J15">
            <v>18.13978000000003</v>
          </cell>
          <cell r="K15">
            <v>15.31553999999997</v>
          </cell>
          <cell r="L15">
            <v>25.59820000000002</v>
          </cell>
          <cell r="M15">
            <v>21.719249999999988</v>
          </cell>
        </row>
        <row r="16">
          <cell r="A16" t="str">
            <v>Telaima31138333</v>
          </cell>
          <cell r="B16">
            <v>26.607430000000001</v>
          </cell>
          <cell r="C16">
            <v>23.904620000000001</v>
          </cell>
          <cell r="D16">
            <v>28.42777000000001</v>
          </cell>
          <cell r="E16">
            <v>28.427769999999981</v>
          </cell>
          <cell r="F16">
            <v>26.879110000000011</v>
          </cell>
          <cell r="G16">
            <v>25.753219999999999</v>
          </cell>
          <cell r="H16">
            <v>27.952849999999984</v>
          </cell>
          <cell r="I16">
            <v>27.328090000000003</v>
          </cell>
          <cell r="J16">
            <v>18.13978000000003</v>
          </cell>
          <cell r="K16">
            <v>15.31553999999997</v>
          </cell>
          <cell r="L16">
            <v>25.59820000000002</v>
          </cell>
          <cell r="M16">
            <v>21.719249999999988</v>
          </cell>
        </row>
        <row r="17">
          <cell r="A17" t="str">
            <v>Telaima31138340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0.23591000000000001</v>
          </cell>
          <cell r="L17">
            <v>9.2749999999999999E-2</v>
          </cell>
          <cell r="M17">
            <v>6.3170000000000004E-2</v>
          </cell>
        </row>
        <row r="18">
          <cell r="A18" t="str">
            <v>Telaima31138343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0.23591000000000001</v>
          </cell>
          <cell r="L18">
            <v>9.2749999999999999E-2</v>
          </cell>
          <cell r="M18">
            <v>6.3170000000000004E-2</v>
          </cell>
        </row>
        <row r="19">
          <cell r="A19" t="str">
            <v>Telaima31144300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6.6001000000000003</v>
          </cell>
          <cell r="H19">
            <v>0</v>
          </cell>
          <cell r="I19">
            <v>7.9201299999999994</v>
          </cell>
          <cell r="J19">
            <v>15.840260000000002</v>
          </cell>
          <cell r="K19">
            <v>7.9201300000000039</v>
          </cell>
          <cell r="L19">
            <v>7.9021299999999925</v>
          </cell>
          <cell r="M19">
            <v>18.081130000000002</v>
          </cell>
        </row>
        <row r="20">
          <cell r="A20" t="str">
            <v>Telaima41111320</v>
          </cell>
          <cell r="B20">
            <v>146.74630999999999</v>
          </cell>
          <cell r="C20">
            <v>147.91497999999996</v>
          </cell>
          <cell r="D20">
            <v>139.30282000000005</v>
          </cell>
          <cell r="E20">
            <v>151.65881000000002</v>
          </cell>
          <cell r="F20">
            <v>112.77866999999992</v>
          </cell>
          <cell r="G20">
            <v>102.69937000000004</v>
          </cell>
          <cell r="H20">
            <v>62.413070000000062</v>
          </cell>
          <cell r="I20">
            <v>68.281439999999975</v>
          </cell>
          <cell r="J20">
            <v>60.628889999999956</v>
          </cell>
          <cell r="K20">
            <v>67.291099999999915</v>
          </cell>
          <cell r="L20">
            <v>48.391330000000153</v>
          </cell>
          <cell r="M20">
            <v>57.863689999999906</v>
          </cell>
        </row>
        <row r="21">
          <cell r="A21" t="str">
            <v>Telaima41111323</v>
          </cell>
          <cell r="B21">
            <v>0</v>
          </cell>
          <cell r="C21">
            <v>3.7599999999999999E-3</v>
          </cell>
          <cell r="D21">
            <v>5.6000000000000017E-4</v>
          </cell>
          <cell r="E21">
            <v>5.0099999999999997E-3</v>
          </cell>
          <cell r="F21">
            <v>2.1150000000000002E-2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Telaima41111324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6.4000000000000005E-4</v>
          </cell>
          <cell r="H22">
            <v>4.0000000000000007E-4</v>
          </cell>
          <cell r="I22">
            <v>0</v>
          </cell>
          <cell r="J22">
            <v>3.2699999999999995E-3</v>
          </cell>
          <cell r="K22">
            <v>-2.0699999999999994E-3</v>
          </cell>
          <cell r="L22">
            <v>0</v>
          </cell>
          <cell r="M22">
            <v>0</v>
          </cell>
        </row>
        <row r="23">
          <cell r="A23" t="str">
            <v>Telaima41111330</v>
          </cell>
          <cell r="B23">
            <v>-83.426580000000001</v>
          </cell>
          <cell r="C23">
            <v>-23.178089999999997</v>
          </cell>
          <cell r="D23">
            <v>-162.70425999999998</v>
          </cell>
          <cell r="E23">
            <v>-132.91721000000001</v>
          </cell>
          <cell r="F23">
            <v>402.43385000000001</v>
          </cell>
          <cell r="G23">
            <v>-0.20771000000000001</v>
          </cell>
          <cell r="H23">
            <v>181.01758999999998</v>
          </cell>
          <cell r="I23">
            <v>229.37259</v>
          </cell>
          <cell r="J23">
            <v>201.73985000000005</v>
          </cell>
          <cell r="K23">
            <v>194.20590000000004</v>
          </cell>
          <cell r="L23">
            <v>417.55320999999992</v>
          </cell>
          <cell r="M23">
            <v>256.79078000000004</v>
          </cell>
        </row>
        <row r="24">
          <cell r="A24" t="str">
            <v>Telaima41111333</v>
          </cell>
          <cell r="B24">
            <v>0</v>
          </cell>
          <cell r="C24">
            <v>0.105</v>
          </cell>
          <cell r="D24">
            <v>7.7659999999999993E-2</v>
          </cell>
          <cell r="E24">
            <v>2.5050000000000017E-2</v>
          </cell>
          <cell r="F24">
            <v>0</v>
          </cell>
          <cell r="G24">
            <v>-0.20771000000000001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 t="str">
            <v>Telasa31138100</v>
          </cell>
          <cell r="B25">
            <v>1824.3725400000001</v>
          </cell>
          <cell r="C25">
            <v>1646.4803100000001</v>
          </cell>
          <cell r="D25">
            <v>1575.1603800000003</v>
          </cell>
          <cell r="E25">
            <v>1483.5807500000001</v>
          </cell>
          <cell r="F25">
            <v>1728.7082999999993</v>
          </cell>
          <cell r="G25">
            <v>1876.1384500000004</v>
          </cell>
          <cell r="H25">
            <v>2580.8756199999989</v>
          </cell>
          <cell r="I25">
            <v>1942.4391200000009</v>
          </cell>
          <cell r="J25">
            <v>1743.3973699999988</v>
          </cell>
          <cell r="K25">
            <v>1691.7175300000017</v>
          </cell>
          <cell r="L25">
            <v>2766.0595599999979</v>
          </cell>
          <cell r="M25">
            <v>1956.3073000000004</v>
          </cell>
        </row>
        <row r="26">
          <cell r="A26" t="str">
            <v>Telasa31138110</v>
          </cell>
          <cell r="B26">
            <v>1719.6673899999998</v>
          </cell>
          <cell r="C26">
            <v>1558.0046599999998</v>
          </cell>
          <cell r="D26">
            <v>1427.568850000001</v>
          </cell>
          <cell r="E26">
            <v>1352.162119999999</v>
          </cell>
          <cell r="F26">
            <v>1630.3283300000003</v>
          </cell>
          <cell r="G26">
            <v>1810.0963600000014</v>
          </cell>
          <cell r="H26">
            <v>2484.6073999999971</v>
          </cell>
          <cell r="I26">
            <v>1846.170900000001</v>
          </cell>
          <cell r="J26">
            <v>1703.5338800000009</v>
          </cell>
          <cell r="K26">
            <v>1631.4625300000025</v>
          </cell>
          <cell r="L26">
            <v>2659.6721799999978</v>
          </cell>
          <cell r="M26">
            <v>1748.8009799999963</v>
          </cell>
        </row>
        <row r="27">
          <cell r="A27" t="str">
            <v>Telasa31138113</v>
          </cell>
          <cell r="B27">
            <v>1719.6673899999998</v>
          </cell>
          <cell r="C27">
            <v>1558.0046599999998</v>
          </cell>
          <cell r="D27">
            <v>1427.568850000001</v>
          </cell>
          <cell r="E27">
            <v>1352.162119999999</v>
          </cell>
          <cell r="F27">
            <v>1630.3283300000003</v>
          </cell>
          <cell r="G27">
            <v>1810.0963600000014</v>
          </cell>
          <cell r="H27">
            <v>2484.6073999999971</v>
          </cell>
          <cell r="I27">
            <v>1846.170900000001</v>
          </cell>
          <cell r="J27">
            <v>1703.5338800000009</v>
          </cell>
          <cell r="K27">
            <v>1631.4625300000025</v>
          </cell>
          <cell r="L27">
            <v>2659.6721799999978</v>
          </cell>
          <cell r="M27">
            <v>1748.8009799999963</v>
          </cell>
        </row>
        <row r="28">
          <cell r="A28" t="str">
            <v>Telasa31138120</v>
          </cell>
          <cell r="B28">
            <v>4.7285200000000005</v>
          </cell>
          <cell r="C28">
            <v>3.9293400000000007</v>
          </cell>
          <cell r="D28">
            <v>9.0865199999999984</v>
          </cell>
          <cell r="E28">
            <v>5.2530599999999978</v>
          </cell>
          <cell r="F28">
            <v>6.0499700000000018</v>
          </cell>
          <cell r="G28">
            <v>3.7948000000000022</v>
          </cell>
          <cell r="H28">
            <v>20.828609999999998</v>
          </cell>
          <cell r="I28">
            <v>20.828609999999991</v>
          </cell>
          <cell r="J28">
            <v>4.7956200000000138</v>
          </cell>
          <cell r="K28">
            <v>4.9349999999999996</v>
          </cell>
          <cell r="L28">
            <v>275.54874999999998</v>
          </cell>
          <cell r="M28">
            <v>182.99751999999995</v>
          </cell>
        </row>
        <row r="29">
          <cell r="A29" t="str">
            <v>Telasa31138122</v>
          </cell>
          <cell r="B29">
            <v>1.97986</v>
          </cell>
          <cell r="C29">
            <v>1.5935800000000002</v>
          </cell>
          <cell r="D29">
            <v>4.3383399999999988</v>
          </cell>
          <cell r="E29">
            <v>2.6624399999999993</v>
          </cell>
          <cell r="F29">
            <v>2.85</v>
          </cell>
          <cell r="G29">
            <v>1.4561299999999999</v>
          </cell>
          <cell r="H29">
            <v>18.074999999999999</v>
          </cell>
          <cell r="I29">
            <v>18.074999999999999</v>
          </cell>
          <cell r="J29">
            <v>0.97144000000000119</v>
          </cell>
          <cell r="K29">
            <v>1.085</v>
          </cell>
          <cell r="L29">
            <v>288.73014999999998</v>
          </cell>
          <cell r="M29">
            <v>182.99751999999995</v>
          </cell>
        </row>
        <row r="30">
          <cell r="A30" t="str">
            <v>Telasa31138123</v>
          </cell>
          <cell r="B30">
            <v>2.7486599999999997</v>
          </cell>
          <cell r="C30">
            <v>2.3357600000000001</v>
          </cell>
          <cell r="D30">
            <v>4.7481800000000014</v>
          </cell>
          <cell r="E30">
            <v>2.5906199999999977</v>
          </cell>
          <cell r="F30">
            <v>3.1999700000000022</v>
          </cell>
          <cell r="G30">
            <v>2.3386700000000005</v>
          </cell>
          <cell r="H30">
            <v>2.7536099999999983</v>
          </cell>
          <cell r="I30">
            <v>2.7536100000000019</v>
          </cell>
          <cell r="J30">
            <v>3.8241799999999984</v>
          </cell>
          <cell r="K30">
            <v>3.85</v>
          </cell>
          <cell r="L30">
            <v>-13.181399999999996</v>
          </cell>
          <cell r="M30">
            <v>0</v>
          </cell>
        </row>
        <row r="31">
          <cell r="A31" t="str">
            <v>Telasa31138130</v>
          </cell>
          <cell r="B31">
            <v>99.97663</v>
          </cell>
          <cell r="C31">
            <v>84.546310000000005</v>
          </cell>
          <cell r="D31">
            <v>138.50501000000003</v>
          </cell>
          <cell r="E31">
            <v>126.16557</v>
          </cell>
          <cell r="F31">
            <v>92.329999999999927</v>
          </cell>
          <cell r="G31">
            <v>62.247290000000135</v>
          </cell>
          <cell r="H31">
            <v>75.439609999999902</v>
          </cell>
          <cell r="I31">
            <v>75.439610000000016</v>
          </cell>
          <cell r="J31">
            <v>35.067869999999971</v>
          </cell>
          <cell r="K31">
            <v>55.32000000000005</v>
          </cell>
          <cell r="L31">
            <v>-169.16137000000003</v>
          </cell>
          <cell r="M31">
            <v>24.508799999999951</v>
          </cell>
        </row>
        <row r="32">
          <cell r="A32" t="str">
            <v>Telasa31138133</v>
          </cell>
          <cell r="B32">
            <v>99.97663</v>
          </cell>
          <cell r="C32">
            <v>84.546310000000005</v>
          </cell>
          <cell r="D32">
            <v>138.50501000000003</v>
          </cell>
          <cell r="E32">
            <v>126.16557</v>
          </cell>
          <cell r="F32">
            <v>92.329999999999927</v>
          </cell>
          <cell r="G32">
            <v>62.247290000000135</v>
          </cell>
          <cell r="H32">
            <v>75.439609999999902</v>
          </cell>
          <cell r="I32">
            <v>75.439610000000016</v>
          </cell>
          <cell r="J32">
            <v>35.067869999999971</v>
          </cell>
          <cell r="K32">
            <v>55.32000000000005</v>
          </cell>
          <cell r="L32">
            <v>-169.16137000000003</v>
          </cell>
          <cell r="M32">
            <v>24.508799999999951</v>
          </cell>
        </row>
        <row r="33">
          <cell r="A33" t="str">
            <v>Telasa31138300</v>
          </cell>
          <cell r="B33">
            <v>309.32362000000001</v>
          </cell>
          <cell r="C33">
            <v>273.5624499999999</v>
          </cell>
          <cell r="D33">
            <v>297.65797000000009</v>
          </cell>
          <cell r="E33">
            <v>297.65796999999998</v>
          </cell>
          <cell r="F33">
            <v>138.31485000000021</v>
          </cell>
          <cell r="G33">
            <v>100.30341999999996</v>
          </cell>
          <cell r="H33">
            <v>100.30341999999973</v>
          </cell>
          <cell r="I33">
            <v>100.30342000000019</v>
          </cell>
          <cell r="J33">
            <v>926.10898999999995</v>
          </cell>
          <cell r="K33">
            <v>481.76201999999967</v>
          </cell>
          <cell r="L33">
            <v>-1445.2758399999996</v>
          </cell>
          <cell r="M33">
            <v>-0.46396000000004278</v>
          </cell>
        </row>
        <row r="34">
          <cell r="A34" t="str">
            <v>Telasa31138310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323.99178000000001</v>
          </cell>
          <cell r="K34">
            <v>230.10736000000003</v>
          </cell>
          <cell r="L34">
            <v>-552.69139000000007</v>
          </cell>
          <cell r="M34">
            <v>-0.18873000000000006</v>
          </cell>
        </row>
        <row r="35">
          <cell r="A35" t="str">
            <v>Telasa31138312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321.84747999999996</v>
          </cell>
          <cell r="K35">
            <v>228.34682000000004</v>
          </cell>
          <cell r="L35">
            <v>-548.78655000000003</v>
          </cell>
          <cell r="M35">
            <v>-0.24510999999999994</v>
          </cell>
        </row>
        <row r="36">
          <cell r="A36" t="str">
            <v>Telasa31138313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2.1443000000000003</v>
          </cell>
          <cell r="K36">
            <v>1.7605399999999998</v>
          </cell>
          <cell r="L36">
            <v>-3.9048400000000001</v>
          </cell>
          <cell r="M36">
            <v>5.638E-2</v>
          </cell>
        </row>
        <row r="37">
          <cell r="A37" t="str">
            <v>Telasa31138320</v>
          </cell>
          <cell r="B37">
            <v>177.27742000000001</v>
          </cell>
          <cell r="C37">
            <v>157.81939999999997</v>
          </cell>
          <cell r="D37">
            <v>175.25337000000002</v>
          </cell>
          <cell r="E37">
            <v>175.25337000000002</v>
          </cell>
          <cell r="F37">
            <v>98.867419999999925</v>
          </cell>
          <cell r="G37">
            <v>77.490760000000023</v>
          </cell>
          <cell r="H37">
            <v>100.30342000000007</v>
          </cell>
          <cell r="I37">
            <v>77.490760000000023</v>
          </cell>
          <cell r="J37">
            <v>477.54736000000003</v>
          </cell>
          <cell r="K37">
            <v>177.24328999999989</v>
          </cell>
          <cell r="L37">
            <v>-744.12938000000008</v>
          </cell>
          <cell r="M37">
            <v>-0.21539999999981774</v>
          </cell>
        </row>
        <row r="38">
          <cell r="A38" t="str">
            <v>Telasa31138322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144.69263000000001</v>
          </cell>
          <cell r="K38">
            <v>116.76819999999998</v>
          </cell>
          <cell r="L38">
            <v>-260.08037999999999</v>
          </cell>
          <cell r="M38">
            <v>-0.22753999999999985</v>
          </cell>
        </row>
        <row r="39">
          <cell r="A39" t="str">
            <v>Telasa31138323</v>
          </cell>
          <cell r="B39">
            <v>177.27742000000001</v>
          </cell>
          <cell r="C39">
            <v>157.81939999999997</v>
          </cell>
          <cell r="D39">
            <v>175.25337000000002</v>
          </cell>
          <cell r="E39">
            <v>175.25337000000002</v>
          </cell>
          <cell r="F39">
            <v>98.867419999999925</v>
          </cell>
          <cell r="G39">
            <v>77.490760000000023</v>
          </cell>
          <cell r="H39">
            <v>100.30342000000007</v>
          </cell>
          <cell r="I39">
            <v>77.490760000000023</v>
          </cell>
          <cell r="J39">
            <v>332.85472999999979</v>
          </cell>
          <cell r="K39">
            <v>60.475090000000137</v>
          </cell>
          <cell r="L39">
            <v>-484.04899999999998</v>
          </cell>
          <cell r="M39">
            <v>1.2140000000044893E-2</v>
          </cell>
        </row>
        <row r="40">
          <cell r="A40" t="str">
            <v>Telasa31138330</v>
          </cell>
          <cell r="B40">
            <v>132.0462</v>
          </cell>
          <cell r="C40">
            <v>115.74305000000001</v>
          </cell>
          <cell r="D40">
            <v>122.40459999999999</v>
          </cell>
          <cell r="E40">
            <v>122.40460000000002</v>
          </cell>
          <cell r="F40">
            <v>39.447429999999997</v>
          </cell>
          <cell r="G40">
            <v>22.812660000000051</v>
          </cell>
          <cell r="H40">
            <v>0</v>
          </cell>
          <cell r="I40">
            <v>22.812659999999937</v>
          </cell>
          <cell r="J40">
            <v>25.346730000000093</v>
          </cell>
          <cell r="K40">
            <v>15.022969999999987</v>
          </cell>
          <cell r="L40">
            <v>-48.673910000000092</v>
          </cell>
          <cell r="M40">
            <v>0</v>
          </cell>
        </row>
        <row r="41">
          <cell r="A41" t="str">
            <v>Telasa31138333</v>
          </cell>
          <cell r="B41">
            <v>132.0462</v>
          </cell>
          <cell r="C41">
            <v>115.74305000000001</v>
          </cell>
          <cell r="D41">
            <v>122.40459999999999</v>
          </cell>
          <cell r="E41">
            <v>122.40460000000002</v>
          </cell>
          <cell r="F41">
            <v>39.447429999999997</v>
          </cell>
          <cell r="G41">
            <v>22.812660000000051</v>
          </cell>
          <cell r="H41">
            <v>0</v>
          </cell>
          <cell r="I41">
            <v>22.812659999999937</v>
          </cell>
          <cell r="J41">
            <v>25.346730000000093</v>
          </cell>
          <cell r="K41">
            <v>15.022969999999987</v>
          </cell>
          <cell r="L41">
            <v>-48.673910000000092</v>
          </cell>
          <cell r="M41">
            <v>0</v>
          </cell>
        </row>
        <row r="42">
          <cell r="A42" t="str">
            <v>Telasa31138340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99.223119999999994</v>
          </cell>
          <cell r="K42">
            <v>59.38839999999999</v>
          </cell>
          <cell r="L42">
            <v>-99.781159999999986</v>
          </cell>
          <cell r="M42">
            <v>-5.9829999999998051E-2</v>
          </cell>
        </row>
        <row r="43">
          <cell r="A43" t="str">
            <v>Telasa31138342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98.544730000000001</v>
          </cell>
          <cell r="K43">
            <v>58.830200000000005</v>
          </cell>
          <cell r="L43">
            <v>-156.92867000000001</v>
          </cell>
          <cell r="M43">
            <v>-5.9829999999999994E-2</v>
          </cell>
        </row>
        <row r="44">
          <cell r="A44" t="str">
            <v>Telasa31138343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0.67838999999999994</v>
          </cell>
          <cell r="K44">
            <v>0.55819999999999992</v>
          </cell>
          <cell r="L44">
            <v>57.147509999999997</v>
          </cell>
          <cell r="M44">
            <v>0</v>
          </cell>
        </row>
        <row r="45">
          <cell r="A45" t="str">
            <v>Telasa31144300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239.74086</v>
          </cell>
          <cell r="L45">
            <v>195.99621000000002</v>
          </cell>
          <cell r="M45">
            <v>217.71388999999999</v>
          </cell>
        </row>
        <row r="46">
          <cell r="A46" t="str">
            <v>Telasa41111320</v>
          </cell>
          <cell r="B46">
            <v>746.87315000000001</v>
          </cell>
          <cell r="C46">
            <v>699.81579999999997</v>
          </cell>
          <cell r="D46">
            <v>717.71487000000002</v>
          </cell>
          <cell r="E46">
            <v>767.54746999999998</v>
          </cell>
          <cell r="F46">
            <v>463.74353999999994</v>
          </cell>
          <cell r="G46">
            <v>851.54854000000023</v>
          </cell>
          <cell r="H46">
            <v>715.71699999999964</v>
          </cell>
          <cell r="I46">
            <v>591.48812000000089</v>
          </cell>
          <cell r="J46">
            <v>1493.7249499999998</v>
          </cell>
          <cell r="K46">
            <v>829.54428999999982</v>
          </cell>
          <cell r="L46">
            <v>48.065459999999803</v>
          </cell>
          <cell r="M46">
            <v>-271.94074999999975</v>
          </cell>
        </row>
        <row r="47">
          <cell r="A47" t="str">
            <v>Telasa41111330</v>
          </cell>
          <cell r="B47">
            <v>5.1560000000000002E-2</v>
          </cell>
          <cell r="C47">
            <v>-5.1560000000000002E-2</v>
          </cell>
          <cell r="D47">
            <v>0</v>
          </cell>
          <cell r="E47">
            <v>0</v>
          </cell>
          <cell r="F47">
            <v>14.794</v>
          </cell>
          <cell r="G47">
            <v>64.976230000000001</v>
          </cell>
          <cell r="H47">
            <v>253.67904000000001</v>
          </cell>
          <cell r="I47">
            <v>206.34791999999999</v>
          </cell>
          <cell r="J47">
            <v>267.39834000000008</v>
          </cell>
          <cell r="K47">
            <v>970.78171999999984</v>
          </cell>
          <cell r="L47">
            <v>210.32063999999991</v>
          </cell>
          <cell r="M47">
            <v>192.37570000000005</v>
          </cell>
        </row>
        <row r="48">
          <cell r="A48" t="str">
            <v>Teleamapa31138100</v>
          </cell>
          <cell r="B48">
            <v>43.860289999999999</v>
          </cell>
          <cell r="C48">
            <v>28.598649999999999</v>
          </cell>
          <cell r="D48">
            <v>717.24206000000004</v>
          </cell>
          <cell r="E48">
            <v>246.08978000000002</v>
          </cell>
          <cell r="F48">
            <v>337.6429599999999</v>
          </cell>
          <cell r="G48">
            <v>247.19938000000025</v>
          </cell>
          <cell r="H48">
            <v>321.53846999999996</v>
          </cell>
          <cell r="I48">
            <v>285.83155999999985</v>
          </cell>
          <cell r="J48">
            <v>309.99882000000025</v>
          </cell>
          <cell r="K48">
            <v>103.45369999999957</v>
          </cell>
          <cell r="L48">
            <v>663.77070000000049</v>
          </cell>
          <cell r="M48">
            <v>310.87079999999969</v>
          </cell>
        </row>
        <row r="49">
          <cell r="A49" t="str">
            <v>Teleamapa31138110</v>
          </cell>
          <cell r="B49">
            <v>33.007089999999998</v>
          </cell>
          <cell r="C49">
            <v>21.452980000000004</v>
          </cell>
          <cell r="D49">
            <v>695.34951000000001</v>
          </cell>
          <cell r="E49">
            <v>235.27265999999997</v>
          </cell>
          <cell r="F49">
            <v>326.8258400000002</v>
          </cell>
          <cell r="G49">
            <v>239.91512999999986</v>
          </cell>
          <cell r="H49">
            <v>302.51565000000005</v>
          </cell>
          <cell r="I49">
            <v>283.04099999999994</v>
          </cell>
          <cell r="J49">
            <v>296.13175000000001</v>
          </cell>
          <cell r="K49">
            <v>95.148459999999886</v>
          </cell>
          <cell r="L49">
            <v>656.58028999999988</v>
          </cell>
          <cell r="M49">
            <v>298.49553000000014</v>
          </cell>
        </row>
        <row r="50">
          <cell r="A50" t="str">
            <v>Teleamapa31138112</v>
          </cell>
          <cell r="B50">
            <v>0</v>
          </cell>
          <cell r="C50">
            <v>0</v>
          </cell>
          <cell r="D50">
            <v>6.720000000000001E-2</v>
          </cell>
          <cell r="E50">
            <v>3.8269999999999985E-2</v>
          </cell>
          <cell r="F50">
            <v>3.8270000000000012E-2</v>
          </cell>
          <cell r="G50">
            <v>2.3549999999999988E-2</v>
          </cell>
          <cell r="H50">
            <v>-3.0909999999999993E-2</v>
          </cell>
          <cell r="I50">
            <v>5.2899999999999892E-3</v>
          </cell>
          <cell r="J50">
            <v>0</v>
          </cell>
          <cell r="K50">
            <v>-0.14166999999999999</v>
          </cell>
          <cell r="L50">
            <v>0</v>
          </cell>
          <cell r="M50">
            <v>0</v>
          </cell>
        </row>
        <row r="51">
          <cell r="A51" t="str">
            <v>Teleamapa31138113</v>
          </cell>
          <cell r="B51">
            <v>33.007089999999998</v>
          </cell>
          <cell r="C51">
            <v>21.452980000000004</v>
          </cell>
          <cell r="D51">
            <v>695.28231000000005</v>
          </cell>
          <cell r="E51">
            <v>235.23438999999996</v>
          </cell>
          <cell r="F51">
            <v>326.78757000000019</v>
          </cell>
          <cell r="G51">
            <v>239.89157999999975</v>
          </cell>
          <cell r="H51">
            <v>302.54656</v>
          </cell>
          <cell r="I51">
            <v>283.03571000000011</v>
          </cell>
          <cell r="J51">
            <v>296.13175000000001</v>
          </cell>
          <cell r="K51">
            <v>95.290129999999863</v>
          </cell>
          <cell r="L51">
            <v>656.58028999999988</v>
          </cell>
          <cell r="M51">
            <v>298.49553000000014</v>
          </cell>
        </row>
        <row r="52">
          <cell r="A52" t="str">
            <v>Teleamapa31138120</v>
          </cell>
          <cell r="B52">
            <v>0.41652999999999996</v>
          </cell>
          <cell r="C52">
            <v>0.34077999999999997</v>
          </cell>
          <cell r="D52">
            <v>0.69138000000000011</v>
          </cell>
          <cell r="E52">
            <v>0.37409000000000003</v>
          </cell>
          <cell r="F52">
            <v>0.37409000000000003</v>
          </cell>
          <cell r="G52">
            <v>0.22636999999999974</v>
          </cell>
          <cell r="H52">
            <v>0.38809000000000005</v>
          </cell>
          <cell r="I52">
            <v>8.9630000000000098E-2</v>
          </cell>
          <cell r="J52">
            <v>0.34416000000000002</v>
          </cell>
          <cell r="K52">
            <v>-0.10526999999999997</v>
          </cell>
          <cell r="L52">
            <v>0.11312999999999995</v>
          </cell>
          <cell r="M52">
            <v>0.13438000000000017</v>
          </cell>
        </row>
        <row r="53">
          <cell r="A53" t="str">
            <v>Teleamapa31138122</v>
          </cell>
          <cell r="B53">
            <v>5.1679999999999997E-2</v>
          </cell>
          <cell r="C53">
            <v>7.3130000000000001E-2</v>
          </cell>
          <cell r="D53">
            <v>7.8320000000000001E-2</v>
          </cell>
          <cell r="E53">
            <v>1.7599999999999977E-2</v>
          </cell>
          <cell r="F53">
            <v>1.7600000000000032E-2</v>
          </cell>
          <cell r="G53">
            <v>-1.7200000000000021E-2</v>
          </cell>
          <cell r="H53">
            <v>6.7200000000000037E-3</v>
          </cell>
          <cell r="I53">
            <v>1.7000000000000348E-4</v>
          </cell>
          <cell r="J53">
            <v>3.4599999999999909E-3</v>
          </cell>
          <cell r="K53">
            <v>-0.23147999999999999</v>
          </cell>
          <cell r="L53">
            <v>0</v>
          </cell>
          <cell r="M53">
            <v>0</v>
          </cell>
        </row>
        <row r="54">
          <cell r="A54" t="str">
            <v>Teleamapa31138123</v>
          </cell>
          <cell r="B54">
            <v>0.36485000000000001</v>
          </cell>
          <cell r="C54">
            <v>0.26764999999999994</v>
          </cell>
          <cell r="D54">
            <v>0.61306000000000005</v>
          </cell>
          <cell r="E54">
            <v>0.35648999999999997</v>
          </cell>
          <cell r="F54">
            <v>0.35648999999999997</v>
          </cell>
          <cell r="G54">
            <v>0.24357000000000029</v>
          </cell>
          <cell r="H54">
            <v>0.38136999999999999</v>
          </cell>
          <cell r="I54">
            <v>8.9459999999999873E-2</v>
          </cell>
          <cell r="J54">
            <v>0.34069999999999956</v>
          </cell>
          <cell r="K54">
            <v>0.12621000000000038</v>
          </cell>
          <cell r="L54">
            <v>0.11312999999999995</v>
          </cell>
          <cell r="M54">
            <v>0.13438000000000017</v>
          </cell>
        </row>
        <row r="55">
          <cell r="A55" t="str">
            <v>Teleamapa31138130</v>
          </cell>
          <cell r="B55">
            <v>10.436669999999999</v>
          </cell>
          <cell r="C55">
            <v>6.8048900000000003</v>
          </cell>
          <cell r="D55">
            <v>21.201170000000005</v>
          </cell>
          <cell r="E55">
            <v>10.44303</v>
          </cell>
          <cell r="F55">
            <v>10.443029999999993</v>
          </cell>
          <cell r="G55">
            <v>7.0578799999999973</v>
          </cell>
          <cell r="H55">
            <v>18.634730000000005</v>
          </cell>
          <cell r="I55">
            <v>2.7009299999999996</v>
          </cell>
          <cell r="J55">
            <v>13.52291000000001</v>
          </cell>
          <cell r="K55">
            <v>8.4105099999999879</v>
          </cell>
          <cell r="L55">
            <v>7.0772800000000018</v>
          </cell>
          <cell r="M55">
            <v>12.240889999999993</v>
          </cell>
        </row>
        <row r="56">
          <cell r="A56" t="str">
            <v>Teleamapa31138133</v>
          </cell>
          <cell r="B56">
            <v>10.436669999999999</v>
          </cell>
          <cell r="C56">
            <v>6.8048900000000003</v>
          </cell>
          <cell r="D56">
            <v>21.201170000000005</v>
          </cell>
          <cell r="E56">
            <v>10.44303</v>
          </cell>
          <cell r="F56">
            <v>10.443029999999993</v>
          </cell>
          <cell r="G56">
            <v>7.0578799999999973</v>
          </cell>
          <cell r="H56">
            <v>18.634730000000005</v>
          </cell>
          <cell r="I56">
            <v>2.7009299999999996</v>
          </cell>
          <cell r="J56">
            <v>13.52291000000001</v>
          </cell>
          <cell r="K56">
            <v>8.4105099999999879</v>
          </cell>
          <cell r="L56">
            <v>7.0772800000000018</v>
          </cell>
          <cell r="M56">
            <v>12.240889999999993</v>
          </cell>
        </row>
        <row r="57">
          <cell r="A57" t="str">
            <v>Teleamapa31138300</v>
          </cell>
          <cell r="B57">
            <v>34.20055</v>
          </cell>
          <cell r="C57">
            <v>30.460259999999998</v>
          </cell>
          <cell r="D57">
            <v>30.460260000000005</v>
          </cell>
          <cell r="E57">
            <v>41.435959999999994</v>
          </cell>
          <cell r="F57">
            <v>35.493210000000005</v>
          </cell>
          <cell r="G57">
            <v>40.663289999999989</v>
          </cell>
          <cell r="H57">
            <v>36.390590000000003</v>
          </cell>
          <cell r="I57">
            <v>4.6574500000000114</v>
          </cell>
          <cell r="J57">
            <v>203.64148999999998</v>
          </cell>
          <cell r="K57">
            <v>511.08615999999995</v>
          </cell>
          <cell r="L57">
            <v>161.47874000000002</v>
          </cell>
          <cell r="M57">
            <v>197.27881000000002</v>
          </cell>
        </row>
        <row r="58">
          <cell r="A58" t="str">
            <v>Teleamapa31138310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24.617459999999998</v>
          </cell>
          <cell r="K58">
            <v>23.112830000000006</v>
          </cell>
          <cell r="L58">
            <v>0.12164999999999537</v>
          </cell>
          <cell r="M58">
            <v>0.18778000000000361</v>
          </cell>
        </row>
        <row r="59">
          <cell r="A59" t="str">
            <v>Teleamapa31138313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24.617459999999998</v>
          </cell>
          <cell r="K59">
            <v>23.112830000000006</v>
          </cell>
          <cell r="L59">
            <v>0.12164999999999537</v>
          </cell>
          <cell r="M59">
            <v>0.18778000000000361</v>
          </cell>
        </row>
        <row r="60">
          <cell r="A60" t="str">
            <v>Teleamapa31138320</v>
          </cell>
          <cell r="B60">
            <v>21.486519999999999</v>
          </cell>
          <cell r="C60">
            <v>19.082480000000004</v>
          </cell>
          <cell r="D60">
            <v>19.082480000000004</v>
          </cell>
          <cell r="E60">
            <v>24.249340000000004</v>
          </cell>
          <cell r="F60">
            <v>20.952339999999992</v>
          </cell>
          <cell r="G60">
            <v>25.880380000000002</v>
          </cell>
          <cell r="H60">
            <v>22.723060000000004</v>
          </cell>
          <cell r="I60">
            <v>17.044749999999993</v>
          </cell>
          <cell r="J60">
            <v>157.55800999999997</v>
          </cell>
          <cell r="K60">
            <v>480.77733000000001</v>
          </cell>
          <cell r="L60">
            <v>161.01477999999997</v>
          </cell>
          <cell r="M60">
            <v>196.32132000000013</v>
          </cell>
        </row>
        <row r="61">
          <cell r="A61" t="str">
            <v>Teleamapa31138323</v>
          </cell>
          <cell r="B61">
            <v>21.486519999999999</v>
          </cell>
          <cell r="C61">
            <v>19.082480000000004</v>
          </cell>
          <cell r="D61">
            <v>19.082480000000004</v>
          </cell>
          <cell r="E61">
            <v>24.249340000000004</v>
          </cell>
          <cell r="F61">
            <v>20.952339999999992</v>
          </cell>
          <cell r="G61">
            <v>25.880380000000002</v>
          </cell>
          <cell r="H61">
            <v>22.723060000000004</v>
          </cell>
          <cell r="I61">
            <v>17.044749999999993</v>
          </cell>
          <cell r="J61">
            <v>157.55800999999997</v>
          </cell>
          <cell r="K61">
            <v>480.77733000000001</v>
          </cell>
          <cell r="L61">
            <v>161.01477999999997</v>
          </cell>
          <cell r="M61">
            <v>196.32132000000013</v>
          </cell>
        </row>
        <row r="62">
          <cell r="A62" t="str">
            <v>Teleamapa31138330</v>
          </cell>
          <cell r="B62">
            <v>12.714030000000001</v>
          </cell>
          <cell r="C62">
            <v>11.377780000000001</v>
          </cell>
          <cell r="D62">
            <v>11.377779999999994</v>
          </cell>
          <cell r="E62">
            <v>17.186620000000005</v>
          </cell>
          <cell r="F62">
            <v>14.540869999999998</v>
          </cell>
          <cell r="G62">
            <v>14.782910000000001</v>
          </cell>
          <cell r="H62">
            <v>13.667529999999999</v>
          </cell>
          <cell r="I62">
            <v>-12.387299999999996</v>
          </cell>
          <cell r="J62">
            <v>11.930929999999989</v>
          </cell>
          <cell r="K62">
            <v>6.9635300000000058</v>
          </cell>
          <cell r="L62">
            <v>0.30374999999999375</v>
          </cell>
          <cell r="M62">
            <v>0.71018999999999721</v>
          </cell>
        </row>
        <row r="63">
          <cell r="A63" t="str">
            <v>Teleamapa31138333</v>
          </cell>
          <cell r="B63">
            <v>12.714030000000001</v>
          </cell>
          <cell r="C63">
            <v>11.377780000000001</v>
          </cell>
          <cell r="D63">
            <v>11.377779999999994</v>
          </cell>
          <cell r="E63">
            <v>17.186620000000005</v>
          </cell>
          <cell r="F63">
            <v>14.540869999999998</v>
          </cell>
          <cell r="G63">
            <v>14.782910000000001</v>
          </cell>
          <cell r="H63">
            <v>13.667529999999999</v>
          </cell>
          <cell r="I63">
            <v>-12.387299999999996</v>
          </cell>
          <cell r="J63">
            <v>11.930929999999989</v>
          </cell>
          <cell r="K63">
            <v>6.9635300000000058</v>
          </cell>
          <cell r="L63">
            <v>0.30374999999999375</v>
          </cell>
          <cell r="M63">
            <v>0.71018999999999721</v>
          </cell>
        </row>
        <row r="64">
          <cell r="A64" t="str">
            <v>Teleamapa31138340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9.5350900000000003</v>
          </cell>
          <cell r="K64">
            <v>0.23246999999999929</v>
          </cell>
          <cell r="L64">
            <v>3.8560000000000372E-2</v>
          </cell>
          <cell r="M64">
            <v>5.9519999999999129E-2</v>
          </cell>
        </row>
        <row r="65">
          <cell r="A65" t="str">
            <v>Teleamapa31138343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9.5350900000000003</v>
          </cell>
          <cell r="K65">
            <v>0.23246999999999929</v>
          </cell>
          <cell r="L65">
            <v>3.8560000000000372E-2</v>
          </cell>
          <cell r="M65">
            <v>5.9519999999999129E-2</v>
          </cell>
        </row>
        <row r="66">
          <cell r="A66" t="str">
            <v>Teleamapa31144300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0.16461000000000001</v>
          </cell>
          <cell r="L66">
            <v>0.17161000000000001</v>
          </cell>
          <cell r="M66">
            <v>0.16460999999999998</v>
          </cell>
        </row>
        <row r="67">
          <cell r="A67" t="str">
            <v>Teleamapa41111320</v>
          </cell>
          <cell r="B67">
            <v>182.05964</v>
          </cell>
          <cell r="C67">
            <v>161.99131</v>
          </cell>
          <cell r="D67">
            <v>165.19327999999996</v>
          </cell>
          <cell r="E67">
            <v>267.84863999999999</v>
          </cell>
          <cell r="F67">
            <v>72.08956000000012</v>
          </cell>
          <cell r="G67">
            <v>206.66685000000007</v>
          </cell>
          <cell r="H67">
            <v>378.12333999999987</v>
          </cell>
          <cell r="I67">
            <v>93.371039999999994</v>
          </cell>
          <cell r="J67">
            <v>125.21466000000009</v>
          </cell>
          <cell r="K67">
            <v>-134.34791000000018</v>
          </cell>
          <cell r="L67">
            <v>497.10837000000015</v>
          </cell>
          <cell r="M67">
            <v>280.91101999999955</v>
          </cell>
        </row>
        <row r="68">
          <cell r="A68" t="str">
            <v>Teleamapa41111324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2.3059999999999997E-2</v>
          </cell>
          <cell r="J68">
            <v>3.56E-2</v>
          </cell>
          <cell r="K68">
            <v>2.8833599999999997</v>
          </cell>
          <cell r="L68">
            <v>0.41526000000000041</v>
          </cell>
          <cell r="M68">
            <v>24.137309999999999</v>
          </cell>
        </row>
        <row r="69">
          <cell r="A69" t="str">
            <v>Teleamapa41111330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6.1050200000000006</v>
          </cell>
          <cell r="G69">
            <v>4.0094099999999999</v>
          </cell>
          <cell r="H69">
            <v>38.391030000000001</v>
          </cell>
          <cell r="I69">
            <v>314.10496999999998</v>
          </cell>
          <cell r="J69">
            <v>373.25686000000002</v>
          </cell>
          <cell r="K69">
            <v>260.14414999999997</v>
          </cell>
          <cell r="L69">
            <v>291.80349000000001</v>
          </cell>
          <cell r="M69">
            <v>342.92670999999996</v>
          </cell>
        </row>
        <row r="70">
          <cell r="A70" t="str">
            <v>Teleamazon31138100</v>
          </cell>
          <cell r="B70">
            <v>1436.9540200000001</v>
          </cell>
          <cell r="C70">
            <v>1337.0807099999997</v>
          </cell>
          <cell r="D70">
            <v>1705.5216500000001</v>
          </cell>
          <cell r="E70">
            <v>1629.3432899999998</v>
          </cell>
          <cell r="F70">
            <v>1140.0326100000002</v>
          </cell>
          <cell r="G70">
            <v>1779.7797499999988</v>
          </cell>
          <cell r="H70">
            <v>1758.7825500000017</v>
          </cell>
          <cell r="I70">
            <v>1744.95327</v>
          </cell>
          <cell r="J70">
            <v>1918.2232499999991</v>
          </cell>
          <cell r="K70">
            <v>2153.0633500000004</v>
          </cell>
          <cell r="L70">
            <v>2437.8238300000012</v>
          </cell>
          <cell r="M70">
            <v>2664.3763999999974</v>
          </cell>
        </row>
        <row r="71">
          <cell r="A71" t="str">
            <v>Teleamazon31138110</v>
          </cell>
          <cell r="B71">
            <v>1384.4344599999999</v>
          </cell>
          <cell r="C71">
            <v>1284.56115</v>
          </cell>
          <cell r="D71">
            <v>1646.6027699999995</v>
          </cell>
          <cell r="E71">
            <v>1573.1947100000007</v>
          </cell>
          <cell r="F71">
            <v>1098.3406699999996</v>
          </cell>
          <cell r="G71">
            <v>1695.6019500000011</v>
          </cell>
          <cell r="H71">
            <v>1683.3875000000007</v>
          </cell>
          <cell r="I71">
            <v>1694.4077199999974</v>
          </cell>
          <cell r="J71">
            <v>1866.7559300000012</v>
          </cell>
          <cell r="K71">
            <v>2022.9629999999997</v>
          </cell>
          <cell r="L71">
            <v>2307.6292899999971</v>
          </cell>
          <cell r="M71">
            <v>2715.3428100000056</v>
          </cell>
        </row>
        <row r="72">
          <cell r="A72" t="str">
            <v>Teleamazon31138113</v>
          </cell>
          <cell r="B72">
            <v>1384.4344599999999</v>
          </cell>
          <cell r="C72">
            <v>1284.56115</v>
          </cell>
          <cell r="D72">
            <v>1646.6027699999995</v>
          </cell>
          <cell r="E72">
            <v>1573.1947100000007</v>
          </cell>
          <cell r="F72">
            <v>1098.3406699999996</v>
          </cell>
          <cell r="G72">
            <v>1695.6019500000011</v>
          </cell>
          <cell r="H72">
            <v>1683.3875000000007</v>
          </cell>
          <cell r="I72">
            <v>1694.4077199999974</v>
          </cell>
          <cell r="J72">
            <v>1866.7559300000012</v>
          </cell>
          <cell r="K72">
            <v>2022.9629999999997</v>
          </cell>
          <cell r="L72">
            <v>2307.6292899999971</v>
          </cell>
          <cell r="M72">
            <v>2715.3428100000056</v>
          </cell>
        </row>
        <row r="73">
          <cell r="A73" t="str">
            <v>Teleamazon31138120</v>
          </cell>
          <cell r="B73">
            <v>2.2474499999999997</v>
          </cell>
          <cell r="C73">
            <v>2.2474499999999997</v>
          </cell>
          <cell r="D73">
            <v>4.0609900000000003</v>
          </cell>
          <cell r="E73">
            <v>2.1016200000000005</v>
          </cell>
          <cell r="F73">
            <v>2.2586199999999987</v>
          </cell>
          <cell r="G73">
            <v>2.0740200000000009</v>
          </cell>
          <cell r="H73">
            <v>2.1250500000000017</v>
          </cell>
          <cell r="I73">
            <v>2.2431699999999992</v>
          </cell>
          <cell r="J73">
            <v>0.46265000000000001</v>
          </cell>
          <cell r="K73">
            <v>1.0047800000000002</v>
          </cell>
          <cell r="L73">
            <v>0.2650599999999983</v>
          </cell>
          <cell r="M73">
            <v>-4.0444999999999993</v>
          </cell>
        </row>
        <row r="74">
          <cell r="A74" t="str">
            <v>Teleamazon31138123</v>
          </cell>
          <cell r="B74">
            <v>2.2474499999999997</v>
          </cell>
          <cell r="C74">
            <v>2.2474499999999997</v>
          </cell>
          <cell r="D74">
            <v>4.0609900000000003</v>
          </cell>
          <cell r="E74">
            <v>2.1016200000000005</v>
          </cell>
          <cell r="F74">
            <v>2.2586199999999987</v>
          </cell>
          <cell r="G74">
            <v>2.0740200000000009</v>
          </cell>
          <cell r="H74">
            <v>2.1250500000000017</v>
          </cell>
          <cell r="I74">
            <v>2.2431699999999992</v>
          </cell>
          <cell r="J74">
            <v>0.46265000000000001</v>
          </cell>
          <cell r="K74">
            <v>1.0047800000000002</v>
          </cell>
          <cell r="L74">
            <v>0.2650599999999983</v>
          </cell>
          <cell r="M74">
            <v>-4.0444999999999993</v>
          </cell>
        </row>
        <row r="75">
          <cell r="A75" t="str">
            <v>Teleamazon31138130</v>
          </cell>
          <cell r="B75">
            <v>50.272109999999998</v>
          </cell>
          <cell r="C75">
            <v>50.272109999999998</v>
          </cell>
          <cell r="D75">
            <v>54.857889999999998</v>
          </cell>
          <cell r="E75">
            <v>54.046960000000013</v>
          </cell>
          <cell r="F75">
            <v>39.433320000000009</v>
          </cell>
          <cell r="G75">
            <v>82.103779999999944</v>
          </cell>
          <cell r="H75">
            <v>73.27</v>
          </cell>
          <cell r="I75">
            <v>48.302379999999971</v>
          </cell>
          <cell r="J75">
            <v>51.004669999999976</v>
          </cell>
          <cell r="K75">
            <v>129.09557000000012</v>
          </cell>
          <cell r="L75">
            <v>129.9294799999999</v>
          </cell>
          <cell r="M75">
            <v>-46.921910000000025</v>
          </cell>
        </row>
        <row r="76">
          <cell r="A76" t="str">
            <v>Teleamazon31138133</v>
          </cell>
          <cell r="B76">
            <v>50.272109999999998</v>
          </cell>
          <cell r="C76">
            <v>50.272109999999998</v>
          </cell>
          <cell r="D76">
            <v>54.857889999999998</v>
          </cell>
          <cell r="E76">
            <v>54.046960000000013</v>
          </cell>
          <cell r="F76">
            <v>39.433320000000009</v>
          </cell>
          <cell r="G76">
            <v>82.103779999999944</v>
          </cell>
          <cell r="H76">
            <v>73.27</v>
          </cell>
          <cell r="I76">
            <v>48.302379999999971</v>
          </cell>
          <cell r="J76">
            <v>51.004669999999976</v>
          </cell>
          <cell r="K76">
            <v>129.09557000000012</v>
          </cell>
          <cell r="L76">
            <v>129.9294799999999</v>
          </cell>
          <cell r="M76">
            <v>-46.921910000000025</v>
          </cell>
        </row>
        <row r="77">
          <cell r="A77" t="str">
            <v>Teleamazon31138300</v>
          </cell>
          <cell r="B77">
            <v>305.27208000000002</v>
          </cell>
          <cell r="C77">
            <v>276.3848799999999</v>
          </cell>
          <cell r="D77">
            <v>276.38488000000007</v>
          </cell>
          <cell r="E77">
            <v>323.90207999999996</v>
          </cell>
          <cell r="F77">
            <v>382.97982000000002</v>
          </cell>
          <cell r="G77">
            <v>405.08952999999997</v>
          </cell>
          <cell r="H77">
            <v>307.75529000000006</v>
          </cell>
          <cell r="I77">
            <v>382.77696999999989</v>
          </cell>
          <cell r="J77">
            <v>1361.0636700000005</v>
          </cell>
          <cell r="K77">
            <v>-307.91853000000037</v>
          </cell>
          <cell r="L77">
            <v>897.14869999999974</v>
          </cell>
          <cell r="M77">
            <v>-237.2843499999999</v>
          </cell>
        </row>
        <row r="78">
          <cell r="A78" t="str">
            <v>Teleamazon31138310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329.57315</v>
          </cell>
          <cell r="K78">
            <v>-327.16541999999998</v>
          </cell>
          <cell r="L78">
            <v>117.33045</v>
          </cell>
          <cell r="M78">
            <v>-116.60439</v>
          </cell>
        </row>
        <row r="79">
          <cell r="A79" t="str">
            <v>Teleamazon31138313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329.57315</v>
          </cell>
          <cell r="K79">
            <v>-327.16541999999998</v>
          </cell>
          <cell r="L79">
            <v>117.33045</v>
          </cell>
          <cell r="M79">
            <v>-116.60439</v>
          </cell>
        </row>
        <row r="80">
          <cell r="A80" t="str">
            <v>Teleamazon31138320</v>
          </cell>
          <cell r="B80">
            <v>217.55723</v>
          </cell>
          <cell r="C80">
            <v>196.1336</v>
          </cell>
          <cell r="D80">
            <v>196.1336</v>
          </cell>
          <cell r="E80">
            <v>234.21155999999996</v>
          </cell>
          <cell r="F80">
            <v>363.00580000000002</v>
          </cell>
          <cell r="G80">
            <v>342.10624999999999</v>
          </cell>
          <cell r="H80">
            <v>258.38405000000012</v>
          </cell>
          <cell r="I80">
            <v>324.38725999999997</v>
          </cell>
          <cell r="J80">
            <v>827.78726999999981</v>
          </cell>
          <cell r="K80">
            <v>97.445709999999963</v>
          </cell>
          <cell r="L80">
            <v>662.61148000000003</v>
          </cell>
          <cell r="M80">
            <v>-55.861660000000029</v>
          </cell>
        </row>
        <row r="81">
          <cell r="A81" t="str">
            <v>Teleamazon31138323</v>
          </cell>
          <cell r="B81">
            <v>217.55723</v>
          </cell>
          <cell r="C81">
            <v>196.1336</v>
          </cell>
          <cell r="D81">
            <v>196.1336</v>
          </cell>
          <cell r="E81">
            <v>234.21155999999996</v>
          </cell>
          <cell r="F81">
            <v>363.00580000000002</v>
          </cell>
          <cell r="G81">
            <v>342.10624999999999</v>
          </cell>
          <cell r="H81">
            <v>258.38405000000012</v>
          </cell>
          <cell r="I81">
            <v>324.38725999999997</v>
          </cell>
          <cell r="J81">
            <v>827.78726999999981</v>
          </cell>
          <cell r="K81">
            <v>97.445709999999963</v>
          </cell>
          <cell r="L81">
            <v>662.61148000000003</v>
          </cell>
          <cell r="M81">
            <v>-55.861660000000029</v>
          </cell>
        </row>
        <row r="82">
          <cell r="A82" t="str">
            <v>Teleamazon31138330</v>
          </cell>
          <cell r="B82">
            <v>87.714850000000013</v>
          </cell>
          <cell r="C82">
            <v>80.25127999999998</v>
          </cell>
          <cell r="D82">
            <v>80.251280000000008</v>
          </cell>
          <cell r="E82">
            <v>89.690519999999964</v>
          </cell>
          <cell r="F82">
            <v>19.974020000000053</v>
          </cell>
          <cell r="G82">
            <v>62.983279999999979</v>
          </cell>
          <cell r="H82">
            <v>49.37124</v>
          </cell>
          <cell r="I82">
            <v>58.389710000000093</v>
          </cell>
          <cell r="J82">
            <v>87.490589999999884</v>
          </cell>
          <cell r="K82">
            <v>37.235169999999925</v>
          </cell>
          <cell r="L82">
            <v>77.855720000000133</v>
          </cell>
          <cell r="M82">
            <v>-25.682040000000029</v>
          </cell>
        </row>
        <row r="83">
          <cell r="A83" t="str">
            <v>Teleamazon31138333</v>
          </cell>
          <cell r="B83">
            <v>87.714850000000013</v>
          </cell>
          <cell r="C83">
            <v>80.25127999999998</v>
          </cell>
          <cell r="D83">
            <v>80.251280000000008</v>
          </cell>
          <cell r="E83">
            <v>89.690519999999964</v>
          </cell>
          <cell r="F83">
            <v>19.974020000000053</v>
          </cell>
          <cell r="G83">
            <v>62.983279999999979</v>
          </cell>
          <cell r="H83">
            <v>49.37124</v>
          </cell>
          <cell r="I83">
            <v>58.389710000000093</v>
          </cell>
          <cell r="J83">
            <v>87.490589999999884</v>
          </cell>
          <cell r="K83">
            <v>37.235169999999925</v>
          </cell>
          <cell r="L83">
            <v>77.855720000000133</v>
          </cell>
          <cell r="M83">
            <v>-25.682040000000029</v>
          </cell>
        </row>
        <row r="84">
          <cell r="A84" t="str">
            <v>Teleamazon31138340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116.21266</v>
          </cell>
          <cell r="K84">
            <v>-115.43398999999999</v>
          </cell>
          <cell r="L84">
            <v>39.351050000000001</v>
          </cell>
          <cell r="M84">
            <v>-39.13626</v>
          </cell>
        </row>
        <row r="85">
          <cell r="A85" t="str">
            <v>Teleamazon31138343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116.21266</v>
          </cell>
          <cell r="K85">
            <v>-115.43398999999999</v>
          </cell>
          <cell r="L85">
            <v>39.351050000000001</v>
          </cell>
          <cell r="M85">
            <v>-39.13626</v>
          </cell>
        </row>
        <row r="86">
          <cell r="A86" t="str">
            <v>Teleamazon31144300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6.7291000000000007</v>
          </cell>
          <cell r="K86">
            <v>6.7291000000000007</v>
          </cell>
          <cell r="L86">
            <v>0</v>
          </cell>
          <cell r="M86">
            <v>6.729099999999999</v>
          </cell>
        </row>
        <row r="87">
          <cell r="A87" t="str">
            <v>Teleamazon41111320</v>
          </cell>
          <cell r="B87">
            <v>1231.8193999999999</v>
          </cell>
          <cell r="C87">
            <v>960.82003000000032</v>
          </cell>
          <cell r="D87">
            <v>1115.88382</v>
          </cell>
          <cell r="E87">
            <v>1218.0415999999996</v>
          </cell>
          <cell r="F87">
            <v>1189.9394899999998</v>
          </cell>
          <cell r="G87">
            <v>973.4045900000001</v>
          </cell>
          <cell r="H87">
            <v>1048.21425</v>
          </cell>
          <cell r="I87">
            <v>1471.7546300000004</v>
          </cell>
          <cell r="J87">
            <v>926.93982000000142</v>
          </cell>
          <cell r="K87">
            <v>1112.7760599999983</v>
          </cell>
          <cell r="L87">
            <v>903.89025000000038</v>
          </cell>
          <cell r="M87">
            <v>764.91654999999992</v>
          </cell>
        </row>
        <row r="88">
          <cell r="A88" t="str">
            <v>Teleamazon41111323</v>
          </cell>
          <cell r="B88">
            <v>3.9710000000000002E-2</v>
          </cell>
          <cell r="C88">
            <v>2.3159999999999993E-2</v>
          </cell>
          <cell r="D88">
            <v>8.2519999999999996E-2</v>
          </cell>
          <cell r="E88">
            <v>0</v>
          </cell>
          <cell r="F88">
            <v>2.2120000000000001E-2</v>
          </cell>
          <cell r="G88">
            <v>-8.879999999999999E-3</v>
          </cell>
          <cell r="H88">
            <v>0</v>
          </cell>
          <cell r="I88">
            <v>0</v>
          </cell>
          <cell r="J88">
            <v>8.9700000000000057E-3</v>
          </cell>
          <cell r="K88">
            <v>0</v>
          </cell>
          <cell r="L88">
            <v>0</v>
          </cell>
          <cell r="M88">
            <v>0</v>
          </cell>
        </row>
        <row r="89">
          <cell r="A89" t="str">
            <v>Teleamazon41111324</v>
          </cell>
          <cell r="B89">
            <v>45.789629999999995</v>
          </cell>
          <cell r="C89">
            <v>44.322580000000009</v>
          </cell>
          <cell r="D89">
            <v>61.429640000000006</v>
          </cell>
          <cell r="E89">
            <v>52.537009999999981</v>
          </cell>
          <cell r="F89">
            <v>29.770820000000015</v>
          </cell>
          <cell r="G89">
            <v>51.929539999999946</v>
          </cell>
          <cell r="H89">
            <v>51.255710000000022</v>
          </cell>
          <cell r="I89">
            <v>46</v>
          </cell>
          <cell r="J89">
            <v>24.421440000000018</v>
          </cell>
          <cell r="K89">
            <v>-16.143689999999992</v>
          </cell>
          <cell r="L89">
            <v>47.006780000000049</v>
          </cell>
          <cell r="M89">
            <v>12.006959999999935</v>
          </cell>
        </row>
        <row r="90">
          <cell r="A90" t="str">
            <v>Teleamazon41111330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197</v>
          </cell>
          <cell r="I90">
            <v>568.16660000000002</v>
          </cell>
          <cell r="J90">
            <v>447.14022</v>
          </cell>
          <cell r="K90">
            <v>359.03783999999996</v>
          </cell>
          <cell r="L90">
            <v>335.99172999999996</v>
          </cell>
          <cell r="M90">
            <v>369.07918999999993</v>
          </cell>
        </row>
        <row r="91">
          <cell r="A91" t="str">
            <v>Teleamazon41111334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10.69271</v>
          </cell>
          <cell r="K91">
            <v>4.1209600000000002</v>
          </cell>
          <cell r="L91">
            <v>22.292959999999994</v>
          </cell>
          <cell r="M91">
            <v>21.469440000000006</v>
          </cell>
        </row>
        <row r="92">
          <cell r="A92" t="str">
            <v>Telebahia31138100</v>
          </cell>
          <cell r="B92">
            <v>5561.1570000000002</v>
          </cell>
          <cell r="C92">
            <v>4593.3058800000008</v>
          </cell>
          <cell r="D92">
            <v>7062.3060099999984</v>
          </cell>
          <cell r="E92">
            <v>2827.1871200000023</v>
          </cell>
          <cell r="F92">
            <v>4626.327949999999</v>
          </cell>
          <cell r="G92">
            <v>8152.8184899999978</v>
          </cell>
          <cell r="H92">
            <v>7903.4492900000041</v>
          </cell>
          <cell r="I92">
            <v>8433.0163299999986</v>
          </cell>
          <cell r="J92">
            <v>8148</v>
          </cell>
          <cell r="K92">
            <v>8148</v>
          </cell>
          <cell r="L92">
            <v>11600.363799999999</v>
          </cell>
          <cell r="M92">
            <v>11539.840530000001</v>
          </cell>
        </row>
        <row r="93">
          <cell r="A93" t="str">
            <v>Telebahia31138110</v>
          </cell>
          <cell r="B93">
            <v>5381.0625399999999</v>
          </cell>
          <cell r="C93">
            <v>4440.2937499999998</v>
          </cell>
          <cell r="D93">
            <v>6871.3708799999986</v>
          </cell>
          <cell r="E93">
            <v>2687.7602200000038</v>
          </cell>
          <cell r="F93">
            <v>4469.1363199999978</v>
          </cell>
          <cell r="G93">
            <v>7985.5024899999989</v>
          </cell>
          <cell r="H93">
            <v>7727.4329700000017</v>
          </cell>
          <cell r="I93">
            <v>8257</v>
          </cell>
          <cell r="J93">
            <v>7971.9836700000014</v>
          </cell>
          <cell r="K93">
            <v>7971.9836699999942</v>
          </cell>
          <cell r="L93">
            <v>11424.347470000008</v>
          </cell>
          <cell r="M93">
            <v>11333.567110000004</v>
          </cell>
        </row>
        <row r="94">
          <cell r="A94" t="str">
            <v>Telebahia31138113</v>
          </cell>
          <cell r="B94">
            <v>5381.0625399999999</v>
          </cell>
          <cell r="C94">
            <v>4440.2937499999998</v>
          </cell>
          <cell r="D94">
            <v>6871.3708799999986</v>
          </cell>
          <cell r="E94">
            <v>2687.7602200000038</v>
          </cell>
          <cell r="F94">
            <v>4469.1363199999978</v>
          </cell>
          <cell r="G94">
            <v>7985.5024899999989</v>
          </cell>
          <cell r="H94">
            <v>7727.4329700000017</v>
          </cell>
          <cell r="I94">
            <v>8257</v>
          </cell>
          <cell r="J94">
            <v>7971.9836700000014</v>
          </cell>
          <cell r="K94">
            <v>7971.9836699999942</v>
          </cell>
          <cell r="L94">
            <v>11424.347470000008</v>
          </cell>
          <cell r="M94">
            <v>11333.567110000004</v>
          </cell>
        </row>
        <row r="95">
          <cell r="A95" t="str">
            <v>Telebahia31138120</v>
          </cell>
          <cell r="B95">
            <v>16.777619999999999</v>
          </cell>
          <cell r="C95">
            <v>14.160280000000004</v>
          </cell>
          <cell r="D95">
            <v>35.114750000000001</v>
          </cell>
          <cell r="E95">
            <v>11.611060000000009</v>
          </cell>
          <cell r="F95">
            <v>14.258039999999994</v>
          </cell>
          <cell r="G95">
            <v>12.747990000000001</v>
          </cell>
          <cell r="H95">
            <v>16.602539999999991</v>
          </cell>
          <cell r="I95">
            <v>16.602519999999998</v>
          </cell>
          <cell r="J95">
            <v>16.602530000000002</v>
          </cell>
          <cell r="K95">
            <v>16.602530000000002</v>
          </cell>
          <cell r="L95">
            <v>16.60253000000003</v>
          </cell>
          <cell r="M95">
            <v>46.859619999999978</v>
          </cell>
        </row>
        <row r="96">
          <cell r="A96" t="str">
            <v>Telebahia31138122</v>
          </cell>
          <cell r="B96">
            <v>4.6240600000000001</v>
          </cell>
          <cell r="C96">
            <v>4.29725</v>
          </cell>
          <cell r="D96">
            <v>35.114750000000001</v>
          </cell>
          <cell r="E96">
            <v>-7.4962400000000002</v>
          </cell>
          <cell r="F96">
            <v>14.258040000000001</v>
          </cell>
          <cell r="G96">
            <v>3.3003099999999961</v>
          </cell>
          <cell r="H96">
            <v>6.7237200000000001</v>
          </cell>
          <cell r="I96">
            <v>15.900649999999999</v>
          </cell>
          <cell r="J96">
            <v>16.602530000000016</v>
          </cell>
          <cell r="K96">
            <v>16.602530000000002</v>
          </cell>
          <cell r="L96">
            <v>16.602529999999987</v>
          </cell>
          <cell r="M96">
            <v>35.745930000000001</v>
          </cell>
        </row>
        <row r="97">
          <cell r="A97" t="str">
            <v>Telebahia31138123</v>
          </cell>
          <cell r="B97">
            <v>12.153559999999999</v>
          </cell>
          <cell r="C97">
            <v>9.863030000000002</v>
          </cell>
          <cell r="D97">
            <v>0</v>
          </cell>
          <cell r="E97">
            <v>19.107300000000002</v>
          </cell>
          <cell r="F97">
            <v>0</v>
          </cell>
          <cell r="G97">
            <v>9.4476799999999983</v>
          </cell>
          <cell r="H97">
            <v>9.8788199999999975</v>
          </cell>
          <cell r="I97">
            <v>0.70187000000000666</v>
          </cell>
          <cell r="J97">
            <v>0</v>
          </cell>
          <cell r="K97">
            <v>0</v>
          </cell>
          <cell r="L97">
            <v>0</v>
          </cell>
          <cell r="M97">
            <v>11.113689999999998</v>
          </cell>
        </row>
        <row r="98">
          <cell r="A98" t="str">
            <v>Telebahia31138130</v>
          </cell>
          <cell r="B98">
            <v>163.31683999999998</v>
          </cell>
          <cell r="C98">
            <v>138.85185000000004</v>
          </cell>
          <cell r="D98">
            <v>155.82038</v>
          </cell>
          <cell r="E98">
            <v>127.81584000000004</v>
          </cell>
          <cell r="F98">
            <v>142.93358999999998</v>
          </cell>
          <cell r="G98">
            <v>154.56800999999996</v>
          </cell>
          <cell r="H98">
            <v>159.41377999999997</v>
          </cell>
          <cell r="I98">
            <v>159.41381000000001</v>
          </cell>
          <cell r="J98">
            <v>159.41379999999981</v>
          </cell>
          <cell r="K98">
            <v>159.41380000000026</v>
          </cell>
          <cell r="L98">
            <v>159.41380000000004</v>
          </cell>
          <cell r="M98">
            <v>159.41380000000004</v>
          </cell>
        </row>
        <row r="99">
          <cell r="A99" t="str">
            <v>Telebahia31138133</v>
          </cell>
          <cell r="B99">
            <v>163.31683999999998</v>
          </cell>
          <cell r="C99">
            <v>138.85185000000004</v>
          </cell>
          <cell r="D99">
            <v>155.82038</v>
          </cell>
          <cell r="E99">
            <v>127.81584000000004</v>
          </cell>
          <cell r="F99">
            <v>142.93358999999998</v>
          </cell>
          <cell r="G99">
            <v>154.56800999999996</v>
          </cell>
          <cell r="H99">
            <v>159.41377999999997</v>
          </cell>
          <cell r="I99">
            <v>159.41381000000001</v>
          </cell>
          <cell r="J99">
            <v>159.41379999999981</v>
          </cell>
          <cell r="K99">
            <v>159.41380000000026</v>
          </cell>
          <cell r="L99">
            <v>159.41380000000004</v>
          </cell>
          <cell r="M99">
            <v>159.41380000000004</v>
          </cell>
        </row>
        <row r="100">
          <cell r="A100" t="str">
            <v>Telebahia31138300</v>
          </cell>
          <cell r="B100">
            <v>81.225719999999995</v>
          </cell>
          <cell r="C100">
            <v>70.524920000000009</v>
          </cell>
          <cell r="D100">
            <v>97.562270000000012</v>
          </cell>
          <cell r="E100">
            <v>87.217720000000014</v>
          </cell>
          <cell r="F100">
            <v>82.129909999999938</v>
          </cell>
          <cell r="G100">
            <v>105.68763000000013</v>
          </cell>
          <cell r="H100">
            <v>113.84822999999994</v>
          </cell>
          <cell r="I100">
            <v>106.35723999999993</v>
          </cell>
          <cell r="J100">
            <v>672.58116000000007</v>
          </cell>
          <cell r="K100">
            <v>1839.29249</v>
          </cell>
          <cell r="L100">
            <v>223.75923999999986</v>
          </cell>
          <cell r="M100">
            <v>517.01074000000017</v>
          </cell>
        </row>
        <row r="101">
          <cell r="A101" t="str">
            <v>Telebahia31138310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18.491569999999999</v>
          </cell>
          <cell r="L101">
            <v>3.8115500000000004</v>
          </cell>
          <cell r="M101">
            <v>2.7559900000000006</v>
          </cell>
        </row>
        <row r="102">
          <cell r="A102" t="str">
            <v>Telebahia31138313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18.491569999999999</v>
          </cell>
          <cell r="L102">
            <v>3.8115500000000004</v>
          </cell>
          <cell r="M102">
            <v>2.7559900000000006</v>
          </cell>
        </row>
        <row r="103">
          <cell r="A103" t="str">
            <v>Telebahia31138320</v>
          </cell>
          <cell r="B103">
            <v>8.0110799999999998</v>
          </cell>
          <cell r="C103">
            <v>10.930510000000002</v>
          </cell>
          <cell r="D103">
            <v>13.980749999999997</v>
          </cell>
          <cell r="E103">
            <v>12.493770000000005</v>
          </cell>
          <cell r="F103">
            <v>9.3512500000000003</v>
          </cell>
          <cell r="G103">
            <v>20.09516</v>
          </cell>
          <cell r="H103">
            <v>12.285699999999991</v>
          </cell>
          <cell r="I103">
            <v>12.827990000000014</v>
          </cell>
          <cell r="J103">
            <v>584.17279999999994</v>
          </cell>
          <cell r="K103">
            <v>1704.31576</v>
          </cell>
          <cell r="L103">
            <v>104.88693000000012</v>
          </cell>
          <cell r="M103">
            <v>377.62806999999975</v>
          </cell>
        </row>
        <row r="104">
          <cell r="A104" t="str">
            <v>Telebahia31138323</v>
          </cell>
          <cell r="B104">
            <v>8.0110799999999998</v>
          </cell>
          <cell r="C104">
            <v>10.930510000000002</v>
          </cell>
          <cell r="D104">
            <v>13.980749999999997</v>
          </cell>
          <cell r="E104">
            <v>12.493770000000005</v>
          </cell>
          <cell r="F104">
            <v>9.3512500000000003</v>
          </cell>
          <cell r="G104">
            <v>20.09516</v>
          </cell>
          <cell r="H104">
            <v>12.285699999999991</v>
          </cell>
          <cell r="I104">
            <v>12.827990000000014</v>
          </cell>
          <cell r="J104">
            <v>584.17279999999994</v>
          </cell>
          <cell r="K104">
            <v>1704.31576</v>
          </cell>
          <cell r="L104">
            <v>104.88693000000012</v>
          </cell>
          <cell r="M104">
            <v>377.62806999999975</v>
          </cell>
        </row>
        <row r="105">
          <cell r="A105" t="str">
            <v>Telebahia31138330</v>
          </cell>
          <cell r="B105">
            <v>73.214640000000003</v>
          </cell>
          <cell r="C105">
            <v>59.594409999999982</v>
          </cell>
          <cell r="D105">
            <v>83.581520000000012</v>
          </cell>
          <cell r="E105">
            <v>74.723950000000031</v>
          </cell>
          <cell r="F105">
            <v>72.778659999999945</v>
          </cell>
          <cell r="G105">
            <v>85.592470000000048</v>
          </cell>
          <cell r="H105">
            <v>101.56252999999998</v>
          </cell>
          <cell r="I105">
            <v>93.529250000000047</v>
          </cell>
          <cell r="J105">
            <v>88.408360000000016</v>
          </cell>
          <cell r="K105">
            <v>110.23590999999988</v>
          </cell>
          <cell r="L105">
            <v>114.12858000000006</v>
          </cell>
          <cell r="M105">
            <v>135.75293999999997</v>
          </cell>
        </row>
        <row r="106">
          <cell r="A106" t="str">
            <v>Telebahia31138333</v>
          </cell>
          <cell r="B106">
            <v>73.214640000000003</v>
          </cell>
          <cell r="C106">
            <v>59.594409999999982</v>
          </cell>
          <cell r="D106">
            <v>83.581520000000012</v>
          </cell>
          <cell r="E106">
            <v>74.723950000000031</v>
          </cell>
          <cell r="F106">
            <v>72.778659999999945</v>
          </cell>
          <cell r="G106">
            <v>85.592470000000048</v>
          </cell>
          <cell r="H106">
            <v>101.56252999999998</v>
          </cell>
          <cell r="I106">
            <v>93.529250000000047</v>
          </cell>
          <cell r="J106">
            <v>88.408360000000016</v>
          </cell>
          <cell r="K106">
            <v>110.23590999999988</v>
          </cell>
          <cell r="L106">
            <v>114.12858000000006</v>
          </cell>
          <cell r="M106">
            <v>135.75293999999997</v>
          </cell>
        </row>
        <row r="107">
          <cell r="A107" t="str">
            <v>Telebahia31138340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6.24925</v>
          </cell>
          <cell r="L107">
            <v>0.93218000000000067</v>
          </cell>
          <cell r="M107">
            <v>0.87373999999999974</v>
          </cell>
        </row>
        <row r="108">
          <cell r="A108" t="str">
            <v>Telebahia31138343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6.24925</v>
          </cell>
          <cell r="L108">
            <v>0.93218000000000067</v>
          </cell>
          <cell r="M108">
            <v>0.87373999999999974</v>
          </cell>
        </row>
        <row r="109">
          <cell r="A109" t="str">
            <v>Telebahia31144300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687.94742000000008</v>
          </cell>
          <cell r="L109">
            <v>337.0107999999999</v>
          </cell>
          <cell r="M109">
            <v>-817.36611999999991</v>
          </cell>
        </row>
        <row r="110">
          <cell r="A110" t="str">
            <v>Telebahia41111320</v>
          </cell>
          <cell r="B110">
            <v>10998.73179</v>
          </cell>
          <cell r="C110">
            <v>12524.087120000002</v>
          </cell>
          <cell r="D110">
            <v>12622.493319999994</v>
          </cell>
          <cell r="E110">
            <v>11750.347400000006</v>
          </cell>
          <cell r="F110">
            <v>12211.441769999998</v>
          </cell>
          <cell r="G110">
            <v>13455.840390000012</v>
          </cell>
          <cell r="H110">
            <v>6853.2875699999859</v>
          </cell>
          <cell r="I110">
            <v>10907.07389</v>
          </cell>
          <cell r="J110">
            <v>9493.3906500000157</v>
          </cell>
          <cell r="K110">
            <v>9084.7832999999955</v>
          </cell>
          <cell r="L110">
            <v>9346.4251999999979</v>
          </cell>
          <cell r="M110">
            <v>8766.6214999999938</v>
          </cell>
        </row>
        <row r="111">
          <cell r="A111" t="str">
            <v>Telebahia41111323</v>
          </cell>
          <cell r="B111">
            <v>-3.72648</v>
          </cell>
          <cell r="C111">
            <v>0.73159000000000018</v>
          </cell>
          <cell r="D111">
            <v>0.90444000000000013</v>
          </cell>
          <cell r="E111">
            <v>6.1608099999999997</v>
          </cell>
          <cell r="F111">
            <v>20.989079999999998</v>
          </cell>
          <cell r="G111">
            <v>-0.34025000000000105</v>
          </cell>
          <cell r="H111">
            <v>-2.9446099999999973</v>
          </cell>
          <cell r="I111">
            <v>-4.9631000000000007</v>
          </cell>
          <cell r="J111">
            <v>-7.6849999999996754E-2</v>
          </cell>
          <cell r="K111">
            <v>-2.3681400000000021</v>
          </cell>
          <cell r="L111">
            <v>0</v>
          </cell>
          <cell r="M111">
            <v>2.7050000000000907E-2</v>
          </cell>
        </row>
        <row r="112">
          <cell r="A112" t="str">
            <v>Telebahia41111324</v>
          </cell>
          <cell r="B112">
            <v>376.46760999999998</v>
          </cell>
          <cell r="C112">
            <v>360.96830000000006</v>
          </cell>
          <cell r="D112">
            <v>220.29564000000005</v>
          </cell>
          <cell r="E112">
            <v>223.83873000000006</v>
          </cell>
          <cell r="F112">
            <v>1066.9120199999995</v>
          </cell>
          <cell r="G112">
            <v>650.10385000000042</v>
          </cell>
          <cell r="H112">
            <v>487.37653</v>
          </cell>
          <cell r="I112">
            <v>698.98941999999988</v>
          </cell>
          <cell r="J112">
            <v>440.19918999999982</v>
          </cell>
          <cell r="K112">
            <v>655.30376999999953</v>
          </cell>
          <cell r="L112">
            <v>789.33989000000111</v>
          </cell>
          <cell r="M112">
            <v>503.08025999999973</v>
          </cell>
        </row>
        <row r="113">
          <cell r="A113" t="str">
            <v>Telebahia41111325</v>
          </cell>
          <cell r="B113">
            <v>1.04948</v>
          </cell>
          <cell r="C113">
            <v>2.9600000000000737E-3</v>
          </cell>
          <cell r="D113">
            <v>1.4325599999999998</v>
          </cell>
          <cell r="E113">
            <v>1.609000000000016E-2</v>
          </cell>
          <cell r="F113">
            <v>0</v>
          </cell>
          <cell r="G113">
            <v>0</v>
          </cell>
          <cell r="H113">
            <v>4.5399999999999885E-3</v>
          </cell>
          <cell r="I113">
            <v>0.81618000000000013</v>
          </cell>
          <cell r="J113">
            <v>0.32132999999999967</v>
          </cell>
          <cell r="K113">
            <v>0</v>
          </cell>
          <cell r="L113">
            <v>0</v>
          </cell>
          <cell r="M113">
            <v>0</v>
          </cell>
        </row>
        <row r="114">
          <cell r="A114" t="str">
            <v>Telebahia41111330</v>
          </cell>
          <cell r="B114">
            <v>331.58969999999999</v>
          </cell>
          <cell r="C114">
            <v>299.33032000000003</v>
          </cell>
          <cell r="D114">
            <v>406.38379000000009</v>
          </cell>
          <cell r="E114">
            <v>367.32997</v>
          </cell>
          <cell r="F114">
            <v>351.12347</v>
          </cell>
          <cell r="G114">
            <v>444.9358299999999</v>
          </cell>
          <cell r="H114">
            <v>4024.1804599999996</v>
          </cell>
          <cell r="I114">
            <v>2116.7177600000005</v>
          </cell>
          <cell r="J114">
            <v>1789.2338500000005</v>
          </cell>
          <cell r="K114">
            <v>1349.9739499999996</v>
          </cell>
          <cell r="L114">
            <v>1899.6090899999999</v>
          </cell>
          <cell r="M114">
            <v>2825.0885400000006</v>
          </cell>
        </row>
        <row r="115">
          <cell r="A115" t="str">
            <v>Telebahia41111334</v>
          </cell>
          <cell r="B115">
            <v>331.58969999999999</v>
          </cell>
          <cell r="C115">
            <v>299.32261999999992</v>
          </cell>
          <cell r="D115">
            <v>406.71103000000016</v>
          </cell>
          <cell r="E115">
            <v>366.87058999999977</v>
          </cell>
          <cell r="F115">
            <v>351.12347</v>
          </cell>
          <cell r="G115">
            <v>444.93583000000035</v>
          </cell>
          <cell r="H115">
            <v>478.74865999999975</v>
          </cell>
          <cell r="I115">
            <v>446.53301999999985</v>
          </cell>
          <cell r="J115">
            <v>265.03099999999995</v>
          </cell>
          <cell r="K115">
            <v>38.681320000000596</v>
          </cell>
          <cell r="L115">
            <v>418.82460999999967</v>
          </cell>
          <cell r="M115">
            <v>503.54313000000047</v>
          </cell>
        </row>
        <row r="116">
          <cell r="A116" t="str">
            <v>Teleceara31138100</v>
          </cell>
          <cell r="B116">
            <v>3301.2198800000001</v>
          </cell>
          <cell r="C116">
            <v>3334.64122</v>
          </cell>
          <cell r="D116">
            <v>3574.5345500000003</v>
          </cell>
          <cell r="E116">
            <v>3545.647719999999</v>
          </cell>
          <cell r="F116">
            <v>3463.563430000002</v>
          </cell>
          <cell r="G116">
            <v>3350.9945999999982</v>
          </cell>
          <cell r="H116">
            <v>3450.1117900000027</v>
          </cell>
          <cell r="I116">
            <v>3772.426019999999</v>
          </cell>
          <cell r="J116">
            <v>3465.8711599999988</v>
          </cell>
          <cell r="K116">
            <v>4723.5891099999972</v>
          </cell>
          <cell r="L116">
            <v>3233.9451000000045</v>
          </cell>
          <cell r="M116">
            <v>-1243.0520899999974</v>
          </cell>
        </row>
        <row r="117">
          <cell r="A117" t="str">
            <v>Teleceara31138110</v>
          </cell>
          <cell r="B117">
            <v>3148.3985200000002</v>
          </cell>
          <cell r="C117">
            <v>3206.9866699999998</v>
          </cell>
          <cell r="D117">
            <v>3424.4547800000009</v>
          </cell>
          <cell r="E117">
            <v>3415.2552400000004</v>
          </cell>
          <cell r="F117">
            <v>3333.1709499999979</v>
          </cell>
          <cell r="G117">
            <v>3195.6355100000037</v>
          </cell>
          <cell r="H117">
            <v>3308.6441799999993</v>
          </cell>
          <cell r="I117">
            <v>3652.3666899999953</v>
          </cell>
          <cell r="J117">
            <v>3517.5094400000016</v>
          </cell>
          <cell r="K117">
            <v>4571.7942900000053</v>
          </cell>
          <cell r="L117">
            <v>3203.045849999995</v>
          </cell>
          <cell r="M117">
            <v>-1341.2549700000018</v>
          </cell>
        </row>
        <row r="118">
          <cell r="A118" t="str">
            <v>Teleceara31138113</v>
          </cell>
          <cell r="B118">
            <v>3148.3985200000002</v>
          </cell>
          <cell r="C118">
            <v>3206.9866699999998</v>
          </cell>
          <cell r="D118">
            <v>3424.4547800000009</v>
          </cell>
          <cell r="E118">
            <v>3415.2552400000004</v>
          </cell>
          <cell r="F118">
            <v>3333.1709499999979</v>
          </cell>
          <cell r="G118">
            <v>3195.6355100000037</v>
          </cell>
          <cell r="H118">
            <v>3308.6441799999993</v>
          </cell>
          <cell r="I118">
            <v>3652.3666899999953</v>
          </cell>
          <cell r="J118">
            <v>3517.5094400000016</v>
          </cell>
          <cell r="K118">
            <v>4571.7942900000053</v>
          </cell>
          <cell r="L118">
            <v>3203.045849999995</v>
          </cell>
          <cell r="M118">
            <v>-1341.2549700000018</v>
          </cell>
        </row>
        <row r="119">
          <cell r="A119" t="str">
            <v>Teleceara31138120</v>
          </cell>
          <cell r="B119">
            <v>6.7639899999999997</v>
          </cell>
          <cell r="C119">
            <v>5.3076300000000014</v>
          </cell>
          <cell r="D119">
            <v>6.5973199999999981</v>
          </cell>
          <cell r="E119">
            <v>5.7316700000000012</v>
          </cell>
          <cell r="F119">
            <v>5.7316699999999976</v>
          </cell>
          <cell r="G119">
            <v>6.3886100000000035</v>
          </cell>
          <cell r="H119">
            <v>6.0602499999999964</v>
          </cell>
          <cell r="I119">
            <v>5.7416900000000055</v>
          </cell>
          <cell r="J119">
            <v>-4.3399199999999993</v>
          </cell>
          <cell r="K119">
            <v>-2.0193599999999989</v>
          </cell>
          <cell r="L119">
            <v>-8.1400000000002137E-2</v>
          </cell>
          <cell r="M119">
            <v>0.47502999999999673</v>
          </cell>
        </row>
        <row r="120">
          <cell r="A120" t="str">
            <v>Teleceara31138122</v>
          </cell>
          <cell r="B120">
            <v>1.83649</v>
          </cell>
          <cell r="C120">
            <v>1.4307300000000001</v>
          </cell>
          <cell r="D120">
            <v>1.6999500000000003</v>
          </cell>
          <cell r="E120">
            <v>1.69984</v>
          </cell>
          <cell r="F120">
            <v>1.6998400000000009</v>
          </cell>
          <cell r="G120">
            <v>0.97136999999999851</v>
          </cell>
          <cell r="H120">
            <v>2.4711800000000004</v>
          </cell>
          <cell r="I120">
            <v>-11.8094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 t="str">
            <v>Teleceara31138123</v>
          </cell>
          <cell r="B121">
            <v>4.9275000000000002</v>
          </cell>
          <cell r="C121">
            <v>3.8768999999999991</v>
          </cell>
          <cell r="D121">
            <v>4.8973700000000004</v>
          </cell>
          <cell r="E121">
            <v>4.0318299999999994</v>
          </cell>
          <cell r="F121">
            <v>4.0318300000000029</v>
          </cell>
          <cell r="G121">
            <v>5.4172399999999961</v>
          </cell>
          <cell r="H121">
            <v>3.5890700000000031</v>
          </cell>
          <cell r="I121">
            <v>17.551090000000002</v>
          </cell>
          <cell r="J121">
            <v>-4.3399199999999993</v>
          </cell>
          <cell r="K121">
            <v>-2.0193599999999989</v>
          </cell>
          <cell r="L121">
            <v>-8.1400000000002137E-2</v>
          </cell>
          <cell r="M121">
            <v>0.47502999999999673</v>
          </cell>
        </row>
        <row r="122">
          <cell r="A122" t="str">
            <v>Teleceara31138130</v>
          </cell>
          <cell r="B122">
            <v>146.05736999999999</v>
          </cell>
          <cell r="C122">
            <v>122.34692000000001</v>
          </cell>
          <cell r="D122">
            <v>143.48244999999997</v>
          </cell>
          <cell r="E122">
            <v>124.66081000000003</v>
          </cell>
          <cell r="F122">
            <v>124.66080999999997</v>
          </cell>
          <cell r="G122">
            <v>148.97047999999995</v>
          </cell>
          <cell r="H122">
            <v>135.40736000000004</v>
          </cell>
          <cell r="I122">
            <v>114.31764000000021</v>
          </cell>
          <cell r="J122">
            <v>-47.29836000000023</v>
          </cell>
          <cell r="K122">
            <v>153.81418000000008</v>
          </cell>
          <cell r="L122">
            <v>30.980649999999969</v>
          </cell>
          <cell r="M122">
            <v>97.727849999999989</v>
          </cell>
        </row>
        <row r="123">
          <cell r="A123" t="str">
            <v>Teleceara31138133</v>
          </cell>
          <cell r="B123">
            <v>146.05736999999999</v>
          </cell>
          <cell r="C123">
            <v>122.34692000000001</v>
          </cell>
          <cell r="D123">
            <v>143.48244999999997</v>
          </cell>
          <cell r="E123">
            <v>124.66081000000003</v>
          </cell>
          <cell r="F123">
            <v>124.66080999999997</v>
          </cell>
          <cell r="G123">
            <v>148.97047999999995</v>
          </cell>
          <cell r="H123">
            <v>135.40736000000004</v>
          </cell>
          <cell r="I123">
            <v>114.31764000000021</v>
          </cell>
          <cell r="J123">
            <v>-47.29836000000023</v>
          </cell>
          <cell r="K123">
            <v>153.81418000000008</v>
          </cell>
          <cell r="L123">
            <v>30.980649999999969</v>
          </cell>
          <cell r="M123">
            <v>97.727849999999989</v>
          </cell>
        </row>
        <row r="124">
          <cell r="A124" t="str">
            <v>Teleceara31138300</v>
          </cell>
          <cell r="B124">
            <v>1050.4288100000001</v>
          </cell>
          <cell r="C124">
            <v>958.4256899999998</v>
          </cell>
          <cell r="D124">
            <v>985.42511000000013</v>
          </cell>
          <cell r="E124">
            <v>911.67693000000008</v>
          </cell>
          <cell r="F124">
            <v>911.67692999999963</v>
          </cell>
          <cell r="G124">
            <v>997.75127000000066</v>
          </cell>
          <cell r="H124">
            <v>1004.1419599999999</v>
          </cell>
          <cell r="I124">
            <v>1183.14876</v>
          </cell>
          <cell r="J124">
            <v>2371.4230699999989</v>
          </cell>
          <cell r="K124">
            <v>-950.21089999999822</v>
          </cell>
          <cell r="L124">
            <v>620.49093999999968</v>
          </cell>
          <cell r="M124">
            <v>566.1587299999992</v>
          </cell>
        </row>
        <row r="125">
          <cell r="A125" t="str">
            <v>Teleceara31138310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781.73287000000005</v>
          </cell>
          <cell r="K125">
            <v>-774.52012999999999</v>
          </cell>
          <cell r="L125">
            <v>48.179659999999998</v>
          </cell>
          <cell r="M125">
            <v>-49.268340000000002</v>
          </cell>
        </row>
        <row r="126">
          <cell r="A126" t="str">
            <v>Teleceara31138313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781.73287000000005</v>
          </cell>
          <cell r="K126">
            <v>-774.52012999999999</v>
          </cell>
          <cell r="L126">
            <v>48.179659999999998</v>
          </cell>
          <cell r="M126">
            <v>-49.268340000000002</v>
          </cell>
        </row>
        <row r="127">
          <cell r="A127" t="str">
            <v>Teleceara31138320</v>
          </cell>
          <cell r="B127">
            <v>946.4248</v>
          </cell>
          <cell r="C127">
            <v>861.81547999999998</v>
          </cell>
          <cell r="D127">
            <v>890.65303999999969</v>
          </cell>
          <cell r="E127">
            <v>821.55667000000039</v>
          </cell>
          <cell r="F127">
            <v>821.55666999999994</v>
          </cell>
          <cell r="G127">
            <v>889.61154999999962</v>
          </cell>
          <cell r="H127">
            <v>863.43323000000055</v>
          </cell>
          <cell r="I127">
            <v>1056.3828199999998</v>
          </cell>
          <cell r="J127">
            <v>1419.3919800000003</v>
          </cell>
          <cell r="K127">
            <v>13.228789999999208</v>
          </cell>
          <cell r="L127">
            <v>507.79124000000047</v>
          </cell>
          <cell r="M127">
            <v>560.66237000000001</v>
          </cell>
        </row>
        <row r="128">
          <cell r="A128" t="str">
            <v>Teleceara31138323</v>
          </cell>
          <cell r="B128">
            <v>946.4248</v>
          </cell>
          <cell r="C128">
            <v>861.81547999999998</v>
          </cell>
          <cell r="D128">
            <v>890.65303999999969</v>
          </cell>
          <cell r="E128">
            <v>821.55667000000039</v>
          </cell>
          <cell r="F128">
            <v>821.55666999999994</v>
          </cell>
          <cell r="G128">
            <v>889.61154999999962</v>
          </cell>
          <cell r="H128">
            <v>863.43323000000055</v>
          </cell>
          <cell r="I128">
            <v>1056.3828199999998</v>
          </cell>
          <cell r="J128">
            <v>1419.3919800000003</v>
          </cell>
          <cell r="K128">
            <v>13.228789999999208</v>
          </cell>
          <cell r="L128">
            <v>507.79124000000047</v>
          </cell>
          <cell r="M128">
            <v>560.66237000000001</v>
          </cell>
        </row>
        <row r="129">
          <cell r="A129" t="str">
            <v>Teleceara31138330</v>
          </cell>
          <cell r="B129">
            <v>104.00400999999999</v>
          </cell>
          <cell r="C129">
            <v>96.610209999999995</v>
          </cell>
          <cell r="D129">
            <v>94.772069999999985</v>
          </cell>
          <cell r="E129">
            <v>90.12026000000003</v>
          </cell>
          <cell r="F129">
            <v>90.120259999999973</v>
          </cell>
          <cell r="G129">
            <v>108.13972000000001</v>
          </cell>
          <cell r="H129">
            <v>140.70873000000006</v>
          </cell>
          <cell r="I129">
            <v>126.76593999999989</v>
          </cell>
          <cell r="J129">
            <v>-95.478610000000003</v>
          </cell>
          <cell r="K129">
            <v>74.484440000000063</v>
          </cell>
          <cell r="L129">
            <v>55.206480000000056</v>
          </cell>
          <cell r="M129">
            <v>64.509649999999965</v>
          </cell>
        </row>
        <row r="130">
          <cell r="A130" t="str">
            <v>Teleceara31138333</v>
          </cell>
          <cell r="B130">
            <v>104.00400999999999</v>
          </cell>
          <cell r="C130">
            <v>96.610209999999995</v>
          </cell>
          <cell r="D130">
            <v>94.772069999999985</v>
          </cell>
          <cell r="E130">
            <v>90.12026000000003</v>
          </cell>
          <cell r="F130">
            <v>90.120259999999973</v>
          </cell>
          <cell r="G130">
            <v>108.13972000000001</v>
          </cell>
          <cell r="H130">
            <v>140.70873000000006</v>
          </cell>
          <cell r="I130">
            <v>126.76593999999989</v>
          </cell>
          <cell r="J130">
            <v>-95.478610000000003</v>
          </cell>
          <cell r="K130">
            <v>74.484440000000063</v>
          </cell>
          <cell r="L130">
            <v>55.206480000000056</v>
          </cell>
          <cell r="M130">
            <v>64.509649999999965</v>
          </cell>
        </row>
        <row r="131">
          <cell r="A131" t="str">
            <v>Teleceara31138340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265.77683000000002</v>
          </cell>
          <cell r="K131">
            <v>-263.404</v>
          </cell>
          <cell r="L131">
            <v>9.313559999999999</v>
          </cell>
          <cell r="M131">
            <v>-9.7449499999999993</v>
          </cell>
        </row>
        <row r="132">
          <cell r="A132" t="str">
            <v>Teleceara31138343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265.77683000000002</v>
          </cell>
          <cell r="K132">
            <v>-263.404</v>
          </cell>
          <cell r="L132">
            <v>9.313559999999999</v>
          </cell>
          <cell r="M132">
            <v>-9.7449499999999993</v>
          </cell>
        </row>
        <row r="133">
          <cell r="A133" t="str">
            <v>Teleceara31144300</v>
          </cell>
          <cell r="B133">
            <v>0</v>
          </cell>
          <cell r="C133">
            <v>0</v>
          </cell>
          <cell r="D133">
            <v>602.57830000000001</v>
          </cell>
          <cell r="E133">
            <v>0</v>
          </cell>
          <cell r="F133">
            <v>0</v>
          </cell>
          <cell r="G133">
            <v>0</v>
          </cell>
          <cell r="H133">
            <v>218.94452999999999</v>
          </cell>
          <cell r="I133">
            <v>430.78680999999995</v>
          </cell>
          <cell r="J133">
            <v>814.44464000000016</v>
          </cell>
          <cell r="K133">
            <v>663.32919999999967</v>
          </cell>
          <cell r="L133">
            <v>1178.1305600000001</v>
          </cell>
          <cell r="M133">
            <v>1135.4640800000006</v>
          </cell>
        </row>
        <row r="134">
          <cell r="A134" t="str">
            <v>Teleceara41111320</v>
          </cell>
          <cell r="B134">
            <v>4472.1515799999997</v>
          </cell>
          <cell r="C134">
            <v>4710.1036500000009</v>
          </cell>
          <cell r="D134">
            <v>4851.1982899999985</v>
          </cell>
          <cell r="E134">
            <v>4578.5868200000004</v>
          </cell>
          <cell r="F134">
            <v>3712.3101800000004</v>
          </cell>
          <cell r="G134">
            <v>5855.149129999998</v>
          </cell>
          <cell r="H134">
            <v>3594.2566200000001</v>
          </cell>
          <cell r="I134">
            <v>4818.127410000001</v>
          </cell>
          <cell r="J134">
            <v>5108.5766199999998</v>
          </cell>
          <cell r="K134">
            <v>3631.4949599999964</v>
          </cell>
          <cell r="L134">
            <v>3812.8693100000019</v>
          </cell>
          <cell r="M134">
            <v>4187.7577299999975</v>
          </cell>
        </row>
        <row r="135">
          <cell r="A135" t="str">
            <v>Teleceara41111323</v>
          </cell>
          <cell r="B135">
            <v>0</v>
          </cell>
          <cell r="C135">
            <v>0.8921</v>
          </cell>
          <cell r="D135">
            <v>0.80896000000000001</v>
          </cell>
          <cell r="E135">
            <v>0.45557000000000025</v>
          </cell>
          <cell r="F135">
            <v>0.92644999999999955</v>
          </cell>
          <cell r="G135">
            <v>-0.14742999999999995</v>
          </cell>
          <cell r="H135">
            <v>-9.2789999999999928E-2</v>
          </cell>
          <cell r="I135">
            <v>3.1620000000000203E-2</v>
          </cell>
          <cell r="J135">
            <v>2.1530000000000271E-2</v>
          </cell>
          <cell r="K135">
            <v>5.1949999999999719E-2</v>
          </cell>
          <cell r="L135">
            <v>4.3479999999999741E-2</v>
          </cell>
          <cell r="M135">
            <v>4.9170000000000158E-2</v>
          </cell>
        </row>
        <row r="136">
          <cell r="A136" t="str">
            <v>Teleceara41111324</v>
          </cell>
          <cell r="B136">
            <v>102.59656</v>
          </cell>
          <cell r="C136">
            <v>94.571150000000003</v>
          </cell>
          <cell r="D136">
            <v>96.277639999999963</v>
          </cell>
          <cell r="E136">
            <v>90.445880000000045</v>
          </cell>
          <cell r="F136">
            <v>90.445879999999988</v>
          </cell>
          <cell r="G136">
            <v>586.3312699999999</v>
          </cell>
          <cell r="H136">
            <v>196.23538000000008</v>
          </cell>
          <cell r="I136">
            <v>195.31894000000011</v>
          </cell>
          <cell r="J136">
            <v>520.92286000000013</v>
          </cell>
          <cell r="K136">
            <v>37.473109999999679</v>
          </cell>
          <cell r="L136">
            <v>265.10552000000007</v>
          </cell>
          <cell r="M136">
            <v>329.64726000000019</v>
          </cell>
        </row>
        <row r="137">
          <cell r="A137" t="str">
            <v>Teleceara41111330</v>
          </cell>
          <cell r="B137">
            <v>18.086269999999999</v>
          </cell>
          <cell r="C137">
            <v>0.2623899999999999</v>
          </cell>
          <cell r="D137">
            <v>-17.933149999999998</v>
          </cell>
          <cell r="E137">
            <v>0.2205700000000001</v>
          </cell>
          <cell r="F137">
            <v>49.973500000000001</v>
          </cell>
          <cell r="G137">
            <v>-49.717919999999999</v>
          </cell>
          <cell r="H137">
            <v>1164.69416</v>
          </cell>
          <cell r="I137">
            <v>958.81199999999967</v>
          </cell>
          <cell r="J137">
            <v>1274.7475500000005</v>
          </cell>
          <cell r="K137">
            <v>910.57974000000013</v>
          </cell>
          <cell r="L137">
            <v>3247.2514199999996</v>
          </cell>
          <cell r="M137">
            <v>1942.5386200000012</v>
          </cell>
        </row>
        <row r="138">
          <cell r="A138" t="str">
            <v>Teleceara41111334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49.887160000000002</v>
          </cell>
          <cell r="G138">
            <v>-49.887160000000002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108.19834</v>
          </cell>
        </row>
        <row r="139">
          <cell r="A139" t="str">
            <v>Telemig31138100</v>
          </cell>
          <cell r="B139">
            <v>6815.7821800000002</v>
          </cell>
          <cell r="C139">
            <v>12344.704319999999</v>
          </cell>
          <cell r="D139">
            <v>11638.040980000002</v>
          </cell>
          <cell r="E139">
            <v>12769.833330000005</v>
          </cell>
          <cell r="F139">
            <v>14396.995069999997</v>
          </cell>
          <cell r="G139">
            <v>10436.43832999999</v>
          </cell>
          <cell r="H139">
            <v>14799.753900000011</v>
          </cell>
          <cell r="I139">
            <v>15735.635049999997</v>
          </cell>
          <cell r="J139">
            <v>15561.726339999994</v>
          </cell>
          <cell r="K139">
            <v>16765.450499999992</v>
          </cell>
          <cell r="L139">
            <v>19128.885900000023</v>
          </cell>
          <cell r="M139">
            <v>19414.990299999976</v>
          </cell>
        </row>
        <row r="140">
          <cell r="A140" t="str">
            <v>Telemig31138110</v>
          </cell>
          <cell r="B140">
            <v>6814.25785</v>
          </cell>
          <cell r="C140">
            <v>11418.24747</v>
          </cell>
          <cell r="D140">
            <v>11128.728090000001</v>
          </cell>
          <cell r="E140">
            <v>12451.245199999998</v>
          </cell>
          <cell r="F140">
            <v>14078.406940000001</v>
          </cell>
          <cell r="G140">
            <v>10292.850029999994</v>
          </cell>
          <cell r="H140">
            <v>14649.753900000011</v>
          </cell>
          <cell r="I140">
            <v>15595.162299999996</v>
          </cell>
          <cell r="J140">
            <v>15460.269319999992</v>
          </cell>
          <cell r="K140">
            <v>16577.906300000017</v>
          </cell>
          <cell r="L140">
            <v>18949.345799999981</v>
          </cell>
          <cell r="M140">
            <v>19026.689299999998</v>
          </cell>
        </row>
        <row r="141">
          <cell r="A141" t="str">
            <v>Telemig31138113</v>
          </cell>
          <cell r="B141">
            <v>6814.25785</v>
          </cell>
          <cell r="C141">
            <v>11418.24747</v>
          </cell>
          <cell r="D141">
            <v>11128.728090000001</v>
          </cell>
          <cell r="E141">
            <v>12451.245199999998</v>
          </cell>
          <cell r="F141">
            <v>14078.406940000001</v>
          </cell>
          <cell r="G141">
            <v>10292.850029999994</v>
          </cell>
          <cell r="H141">
            <v>14649.753900000011</v>
          </cell>
          <cell r="I141">
            <v>15595.162299999996</v>
          </cell>
          <cell r="J141">
            <v>15460.269319999992</v>
          </cell>
          <cell r="K141">
            <v>16577.906300000017</v>
          </cell>
          <cell r="L141">
            <v>18949.345799999981</v>
          </cell>
          <cell r="M141">
            <v>19026.689299999998</v>
          </cell>
        </row>
        <row r="142">
          <cell r="A142" t="str">
            <v>Telemig31138120</v>
          </cell>
          <cell r="B142">
            <v>0</v>
          </cell>
          <cell r="C142">
            <v>111.71589999999999</v>
          </cell>
          <cell r="D142">
            <v>124.32020000000001</v>
          </cell>
          <cell r="E142">
            <v>50.341110000000043</v>
          </cell>
          <cell r="F142">
            <v>50.341109999999958</v>
          </cell>
          <cell r="G142">
            <v>10.853760000000023</v>
          </cell>
          <cell r="H142">
            <v>0</v>
          </cell>
          <cell r="I142">
            <v>3.4057500000000118</v>
          </cell>
          <cell r="J142">
            <v>0</v>
          </cell>
          <cell r="K142">
            <v>0</v>
          </cell>
          <cell r="L142">
            <v>0</v>
          </cell>
          <cell r="M142">
            <v>1.8981899999999996</v>
          </cell>
        </row>
        <row r="143">
          <cell r="A143" t="str">
            <v>Telemig31138123</v>
          </cell>
          <cell r="B143">
            <v>0</v>
          </cell>
          <cell r="C143">
            <v>111.71589999999999</v>
          </cell>
          <cell r="D143">
            <v>124.32020000000001</v>
          </cell>
          <cell r="E143">
            <v>50.341110000000043</v>
          </cell>
          <cell r="F143">
            <v>50.341109999999958</v>
          </cell>
          <cell r="G143">
            <v>10.853760000000023</v>
          </cell>
          <cell r="H143">
            <v>0</v>
          </cell>
          <cell r="I143">
            <v>3.4057500000000118</v>
          </cell>
          <cell r="J143">
            <v>0</v>
          </cell>
          <cell r="K143">
            <v>0</v>
          </cell>
          <cell r="L143">
            <v>0</v>
          </cell>
          <cell r="M143">
            <v>1.8981899999999996</v>
          </cell>
        </row>
        <row r="144">
          <cell r="A144" t="str">
            <v>Telemig31138130</v>
          </cell>
          <cell r="B144">
            <v>1.52433</v>
          </cell>
          <cell r="C144">
            <v>814.74095000000011</v>
          </cell>
          <cell r="D144">
            <v>384.99268999999981</v>
          </cell>
          <cell r="E144">
            <v>268.24702000000002</v>
          </cell>
          <cell r="F144">
            <v>268.24702000000002</v>
          </cell>
          <cell r="G144">
            <v>132.73454000000015</v>
          </cell>
          <cell r="H144">
            <v>150</v>
          </cell>
          <cell r="I144">
            <v>137.06699999999955</v>
          </cell>
          <cell r="J144">
            <v>101.45703000000049</v>
          </cell>
          <cell r="K144">
            <v>187.54419999999982</v>
          </cell>
          <cell r="L144">
            <v>179.54010000000017</v>
          </cell>
          <cell r="M144">
            <v>386.40278999999964</v>
          </cell>
        </row>
        <row r="145">
          <cell r="A145" t="str">
            <v>Telemig31138133</v>
          </cell>
          <cell r="B145">
            <v>1.52433</v>
          </cell>
          <cell r="C145">
            <v>814.74095000000011</v>
          </cell>
          <cell r="D145">
            <v>384.99268999999981</v>
          </cell>
          <cell r="E145">
            <v>268.24702000000002</v>
          </cell>
          <cell r="F145">
            <v>268.24702000000002</v>
          </cell>
          <cell r="G145">
            <v>132.73454000000015</v>
          </cell>
          <cell r="H145">
            <v>150</v>
          </cell>
          <cell r="I145">
            <v>137.06699999999955</v>
          </cell>
          <cell r="J145">
            <v>101.45703000000049</v>
          </cell>
          <cell r="K145">
            <v>187.54419999999982</v>
          </cell>
          <cell r="L145">
            <v>179.54010000000017</v>
          </cell>
          <cell r="M145">
            <v>386.40278999999964</v>
          </cell>
        </row>
        <row r="146">
          <cell r="A146" t="str">
            <v>Telemig31138300</v>
          </cell>
          <cell r="B146">
            <v>733.67389000000003</v>
          </cell>
          <cell r="C146">
            <v>822.97817000000009</v>
          </cell>
          <cell r="D146">
            <v>800.3256600000002</v>
          </cell>
          <cell r="E146">
            <v>691.55648999999949</v>
          </cell>
          <cell r="F146">
            <v>828.13106999999991</v>
          </cell>
          <cell r="G146">
            <v>2284.6865900000007</v>
          </cell>
          <cell r="H146">
            <v>-1559.4839000000011</v>
          </cell>
          <cell r="I146">
            <v>142.93035000000054</v>
          </cell>
          <cell r="J146">
            <v>409.25809000000027</v>
          </cell>
          <cell r="K146">
            <v>600.92213999999967</v>
          </cell>
          <cell r="L146">
            <v>525.2774500000005</v>
          </cell>
          <cell r="M146">
            <v>3250.06808</v>
          </cell>
        </row>
        <row r="147">
          <cell r="A147" t="str">
            <v>Telemig31138310</v>
          </cell>
          <cell r="B147">
            <v>292.57974000000002</v>
          </cell>
          <cell r="C147">
            <v>381.99401999999998</v>
          </cell>
          <cell r="D147">
            <v>327.74330999999995</v>
          </cell>
          <cell r="E147">
            <v>283.21355000000005</v>
          </cell>
          <cell r="F147">
            <v>344.05219000000011</v>
          </cell>
          <cell r="G147">
            <v>1889.2080299999996</v>
          </cell>
          <cell r="H147">
            <v>-1572.5372399999997</v>
          </cell>
          <cell r="I147">
            <v>59.898879999999963</v>
          </cell>
          <cell r="J147">
            <v>121.73631</v>
          </cell>
          <cell r="K147">
            <v>156.02054999999973</v>
          </cell>
          <cell r="L147">
            <v>138.38915000000043</v>
          </cell>
          <cell r="M147">
            <v>1280.3546500000002</v>
          </cell>
        </row>
        <row r="148">
          <cell r="A148" t="str">
            <v>Telemig31138313</v>
          </cell>
          <cell r="B148">
            <v>292.57974000000002</v>
          </cell>
          <cell r="C148">
            <v>381.99401999999998</v>
          </cell>
          <cell r="D148">
            <v>327.74330999999995</v>
          </cell>
          <cell r="E148">
            <v>283.21355000000005</v>
          </cell>
          <cell r="F148">
            <v>344.05219000000011</v>
          </cell>
          <cell r="G148">
            <v>1889.2080299999996</v>
          </cell>
          <cell r="H148">
            <v>-1572.5372399999997</v>
          </cell>
          <cell r="I148">
            <v>59.898879999999963</v>
          </cell>
          <cell r="J148">
            <v>121.73631</v>
          </cell>
          <cell r="K148">
            <v>156.02054999999973</v>
          </cell>
          <cell r="L148">
            <v>138.38915000000043</v>
          </cell>
          <cell r="M148">
            <v>1280.3546500000002</v>
          </cell>
        </row>
        <row r="149">
          <cell r="A149" t="str">
            <v>Telemig31138320</v>
          </cell>
          <cell r="B149">
            <v>253.09058999999999</v>
          </cell>
          <cell r="C149">
            <v>340.88568999999995</v>
          </cell>
          <cell r="D149">
            <v>299.63101000000006</v>
          </cell>
          <cell r="E149">
            <v>256.53715999999997</v>
          </cell>
          <cell r="F149">
            <v>311.44819999999982</v>
          </cell>
          <cell r="G149">
            <v>277.05854000000022</v>
          </cell>
          <cell r="H149">
            <v>9.0719899999999143</v>
          </cell>
          <cell r="I149">
            <v>54.08943000000022</v>
          </cell>
          <cell r="J149">
            <v>109.78691999999978</v>
          </cell>
          <cell r="K149">
            <v>334.34821999999986</v>
          </cell>
          <cell r="L149">
            <v>138.78652000000011</v>
          </cell>
          <cell r="M149">
            <v>1613.7691500000001</v>
          </cell>
        </row>
        <row r="150">
          <cell r="A150" t="str">
            <v>Telemig31138323</v>
          </cell>
          <cell r="B150">
            <v>253.09058999999999</v>
          </cell>
          <cell r="C150">
            <v>340.88568999999995</v>
          </cell>
          <cell r="D150">
            <v>299.63101000000006</v>
          </cell>
          <cell r="E150">
            <v>256.53715999999997</v>
          </cell>
          <cell r="F150">
            <v>311.44819999999982</v>
          </cell>
          <cell r="G150">
            <v>277.05854000000022</v>
          </cell>
          <cell r="H150">
            <v>9.0719899999999143</v>
          </cell>
          <cell r="I150">
            <v>54.08943000000022</v>
          </cell>
          <cell r="J150">
            <v>109.78691999999978</v>
          </cell>
          <cell r="K150">
            <v>334.34821999999986</v>
          </cell>
          <cell r="L150">
            <v>138.78652000000011</v>
          </cell>
          <cell r="M150">
            <v>1613.7691500000001</v>
          </cell>
        </row>
        <row r="151">
          <cell r="A151" t="str">
            <v>Telemig31138330</v>
          </cell>
          <cell r="B151">
            <v>59.239879999999999</v>
          </cell>
          <cell r="C151">
            <v>-2.043299999999995</v>
          </cell>
          <cell r="D151">
            <v>60.765399999999993</v>
          </cell>
          <cell r="E151">
            <v>54.862270000000009</v>
          </cell>
          <cell r="F151">
            <v>54.862209999999976</v>
          </cell>
          <cell r="G151">
            <v>97.678590000000014</v>
          </cell>
          <cell r="H151">
            <v>-0.68365000000000009</v>
          </cell>
          <cell r="I151">
            <v>9.8975500000000238</v>
          </cell>
          <cell r="J151">
            <v>141.92207999999999</v>
          </cell>
          <cell r="K151">
            <v>59.584860000000049</v>
          </cell>
          <cell r="L151">
            <v>202.28039000000001</v>
          </cell>
          <cell r="M151">
            <v>-48.017200000000116</v>
          </cell>
        </row>
        <row r="152">
          <cell r="A152" t="str">
            <v>Telemig31138333</v>
          </cell>
          <cell r="B152">
            <v>59.239879999999999</v>
          </cell>
          <cell r="C152">
            <v>-2.043299999999995</v>
          </cell>
          <cell r="D152">
            <v>60.765399999999993</v>
          </cell>
          <cell r="E152">
            <v>54.862270000000009</v>
          </cell>
          <cell r="F152">
            <v>54.862209999999976</v>
          </cell>
          <cell r="G152">
            <v>97.678590000000014</v>
          </cell>
          <cell r="H152">
            <v>-0.68365000000000009</v>
          </cell>
          <cell r="I152">
            <v>9.8975500000000238</v>
          </cell>
          <cell r="J152">
            <v>141.92207999999999</v>
          </cell>
          <cell r="K152">
            <v>59.584860000000049</v>
          </cell>
          <cell r="L152">
            <v>202.28039000000001</v>
          </cell>
          <cell r="M152">
            <v>-48.017200000000116</v>
          </cell>
        </row>
        <row r="153">
          <cell r="A153" t="str">
            <v>Telemig31138340</v>
          </cell>
          <cell r="B153">
            <v>128.76367999999999</v>
          </cell>
          <cell r="C153">
            <v>102.14176</v>
          </cell>
          <cell r="D153">
            <v>112.18594000000002</v>
          </cell>
          <cell r="E153">
            <v>96.943510000000003</v>
          </cell>
          <cell r="F153">
            <v>117.76846999999998</v>
          </cell>
          <cell r="G153">
            <v>20.741430000000037</v>
          </cell>
          <cell r="H153">
            <v>4.6649999999999636</v>
          </cell>
          <cell r="I153">
            <v>19.044489999999996</v>
          </cell>
          <cell r="J153">
            <v>35.812780000000089</v>
          </cell>
          <cell r="K153">
            <v>50.96850999999981</v>
          </cell>
          <cell r="L153">
            <v>45.821390000000065</v>
          </cell>
          <cell r="M153">
            <v>403.96148000000005</v>
          </cell>
        </row>
        <row r="154">
          <cell r="A154" t="str">
            <v>Telemig31138343</v>
          </cell>
          <cell r="B154">
            <v>128.76367999999999</v>
          </cell>
          <cell r="C154">
            <v>102.14176</v>
          </cell>
          <cell r="D154">
            <v>112.18594000000002</v>
          </cell>
          <cell r="E154">
            <v>96.943510000000003</v>
          </cell>
          <cell r="F154">
            <v>117.76846999999998</v>
          </cell>
          <cell r="G154">
            <v>20.741430000000037</v>
          </cell>
          <cell r="H154">
            <v>4.6649999999999636</v>
          </cell>
          <cell r="I154">
            <v>19.044489999999996</v>
          </cell>
          <cell r="J154">
            <v>35.812780000000089</v>
          </cell>
          <cell r="K154">
            <v>50.96850999999981</v>
          </cell>
          <cell r="L154">
            <v>45.821390000000065</v>
          </cell>
          <cell r="M154">
            <v>403.96148000000005</v>
          </cell>
        </row>
        <row r="155">
          <cell r="A155" t="str">
            <v>Telemig41111320</v>
          </cell>
          <cell r="B155">
            <v>26881.48403</v>
          </cell>
          <cell r="C155">
            <v>22840.73083</v>
          </cell>
          <cell r="D155">
            <v>28281.517499999994</v>
          </cell>
          <cell r="E155">
            <v>28256.468330000003</v>
          </cell>
          <cell r="F155">
            <v>28439.507699999987</v>
          </cell>
          <cell r="G155">
            <v>27851.138410000014</v>
          </cell>
          <cell r="H155">
            <v>23668.191699999996</v>
          </cell>
          <cell r="I155">
            <v>25839.790600000008</v>
          </cell>
          <cell r="J155">
            <v>29047.124799999991</v>
          </cell>
          <cell r="K155">
            <v>23546.655600000027</v>
          </cell>
          <cell r="L155">
            <v>20705.077600000019</v>
          </cell>
          <cell r="M155">
            <v>24641.428699999989</v>
          </cell>
        </row>
        <row r="156">
          <cell r="A156" t="str">
            <v>Telemig41111323</v>
          </cell>
          <cell r="B156">
            <v>45.471119999999999</v>
          </cell>
          <cell r="C156">
            <v>39.371790000000004</v>
          </cell>
          <cell r="D156">
            <v>53.06716999999999</v>
          </cell>
          <cell r="E156">
            <v>48.172550000000001</v>
          </cell>
          <cell r="F156">
            <v>47.388589999999994</v>
          </cell>
          <cell r="G156">
            <v>53.634949999999975</v>
          </cell>
          <cell r="H156">
            <v>35.481800000000021</v>
          </cell>
          <cell r="I156">
            <v>40.172270000000026</v>
          </cell>
          <cell r="J156">
            <v>45.631889999999999</v>
          </cell>
          <cell r="K156">
            <v>31.57362999999998</v>
          </cell>
          <cell r="L156">
            <v>35.555709999999976</v>
          </cell>
          <cell r="M156">
            <v>25.37420000000003</v>
          </cell>
        </row>
        <row r="157">
          <cell r="A157" t="str">
            <v>Telemig41111324</v>
          </cell>
          <cell r="B157">
            <v>1319.03333</v>
          </cell>
          <cell r="C157">
            <v>972.17381</v>
          </cell>
          <cell r="D157">
            <v>1422.6607900000004</v>
          </cell>
          <cell r="E157">
            <v>1660.9194599999992</v>
          </cell>
          <cell r="F157">
            <v>1319.2229400000006</v>
          </cell>
          <cell r="G157">
            <v>1669.0302899999997</v>
          </cell>
          <cell r="H157">
            <v>1077.4307800000006</v>
          </cell>
          <cell r="I157">
            <v>1122.0326000000005</v>
          </cell>
          <cell r="J157">
            <v>1793.9449600000007</v>
          </cell>
          <cell r="K157">
            <v>1382.7747899999977</v>
          </cell>
          <cell r="L157">
            <v>1655.5743800000018</v>
          </cell>
          <cell r="M157">
            <v>1746.2959199999987</v>
          </cell>
        </row>
        <row r="158">
          <cell r="A158" t="str">
            <v>Telemig41111325</v>
          </cell>
          <cell r="B158">
            <v>2.8978800000000002</v>
          </cell>
          <cell r="C158">
            <v>0.47749999999999998</v>
          </cell>
          <cell r="D158">
            <v>0.23179999999999978</v>
          </cell>
          <cell r="E158">
            <v>0.11410999999999971</v>
          </cell>
          <cell r="F158">
            <v>-2.0079999999999654E-2</v>
          </cell>
          <cell r="G158">
            <v>-1.7790000000000195E-2</v>
          </cell>
          <cell r="H158">
            <v>2.8770000000000184E-2</v>
          </cell>
          <cell r="I158">
            <v>4.3779999999999486E-2</v>
          </cell>
          <cell r="J158">
            <v>3.8330000000000641E-2</v>
          </cell>
          <cell r="K158">
            <v>1.3899999999997803E-3</v>
          </cell>
          <cell r="L158">
            <v>0</v>
          </cell>
          <cell r="M158">
            <v>-2.6000000000037105E-4</v>
          </cell>
        </row>
        <row r="159">
          <cell r="A159" t="str">
            <v>Telemig41111330</v>
          </cell>
          <cell r="B159">
            <v>168.78201999999999</v>
          </cell>
          <cell r="C159">
            <v>114.14269000000002</v>
          </cell>
          <cell r="D159">
            <v>143.13655</v>
          </cell>
          <cell r="E159">
            <v>154.00855999999993</v>
          </cell>
          <cell r="F159">
            <v>113.44412</v>
          </cell>
          <cell r="G159">
            <v>147.70925</v>
          </cell>
          <cell r="H159">
            <v>2783.6386199999997</v>
          </cell>
          <cell r="I159">
            <v>4728.1692800000001</v>
          </cell>
          <cell r="J159">
            <v>5600.6498700000011</v>
          </cell>
          <cell r="K159">
            <v>4947.0679299999974</v>
          </cell>
          <cell r="L159">
            <v>3807.8387500000026</v>
          </cell>
          <cell r="M159">
            <v>4516.1555099999969</v>
          </cell>
        </row>
        <row r="160">
          <cell r="A160" t="str">
            <v>Telemig41111333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1.95004</v>
          </cell>
          <cell r="I160">
            <v>4.2583800000000007</v>
          </cell>
          <cell r="J160">
            <v>4.9359199999999994</v>
          </cell>
          <cell r="K160">
            <v>3.8451199999999996</v>
          </cell>
          <cell r="L160">
            <v>3.435789999999999</v>
          </cell>
          <cell r="M160">
            <v>1.7779700000000034</v>
          </cell>
        </row>
        <row r="161">
          <cell r="A161" t="str">
            <v>Telemig41111334</v>
          </cell>
          <cell r="B161">
            <v>26.22073</v>
          </cell>
          <cell r="C161">
            <v>27.268490000000003</v>
          </cell>
          <cell r="D161">
            <v>21.472549999999998</v>
          </cell>
          <cell r="E161">
            <v>20.678440000000009</v>
          </cell>
          <cell r="F161">
            <v>22.383769999999984</v>
          </cell>
          <cell r="G161">
            <v>20.290780000000012</v>
          </cell>
          <cell r="H161">
            <v>-0.33320000000000505</v>
          </cell>
          <cell r="I161">
            <v>-1.4557399999999916</v>
          </cell>
          <cell r="J161">
            <v>2.0000000000095497E-3</v>
          </cell>
          <cell r="K161">
            <v>9.9379999999996471E-2</v>
          </cell>
          <cell r="L161">
            <v>-5.4300000000182536E-3</v>
          </cell>
          <cell r="M161">
            <v>239.94698000000002</v>
          </cell>
        </row>
        <row r="162">
          <cell r="A162" t="str">
            <v>Telemig41111335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3.8628100000000001</v>
          </cell>
          <cell r="I162">
            <v>4.7277500000000003</v>
          </cell>
          <cell r="J162">
            <v>2.7786799999999996</v>
          </cell>
          <cell r="K162">
            <v>0.12193000000000076</v>
          </cell>
          <cell r="L162">
            <v>9.5999999999918373E-4</v>
          </cell>
          <cell r="M162">
            <v>0</v>
          </cell>
        </row>
        <row r="163">
          <cell r="A163" t="str">
            <v>Telepara31138100</v>
          </cell>
          <cell r="B163">
            <v>1597.00818</v>
          </cell>
          <cell r="C163">
            <v>1819.3386199999998</v>
          </cell>
          <cell r="D163">
            <v>848.60716000000002</v>
          </cell>
          <cell r="E163">
            <v>2144.6113600000008</v>
          </cell>
          <cell r="F163">
            <v>1540.7982299999994</v>
          </cell>
          <cell r="G163">
            <v>2350.327510000001</v>
          </cell>
          <cell r="H163">
            <v>2025.0237799999995</v>
          </cell>
          <cell r="I163">
            <v>2149.2314200000001</v>
          </cell>
          <cell r="J163">
            <v>2500.4697699999997</v>
          </cell>
          <cell r="K163">
            <v>2348.9011199999986</v>
          </cell>
          <cell r="L163">
            <v>3101.0640500000009</v>
          </cell>
          <cell r="M163">
            <v>-1164.7950000000001</v>
          </cell>
        </row>
        <row r="164">
          <cell r="A164" t="str">
            <v>Telepara31138110</v>
          </cell>
          <cell r="B164">
            <v>1119.9956399999999</v>
          </cell>
          <cell r="C164">
            <v>1370.7974299999998</v>
          </cell>
          <cell r="D164">
            <v>148.8718800000006</v>
          </cell>
          <cell r="E164">
            <v>1616.4972600000001</v>
          </cell>
          <cell r="F164">
            <v>1053.0104099999999</v>
          </cell>
          <cell r="G164">
            <v>1760.7890699999998</v>
          </cell>
          <cell r="H164">
            <v>1414.1893799999998</v>
          </cell>
          <cell r="I164">
            <v>1535.2829699999984</v>
          </cell>
          <cell r="J164">
            <v>2397.6032500000001</v>
          </cell>
          <cell r="K164">
            <v>2095.3211900000024</v>
          </cell>
          <cell r="L164">
            <v>2920.4313600000005</v>
          </cell>
          <cell r="M164">
            <v>-1335.6670400000003</v>
          </cell>
        </row>
        <row r="165">
          <cell r="A165" t="str">
            <v>Telepara31138113</v>
          </cell>
          <cell r="B165">
            <v>1119.9956399999999</v>
          </cell>
          <cell r="C165">
            <v>1370.7974299999998</v>
          </cell>
          <cell r="D165">
            <v>148.8718800000006</v>
          </cell>
          <cell r="E165">
            <v>1616.4972600000001</v>
          </cell>
          <cell r="F165">
            <v>1053.0104099999999</v>
          </cell>
          <cell r="G165">
            <v>1760.7890699999998</v>
          </cell>
          <cell r="H165">
            <v>1414.1893799999998</v>
          </cell>
          <cell r="I165">
            <v>1535.2829699999984</v>
          </cell>
          <cell r="J165">
            <v>2397.6032500000001</v>
          </cell>
          <cell r="K165">
            <v>2095.3211900000024</v>
          </cell>
          <cell r="L165">
            <v>2920.4313600000005</v>
          </cell>
          <cell r="M165">
            <v>-1335.6670400000003</v>
          </cell>
        </row>
        <row r="166">
          <cell r="A166" t="str">
            <v>Telepara31138120</v>
          </cell>
          <cell r="B166">
            <v>6.0071099999999999</v>
          </cell>
          <cell r="C166">
            <v>4.87995</v>
          </cell>
          <cell r="D166">
            <v>9.9028100000000006</v>
          </cell>
          <cell r="E166">
            <v>4.4121699999999997</v>
          </cell>
          <cell r="F166">
            <v>4.8556400000000011</v>
          </cell>
          <cell r="G166">
            <v>5.3673600000000015</v>
          </cell>
          <cell r="H166">
            <v>4.5455800000000011</v>
          </cell>
          <cell r="I166">
            <v>4.6596899999999906</v>
          </cell>
          <cell r="J166">
            <v>-6.3095399999999984</v>
          </cell>
          <cell r="K166">
            <v>2.2598800000000026</v>
          </cell>
          <cell r="L166">
            <v>2.3781999999999996</v>
          </cell>
          <cell r="M166">
            <v>1.2168100000000024</v>
          </cell>
        </row>
        <row r="167">
          <cell r="A167" t="str">
            <v>Telepara31138122</v>
          </cell>
          <cell r="B167">
            <v>5.8071200000000003</v>
          </cell>
          <cell r="C167">
            <v>0.6494099999999996</v>
          </cell>
          <cell r="D167">
            <v>1.3104499999999994</v>
          </cell>
          <cell r="E167">
            <v>0.80255000000000098</v>
          </cell>
          <cell r="F167">
            <v>0.7749499999999987</v>
          </cell>
          <cell r="G167">
            <v>0.66827000000000147</v>
          </cell>
          <cell r="H167">
            <v>0.70138999999999818</v>
          </cell>
          <cell r="I167">
            <v>0.81350000000000122</v>
          </cell>
          <cell r="J167">
            <v>-0.8694399999999991</v>
          </cell>
          <cell r="K167">
            <v>0.25658999999999921</v>
          </cell>
          <cell r="L167">
            <v>0.40786999999999907</v>
          </cell>
          <cell r="M167">
            <v>-0.1699199999999994</v>
          </cell>
        </row>
        <row r="168">
          <cell r="A168" t="str">
            <v>Telepara31138123</v>
          </cell>
          <cell r="B168">
            <v>0.19999</v>
          </cell>
          <cell r="C168">
            <v>4.2305400000000004</v>
          </cell>
          <cell r="D168">
            <v>8.5923599999999993</v>
          </cell>
          <cell r="E168">
            <v>3.6096199999999996</v>
          </cell>
          <cell r="F168">
            <v>4.0806900000000006</v>
          </cell>
          <cell r="G168">
            <v>4.6990900000000018</v>
          </cell>
          <cell r="H168">
            <v>3.8441899999999976</v>
          </cell>
          <cell r="I168">
            <v>3.8461899999999964</v>
          </cell>
          <cell r="J168">
            <v>-5.4400999999999975</v>
          </cell>
          <cell r="K168">
            <v>2.0032900000000033</v>
          </cell>
          <cell r="L168">
            <v>1.970329999999997</v>
          </cell>
          <cell r="M168">
            <v>1.38673</v>
          </cell>
        </row>
        <row r="169">
          <cell r="A169" t="str">
            <v>Telepara31138130</v>
          </cell>
          <cell r="B169">
            <v>471.00542999999999</v>
          </cell>
          <cell r="C169">
            <v>443.66124000000008</v>
          </cell>
          <cell r="D169">
            <v>689.83246999999983</v>
          </cell>
          <cell r="E169">
            <v>523.70192999999972</v>
          </cell>
          <cell r="F169">
            <v>482.93218000000024</v>
          </cell>
          <cell r="G169">
            <v>584.17108000000007</v>
          </cell>
          <cell r="H169">
            <v>606.28881999999976</v>
          </cell>
          <cell r="I169">
            <v>609.28876000000037</v>
          </cell>
          <cell r="J169">
            <v>109.17605999999978</v>
          </cell>
          <cell r="K169">
            <v>251.32004999999936</v>
          </cell>
          <cell r="L169">
            <v>178.25449000000026</v>
          </cell>
          <cell r="M169">
            <v>169.65523000000121</v>
          </cell>
        </row>
        <row r="170">
          <cell r="A170" t="str">
            <v>Telepara31138133</v>
          </cell>
          <cell r="B170">
            <v>471.00542999999999</v>
          </cell>
          <cell r="C170">
            <v>443.66124000000008</v>
          </cell>
          <cell r="D170">
            <v>689.83246999999983</v>
          </cell>
          <cell r="E170">
            <v>523.70192999999972</v>
          </cell>
          <cell r="F170">
            <v>482.93218000000024</v>
          </cell>
          <cell r="G170">
            <v>584.17108000000007</v>
          </cell>
          <cell r="H170">
            <v>606.28881999999976</v>
          </cell>
          <cell r="I170">
            <v>609.28876000000037</v>
          </cell>
          <cell r="J170">
            <v>109.17605999999978</v>
          </cell>
          <cell r="K170">
            <v>251.32004999999936</v>
          </cell>
          <cell r="L170">
            <v>178.25449000000026</v>
          </cell>
          <cell r="M170">
            <v>169.65523000000121</v>
          </cell>
        </row>
        <row r="171">
          <cell r="A171" t="str">
            <v>Telepara31138300</v>
          </cell>
          <cell r="B171">
            <v>873.10731999999996</v>
          </cell>
          <cell r="C171">
            <v>761.80455000000018</v>
          </cell>
          <cell r="D171">
            <v>761.80454999999961</v>
          </cell>
          <cell r="E171">
            <v>917.47092000000021</v>
          </cell>
          <cell r="F171">
            <v>826.36608999999999</v>
          </cell>
          <cell r="G171">
            <v>956.4992400000001</v>
          </cell>
          <cell r="H171">
            <v>1071.0134800000005</v>
          </cell>
          <cell r="I171">
            <v>1056.056779999999</v>
          </cell>
          <cell r="J171">
            <v>1124.8479100000004</v>
          </cell>
          <cell r="K171">
            <v>524.45887000000039</v>
          </cell>
          <cell r="L171">
            <v>1607.6453500000007</v>
          </cell>
          <cell r="M171">
            <v>959.33302999999796</v>
          </cell>
        </row>
        <row r="172">
          <cell r="A172" t="str">
            <v>Telepara31138310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808.05994999999996</v>
          </cell>
          <cell r="K172">
            <v>-805.38506999999993</v>
          </cell>
          <cell r="L172">
            <v>2.8593400000000004</v>
          </cell>
          <cell r="M172">
            <v>-2.4389600000000002</v>
          </cell>
        </row>
        <row r="173">
          <cell r="A173" t="str">
            <v>Telepara31138312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797.9270600000001</v>
          </cell>
          <cell r="K173">
            <v>-797.9270600000001</v>
          </cell>
          <cell r="L173">
            <v>0</v>
          </cell>
          <cell r="M173">
            <v>0</v>
          </cell>
        </row>
        <row r="174">
          <cell r="A174" t="str">
            <v>Telepara31138313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10.13289</v>
          </cell>
          <cell r="K174">
            <v>-7.4580099999999998</v>
          </cell>
          <cell r="L174">
            <v>2.8593400000000004</v>
          </cell>
          <cell r="M174">
            <v>-2.4389600000000002</v>
          </cell>
        </row>
        <row r="175">
          <cell r="A175" t="str">
            <v>Telepara31138320</v>
          </cell>
          <cell r="B175">
            <v>649.63658999999996</v>
          </cell>
          <cell r="C175">
            <v>587.65974000000017</v>
          </cell>
          <cell r="D175">
            <v>587.65973999999983</v>
          </cell>
          <cell r="E175">
            <v>705.57845999999995</v>
          </cell>
          <cell r="F175">
            <v>634.98439000000008</v>
          </cell>
          <cell r="G175">
            <v>728.10424000000012</v>
          </cell>
          <cell r="H175">
            <v>739.51366000000053</v>
          </cell>
          <cell r="I175">
            <v>720.55695999999989</v>
          </cell>
          <cell r="J175">
            <v>202.52575999999954</v>
          </cell>
          <cell r="K175">
            <v>1268.3446900000008</v>
          </cell>
          <cell r="L175">
            <v>1652.7554800000007</v>
          </cell>
          <cell r="M175">
            <v>888.43334999999934</v>
          </cell>
        </row>
        <row r="176">
          <cell r="A176" t="str">
            <v>Telepara31138322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330.11601000000002</v>
          </cell>
          <cell r="K176">
            <v>-330.11601000000002</v>
          </cell>
          <cell r="L176">
            <v>0</v>
          </cell>
          <cell r="M176">
            <v>0</v>
          </cell>
        </row>
        <row r="177">
          <cell r="A177" t="str">
            <v>Telepara31138323</v>
          </cell>
          <cell r="B177">
            <v>649.63658999999996</v>
          </cell>
          <cell r="C177">
            <v>587.65974000000017</v>
          </cell>
          <cell r="D177">
            <v>587.65973999999983</v>
          </cell>
          <cell r="E177">
            <v>705.57845999999995</v>
          </cell>
          <cell r="F177">
            <v>634.98439000000008</v>
          </cell>
          <cell r="G177">
            <v>728.10424000000012</v>
          </cell>
          <cell r="H177">
            <v>739.51366000000053</v>
          </cell>
          <cell r="I177">
            <v>720.55695999999989</v>
          </cell>
          <cell r="J177">
            <v>-127.5902500000002</v>
          </cell>
          <cell r="K177">
            <v>1598.4607000000005</v>
          </cell>
          <cell r="L177">
            <v>1652.7554800000007</v>
          </cell>
          <cell r="M177">
            <v>888.43334999999934</v>
          </cell>
        </row>
        <row r="178">
          <cell r="A178" t="str">
            <v>Telepara31138330</v>
          </cell>
          <cell r="B178">
            <v>223.47073</v>
          </cell>
          <cell r="C178">
            <v>174.14480999999995</v>
          </cell>
          <cell r="D178">
            <v>174.14481000000006</v>
          </cell>
          <cell r="E178">
            <v>211.89246000000003</v>
          </cell>
          <cell r="F178">
            <v>191.38169999999991</v>
          </cell>
          <cell r="G178">
            <v>228.39500000000001</v>
          </cell>
          <cell r="H178">
            <v>331.49982000000023</v>
          </cell>
          <cell r="I178">
            <v>335.49981999999977</v>
          </cell>
          <cell r="J178">
            <v>-162.36193000000003</v>
          </cell>
          <cell r="K178">
            <v>337.27539000000024</v>
          </cell>
          <cell r="L178">
            <v>-48.875960000000305</v>
          </cell>
          <cell r="M178">
            <v>74.111840000000029</v>
          </cell>
        </row>
        <row r="179">
          <cell r="A179" t="str">
            <v>Telepara31138333</v>
          </cell>
          <cell r="B179">
            <v>223.47073</v>
          </cell>
          <cell r="C179">
            <v>174.14480999999995</v>
          </cell>
          <cell r="D179">
            <v>174.14481000000006</v>
          </cell>
          <cell r="E179">
            <v>211.89246000000003</v>
          </cell>
          <cell r="F179">
            <v>191.38169999999991</v>
          </cell>
          <cell r="G179">
            <v>228.39500000000001</v>
          </cell>
          <cell r="H179">
            <v>331.49982000000023</v>
          </cell>
          <cell r="I179">
            <v>335.49981999999977</v>
          </cell>
          <cell r="J179">
            <v>-162.36193000000003</v>
          </cell>
          <cell r="K179">
            <v>337.27539000000024</v>
          </cell>
          <cell r="L179">
            <v>-48.875960000000305</v>
          </cell>
          <cell r="M179">
            <v>74.111840000000029</v>
          </cell>
        </row>
        <row r="180">
          <cell r="A180" t="str">
            <v>Telepara31138340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276.62412999999998</v>
          </cell>
          <cell r="K180">
            <v>-275.77614</v>
          </cell>
          <cell r="L180">
            <v>0.90649000000000002</v>
          </cell>
          <cell r="M180">
            <v>-0.77320000000000011</v>
          </cell>
        </row>
        <row r="181">
          <cell r="A181" t="str">
            <v>Telepara31138342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273.41176000000002</v>
          </cell>
          <cell r="K181">
            <v>-273.41176000000002</v>
          </cell>
          <cell r="L181">
            <v>0</v>
          </cell>
          <cell r="M181">
            <v>0</v>
          </cell>
        </row>
        <row r="182">
          <cell r="A182" t="str">
            <v>Telepara31138343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3.2123699999999999</v>
          </cell>
          <cell r="K182">
            <v>-2.3643799999999997</v>
          </cell>
          <cell r="L182">
            <v>0.90649000000000002</v>
          </cell>
          <cell r="M182">
            <v>-0.77320000000000011</v>
          </cell>
        </row>
        <row r="183">
          <cell r="A183" t="str">
            <v>Telepara31144300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1100.0313200000001</v>
          </cell>
          <cell r="M183">
            <v>70.326440000000048</v>
          </cell>
        </row>
        <row r="184">
          <cell r="A184" t="str">
            <v>Telepara41111320</v>
          </cell>
          <cell r="B184">
            <v>2969.9866099999999</v>
          </cell>
          <cell r="C184">
            <v>2494.18667</v>
          </cell>
          <cell r="D184">
            <v>2818.95921</v>
          </cell>
          <cell r="E184">
            <v>2918.6605099999997</v>
          </cell>
          <cell r="F184">
            <v>2589.7680799999998</v>
          </cell>
          <cell r="G184">
            <v>3057.2183499999992</v>
          </cell>
          <cell r="H184">
            <v>2774.4786800000002</v>
          </cell>
          <cell r="I184">
            <v>2492.2736000000004</v>
          </cell>
          <cell r="J184">
            <v>4167.9975000000013</v>
          </cell>
          <cell r="K184">
            <v>2476.0928200000017</v>
          </cell>
          <cell r="L184">
            <v>2256.9913899999992</v>
          </cell>
          <cell r="M184">
            <v>2190.2088000000003</v>
          </cell>
        </row>
        <row r="185">
          <cell r="A185" t="str">
            <v>Telepara41111330</v>
          </cell>
          <cell r="B185">
            <v>-1.74E-3</v>
          </cell>
          <cell r="C185">
            <v>0</v>
          </cell>
          <cell r="D185">
            <v>131.10375999999999</v>
          </cell>
          <cell r="E185">
            <v>189.07990999999998</v>
          </cell>
          <cell r="F185">
            <v>104.34698000000003</v>
          </cell>
          <cell r="G185">
            <v>106.56948</v>
          </cell>
          <cell r="H185">
            <v>679.37148000000013</v>
          </cell>
          <cell r="I185">
            <v>1492.2145499999999</v>
          </cell>
          <cell r="J185">
            <v>2290.5415099999996</v>
          </cell>
          <cell r="K185">
            <v>1023.1822200000006</v>
          </cell>
          <cell r="L185">
            <v>1291.5622399999993</v>
          </cell>
          <cell r="M185">
            <v>1374.0863200000013</v>
          </cell>
        </row>
        <row r="186">
          <cell r="A186" t="str">
            <v>Telepara41111334</v>
          </cell>
          <cell r="B186">
            <v>0</v>
          </cell>
          <cell r="C186">
            <v>0</v>
          </cell>
          <cell r="D186">
            <v>131.10736</v>
          </cell>
          <cell r="E186">
            <v>189.07456999999997</v>
          </cell>
          <cell r="F186">
            <v>104.36221000000006</v>
          </cell>
          <cell r="G186">
            <v>106.57468999999998</v>
          </cell>
          <cell r="H186">
            <v>2.3204500000000507</v>
          </cell>
          <cell r="I186">
            <v>213.82422999999994</v>
          </cell>
          <cell r="J186">
            <v>145.85325</v>
          </cell>
          <cell r="K186">
            <v>80.431910000000016</v>
          </cell>
          <cell r="L186">
            <v>105.3042999999999</v>
          </cell>
          <cell r="M186">
            <v>129.06671000000006</v>
          </cell>
        </row>
        <row r="187">
          <cell r="A187" t="str">
            <v>Telepisa31138100</v>
          </cell>
          <cell r="B187">
            <v>665.54535999999996</v>
          </cell>
          <cell r="C187">
            <v>556.33695</v>
          </cell>
          <cell r="D187">
            <v>444.20136000000002</v>
          </cell>
          <cell r="E187">
            <v>1262.0036700000001</v>
          </cell>
          <cell r="F187">
            <v>595.57682999999997</v>
          </cell>
          <cell r="G187">
            <v>861.21612999999979</v>
          </cell>
          <cell r="H187">
            <v>630.10664000000088</v>
          </cell>
          <cell r="I187">
            <v>1229.436349999999</v>
          </cell>
          <cell r="J187">
            <v>939.16640000000098</v>
          </cell>
          <cell r="K187">
            <v>1051.2347099999988</v>
          </cell>
          <cell r="L187">
            <v>1102.1029500000004</v>
          </cell>
          <cell r="M187">
            <v>1410.4344899999996</v>
          </cell>
        </row>
        <row r="188">
          <cell r="A188" t="str">
            <v>Telepisa31138110</v>
          </cell>
          <cell r="B188">
            <v>665.54535999999996</v>
          </cell>
          <cell r="C188">
            <v>530.34243000000004</v>
          </cell>
          <cell r="D188">
            <v>416.70904000000019</v>
          </cell>
          <cell r="E188">
            <v>1230.9168299999999</v>
          </cell>
          <cell r="F188">
            <v>556.78721999999971</v>
          </cell>
          <cell r="G188">
            <v>846.91198000000077</v>
          </cell>
          <cell r="H188">
            <v>507.92101999999977</v>
          </cell>
          <cell r="I188">
            <v>1195.9073799999996</v>
          </cell>
          <cell r="J188">
            <v>925.95640000000003</v>
          </cell>
          <cell r="K188">
            <v>1006.9625</v>
          </cell>
          <cell r="L188">
            <v>913.67348999999922</v>
          </cell>
          <cell r="M188">
            <v>1319.7949900000003</v>
          </cell>
        </row>
        <row r="189">
          <cell r="A189" t="str">
            <v>Telepisa31138113</v>
          </cell>
          <cell r="B189">
            <v>665.54535999999996</v>
          </cell>
          <cell r="C189">
            <v>530.34243000000004</v>
          </cell>
          <cell r="D189">
            <v>416.70904000000019</v>
          </cell>
          <cell r="E189">
            <v>1230.9168299999999</v>
          </cell>
          <cell r="F189">
            <v>556.78721999999971</v>
          </cell>
          <cell r="G189">
            <v>846.91198000000077</v>
          </cell>
          <cell r="H189">
            <v>507.92101999999977</v>
          </cell>
          <cell r="I189">
            <v>1195.9073799999996</v>
          </cell>
          <cell r="J189">
            <v>925.95640000000003</v>
          </cell>
          <cell r="K189">
            <v>1006.9625</v>
          </cell>
          <cell r="L189">
            <v>913.67348999999922</v>
          </cell>
          <cell r="M189">
            <v>1319.7949900000003</v>
          </cell>
        </row>
        <row r="190">
          <cell r="A190" t="str">
            <v>Telepisa31138120</v>
          </cell>
          <cell r="B190">
            <v>0</v>
          </cell>
          <cell r="C190">
            <v>1.9063399999999999</v>
          </cell>
          <cell r="D190">
            <v>0.86165999999999987</v>
          </cell>
          <cell r="E190">
            <v>2.0750400000000004</v>
          </cell>
          <cell r="F190">
            <v>2.1954199999999995</v>
          </cell>
          <cell r="G190">
            <v>1.6192900000000003</v>
          </cell>
          <cell r="H190">
            <v>2.22316</v>
          </cell>
          <cell r="I190">
            <v>2.5282100000000014</v>
          </cell>
          <cell r="J190">
            <v>0</v>
          </cell>
          <cell r="K190">
            <v>20.341290000000001</v>
          </cell>
          <cell r="L190">
            <v>-3.6611300000000035</v>
          </cell>
          <cell r="M190">
            <v>10.607029999999998</v>
          </cell>
        </row>
        <row r="191">
          <cell r="A191" t="str">
            <v>Telepisa31138123</v>
          </cell>
          <cell r="B191">
            <v>0</v>
          </cell>
          <cell r="C191">
            <v>1.9063399999999999</v>
          </cell>
          <cell r="D191">
            <v>0.86165999999999987</v>
          </cell>
          <cell r="E191">
            <v>2.0750400000000004</v>
          </cell>
          <cell r="F191">
            <v>2.1954199999999995</v>
          </cell>
          <cell r="G191">
            <v>1.6192900000000003</v>
          </cell>
          <cell r="H191">
            <v>2.22316</v>
          </cell>
          <cell r="I191">
            <v>2.5282100000000014</v>
          </cell>
          <cell r="J191">
            <v>0</v>
          </cell>
          <cell r="K191">
            <v>20.341290000000001</v>
          </cell>
          <cell r="L191">
            <v>-3.6611300000000035</v>
          </cell>
          <cell r="M191">
            <v>10.607029999999998</v>
          </cell>
        </row>
        <row r="192">
          <cell r="A192" t="str">
            <v>Telepisa31138130</v>
          </cell>
          <cell r="B192">
            <v>0</v>
          </cell>
          <cell r="C192">
            <v>24.088180000000001</v>
          </cell>
          <cell r="D192">
            <v>26.630659999999992</v>
          </cell>
          <cell r="E192">
            <v>29.011800000000001</v>
          </cell>
          <cell r="F192">
            <v>36.594190000000012</v>
          </cell>
          <cell r="G192">
            <v>12.68486</v>
          </cell>
          <cell r="H192">
            <v>119.96245999999999</v>
          </cell>
          <cell r="I192">
            <v>31.000759999999957</v>
          </cell>
          <cell r="J192">
            <v>13.21</v>
          </cell>
          <cell r="K192">
            <v>23.930920000000015</v>
          </cell>
          <cell r="L192">
            <v>192.09058999999996</v>
          </cell>
          <cell r="M192">
            <v>80.032470000000046</v>
          </cell>
        </row>
        <row r="193">
          <cell r="A193" t="str">
            <v>Telepisa31138133</v>
          </cell>
          <cell r="B193">
            <v>0</v>
          </cell>
          <cell r="C193">
            <v>24.088180000000001</v>
          </cell>
          <cell r="D193">
            <v>26.630659999999992</v>
          </cell>
          <cell r="E193">
            <v>29.011800000000001</v>
          </cell>
          <cell r="F193">
            <v>36.594190000000012</v>
          </cell>
          <cell r="G193">
            <v>12.68486</v>
          </cell>
          <cell r="H193">
            <v>119.96245999999999</v>
          </cell>
          <cell r="I193">
            <v>31.000759999999957</v>
          </cell>
          <cell r="J193">
            <v>13.21</v>
          </cell>
          <cell r="K193">
            <v>23.930920000000015</v>
          </cell>
          <cell r="L193">
            <v>192.09058999999996</v>
          </cell>
          <cell r="M193">
            <v>80.032470000000046</v>
          </cell>
        </row>
        <row r="194">
          <cell r="A194" t="str">
            <v>Telepisa31138300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1266.8173999999999</v>
          </cell>
          <cell r="K194">
            <v>-531.98460999999986</v>
          </cell>
          <cell r="L194">
            <v>5.1000000000000227</v>
          </cell>
          <cell r="M194">
            <v>347.07883000000015</v>
          </cell>
        </row>
        <row r="195">
          <cell r="A195" t="str">
            <v>Telepisa31138310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434.07514000000003</v>
          </cell>
          <cell r="K195">
            <v>-431.15805000000006</v>
          </cell>
          <cell r="L195">
            <v>0</v>
          </cell>
          <cell r="M195">
            <v>0</v>
          </cell>
        </row>
        <row r="196">
          <cell r="A196" t="str">
            <v>Telepisa31138313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434.07514000000003</v>
          </cell>
          <cell r="K196">
            <v>-431.15805000000006</v>
          </cell>
          <cell r="L196">
            <v>0</v>
          </cell>
          <cell r="M196">
            <v>0</v>
          </cell>
        </row>
        <row r="197">
          <cell r="A197" t="str">
            <v>Telepisa31138320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676.2183</v>
          </cell>
          <cell r="K197">
            <v>39.048729999999978</v>
          </cell>
          <cell r="L197">
            <v>0</v>
          </cell>
          <cell r="M197">
            <v>332.99480999999992</v>
          </cell>
        </row>
        <row r="198">
          <cell r="A198" t="str">
            <v>Telepisa31138323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676.2183</v>
          </cell>
          <cell r="K198">
            <v>39.048729999999978</v>
          </cell>
          <cell r="L198">
            <v>0</v>
          </cell>
          <cell r="M198">
            <v>332.99480999999992</v>
          </cell>
        </row>
        <row r="199">
          <cell r="A199" t="str">
            <v>Telepisa31138330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7.3883199999999993</v>
          </cell>
          <cell r="K199">
            <v>0.27556000000000047</v>
          </cell>
          <cell r="L199">
            <v>5.0999999999999996</v>
          </cell>
          <cell r="M199">
            <v>14.084020000000004</v>
          </cell>
        </row>
        <row r="200">
          <cell r="A200" t="str">
            <v>Telepisa31138333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7.3883199999999993</v>
          </cell>
          <cell r="K200">
            <v>0.27556000000000047</v>
          </cell>
          <cell r="L200">
            <v>5.0999999999999996</v>
          </cell>
          <cell r="M200">
            <v>14.084020000000004</v>
          </cell>
        </row>
        <row r="201">
          <cell r="A201" t="str">
            <v>Telepisa31138340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149.13564000000002</v>
          </cell>
          <cell r="K201">
            <v>-140.15085000000002</v>
          </cell>
          <cell r="L201">
            <v>0</v>
          </cell>
          <cell r="M201">
            <v>0</v>
          </cell>
        </row>
        <row r="202">
          <cell r="A202" t="str">
            <v>Telepisa31138343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149.13564000000002</v>
          </cell>
          <cell r="K202">
            <v>-140.15085000000002</v>
          </cell>
          <cell r="L202">
            <v>0</v>
          </cell>
          <cell r="M202">
            <v>0</v>
          </cell>
        </row>
        <row r="203">
          <cell r="A203" t="str">
            <v>Telepisa31144300</v>
          </cell>
          <cell r="B203">
            <v>242.43836999999999</v>
          </cell>
          <cell r="C203">
            <v>238.6464</v>
          </cell>
          <cell r="D203">
            <v>238.64640000000003</v>
          </cell>
          <cell r="E203">
            <v>241.84019999999998</v>
          </cell>
          <cell r="F203">
            <v>239.19391000000007</v>
          </cell>
          <cell r="G203">
            <v>239.19390999999996</v>
          </cell>
          <cell r="H203">
            <v>242.69488000000001</v>
          </cell>
          <cell r="I203">
            <v>242.84599000000003</v>
          </cell>
          <cell r="J203">
            <v>244.15364000000022</v>
          </cell>
          <cell r="K203">
            <v>231.11616999999978</v>
          </cell>
          <cell r="L203">
            <v>243.10822999999982</v>
          </cell>
          <cell r="M203">
            <v>239.67810999999983</v>
          </cell>
        </row>
        <row r="204">
          <cell r="A204" t="str">
            <v>Telepisa41111320</v>
          </cell>
          <cell r="B204">
            <v>292.64888999999999</v>
          </cell>
          <cell r="C204">
            <v>84.01389000000006</v>
          </cell>
          <cell r="D204">
            <v>2429.2405199999998</v>
          </cell>
          <cell r="E204">
            <v>862.4961900000003</v>
          </cell>
          <cell r="F204">
            <v>1288.5181299999999</v>
          </cell>
          <cell r="G204">
            <v>1283.0160299999998</v>
          </cell>
          <cell r="H204">
            <v>1652.4923500000004</v>
          </cell>
          <cell r="I204">
            <v>593.27227999999832</v>
          </cell>
          <cell r="J204">
            <v>1266.9827400000013</v>
          </cell>
          <cell r="K204">
            <v>905.38803999999982</v>
          </cell>
          <cell r="L204">
            <v>697.33686999999918</v>
          </cell>
          <cell r="M204">
            <v>827.96241000000009</v>
          </cell>
        </row>
        <row r="205">
          <cell r="A205" t="str">
            <v>Telepisa41111323</v>
          </cell>
          <cell r="B205">
            <v>0</v>
          </cell>
          <cell r="C205">
            <v>2.8900000000000002E-3</v>
          </cell>
          <cell r="D205">
            <v>3.6089999999999997E-2</v>
          </cell>
          <cell r="E205">
            <v>0.67884</v>
          </cell>
          <cell r="F205">
            <v>1.0192199999999998</v>
          </cell>
          <cell r="G205">
            <v>0.51461000000000023</v>
          </cell>
          <cell r="H205">
            <v>0.20314999999999994</v>
          </cell>
          <cell r="I205">
            <v>4.4419999999999682E-2</v>
          </cell>
          <cell r="J205">
            <v>0.11061000000000032</v>
          </cell>
          <cell r="K205">
            <v>0.14484999999999992</v>
          </cell>
          <cell r="L205">
            <v>7.3780000000000179E-2</v>
          </cell>
          <cell r="M205">
            <v>0</v>
          </cell>
        </row>
        <row r="206">
          <cell r="A206" t="str">
            <v>Telepisa41111324</v>
          </cell>
          <cell r="B206">
            <v>0</v>
          </cell>
          <cell r="C206">
            <v>0</v>
          </cell>
          <cell r="D206">
            <v>14.675469999999999</v>
          </cell>
          <cell r="E206">
            <v>0.61560000000000059</v>
          </cell>
          <cell r="F206">
            <v>10.302490000000001</v>
          </cell>
          <cell r="G206">
            <v>5.9267899999999969</v>
          </cell>
          <cell r="H206">
            <v>7.8314100000000018</v>
          </cell>
          <cell r="I206">
            <v>7.478270000000002</v>
          </cell>
          <cell r="J206">
            <v>8.6471799999999988</v>
          </cell>
          <cell r="K206">
            <v>8.0464899999999986</v>
          </cell>
          <cell r="L206">
            <v>7.2334099999999992</v>
          </cell>
          <cell r="M206">
            <v>8.9309499999999957</v>
          </cell>
        </row>
        <row r="207">
          <cell r="A207" t="str">
            <v>Telepisa41111325</v>
          </cell>
          <cell r="B207">
            <v>0</v>
          </cell>
          <cell r="C207">
            <v>0</v>
          </cell>
          <cell r="D207">
            <v>3.7628499999999998</v>
          </cell>
          <cell r="E207">
            <v>0.98144000000000053</v>
          </cell>
          <cell r="F207">
            <v>1.5948399999999996</v>
          </cell>
          <cell r="G207">
            <v>0.98144000000000009</v>
          </cell>
          <cell r="H207">
            <v>0.98144000000000098</v>
          </cell>
          <cell r="I207">
            <v>0.9814399999999992</v>
          </cell>
          <cell r="J207">
            <v>0.85875999999999841</v>
          </cell>
          <cell r="K207">
            <v>0.85876000000000019</v>
          </cell>
          <cell r="L207">
            <v>0.85876000000000019</v>
          </cell>
          <cell r="M207">
            <v>0.73608000000000118</v>
          </cell>
        </row>
        <row r="208">
          <cell r="A208" t="str">
            <v>Telepisa41111330</v>
          </cell>
          <cell r="B208">
            <v>1016.75878</v>
          </cell>
          <cell r="C208">
            <v>947.21611999999993</v>
          </cell>
          <cell r="D208">
            <v>-1963.9748999999999</v>
          </cell>
          <cell r="E208">
            <v>0</v>
          </cell>
          <cell r="F208">
            <v>0</v>
          </cell>
          <cell r="G208">
            <v>0</v>
          </cell>
          <cell r="H208">
            <v>145.34994</v>
          </cell>
          <cell r="I208">
            <v>802.10162000000014</v>
          </cell>
          <cell r="J208">
            <v>551.3236599999999</v>
          </cell>
          <cell r="K208">
            <v>460.63592999999992</v>
          </cell>
          <cell r="L208">
            <v>438.82364000000007</v>
          </cell>
          <cell r="M208">
            <v>444.52437000000009</v>
          </cell>
        </row>
        <row r="209">
          <cell r="A209" t="str">
            <v>Telepisa41111333</v>
          </cell>
          <cell r="B209">
            <v>1010.82554</v>
          </cell>
          <cell r="C209">
            <v>938.37618999999995</v>
          </cell>
          <cell r="D209">
            <v>-1949.20173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A210" t="str">
            <v>Telepisa41111334</v>
          </cell>
          <cell r="B210">
            <v>5.9332399999999996</v>
          </cell>
          <cell r="C210">
            <v>5.4451200000000011</v>
          </cell>
          <cell r="D210">
            <v>-11.378360000000001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A211" t="str">
            <v>Telepisa41111335</v>
          </cell>
          <cell r="B211">
            <v>0</v>
          </cell>
          <cell r="C211">
            <v>3.3948100000000001</v>
          </cell>
          <cell r="D211">
            <v>-3.3948100000000001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</row>
        <row r="212">
          <cell r="A212" t="str">
            <v>Telergipe31138100</v>
          </cell>
          <cell r="B212">
            <v>1233.6183500000002</v>
          </cell>
          <cell r="C212">
            <v>965.53098</v>
          </cell>
          <cell r="D212">
            <v>1104.26431</v>
          </cell>
          <cell r="E212">
            <v>2077.6558799999989</v>
          </cell>
          <cell r="F212">
            <v>1119.3542300000008</v>
          </cell>
          <cell r="G212">
            <v>1311.3635700000004</v>
          </cell>
          <cell r="H212">
            <v>1278.2752699999992</v>
          </cell>
          <cell r="I212">
            <v>800.93205000000125</v>
          </cell>
          <cell r="J212">
            <v>703.0064599999987</v>
          </cell>
          <cell r="K212">
            <v>1161.0256600000012</v>
          </cell>
          <cell r="L212">
            <v>872.42740999999842</v>
          </cell>
          <cell r="M212">
            <v>1542.5599500000008</v>
          </cell>
        </row>
        <row r="213">
          <cell r="A213" t="str">
            <v>Telergipe31138110</v>
          </cell>
          <cell r="B213">
            <v>1233.6183500000002</v>
          </cell>
          <cell r="C213">
            <v>965.53098</v>
          </cell>
          <cell r="D213">
            <v>1104.26431</v>
          </cell>
          <cell r="E213">
            <v>2077.6558799999989</v>
          </cell>
          <cell r="F213">
            <v>1119.3542300000008</v>
          </cell>
          <cell r="G213">
            <v>935.91607000000022</v>
          </cell>
          <cell r="H213">
            <v>1337.2750800000003</v>
          </cell>
          <cell r="I213">
            <v>732.92263999999886</v>
          </cell>
          <cell r="J213">
            <v>491.72359000000142</v>
          </cell>
          <cell r="K213">
            <v>990.69898999999896</v>
          </cell>
          <cell r="L213">
            <v>939.32977000000028</v>
          </cell>
          <cell r="M213">
            <v>1539.44499</v>
          </cell>
        </row>
        <row r="214">
          <cell r="A214" t="str">
            <v>Telergipe31138113</v>
          </cell>
          <cell r="B214">
            <v>1233.6183500000002</v>
          </cell>
          <cell r="C214">
            <v>965.53098</v>
          </cell>
          <cell r="D214">
            <v>1104.26431</v>
          </cell>
          <cell r="E214">
            <v>2077.6558799999989</v>
          </cell>
          <cell r="F214">
            <v>1119.3542300000008</v>
          </cell>
          <cell r="G214">
            <v>935.91607000000022</v>
          </cell>
          <cell r="H214">
            <v>1337.2750800000003</v>
          </cell>
          <cell r="I214">
            <v>732.92263999999886</v>
          </cell>
          <cell r="J214">
            <v>491.72359000000142</v>
          </cell>
          <cell r="K214">
            <v>990.69898999999896</v>
          </cell>
          <cell r="L214">
            <v>939.32977000000028</v>
          </cell>
          <cell r="M214">
            <v>1539.44499</v>
          </cell>
        </row>
        <row r="215">
          <cell r="A215" t="str">
            <v>Telergipe31138130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375.44749999999999</v>
          </cell>
          <cell r="H215">
            <v>-58.999809999999968</v>
          </cell>
          <cell r="I215">
            <v>68.009409999999946</v>
          </cell>
          <cell r="J215">
            <v>211.28287</v>
          </cell>
          <cell r="K215">
            <v>170.32667000000004</v>
          </cell>
          <cell r="L215">
            <v>-66.902359999999931</v>
          </cell>
          <cell r="M215">
            <v>3.1149599999998827</v>
          </cell>
        </row>
        <row r="216">
          <cell r="A216" t="str">
            <v>Telergipe31138133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375.44749999999999</v>
          </cell>
          <cell r="H216">
            <v>-58.999809999999968</v>
          </cell>
          <cell r="I216">
            <v>68.009409999999946</v>
          </cell>
          <cell r="J216">
            <v>211.28287</v>
          </cell>
          <cell r="K216">
            <v>170.32667000000004</v>
          </cell>
          <cell r="L216">
            <v>-66.902359999999931</v>
          </cell>
          <cell r="M216">
            <v>3.1149599999998827</v>
          </cell>
        </row>
        <row r="217">
          <cell r="A217" t="str">
            <v>Telergipe31138300</v>
          </cell>
          <cell r="B217">
            <v>100.41748</v>
          </cell>
          <cell r="C217">
            <v>105.49276999999999</v>
          </cell>
          <cell r="D217">
            <v>109.92146000000005</v>
          </cell>
          <cell r="E217">
            <v>101.51665999999994</v>
          </cell>
          <cell r="F217">
            <v>102</v>
          </cell>
          <cell r="G217">
            <v>103.66747999999995</v>
          </cell>
          <cell r="H217">
            <v>95.482079999999996</v>
          </cell>
          <cell r="I217">
            <v>0</v>
          </cell>
          <cell r="J217">
            <v>403.25612000000001</v>
          </cell>
          <cell r="K217">
            <v>57.545800000000099</v>
          </cell>
          <cell r="L217">
            <v>57.545799999999872</v>
          </cell>
          <cell r="M217">
            <v>18.818539999999985</v>
          </cell>
        </row>
        <row r="218">
          <cell r="A218" t="str">
            <v>Telergipe31138310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186.5917</v>
          </cell>
          <cell r="K218">
            <v>0</v>
          </cell>
          <cell r="L218">
            <v>0</v>
          </cell>
          <cell r="M218">
            <v>0</v>
          </cell>
        </row>
        <row r="219">
          <cell r="A219" t="str">
            <v>Telergipe31138312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186.5917</v>
          </cell>
          <cell r="K219">
            <v>0</v>
          </cell>
          <cell r="L219">
            <v>0</v>
          </cell>
          <cell r="M219">
            <v>0</v>
          </cell>
        </row>
        <row r="220">
          <cell r="A220" t="str">
            <v>Telergipe31138320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82.022739999999999</v>
          </cell>
          <cell r="K220">
            <v>0</v>
          </cell>
          <cell r="L220">
            <v>0</v>
          </cell>
          <cell r="M220">
            <v>0</v>
          </cell>
        </row>
        <row r="221">
          <cell r="A221" t="str">
            <v>Telergipe31138322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82.022739999999999</v>
          </cell>
          <cell r="K221">
            <v>0</v>
          </cell>
          <cell r="L221">
            <v>0</v>
          </cell>
          <cell r="M221">
            <v>0</v>
          </cell>
        </row>
        <row r="222">
          <cell r="A222" t="str">
            <v>Telergipe31138330</v>
          </cell>
          <cell r="B222">
            <v>100.41748</v>
          </cell>
          <cell r="C222">
            <v>105.49276999999999</v>
          </cell>
          <cell r="D222">
            <v>109.92146000000005</v>
          </cell>
          <cell r="E222">
            <v>101.51665999999994</v>
          </cell>
          <cell r="F222">
            <v>102</v>
          </cell>
          <cell r="G222">
            <v>103.66747999999995</v>
          </cell>
          <cell r="H222">
            <v>95.482079999999996</v>
          </cell>
          <cell r="I222">
            <v>0</v>
          </cell>
          <cell r="J222">
            <v>72.052580000000034</v>
          </cell>
          <cell r="K222">
            <v>57.545799999999986</v>
          </cell>
          <cell r="L222">
            <v>57.545799999999986</v>
          </cell>
          <cell r="M222">
            <v>18.818539999999985</v>
          </cell>
        </row>
        <row r="223">
          <cell r="A223" t="str">
            <v>Telergipe31138333</v>
          </cell>
          <cell r="B223">
            <v>100.41748</v>
          </cell>
          <cell r="C223">
            <v>105.49276999999999</v>
          </cell>
          <cell r="D223">
            <v>109.92146000000005</v>
          </cell>
          <cell r="E223">
            <v>101.51665999999994</v>
          </cell>
          <cell r="F223">
            <v>102</v>
          </cell>
          <cell r="G223">
            <v>103.66747999999995</v>
          </cell>
          <cell r="H223">
            <v>95.482079999999996</v>
          </cell>
          <cell r="I223">
            <v>0</v>
          </cell>
          <cell r="J223">
            <v>72.052580000000034</v>
          </cell>
          <cell r="K223">
            <v>57.545799999999986</v>
          </cell>
          <cell r="L223">
            <v>57.545799999999986</v>
          </cell>
          <cell r="M223">
            <v>18.818539999999985</v>
          </cell>
        </row>
        <row r="224">
          <cell r="A224" t="str">
            <v>Telergipe31138340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62.589100000000002</v>
          </cell>
          <cell r="K224">
            <v>0</v>
          </cell>
          <cell r="L224">
            <v>0</v>
          </cell>
          <cell r="M224">
            <v>0</v>
          </cell>
        </row>
        <row r="225">
          <cell r="A225" t="str">
            <v>Telergipe31138342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62.589100000000002</v>
          </cell>
          <cell r="K225">
            <v>0</v>
          </cell>
          <cell r="L225">
            <v>0</v>
          </cell>
          <cell r="M225">
            <v>0</v>
          </cell>
        </row>
        <row r="226">
          <cell r="A226" t="str">
            <v>Telergipe31144300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270.04614000000004</v>
          </cell>
          <cell r="L226">
            <v>208.59405999999996</v>
          </cell>
          <cell r="M226">
            <v>178.40567000000004</v>
          </cell>
        </row>
        <row r="227">
          <cell r="A227" t="str">
            <v>Telergipe41111320</v>
          </cell>
          <cell r="B227">
            <v>579.70193000000006</v>
          </cell>
          <cell r="C227">
            <v>578.35764000000006</v>
          </cell>
          <cell r="D227">
            <v>637.06900999999993</v>
          </cell>
          <cell r="E227">
            <v>575.39096999999992</v>
          </cell>
          <cell r="F227">
            <v>599.20113000000038</v>
          </cell>
          <cell r="G227">
            <v>622.47640999999931</v>
          </cell>
          <cell r="H227">
            <v>622.47641000000021</v>
          </cell>
          <cell r="I227">
            <v>182.99048000000039</v>
          </cell>
          <cell r="J227">
            <v>782.81776999999965</v>
          </cell>
          <cell r="K227">
            <v>577.64998999999989</v>
          </cell>
          <cell r="L227">
            <v>373.9664900000007</v>
          </cell>
          <cell r="M227">
            <v>345.22927999999956</v>
          </cell>
        </row>
        <row r="228">
          <cell r="A228" t="str">
            <v>Telergipe41111324</v>
          </cell>
          <cell r="B228">
            <v>13.87524</v>
          </cell>
          <cell r="C228">
            <v>14.69542</v>
          </cell>
          <cell r="D228">
            <v>14.958960000000001</v>
          </cell>
          <cell r="E228">
            <v>12.988229999999994</v>
          </cell>
          <cell r="F228">
            <v>13.476290000000006</v>
          </cell>
          <cell r="G228">
            <v>30.349379999999996</v>
          </cell>
          <cell r="H228">
            <v>30.349379999999982</v>
          </cell>
          <cell r="I228">
            <v>33.946240000000046</v>
          </cell>
          <cell r="J228">
            <v>11.940289999999976</v>
          </cell>
          <cell r="K228">
            <v>7.7739500000000135</v>
          </cell>
          <cell r="L228">
            <v>-0.17357000000001221</v>
          </cell>
          <cell r="M228">
            <v>8.5521200000000022</v>
          </cell>
        </row>
        <row r="229">
          <cell r="A229" t="str">
            <v>Telergipe41111330</v>
          </cell>
          <cell r="B229">
            <v>1.3876600000000001</v>
          </cell>
          <cell r="C229">
            <v>4.1004499999999995</v>
          </cell>
          <cell r="D229">
            <v>11.763430000000003</v>
          </cell>
          <cell r="E229">
            <v>11.318529999999999</v>
          </cell>
          <cell r="F229">
            <v>11.535760000000003</v>
          </cell>
          <cell r="G229">
            <v>12.115580000000001</v>
          </cell>
          <cell r="H229">
            <v>14.796369999999996</v>
          </cell>
          <cell r="I229">
            <v>943.99636999999996</v>
          </cell>
          <cell r="J229">
            <v>460.66732000000002</v>
          </cell>
          <cell r="K229">
            <v>398.83919999999989</v>
          </cell>
          <cell r="L229">
            <v>292.58107000000018</v>
          </cell>
          <cell r="M229">
            <v>232.92147999999997</v>
          </cell>
        </row>
        <row r="230">
          <cell r="A230" t="str">
            <v>Telergipe41111333</v>
          </cell>
          <cell r="B230">
            <v>8.0409999999999995E-2</v>
          </cell>
          <cell r="C230">
            <v>2.1949999999999997E-2</v>
          </cell>
          <cell r="D230">
            <v>3.5040000000000002E-2</v>
          </cell>
          <cell r="E230">
            <v>8.2500000000000073E-3</v>
          </cell>
          <cell r="F230">
            <v>3.5759999999999986E-2</v>
          </cell>
          <cell r="G230">
            <v>0</v>
          </cell>
          <cell r="H230">
            <v>0</v>
          </cell>
          <cell r="I230">
            <v>-0.15719999999999998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A231" t="str">
            <v>Telerj31138100</v>
          </cell>
          <cell r="B231">
            <v>10231.09281</v>
          </cell>
          <cell r="C231">
            <v>13190.626159999998</v>
          </cell>
          <cell r="D231">
            <v>13849.868840000006</v>
          </cell>
          <cell r="E231">
            <v>12389.615369999992</v>
          </cell>
          <cell r="F231">
            <v>30789.168270000009</v>
          </cell>
          <cell r="G231">
            <v>24193.532849999989</v>
          </cell>
          <cell r="H231">
            <v>22028.069100000008</v>
          </cell>
          <cell r="I231">
            <v>20151.733400000012</v>
          </cell>
          <cell r="J231">
            <v>23768.615899999975</v>
          </cell>
          <cell r="K231">
            <v>22886.14850000001</v>
          </cell>
          <cell r="L231">
            <v>25448.150200000004</v>
          </cell>
          <cell r="M231">
            <v>59526.768999999971</v>
          </cell>
        </row>
        <row r="232">
          <cell r="A232" t="str">
            <v>Telerj31138110</v>
          </cell>
          <cell r="B232">
            <v>10121.606669999999</v>
          </cell>
          <cell r="C232">
            <v>11389.512409999998</v>
          </cell>
          <cell r="D232">
            <v>12775.078270000005</v>
          </cell>
          <cell r="E232">
            <v>11910.118569999999</v>
          </cell>
          <cell r="F232">
            <v>30282.461319999995</v>
          </cell>
          <cell r="G232">
            <v>23885.605559999996</v>
          </cell>
          <cell r="H232">
            <v>21317.852600000013</v>
          </cell>
          <cell r="I232">
            <v>19545.864000000001</v>
          </cell>
          <cell r="J232">
            <v>24368.48569999999</v>
          </cell>
          <cell r="K232">
            <v>22693.8364</v>
          </cell>
          <cell r="L232">
            <v>25316.227899999998</v>
          </cell>
          <cell r="M232">
            <v>59338.921600000001</v>
          </cell>
        </row>
        <row r="233">
          <cell r="A233" t="str">
            <v>Telerj31138111</v>
          </cell>
          <cell r="B233">
            <v>10121.606669999999</v>
          </cell>
          <cell r="C233">
            <v>11389.512409999998</v>
          </cell>
          <cell r="D233">
            <v>-21511.119079999997</v>
          </cell>
          <cell r="E233">
            <v>46196.315920000001</v>
          </cell>
          <cell r="F233">
            <v>30282.461319999995</v>
          </cell>
          <cell r="G233">
            <v>-76478.777239999996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</row>
        <row r="234">
          <cell r="A234" t="str">
            <v>Telerj31138113</v>
          </cell>
          <cell r="B234">
            <v>0</v>
          </cell>
          <cell r="C234">
            <v>0</v>
          </cell>
          <cell r="D234">
            <v>34286.197350000002</v>
          </cell>
          <cell r="E234">
            <v>-34286.197350000002</v>
          </cell>
          <cell r="F234">
            <v>0</v>
          </cell>
          <cell r="G234">
            <v>100364.38279999999</v>
          </cell>
          <cell r="H234">
            <v>21317.852600000013</v>
          </cell>
          <cell r="I234">
            <v>19545.864000000001</v>
          </cell>
          <cell r="J234">
            <v>24368.48569999999</v>
          </cell>
          <cell r="K234">
            <v>22693.8364</v>
          </cell>
          <cell r="L234">
            <v>25316.227899999998</v>
          </cell>
          <cell r="M234">
            <v>59338.921600000001</v>
          </cell>
        </row>
        <row r="235">
          <cell r="A235" t="str">
            <v>Telerj31138120</v>
          </cell>
          <cell r="B235">
            <v>5.1673599999999995</v>
          </cell>
          <cell r="C235">
            <v>1389.06988</v>
          </cell>
          <cell r="D235">
            <v>109.26251000000002</v>
          </cell>
          <cell r="E235">
            <v>50.243719999999939</v>
          </cell>
          <cell r="F235">
            <v>49.016320000000178</v>
          </cell>
          <cell r="G235">
            <v>39.570249999999987</v>
          </cell>
          <cell r="H235">
            <v>76.98415</v>
          </cell>
          <cell r="I235">
            <v>65.214309999999841</v>
          </cell>
          <cell r="J235">
            <v>3.4924499999999625</v>
          </cell>
          <cell r="K235">
            <v>29.744280000000117</v>
          </cell>
          <cell r="L235">
            <v>13.465189999999893</v>
          </cell>
          <cell r="M235">
            <v>28.684469999999919</v>
          </cell>
        </row>
        <row r="236">
          <cell r="A236" t="str">
            <v>Telerj31138121</v>
          </cell>
          <cell r="B236">
            <v>5.1673599999999995</v>
          </cell>
          <cell r="C236">
            <v>1389.06988</v>
          </cell>
          <cell r="D236">
            <v>-1394.2372399999999</v>
          </cell>
          <cell r="E236">
            <v>1553.7434699999999</v>
          </cell>
          <cell r="F236">
            <v>49.016320000000178</v>
          </cell>
          <cell r="G236">
            <v>-1602.7597900000001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</row>
        <row r="237">
          <cell r="A237" t="str">
            <v>Telerj31138123</v>
          </cell>
          <cell r="B237">
            <v>0</v>
          </cell>
          <cell r="C237">
            <v>0</v>
          </cell>
          <cell r="D237">
            <v>1503.4997499999999</v>
          </cell>
          <cell r="E237">
            <v>-1503.4997499999999</v>
          </cell>
          <cell r="F237">
            <v>0</v>
          </cell>
          <cell r="G237">
            <v>1642.3300400000001</v>
          </cell>
          <cell r="H237">
            <v>76.98415</v>
          </cell>
          <cell r="I237">
            <v>65.214309999999841</v>
          </cell>
          <cell r="J237">
            <v>3.4924499999999625</v>
          </cell>
          <cell r="K237">
            <v>29.744280000000117</v>
          </cell>
          <cell r="L237">
            <v>13.465189999999893</v>
          </cell>
          <cell r="M237">
            <v>28.684469999999919</v>
          </cell>
        </row>
        <row r="238">
          <cell r="A238" t="str">
            <v>Telerj31138130</v>
          </cell>
          <cell r="B238">
            <v>104.31878</v>
          </cell>
          <cell r="C238">
            <v>412.04387000000003</v>
          </cell>
          <cell r="D238">
            <v>965.52805999999987</v>
          </cell>
          <cell r="E238">
            <v>429.25308000000018</v>
          </cell>
          <cell r="F238">
            <v>457.69063000000006</v>
          </cell>
          <cell r="G238">
            <v>268.35705000000007</v>
          </cell>
          <cell r="H238">
            <v>633.23238999999967</v>
          </cell>
          <cell r="I238">
            <v>540.65503000000035</v>
          </cell>
          <cell r="J238">
            <v>-603.36227000000008</v>
          </cell>
          <cell r="K238">
            <v>162.56779000000006</v>
          </cell>
          <cell r="L238">
            <v>118.45714999999973</v>
          </cell>
          <cell r="M238">
            <v>159.16300999999976</v>
          </cell>
        </row>
        <row r="239">
          <cell r="A239" t="str">
            <v>Telerj31138133</v>
          </cell>
          <cell r="B239">
            <v>104.31878</v>
          </cell>
          <cell r="C239">
            <v>412.04387000000003</v>
          </cell>
          <cell r="D239">
            <v>965.52805999999987</v>
          </cell>
          <cell r="E239">
            <v>429.25308000000018</v>
          </cell>
          <cell r="F239">
            <v>457.69063000000006</v>
          </cell>
          <cell r="G239">
            <v>268.35705000000007</v>
          </cell>
          <cell r="H239">
            <v>633.23238999999967</v>
          </cell>
          <cell r="I239">
            <v>540.65503000000035</v>
          </cell>
          <cell r="J239">
            <v>-603.36227000000008</v>
          </cell>
          <cell r="K239">
            <v>162.56779000000006</v>
          </cell>
          <cell r="L239">
            <v>118.45714999999973</v>
          </cell>
          <cell r="M239">
            <v>159.16300999999976</v>
          </cell>
        </row>
        <row r="240">
          <cell r="A240" t="str">
            <v>Telerj31138300</v>
          </cell>
          <cell r="B240">
            <v>880.44657999999993</v>
          </cell>
          <cell r="C240">
            <v>743.75579000000027</v>
          </cell>
          <cell r="D240">
            <v>686.70677000000001</v>
          </cell>
          <cell r="E240">
            <v>562.06631000000016</v>
          </cell>
          <cell r="F240">
            <v>718.24385999999959</v>
          </cell>
          <cell r="G240">
            <v>478.09704000000011</v>
          </cell>
          <cell r="H240">
            <v>2638.33608</v>
          </cell>
          <cell r="I240">
            <v>2351.8940000000002</v>
          </cell>
          <cell r="J240">
            <v>5790.6460799999986</v>
          </cell>
          <cell r="K240">
            <v>370.65861000000041</v>
          </cell>
          <cell r="L240">
            <v>-842.27114999999867</v>
          </cell>
          <cell r="M240">
            <v>2159.3918199999989</v>
          </cell>
        </row>
        <row r="241">
          <cell r="A241" t="str">
            <v>Telerj31138310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1707.68318</v>
          </cell>
          <cell r="K241">
            <v>-1168.2473300000001</v>
          </cell>
          <cell r="L241">
            <v>1016.3382</v>
          </cell>
          <cell r="M241">
            <v>-1554.11709</v>
          </cell>
        </row>
        <row r="242">
          <cell r="A242" t="str">
            <v>Telerj31138313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1707.68318</v>
          </cell>
          <cell r="K242">
            <v>-1168.2473300000001</v>
          </cell>
          <cell r="L242">
            <v>1016.3382</v>
          </cell>
          <cell r="M242">
            <v>-1554.11709</v>
          </cell>
        </row>
        <row r="243">
          <cell r="A243" t="str">
            <v>Telerj31138320</v>
          </cell>
          <cell r="B243">
            <v>789.22232999999994</v>
          </cell>
          <cell r="C243">
            <v>665.43716000000006</v>
          </cell>
          <cell r="D243">
            <v>616.92079999999987</v>
          </cell>
          <cell r="E243">
            <v>506.76208000000042</v>
          </cell>
          <cell r="F243">
            <v>644.58558999999968</v>
          </cell>
          <cell r="G243">
            <v>414.32895000000008</v>
          </cell>
          <cell r="H243">
            <v>1884.19175</v>
          </cell>
          <cell r="I243">
            <v>1871.1102099999998</v>
          </cell>
          <cell r="J243">
            <v>3767.7237700000014</v>
          </cell>
          <cell r="K243">
            <v>1909.825789999999</v>
          </cell>
          <cell r="L243">
            <v>-2342.0497799999994</v>
          </cell>
          <cell r="M243">
            <v>3940.1944800000001</v>
          </cell>
        </row>
        <row r="244">
          <cell r="A244" t="str">
            <v>Telerj31138323</v>
          </cell>
          <cell r="B244">
            <v>789.22232999999994</v>
          </cell>
          <cell r="C244">
            <v>665.43716000000006</v>
          </cell>
          <cell r="D244">
            <v>616.92079999999987</v>
          </cell>
          <cell r="E244">
            <v>506.76208000000042</v>
          </cell>
          <cell r="F244">
            <v>644.58558999999968</v>
          </cell>
          <cell r="G244">
            <v>414.32895000000008</v>
          </cell>
          <cell r="H244">
            <v>1884.19175</v>
          </cell>
          <cell r="I244">
            <v>1871.1102099999998</v>
          </cell>
          <cell r="J244">
            <v>3767.7237700000014</v>
          </cell>
          <cell r="K244">
            <v>1909.825789999999</v>
          </cell>
          <cell r="L244">
            <v>-2342.0497799999994</v>
          </cell>
          <cell r="M244">
            <v>3940.1944800000001</v>
          </cell>
        </row>
        <row r="245">
          <cell r="A245" t="str">
            <v>Telerj31138330</v>
          </cell>
          <cell r="B245">
            <v>91.224249999999998</v>
          </cell>
          <cell r="C245">
            <v>78.318629999999999</v>
          </cell>
          <cell r="D245">
            <v>69.78597000000002</v>
          </cell>
          <cell r="E245">
            <v>55.30422999999999</v>
          </cell>
          <cell r="F245">
            <v>73.658269999999959</v>
          </cell>
          <cell r="G245">
            <v>63.768090000000029</v>
          </cell>
          <cell r="H245">
            <v>754.14433000000008</v>
          </cell>
          <cell r="I245">
            <v>480.78378999999995</v>
          </cell>
          <cell r="J245">
            <v>-662.14679000000001</v>
          </cell>
          <cell r="K245">
            <v>285.63773999999989</v>
          </cell>
          <cell r="L245">
            <v>256.74213000000009</v>
          </cell>
          <cell r="M245">
            <v>314.00498999999991</v>
          </cell>
        </row>
        <row r="246">
          <cell r="A246" t="str">
            <v>Telerj31138333</v>
          </cell>
          <cell r="B246">
            <v>91.224249999999998</v>
          </cell>
          <cell r="C246">
            <v>78.318629999999999</v>
          </cell>
          <cell r="D246">
            <v>69.78597000000002</v>
          </cell>
          <cell r="E246">
            <v>55.30422999999999</v>
          </cell>
          <cell r="F246">
            <v>73.658269999999959</v>
          </cell>
          <cell r="G246">
            <v>63.768090000000029</v>
          </cell>
          <cell r="H246">
            <v>754.14433000000008</v>
          </cell>
          <cell r="I246">
            <v>480.78378999999995</v>
          </cell>
          <cell r="J246">
            <v>-662.14679000000001</v>
          </cell>
          <cell r="K246">
            <v>285.63773999999989</v>
          </cell>
          <cell r="L246">
            <v>256.74213000000009</v>
          </cell>
          <cell r="M246">
            <v>314.00498999999991</v>
          </cell>
        </row>
        <row r="247">
          <cell r="A247" t="str">
            <v>Telerj31138340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977.38592000000006</v>
          </cell>
          <cell r="K247">
            <v>-656.55759000000012</v>
          </cell>
          <cell r="L247">
            <v>226.69829999999996</v>
          </cell>
          <cell r="M247">
            <v>-540.69056</v>
          </cell>
        </row>
        <row r="248">
          <cell r="A248" t="str">
            <v>Telerj31138343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977.38592000000006</v>
          </cell>
          <cell r="K248">
            <v>-656.55759000000012</v>
          </cell>
          <cell r="L248">
            <v>226.69829999999996</v>
          </cell>
          <cell r="M248">
            <v>-540.69056</v>
          </cell>
        </row>
        <row r="249">
          <cell r="A249" t="str">
            <v>Telerj41111320</v>
          </cell>
          <cell r="B249">
            <v>7182.5038700000005</v>
          </cell>
          <cell r="C249">
            <v>5514.368199999999</v>
          </cell>
          <cell r="D249">
            <v>6523.7663799999991</v>
          </cell>
          <cell r="E249">
            <v>2283.0025000000023</v>
          </cell>
          <cell r="F249">
            <v>6325.9722999999976</v>
          </cell>
          <cell r="G249">
            <v>5760.4474399999999</v>
          </cell>
          <cell r="H249">
            <v>3167.947070000002</v>
          </cell>
          <cell r="I249">
            <v>5138.7667799999981</v>
          </cell>
          <cell r="J249">
            <v>8972.4823500000057</v>
          </cell>
          <cell r="K249">
            <v>5914.5034200000009</v>
          </cell>
          <cell r="L249">
            <v>7037.4986999999892</v>
          </cell>
          <cell r="M249">
            <v>6318.0936900000088</v>
          </cell>
        </row>
        <row r="250">
          <cell r="A250" t="str">
            <v>Telerj41111324</v>
          </cell>
          <cell r="B250">
            <v>713.20152000000007</v>
          </cell>
          <cell r="C250">
            <v>586.60596999999984</v>
          </cell>
          <cell r="D250">
            <v>643.72122000000013</v>
          </cell>
          <cell r="E250">
            <v>660.62579000000005</v>
          </cell>
          <cell r="F250">
            <v>656.25581000000011</v>
          </cell>
          <cell r="G250">
            <v>893.22584000000006</v>
          </cell>
          <cell r="H250">
            <v>54.21331999999984</v>
          </cell>
          <cell r="I250">
            <v>50.534629999999197</v>
          </cell>
          <cell r="J250">
            <v>3570.479260000001</v>
          </cell>
          <cell r="K250">
            <v>1326.8497199999993</v>
          </cell>
          <cell r="L250">
            <v>1651.706470000001</v>
          </cell>
          <cell r="M250">
            <v>1669.5012499999993</v>
          </cell>
        </row>
        <row r="251">
          <cell r="A251" t="str">
            <v>Telerj41111325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1.6096600000000001</v>
          </cell>
          <cell r="K251">
            <v>0.17605000000000004</v>
          </cell>
          <cell r="L251">
            <v>-8.6079999999999934E-2</v>
          </cell>
          <cell r="M251">
            <v>-0.25689000000000028</v>
          </cell>
        </row>
        <row r="252">
          <cell r="A252" t="str">
            <v>Telerj41111330</v>
          </cell>
          <cell r="B252">
            <v>0</v>
          </cell>
          <cell r="C252">
            <v>1.3968</v>
          </cell>
          <cell r="D252">
            <v>2.2984</v>
          </cell>
          <cell r="E252">
            <v>-3.6951999999999998</v>
          </cell>
          <cell r="F252">
            <v>0</v>
          </cell>
          <cell r="G252">
            <v>0</v>
          </cell>
          <cell r="H252">
            <v>7968.2414600000002</v>
          </cell>
          <cell r="I252">
            <v>6662.3516900000004</v>
          </cell>
          <cell r="J252">
            <v>10475.939979999999</v>
          </cell>
          <cell r="K252">
            <v>11565.044539999999</v>
          </cell>
          <cell r="L252">
            <v>7235.2217200000014</v>
          </cell>
          <cell r="M252">
            <v>7968.129359999999</v>
          </cell>
        </row>
        <row r="253">
          <cell r="A253" t="str">
            <v>Telerj41111333</v>
          </cell>
          <cell r="B253">
            <v>0</v>
          </cell>
          <cell r="C253">
            <v>1.8475999999999999</v>
          </cell>
          <cell r="D253">
            <v>1.8475999999999999</v>
          </cell>
          <cell r="E253">
            <v>-3.6951999999999998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</row>
        <row r="254">
          <cell r="A254" t="str">
            <v>Telerj41111334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10031.404119999999</v>
          </cell>
          <cell r="K254">
            <v>5060.2254900000007</v>
          </cell>
          <cell r="L254">
            <v>2963.6145800000013</v>
          </cell>
          <cell r="M254">
            <v>4731.6067699999985</v>
          </cell>
        </row>
        <row r="255">
          <cell r="A255" t="str">
            <v>Telerj41111335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4.3502000000000001</v>
          </cell>
          <cell r="K255">
            <v>1.0354700000000001</v>
          </cell>
          <cell r="L255">
            <v>-0.11143000000000036</v>
          </cell>
          <cell r="M255">
            <v>-1.8999999999991246E-4</v>
          </cell>
        </row>
        <row r="256">
          <cell r="A256" t="str">
            <v>Telern31138100</v>
          </cell>
          <cell r="B256">
            <v>1944.9934099999998</v>
          </cell>
          <cell r="C256">
            <v>1624.5332300000002</v>
          </cell>
          <cell r="D256">
            <v>1258.0303699999995</v>
          </cell>
          <cell r="E256">
            <v>1737.5349800000004</v>
          </cell>
          <cell r="F256">
            <v>2267.1866299999992</v>
          </cell>
          <cell r="G256">
            <v>1314.3596200000011</v>
          </cell>
          <cell r="H256">
            <v>1175.1126999999997</v>
          </cell>
          <cell r="I256">
            <v>1173.3642099999997</v>
          </cell>
          <cell r="J256">
            <v>2635.8624100000015</v>
          </cell>
          <cell r="K256">
            <v>2359.7598300000009</v>
          </cell>
          <cell r="L256">
            <v>1911.1256899999971</v>
          </cell>
          <cell r="M256">
            <v>1778.4217099999987</v>
          </cell>
        </row>
        <row r="257">
          <cell r="A257" t="str">
            <v>Telern31138110</v>
          </cell>
          <cell r="B257">
            <v>1745.0391399999999</v>
          </cell>
          <cell r="C257">
            <v>1445.3532300000002</v>
          </cell>
          <cell r="D257">
            <v>1414.4684599999996</v>
          </cell>
          <cell r="E257">
            <v>1544.2442200000005</v>
          </cell>
          <cell r="F257">
            <v>1967.9945799999996</v>
          </cell>
          <cell r="G257">
            <v>1275.4249099999988</v>
          </cell>
          <cell r="H257">
            <v>1058.3403100000014</v>
          </cell>
          <cell r="I257">
            <v>1165.1354300000003</v>
          </cell>
          <cell r="J257">
            <v>1978.6375499999995</v>
          </cell>
          <cell r="K257">
            <v>2264.0229199999994</v>
          </cell>
          <cell r="L257">
            <v>1771.634610000001</v>
          </cell>
          <cell r="M257">
            <v>1719.6634799999993</v>
          </cell>
        </row>
        <row r="258">
          <cell r="A258" t="str">
            <v>Telern31138113</v>
          </cell>
          <cell r="B258">
            <v>1745.0391399999999</v>
          </cell>
          <cell r="C258">
            <v>1445.3532300000002</v>
          </cell>
          <cell r="D258">
            <v>1414.4684599999996</v>
          </cell>
          <cell r="E258">
            <v>1544.2442200000005</v>
          </cell>
          <cell r="F258">
            <v>1967.9945799999996</v>
          </cell>
          <cell r="G258">
            <v>1275.4249099999988</v>
          </cell>
          <cell r="H258">
            <v>1058.3403100000014</v>
          </cell>
          <cell r="I258">
            <v>1165.1354300000003</v>
          </cell>
          <cell r="J258">
            <v>1978.6375499999995</v>
          </cell>
          <cell r="K258">
            <v>2264.0229199999994</v>
          </cell>
          <cell r="L258">
            <v>1771.634610000001</v>
          </cell>
          <cell r="M258">
            <v>1719.6634799999993</v>
          </cell>
        </row>
        <row r="259">
          <cell r="A259" t="str">
            <v>Telern31138120</v>
          </cell>
          <cell r="B259">
            <v>3.0307900000000001</v>
          </cell>
          <cell r="C259">
            <v>2.1328199999999993</v>
          </cell>
          <cell r="D259">
            <v>5.6638799999999998</v>
          </cell>
          <cell r="E259">
            <v>2.5080400000000012</v>
          </cell>
          <cell r="F259">
            <v>2.5080399999999994</v>
          </cell>
          <cell r="G259">
            <v>1.214500000000001</v>
          </cell>
          <cell r="H259">
            <v>2.0285699999999984</v>
          </cell>
          <cell r="I259">
            <v>0.39646000000000114</v>
          </cell>
          <cell r="J259">
            <v>15.845310000000005</v>
          </cell>
          <cell r="K259">
            <v>4.1834299999999942</v>
          </cell>
          <cell r="L259">
            <v>67.246039999999994</v>
          </cell>
          <cell r="M259">
            <v>-1.9525900000000007</v>
          </cell>
        </row>
        <row r="260">
          <cell r="A260" t="str">
            <v>Telern31138122</v>
          </cell>
          <cell r="B260">
            <v>0.76815</v>
          </cell>
          <cell r="C260">
            <v>0.53081999999999996</v>
          </cell>
          <cell r="D260">
            <v>1.3495800000000002</v>
          </cell>
          <cell r="E260">
            <v>0.71376999999999979</v>
          </cell>
          <cell r="F260">
            <v>-3.36232</v>
          </cell>
          <cell r="G260">
            <v>3.36232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</row>
        <row r="261">
          <cell r="A261" t="str">
            <v>Telern31138123</v>
          </cell>
          <cell r="B261">
            <v>2.2626399999999998</v>
          </cell>
          <cell r="C261">
            <v>1.6020000000000003</v>
          </cell>
          <cell r="D261">
            <v>4.3142999999999994</v>
          </cell>
          <cell r="E261">
            <v>1.7942700000000009</v>
          </cell>
          <cell r="F261">
            <v>5.8703599999999998</v>
          </cell>
          <cell r="G261">
            <v>-2.1478199999999994</v>
          </cell>
          <cell r="H261">
            <v>2.0285700000000002</v>
          </cell>
          <cell r="I261">
            <v>0.39645999999999937</v>
          </cell>
          <cell r="J261">
            <v>15.845310000000001</v>
          </cell>
          <cell r="K261">
            <v>4.1834299999999942</v>
          </cell>
          <cell r="L261">
            <v>67.246040000000008</v>
          </cell>
          <cell r="M261">
            <v>-1.9525900000000007</v>
          </cell>
        </row>
        <row r="262">
          <cell r="A262" t="str">
            <v>Telern31138130</v>
          </cell>
          <cell r="B262">
            <v>196.92348000000001</v>
          </cell>
          <cell r="C262">
            <v>177.04717999999994</v>
          </cell>
          <cell r="D262">
            <v>-162.10196999999994</v>
          </cell>
          <cell r="E262">
            <v>190.78271999999998</v>
          </cell>
          <cell r="F262">
            <v>296.68401</v>
          </cell>
          <cell r="G262">
            <v>37.720209999999952</v>
          </cell>
          <cell r="H262">
            <v>114.74382000000003</v>
          </cell>
          <cell r="I262">
            <v>7.8323200000000952</v>
          </cell>
          <cell r="J262">
            <v>641.37954999999999</v>
          </cell>
          <cell r="K262">
            <v>91.553480000000036</v>
          </cell>
          <cell r="L262">
            <v>72.245040000000017</v>
          </cell>
          <cell r="M262">
            <v>60.710819999999785</v>
          </cell>
        </row>
        <row r="263">
          <cell r="A263" t="str">
            <v>Telern31138133</v>
          </cell>
          <cell r="B263">
            <v>196.92348000000001</v>
          </cell>
          <cell r="C263">
            <v>177.04717999999994</v>
          </cell>
          <cell r="D263">
            <v>-162.10196999999994</v>
          </cell>
          <cell r="E263">
            <v>190.78271999999998</v>
          </cell>
          <cell r="F263">
            <v>296.68401</v>
          </cell>
          <cell r="G263">
            <v>37.720209999999952</v>
          </cell>
          <cell r="H263">
            <v>114.74382000000003</v>
          </cell>
          <cell r="I263">
            <v>7.8323200000000952</v>
          </cell>
          <cell r="J263">
            <v>641.37954999999999</v>
          </cell>
          <cell r="K263">
            <v>91.553480000000036</v>
          </cell>
          <cell r="L263">
            <v>72.245040000000017</v>
          </cell>
          <cell r="M263">
            <v>60.710819999999785</v>
          </cell>
        </row>
        <row r="264">
          <cell r="A264" t="str">
            <v>Telern31138300</v>
          </cell>
          <cell r="B264">
            <v>115.91808999999999</v>
          </cell>
          <cell r="C264">
            <v>115.91808999999999</v>
          </cell>
          <cell r="D264">
            <v>120.50088000000002</v>
          </cell>
          <cell r="E264">
            <v>129.82170000000002</v>
          </cell>
          <cell r="F264">
            <v>129.82169999999996</v>
          </cell>
          <cell r="G264">
            <v>48.578590000000077</v>
          </cell>
          <cell r="H264">
            <v>295.95171999999991</v>
          </cell>
          <cell r="I264">
            <v>-256.74869000000001</v>
          </cell>
          <cell r="J264">
            <v>1525.9324699999997</v>
          </cell>
          <cell r="K264">
            <v>-36.351349999999456</v>
          </cell>
          <cell r="L264">
            <v>35.848419999999805</v>
          </cell>
          <cell r="M264">
            <v>36.174939999999879</v>
          </cell>
        </row>
        <row r="265">
          <cell r="A265" t="str">
            <v>Telern31138310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343.26595000000003</v>
          </cell>
          <cell r="L265">
            <v>-34.720799999999997</v>
          </cell>
          <cell r="M265">
            <v>1.4810899999999378</v>
          </cell>
        </row>
        <row r="266">
          <cell r="A266" t="str">
            <v>Telern31138313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343.26595000000003</v>
          </cell>
          <cell r="L266">
            <v>-34.720799999999997</v>
          </cell>
          <cell r="M266">
            <v>1.4810899999999378</v>
          </cell>
        </row>
        <row r="267">
          <cell r="A267" t="str">
            <v>Telern31138320</v>
          </cell>
          <cell r="B267">
            <v>57.419739999999997</v>
          </cell>
          <cell r="C267">
            <v>57.419739999999997</v>
          </cell>
          <cell r="D267">
            <v>69.123720000000006</v>
          </cell>
          <cell r="E267">
            <v>72.795879999999983</v>
          </cell>
          <cell r="F267">
            <v>72.795880000000011</v>
          </cell>
          <cell r="G267">
            <v>12.026579999999967</v>
          </cell>
          <cell r="H267">
            <v>278.96152000000012</v>
          </cell>
          <cell r="I267">
            <v>-261.75418000000008</v>
          </cell>
          <cell r="J267">
            <v>1167.4425199999998</v>
          </cell>
          <cell r="K267">
            <v>-165.93767000000003</v>
          </cell>
          <cell r="L267">
            <v>49.559770000000071</v>
          </cell>
          <cell r="M267">
            <v>21.349120000000084</v>
          </cell>
        </row>
        <row r="268">
          <cell r="A268" t="str">
            <v>Telern31138323</v>
          </cell>
          <cell r="B268">
            <v>57.419739999999997</v>
          </cell>
          <cell r="C268">
            <v>57.419739999999997</v>
          </cell>
          <cell r="D268">
            <v>69.123720000000006</v>
          </cell>
          <cell r="E268">
            <v>72.795879999999983</v>
          </cell>
          <cell r="F268">
            <v>72.795880000000011</v>
          </cell>
          <cell r="G268">
            <v>12.026579999999967</v>
          </cell>
          <cell r="H268">
            <v>278.96152000000012</v>
          </cell>
          <cell r="I268">
            <v>-261.75418000000008</v>
          </cell>
          <cell r="J268">
            <v>1167.4425199999998</v>
          </cell>
          <cell r="K268">
            <v>-165.93767000000003</v>
          </cell>
          <cell r="L268">
            <v>49.559770000000071</v>
          </cell>
          <cell r="M268">
            <v>21.349120000000084</v>
          </cell>
        </row>
        <row r="269">
          <cell r="A269" t="str">
            <v>Telern31138330</v>
          </cell>
          <cell r="B269">
            <v>58.498350000000002</v>
          </cell>
          <cell r="C269">
            <v>58.498350000000002</v>
          </cell>
          <cell r="D269">
            <v>51.377159999999975</v>
          </cell>
          <cell r="E269">
            <v>57.02582000000001</v>
          </cell>
          <cell r="F269">
            <v>57.02582000000001</v>
          </cell>
          <cell r="G269">
            <v>36.552009999999996</v>
          </cell>
          <cell r="H269">
            <v>16.990200000000016</v>
          </cell>
          <cell r="I269">
            <v>5.0054900000000089</v>
          </cell>
          <cell r="J269">
            <v>24.254959999999983</v>
          </cell>
          <cell r="K269">
            <v>11.605959999999982</v>
          </cell>
          <cell r="L269">
            <v>15.528360000000021</v>
          </cell>
          <cell r="M269">
            <v>13.326729999999998</v>
          </cell>
        </row>
        <row r="270">
          <cell r="A270" t="str">
            <v>Telern31138333</v>
          </cell>
          <cell r="B270">
            <v>58.498350000000002</v>
          </cell>
          <cell r="C270">
            <v>58.498350000000002</v>
          </cell>
          <cell r="D270">
            <v>51.377159999999975</v>
          </cell>
          <cell r="E270">
            <v>57.02582000000001</v>
          </cell>
          <cell r="F270">
            <v>57.02582000000001</v>
          </cell>
          <cell r="G270">
            <v>36.552009999999996</v>
          </cell>
          <cell r="H270">
            <v>16.990200000000016</v>
          </cell>
          <cell r="I270">
            <v>5.0054900000000089</v>
          </cell>
          <cell r="J270">
            <v>24.254959999999983</v>
          </cell>
          <cell r="K270">
            <v>11.605959999999982</v>
          </cell>
          <cell r="L270">
            <v>15.528360000000021</v>
          </cell>
          <cell r="M270">
            <v>13.326729999999998</v>
          </cell>
        </row>
        <row r="271">
          <cell r="A271" t="str">
            <v>Telern31138340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334.23498999999998</v>
          </cell>
          <cell r="K271">
            <v>-225.28558999999998</v>
          </cell>
          <cell r="L271">
            <v>5.4810900000000089</v>
          </cell>
          <cell r="M271">
            <v>1.8000000000000682E-2</v>
          </cell>
        </row>
        <row r="272">
          <cell r="A272" t="str">
            <v>Telern31138343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334.23498999999998</v>
          </cell>
          <cell r="K272">
            <v>-225.28558999999998</v>
          </cell>
          <cell r="L272">
            <v>5.4810900000000089</v>
          </cell>
          <cell r="M272">
            <v>1.8000000000000682E-2</v>
          </cell>
        </row>
        <row r="273">
          <cell r="A273" t="str">
            <v>Telern41111320</v>
          </cell>
          <cell r="B273">
            <v>1255.6735800000001</v>
          </cell>
          <cell r="C273">
            <v>1327.7635499999997</v>
          </cell>
          <cell r="D273">
            <v>-456.41273999999976</v>
          </cell>
          <cell r="E273">
            <v>3319.6452700000004</v>
          </cell>
          <cell r="F273">
            <v>946.46413999999913</v>
          </cell>
          <cell r="G273">
            <v>2046.5922399999999</v>
          </cell>
          <cell r="H273">
            <v>1216.5891200000005</v>
          </cell>
          <cell r="I273">
            <v>1596.6571500000009</v>
          </cell>
          <cell r="J273">
            <v>1755.9132499999996</v>
          </cell>
          <cell r="K273">
            <v>1625.6929899999996</v>
          </cell>
          <cell r="L273">
            <v>1195.3026700000009</v>
          </cell>
          <cell r="M273">
            <v>711.08201000000008</v>
          </cell>
        </row>
        <row r="274">
          <cell r="A274" t="str">
            <v>Telern41111324</v>
          </cell>
          <cell r="B274">
            <v>0</v>
          </cell>
          <cell r="C274">
            <v>0</v>
          </cell>
          <cell r="D274">
            <v>0</v>
          </cell>
          <cell r="E274">
            <v>-6.5519999999999995E-2</v>
          </cell>
          <cell r="F274">
            <v>0</v>
          </cell>
          <cell r="G274">
            <v>35.15887</v>
          </cell>
          <cell r="H274">
            <v>36.900179999999992</v>
          </cell>
          <cell r="I274">
            <v>26.952780000000004</v>
          </cell>
          <cell r="J274">
            <v>35.701670000000021</v>
          </cell>
          <cell r="K274">
            <v>45.695189999999997</v>
          </cell>
          <cell r="L274">
            <v>39.218229999999977</v>
          </cell>
          <cell r="M274">
            <v>32.950110000000024</v>
          </cell>
        </row>
        <row r="275">
          <cell r="A275" t="str">
            <v>Telern41111330</v>
          </cell>
          <cell r="B275">
            <v>266.71366999999998</v>
          </cell>
          <cell r="C275">
            <v>120.29953</v>
          </cell>
          <cell r="D275">
            <v>-34.690769999999986</v>
          </cell>
          <cell r="E275">
            <v>742.48414000000002</v>
          </cell>
          <cell r="F275">
            <v>-420.1414299999999</v>
          </cell>
          <cell r="G275">
            <v>-674.66514000000006</v>
          </cell>
          <cell r="H275">
            <v>633.37168999999994</v>
          </cell>
          <cell r="I275">
            <v>1162.98551</v>
          </cell>
          <cell r="J275">
            <v>1131.99739</v>
          </cell>
          <cell r="K275">
            <v>640.60995999999977</v>
          </cell>
          <cell r="L275">
            <v>640.2845099999995</v>
          </cell>
          <cell r="M275">
            <v>286.21120000000064</v>
          </cell>
        </row>
        <row r="276">
          <cell r="A276" t="str">
            <v>Telern41111334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6.2131800000000004</v>
          </cell>
          <cell r="J276">
            <v>10.00414</v>
          </cell>
          <cell r="K276">
            <v>13.000129999999999</v>
          </cell>
          <cell r="L276">
            <v>9.0186899999999994</v>
          </cell>
          <cell r="M276">
            <v>8.4767900000000012</v>
          </cell>
        </row>
        <row r="277">
          <cell r="A277" t="str">
            <v>Telest31138100</v>
          </cell>
          <cell r="B277">
            <v>2595.5188700000003</v>
          </cell>
          <cell r="C277">
            <v>1882.6114599999996</v>
          </cell>
          <cell r="D277">
            <v>1589.1635700000006</v>
          </cell>
          <cell r="E277">
            <v>1863.0732599999992</v>
          </cell>
          <cell r="F277">
            <v>2834.9580900000001</v>
          </cell>
          <cell r="G277">
            <v>2826.9703800000007</v>
          </cell>
          <cell r="H277">
            <v>2357.9120000000003</v>
          </cell>
          <cell r="I277">
            <v>3126.1085499999972</v>
          </cell>
          <cell r="J277">
            <v>2220.8961799999997</v>
          </cell>
          <cell r="K277">
            <v>2098.6335800000052</v>
          </cell>
          <cell r="L277">
            <v>3353.9172699999981</v>
          </cell>
          <cell r="M277">
            <v>3333.4944600000017</v>
          </cell>
        </row>
        <row r="278">
          <cell r="A278" t="str">
            <v>Telest31138110</v>
          </cell>
          <cell r="B278">
            <v>2472.64039</v>
          </cell>
          <cell r="C278">
            <v>1882.6114599999996</v>
          </cell>
          <cell r="D278">
            <v>1589.1635700000006</v>
          </cell>
          <cell r="E278">
            <v>1863.0732599999992</v>
          </cell>
          <cell r="F278">
            <v>2834.9580899999992</v>
          </cell>
          <cell r="G278">
            <v>2826.9703800000025</v>
          </cell>
          <cell r="H278">
            <v>2335.9119999999984</v>
          </cell>
          <cell r="I278">
            <v>3059.9706100000021</v>
          </cell>
          <cell r="J278">
            <v>2190.6293100000003</v>
          </cell>
          <cell r="K278">
            <v>2069.57114</v>
          </cell>
          <cell r="L278">
            <v>3331.2136699999974</v>
          </cell>
          <cell r="M278">
            <v>3284.4880699999994</v>
          </cell>
        </row>
        <row r="279">
          <cell r="A279" t="str">
            <v>Telest31138112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25.254729999999999</v>
          </cell>
          <cell r="J279">
            <v>4.6230000000001326E-2</v>
          </cell>
          <cell r="K279">
            <v>0</v>
          </cell>
          <cell r="L279">
            <v>0</v>
          </cell>
          <cell r="M279">
            <v>0</v>
          </cell>
        </row>
        <row r="280">
          <cell r="A280" t="str">
            <v>Telest31138113</v>
          </cell>
          <cell r="B280">
            <v>2472.64039</v>
          </cell>
          <cell r="C280">
            <v>1882.6114599999996</v>
          </cell>
          <cell r="D280">
            <v>1589.1635700000006</v>
          </cell>
          <cell r="E280">
            <v>1863.0732599999992</v>
          </cell>
          <cell r="F280">
            <v>2834.9580899999992</v>
          </cell>
          <cell r="G280">
            <v>2826.9703800000025</v>
          </cell>
          <cell r="H280">
            <v>2335.9119999999984</v>
          </cell>
          <cell r="I280">
            <v>3034.7158800000016</v>
          </cell>
          <cell r="J280">
            <v>2190.5830799999967</v>
          </cell>
          <cell r="K280">
            <v>2069.5711400000037</v>
          </cell>
          <cell r="L280">
            <v>3331.213670000001</v>
          </cell>
          <cell r="M280">
            <v>3284.4880699999958</v>
          </cell>
        </row>
        <row r="281">
          <cell r="A281" t="str">
            <v>Telest31138120</v>
          </cell>
          <cell r="B281">
            <v>122.87848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1.6758600000000001</v>
          </cell>
          <cell r="J281">
            <v>0</v>
          </cell>
          <cell r="K281">
            <v>29.062440000000009</v>
          </cell>
          <cell r="L281">
            <v>22.703599999999994</v>
          </cell>
          <cell r="M281">
            <v>5.766840000000002</v>
          </cell>
        </row>
        <row r="282">
          <cell r="A282" t="str">
            <v>Telest31138122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1.6758599999999999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</row>
        <row r="283">
          <cell r="A283" t="str">
            <v>Telest31138123</v>
          </cell>
          <cell r="B283">
            <v>122.87848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29.062440000000009</v>
          </cell>
          <cell r="L283">
            <v>22.703599999999994</v>
          </cell>
          <cell r="M283">
            <v>5.7668399999999735</v>
          </cell>
        </row>
        <row r="284">
          <cell r="A284" t="str">
            <v>Telest31138130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22</v>
          </cell>
          <cell r="I284">
            <v>64.46208</v>
          </cell>
          <cell r="J284">
            <v>30.266869999999997</v>
          </cell>
          <cell r="K284">
            <v>0</v>
          </cell>
          <cell r="L284">
            <v>0</v>
          </cell>
          <cell r="M284">
            <v>43.239550000000008</v>
          </cell>
        </row>
        <row r="285">
          <cell r="A285" t="str">
            <v>Telest31138133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22</v>
          </cell>
          <cell r="I285">
            <v>64.46208</v>
          </cell>
          <cell r="J285">
            <v>30.266869999999997</v>
          </cell>
          <cell r="K285">
            <v>0</v>
          </cell>
          <cell r="L285">
            <v>0</v>
          </cell>
          <cell r="M285">
            <v>43.239550000000008</v>
          </cell>
        </row>
        <row r="286">
          <cell r="A286" t="str">
            <v>Telest31138300</v>
          </cell>
          <cell r="B286">
            <v>87.159309999999991</v>
          </cell>
          <cell r="C286">
            <v>38.096380000000011</v>
          </cell>
          <cell r="D286">
            <v>380.96380999999997</v>
          </cell>
          <cell r="E286">
            <v>-306.65517</v>
          </cell>
          <cell r="F286">
            <v>23.679620000000028</v>
          </cell>
          <cell r="G286">
            <v>34.714649999999978</v>
          </cell>
          <cell r="H286">
            <v>101.12799000000001</v>
          </cell>
          <cell r="I286">
            <v>3.6490799999999695</v>
          </cell>
          <cell r="J286">
            <v>823.58660000000009</v>
          </cell>
          <cell r="K286">
            <v>277.69339999999988</v>
          </cell>
          <cell r="L286">
            <v>258.70836000000008</v>
          </cell>
          <cell r="M286">
            <v>54.637879999999768</v>
          </cell>
        </row>
        <row r="287">
          <cell r="A287" t="str">
            <v>Telest31138310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211.90051</v>
          </cell>
          <cell r="K287">
            <v>70.226990000000001</v>
          </cell>
          <cell r="L287">
            <v>63.489780000000053</v>
          </cell>
          <cell r="M287">
            <v>-62.941620000000057</v>
          </cell>
        </row>
        <row r="288">
          <cell r="A288" t="str">
            <v>Telest31138312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132.98286999999999</v>
          </cell>
          <cell r="M288">
            <v>-132.98286999999999</v>
          </cell>
        </row>
        <row r="289">
          <cell r="A289" t="str">
            <v>Telest31138313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211.90051</v>
          </cell>
          <cell r="K289">
            <v>70.226990000000001</v>
          </cell>
          <cell r="L289">
            <v>-69.493089999999995</v>
          </cell>
          <cell r="M289">
            <v>70.041250000000005</v>
          </cell>
        </row>
        <row r="290">
          <cell r="A290" t="str">
            <v>Telest31138320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520.75382000000002</v>
          </cell>
          <cell r="K290">
            <v>163.73379</v>
          </cell>
          <cell r="L290">
            <v>152.44011999999998</v>
          </cell>
          <cell r="M290">
            <v>45.434469999999919</v>
          </cell>
        </row>
        <row r="291">
          <cell r="A291" t="str">
            <v>Telest31138322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53.475819999999999</v>
          </cell>
          <cell r="L291">
            <v>52.07302</v>
          </cell>
          <cell r="M291">
            <v>-52.07302</v>
          </cell>
        </row>
        <row r="292">
          <cell r="A292" t="str">
            <v>Telest31138323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520.75382000000002</v>
          </cell>
          <cell r="K292">
            <v>110.25797</v>
          </cell>
          <cell r="L292">
            <v>100.36710000000005</v>
          </cell>
          <cell r="M292">
            <v>97.507489999999962</v>
          </cell>
        </row>
        <row r="293">
          <cell r="A293" t="str">
            <v>Telest31138330</v>
          </cell>
          <cell r="B293">
            <v>87.159309999999991</v>
          </cell>
          <cell r="C293">
            <v>38.096380000000011</v>
          </cell>
          <cell r="D293">
            <v>380.96380999999997</v>
          </cell>
          <cell r="E293">
            <v>-306.65517</v>
          </cell>
          <cell r="F293">
            <v>23.679620000000028</v>
          </cell>
          <cell r="G293">
            <v>34.714649999999978</v>
          </cell>
          <cell r="H293">
            <v>101.12799000000001</v>
          </cell>
          <cell r="I293">
            <v>3.6490799999999695</v>
          </cell>
          <cell r="J293">
            <v>16.769760000000019</v>
          </cell>
          <cell r="K293">
            <v>20.010400000000004</v>
          </cell>
          <cell r="L293">
            <v>20.820920000000001</v>
          </cell>
          <cell r="M293">
            <v>93.928799999999967</v>
          </cell>
        </row>
        <row r="294">
          <cell r="A294" t="str">
            <v>Telest31138333</v>
          </cell>
          <cell r="B294">
            <v>87.159309999999991</v>
          </cell>
          <cell r="C294">
            <v>38.096380000000011</v>
          </cell>
          <cell r="D294">
            <v>380.96380999999997</v>
          </cell>
          <cell r="E294">
            <v>-306.65517</v>
          </cell>
          <cell r="F294">
            <v>23.679620000000028</v>
          </cell>
          <cell r="G294">
            <v>34.714649999999978</v>
          </cell>
          <cell r="H294">
            <v>101.12799000000001</v>
          </cell>
          <cell r="I294">
            <v>3.6490799999999695</v>
          </cell>
          <cell r="J294">
            <v>16.769760000000019</v>
          </cell>
          <cell r="K294">
            <v>20.010400000000004</v>
          </cell>
          <cell r="L294">
            <v>20.820920000000001</v>
          </cell>
          <cell r="M294">
            <v>93.928799999999967</v>
          </cell>
        </row>
        <row r="295">
          <cell r="A295" t="str">
            <v>Telest31138340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74.162509999999997</v>
          </cell>
          <cell r="K295">
            <v>23.722219999999993</v>
          </cell>
          <cell r="L295">
            <v>21.957540000000009</v>
          </cell>
          <cell r="M295">
            <v>-21.783770000000004</v>
          </cell>
        </row>
        <row r="296">
          <cell r="A296" t="str">
            <v>Telest31138342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23.5928</v>
          </cell>
          <cell r="L296">
            <v>21.854299999999999</v>
          </cell>
          <cell r="M296">
            <v>-21.854299999999999</v>
          </cell>
        </row>
        <row r="297">
          <cell r="A297" t="str">
            <v>Telest31138343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74.162509999999997</v>
          </cell>
          <cell r="K297">
            <v>0.12941999999999609</v>
          </cell>
          <cell r="L297">
            <v>0.10323999999999955</v>
          </cell>
          <cell r="M297">
            <v>7.0530000000005089E-2</v>
          </cell>
        </row>
        <row r="298">
          <cell r="A298" t="str">
            <v>Telest41111320</v>
          </cell>
          <cell r="B298">
            <v>3230.94245</v>
          </cell>
          <cell r="C298">
            <v>3230.7639199999999</v>
          </cell>
          <cell r="D298">
            <v>3679.8150699999987</v>
          </cell>
          <cell r="E298">
            <v>3243.3098000000009</v>
          </cell>
          <cell r="F298">
            <v>3669.6029300000009</v>
          </cell>
          <cell r="G298">
            <v>3627.1103600000024</v>
          </cell>
          <cell r="H298">
            <v>3879.1442999999963</v>
          </cell>
          <cell r="I298">
            <v>1874.0255900000011</v>
          </cell>
          <cell r="J298">
            <v>4108.0360699999983</v>
          </cell>
          <cell r="K298">
            <v>4121.2996300000013</v>
          </cell>
          <cell r="L298">
            <v>3385.9826900000044</v>
          </cell>
          <cell r="M298">
            <v>1427.4191499999943</v>
          </cell>
        </row>
        <row r="299">
          <cell r="A299" t="str">
            <v>Telest41111324</v>
          </cell>
          <cell r="B299">
            <v>20.647269999999999</v>
          </cell>
          <cell r="C299">
            <v>20.038850000000004</v>
          </cell>
          <cell r="D299">
            <v>18.735489999999999</v>
          </cell>
          <cell r="E299">
            <v>17.741489999999999</v>
          </cell>
          <cell r="F299">
            <v>25.241049999999987</v>
          </cell>
          <cell r="G299">
            <v>31.760920000000027</v>
          </cell>
          <cell r="H299">
            <v>12.955809999999985</v>
          </cell>
          <cell r="I299">
            <v>5.4403100000000109</v>
          </cell>
          <cell r="J299">
            <v>12.179630000000003</v>
          </cell>
          <cell r="K299">
            <v>38.251639999999981</v>
          </cell>
          <cell r="L299">
            <v>246.18736000000001</v>
          </cell>
          <cell r="M299">
            <v>124.63536999999991</v>
          </cell>
        </row>
        <row r="300">
          <cell r="A300" t="str">
            <v>Telest41111325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0.28267999999999999</v>
          </cell>
          <cell r="I300">
            <v>0.15583000000000002</v>
          </cell>
          <cell r="J300">
            <v>0.38602999999999993</v>
          </cell>
          <cell r="K300">
            <v>9.9740000000000051E-2</v>
          </cell>
          <cell r="L300">
            <v>0.26836000000000015</v>
          </cell>
          <cell r="M300">
            <v>0.25979999999999981</v>
          </cell>
        </row>
        <row r="301">
          <cell r="A301" t="str">
            <v>Telest41111330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288.64971999999995</v>
          </cell>
          <cell r="I301">
            <v>781.48465000000033</v>
          </cell>
          <cell r="J301">
            <v>434.49900999999977</v>
          </cell>
          <cell r="K301">
            <v>1245.39627</v>
          </cell>
          <cell r="L301">
            <v>1251.69265</v>
          </cell>
          <cell r="M301">
            <v>616.45112000000017</v>
          </cell>
        </row>
        <row r="302">
          <cell r="A302" t="str">
            <v>Telest41111334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5.2451000000000008</v>
          </cell>
          <cell r="J302">
            <v>39.65025</v>
          </cell>
          <cell r="K302">
            <v>18.713340000000002</v>
          </cell>
          <cell r="L302">
            <v>9.3241499999999959</v>
          </cell>
          <cell r="M302">
            <v>12.093379999999996</v>
          </cell>
        </row>
        <row r="303">
          <cell r="A303" t="str">
            <v>Telma31138100</v>
          </cell>
          <cell r="B303">
            <v>742.98510999999996</v>
          </cell>
          <cell r="C303">
            <v>682.79502999999988</v>
          </cell>
          <cell r="D303">
            <v>667.74391000000014</v>
          </cell>
          <cell r="E303">
            <v>706.34045999999989</v>
          </cell>
          <cell r="F303">
            <v>744.9039800000005</v>
          </cell>
          <cell r="G303">
            <v>1754.58151</v>
          </cell>
          <cell r="H303">
            <v>1055.9940399999996</v>
          </cell>
          <cell r="I303">
            <v>1484.9085999999998</v>
          </cell>
          <cell r="J303">
            <v>665.01119000000017</v>
          </cell>
          <cell r="K303">
            <v>1468.9560199999996</v>
          </cell>
          <cell r="L303">
            <v>1594.1407900000013</v>
          </cell>
          <cell r="M303">
            <v>598.04042999999911</v>
          </cell>
        </row>
        <row r="304">
          <cell r="A304" t="str">
            <v>Telma31138110</v>
          </cell>
          <cell r="B304">
            <v>659.59371999999996</v>
          </cell>
          <cell r="C304">
            <v>612.63563000000011</v>
          </cell>
          <cell r="D304">
            <v>586.10742000000005</v>
          </cell>
          <cell r="E304">
            <v>626.90460000000007</v>
          </cell>
          <cell r="F304">
            <v>665.46812</v>
          </cell>
          <cell r="G304">
            <v>1643.7892299999994</v>
          </cell>
          <cell r="H304">
            <v>956.5874300000005</v>
          </cell>
          <cell r="I304">
            <v>1385.5019899999998</v>
          </cell>
          <cell r="J304">
            <v>438.66239000000041</v>
          </cell>
          <cell r="K304">
            <v>1467.1725300000007</v>
          </cell>
          <cell r="L304">
            <v>1383.7720099999988</v>
          </cell>
          <cell r="M304">
            <v>509.22865000000093</v>
          </cell>
        </row>
        <row r="305">
          <cell r="A305" t="str">
            <v>Telma31138113</v>
          </cell>
          <cell r="B305">
            <v>659.59371999999996</v>
          </cell>
          <cell r="C305">
            <v>612.63563000000011</v>
          </cell>
          <cell r="D305">
            <v>586.10742000000005</v>
          </cell>
          <cell r="E305">
            <v>626.90460000000007</v>
          </cell>
          <cell r="F305">
            <v>665.46812</v>
          </cell>
          <cell r="G305">
            <v>1643.7892299999994</v>
          </cell>
          <cell r="H305">
            <v>956.5874300000005</v>
          </cell>
          <cell r="I305">
            <v>1385.5019899999998</v>
          </cell>
          <cell r="J305">
            <v>438.66239000000041</v>
          </cell>
          <cell r="K305">
            <v>1467.1725300000007</v>
          </cell>
          <cell r="L305">
            <v>1383.7720099999988</v>
          </cell>
          <cell r="M305">
            <v>509.22865000000093</v>
          </cell>
        </row>
        <row r="306">
          <cell r="A306" t="str">
            <v>Telma31138120</v>
          </cell>
          <cell r="B306">
            <v>83.391390000000001</v>
          </cell>
          <cell r="C306">
            <v>70.159400000000005</v>
          </cell>
          <cell r="D306">
            <v>81.636489999999981</v>
          </cell>
          <cell r="E306">
            <v>79.435860000000048</v>
          </cell>
          <cell r="F306">
            <v>79.435859999999991</v>
          </cell>
          <cell r="G306">
            <v>110.79228000000001</v>
          </cell>
          <cell r="H306">
            <v>2.9363599999999792</v>
          </cell>
          <cell r="I306">
            <v>2.9363599999999792</v>
          </cell>
          <cell r="J306">
            <v>13.168430000000001</v>
          </cell>
          <cell r="K306">
            <v>10.597070000000031</v>
          </cell>
          <cell r="L306">
            <v>96.415219999999977</v>
          </cell>
          <cell r="M306">
            <v>-5.538569999999936</v>
          </cell>
        </row>
        <row r="307">
          <cell r="A307" t="str">
            <v>Telma31138122</v>
          </cell>
          <cell r="B307">
            <v>0</v>
          </cell>
          <cell r="C307">
            <v>0</v>
          </cell>
          <cell r="D307">
            <v>0</v>
          </cell>
          <cell r="E307">
            <v>2.5605100000000003</v>
          </cell>
          <cell r="F307">
            <v>-2.5605100000000003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</row>
        <row r="308">
          <cell r="A308" t="str">
            <v>Telma31138123</v>
          </cell>
          <cell r="B308">
            <v>83.391390000000001</v>
          </cell>
          <cell r="C308">
            <v>70.159400000000005</v>
          </cell>
          <cell r="D308">
            <v>81.636489999999981</v>
          </cell>
          <cell r="E308">
            <v>76.875350000000026</v>
          </cell>
          <cell r="F308">
            <v>81.996370000000013</v>
          </cell>
          <cell r="G308">
            <v>110.79228000000001</v>
          </cell>
          <cell r="H308">
            <v>2.9363599999999792</v>
          </cell>
          <cell r="I308">
            <v>2.9363599999999792</v>
          </cell>
          <cell r="J308">
            <v>13.168430000000001</v>
          </cell>
          <cell r="K308">
            <v>10.597070000000031</v>
          </cell>
          <cell r="L308">
            <v>96.415219999999977</v>
          </cell>
          <cell r="M308">
            <v>-5.538569999999936</v>
          </cell>
        </row>
        <row r="309">
          <cell r="A309" t="str">
            <v>Telma31138130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96.470249999999993</v>
          </cell>
          <cell r="I309">
            <v>96.470249999999993</v>
          </cell>
          <cell r="J309">
            <v>213.18036999999998</v>
          </cell>
          <cell r="K309">
            <v>-8.8135800000000017</v>
          </cell>
          <cell r="L309">
            <v>113.95356000000004</v>
          </cell>
          <cell r="M309">
            <v>94.350349999999935</v>
          </cell>
        </row>
        <row r="310">
          <cell r="A310" t="str">
            <v>Telma31138133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96.470249999999993</v>
          </cell>
          <cell r="I310">
            <v>96.470249999999993</v>
          </cell>
          <cell r="J310">
            <v>213.18036999999998</v>
          </cell>
          <cell r="K310">
            <v>-8.8135800000000017</v>
          </cell>
          <cell r="L310">
            <v>113.95356000000004</v>
          </cell>
          <cell r="M310">
            <v>94.350349999999935</v>
          </cell>
        </row>
        <row r="311">
          <cell r="A311" t="str">
            <v>Telma31138300</v>
          </cell>
          <cell r="B311">
            <v>464.47424999999998</v>
          </cell>
          <cell r="C311">
            <v>323.03231000000005</v>
          </cell>
          <cell r="D311">
            <v>321.27831000000015</v>
          </cell>
          <cell r="E311">
            <v>281.79468999999995</v>
          </cell>
          <cell r="F311">
            <v>281.7947099999999</v>
          </cell>
          <cell r="G311">
            <v>363.47333000000003</v>
          </cell>
          <cell r="H311">
            <v>326.88708999999972</v>
          </cell>
          <cell r="I311">
            <v>326.88709000000017</v>
          </cell>
          <cell r="J311">
            <v>1023.23947</v>
          </cell>
          <cell r="K311">
            <v>514.30166999999983</v>
          </cell>
          <cell r="L311">
            <v>317.68596999999954</v>
          </cell>
          <cell r="M311">
            <v>425.12619000000086</v>
          </cell>
        </row>
        <row r="312">
          <cell r="A312" t="str">
            <v>Telma31138310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365.77906000000002</v>
          </cell>
          <cell r="K312">
            <v>-357.98376000000002</v>
          </cell>
          <cell r="L312">
            <v>-4.90794</v>
          </cell>
          <cell r="M312">
            <v>1.1756700000000002</v>
          </cell>
        </row>
        <row r="313">
          <cell r="A313" t="str">
            <v>Telma31138313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365.77906000000002</v>
          </cell>
          <cell r="K313">
            <v>-357.98376000000002</v>
          </cell>
          <cell r="L313">
            <v>-4.90794</v>
          </cell>
          <cell r="M313">
            <v>1.1756700000000002</v>
          </cell>
        </row>
        <row r="314">
          <cell r="A314" t="str">
            <v>Telma31138320</v>
          </cell>
          <cell r="B314">
            <v>351.26756</v>
          </cell>
          <cell r="C314">
            <v>224.01499000000001</v>
          </cell>
          <cell r="D314">
            <v>216.69754999999998</v>
          </cell>
          <cell r="E314">
            <v>192.08759999999995</v>
          </cell>
          <cell r="F314">
            <v>272.96528000000001</v>
          </cell>
          <cell r="G314">
            <v>119.93498999999997</v>
          </cell>
          <cell r="H314">
            <v>219.92742999999996</v>
          </cell>
          <cell r="I314">
            <v>219.92743000000019</v>
          </cell>
          <cell r="J314">
            <v>519.98398999999972</v>
          </cell>
          <cell r="K314">
            <v>814.90144000000009</v>
          </cell>
          <cell r="L314">
            <v>298.5319999999997</v>
          </cell>
          <cell r="M314">
            <v>366.7505000000001</v>
          </cell>
        </row>
        <row r="315">
          <cell r="A315" t="str">
            <v>Telma31138323</v>
          </cell>
          <cell r="B315">
            <v>351.26756</v>
          </cell>
          <cell r="C315">
            <v>224.01499000000001</v>
          </cell>
          <cell r="D315">
            <v>216.69754999999998</v>
          </cell>
          <cell r="E315">
            <v>192.08759999999995</v>
          </cell>
          <cell r="F315">
            <v>272.96528000000001</v>
          </cell>
          <cell r="G315">
            <v>119.93498999999997</v>
          </cell>
          <cell r="H315">
            <v>219.92742999999996</v>
          </cell>
          <cell r="I315">
            <v>219.92743000000019</v>
          </cell>
          <cell r="J315">
            <v>519.98398999999972</v>
          </cell>
          <cell r="K315">
            <v>814.90144000000009</v>
          </cell>
          <cell r="L315">
            <v>298.5319999999997</v>
          </cell>
          <cell r="M315">
            <v>366.7505000000001</v>
          </cell>
        </row>
        <row r="316">
          <cell r="A316" t="str">
            <v>Telma31138330</v>
          </cell>
          <cell r="B316">
            <v>113.20669000000001</v>
          </cell>
          <cell r="C316">
            <v>99.017320000000012</v>
          </cell>
          <cell r="D316">
            <v>104.58076</v>
          </cell>
          <cell r="E316">
            <v>89.707089999999994</v>
          </cell>
          <cell r="F316">
            <v>8.8294299999999453</v>
          </cell>
          <cell r="G316">
            <v>243.53834000000006</v>
          </cell>
          <cell r="H316">
            <v>106.95965999999999</v>
          </cell>
          <cell r="I316">
            <v>106.95965999999999</v>
          </cell>
          <cell r="J316">
            <v>9.5661299999999301</v>
          </cell>
          <cell r="K316">
            <v>181.68796000000009</v>
          </cell>
          <cell r="L316">
            <v>27.454940000000079</v>
          </cell>
          <cell r="M316">
            <v>56.827309999999898</v>
          </cell>
        </row>
        <row r="317">
          <cell r="A317" t="str">
            <v>Telma31138333</v>
          </cell>
          <cell r="B317">
            <v>113.20669000000001</v>
          </cell>
          <cell r="C317">
            <v>99.017320000000012</v>
          </cell>
          <cell r="D317">
            <v>104.58076</v>
          </cell>
          <cell r="E317">
            <v>89.707089999999994</v>
          </cell>
          <cell r="F317">
            <v>8.8294299999999453</v>
          </cell>
          <cell r="G317">
            <v>243.53834000000006</v>
          </cell>
          <cell r="H317">
            <v>106.95965999999999</v>
          </cell>
          <cell r="I317">
            <v>106.95965999999999</v>
          </cell>
          <cell r="J317">
            <v>9.5661299999999301</v>
          </cell>
          <cell r="K317">
            <v>181.68796000000009</v>
          </cell>
          <cell r="L317">
            <v>27.454940000000079</v>
          </cell>
          <cell r="M317">
            <v>56.827309999999898</v>
          </cell>
        </row>
        <row r="318">
          <cell r="A318" t="str">
            <v>Telma31138340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127.91028999999999</v>
          </cell>
          <cell r="K318">
            <v>-124.30396999999999</v>
          </cell>
          <cell r="L318">
            <v>-3.3930300000000004</v>
          </cell>
          <cell r="M318">
            <v>0.37270999999999999</v>
          </cell>
        </row>
        <row r="319">
          <cell r="A319" t="str">
            <v>Telma31138343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127.91028999999999</v>
          </cell>
          <cell r="K319">
            <v>-124.30396999999999</v>
          </cell>
          <cell r="L319">
            <v>-3.3930300000000004</v>
          </cell>
          <cell r="M319">
            <v>0.37270999999999999</v>
          </cell>
        </row>
        <row r="320">
          <cell r="A320" t="str">
            <v>Telma41111320</v>
          </cell>
          <cell r="B320">
            <v>2390.5182300000001</v>
          </cell>
          <cell r="C320">
            <v>2585.38859</v>
          </cell>
          <cell r="D320">
            <v>1767.3208800000002</v>
          </cell>
          <cell r="E320">
            <v>-61.881750000000466</v>
          </cell>
          <cell r="F320">
            <v>2812.9455200000002</v>
          </cell>
          <cell r="G320">
            <v>1855.0913</v>
          </cell>
          <cell r="H320">
            <v>1747.6310899999989</v>
          </cell>
          <cell r="I320">
            <v>2387.4454999999998</v>
          </cell>
          <cell r="J320">
            <v>2342.5748199999998</v>
          </cell>
          <cell r="K320">
            <v>2488.2037500000006</v>
          </cell>
          <cell r="L320">
            <v>1587.0712100000019</v>
          </cell>
          <cell r="M320">
            <v>1777.6940300000024</v>
          </cell>
        </row>
        <row r="321">
          <cell r="A321" t="str">
            <v>Telma41111323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6.9871099999999995</v>
          </cell>
          <cell r="H321">
            <v>-6.9871099999999995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</row>
        <row r="322">
          <cell r="A322" t="str">
            <v>Telma41111324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60.186390000000003</v>
          </cell>
          <cell r="I322">
            <v>52.868989999999997</v>
          </cell>
          <cell r="J322">
            <v>10.727000000000004</v>
          </cell>
          <cell r="K322">
            <v>55.225989999999982</v>
          </cell>
          <cell r="L322">
            <v>37.809170000000023</v>
          </cell>
          <cell r="M322">
            <v>57.188789999999983</v>
          </cell>
        </row>
        <row r="323">
          <cell r="A323" t="str">
            <v>Telma41111330</v>
          </cell>
          <cell r="B323">
            <v>161.63235</v>
          </cell>
          <cell r="C323">
            <v>105.07611999999997</v>
          </cell>
          <cell r="D323">
            <v>-241.37460999999996</v>
          </cell>
          <cell r="E323">
            <v>804.40657999999996</v>
          </cell>
          <cell r="F323">
            <v>-532.82060999999999</v>
          </cell>
          <cell r="G323">
            <v>1.5300000000024738E-2</v>
          </cell>
          <cell r="H323">
            <v>211.16780999999997</v>
          </cell>
          <cell r="I323">
            <v>574.36343000000011</v>
          </cell>
          <cell r="J323">
            <v>670.84865999999988</v>
          </cell>
          <cell r="K323">
            <v>398.07536000000005</v>
          </cell>
          <cell r="L323">
            <v>562.33399000000009</v>
          </cell>
          <cell r="M323">
            <v>698.35162999999966</v>
          </cell>
        </row>
        <row r="324">
          <cell r="A324" t="str">
            <v>Telpa31138100</v>
          </cell>
          <cell r="B324">
            <v>1563.57087</v>
          </cell>
          <cell r="C324">
            <v>1495.2385800000002</v>
          </cell>
          <cell r="D324">
            <v>1481.2102900000004</v>
          </cell>
          <cell r="E324">
            <v>1636.7517799999987</v>
          </cell>
          <cell r="F324">
            <v>1496.3143500000006</v>
          </cell>
          <cell r="G324">
            <v>1801.8624300000001</v>
          </cell>
          <cell r="H324">
            <v>1558.5359100000005</v>
          </cell>
          <cell r="I324">
            <v>1649.9999099999986</v>
          </cell>
          <cell r="J324">
            <v>2685.6818400000011</v>
          </cell>
          <cell r="K324">
            <v>2841.5468899999996</v>
          </cell>
          <cell r="L324">
            <v>1203.4073200000021</v>
          </cell>
          <cell r="M324">
            <v>2457.2970699999969</v>
          </cell>
        </row>
        <row r="325">
          <cell r="A325" t="str">
            <v>Telpa31138110</v>
          </cell>
          <cell r="B325">
            <v>1432.5129999999999</v>
          </cell>
          <cell r="C325">
            <v>1377.0056300000001</v>
          </cell>
          <cell r="D325">
            <v>1408.8094699999997</v>
          </cell>
          <cell r="E325">
            <v>1479.4730100000006</v>
          </cell>
          <cell r="F325">
            <v>1392.4335000000001</v>
          </cell>
          <cell r="G325">
            <v>1689.6211900000008</v>
          </cell>
          <cell r="H325">
            <v>1450.243269999999</v>
          </cell>
          <cell r="I325">
            <v>1541.707269999999</v>
          </cell>
          <cell r="J325">
            <v>1963.9784700000018</v>
          </cell>
          <cell r="K325">
            <v>1803.9926599999999</v>
          </cell>
          <cell r="L325">
            <v>3180.4636099999989</v>
          </cell>
          <cell r="M325">
            <v>2353.0964600000007</v>
          </cell>
        </row>
        <row r="326">
          <cell r="A326" t="str">
            <v>Telpa31138113</v>
          </cell>
          <cell r="B326">
            <v>1432.5129999999999</v>
          </cell>
          <cell r="C326">
            <v>1377.0056300000001</v>
          </cell>
          <cell r="D326">
            <v>1408.8094699999997</v>
          </cell>
          <cell r="E326">
            <v>1479.4730100000006</v>
          </cell>
          <cell r="F326">
            <v>1392.4335000000001</v>
          </cell>
          <cell r="G326">
            <v>1689.6211900000008</v>
          </cell>
          <cell r="H326">
            <v>1450.243269999999</v>
          </cell>
          <cell r="I326">
            <v>1541.707269999999</v>
          </cell>
          <cell r="J326">
            <v>1963.9784700000018</v>
          </cell>
          <cell r="K326">
            <v>1803.9926599999999</v>
          </cell>
          <cell r="L326">
            <v>3180.4636099999989</v>
          </cell>
          <cell r="M326">
            <v>2353.0964600000007</v>
          </cell>
        </row>
        <row r="327">
          <cell r="A327" t="str">
            <v>Telpa31138120</v>
          </cell>
          <cell r="B327">
            <v>3.3732500000000001</v>
          </cell>
          <cell r="C327">
            <v>2.5353299999999996</v>
          </cell>
          <cell r="D327">
            <v>2.7947000000000015</v>
          </cell>
          <cell r="E327">
            <v>6.61416</v>
          </cell>
          <cell r="F327">
            <v>4.2913399999999982</v>
          </cell>
          <cell r="G327">
            <v>2.5012699999999981</v>
          </cell>
          <cell r="H327">
            <v>3.4615900000000011</v>
          </cell>
          <cell r="I327">
            <v>3.8702700000000014</v>
          </cell>
          <cell r="J327">
            <v>15.55565</v>
          </cell>
          <cell r="K327">
            <v>18.444020000000002</v>
          </cell>
          <cell r="L327">
            <v>2.2635599999999982</v>
          </cell>
          <cell r="M327">
            <v>22.454850000000008</v>
          </cell>
        </row>
        <row r="328">
          <cell r="A328" t="str">
            <v>Telpa31138122</v>
          </cell>
          <cell r="B328">
            <v>1.0838800000000002</v>
          </cell>
          <cell r="C328">
            <v>0.87525999999999993</v>
          </cell>
          <cell r="D328">
            <v>1.0363299999999995</v>
          </cell>
          <cell r="E328">
            <v>2.6749200000000006</v>
          </cell>
          <cell r="F328">
            <v>1.6365599999999993</v>
          </cell>
          <cell r="G328">
            <v>0.6383100000000006</v>
          </cell>
          <cell r="H328">
            <v>1.1313899999999988</v>
          </cell>
          <cell r="I328">
            <v>1.3425600000000006</v>
          </cell>
          <cell r="J328">
            <v>2.152000000000065E-2</v>
          </cell>
          <cell r="K328">
            <v>-1.01478</v>
          </cell>
          <cell r="L328">
            <v>0.1255999999999986</v>
          </cell>
          <cell r="M328">
            <v>-0.5566299999999984</v>
          </cell>
        </row>
        <row r="329">
          <cell r="A329" t="str">
            <v>Telpa31138123</v>
          </cell>
          <cell r="B329">
            <v>2.2893699999999999</v>
          </cell>
          <cell r="C329">
            <v>1.6600700000000002</v>
          </cell>
          <cell r="D329">
            <v>1.7583700000000002</v>
          </cell>
          <cell r="E329">
            <v>3.9392399999999999</v>
          </cell>
          <cell r="F329">
            <v>2.6547800000000006</v>
          </cell>
          <cell r="G329">
            <v>1.8629599999999993</v>
          </cell>
          <cell r="H329">
            <v>2.3302000000000014</v>
          </cell>
          <cell r="I329">
            <v>2.527709999999999</v>
          </cell>
          <cell r="J329">
            <v>15.534130000000005</v>
          </cell>
          <cell r="K329">
            <v>19.458799999999989</v>
          </cell>
          <cell r="L329">
            <v>2.1379599999999996</v>
          </cell>
          <cell r="M329">
            <v>23.011480000000006</v>
          </cell>
        </row>
        <row r="330">
          <cell r="A330" t="str">
            <v>Telpa31138130</v>
          </cell>
          <cell r="B330">
            <v>127.68462</v>
          </cell>
          <cell r="C330">
            <v>115.69762</v>
          </cell>
          <cell r="D330">
            <v>69.606120000000004</v>
          </cell>
          <cell r="E330">
            <v>150.66460999999998</v>
          </cell>
          <cell r="F330">
            <v>99.589510000000018</v>
          </cell>
          <cell r="G330">
            <v>109.73996999999997</v>
          </cell>
          <cell r="H330">
            <v>104.83105</v>
          </cell>
          <cell r="I330">
            <v>104.42237</v>
          </cell>
          <cell r="J330">
            <v>706.14772000000016</v>
          </cell>
          <cell r="K330">
            <v>1019.1102099999996</v>
          </cell>
          <cell r="L330">
            <v>-1979.3198499999999</v>
          </cell>
          <cell r="M330">
            <v>81.745760000000018</v>
          </cell>
        </row>
        <row r="331">
          <cell r="A331" t="str">
            <v>Telpa31138133</v>
          </cell>
          <cell r="B331">
            <v>127.68462</v>
          </cell>
          <cell r="C331">
            <v>115.69762</v>
          </cell>
          <cell r="D331">
            <v>69.606120000000004</v>
          </cell>
          <cell r="E331">
            <v>150.66460999999998</v>
          </cell>
          <cell r="F331">
            <v>99.589510000000018</v>
          </cell>
          <cell r="G331">
            <v>109.73996999999997</v>
          </cell>
          <cell r="H331">
            <v>104.83105</v>
          </cell>
          <cell r="I331">
            <v>104.42237</v>
          </cell>
          <cell r="J331">
            <v>706.14772000000016</v>
          </cell>
          <cell r="K331">
            <v>1019.1102099999996</v>
          </cell>
          <cell r="L331">
            <v>-1979.3198499999999</v>
          </cell>
          <cell r="M331">
            <v>81.745760000000018</v>
          </cell>
        </row>
        <row r="332">
          <cell r="A332" t="str">
            <v>Telpa31138300</v>
          </cell>
          <cell r="B332">
            <v>259.81763000000001</v>
          </cell>
          <cell r="C332">
            <v>214.26044999999999</v>
          </cell>
          <cell r="D332">
            <v>239.13096000000007</v>
          </cell>
          <cell r="E332">
            <v>220.36537999999996</v>
          </cell>
          <cell r="F332">
            <v>194.59148999999991</v>
          </cell>
          <cell r="G332">
            <v>184.21510000000012</v>
          </cell>
          <cell r="H332">
            <v>584.21510000000012</v>
          </cell>
          <cell r="I332">
            <v>-210</v>
          </cell>
          <cell r="J332">
            <v>1827.5851999999998</v>
          </cell>
          <cell r="K332">
            <v>-730.01458999999977</v>
          </cell>
          <cell r="L332">
            <v>306.48617000000013</v>
          </cell>
          <cell r="M332">
            <v>309.5000699999996</v>
          </cell>
        </row>
        <row r="333">
          <cell r="A333" t="str">
            <v>Telpa31138310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607.25378999999998</v>
          </cell>
          <cell r="K333">
            <v>-604.49105999999995</v>
          </cell>
          <cell r="L333">
            <v>0.67599000000000009</v>
          </cell>
          <cell r="M333">
            <v>0.7758200000000004</v>
          </cell>
        </row>
        <row r="334">
          <cell r="A334" t="str">
            <v>Telpa31138312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604.68320999999992</v>
          </cell>
          <cell r="K334">
            <v>-604.68320999999992</v>
          </cell>
          <cell r="L334">
            <v>0</v>
          </cell>
          <cell r="M334">
            <v>0</v>
          </cell>
        </row>
        <row r="335">
          <cell r="A335" t="str">
            <v>Telpa31138313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2.5705800000000001</v>
          </cell>
          <cell r="K335">
            <v>0.19214999999999982</v>
          </cell>
          <cell r="L335">
            <v>0.67599000000000009</v>
          </cell>
          <cell r="M335">
            <v>0.7758200000000004</v>
          </cell>
        </row>
        <row r="336">
          <cell r="A336" t="str">
            <v>Telpa31138320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1282.70246</v>
          </cell>
          <cell r="K336">
            <v>-94.135379999999941</v>
          </cell>
          <cell r="L336">
            <v>269.37093000000004</v>
          </cell>
          <cell r="M336">
            <v>278.79316999999992</v>
          </cell>
        </row>
        <row r="337">
          <cell r="A337" t="str">
            <v>Telpa31138322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236.02903000000001</v>
          </cell>
          <cell r="K337">
            <v>-236.02903000000001</v>
          </cell>
          <cell r="L337">
            <v>0</v>
          </cell>
          <cell r="M337">
            <v>0</v>
          </cell>
        </row>
        <row r="338">
          <cell r="A338" t="str">
            <v>Telpa31138323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1046.6734300000001</v>
          </cell>
          <cell r="K338">
            <v>141.89364999999998</v>
          </cell>
          <cell r="L338">
            <v>269.37093000000004</v>
          </cell>
          <cell r="M338">
            <v>278.79316999999992</v>
          </cell>
        </row>
        <row r="339">
          <cell r="A339" t="str">
            <v>Telpa31138330</v>
          </cell>
          <cell r="B339">
            <v>259.81763000000001</v>
          </cell>
          <cell r="C339">
            <v>214.26044999999999</v>
          </cell>
          <cell r="D339">
            <v>239.13096000000007</v>
          </cell>
          <cell r="E339">
            <v>220.36537999999996</v>
          </cell>
          <cell r="F339">
            <v>194.59148999999991</v>
          </cell>
          <cell r="G339">
            <v>184.21510000000012</v>
          </cell>
          <cell r="H339">
            <v>584.21510000000012</v>
          </cell>
          <cell r="I339">
            <v>-210</v>
          </cell>
          <cell r="J339">
            <v>-244.84733000000006</v>
          </cell>
          <cell r="K339">
            <v>150.21229999999991</v>
          </cell>
          <cell r="L339">
            <v>36.224950000000035</v>
          </cell>
          <cell r="M339">
            <v>29.685129999999845</v>
          </cell>
        </row>
        <row r="340">
          <cell r="A340" t="str">
            <v>Telpa31138333</v>
          </cell>
          <cell r="B340">
            <v>259.81763000000001</v>
          </cell>
          <cell r="C340">
            <v>214.26044999999999</v>
          </cell>
          <cell r="D340">
            <v>239.13096000000007</v>
          </cell>
          <cell r="E340">
            <v>220.36537999999996</v>
          </cell>
          <cell r="F340">
            <v>194.59148999999991</v>
          </cell>
          <cell r="G340">
            <v>184.21510000000012</v>
          </cell>
          <cell r="H340">
            <v>584.21510000000012</v>
          </cell>
          <cell r="I340">
            <v>-210</v>
          </cell>
          <cell r="J340">
            <v>-244.84733000000006</v>
          </cell>
          <cell r="K340">
            <v>150.21229999999991</v>
          </cell>
          <cell r="L340">
            <v>36.224950000000035</v>
          </cell>
          <cell r="M340">
            <v>29.685129999999845</v>
          </cell>
        </row>
        <row r="341">
          <cell r="A341" t="str">
            <v>Telpa31138340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182.47628</v>
          </cell>
          <cell r="K341">
            <v>-181.60045</v>
          </cell>
          <cell r="L341">
            <v>0.21430000000000005</v>
          </cell>
          <cell r="M341">
            <v>0.24594999999999989</v>
          </cell>
        </row>
        <row r="342">
          <cell r="A342" t="str">
            <v>Telpa31138342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181.65391</v>
          </cell>
          <cell r="K342">
            <v>-181.65391</v>
          </cell>
          <cell r="L342">
            <v>0</v>
          </cell>
          <cell r="M342">
            <v>0</v>
          </cell>
        </row>
        <row r="343">
          <cell r="A343" t="str">
            <v>Telpa31138343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0.82237000000000005</v>
          </cell>
          <cell r="K343">
            <v>5.3459999999999952E-2</v>
          </cell>
          <cell r="L343">
            <v>0.21430000000000005</v>
          </cell>
          <cell r="M343">
            <v>0.24594999999999989</v>
          </cell>
        </row>
        <row r="344">
          <cell r="A344" t="str">
            <v>Telpa41111320</v>
          </cell>
          <cell r="B344">
            <v>1844.3067100000001</v>
          </cell>
          <cell r="C344">
            <v>1664.6295899999998</v>
          </cell>
          <cell r="D344">
            <v>2367.79765</v>
          </cell>
          <cell r="E344">
            <v>2188.2360500000004</v>
          </cell>
          <cell r="F344">
            <v>2140.7639100000006</v>
          </cell>
          <cell r="G344">
            <v>1784.6874099999986</v>
          </cell>
          <cell r="H344">
            <v>2080.8622599999999</v>
          </cell>
          <cell r="I344">
            <v>1840.8239300000005</v>
          </cell>
          <cell r="J344">
            <v>1607.9332700000032</v>
          </cell>
          <cell r="K344">
            <v>1828.8178399999997</v>
          </cell>
          <cell r="L344">
            <v>1565.8003799999969</v>
          </cell>
          <cell r="M344">
            <v>1495.9736599999997</v>
          </cell>
        </row>
        <row r="345">
          <cell r="A345" t="str">
            <v>Telpa41111323</v>
          </cell>
          <cell r="B345">
            <v>1.125E-2</v>
          </cell>
          <cell r="C345">
            <v>2.2430000000000002E-2</v>
          </cell>
          <cell r="D345">
            <v>4.5330000000000009E-2</v>
          </cell>
          <cell r="E345">
            <v>1.5509999999999982E-2</v>
          </cell>
          <cell r="F345">
            <v>7.6770000000000005E-2</v>
          </cell>
          <cell r="G345">
            <v>6.583E-2</v>
          </cell>
          <cell r="H345">
            <v>3.4000000000000141E-3</v>
          </cell>
          <cell r="I345">
            <v>6.8659999999999999E-2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</row>
        <row r="346">
          <cell r="A346" t="str">
            <v>Telpa41111324</v>
          </cell>
          <cell r="B346">
            <v>20.39697</v>
          </cell>
          <cell r="C346">
            <v>16.4361</v>
          </cell>
          <cell r="D346">
            <v>16.489620000000002</v>
          </cell>
          <cell r="E346">
            <v>17.458589999999994</v>
          </cell>
          <cell r="F346">
            <v>18.281009999999995</v>
          </cell>
          <cell r="G346">
            <v>28.140570000000011</v>
          </cell>
          <cell r="H346">
            <v>18.144199999999998</v>
          </cell>
          <cell r="I346">
            <v>33.160679999999985</v>
          </cell>
          <cell r="J346">
            <v>27.481750000000005</v>
          </cell>
          <cell r="K346">
            <v>49.06783999999999</v>
          </cell>
          <cell r="L346">
            <v>51.934210000000007</v>
          </cell>
          <cell r="M346">
            <v>36.444420000000036</v>
          </cell>
        </row>
        <row r="347">
          <cell r="A347" t="str">
            <v>Telpa41111330</v>
          </cell>
          <cell r="B347">
            <v>40.439360000000001</v>
          </cell>
          <cell r="C347">
            <v>161.39590999999999</v>
          </cell>
          <cell r="D347">
            <v>281.59904</v>
          </cell>
          <cell r="E347">
            <v>242.18304000000001</v>
          </cell>
          <cell r="F347">
            <v>99.160089999999968</v>
          </cell>
          <cell r="G347">
            <v>64.978610000000117</v>
          </cell>
          <cell r="H347">
            <v>867.82864999999981</v>
          </cell>
          <cell r="I347">
            <v>779.53765999999996</v>
          </cell>
          <cell r="J347">
            <v>1058.9725100000001</v>
          </cell>
          <cell r="K347">
            <v>900.85575000000063</v>
          </cell>
          <cell r="L347">
            <v>941.92578999999932</v>
          </cell>
          <cell r="M347">
            <v>943.50824000000011</v>
          </cell>
        </row>
        <row r="348">
          <cell r="A348" t="str">
            <v>Telpa41111334</v>
          </cell>
          <cell r="B348">
            <v>2.5533699999999997</v>
          </cell>
          <cell r="C348">
            <v>12.258320000000001</v>
          </cell>
          <cell r="D348">
            <v>23.762090000000001</v>
          </cell>
          <cell r="E348">
            <v>19.255040000000001</v>
          </cell>
          <cell r="F348">
            <v>20.837589999999999</v>
          </cell>
          <cell r="G348">
            <v>21.833300000000008</v>
          </cell>
          <cell r="H348">
            <v>0</v>
          </cell>
          <cell r="I348">
            <v>2.281480000000002</v>
          </cell>
          <cell r="J348">
            <v>47.838130000000007</v>
          </cell>
          <cell r="K348">
            <v>-4.1532000000000266</v>
          </cell>
          <cell r="L348">
            <v>13.522559999999999</v>
          </cell>
          <cell r="M348">
            <v>14.22499000000002</v>
          </cell>
        </row>
        <row r="349">
          <cell r="A349" t="str">
            <v>Telpa41111335</v>
          </cell>
          <cell r="B349">
            <v>0</v>
          </cell>
          <cell r="C349">
            <v>0</v>
          </cell>
          <cell r="D349">
            <v>0</v>
          </cell>
          <cell r="E349">
            <v>0.68779999999999997</v>
          </cell>
          <cell r="F349">
            <v>8.1700000000000106E-3</v>
          </cell>
          <cell r="G349">
            <v>5.8300000000000018E-3</v>
          </cell>
          <cell r="H349">
            <v>0</v>
          </cell>
          <cell r="I349">
            <v>0</v>
          </cell>
          <cell r="J349">
            <v>9.8200000000000509E-3</v>
          </cell>
          <cell r="K349">
            <v>-4.730000000000012E-3</v>
          </cell>
          <cell r="L349">
            <v>0</v>
          </cell>
          <cell r="M349">
            <v>0</v>
          </cell>
        </row>
        <row r="350">
          <cell r="A350" t="str">
            <v>Telpe31138100</v>
          </cell>
          <cell r="B350">
            <v>4292.8428800000002</v>
          </cell>
          <cell r="C350">
            <v>4053.0451699999994</v>
          </cell>
          <cell r="D350">
            <v>7493.8587900000002</v>
          </cell>
          <cell r="E350">
            <v>4728.3823400000001</v>
          </cell>
          <cell r="F350">
            <v>11412.06956</v>
          </cell>
          <cell r="G350">
            <v>3946.6789600000047</v>
          </cell>
          <cell r="H350">
            <v>4114.491829999999</v>
          </cell>
          <cell r="I350">
            <v>6605.9197299999942</v>
          </cell>
          <cell r="J350">
            <v>5054.1591499999995</v>
          </cell>
          <cell r="K350">
            <v>6203.6155700000018</v>
          </cell>
          <cell r="L350">
            <v>9061.7473700000046</v>
          </cell>
          <cell r="M350">
            <v>11376.369179999994</v>
          </cell>
        </row>
        <row r="351">
          <cell r="A351" t="str">
            <v>Telpe31138110</v>
          </cell>
          <cell r="B351">
            <v>4098.2809900000002</v>
          </cell>
          <cell r="C351">
            <v>3807.2026699999997</v>
          </cell>
          <cell r="D351">
            <v>6774.9126400000005</v>
          </cell>
          <cell r="E351">
            <v>4391.0159999999996</v>
          </cell>
          <cell r="F351">
            <v>11113.629560000001</v>
          </cell>
          <cell r="G351">
            <v>3754.0858100000005</v>
          </cell>
          <cell r="H351">
            <v>4012.4048299999995</v>
          </cell>
          <cell r="I351">
            <v>6605.9197299999942</v>
          </cell>
          <cell r="J351">
            <v>4976.1591500000068</v>
          </cell>
          <cell r="K351">
            <v>6203.6155700000018</v>
          </cell>
          <cell r="L351">
            <v>9061.7473699999973</v>
          </cell>
          <cell r="M351">
            <v>10962.830410000002</v>
          </cell>
        </row>
        <row r="352">
          <cell r="A352" t="str">
            <v>Telpe31138111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8162.9050099999995</v>
          </cell>
          <cell r="G352">
            <v>-8162.9050099999995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53">
          <cell r="A353" t="str">
            <v>Telpe31138113</v>
          </cell>
          <cell r="B353">
            <v>4098.2809900000002</v>
          </cell>
          <cell r="C353">
            <v>3807.2026699999997</v>
          </cell>
          <cell r="D353">
            <v>6774.9126400000005</v>
          </cell>
          <cell r="E353">
            <v>4391.0159999999996</v>
          </cell>
          <cell r="F353">
            <v>2950.7245500000026</v>
          </cell>
          <cell r="G353">
            <v>11916.990819999999</v>
          </cell>
          <cell r="H353">
            <v>4012.4048299999995</v>
          </cell>
          <cell r="I353">
            <v>6605.9197299999942</v>
          </cell>
          <cell r="J353">
            <v>4976.1591500000068</v>
          </cell>
          <cell r="K353">
            <v>6203.6155700000018</v>
          </cell>
          <cell r="L353">
            <v>9061.7473699999973</v>
          </cell>
          <cell r="M353">
            <v>10962.830410000002</v>
          </cell>
        </row>
        <row r="354">
          <cell r="A354" t="str">
            <v>Telpe31138130</v>
          </cell>
          <cell r="B354">
            <v>194.56189000000001</v>
          </cell>
          <cell r="C354">
            <v>245.8425</v>
          </cell>
          <cell r="D354">
            <v>718.9461500000001</v>
          </cell>
          <cell r="E354">
            <v>337.36633999999981</v>
          </cell>
          <cell r="F354">
            <v>298.44</v>
          </cell>
          <cell r="G354">
            <v>192.59314999999992</v>
          </cell>
          <cell r="H354">
            <v>102.08700000000022</v>
          </cell>
          <cell r="I354">
            <v>0</v>
          </cell>
          <cell r="J354">
            <v>77.999999999999545</v>
          </cell>
          <cell r="K354">
            <v>0</v>
          </cell>
          <cell r="L354">
            <v>0</v>
          </cell>
          <cell r="M354">
            <v>413.53877000000011</v>
          </cell>
        </row>
        <row r="355">
          <cell r="A355" t="str">
            <v>Telpe31138132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19.272590000000001</v>
          </cell>
          <cell r="H355">
            <v>-19.272590000000001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A356" t="str">
            <v>Telpe31138133</v>
          </cell>
          <cell r="B356">
            <v>194.56189000000001</v>
          </cell>
          <cell r="C356">
            <v>245.8425</v>
          </cell>
          <cell r="D356">
            <v>718.9461500000001</v>
          </cell>
          <cell r="E356">
            <v>337.36633999999981</v>
          </cell>
          <cell r="F356">
            <v>298.44</v>
          </cell>
          <cell r="G356">
            <v>173.32055999999989</v>
          </cell>
          <cell r="H356">
            <v>121.35959000000025</v>
          </cell>
          <cell r="I356">
            <v>0</v>
          </cell>
          <cell r="J356">
            <v>77.999999999999545</v>
          </cell>
          <cell r="K356">
            <v>0</v>
          </cell>
          <cell r="L356">
            <v>0</v>
          </cell>
          <cell r="M356">
            <v>413.53877000000011</v>
          </cell>
        </row>
        <row r="357">
          <cell r="A357" t="str">
            <v>Telpe31138300</v>
          </cell>
          <cell r="B357">
            <v>61.676349999999999</v>
          </cell>
          <cell r="C357">
            <v>53.516000000000005</v>
          </cell>
          <cell r="D357">
            <v>59.245440000000002</v>
          </cell>
          <cell r="E357">
            <v>59.015669999999972</v>
          </cell>
          <cell r="F357">
            <v>55.230970000000042</v>
          </cell>
          <cell r="G357">
            <v>63.579409999999996</v>
          </cell>
          <cell r="H357">
            <v>35.08</v>
          </cell>
          <cell r="I357">
            <v>83.267440000000022</v>
          </cell>
          <cell r="J357">
            <v>5486.4233400000003</v>
          </cell>
          <cell r="K357">
            <v>-3064.4899400000004</v>
          </cell>
          <cell r="L357">
            <v>257.37017999999989</v>
          </cell>
          <cell r="M357">
            <v>354.20991000000004</v>
          </cell>
        </row>
        <row r="358">
          <cell r="A358" t="str">
            <v>Telpe31138310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2202.1575600000001</v>
          </cell>
          <cell r="K358">
            <v>-2189.0697800000003</v>
          </cell>
          <cell r="L358">
            <v>-5.4784900000000007</v>
          </cell>
          <cell r="M358">
            <v>2.2252600000000005</v>
          </cell>
        </row>
        <row r="359">
          <cell r="A359" t="str">
            <v>Telpe31138313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2202.1575600000001</v>
          </cell>
          <cell r="K359">
            <v>-2189.0697800000003</v>
          </cell>
          <cell r="L359">
            <v>-5.4784900000000007</v>
          </cell>
          <cell r="M359">
            <v>2.2252600000000005</v>
          </cell>
        </row>
        <row r="360">
          <cell r="A360" t="str">
            <v>Telpe31138320</v>
          </cell>
          <cell r="B360">
            <v>23.41048</v>
          </cell>
          <cell r="C360">
            <v>19.495339999999999</v>
          </cell>
          <cell r="D360">
            <v>22.021329999999999</v>
          </cell>
          <cell r="E360">
            <v>18.957440000000005</v>
          </cell>
          <cell r="F360">
            <v>9.5473399999999913</v>
          </cell>
          <cell r="G360">
            <v>10.258939999999996</v>
          </cell>
          <cell r="H360">
            <v>35.08</v>
          </cell>
          <cell r="I360">
            <v>78</v>
          </cell>
          <cell r="J360">
            <v>2518.9171999999999</v>
          </cell>
          <cell r="K360">
            <v>-245.14471999999978</v>
          </cell>
          <cell r="L360">
            <v>175.35215999999991</v>
          </cell>
          <cell r="M360">
            <v>298.31613000000016</v>
          </cell>
        </row>
        <row r="361">
          <cell r="A361" t="str">
            <v>Telpe31138323</v>
          </cell>
          <cell r="B361">
            <v>23.41048</v>
          </cell>
          <cell r="C361">
            <v>19.495339999999999</v>
          </cell>
          <cell r="D361">
            <v>22.021329999999999</v>
          </cell>
          <cell r="E361">
            <v>18.957440000000005</v>
          </cell>
          <cell r="F361">
            <v>9.5473399999999913</v>
          </cell>
          <cell r="G361">
            <v>10.258939999999996</v>
          </cell>
          <cell r="H361">
            <v>35.08</v>
          </cell>
          <cell r="I361">
            <v>78</v>
          </cell>
          <cell r="J361">
            <v>2518.9171999999999</v>
          </cell>
          <cell r="K361">
            <v>-245.14471999999978</v>
          </cell>
          <cell r="L361">
            <v>175.35215999999991</v>
          </cell>
          <cell r="M361">
            <v>298.31613000000016</v>
          </cell>
        </row>
        <row r="362">
          <cell r="A362" t="str">
            <v>Telpe31138330</v>
          </cell>
          <cell r="B362">
            <v>38.26587</v>
          </cell>
          <cell r="C362">
            <v>34.020659999999999</v>
          </cell>
          <cell r="D362">
            <v>37.224109999999996</v>
          </cell>
          <cell r="E362">
            <v>40.058230000000009</v>
          </cell>
          <cell r="F362">
            <v>45.683629999999994</v>
          </cell>
          <cell r="G362">
            <v>53.32047</v>
          </cell>
          <cell r="H362">
            <v>0</v>
          </cell>
          <cell r="I362">
            <v>5.2674399999999935</v>
          </cell>
          <cell r="J362">
            <v>97.47326000000001</v>
          </cell>
          <cell r="K362">
            <v>33.677660000000003</v>
          </cell>
          <cell r="L362">
            <v>89.006380000000036</v>
          </cell>
          <cell r="M362">
            <v>53.668519999999887</v>
          </cell>
        </row>
        <row r="363">
          <cell r="A363" t="str">
            <v>Telpe31138333</v>
          </cell>
          <cell r="B363">
            <v>38.26587</v>
          </cell>
          <cell r="C363">
            <v>34.020659999999999</v>
          </cell>
          <cell r="D363">
            <v>37.224109999999996</v>
          </cell>
          <cell r="E363">
            <v>40.058230000000009</v>
          </cell>
          <cell r="F363">
            <v>45.683629999999994</v>
          </cell>
          <cell r="G363">
            <v>53.32047</v>
          </cell>
          <cell r="H363">
            <v>0</v>
          </cell>
          <cell r="I363">
            <v>5.2674399999999935</v>
          </cell>
          <cell r="J363">
            <v>97.47326000000001</v>
          </cell>
          <cell r="K363">
            <v>33.677660000000003</v>
          </cell>
          <cell r="L363">
            <v>89.006380000000036</v>
          </cell>
          <cell r="M363">
            <v>53.668519999999887</v>
          </cell>
        </row>
        <row r="364">
          <cell r="A364" t="str">
            <v>Telpe31138340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667.87531999999999</v>
          </cell>
          <cell r="K364">
            <v>-663.95309999999995</v>
          </cell>
          <cell r="L364">
            <v>-1.5098699999999998</v>
          </cell>
          <cell r="M364">
            <v>0</v>
          </cell>
        </row>
        <row r="365">
          <cell r="A365" t="str">
            <v>Telpe31138343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667.87531999999999</v>
          </cell>
          <cell r="K365">
            <v>-663.95309999999995</v>
          </cell>
          <cell r="L365">
            <v>-1.5098699999999998</v>
          </cell>
          <cell r="M365">
            <v>0</v>
          </cell>
        </row>
        <row r="366">
          <cell r="A366" t="str">
            <v>Telpe31144300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2995.9186</v>
          </cell>
        </row>
        <row r="367">
          <cell r="A367" t="str">
            <v>Telpe41111320</v>
          </cell>
          <cell r="B367">
            <v>4783.1837000000005</v>
          </cell>
          <cell r="C367">
            <v>4799.54727</v>
          </cell>
          <cell r="D367">
            <v>-884.48715000000084</v>
          </cell>
          <cell r="E367">
            <v>5401.2759999999998</v>
          </cell>
          <cell r="F367">
            <v>5388.2841900000003</v>
          </cell>
          <cell r="G367">
            <v>5047.766639999998</v>
          </cell>
          <cell r="H367">
            <v>2917.971470000004</v>
          </cell>
          <cell r="I367">
            <v>4699.604879999999</v>
          </cell>
          <cell r="J367">
            <v>5439.2337899999948</v>
          </cell>
          <cell r="K367">
            <v>1028.2225800000015</v>
          </cell>
          <cell r="L367">
            <v>6045.6276500000095</v>
          </cell>
          <cell r="M367">
            <v>2992.6563999999926</v>
          </cell>
        </row>
        <row r="368">
          <cell r="A368" t="str">
            <v>Telpe41111323</v>
          </cell>
          <cell r="B368">
            <v>0</v>
          </cell>
          <cell r="C368">
            <v>0</v>
          </cell>
          <cell r="D368">
            <v>0</v>
          </cell>
          <cell r="E368">
            <v>2.2699999999999999E-3</v>
          </cell>
          <cell r="F368">
            <v>0</v>
          </cell>
          <cell r="G368">
            <v>0</v>
          </cell>
          <cell r="H368">
            <v>8.8600000000000016E-3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A369" t="str">
            <v>Telpe41111324</v>
          </cell>
          <cell r="B369">
            <v>292.87541999999996</v>
          </cell>
          <cell r="C369">
            <v>589.52098000000001</v>
          </cell>
          <cell r="D369">
            <v>-151.41960999999992</v>
          </cell>
          <cell r="E369">
            <v>401.81055000000003</v>
          </cell>
          <cell r="F369">
            <v>364.66454999999974</v>
          </cell>
          <cell r="G369">
            <v>364.67398000000026</v>
          </cell>
          <cell r="H369">
            <v>160.48114999999984</v>
          </cell>
          <cell r="I369">
            <v>488.1260699999998</v>
          </cell>
          <cell r="J369">
            <v>102.40812000000005</v>
          </cell>
          <cell r="K369">
            <v>358.86155000000008</v>
          </cell>
          <cell r="L369">
            <v>235.78908000000001</v>
          </cell>
          <cell r="M369">
            <v>401.13411000000042</v>
          </cell>
        </row>
        <row r="370">
          <cell r="A370" t="str">
            <v>Telpe41111325</v>
          </cell>
          <cell r="B370">
            <v>146.38425000000001</v>
          </cell>
          <cell r="C370">
            <v>-146.38425000000001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A371" t="str">
            <v>Telpe41111330</v>
          </cell>
          <cell r="B371">
            <v>0</v>
          </cell>
          <cell r="C371">
            <v>-1.0585599999999999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3915.5735699999996</v>
          </cell>
          <cell r="I371">
            <v>2278.994470000001</v>
          </cell>
          <cell r="J371">
            <v>2990.5870899999991</v>
          </cell>
          <cell r="K371">
            <v>1797.9991300000002</v>
          </cell>
          <cell r="L371">
            <v>1687.9970599999997</v>
          </cell>
          <cell r="M371">
            <v>849.29496000000108</v>
          </cell>
        </row>
        <row r="372">
          <cell r="A372" t="str">
            <v>Telpe41111334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224.95589999999999</v>
          </cell>
          <cell r="J372">
            <v>62.096609999999998</v>
          </cell>
          <cell r="K372">
            <v>-14.965139999999963</v>
          </cell>
          <cell r="L372">
            <v>34.99536999999998</v>
          </cell>
          <cell r="M372">
            <v>-0.24524000000002388</v>
          </cell>
        </row>
        <row r="373">
          <cell r="A373" t="str">
            <v>Consolidado31138100</v>
          </cell>
          <cell r="B373">
            <v>44017.763100000004</v>
          </cell>
          <cell r="C373">
            <v>49711.49267</v>
          </cell>
          <cell r="D373">
            <v>55219.083159999995</v>
          </cell>
          <cell r="E373">
            <v>51272.617020000034</v>
          </cell>
          <cell r="F373">
            <v>78535.39711999998</v>
          </cell>
          <cell r="G373">
            <v>66573.934360000014</v>
          </cell>
          <cell r="H373">
            <v>67255.37142000004</v>
          </cell>
          <cell r="I373">
            <v>70516.900940000021</v>
          </cell>
          <cell r="J373">
            <v>72480.883349999902</v>
          </cell>
          <cell r="K373">
            <v>76298.310500000021</v>
          </cell>
          <cell r="L373">
            <v>87966.624650000129</v>
          </cell>
          <cell r="M373">
            <v>115669.26445999974</v>
          </cell>
        </row>
        <row r="374">
          <cell r="A374" t="str">
            <v>Consolidado31138110</v>
          </cell>
          <cell r="B374">
            <v>42185.970600000001</v>
          </cell>
          <cell r="C374">
            <v>45458.382669999992</v>
          </cell>
          <cell r="D374">
            <v>51600.396020000015</v>
          </cell>
          <cell r="E374">
            <v>48668.28608999998</v>
          </cell>
          <cell r="F374">
            <v>75953.710410000029</v>
          </cell>
          <cell r="G374">
            <v>64193.03979999997</v>
          </cell>
          <cell r="H374">
            <v>64751.645340000046</v>
          </cell>
          <cell r="I374">
            <v>68314.574119999947</v>
          </cell>
          <cell r="J374">
            <v>70715.149600000062</v>
          </cell>
          <cell r="K374">
            <v>73733.091350000002</v>
          </cell>
          <cell r="L374">
            <v>88498.487999999896</v>
          </cell>
          <cell r="M374">
            <v>113642.34324000007</v>
          </cell>
        </row>
        <row r="375">
          <cell r="A375" t="str">
            <v>Consolidado31138111</v>
          </cell>
          <cell r="B375">
            <v>10121.606669999999</v>
          </cell>
          <cell r="C375">
            <v>11389.512409999998</v>
          </cell>
          <cell r="D375">
            <v>-21511.119079999997</v>
          </cell>
          <cell r="E375">
            <v>46196.315920000001</v>
          </cell>
          <cell r="F375">
            <v>38445.366329999997</v>
          </cell>
          <cell r="G375">
            <v>-84641.682249999998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76">
          <cell r="A376" t="str">
            <v>Consolidado31138112</v>
          </cell>
          <cell r="B376">
            <v>0</v>
          </cell>
          <cell r="C376">
            <v>0</v>
          </cell>
          <cell r="D376">
            <v>6.720000000000001E-2</v>
          </cell>
          <cell r="E376">
            <v>3.8269999999999985E-2</v>
          </cell>
          <cell r="F376">
            <v>3.8270000000000012E-2</v>
          </cell>
          <cell r="G376">
            <v>2.3549999999999988E-2</v>
          </cell>
          <cell r="H376">
            <v>-3.0909999999999993E-2</v>
          </cell>
          <cell r="I376">
            <v>25.260020000000001</v>
          </cell>
          <cell r="J376">
            <v>4.6230000000001326E-2</v>
          </cell>
          <cell r="K376">
            <v>-0.14167000000000129</v>
          </cell>
          <cell r="L376">
            <v>0</v>
          </cell>
          <cell r="M376">
            <v>0</v>
          </cell>
        </row>
        <row r="377">
          <cell r="A377" t="str">
            <v>Consolidado31138113</v>
          </cell>
          <cell r="B377">
            <v>32064.36393</v>
          </cell>
          <cell r="C377">
            <v>34068.870260000003</v>
          </cell>
          <cell r="D377">
            <v>73111.447900000014</v>
          </cell>
          <cell r="E377">
            <v>2471.9318999999959</v>
          </cell>
          <cell r="F377">
            <v>37508.305809999991</v>
          </cell>
          <cell r="G377">
            <v>148834.69849999997</v>
          </cell>
          <cell r="H377">
            <v>64751.676250000077</v>
          </cell>
          <cell r="I377">
            <v>68289.314099999901</v>
          </cell>
          <cell r="J377">
            <v>70715.103370000026</v>
          </cell>
          <cell r="K377">
            <v>73733.233020000043</v>
          </cell>
          <cell r="L377">
            <v>88498.488000000012</v>
          </cell>
          <cell r="M377">
            <v>113642.34323999996</v>
          </cell>
        </row>
        <row r="378">
          <cell r="A378" t="str">
            <v>Consolidado31138120</v>
          </cell>
          <cell r="B378">
            <v>255.12130999999999</v>
          </cell>
          <cell r="C378">
            <v>1608.49584</v>
          </cell>
          <cell r="D378">
            <v>390.78018999999995</v>
          </cell>
          <cell r="E378">
            <v>221.03207999999995</v>
          </cell>
          <cell r="F378">
            <v>221.6887200000001</v>
          </cell>
          <cell r="G378">
            <v>197.48556000000008</v>
          </cell>
          <cell r="H378">
            <v>138.50857000000042</v>
          </cell>
          <cell r="I378">
            <v>130.53653999999915</v>
          </cell>
          <cell r="J378">
            <v>59.371160000000145</v>
          </cell>
          <cell r="K378">
            <v>135.34595000000036</v>
          </cell>
          <cell r="L378">
            <v>493.2801999999997</v>
          </cell>
          <cell r="M378">
            <v>289.34780999999975</v>
          </cell>
        </row>
        <row r="379">
          <cell r="A379" t="str">
            <v>Consolidado31138121</v>
          </cell>
          <cell r="B379">
            <v>5.1673599999999995</v>
          </cell>
          <cell r="C379">
            <v>1389.06988</v>
          </cell>
          <cell r="D379">
            <v>-1394.2372399999999</v>
          </cell>
          <cell r="E379">
            <v>1553.7434699999999</v>
          </cell>
          <cell r="F379">
            <v>49.016320000000178</v>
          </cell>
          <cell r="G379">
            <v>-1602.7597900000001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</row>
        <row r="380">
          <cell r="A380" t="str">
            <v>Consolidado31138122</v>
          </cell>
          <cell r="B380">
            <v>16.188690000000001</v>
          </cell>
          <cell r="C380">
            <v>9.4734300000000005</v>
          </cell>
          <cell r="D380">
            <v>45.006870000000006</v>
          </cell>
          <cell r="E380">
            <v>3.6647999999999854</v>
          </cell>
          <cell r="F380">
            <v>15.144900000000007</v>
          </cell>
          <cell r="G380">
            <v>10.379509999999996</v>
          </cell>
          <cell r="H380">
            <v>29.109400000000008</v>
          </cell>
          <cell r="I380">
            <v>25.998339999999985</v>
          </cell>
          <cell r="J380">
            <v>16.729510000000005</v>
          </cell>
          <cell r="K380">
            <v>16.69786000000002</v>
          </cell>
          <cell r="L380">
            <v>305.86614999999995</v>
          </cell>
          <cell r="M380">
            <v>218.01689999999996</v>
          </cell>
        </row>
        <row r="381">
          <cell r="A381" t="str">
            <v>Consolidado31138123</v>
          </cell>
          <cell r="B381">
            <v>233.76526000000001</v>
          </cell>
          <cell r="C381">
            <v>209.95253000000002</v>
          </cell>
          <cell r="D381">
            <v>1740.0105599999997</v>
          </cell>
          <cell r="E381">
            <v>-1336.37619</v>
          </cell>
          <cell r="F381">
            <v>157.5275</v>
          </cell>
          <cell r="G381">
            <v>1789.8658399999999</v>
          </cell>
          <cell r="H381">
            <v>109.39917000000014</v>
          </cell>
          <cell r="I381">
            <v>104.53819999999951</v>
          </cell>
          <cell r="J381">
            <v>42.641650000000482</v>
          </cell>
          <cell r="K381">
            <v>118.64808999999968</v>
          </cell>
          <cell r="L381">
            <v>187.41405000000032</v>
          </cell>
          <cell r="M381">
            <v>71.330909999999676</v>
          </cell>
        </row>
        <row r="382">
          <cell r="A382" t="str">
            <v>Consolidado31138130</v>
          </cell>
          <cell r="B382">
            <v>1576.6711900000003</v>
          </cell>
          <cell r="C382">
            <v>2644.6141600000001</v>
          </cell>
          <cell r="D382">
            <v>3227.9069499999978</v>
          </cell>
          <cell r="E382">
            <v>2383.2988500000019</v>
          </cell>
          <cell r="F382">
            <v>2359.9979900000017</v>
          </cell>
          <cell r="G382">
            <v>2183.4090099999994</v>
          </cell>
          <cell r="H382">
            <v>2365.2175499999976</v>
          </cell>
          <cell r="I382">
            <v>2071.790219999999</v>
          </cell>
          <cell r="J382">
            <v>1706.3625800000045</v>
          </cell>
          <cell r="K382">
            <v>2429.8731699999953</v>
          </cell>
          <cell r="L382">
            <v>-1025.1435099999981</v>
          </cell>
          <cell r="M382">
            <v>1737.5734699999994</v>
          </cell>
        </row>
        <row r="383">
          <cell r="A383" t="str">
            <v>Consolidado31138132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19.272590000000001</v>
          </cell>
          <cell r="H383">
            <v>-19.272590000000001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</row>
        <row r="384">
          <cell r="A384" t="str">
            <v>Consolidado31138133</v>
          </cell>
          <cell r="B384">
            <v>1576.6711900000003</v>
          </cell>
          <cell r="C384">
            <v>2644.6141600000001</v>
          </cell>
          <cell r="D384">
            <v>3227.9069499999978</v>
          </cell>
          <cell r="E384">
            <v>2383.2988500000019</v>
          </cell>
          <cell r="F384">
            <v>2359.9979900000017</v>
          </cell>
          <cell r="G384">
            <v>2164.1364199999989</v>
          </cell>
          <cell r="H384">
            <v>2384.4901399999981</v>
          </cell>
          <cell r="I384">
            <v>2071.790219999999</v>
          </cell>
          <cell r="J384">
            <v>1706.3625800000045</v>
          </cell>
          <cell r="K384">
            <v>2429.8731699999953</v>
          </cell>
          <cell r="L384">
            <v>-1025.1435099999981</v>
          </cell>
          <cell r="M384">
            <v>1737.5734699999994</v>
          </cell>
        </row>
        <row r="385">
          <cell r="A385" t="str">
            <v>Consolidado31138300</v>
          </cell>
          <cell r="B385">
            <v>5395.9648700000007</v>
          </cell>
          <cell r="C385">
            <v>4821.8741800000016</v>
          </cell>
          <cell r="D385">
            <v>5207.6265099999982</v>
          </cell>
          <cell r="E385">
            <v>4359.1014900000009</v>
          </cell>
          <cell r="F385">
            <v>4747.6575100000009</v>
          </cell>
          <cell r="G385">
            <v>6204.0446400000037</v>
          </cell>
          <cell r="H385">
            <v>5174.6181699999979</v>
          </cell>
          <cell r="I385">
            <v>5313.5695799999958</v>
          </cell>
          <cell r="J385">
            <v>25709.792869999997</v>
          </cell>
          <cell r="K385">
            <v>-630.09348999999929</v>
          </cell>
          <cell r="L385">
            <v>3105.2850900000049</v>
          </cell>
          <cell r="M385">
            <v>9070.1868099999992</v>
          </cell>
        </row>
        <row r="386">
          <cell r="A386" t="str">
            <v>Consolidado31138310</v>
          </cell>
          <cell r="B386">
            <v>292.57974000000002</v>
          </cell>
          <cell r="C386">
            <v>381.99401999999998</v>
          </cell>
          <cell r="D386">
            <v>327.74330999999995</v>
          </cell>
          <cell r="E386">
            <v>283.21355000000005</v>
          </cell>
          <cell r="F386">
            <v>344.05219000000011</v>
          </cell>
          <cell r="G386">
            <v>1889.2080299999996</v>
          </cell>
          <cell r="H386">
            <v>-1572.5372399999997</v>
          </cell>
          <cell r="I386">
            <v>59.898879999999963</v>
          </cell>
          <cell r="J386">
            <v>8270.1368799999982</v>
          </cell>
          <cell r="K386">
            <v>-5981.0356699999993</v>
          </cell>
          <cell r="L386">
            <v>793.68978000000061</v>
          </cell>
          <cell r="M386">
            <v>-496.40357999999924</v>
          </cell>
        </row>
        <row r="387">
          <cell r="A387" t="str">
            <v>Consolidado31138312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1911.04945</v>
          </cell>
          <cell r="K387">
            <v>-1174.2634499999999</v>
          </cell>
          <cell r="L387">
            <v>-415.8036800000001</v>
          </cell>
          <cell r="M387">
            <v>-133.22797999999995</v>
          </cell>
        </row>
        <row r="388">
          <cell r="A388" t="str">
            <v>Consolidado31138313</v>
          </cell>
          <cell r="B388">
            <v>292.57974000000002</v>
          </cell>
          <cell r="C388">
            <v>381.99401999999998</v>
          </cell>
          <cell r="D388">
            <v>327.74330999999995</v>
          </cell>
          <cell r="E388">
            <v>283.21355000000005</v>
          </cell>
          <cell r="F388">
            <v>344.05219000000011</v>
          </cell>
          <cell r="G388">
            <v>1889.2080299999996</v>
          </cell>
          <cell r="H388">
            <v>-1572.5372399999997</v>
          </cell>
          <cell r="I388">
            <v>59.898879999999963</v>
          </cell>
          <cell r="J388">
            <v>6359.0874300000005</v>
          </cell>
          <cell r="K388">
            <v>-4806.7722200000007</v>
          </cell>
          <cell r="L388">
            <v>1209.4934600000015</v>
          </cell>
          <cell r="M388">
            <v>-363.17560000000049</v>
          </cell>
        </row>
        <row r="389">
          <cell r="A389" t="str">
            <v>Consolidado31138320</v>
          </cell>
          <cell r="B389">
            <v>3507.0200999999997</v>
          </cell>
          <cell r="C389">
            <v>3150.4509800000005</v>
          </cell>
          <cell r="D389">
            <v>3118.9878000000017</v>
          </cell>
          <cell r="E389">
            <v>3032.3137399999978</v>
          </cell>
          <cell r="F389">
            <v>3270.3843300000008</v>
          </cell>
          <cell r="G389">
            <v>2928.1811899999993</v>
          </cell>
          <cell r="H389">
            <v>4419.4919999999984</v>
          </cell>
          <cell r="I389">
            <v>4181.1250300000065</v>
          </cell>
          <cell r="J389">
            <v>14624.792509999996</v>
          </cell>
          <cell r="K389">
            <v>6459.8399099999951</v>
          </cell>
          <cell r="L389">
            <v>1179.2254300000059</v>
          </cell>
          <cell r="M389">
            <v>8955.7357199999969</v>
          </cell>
        </row>
        <row r="390">
          <cell r="A390" t="str">
            <v>Consolidado31138322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792.86041</v>
          </cell>
          <cell r="K390">
            <v>-395.90102000000002</v>
          </cell>
          <cell r="L390">
            <v>-208.00736000000001</v>
          </cell>
          <cell r="M390">
            <v>-52.300559999999962</v>
          </cell>
        </row>
        <row r="391">
          <cell r="A391" t="str">
            <v>Consolidado31138323</v>
          </cell>
          <cell r="B391">
            <v>3507.0200999999997</v>
          </cell>
          <cell r="C391">
            <v>3150.4509800000005</v>
          </cell>
          <cell r="D391">
            <v>3118.9878000000017</v>
          </cell>
          <cell r="E391">
            <v>3032.3137399999978</v>
          </cell>
          <cell r="F391">
            <v>3270.3843300000008</v>
          </cell>
          <cell r="G391">
            <v>2928.1811899999993</v>
          </cell>
          <cell r="H391">
            <v>4419.4919999999984</v>
          </cell>
          <cell r="I391">
            <v>4181.1250300000065</v>
          </cell>
          <cell r="J391">
            <v>13831.932100000002</v>
          </cell>
          <cell r="K391">
            <v>6855.7409299999927</v>
          </cell>
          <cell r="L391">
            <v>1387.2327900000018</v>
          </cell>
          <cell r="M391">
            <v>9008.0362800000003</v>
          </cell>
        </row>
        <row r="392">
          <cell r="A392" t="str">
            <v>Consolidado31138330</v>
          </cell>
          <cell r="B392">
            <v>1467.6013499999999</v>
          </cell>
          <cell r="C392">
            <v>1187.2874199999997</v>
          </cell>
          <cell r="D392">
            <v>1648.7094600000009</v>
          </cell>
          <cell r="E392">
            <v>946.63068999999905</v>
          </cell>
          <cell r="F392">
            <v>1015.4525200000007</v>
          </cell>
          <cell r="G392">
            <v>1365.91399</v>
          </cell>
          <cell r="H392">
            <v>2322.9984100000011</v>
          </cell>
          <cell r="I392">
            <v>1053.5011799999975</v>
          </cell>
          <cell r="J392">
            <v>-564.09117999999944</v>
          </cell>
          <cell r="K392">
            <v>1396.7711900000013</v>
          </cell>
          <cell r="L392">
            <v>886.24673000000075</v>
          </cell>
          <cell r="M392">
            <v>817.44866999999977</v>
          </cell>
        </row>
        <row r="393">
          <cell r="A393" t="str">
            <v>Consolidado31138333</v>
          </cell>
          <cell r="B393">
            <v>1467.6013499999999</v>
          </cell>
          <cell r="C393">
            <v>1187.2874199999997</v>
          </cell>
          <cell r="D393">
            <v>1648.7094600000009</v>
          </cell>
          <cell r="E393">
            <v>946.63068999999905</v>
          </cell>
          <cell r="F393">
            <v>1015.4525200000007</v>
          </cell>
          <cell r="G393">
            <v>1365.91399</v>
          </cell>
          <cell r="H393">
            <v>2322.9984100000011</v>
          </cell>
          <cell r="I393">
            <v>1053.5011799999975</v>
          </cell>
          <cell r="J393">
            <v>-564.09117999999944</v>
          </cell>
          <cell r="K393">
            <v>1396.7711900000013</v>
          </cell>
          <cell r="L393">
            <v>886.24673000000075</v>
          </cell>
          <cell r="M393">
            <v>817.44866999999977</v>
          </cell>
        </row>
        <row r="394">
          <cell r="A394" t="str">
            <v>Consolidado31138340</v>
          </cell>
          <cell r="B394">
            <v>128.76367999999999</v>
          </cell>
          <cell r="C394">
            <v>102.14176</v>
          </cell>
          <cell r="D394">
            <v>112.18594000000002</v>
          </cell>
          <cell r="E394">
            <v>96.943510000000003</v>
          </cell>
          <cell r="F394">
            <v>117.76846999999998</v>
          </cell>
          <cell r="G394">
            <v>20.741430000000037</v>
          </cell>
          <cell r="H394">
            <v>4.6649999999999636</v>
          </cell>
          <cell r="I394">
            <v>19.044489999999996</v>
          </cell>
          <cell r="J394">
            <v>3378.9546600000008</v>
          </cell>
          <cell r="K394">
            <v>-2505.668920000001</v>
          </cell>
          <cell r="L394">
            <v>246.1231499999999</v>
          </cell>
          <cell r="M394">
            <v>-206.5939999999996</v>
          </cell>
        </row>
        <row r="395">
          <cell r="A395" t="str">
            <v>Consolidado31138342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616.19950000000006</v>
          </cell>
          <cell r="K395">
            <v>-372.64267000000007</v>
          </cell>
          <cell r="L395">
            <v>-135.07437000000002</v>
          </cell>
          <cell r="M395">
            <v>-21.91413</v>
          </cell>
        </row>
        <row r="396">
          <cell r="A396" t="str">
            <v>Consolidado31138343</v>
          </cell>
          <cell r="B396">
            <v>128.76367999999999</v>
          </cell>
          <cell r="C396">
            <v>102.14176</v>
          </cell>
          <cell r="D396">
            <v>112.18594000000002</v>
          </cell>
          <cell r="E396">
            <v>96.943510000000003</v>
          </cell>
          <cell r="F396">
            <v>117.76846999999998</v>
          </cell>
          <cell r="G396">
            <v>20.741430000000037</v>
          </cell>
          <cell r="H396">
            <v>4.6649999999999636</v>
          </cell>
          <cell r="I396">
            <v>19.044489999999996</v>
          </cell>
          <cell r="J396">
            <v>2762.7551600000002</v>
          </cell>
          <cell r="K396">
            <v>-2133.0262500000003</v>
          </cell>
          <cell r="L396">
            <v>381.19752000000017</v>
          </cell>
          <cell r="M396">
            <v>-184.67986999999994</v>
          </cell>
        </row>
        <row r="397">
          <cell r="A397" t="str">
            <v>Consolidado31144300</v>
          </cell>
          <cell r="B397">
            <v>242.43836999999999</v>
          </cell>
          <cell r="C397">
            <v>238.6464</v>
          </cell>
          <cell r="D397">
            <v>841.22470000000021</v>
          </cell>
          <cell r="E397">
            <v>241.84019999999987</v>
          </cell>
          <cell r="F397">
            <v>239.19391000000019</v>
          </cell>
          <cell r="G397">
            <v>245.79401000000007</v>
          </cell>
          <cell r="H397">
            <v>461.63940999999977</v>
          </cell>
          <cell r="I397">
            <v>681.55292999999983</v>
          </cell>
          <cell r="J397">
            <v>1081.1676400000006</v>
          </cell>
          <cell r="K397">
            <v>2106.9936299999999</v>
          </cell>
          <cell r="L397">
            <v>3270.9449199999999</v>
          </cell>
          <cell r="M397">
            <v>4045.1155099999996</v>
          </cell>
        </row>
        <row r="398">
          <cell r="A398" t="str">
            <v>Consolidado41111320</v>
          </cell>
          <cell r="B398">
            <v>69189.331869999995</v>
          </cell>
          <cell r="C398">
            <v>64324.483040000021</v>
          </cell>
          <cell r="D398">
            <v>66776.372730000003</v>
          </cell>
          <cell r="E398">
            <v>67720.63460999995</v>
          </cell>
          <cell r="F398">
            <v>71963.331240000029</v>
          </cell>
          <cell r="G398">
            <v>74380.853460000013</v>
          </cell>
          <cell r="H398">
            <v>56379.796299999987</v>
          </cell>
          <cell r="I398">
            <v>64595.747319999966</v>
          </cell>
          <cell r="J398">
            <v>76699.571950000012</v>
          </cell>
          <cell r="K398">
            <v>59104.068460000213</v>
          </cell>
          <cell r="L398">
            <v>59507.405569999828</v>
          </cell>
          <cell r="M398">
            <v>56513.877870000084</v>
          </cell>
        </row>
        <row r="399">
          <cell r="A399" t="str">
            <v>Consolidado41111323</v>
          </cell>
          <cell r="B399">
            <v>41.7956</v>
          </cell>
          <cell r="C399">
            <v>41.047720000000005</v>
          </cell>
          <cell r="D399">
            <v>54.945069999999987</v>
          </cell>
          <cell r="E399">
            <v>55.490560000000016</v>
          </cell>
          <cell r="F399">
            <v>70.443379999999991</v>
          </cell>
          <cell r="G399">
            <v>60.705939999999941</v>
          </cell>
          <cell r="H399">
            <v>25.67270000000002</v>
          </cell>
          <cell r="I399">
            <v>35.353870000000029</v>
          </cell>
          <cell r="J399">
            <v>45.696150000000046</v>
          </cell>
          <cell r="K399">
            <v>29.402289999999937</v>
          </cell>
          <cell r="L399">
            <v>35.672970000000021</v>
          </cell>
          <cell r="M399">
            <v>25.450419999999951</v>
          </cell>
        </row>
        <row r="400">
          <cell r="A400" t="str">
            <v>Consolidado41111324</v>
          </cell>
          <cell r="B400">
            <v>2904.88355</v>
          </cell>
          <cell r="C400">
            <v>2699.3331600000006</v>
          </cell>
          <cell r="D400">
            <v>2357.8248600000006</v>
          </cell>
          <cell r="E400">
            <v>3138.9158099999986</v>
          </cell>
          <cell r="F400">
            <v>3594.5728600000002</v>
          </cell>
          <cell r="G400">
            <v>4346.6319399999993</v>
          </cell>
          <cell r="H400">
            <v>2193.3606400000026</v>
          </cell>
          <cell r="I400">
            <v>2760.8719899999996</v>
          </cell>
          <cell r="J400">
            <v>6559.0922199999986</v>
          </cell>
          <cell r="K400">
            <v>3952.0616400000035</v>
          </cell>
          <cell r="L400">
            <v>5027.1461899999995</v>
          </cell>
          <cell r="M400">
            <v>4954.504829999998</v>
          </cell>
        </row>
        <row r="401">
          <cell r="A401" t="str">
            <v>Consolidado41111325</v>
          </cell>
          <cell r="B401">
            <v>150.33160999999998</v>
          </cell>
          <cell r="C401">
            <v>-145.90378999999999</v>
          </cell>
          <cell r="D401">
            <v>5.4272099999999988</v>
          </cell>
          <cell r="E401">
            <v>1.1116400000000013</v>
          </cell>
          <cell r="F401">
            <v>1.5747599999999995</v>
          </cell>
          <cell r="G401">
            <v>0.96364999999999945</v>
          </cell>
          <cell r="H401">
            <v>1.2974300000000003</v>
          </cell>
          <cell r="I401">
            <v>1.9972300000000001</v>
          </cell>
          <cell r="J401">
            <v>3.214109999999998</v>
          </cell>
          <cell r="K401">
            <v>1.1359400000000015</v>
          </cell>
          <cell r="L401">
            <v>1.0410399999999989</v>
          </cell>
          <cell r="M401">
            <v>0.73873000000000033</v>
          </cell>
        </row>
        <row r="402">
          <cell r="A402" t="str">
            <v>Consolidado41111330</v>
          </cell>
          <cell r="B402">
            <v>1922.01305</v>
          </cell>
          <cell r="C402">
            <v>1728.9321199999995</v>
          </cell>
          <cell r="D402">
            <v>-1444.3927199999994</v>
          </cell>
          <cell r="E402">
            <v>2374.4188899999999</v>
          </cell>
          <cell r="F402">
            <v>199.95474999999988</v>
          </cell>
          <cell r="G402">
            <v>120.71892000000025</v>
          </cell>
          <cell r="H402">
            <v>23366.951590000001</v>
          </cell>
          <cell r="I402">
            <v>24599.721070000003</v>
          </cell>
          <cell r="J402">
            <v>30019.543669999985</v>
          </cell>
          <cell r="K402">
            <v>27422.429590000014</v>
          </cell>
          <cell r="L402">
            <v>24552.790999999983</v>
          </cell>
          <cell r="M402">
            <v>23858.433730000019</v>
          </cell>
        </row>
        <row r="403">
          <cell r="A403" t="str">
            <v>Consolidado41111333</v>
          </cell>
          <cell r="B403">
            <v>1010.9059500000001</v>
          </cell>
          <cell r="C403">
            <v>940.35074000000009</v>
          </cell>
          <cell r="D403">
            <v>-1947.2414300000003</v>
          </cell>
          <cell r="E403">
            <v>-3.6618999999999997</v>
          </cell>
          <cell r="F403">
            <v>3.5760000000000014E-2</v>
          </cell>
          <cell r="G403">
            <v>-0.20771000000000003</v>
          </cell>
          <cell r="H403">
            <v>1.95004</v>
          </cell>
          <cell r="I403">
            <v>4.1011800000000003</v>
          </cell>
          <cell r="J403">
            <v>4.9359199999999994</v>
          </cell>
          <cell r="K403">
            <v>3.8451199999999996</v>
          </cell>
          <cell r="L403">
            <v>3.435789999999999</v>
          </cell>
          <cell r="M403">
            <v>1.7779700000000034</v>
          </cell>
        </row>
        <row r="404">
          <cell r="A404" t="str">
            <v>Consolidado41111334</v>
          </cell>
          <cell r="B404">
            <v>366.29703999999998</v>
          </cell>
          <cell r="C404">
            <v>344.29455000000002</v>
          </cell>
          <cell r="D404">
            <v>571.67466999999988</v>
          </cell>
          <cell r="E404">
            <v>595.8786399999999</v>
          </cell>
          <cell r="F404">
            <v>548.5942</v>
          </cell>
          <cell r="G404">
            <v>543.74744000000055</v>
          </cell>
          <cell r="H404">
            <v>480.73590999999988</v>
          </cell>
          <cell r="I404">
            <v>897.5971699999991</v>
          </cell>
          <cell r="J404">
            <v>10612.572209999998</v>
          </cell>
          <cell r="K404">
            <v>5196.1541900000029</v>
          </cell>
          <cell r="L404">
            <v>3576.8917900000015</v>
          </cell>
          <cell r="M404">
            <v>5768.3812899999975</v>
          </cell>
        </row>
        <row r="405">
          <cell r="A405" t="str">
            <v>Consolidado41111335</v>
          </cell>
          <cell r="B405">
            <v>0</v>
          </cell>
          <cell r="C405">
            <v>3.3948100000000001</v>
          </cell>
          <cell r="D405">
            <v>-3.3948100000000001</v>
          </cell>
          <cell r="E405">
            <v>0.68779999999999997</v>
          </cell>
          <cell r="F405">
            <v>8.1700000000000106E-3</v>
          </cell>
          <cell r="G405">
            <v>5.8300000000000018E-3</v>
          </cell>
          <cell r="H405">
            <v>3.8628100000000001</v>
          </cell>
          <cell r="I405">
            <v>4.7277500000000003</v>
          </cell>
          <cell r="J405">
            <v>7.1386999999999983</v>
          </cell>
          <cell r="K405">
            <v>1.1526700000000005</v>
          </cell>
          <cell r="L405">
            <v>-0.1104699999999994</v>
          </cell>
          <cell r="M405">
            <v>-1.8999999999991246E-4</v>
          </cell>
        </row>
      </sheetData>
      <sheetData sheetId="24">
        <row r="1">
          <cell r="A1" t="str">
            <v>Teleamazon</v>
          </cell>
          <cell r="B1" t="str">
            <v>CE</v>
          </cell>
          <cell r="C1" t="str">
            <v>Teleamazon</v>
          </cell>
        </row>
        <row r="2">
          <cell r="A2" t="str">
            <v>Telamazon</v>
          </cell>
          <cell r="B2" t="str">
            <v>CE</v>
          </cell>
          <cell r="C2" t="str">
            <v>Teleamazon</v>
          </cell>
        </row>
        <row r="3">
          <cell r="A3" t="str">
            <v>Telaima</v>
          </cell>
          <cell r="B3" t="str">
            <v>CE</v>
          </cell>
          <cell r="C3" t="str">
            <v>Telaima</v>
          </cell>
        </row>
        <row r="4">
          <cell r="A4" t="str">
            <v>Telepara</v>
          </cell>
          <cell r="B4" t="str">
            <v>CE</v>
          </cell>
          <cell r="C4" t="str">
            <v>Telepara</v>
          </cell>
        </row>
        <row r="5">
          <cell r="A5" t="str">
            <v>Telepará</v>
          </cell>
          <cell r="B5" t="str">
            <v>CE</v>
          </cell>
          <cell r="C5" t="str">
            <v>Telepara</v>
          </cell>
        </row>
        <row r="6">
          <cell r="A6" t="str">
            <v>Teleamapa</v>
          </cell>
          <cell r="B6" t="str">
            <v>CE</v>
          </cell>
          <cell r="C6" t="str">
            <v>Teleamapa</v>
          </cell>
        </row>
        <row r="7">
          <cell r="A7" t="str">
            <v>Teleamapá</v>
          </cell>
          <cell r="B7" t="str">
            <v>CE</v>
          </cell>
          <cell r="C7" t="str">
            <v>Teleamapa</v>
          </cell>
        </row>
        <row r="8">
          <cell r="A8" t="str">
            <v>Telma</v>
          </cell>
          <cell r="B8" t="str">
            <v>CE</v>
          </cell>
          <cell r="C8" t="str">
            <v>Telma</v>
          </cell>
        </row>
        <row r="9">
          <cell r="A9" t="str">
            <v>Telepisa</v>
          </cell>
          <cell r="B9" t="str">
            <v>CE</v>
          </cell>
          <cell r="C9" t="str">
            <v>Telepisa</v>
          </cell>
        </row>
        <row r="10">
          <cell r="A10" t="str">
            <v>Teleceara</v>
          </cell>
          <cell r="B10" t="str">
            <v>CE</v>
          </cell>
          <cell r="C10" t="str">
            <v>Teleceara</v>
          </cell>
        </row>
        <row r="11">
          <cell r="A11" t="str">
            <v>Teleceará</v>
          </cell>
          <cell r="B11" t="str">
            <v>CE</v>
          </cell>
          <cell r="C11" t="str">
            <v>Teleceara</v>
          </cell>
        </row>
        <row r="12">
          <cell r="A12" t="str">
            <v>Telern</v>
          </cell>
          <cell r="B12" t="str">
            <v>PE</v>
          </cell>
          <cell r="C12" t="str">
            <v>Telern</v>
          </cell>
        </row>
        <row r="13">
          <cell r="A13" t="str">
            <v>Telpa</v>
          </cell>
          <cell r="B13" t="str">
            <v>PE</v>
          </cell>
          <cell r="C13" t="str">
            <v>Telpa</v>
          </cell>
        </row>
        <row r="14">
          <cell r="A14" t="str">
            <v>Telpe</v>
          </cell>
          <cell r="B14" t="str">
            <v>PE</v>
          </cell>
          <cell r="C14" t="str">
            <v>Telpe</v>
          </cell>
        </row>
        <row r="15">
          <cell r="A15" t="str">
            <v>Telasa</v>
          </cell>
          <cell r="B15" t="str">
            <v>BA</v>
          </cell>
          <cell r="C15" t="str">
            <v>Telasa</v>
          </cell>
        </row>
        <row r="16">
          <cell r="A16" t="str">
            <v>Telergipe</v>
          </cell>
          <cell r="B16" t="str">
            <v>BA</v>
          </cell>
          <cell r="C16" t="str">
            <v>Telergipe</v>
          </cell>
        </row>
        <row r="17">
          <cell r="A17" t="str">
            <v>Telebahia</v>
          </cell>
          <cell r="B17" t="str">
            <v>BA</v>
          </cell>
          <cell r="C17" t="str">
            <v>Telebahia</v>
          </cell>
        </row>
        <row r="18">
          <cell r="A18" t="str">
            <v>Telemig</v>
          </cell>
          <cell r="B18" t="str">
            <v>MG</v>
          </cell>
          <cell r="C18" t="str">
            <v>Telemig</v>
          </cell>
        </row>
        <row r="19">
          <cell r="A19" t="str">
            <v>Telest</v>
          </cell>
          <cell r="B19" t="str">
            <v>MG</v>
          </cell>
          <cell r="C19" t="str">
            <v>Telest</v>
          </cell>
        </row>
        <row r="20">
          <cell r="A20" t="str">
            <v>Teleste</v>
          </cell>
          <cell r="B20" t="str">
            <v>MG</v>
          </cell>
          <cell r="C20" t="str">
            <v>Telest</v>
          </cell>
        </row>
        <row r="21">
          <cell r="A21" t="str">
            <v>Telerj</v>
          </cell>
          <cell r="B21" t="str">
            <v>RJ</v>
          </cell>
          <cell r="C21" t="str">
            <v>Telerj</v>
          </cell>
        </row>
        <row r="22">
          <cell r="A22" t="str">
            <v>TELEMAR - AM</v>
          </cell>
          <cell r="B22" t="str">
            <v>CE</v>
          </cell>
          <cell r="C22" t="str">
            <v>Teleamazon</v>
          </cell>
        </row>
        <row r="23">
          <cell r="A23" t="str">
            <v>TELEMAR - RR</v>
          </cell>
          <cell r="B23" t="str">
            <v>CE</v>
          </cell>
          <cell r="C23" t="str">
            <v>Telaima</v>
          </cell>
        </row>
        <row r="24">
          <cell r="A24" t="str">
            <v>TELEMAR - PA</v>
          </cell>
          <cell r="B24" t="str">
            <v>CE</v>
          </cell>
          <cell r="C24" t="str">
            <v>Telepara</v>
          </cell>
        </row>
        <row r="25">
          <cell r="A25" t="str">
            <v>TELEMAR - AP</v>
          </cell>
          <cell r="B25" t="str">
            <v>CE</v>
          </cell>
          <cell r="C25" t="str">
            <v>Teleamapa</v>
          </cell>
        </row>
        <row r="26">
          <cell r="A26" t="str">
            <v>TELEMAR - MA</v>
          </cell>
          <cell r="B26" t="str">
            <v>CE</v>
          </cell>
          <cell r="C26" t="str">
            <v>Telma</v>
          </cell>
        </row>
        <row r="27">
          <cell r="A27" t="str">
            <v>TELEMAR - PI</v>
          </cell>
          <cell r="B27" t="str">
            <v>CE</v>
          </cell>
          <cell r="C27" t="str">
            <v>Telepisa</v>
          </cell>
        </row>
        <row r="28">
          <cell r="A28" t="str">
            <v>TELEMAR - CE</v>
          </cell>
          <cell r="B28" t="str">
            <v>CE</v>
          </cell>
          <cell r="C28" t="str">
            <v>Teleceara</v>
          </cell>
        </row>
        <row r="29">
          <cell r="A29" t="str">
            <v>TELEMAR - RN</v>
          </cell>
          <cell r="B29" t="str">
            <v>PE</v>
          </cell>
          <cell r="C29" t="str">
            <v>Telern</v>
          </cell>
        </row>
        <row r="30">
          <cell r="A30" t="str">
            <v>TELEMAR - PB</v>
          </cell>
          <cell r="B30" t="str">
            <v>PE</v>
          </cell>
          <cell r="C30" t="str">
            <v>Telpa</v>
          </cell>
        </row>
        <row r="31">
          <cell r="A31" t="str">
            <v>TELEMAR - PE</v>
          </cell>
          <cell r="B31" t="str">
            <v>PE</v>
          </cell>
          <cell r="C31" t="str">
            <v>Telpe</v>
          </cell>
        </row>
        <row r="32">
          <cell r="A32" t="str">
            <v>TELEMAR - AL</v>
          </cell>
          <cell r="B32" t="str">
            <v>BA</v>
          </cell>
          <cell r="C32" t="str">
            <v>Telasa</v>
          </cell>
        </row>
        <row r="33">
          <cell r="A33" t="str">
            <v>TELEMAR - SE</v>
          </cell>
          <cell r="B33" t="str">
            <v>BA</v>
          </cell>
          <cell r="C33" t="str">
            <v>Telergipe</v>
          </cell>
        </row>
        <row r="34">
          <cell r="A34" t="str">
            <v>TELEMAR - BA</v>
          </cell>
          <cell r="B34" t="str">
            <v>BA</v>
          </cell>
          <cell r="C34" t="str">
            <v>Telebahia</v>
          </cell>
        </row>
        <row r="35">
          <cell r="A35" t="str">
            <v>TELEMAR - MG</v>
          </cell>
          <cell r="B35" t="str">
            <v>MG</v>
          </cell>
          <cell r="C35" t="str">
            <v>Telemig</v>
          </cell>
        </row>
        <row r="36">
          <cell r="A36" t="str">
            <v>TELEMAR - ES</v>
          </cell>
          <cell r="B36" t="str">
            <v>MG</v>
          </cell>
          <cell r="C36" t="str">
            <v>Telest</v>
          </cell>
        </row>
        <row r="37">
          <cell r="A37" t="str">
            <v>TELEMAR - RJ</v>
          </cell>
          <cell r="B37" t="str">
            <v>RJ</v>
          </cell>
          <cell r="C37" t="str">
            <v>Telerj</v>
          </cell>
        </row>
        <row r="38">
          <cell r="A38" t="str">
            <v>TELEMAR-AM</v>
          </cell>
          <cell r="B38" t="str">
            <v>CE</v>
          </cell>
          <cell r="C38" t="str">
            <v>Teleamazon</v>
          </cell>
        </row>
        <row r="39">
          <cell r="A39" t="str">
            <v>TELEMAR-RR</v>
          </cell>
          <cell r="B39" t="str">
            <v>CE</v>
          </cell>
          <cell r="C39" t="str">
            <v>Telaima</v>
          </cell>
        </row>
        <row r="40">
          <cell r="A40" t="str">
            <v>TELEMAR-PA</v>
          </cell>
          <cell r="B40" t="str">
            <v>CE</v>
          </cell>
          <cell r="C40" t="str">
            <v>Telepara</v>
          </cell>
        </row>
        <row r="41">
          <cell r="A41" t="str">
            <v>TELEMAR-AP</v>
          </cell>
          <cell r="B41" t="str">
            <v>CE</v>
          </cell>
          <cell r="C41" t="str">
            <v>Teleamapa</v>
          </cell>
        </row>
        <row r="42">
          <cell r="A42" t="str">
            <v>TELEMAR-MA</v>
          </cell>
          <cell r="B42" t="str">
            <v>CE</v>
          </cell>
          <cell r="C42" t="str">
            <v>Telma</v>
          </cell>
        </row>
        <row r="43">
          <cell r="A43" t="str">
            <v>TELEMAR-PI</v>
          </cell>
          <cell r="B43" t="str">
            <v>CE</v>
          </cell>
          <cell r="C43" t="str">
            <v>Telepisa</v>
          </cell>
        </row>
        <row r="44">
          <cell r="A44" t="str">
            <v>TELEMAR-CE</v>
          </cell>
          <cell r="B44" t="str">
            <v>CE</v>
          </cell>
          <cell r="C44" t="str">
            <v>Teleceara</v>
          </cell>
        </row>
        <row r="45">
          <cell r="A45" t="str">
            <v>TELEMAR-RN</v>
          </cell>
          <cell r="B45" t="str">
            <v>PE</v>
          </cell>
          <cell r="C45" t="str">
            <v>Telern</v>
          </cell>
        </row>
        <row r="46">
          <cell r="A46" t="str">
            <v>TELEMAR-PB</v>
          </cell>
          <cell r="B46" t="str">
            <v>PE</v>
          </cell>
          <cell r="C46" t="str">
            <v>Telpa</v>
          </cell>
        </row>
        <row r="47">
          <cell r="A47" t="str">
            <v>TELEMAR-PE</v>
          </cell>
          <cell r="B47" t="str">
            <v>PE</v>
          </cell>
          <cell r="C47" t="str">
            <v>Telpe</v>
          </cell>
        </row>
        <row r="48">
          <cell r="A48" t="str">
            <v>TELEMAR-AL</v>
          </cell>
          <cell r="B48" t="str">
            <v>BA</v>
          </cell>
          <cell r="C48" t="str">
            <v>Telasa</v>
          </cell>
        </row>
        <row r="49">
          <cell r="A49" t="str">
            <v>TELEMAR-SE</v>
          </cell>
          <cell r="B49" t="str">
            <v>BA</v>
          </cell>
          <cell r="C49" t="str">
            <v>Telergipe</v>
          </cell>
        </row>
        <row r="50">
          <cell r="A50" t="str">
            <v>TELEMAR-BA</v>
          </cell>
          <cell r="B50" t="str">
            <v>BA</v>
          </cell>
          <cell r="C50" t="str">
            <v>Telebahia</v>
          </cell>
        </row>
        <row r="51">
          <cell r="A51" t="str">
            <v>TELEMAR-MG</v>
          </cell>
          <cell r="B51" t="str">
            <v>MG</v>
          </cell>
          <cell r="C51" t="str">
            <v>Telemig</v>
          </cell>
        </row>
        <row r="52">
          <cell r="A52" t="str">
            <v>TELEMAR-ES</v>
          </cell>
          <cell r="B52" t="str">
            <v>MG</v>
          </cell>
          <cell r="C52" t="str">
            <v>Telest</v>
          </cell>
        </row>
        <row r="53">
          <cell r="A53" t="str">
            <v>TELEMAR-RJ</v>
          </cell>
          <cell r="B53" t="str">
            <v>RJ</v>
          </cell>
          <cell r="C53" t="str">
            <v>Telerj</v>
          </cell>
        </row>
        <row r="54">
          <cell r="A54" t="str">
            <v>AM</v>
          </cell>
          <cell r="B54" t="str">
            <v>CE</v>
          </cell>
          <cell r="C54" t="str">
            <v>Teleamazon</v>
          </cell>
        </row>
        <row r="55">
          <cell r="A55" t="str">
            <v>RR</v>
          </cell>
          <cell r="B55" t="str">
            <v>CE</v>
          </cell>
          <cell r="C55" t="str">
            <v>Telaima</v>
          </cell>
        </row>
        <row r="56">
          <cell r="A56" t="str">
            <v>PA</v>
          </cell>
          <cell r="B56" t="str">
            <v>CE</v>
          </cell>
          <cell r="C56" t="str">
            <v>Telepara</v>
          </cell>
        </row>
        <row r="57">
          <cell r="A57" t="str">
            <v>AP</v>
          </cell>
          <cell r="B57" t="str">
            <v>CE</v>
          </cell>
          <cell r="C57" t="str">
            <v>Teleamapa</v>
          </cell>
        </row>
        <row r="58">
          <cell r="A58" t="str">
            <v>MA</v>
          </cell>
          <cell r="B58" t="str">
            <v>CE</v>
          </cell>
          <cell r="C58" t="str">
            <v>Telma</v>
          </cell>
        </row>
        <row r="59">
          <cell r="A59" t="str">
            <v>PI</v>
          </cell>
          <cell r="B59" t="str">
            <v>CE</v>
          </cell>
          <cell r="C59" t="str">
            <v>Telepisa</v>
          </cell>
        </row>
        <row r="60">
          <cell r="A60" t="str">
            <v>CE</v>
          </cell>
          <cell r="B60" t="str">
            <v>CE</v>
          </cell>
          <cell r="C60" t="str">
            <v>Teleceara</v>
          </cell>
        </row>
        <row r="61">
          <cell r="A61" t="str">
            <v>RN</v>
          </cell>
          <cell r="B61" t="str">
            <v>PE</v>
          </cell>
          <cell r="C61" t="str">
            <v>Telern</v>
          </cell>
        </row>
        <row r="62">
          <cell r="A62" t="str">
            <v>PB</v>
          </cell>
          <cell r="B62" t="str">
            <v>PE</v>
          </cell>
          <cell r="C62" t="str">
            <v>Telpa</v>
          </cell>
        </row>
        <row r="63">
          <cell r="A63" t="str">
            <v>PE</v>
          </cell>
          <cell r="B63" t="str">
            <v>PE</v>
          </cell>
          <cell r="C63" t="str">
            <v>Telpe</v>
          </cell>
        </row>
        <row r="64">
          <cell r="A64" t="str">
            <v>AL</v>
          </cell>
          <cell r="B64" t="str">
            <v>BA</v>
          </cell>
          <cell r="C64" t="str">
            <v>Telasa</v>
          </cell>
        </row>
        <row r="65">
          <cell r="A65" t="str">
            <v>SE</v>
          </cell>
          <cell r="B65" t="str">
            <v>BA</v>
          </cell>
          <cell r="C65" t="str">
            <v>Telergipe</v>
          </cell>
        </row>
        <row r="66">
          <cell r="A66" t="str">
            <v>BA</v>
          </cell>
          <cell r="B66" t="str">
            <v>BA</v>
          </cell>
          <cell r="C66" t="str">
            <v>Telebahia</v>
          </cell>
        </row>
        <row r="67">
          <cell r="A67" t="str">
            <v>MG</v>
          </cell>
          <cell r="B67" t="str">
            <v>MG</v>
          </cell>
          <cell r="C67" t="str">
            <v>Telemig</v>
          </cell>
        </row>
        <row r="68">
          <cell r="A68" t="str">
            <v>ES</v>
          </cell>
          <cell r="B68" t="str">
            <v>MG</v>
          </cell>
          <cell r="C68" t="str">
            <v>Telest</v>
          </cell>
        </row>
        <row r="69">
          <cell r="A69" t="str">
            <v>RJ</v>
          </cell>
          <cell r="B69" t="str">
            <v>RJ</v>
          </cell>
          <cell r="C69" t="str">
            <v>Telerj</v>
          </cell>
        </row>
        <row r="70">
          <cell r="A70" t="str">
            <v>REGIONAL-MG</v>
          </cell>
          <cell r="C70" t="str">
            <v>Nucleo MG</v>
          </cell>
        </row>
        <row r="71">
          <cell r="A71" t="str">
            <v>REGIONAL-BA</v>
          </cell>
          <cell r="C71" t="str">
            <v>Nucleo BA</v>
          </cell>
        </row>
        <row r="72">
          <cell r="A72" t="str">
            <v>REGIONAL-PE</v>
          </cell>
          <cell r="C72" t="str">
            <v>Nucleo PE</v>
          </cell>
        </row>
        <row r="73">
          <cell r="A73" t="str">
            <v>REGIONAL-CE</v>
          </cell>
          <cell r="C73" t="str">
            <v>Nucleo CE</v>
          </cell>
        </row>
        <row r="74">
          <cell r="A74" t="str">
            <v>CONSOLIDADO</v>
          </cell>
          <cell r="C74" t="str">
            <v>Consolidado</v>
          </cell>
        </row>
      </sheetData>
      <sheetData sheetId="2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RecUni"/>
      <sheetName val="DetDemoRes"/>
      <sheetName val="DetDemoRes (2)"/>
      <sheetName val="Demanda"/>
      <sheetName val="PlanInvA"/>
      <sheetName val="PlanInvB"/>
      <sheetName val="PlaFin"/>
      <sheetName val="FluxCxaInd"/>
      <sheetName val="FluxCxa"/>
      <sheetName val="BalPat"/>
      <sheetName val="RecHum"/>
      <sheetName val="Sispec"/>
      <sheetName val="SispecPSAP"/>
      <sheetName val="Tabelas"/>
      <sheetName val="MêsBase"/>
      <sheetName val="DemoRes_(2)"/>
      <sheetName val="RecLiqServ_(2)"/>
      <sheetName val="DetDemoRes_(2)"/>
      <sheetName val="DemoRes_(2)1"/>
      <sheetName val="RecLiqServ_(2)1"/>
      <sheetName val="DetDemoRes_(2)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A1" t="str">
            <v>Chave</v>
          </cell>
          <cell r="B1" t="str">
            <v>01/01/00</v>
          </cell>
          <cell r="C1" t="str">
            <v>01/02/00</v>
          </cell>
          <cell r="D1" t="str">
            <v>01/03/00</v>
          </cell>
          <cell r="E1" t="str">
            <v>01/04/00</v>
          </cell>
          <cell r="F1" t="str">
            <v>01/05/00</v>
          </cell>
          <cell r="G1" t="str">
            <v>01/06/00</v>
          </cell>
        </row>
        <row r="2">
          <cell r="A2" t="str">
            <v>Empresa Polo141100011</v>
          </cell>
          <cell r="B2">
            <v>11481.906949600001</v>
          </cell>
          <cell r="C2">
            <v>11271.560682299998</v>
          </cell>
          <cell r="D2">
            <v>13016.989928100003</v>
          </cell>
          <cell r="E2">
            <v>12317.723839999999</v>
          </cell>
          <cell r="F2">
            <v>11166.735189999992</v>
          </cell>
          <cell r="G2">
            <v>11705.652779999997</v>
          </cell>
        </row>
        <row r="3">
          <cell r="A3" t="str">
            <v>Empresa Polo141100013</v>
          </cell>
          <cell r="B3">
            <v>890.17300460000001</v>
          </cell>
          <cell r="C3">
            <v>558.91992899999991</v>
          </cell>
          <cell r="D3">
            <v>1011.8063064000003</v>
          </cell>
          <cell r="E3">
            <v>1149.3918199999994</v>
          </cell>
          <cell r="F3">
            <v>2215.0618100000011</v>
          </cell>
          <cell r="G3">
            <v>1323.6560299999992</v>
          </cell>
        </row>
        <row r="4">
          <cell r="A4" t="str">
            <v>Empresa Polo141100014</v>
          </cell>
          <cell r="B4">
            <v>42.300134800000002</v>
          </cell>
          <cell r="C4">
            <v>42.975131499999996</v>
          </cell>
          <cell r="D4">
            <v>70.873033700000008</v>
          </cell>
          <cell r="E4">
            <v>75.373549999999994</v>
          </cell>
          <cell r="F4">
            <v>122.68118000000001</v>
          </cell>
          <cell r="G4">
            <v>68.972689999999943</v>
          </cell>
        </row>
        <row r="5">
          <cell r="A5" t="str">
            <v>Empresa Polo141100015</v>
          </cell>
          <cell r="B5">
            <v>977.48490579999998</v>
          </cell>
          <cell r="C5">
            <v>1345.8053227</v>
          </cell>
          <cell r="D5">
            <v>2217.0097915000006</v>
          </cell>
          <cell r="E5">
            <v>933.57241999999951</v>
          </cell>
          <cell r="F5">
            <v>1666.4883499999987</v>
          </cell>
          <cell r="G5">
            <v>807.47407000000112</v>
          </cell>
        </row>
        <row r="6">
          <cell r="A6" t="str">
            <v>Empresa Polo141100021</v>
          </cell>
          <cell r="B6">
            <v>6210.0735664000003</v>
          </cell>
          <cell r="C6">
            <v>4759.9938950000014</v>
          </cell>
          <cell r="D6">
            <v>5214.0919286000026</v>
          </cell>
          <cell r="E6">
            <v>4889.8438399999941</v>
          </cell>
          <cell r="F6">
            <v>2626.6789200000021</v>
          </cell>
          <cell r="G6">
            <v>4701.9248799999987</v>
          </cell>
        </row>
        <row r="7">
          <cell r="A7" t="str">
            <v>Empresa Polo141100022</v>
          </cell>
          <cell r="B7">
            <v>1169.7627576999998</v>
          </cell>
          <cell r="C7">
            <v>1074.8231334000002</v>
          </cell>
          <cell r="D7">
            <v>1475.8932989</v>
          </cell>
          <cell r="E7">
            <v>1816.7371600000006</v>
          </cell>
          <cell r="F7">
            <v>2690.7356400000008</v>
          </cell>
          <cell r="G7">
            <v>1198.8764699999992</v>
          </cell>
        </row>
        <row r="8">
          <cell r="A8" t="str">
            <v>Empresa Polo141100023</v>
          </cell>
          <cell r="B8">
            <v>1765.9230812000001</v>
          </cell>
          <cell r="C8">
            <v>1222.9864837999999</v>
          </cell>
          <cell r="D8">
            <v>2218.0277050000004</v>
          </cell>
          <cell r="E8">
            <v>1554.0895199999995</v>
          </cell>
          <cell r="F8">
            <v>2118.8597599999994</v>
          </cell>
          <cell r="G8">
            <v>1472.1469799999995</v>
          </cell>
        </row>
        <row r="9">
          <cell r="A9" t="str">
            <v>Empresa Polo141100024</v>
          </cell>
          <cell r="B9">
            <v>1170.3203364000001</v>
          </cell>
          <cell r="C9">
            <v>1140.8472961999996</v>
          </cell>
          <cell r="D9">
            <v>1032.6810774000005</v>
          </cell>
          <cell r="E9">
            <v>1188.8314799999998</v>
          </cell>
          <cell r="F9">
            <v>1585.12273</v>
          </cell>
          <cell r="G9">
            <v>1142.6124200000022</v>
          </cell>
        </row>
        <row r="10">
          <cell r="A10" t="str">
            <v>Empresa Polo141100031</v>
          </cell>
          <cell r="B10">
            <v>2453.1541389000004</v>
          </cell>
          <cell r="C10">
            <v>2686.2875460999994</v>
          </cell>
          <cell r="D10">
            <v>2012.7244450000007</v>
          </cell>
          <cell r="E10">
            <v>1692.744859999998</v>
          </cell>
          <cell r="F10">
            <v>1636.9572300000018</v>
          </cell>
          <cell r="G10">
            <v>1829.7209800000019</v>
          </cell>
        </row>
        <row r="11">
          <cell r="A11" t="str">
            <v>Empresa Polo141100032</v>
          </cell>
          <cell r="B11">
            <v>1204.9747311000001</v>
          </cell>
          <cell r="C11">
            <v>846.3147442999998</v>
          </cell>
          <cell r="D11">
            <v>786.17274459999999</v>
          </cell>
          <cell r="E11">
            <v>964.03208000000041</v>
          </cell>
          <cell r="F11">
            <v>1009.545979999999</v>
          </cell>
          <cell r="G11">
            <v>515.99049999999988</v>
          </cell>
        </row>
        <row r="12">
          <cell r="A12" t="str">
            <v>Empresa Polo141100050</v>
          </cell>
          <cell r="B12">
            <v>177.59183000000002</v>
          </cell>
          <cell r="C12">
            <v>318.16829999999999</v>
          </cell>
          <cell r="D12">
            <v>635.62440999999978</v>
          </cell>
          <cell r="E12">
            <v>37.940039999999954</v>
          </cell>
          <cell r="F12">
            <v>793.21111000000042</v>
          </cell>
          <cell r="G12">
            <v>825.35176999999999</v>
          </cell>
        </row>
        <row r="13">
          <cell r="A13" t="str">
            <v>Empresa Polo141100200</v>
          </cell>
          <cell r="B13">
            <v>1885.0848000000001</v>
          </cell>
          <cell r="C13">
            <v>2002.9245799999994</v>
          </cell>
          <cell r="D13">
            <v>1414.6345900000006</v>
          </cell>
          <cell r="E13">
            <v>1384.1800999999996</v>
          </cell>
          <cell r="F13">
            <v>1617.67551</v>
          </cell>
          <cell r="G13">
            <v>2212.1933800000006</v>
          </cell>
        </row>
        <row r="14">
          <cell r="A14" t="str">
            <v>Empresa Polo141100210</v>
          </cell>
          <cell r="B14">
            <v>253.19493999999997</v>
          </cell>
          <cell r="C14">
            <v>291.31199000000004</v>
          </cell>
          <cell r="D14">
            <v>224.53882999999996</v>
          </cell>
          <cell r="E14">
            <v>535.44229999999993</v>
          </cell>
          <cell r="F14">
            <v>326.69327999999996</v>
          </cell>
          <cell r="G14">
            <v>365.58230000000026</v>
          </cell>
        </row>
        <row r="15">
          <cell r="A15" t="str">
            <v>Empresa Polo141100220</v>
          </cell>
          <cell r="B15">
            <v>140.25214000000003</v>
          </cell>
          <cell r="C15">
            <v>138.93465999999998</v>
          </cell>
          <cell r="D15">
            <v>225.96228000000002</v>
          </cell>
          <cell r="E15">
            <v>200.46241999999995</v>
          </cell>
          <cell r="F15">
            <v>184.14971000000003</v>
          </cell>
          <cell r="G15">
            <v>193.3934999999999</v>
          </cell>
        </row>
        <row r="16">
          <cell r="A16" t="str">
            <v>Empresa Polo141100300</v>
          </cell>
          <cell r="B16">
            <v>929.55090999999993</v>
          </cell>
          <cell r="C16">
            <v>513.60866310000029</v>
          </cell>
          <cell r="D16">
            <v>1153.8122368999998</v>
          </cell>
          <cell r="E16">
            <v>753.2777900000001</v>
          </cell>
          <cell r="F16">
            <v>2076.5181300000004</v>
          </cell>
          <cell r="G16">
            <v>656.81617999999889</v>
          </cell>
        </row>
        <row r="17">
          <cell r="A17" t="str">
            <v>Empresa Polo141100310</v>
          </cell>
          <cell r="B17">
            <v>153.29721000000001</v>
          </cell>
          <cell r="C17">
            <v>284.21540420000002</v>
          </cell>
          <cell r="D17">
            <v>-99.876914200000044</v>
          </cell>
          <cell r="E17">
            <v>152.35766999999998</v>
          </cell>
          <cell r="F17">
            <v>-360.96017999999998</v>
          </cell>
          <cell r="G17">
            <v>99.758200000000016</v>
          </cell>
        </row>
        <row r="18">
          <cell r="A18" t="str">
            <v>Empresa Polo141100320</v>
          </cell>
          <cell r="B18">
            <v>64.911259999999999</v>
          </cell>
          <cell r="C18">
            <v>456.05317009999999</v>
          </cell>
          <cell r="D18">
            <v>134.51919989999999</v>
          </cell>
          <cell r="E18">
            <v>147.30675000000008</v>
          </cell>
          <cell r="F18">
            <v>152.97722999999985</v>
          </cell>
          <cell r="G18">
            <v>201.19855000000007</v>
          </cell>
        </row>
        <row r="19">
          <cell r="A19" t="str">
            <v>Empresa Polo141100330</v>
          </cell>
          <cell r="B19">
            <v>74.117450000000005</v>
          </cell>
          <cell r="C19">
            <v>111.21714259999997</v>
          </cell>
          <cell r="D19">
            <v>21.014807399999995</v>
          </cell>
          <cell r="E19">
            <v>71.384589999999974</v>
          </cell>
          <cell r="F19">
            <v>54.686170000000061</v>
          </cell>
          <cell r="G19">
            <v>77.162070000000085</v>
          </cell>
        </row>
        <row r="20">
          <cell r="A20" t="str">
            <v>Empresa Polo141100400</v>
          </cell>
          <cell r="B20">
            <v>332.52625</v>
          </cell>
          <cell r="C20">
            <v>439.14192000000003</v>
          </cell>
          <cell r="D20">
            <v>317.62688999999989</v>
          </cell>
          <cell r="E20">
            <v>170.71903999999995</v>
          </cell>
          <cell r="F20">
            <v>242.53550000000018</v>
          </cell>
          <cell r="G20">
            <v>235.21048999999971</v>
          </cell>
        </row>
        <row r="21">
          <cell r="A21" t="str">
            <v>Empresa Polo141100410</v>
          </cell>
          <cell r="B21">
            <v>30.268650000000001</v>
          </cell>
          <cell r="C21">
            <v>37.055720000000001</v>
          </cell>
          <cell r="D21">
            <v>30.417330000000007</v>
          </cell>
          <cell r="E21">
            <v>36.033100000000019</v>
          </cell>
          <cell r="F21">
            <v>43.835189999999955</v>
          </cell>
          <cell r="G21">
            <v>37.978800000000007</v>
          </cell>
        </row>
        <row r="22">
          <cell r="A22" t="str">
            <v>Empresa Polo141100420</v>
          </cell>
          <cell r="B22">
            <v>67.149349999999998</v>
          </cell>
          <cell r="C22">
            <v>105.98468</v>
          </cell>
          <cell r="D22">
            <v>69.698240000000027</v>
          </cell>
          <cell r="E22">
            <v>70.251889999999975</v>
          </cell>
          <cell r="F22">
            <v>88.499050000000011</v>
          </cell>
          <cell r="G22">
            <v>112.46548999999993</v>
          </cell>
        </row>
        <row r="23">
          <cell r="A23" t="str">
            <v>Empresa Polo141100500</v>
          </cell>
          <cell r="B23">
            <v>238.20644040000002</v>
          </cell>
          <cell r="C23">
            <v>133.88957989999994</v>
          </cell>
          <cell r="D23">
            <v>93.248569700000019</v>
          </cell>
          <cell r="E23">
            <v>562.78116000000023</v>
          </cell>
          <cell r="F23">
            <v>657.28368</v>
          </cell>
          <cell r="G23">
            <v>301.92610999999943</v>
          </cell>
        </row>
        <row r="24">
          <cell r="A24" t="str">
            <v>Empresa Polo141100505</v>
          </cell>
          <cell r="B24">
            <v>41.354489999999998</v>
          </cell>
          <cell r="C24">
            <v>-12.726449999999996</v>
          </cell>
          <cell r="D24">
            <v>176.42081999999999</v>
          </cell>
          <cell r="E24">
            <v>1440.3066199999998</v>
          </cell>
          <cell r="F24">
            <v>1793.4517600000001</v>
          </cell>
          <cell r="G24">
            <v>273.82337999999982</v>
          </cell>
        </row>
        <row r="25">
          <cell r="A25" t="str">
            <v>Empresa Polo141100510</v>
          </cell>
          <cell r="B25">
            <v>660.72101000000009</v>
          </cell>
          <cell r="C25">
            <v>2594.5530094999999</v>
          </cell>
          <cell r="D25">
            <v>371.37844050000012</v>
          </cell>
          <cell r="E25">
            <v>1040.73801</v>
          </cell>
          <cell r="F25">
            <v>1679.0969999999998</v>
          </cell>
          <cell r="G25">
            <v>1346.8161700000001</v>
          </cell>
        </row>
        <row r="26">
          <cell r="A26" t="str">
            <v>Empresa Polo141200011</v>
          </cell>
          <cell r="B26">
            <v>2448.5553500000001</v>
          </cell>
          <cell r="C26">
            <v>1714.4810999999986</v>
          </cell>
          <cell r="D26">
            <v>3792.3110400000014</v>
          </cell>
          <cell r="E26">
            <v>2286.1982000000007</v>
          </cell>
          <cell r="F26">
            <v>-170.05045000000064</v>
          </cell>
          <cell r="G26">
            <v>4889.2374299999956</v>
          </cell>
        </row>
        <row r="27">
          <cell r="A27" t="str">
            <v>Empresa Polo141200012</v>
          </cell>
          <cell r="B27">
            <v>573.80869000000007</v>
          </cell>
          <cell r="C27">
            <v>970.03188999999998</v>
          </cell>
          <cell r="D27">
            <v>656.56444999999985</v>
          </cell>
          <cell r="E27">
            <v>1706.0458900000003</v>
          </cell>
          <cell r="F27">
            <v>2070.5687499999995</v>
          </cell>
          <cell r="G27">
            <v>2418.9025600000004</v>
          </cell>
        </row>
        <row r="28">
          <cell r="A28" t="str">
            <v>Empresa Polo141200013</v>
          </cell>
          <cell r="B28">
            <v>178.43312000000003</v>
          </cell>
          <cell r="C28">
            <v>342.79005999999993</v>
          </cell>
          <cell r="D28">
            <v>-340.37429999999995</v>
          </cell>
          <cell r="E28">
            <v>73.430180000000007</v>
          </cell>
          <cell r="F28">
            <v>612.72113999999988</v>
          </cell>
          <cell r="G28">
            <v>250.78105000000005</v>
          </cell>
        </row>
        <row r="29">
          <cell r="A29" t="str">
            <v>Empresa Polo141200020</v>
          </cell>
          <cell r="B29">
            <v>353.85342999999995</v>
          </cell>
          <cell r="C29">
            <v>500.11598900000007</v>
          </cell>
          <cell r="D29">
            <v>-374.41155900000007</v>
          </cell>
          <cell r="E29">
            <v>686.87400000000025</v>
          </cell>
          <cell r="F29">
            <v>1108.78116</v>
          </cell>
          <cell r="G29">
            <v>513.89063000000078</v>
          </cell>
        </row>
        <row r="30">
          <cell r="A30" t="str">
            <v>Empresa Polo141200030</v>
          </cell>
          <cell r="B30">
            <v>95.992749999999987</v>
          </cell>
          <cell r="C30">
            <v>-8.3768310999999898</v>
          </cell>
          <cell r="D30">
            <v>-42.552898900000002</v>
          </cell>
          <cell r="E30">
            <v>83.446539999999999</v>
          </cell>
          <cell r="F30">
            <v>-34.018289999999993</v>
          </cell>
          <cell r="G30">
            <v>-10.172139999999999</v>
          </cell>
        </row>
        <row r="31">
          <cell r="A31" t="str">
            <v>Empresa Polo141200040</v>
          </cell>
          <cell r="B31">
            <v>249.83895000000001</v>
          </cell>
          <cell r="C31">
            <v>-95.315850600000005</v>
          </cell>
          <cell r="D31">
            <v>-97.630389400000013</v>
          </cell>
          <cell r="E31">
            <v>59.296630000000015</v>
          </cell>
          <cell r="F31">
            <v>35.163879999999978</v>
          </cell>
          <cell r="G31">
            <v>46.161640000000006</v>
          </cell>
        </row>
        <row r="32">
          <cell r="A32" t="str">
            <v>Empresa Polo141200050</v>
          </cell>
          <cell r="B32">
            <v>540.59717000000001</v>
          </cell>
          <cell r="C32">
            <v>623.11128009999993</v>
          </cell>
          <cell r="D32">
            <v>289.96215989999996</v>
          </cell>
          <cell r="E32">
            <v>468.83959000000027</v>
          </cell>
          <cell r="F32">
            <v>256.41415999999981</v>
          </cell>
          <cell r="G32">
            <v>887.03420000000006</v>
          </cell>
        </row>
        <row r="33">
          <cell r="A33" t="str">
            <v>Empresa Polo141200060</v>
          </cell>
          <cell r="B33">
            <v>549.05683999999997</v>
          </cell>
          <cell r="C33">
            <v>133.9042326</v>
          </cell>
          <cell r="D33">
            <v>-305.37821259999998</v>
          </cell>
          <cell r="E33">
            <v>36.633519999999976</v>
          </cell>
          <cell r="F33">
            <v>3116.8411800000003</v>
          </cell>
          <cell r="G33">
            <v>-2985.7639799999997</v>
          </cell>
        </row>
        <row r="34">
          <cell r="A34" t="str">
            <v>Empresa Polo141200100</v>
          </cell>
          <cell r="B34">
            <v>40.660579999999996</v>
          </cell>
          <cell r="C34">
            <v>84.637360000000015</v>
          </cell>
          <cell r="D34">
            <v>60.775409999999994</v>
          </cell>
          <cell r="E34">
            <v>165.98579000000001</v>
          </cell>
          <cell r="F34">
            <v>92.499850000000038</v>
          </cell>
          <cell r="G34">
            <v>134.57476999999989</v>
          </cell>
        </row>
        <row r="35">
          <cell r="A35" t="str">
            <v>Empresa Polo141200200</v>
          </cell>
          <cell r="B35">
            <v>163.64121</v>
          </cell>
          <cell r="C35">
            <v>191.98303999999996</v>
          </cell>
          <cell r="D35">
            <v>303.73931999999991</v>
          </cell>
          <cell r="E35">
            <v>609.02857000000029</v>
          </cell>
          <cell r="F35">
            <v>922.14871999999991</v>
          </cell>
          <cell r="G35">
            <v>1474.8067799999994</v>
          </cell>
        </row>
        <row r="36">
          <cell r="A36" t="str">
            <v>Empresa Polo141200210</v>
          </cell>
          <cell r="B36">
            <v>109.21218999999999</v>
          </cell>
          <cell r="C36">
            <v>185.51749000000004</v>
          </cell>
          <cell r="D36">
            <v>563.11276999999995</v>
          </cell>
          <cell r="E36">
            <v>189.55778000000021</v>
          </cell>
          <cell r="F36">
            <v>188.66232999999966</v>
          </cell>
          <cell r="G36">
            <v>263.78713999999991</v>
          </cell>
        </row>
        <row r="37">
          <cell r="A37" t="str">
            <v>Empresa Polo141200300</v>
          </cell>
          <cell r="B37">
            <v>0.98348999999999998</v>
          </cell>
          <cell r="C37">
            <v>1.1146199999999997</v>
          </cell>
          <cell r="D37">
            <v>2.1102800000000008</v>
          </cell>
          <cell r="E37">
            <v>17.611829999999998</v>
          </cell>
          <cell r="F37">
            <v>2.843989999999998</v>
          </cell>
          <cell r="G37">
            <v>1.466940000000001</v>
          </cell>
        </row>
        <row r="38">
          <cell r="A38" t="str">
            <v>Empresa Polo141200400</v>
          </cell>
          <cell r="B38">
            <v>79.362750000000005</v>
          </cell>
          <cell r="C38">
            <v>60.137309999999985</v>
          </cell>
          <cell r="D38">
            <v>103.95244</v>
          </cell>
          <cell r="E38">
            <v>97.831740000000082</v>
          </cell>
          <cell r="F38">
            <v>73.575940000000003</v>
          </cell>
          <cell r="G38">
            <v>77.247949999999946</v>
          </cell>
        </row>
        <row r="39">
          <cell r="A39" t="str">
            <v>Empresa Polo141200500</v>
          </cell>
          <cell r="B39">
            <v>118.56873999999999</v>
          </cell>
          <cell r="C39">
            <v>81.244060000000019</v>
          </cell>
          <cell r="D39">
            <v>59.805320000000023</v>
          </cell>
          <cell r="E39">
            <v>84.45563999999996</v>
          </cell>
          <cell r="F39">
            <v>179.89331000000004</v>
          </cell>
          <cell r="G39">
            <v>88.289299999999912</v>
          </cell>
        </row>
        <row r="40">
          <cell r="A40" t="str">
            <v>Empresa Polo141200600</v>
          </cell>
          <cell r="B40">
            <v>4770.0934200000002</v>
          </cell>
          <cell r="C40">
            <v>8193.3314900000005</v>
          </cell>
          <cell r="D40">
            <v>9074.9467999999997</v>
          </cell>
          <cell r="E40">
            <v>7269.6815999999999</v>
          </cell>
          <cell r="F40">
            <v>7958.371280000003</v>
          </cell>
          <cell r="G40">
            <v>8356.5041900000069</v>
          </cell>
        </row>
        <row r="41">
          <cell r="A41" t="str">
            <v>Empresa Polo141200710</v>
          </cell>
          <cell r="B41">
            <v>1.69333</v>
          </cell>
          <cell r="C41">
            <v>29.0151836</v>
          </cell>
          <cell r="D41">
            <v>-10.736643600000004</v>
          </cell>
          <cell r="E41">
            <v>1.2437300000000029</v>
          </cell>
          <cell r="F41">
            <v>1.2012100000000032</v>
          </cell>
          <cell r="G41">
            <v>6.2089300000000023</v>
          </cell>
        </row>
        <row r="42">
          <cell r="A42" t="str">
            <v>Empresa Polo141200720</v>
          </cell>
          <cell r="B42">
            <v>371.28602000000001</v>
          </cell>
          <cell r="C42">
            <v>612.78040410000006</v>
          </cell>
          <cell r="D42">
            <v>15.392865899999947</v>
          </cell>
          <cell r="E42">
            <v>568.76448000000005</v>
          </cell>
          <cell r="F42">
            <v>713.36941999999999</v>
          </cell>
          <cell r="G42">
            <v>880.09590000000026</v>
          </cell>
        </row>
        <row r="43">
          <cell r="A43" t="str">
            <v>Empresa Polo141200730</v>
          </cell>
          <cell r="B43">
            <v>0</v>
          </cell>
          <cell r="C43">
            <v>-0.20430000000000004</v>
          </cell>
          <cell r="D43">
            <v>1.2448700000000001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Empresa Polo141200740</v>
          </cell>
          <cell r="B44">
            <v>0</v>
          </cell>
          <cell r="C44">
            <v>8.6111199999999997</v>
          </cell>
          <cell r="D44">
            <v>1.4492399999999996</v>
          </cell>
          <cell r="E44">
            <v>1.0811100000000007</v>
          </cell>
          <cell r="F44">
            <v>2.0160399999999985</v>
          </cell>
          <cell r="G44">
            <v>1.7313700000000019</v>
          </cell>
        </row>
        <row r="45">
          <cell r="A45" t="str">
            <v>Empresa Polo141200790</v>
          </cell>
          <cell r="B45">
            <v>588.79844000000003</v>
          </cell>
          <cell r="C45">
            <v>522.95379230000003</v>
          </cell>
          <cell r="D45">
            <v>-273.00569230000008</v>
          </cell>
          <cell r="E45">
            <v>286.29007999999988</v>
          </cell>
          <cell r="F45">
            <v>269.33473999999978</v>
          </cell>
          <cell r="G45">
            <v>149.86991000000012</v>
          </cell>
        </row>
        <row r="46">
          <cell r="A46" t="str">
            <v>Empresa Polo141300011</v>
          </cell>
          <cell r="B46">
            <v>9709.564980000001</v>
          </cell>
          <cell r="C46">
            <v>7144.6279199999972</v>
          </cell>
          <cell r="D46">
            <v>19867.368170000005</v>
          </cell>
          <cell r="E46">
            <v>10110.968329999996</v>
          </cell>
          <cell r="F46">
            <v>-9281.3782199999987</v>
          </cell>
          <cell r="G46">
            <v>34331.927049999998</v>
          </cell>
        </row>
        <row r="47">
          <cell r="A47" t="str">
            <v>Empresa Polo141300012</v>
          </cell>
          <cell r="B47">
            <v>6267.0207499999997</v>
          </cell>
          <cell r="C47">
            <v>11031.348440000002</v>
          </cell>
          <cell r="D47">
            <v>9587.6920799999971</v>
          </cell>
          <cell r="E47">
            <v>9453.2538700000077</v>
          </cell>
          <cell r="F47">
            <v>-4481.1802300000018</v>
          </cell>
          <cell r="G47">
            <v>3587.5932099999991</v>
          </cell>
        </row>
        <row r="48">
          <cell r="A48" t="str">
            <v>Empresa Polo141300013</v>
          </cell>
          <cell r="B48">
            <v>1031.8036</v>
          </cell>
          <cell r="C48">
            <v>4426.3737000000001</v>
          </cell>
          <cell r="D48">
            <v>-4171.9100500000004</v>
          </cell>
          <cell r="E48">
            <v>600.1582699999999</v>
          </cell>
          <cell r="F48">
            <v>842.34519999999998</v>
          </cell>
          <cell r="G48">
            <v>1379.8837100000005</v>
          </cell>
        </row>
        <row r="49">
          <cell r="A49" t="str">
            <v>Empresa Polo141300020</v>
          </cell>
          <cell r="B49">
            <v>2029.5411549999999</v>
          </cell>
          <cell r="C49">
            <v>2785.0469750000002</v>
          </cell>
          <cell r="D49">
            <v>-872.73971000000074</v>
          </cell>
          <cell r="E49">
            <v>2081.9268099999999</v>
          </cell>
          <cell r="F49">
            <v>19788.747130000003</v>
          </cell>
          <cell r="G49">
            <v>-2979.5374600000068</v>
          </cell>
        </row>
        <row r="50">
          <cell r="A50" t="str">
            <v>Empresa Polo141300030</v>
          </cell>
          <cell r="B50">
            <v>736.19116679999991</v>
          </cell>
          <cell r="C50">
            <v>259.74035470000013</v>
          </cell>
          <cell r="D50">
            <v>260.78593850000004</v>
          </cell>
          <cell r="E50">
            <v>273.25733000000037</v>
          </cell>
          <cell r="F50">
            <v>210.59389999999962</v>
          </cell>
          <cell r="G50">
            <v>346.78323000000046</v>
          </cell>
        </row>
        <row r="51">
          <cell r="A51" t="str">
            <v>Empresa Polo141300040</v>
          </cell>
          <cell r="B51">
            <v>1458.1454019999999</v>
          </cell>
          <cell r="C51">
            <v>366.50617860000011</v>
          </cell>
          <cell r="D51">
            <v>-65.789120599999933</v>
          </cell>
          <cell r="E51">
            <v>386.65284999999972</v>
          </cell>
          <cell r="F51">
            <v>656.8437200000003</v>
          </cell>
          <cell r="G51">
            <v>645.82130000000006</v>
          </cell>
        </row>
        <row r="52">
          <cell r="A52" t="str">
            <v>Empresa Polo141300050</v>
          </cell>
          <cell r="B52">
            <v>2851.3854447999997</v>
          </cell>
          <cell r="C52">
            <v>2435.8262073000001</v>
          </cell>
          <cell r="D52">
            <v>1053.7629979000003</v>
          </cell>
          <cell r="E52">
            <v>-337.46660000000065</v>
          </cell>
          <cell r="F52">
            <v>-2550.990589999999</v>
          </cell>
          <cell r="G52">
            <v>826.90328999999929</v>
          </cell>
        </row>
        <row r="53">
          <cell r="A53" t="str">
            <v>Empresa Polo141300060</v>
          </cell>
          <cell r="B53">
            <v>506.06175159999998</v>
          </cell>
          <cell r="C53">
            <v>651.22806450000007</v>
          </cell>
          <cell r="D53">
            <v>-592.96341610000002</v>
          </cell>
          <cell r="E53">
            <v>227.49843999999996</v>
          </cell>
          <cell r="F53">
            <v>18058.298300000002</v>
          </cell>
          <cell r="G53">
            <v>-17179.449710000001</v>
          </cell>
        </row>
        <row r="54">
          <cell r="A54" t="str">
            <v>Empresa Polo141300100</v>
          </cell>
          <cell r="B54">
            <v>225.07643000000002</v>
          </cell>
          <cell r="C54">
            <v>359.96043999999989</v>
          </cell>
          <cell r="D54">
            <v>255.61725000000024</v>
          </cell>
          <cell r="E54">
            <v>447.99929999999972</v>
          </cell>
          <cell r="F54">
            <v>213.01051000000029</v>
          </cell>
          <cell r="G54">
            <v>152.41264000000001</v>
          </cell>
        </row>
        <row r="55">
          <cell r="A55" t="str">
            <v>Empresa Polo141300200</v>
          </cell>
          <cell r="B55">
            <v>61.719409999999989</v>
          </cell>
          <cell r="C55">
            <v>82.848420000000033</v>
          </cell>
          <cell r="D55">
            <v>65.685579999999987</v>
          </cell>
          <cell r="E55">
            <v>124.3563</v>
          </cell>
          <cell r="F55">
            <v>656.90623000000005</v>
          </cell>
          <cell r="G55">
            <v>-307.10230000000001</v>
          </cell>
        </row>
        <row r="56">
          <cell r="A56" t="str">
            <v>Empresa Polo141300300</v>
          </cell>
          <cell r="B56">
            <v>9.7876799999999999</v>
          </cell>
          <cell r="C56">
            <v>9.6174400000000002</v>
          </cell>
          <cell r="D56">
            <v>71.547970000000007</v>
          </cell>
          <cell r="E56">
            <v>57.78313</v>
          </cell>
          <cell r="F56">
            <v>225.33863000000002</v>
          </cell>
          <cell r="G56">
            <v>180.00125</v>
          </cell>
        </row>
        <row r="57">
          <cell r="A57" t="str">
            <v>Empresa Polo141300400</v>
          </cell>
          <cell r="B57">
            <v>61.627780000000001</v>
          </cell>
          <cell r="C57">
            <v>109.92871</v>
          </cell>
          <cell r="D57">
            <v>-99.449520000000007</v>
          </cell>
          <cell r="E57">
            <v>10.824730000000017</v>
          </cell>
          <cell r="F57">
            <v>4.9783499999999918</v>
          </cell>
          <cell r="G57">
            <v>30.214029999999994</v>
          </cell>
        </row>
        <row r="58">
          <cell r="A58" t="str">
            <v>Empresa Polo141300410</v>
          </cell>
          <cell r="B58">
            <v>0</v>
          </cell>
          <cell r="C58">
            <v>0</v>
          </cell>
          <cell r="D58">
            <v>6.5860000000000003</v>
          </cell>
          <cell r="E58">
            <v>0</v>
          </cell>
          <cell r="F58">
            <v>0.84890000000000043</v>
          </cell>
          <cell r="G58">
            <v>0</v>
          </cell>
        </row>
        <row r="59">
          <cell r="A59" t="str">
            <v>Empresa Polo141300500</v>
          </cell>
          <cell r="B59">
            <v>96654.760650000011</v>
          </cell>
          <cell r="C59">
            <v>110085.65285000001</v>
          </cell>
          <cell r="D59">
            <v>101578.54574999999</v>
          </cell>
          <cell r="E59">
            <v>109370.92227000004</v>
          </cell>
          <cell r="F59">
            <v>122702.51254999998</v>
          </cell>
          <cell r="G59">
            <v>120268.47699</v>
          </cell>
        </row>
        <row r="60">
          <cell r="A60" t="str">
            <v>Empresa Polo141300600</v>
          </cell>
          <cell r="B60">
            <v>1224.0138299999999</v>
          </cell>
          <cell r="C60">
            <v>1270.6209199999998</v>
          </cell>
          <cell r="D60">
            <v>4388.8772700000009</v>
          </cell>
          <cell r="E60">
            <v>-1675.5044099999996</v>
          </cell>
          <cell r="F60">
            <v>918.8584299999975</v>
          </cell>
          <cell r="G60">
            <v>1215.1486999999997</v>
          </cell>
        </row>
        <row r="61">
          <cell r="A61" t="str">
            <v>Empresa Polo141300800</v>
          </cell>
          <cell r="B61">
            <v>-14.069179999999999</v>
          </cell>
          <cell r="C61">
            <v>418.65460000000002</v>
          </cell>
          <cell r="D61">
            <v>236.91977999999995</v>
          </cell>
          <cell r="E61">
            <v>209.65256999999997</v>
          </cell>
          <cell r="F61">
            <v>175.83158000000014</v>
          </cell>
          <cell r="G61">
            <v>243.86451999999986</v>
          </cell>
        </row>
        <row r="62">
          <cell r="A62" t="str">
            <v>Empresa Polo141300900</v>
          </cell>
          <cell r="B62">
            <v>4573.0899900000004</v>
          </cell>
          <cell r="C62">
            <v>4833.5628499999984</v>
          </cell>
          <cell r="D62">
            <v>4093.6538700000019</v>
          </cell>
          <cell r="E62">
            <v>3552.3751699999993</v>
          </cell>
          <cell r="F62">
            <v>3450.7330299999958</v>
          </cell>
          <cell r="G62">
            <v>3776.2358800000075</v>
          </cell>
        </row>
        <row r="63">
          <cell r="A63" t="str">
            <v>Empresa Polo141301000</v>
          </cell>
          <cell r="B63">
            <v>928.68284000000006</v>
          </cell>
          <cell r="C63">
            <v>840.48296999999991</v>
          </cell>
          <cell r="D63">
            <v>1028.8175500000002</v>
          </cell>
          <cell r="E63">
            <v>864.16251999999986</v>
          </cell>
          <cell r="F63">
            <v>2237.4411600000003</v>
          </cell>
          <cell r="G63">
            <v>2263.1792299999997</v>
          </cell>
        </row>
        <row r="64">
          <cell r="A64" t="str">
            <v>Empresa Polo141301100</v>
          </cell>
          <cell r="B64">
            <v>-8.0028100000000002</v>
          </cell>
          <cell r="C64">
            <v>102.45785999999998</v>
          </cell>
          <cell r="D64">
            <v>59.158380000000008</v>
          </cell>
          <cell r="E64">
            <v>51.45526000000001</v>
          </cell>
          <cell r="F64">
            <v>108.41881000000001</v>
          </cell>
          <cell r="G64">
            <v>-3.779679999999928</v>
          </cell>
        </row>
        <row r="65">
          <cell r="A65" t="str">
            <v>Empresa Polo141301300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24.11023999999999</v>
          </cell>
        </row>
        <row r="66">
          <cell r="A66" t="str">
            <v>Empresa Polo141301310</v>
          </cell>
          <cell r="B66">
            <v>22.273330000000001</v>
          </cell>
          <cell r="C66">
            <v>0</v>
          </cell>
          <cell r="D66">
            <v>32.384999999999998</v>
          </cell>
          <cell r="E66">
            <v>13.796999999999997</v>
          </cell>
          <cell r="F66">
            <v>25.534610000000001</v>
          </cell>
          <cell r="G66">
            <v>171.20301000000006</v>
          </cell>
        </row>
        <row r="67">
          <cell r="A67" t="str">
            <v>Empresa Polo141301330</v>
          </cell>
          <cell r="B67">
            <v>8.3546800000000001</v>
          </cell>
          <cell r="C67">
            <v>0.23799999999999955</v>
          </cell>
          <cell r="D67">
            <v>15.057080000000001</v>
          </cell>
          <cell r="E67">
            <v>2.0747</v>
          </cell>
          <cell r="F67">
            <v>148.13703000000001</v>
          </cell>
          <cell r="G67">
            <v>13063.211160000001</v>
          </cell>
        </row>
        <row r="68">
          <cell r="A68" t="str">
            <v>Empresa Polo141301350</v>
          </cell>
          <cell r="B68">
            <v>413.96316999999999</v>
          </cell>
          <cell r="C68">
            <v>584.02764999999999</v>
          </cell>
          <cell r="D68">
            <v>5892.3433499999992</v>
          </cell>
          <cell r="E68">
            <v>3040.6188800000009</v>
          </cell>
          <cell r="F68">
            <v>-128.28659000000152</v>
          </cell>
          <cell r="G68">
            <v>-138.75112999999874</v>
          </cell>
        </row>
        <row r="69">
          <cell r="A69" t="str">
            <v>Empresa Polo141301360</v>
          </cell>
          <cell r="B69">
            <v>1521.3442499999999</v>
          </cell>
          <cell r="C69">
            <v>2752.3344999999999</v>
          </cell>
          <cell r="D69">
            <v>1521.3442500000001</v>
          </cell>
          <cell r="E69">
            <v>5781.5736399999996</v>
          </cell>
          <cell r="F69">
            <v>3953.1282300000003</v>
          </cell>
          <cell r="G69">
            <v>-137.22334999999993</v>
          </cell>
        </row>
        <row r="70">
          <cell r="A70" t="str">
            <v>Empresa Polo141301390</v>
          </cell>
          <cell r="B70">
            <v>13.16873</v>
          </cell>
          <cell r="C70">
            <v>32.539389999999997</v>
          </cell>
          <cell r="D70">
            <v>603.30043999999998</v>
          </cell>
          <cell r="E70">
            <v>-198.97294000000005</v>
          </cell>
          <cell r="F70">
            <v>25.663510000000031</v>
          </cell>
          <cell r="G70">
            <v>119.02894000000001</v>
          </cell>
        </row>
        <row r="71">
          <cell r="A71" t="str">
            <v>Empresa Polo141301400</v>
          </cell>
          <cell r="B71">
            <v>11.86378</v>
          </cell>
          <cell r="C71">
            <v>714.81793000000005</v>
          </cell>
          <cell r="D71">
            <v>414.22782999999959</v>
          </cell>
          <cell r="E71">
            <v>-983.95036999999968</v>
          </cell>
          <cell r="F71">
            <v>36.547299999999979</v>
          </cell>
          <cell r="G71">
            <v>469.70090000000005</v>
          </cell>
        </row>
        <row r="72">
          <cell r="A72" t="str">
            <v>Empresa Polo141301800</v>
          </cell>
          <cell r="B72">
            <v>287.43237999999997</v>
          </cell>
          <cell r="C72">
            <v>275.30417000000011</v>
          </cell>
          <cell r="D72">
            <v>269.0632599999999</v>
          </cell>
          <cell r="E72">
            <v>158.99933999999985</v>
          </cell>
          <cell r="F72">
            <v>76.436650000000327</v>
          </cell>
          <cell r="G72">
            <v>5630.5957699999963</v>
          </cell>
        </row>
        <row r="73">
          <cell r="A73" t="str">
            <v>Empresa Polo141301810</v>
          </cell>
          <cell r="B73">
            <v>5603.9947699999993</v>
          </cell>
          <cell r="C73">
            <v>5594.5383299999994</v>
          </cell>
          <cell r="D73">
            <v>5094.2303200000024</v>
          </cell>
          <cell r="E73">
            <v>4448.7052999999996</v>
          </cell>
          <cell r="F73">
            <v>5682.1162799999984</v>
          </cell>
          <cell r="G73">
            <v>679.63557000000037</v>
          </cell>
        </row>
        <row r="74">
          <cell r="A74" t="str">
            <v>Empresa Polo141301820</v>
          </cell>
          <cell r="B74">
            <v>480.21276</v>
          </cell>
          <cell r="C74">
            <v>596.94969000000003</v>
          </cell>
          <cell r="D74">
            <v>637.59600999999998</v>
          </cell>
          <cell r="E74">
            <v>572.60478999999987</v>
          </cell>
          <cell r="F74">
            <v>629.29408000000058</v>
          </cell>
          <cell r="G74">
            <v>0</v>
          </cell>
        </row>
        <row r="75">
          <cell r="A75" t="str">
            <v>Empresa Polo141301830</v>
          </cell>
          <cell r="B75">
            <v>0</v>
          </cell>
          <cell r="C75">
            <v>0</v>
          </cell>
          <cell r="D75">
            <v>1.5300000000000001E-2</v>
          </cell>
          <cell r="E75">
            <v>0</v>
          </cell>
          <cell r="F75">
            <v>0.02</v>
          </cell>
          <cell r="G75">
            <v>130.74703</v>
          </cell>
        </row>
        <row r="76">
          <cell r="A76" t="str">
            <v>Empresa Polo141301900</v>
          </cell>
          <cell r="B76">
            <v>143.15264000000002</v>
          </cell>
          <cell r="C76">
            <v>130.79901999999998</v>
          </cell>
          <cell r="D76">
            <v>19.341600000000028</v>
          </cell>
          <cell r="E76">
            <v>124.49179999999996</v>
          </cell>
          <cell r="F76">
            <v>97.736919999999998</v>
          </cell>
          <cell r="G76">
            <v>33.375579999999999</v>
          </cell>
        </row>
        <row r="77">
          <cell r="A77" t="str">
            <v>Empresa Polo141301910</v>
          </cell>
          <cell r="B77">
            <v>10.793620000000001</v>
          </cell>
          <cell r="C77">
            <v>3.1088199999999997</v>
          </cell>
          <cell r="D77">
            <v>15.567050000000004</v>
          </cell>
          <cell r="E77">
            <v>18.841999999999995</v>
          </cell>
          <cell r="F77">
            <v>25.280380000000015</v>
          </cell>
          <cell r="G77">
            <v>129.69337000000041</v>
          </cell>
        </row>
        <row r="78">
          <cell r="A78" t="str">
            <v>Empresa Polo141302000</v>
          </cell>
          <cell r="B78">
            <v>334.46360000000004</v>
          </cell>
          <cell r="C78">
            <v>197.11332999999991</v>
          </cell>
          <cell r="D78">
            <v>130.13693000000012</v>
          </cell>
          <cell r="E78">
            <v>965.09501</v>
          </cell>
          <cell r="F78">
            <v>1052.1928399999999</v>
          </cell>
          <cell r="G78">
            <v>187.03667000000002</v>
          </cell>
        </row>
        <row r="79">
          <cell r="A79" t="str">
            <v>Empresa Polo141302010</v>
          </cell>
          <cell r="B79">
            <v>2.2997199999999998</v>
          </cell>
          <cell r="C79">
            <v>99.390450000000001</v>
          </cell>
          <cell r="D79">
            <v>1.811000000000007</v>
          </cell>
          <cell r="E79">
            <v>53.96893</v>
          </cell>
          <cell r="F79">
            <v>122.54332999999991</v>
          </cell>
          <cell r="G79">
            <v>271.60547999999994</v>
          </cell>
        </row>
        <row r="80">
          <cell r="A80" t="str">
            <v>Empresa Polo141302020</v>
          </cell>
          <cell r="B80">
            <v>454.11887000000002</v>
          </cell>
          <cell r="C80">
            <v>486.24489000000005</v>
          </cell>
          <cell r="D80">
            <v>303.94567000000018</v>
          </cell>
          <cell r="E80">
            <v>216.30765999999971</v>
          </cell>
          <cell r="F80">
            <v>207.93204000000014</v>
          </cell>
          <cell r="G80">
            <v>35.588890000000006</v>
          </cell>
        </row>
        <row r="81">
          <cell r="A81" t="str">
            <v>Empresa Polo141302030</v>
          </cell>
          <cell r="B81">
            <v>13.116719999999999</v>
          </cell>
          <cell r="C81">
            <v>13.788199999999998</v>
          </cell>
          <cell r="D81">
            <v>3.9865700000000039</v>
          </cell>
          <cell r="E81">
            <v>10.743579999999998</v>
          </cell>
          <cell r="F81">
            <v>38.264320000000012</v>
          </cell>
          <cell r="G81">
            <v>112.93569000000002</v>
          </cell>
        </row>
        <row r="82">
          <cell r="A82" t="str">
            <v>Empresa Polo141302040</v>
          </cell>
          <cell r="B82">
            <v>201.94325000000001</v>
          </cell>
          <cell r="C82">
            <v>74.300069999999977</v>
          </cell>
          <cell r="D82">
            <v>85.618740000000003</v>
          </cell>
          <cell r="E82">
            <v>135.60961000000009</v>
          </cell>
          <cell r="F82">
            <v>134.51563999999991</v>
          </cell>
          <cell r="G82">
            <v>-193.07899</v>
          </cell>
        </row>
        <row r="83">
          <cell r="A83" t="str">
            <v>Empresa Polo141302045</v>
          </cell>
          <cell r="B83">
            <v>96.29</v>
          </cell>
          <cell r="C83">
            <v>-96.29</v>
          </cell>
          <cell r="D83">
            <v>0</v>
          </cell>
          <cell r="E83">
            <v>1.9</v>
          </cell>
          <cell r="F83">
            <v>0</v>
          </cell>
          <cell r="G83">
            <v>-7.247410000000059</v>
          </cell>
        </row>
        <row r="84">
          <cell r="A84" t="str">
            <v>Empresa Polo141302050</v>
          </cell>
          <cell r="B84">
            <v>480.38729999999998</v>
          </cell>
          <cell r="C84">
            <v>418.71897000000001</v>
          </cell>
          <cell r="D84">
            <v>-559.94534999999996</v>
          </cell>
          <cell r="E84">
            <v>386.45889999999997</v>
          </cell>
          <cell r="F84">
            <v>94.618089999999938</v>
          </cell>
          <cell r="G84">
            <v>197.29134999999997</v>
          </cell>
        </row>
        <row r="85">
          <cell r="A85" t="str">
            <v>Empresa Polo141302100</v>
          </cell>
          <cell r="B85">
            <v>227.16678000000002</v>
          </cell>
          <cell r="C85">
            <v>217.94896999999997</v>
          </cell>
          <cell r="D85">
            <v>200.56786000000017</v>
          </cell>
          <cell r="E85">
            <v>207.44056999999987</v>
          </cell>
          <cell r="F85">
            <v>235.96983</v>
          </cell>
          <cell r="G85">
            <v>267.68380999999999</v>
          </cell>
        </row>
        <row r="86">
          <cell r="A86" t="str">
            <v>Empresa Polo141302110</v>
          </cell>
          <cell r="B86">
            <v>247.39706999999999</v>
          </cell>
          <cell r="C86">
            <v>190.79346000000004</v>
          </cell>
          <cell r="D86">
            <v>250.65710999999993</v>
          </cell>
          <cell r="E86">
            <v>294.65742000000012</v>
          </cell>
          <cell r="F86">
            <v>262.91154000000017</v>
          </cell>
          <cell r="G86">
            <v>424.61666999999966</v>
          </cell>
        </row>
        <row r="87">
          <cell r="A87" t="str">
            <v>Empresa Polo141302120</v>
          </cell>
          <cell r="B87">
            <v>453.27206000000001</v>
          </cell>
          <cell r="C87">
            <v>382.23891000000015</v>
          </cell>
          <cell r="D87">
            <v>319.34009999999978</v>
          </cell>
          <cell r="E87">
            <v>337.90113000000019</v>
          </cell>
          <cell r="F87">
            <v>467.25729999999999</v>
          </cell>
          <cell r="G87">
            <v>24.916860000000014</v>
          </cell>
        </row>
        <row r="88">
          <cell r="A88" t="str">
            <v>Empresa Polo141302130</v>
          </cell>
          <cell r="B88">
            <v>0</v>
          </cell>
          <cell r="C88">
            <v>0</v>
          </cell>
          <cell r="D88">
            <v>8.7414500000000004</v>
          </cell>
          <cell r="E88">
            <v>9.7052599999999991</v>
          </cell>
          <cell r="F88">
            <v>43.107100000000003</v>
          </cell>
          <cell r="G88">
            <v>19.010260000000002</v>
          </cell>
        </row>
        <row r="89">
          <cell r="A89" t="str">
            <v>Empresa Polo141302140</v>
          </cell>
          <cell r="B89">
            <v>8.3984500000000004</v>
          </cell>
          <cell r="C89">
            <v>16.535900000000002</v>
          </cell>
          <cell r="D89">
            <v>-6.4040099999999995</v>
          </cell>
          <cell r="E89">
            <v>10.977639999999997</v>
          </cell>
          <cell r="F89">
            <v>9.2606300000000026</v>
          </cell>
          <cell r="G89">
            <v>42.935000000000002</v>
          </cell>
        </row>
        <row r="90">
          <cell r="A90" t="str">
            <v>Empresa Polo141302150</v>
          </cell>
          <cell r="B90">
            <v>0</v>
          </cell>
          <cell r="C90">
            <v>0</v>
          </cell>
          <cell r="D90">
            <v>4.9140800000000002</v>
          </cell>
          <cell r="E90">
            <v>12.374269999999997</v>
          </cell>
          <cell r="F90">
            <v>43.467000000000013</v>
          </cell>
          <cell r="G90">
            <v>9.7000000000000171</v>
          </cell>
        </row>
        <row r="91">
          <cell r="A91" t="str">
            <v>Empresa Polo141302200</v>
          </cell>
          <cell r="B91">
            <v>16.265740000000001</v>
          </cell>
          <cell r="C91">
            <v>1.1274399999999964</v>
          </cell>
          <cell r="D91">
            <v>27.743150000000004</v>
          </cell>
          <cell r="E91">
            <v>17.581510000000009</v>
          </cell>
          <cell r="F91">
            <v>25.425000000000001</v>
          </cell>
          <cell r="G91">
            <v>36.216000000000065</v>
          </cell>
        </row>
        <row r="92">
          <cell r="A92" t="str">
            <v>Empresa Polo141302400</v>
          </cell>
          <cell r="B92">
            <v>64.168279999999996</v>
          </cell>
          <cell r="C92">
            <v>48.199060000000003</v>
          </cell>
          <cell r="D92">
            <v>78.988640000000018</v>
          </cell>
          <cell r="E92">
            <v>19.765119999999996</v>
          </cell>
          <cell r="F92">
            <v>168.51234999999997</v>
          </cell>
          <cell r="G92">
            <v>0.97016999999999987</v>
          </cell>
        </row>
        <row r="93">
          <cell r="A93" t="str">
            <v>Empresa Polo141302500</v>
          </cell>
          <cell r="B93">
            <v>0</v>
          </cell>
          <cell r="C93">
            <v>0</v>
          </cell>
          <cell r="D93">
            <v>0</v>
          </cell>
          <cell r="E93">
            <v>3.4040000000000001E-2</v>
          </cell>
          <cell r="F93">
            <v>0.49544000000000005</v>
          </cell>
          <cell r="G93">
            <v>190.27650999999992</v>
          </cell>
        </row>
        <row r="94">
          <cell r="A94" t="str">
            <v>Empresa Polo141399999</v>
          </cell>
          <cell r="B94">
            <v>257.07986999999997</v>
          </cell>
          <cell r="C94">
            <v>618.59775000000013</v>
          </cell>
          <cell r="D94">
            <v>71.573610000000144</v>
          </cell>
          <cell r="E94">
            <v>-188.9951100000003</v>
          </cell>
          <cell r="F94">
            <v>-95.789459999999849</v>
          </cell>
          <cell r="G94">
            <v>2171.6755300000004</v>
          </cell>
        </row>
        <row r="95">
          <cell r="A95" t="str">
            <v>Empresa Polo141500000</v>
          </cell>
          <cell r="B95">
            <v>731.63808999999992</v>
          </cell>
          <cell r="C95">
            <v>413.49460999999997</v>
          </cell>
          <cell r="D95">
            <v>100.05553000000032</v>
          </cell>
          <cell r="E95">
            <v>2335.7405899999999</v>
          </cell>
          <cell r="F95">
            <v>1170.9279799999995</v>
          </cell>
          <cell r="G95">
            <v>2601.6588599999995</v>
          </cell>
        </row>
        <row r="96">
          <cell r="A96" t="str">
            <v>Empresa Polo141500010</v>
          </cell>
          <cell r="B96">
            <v>2839.5025700000001</v>
          </cell>
          <cell r="C96">
            <v>2245.3222199999996</v>
          </cell>
          <cell r="D96">
            <v>3205.0526100000016</v>
          </cell>
          <cell r="E96">
            <v>5619.300199999996</v>
          </cell>
          <cell r="F96">
            <v>3386.0815500000008</v>
          </cell>
          <cell r="G96">
            <v>440.03566000000046</v>
          </cell>
        </row>
        <row r="97">
          <cell r="A97" t="str">
            <v>Empresa Polo141500020</v>
          </cell>
          <cell r="B97">
            <v>1224.9493199999999</v>
          </cell>
          <cell r="C97">
            <v>1014.0258300000003</v>
          </cell>
          <cell r="D97">
            <v>226.31695999999965</v>
          </cell>
          <cell r="E97">
            <v>-631.12706000000003</v>
          </cell>
          <cell r="F97">
            <v>1327.5402300000003</v>
          </cell>
          <cell r="G97">
            <v>1132.9607599999995</v>
          </cell>
        </row>
        <row r="98">
          <cell r="A98" t="str">
            <v>Empresa Polo141500030</v>
          </cell>
          <cell r="B98">
            <v>824.65865999999994</v>
          </cell>
          <cell r="C98">
            <v>645.1648100000001</v>
          </cell>
          <cell r="D98">
            <v>195.03251000000023</v>
          </cell>
          <cell r="E98">
            <v>1190.4478899999999</v>
          </cell>
          <cell r="F98">
            <v>-652.23689000000013</v>
          </cell>
          <cell r="G98">
            <v>8444.1897400000016</v>
          </cell>
        </row>
        <row r="99">
          <cell r="A99" t="str">
            <v>Empresa Polo141500040</v>
          </cell>
          <cell r="B99">
            <v>6610.0366700000013</v>
          </cell>
          <cell r="C99">
            <v>5578.4315099999967</v>
          </cell>
          <cell r="D99">
            <v>10234.120650000003</v>
          </cell>
          <cell r="E99">
            <v>8510.3029200000019</v>
          </cell>
          <cell r="F99">
            <v>2921.247850000007</v>
          </cell>
          <cell r="G99">
            <v>770.56094000000007</v>
          </cell>
        </row>
        <row r="100">
          <cell r="A100" t="str">
            <v>Empresa Polo141500050</v>
          </cell>
          <cell r="B100">
            <v>9.4186800000000002</v>
          </cell>
          <cell r="C100">
            <v>871.13163999999995</v>
          </cell>
          <cell r="D100">
            <v>-604.94128000000001</v>
          </cell>
          <cell r="E100">
            <v>793.47274999999968</v>
          </cell>
          <cell r="F100">
            <v>800.4524600000002</v>
          </cell>
          <cell r="G100">
            <v>610.15214999999989</v>
          </cell>
        </row>
        <row r="101">
          <cell r="A101" t="str">
            <v>Empresa Polo141500100</v>
          </cell>
          <cell r="B101">
            <v>1124.2746999999999</v>
          </cell>
          <cell r="C101">
            <v>56.754279999999881</v>
          </cell>
          <cell r="D101">
            <v>0.58799999999996544</v>
          </cell>
          <cell r="E101">
            <v>617.64368000000013</v>
          </cell>
          <cell r="F101">
            <v>614.33352000000014</v>
          </cell>
          <cell r="G101">
            <v>303.74639000000002</v>
          </cell>
        </row>
        <row r="102">
          <cell r="A102" t="str">
            <v>Empresa Polo141500200</v>
          </cell>
          <cell r="B102">
            <v>169.62576999999999</v>
          </cell>
          <cell r="C102">
            <v>199.85751000000005</v>
          </cell>
          <cell r="D102">
            <v>195.60494999999992</v>
          </cell>
          <cell r="E102">
            <v>195.04565000000002</v>
          </cell>
          <cell r="F102">
            <v>440.78868999999997</v>
          </cell>
          <cell r="G102">
            <v>210604.91582999984</v>
          </cell>
        </row>
        <row r="103">
          <cell r="A103" t="str">
            <v>Empresa Polo141600000</v>
          </cell>
          <cell r="B103">
            <v>220867.32327000002</v>
          </cell>
          <cell r="C103">
            <v>208042.39611</v>
          </cell>
          <cell r="D103">
            <v>211077.34670999995</v>
          </cell>
          <cell r="E103">
            <v>211388.53704000008</v>
          </cell>
          <cell r="F103">
            <v>207562.17483999988</v>
          </cell>
          <cell r="G103">
            <v>43.740250000000003</v>
          </cell>
        </row>
        <row r="104">
          <cell r="A104" t="str">
            <v>Empresa Polo141600020</v>
          </cell>
          <cell r="B104">
            <v>19.132900000000003</v>
          </cell>
          <cell r="C104">
            <v>1.7257699999999936</v>
          </cell>
          <cell r="D104">
            <v>0</v>
          </cell>
          <cell r="E104">
            <v>0</v>
          </cell>
          <cell r="F104">
            <v>38.538959999999996</v>
          </cell>
          <cell r="G104">
            <v>576.22693000000027</v>
          </cell>
        </row>
        <row r="105">
          <cell r="A105" t="str">
            <v>Empresa Polo141700000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558.03086999999869</v>
          </cell>
        </row>
        <row r="106">
          <cell r="A106" t="str">
            <v>Empresa Polo141700600</v>
          </cell>
          <cell r="B106">
            <v>595.09776989999989</v>
          </cell>
          <cell r="C106">
            <v>889.76081009999996</v>
          </cell>
          <cell r="D106">
            <v>603.97739999999999</v>
          </cell>
          <cell r="E106">
            <v>657.88166999999976</v>
          </cell>
          <cell r="F106">
            <v>716.43067000000019</v>
          </cell>
          <cell r="G106">
            <v>-372.36121999999995</v>
          </cell>
        </row>
        <row r="107">
          <cell r="A107" t="str">
            <v>Empresa Polo141910200</v>
          </cell>
          <cell r="B107">
            <v>739.19628999999998</v>
          </cell>
          <cell r="C107">
            <v>373.49057000000005</v>
          </cell>
          <cell r="D107">
            <v>6823.9445800000012</v>
          </cell>
          <cell r="E107">
            <v>-908.62531000000035</v>
          </cell>
          <cell r="F107">
            <v>470.61288999999942</v>
          </cell>
          <cell r="G107">
            <v>-16.693860000000008</v>
          </cell>
        </row>
        <row r="108">
          <cell r="A108" t="str">
            <v>Empresa Polo141910240</v>
          </cell>
          <cell r="B108">
            <v>414.11082999999996</v>
          </cell>
          <cell r="C108">
            <v>129.39357000000007</v>
          </cell>
          <cell r="D108">
            <v>-258.18488000000008</v>
          </cell>
          <cell r="E108">
            <v>9.5584800000000314</v>
          </cell>
          <cell r="F108">
            <v>388.17821999999995</v>
          </cell>
          <cell r="G108">
            <v>47.247770000000003</v>
          </cell>
        </row>
        <row r="109">
          <cell r="A109" t="str">
            <v>Empresa Polo141910250</v>
          </cell>
          <cell r="B109">
            <v>19.108619999999998</v>
          </cell>
          <cell r="C109">
            <v>109.64845</v>
          </cell>
          <cell r="D109">
            <v>-109.98881</v>
          </cell>
          <cell r="E109">
            <v>1.0204999999999984</v>
          </cell>
          <cell r="F109">
            <v>58.375050000000016</v>
          </cell>
          <cell r="G109">
            <v>-242.45219999999998</v>
          </cell>
        </row>
        <row r="110">
          <cell r="A110" t="str">
            <v>Empresa Polo141910900</v>
          </cell>
          <cell r="B110">
            <v>17.189520000000002</v>
          </cell>
          <cell r="C110">
            <v>138.52253999999999</v>
          </cell>
          <cell r="D110">
            <v>72.94784999999996</v>
          </cell>
          <cell r="E110">
            <v>22.049150000000054</v>
          </cell>
          <cell r="F110">
            <v>94.193649999999877</v>
          </cell>
          <cell r="G110">
            <v>-10.409499999999994</v>
          </cell>
        </row>
        <row r="111">
          <cell r="A111" t="str">
            <v>Empresa Polo141960000</v>
          </cell>
          <cell r="B111">
            <v>8.7935599999999994</v>
          </cell>
          <cell r="C111">
            <v>-0.30335999999999963</v>
          </cell>
          <cell r="D111">
            <v>0.57262000000000057</v>
          </cell>
          <cell r="E111">
            <v>-2.2189199999999998</v>
          </cell>
          <cell r="F111">
            <v>261.80182000000002</v>
          </cell>
          <cell r="G111">
            <v>0.854360000000014</v>
          </cell>
        </row>
        <row r="112">
          <cell r="A112" t="str">
            <v>Empresa Polo141960010</v>
          </cell>
          <cell r="B112">
            <v>4.8936200000000003</v>
          </cell>
          <cell r="C112">
            <v>7.9099499999999985</v>
          </cell>
          <cell r="D112">
            <v>2.805830000000002</v>
          </cell>
          <cell r="E112">
            <v>5.6897699999999993</v>
          </cell>
          <cell r="F112">
            <v>2.7802100000000003</v>
          </cell>
          <cell r="G112">
            <v>4.9981899999984307</v>
          </cell>
        </row>
        <row r="113">
          <cell r="A113" t="str">
            <v>Empresa Polo141999999</v>
          </cell>
          <cell r="B113">
            <v>85.0244</v>
          </cell>
          <cell r="C113">
            <v>0.85318999999999789</v>
          </cell>
          <cell r="D113">
            <v>226.41327000000001</v>
          </cell>
          <cell r="E113">
            <v>1.2759800000000041</v>
          </cell>
          <cell r="F113">
            <v>-84.641820000000024</v>
          </cell>
          <cell r="G113">
            <v>6591.6912900000025</v>
          </cell>
        </row>
        <row r="114">
          <cell r="A114" t="str">
            <v>Empresa Polo233800000</v>
          </cell>
          <cell r="B114">
            <v>21629.945960000001</v>
          </cell>
          <cell r="C114">
            <v>2575.7958800000015</v>
          </cell>
          <cell r="D114">
            <v>1043.2822800000031</v>
          </cell>
          <cell r="E114">
            <v>-373.73280000000159</v>
          </cell>
          <cell r="F114">
            <v>-0.22946000000592903</v>
          </cell>
          <cell r="G114">
            <v>260.92082000000005</v>
          </cell>
        </row>
        <row r="115">
          <cell r="A115" t="str">
            <v>Empresa Polo241100011</v>
          </cell>
          <cell r="B115">
            <v>6422.3047474000005</v>
          </cell>
          <cell r="C115">
            <v>5982.7349497999994</v>
          </cell>
          <cell r="D115">
            <v>8487.9099328000029</v>
          </cell>
          <cell r="E115">
            <v>6705.3409299999985</v>
          </cell>
          <cell r="F115">
            <v>5787.0369399999981</v>
          </cell>
          <cell r="G115">
            <v>0.94420999999999999</v>
          </cell>
        </row>
        <row r="116">
          <cell r="A116" t="str">
            <v>Empresa Polo241100013</v>
          </cell>
          <cell r="B116">
            <v>138.63257160000001</v>
          </cell>
          <cell r="C116">
            <v>75.642147000000023</v>
          </cell>
          <cell r="D116">
            <v>198.98545139999999</v>
          </cell>
          <cell r="E116">
            <v>248.21613000000002</v>
          </cell>
          <cell r="F116">
            <v>323.60760999999991</v>
          </cell>
          <cell r="G116">
            <v>209.71016999999983</v>
          </cell>
        </row>
        <row r="117">
          <cell r="A117" t="str">
            <v>Empresa Polo241100014</v>
          </cell>
          <cell r="B117">
            <v>0.30611000000000005</v>
          </cell>
          <cell r="C117">
            <v>0.36095999999999989</v>
          </cell>
          <cell r="D117">
            <v>3.6021600000000005</v>
          </cell>
          <cell r="E117">
            <v>5.8993500000000001</v>
          </cell>
          <cell r="F117">
            <v>1.7890500000000014</v>
          </cell>
          <cell r="G117">
            <v>2342.5463200000013</v>
          </cell>
        </row>
        <row r="118">
          <cell r="A118" t="str">
            <v>Empresa Polo241100015</v>
          </cell>
          <cell r="B118">
            <v>280.94326169999999</v>
          </cell>
          <cell r="C118">
            <v>394.91875220000009</v>
          </cell>
          <cell r="D118">
            <v>1082.4381060999999</v>
          </cell>
          <cell r="E118">
            <v>32.112519999999677</v>
          </cell>
          <cell r="F118">
            <v>579.35196000000019</v>
          </cell>
          <cell r="G118">
            <v>567.76565000000119</v>
          </cell>
        </row>
        <row r="119">
          <cell r="A119" t="str">
            <v>Empresa Polo241100021</v>
          </cell>
          <cell r="B119">
            <v>2934.0743732000001</v>
          </cell>
          <cell r="C119">
            <v>2523.4724416999998</v>
          </cell>
          <cell r="D119">
            <v>3123.8935250999994</v>
          </cell>
          <cell r="E119">
            <v>2249.8025800000014</v>
          </cell>
          <cell r="F119">
            <v>1096.0207799999989</v>
          </cell>
          <cell r="G119">
            <v>878.9943600000006</v>
          </cell>
        </row>
        <row r="120">
          <cell r="A120" t="str">
            <v>Empresa Polo241100022</v>
          </cell>
          <cell r="B120">
            <v>618.46176659999992</v>
          </cell>
          <cell r="C120">
            <v>687.40831600000001</v>
          </cell>
          <cell r="D120">
            <v>832.38814739999998</v>
          </cell>
          <cell r="E120">
            <v>932.71520999999984</v>
          </cell>
          <cell r="F120">
            <v>1137.7494399999996</v>
          </cell>
          <cell r="G120">
            <v>670.69017000000031</v>
          </cell>
        </row>
        <row r="121">
          <cell r="A121" t="str">
            <v>Empresa Polo241100023</v>
          </cell>
          <cell r="B121">
            <v>808.18897149999998</v>
          </cell>
          <cell r="C121">
            <v>609.2529684000001</v>
          </cell>
          <cell r="D121">
            <v>1336.2541700999998</v>
          </cell>
          <cell r="E121">
            <v>732.02631999999994</v>
          </cell>
          <cell r="F121">
            <v>1097.5853299999999</v>
          </cell>
          <cell r="G121">
            <v>910.10172000000148</v>
          </cell>
        </row>
        <row r="122">
          <cell r="A122" t="str">
            <v>Empresa Polo241100024</v>
          </cell>
          <cell r="B122">
            <v>590.7257767000001</v>
          </cell>
          <cell r="C122">
            <v>626.6425562999998</v>
          </cell>
          <cell r="D122">
            <v>724.36322699999982</v>
          </cell>
          <cell r="E122">
            <v>615.77034000000049</v>
          </cell>
          <cell r="F122">
            <v>792.71255999999994</v>
          </cell>
          <cell r="G122">
            <v>293.23145999999997</v>
          </cell>
        </row>
        <row r="123">
          <cell r="A123" t="str">
            <v>Empresa Polo241100031</v>
          </cell>
          <cell r="B123">
            <v>850.5445729999999</v>
          </cell>
          <cell r="C123">
            <v>1402.4294400000001</v>
          </cell>
          <cell r="D123">
            <v>1462.3999469999999</v>
          </cell>
          <cell r="E123">
            <v>725.49539000000004</v>
          </cell>
          <cell r="F123">
            <v>742.10968000000048</v>
          </cell>
          <cell r="G123">
            <v>250.19601000000011</v>
          </cell>
        </row>
        <row r="124">
          <cell r="A124" t="str">
            <v>Empresa Polo241100032</v>
          </cell>
          <cell r="B124">
            <v>514.06679699999995</v>
          </cell>
          <cell r="C124">
            <v>270.11795000000006</v>
          </cell>
          <cell r="D124">
            <v>524.38368299999979</v>
          </cell>
          <cell r="E124">
            <v>607.77507000000014</v>
          </cell>
          <cell r="F124">
            <v>418.60861999999997</v>
          </cell>
          <cell r="G124">
            <v>1279.8047200000001</v>
          </cell>
        </row>
        <row r="125">
          <cell r="A125" t="str">
            <v>Empresa Polo241100050</v>
          </cell>
          <cell r="B125">
            <v>812.22904000000017</v>
          </cell>
          <cell r="C125">
            <v>651.89773999999989</v>
          </cell>
          <cell r="D125">
            <v>-161.67696000000024</v>
          </cell>
          <cell r="E125">
            <v>113.43126000000029</v>
          </cell>
          <cell r="F125">
            <v>301.07677999999987</v>
          </cell>
          <cell r="G125">
            <v>179.55959999999993</v>
          </cell>
        </row>
        <row r="126">
          <cell r="A126" t="str">
            <v>Empresa Polo241100200</v>
          </cell>
          <cell r="B126">
            <v>1267.2270900000001</v>
          </cell>
          <cell r="C126">
            <v>1245.9332199999997</v>
          </cell>
          <cell r="D126">
            <v>937.66483999999991</v>
          </cell>
          <cell r="E126">
            <v>964.07467000000088</v>
          </cell>
          <cell r="F126">
            <v>906.32987999999932</v>
          </cell>
          <cell r="G126">
            <v>60.997869999999978</v>
          </cell>
        </row>
        <row r="127">
          <cell r="A127" t="str">
            <v>Empresa Polo241100210</v>
          </cell>
          <cell r="B127">
            <v>155.15049999999999</v>
          </cell>
          <cell r="C127">
            <v>159.49972999999997</v>
          </cell>
          <cell r="D127">
            <v>112.74503000000004</v>
          </cell>
          <cell r="E127">
            <v>209.30992999999989</v>
          </cell>
          <cell r="F127">
            <v>161.77009000000021</v>
          </cell>
          <cell r="G127">
            <v>519.26980000000094</v>
          </cell>
        </row>
        <row r="128">
          <cell r="A128" t="str">
            <v>Empresa Polo241100220</v>
          </cell>
          <cell r="B128">
            <v>45.328419999999994</v>
          </cell>
          <cell r="C128">
            <v>34.832500000000003</v>
          </cell>
          <cell r="D128">
            <v>102.07894999999999</v>
          </cell>
          <cell r="E128">
            <v>51.78476999999998</v>
          </cell>
          <cell r="F128">
            <v>47.263260000000002</v>
          </cell>
          <cell r="G128">
            <v>26.571660000000001</v>
          </cell>
        </row>
        <row r="129">
          <cell r="A129" t="str">
            <v>Empresa Polo241100300</v>
          </cell>
          <cell r="B129">
            <v>487.82322139999997</v>
          </cell>
          <cell r="C129">
            <v>346.28335960000004</v>
          </cell>
          <cell r="D129">
            <v>642.31137900000022</v>
          </cell>
          <cell r="E129">
            <v>545.17902999999978</v>
          </cell>
          <cell r="F129">
            <v>1148.4236599999999</v>
          </cell>
          <cell r="G129">
            <v>111.54650999999996</v>
          </cell>
        </row>
        <row r="130">
          <cell r="A130" t="str">
            <v>Empresa Polo241100310</v>
          </cell>
          <cell r="B130">
            <v>80.207699300000002</v>
          </cell>
          <cell r="C130">
            <v>206.55983270000002</v>
          </cell>
          <cell r="D130">
            <v>-88.321672000000007</v>
          </cell>
          <cell r="E130">
            <v>150.27125000000001</v>
          </cell>
          <cell r="F130">
            <v>-300.14676000000003</v>
          </cell>
          <cell r="G130">
            <v>56.152330000000006</v>
          </cell>
        </row>
        <row r="131">
          <cell r="A131" t="str">
            <v>Empresa Polo241100320</v>
          </cell>
          <cell r="B131">
            <v>34.404019399999996</v>
          </cell>
          <cell r="C131">
            <v>228.35290090000001</v>
          </cell>
          <cell r="D131">
            <v>41.516549699999985</v>
          </cell>
          <cell r="E131">
            <v>58.113870000000077</v>
          </cell>
          <cell r="F131">
            <v>46.910909999999944</v>
          </cell>
          <cell r="G131">
            <v>113.83509000000004</v>
          </cell>
        </row>
        <row r="132">
          <cell r="A132" t="str">
            <v>Empresa Polo241100330</v>
          </cell>
          <cell r="B132">
            <v>30.529500000000002</v>
          </cell>
          <cell r="C132">
            <v>43.899056700000003</v>
          </cell>
          <cell r="D132">
            <v>77.104303299999998</v>
          </cell>
          <cell r="E132">
            <v>40.914140000000003</v>
          </cell>
          <cell r="F132">
            <v>45.810339999999997</v>
          </cell>
          <cell r="G132">
            <v>47.531799999999976</v>
          </cell>
        </row>
        <row r="133">
          <cell r="A133" t="str">
            <v>Empresa Polo241100400</v>
          </cell>
          <cell r="B133">
            <v>226.00994999999998</v>
          </cell>
          <cell r="C133">
            <v>370.43441999999993</v>
          </cell>
          <cell r="D133">
            <v>245.36457000000007</v>
          </cell>
          <cell r="E133">
            <v>-132.44212000000005</v>
          </cell>
          <cell r="F133">
            <v>123.19925999999998</v>
          </cell>
          <cell r="G133">
            <v>16.545459999999991</v>
          </cell>
        </row>
        <row r="134">
          <cell r="A134" t="str">
            <v>Empresa Polo241100410</v>
          </cell>
          <cell r="B134">
            <v>50.404619999999994</v>
          </cell>
          <cell r="C134">
            <v>59.148620000000008</v>
          </cell>
          <cell r="D134">
            <v>80.665350000000004</v>
          </cell>
          <cell r="E134">
            <v>30.566759999999988</v>
          </cell>
          <cell r="F134">
            <v>58.702800000000025</v>
          </cell>
          <cell r="G134">
            <v>138.45528999999988</v>
          </cell>
        </row>
        <row r="135">
          <cell r="A135" t="str">
            <v>Empresa Polo241100420</v>
          </cell>
          <cell r="B135">
            <v>0.8569500000000001</v>
          </cell>
          <cell r="C135">
            <v>1.97353</v>
          </cell>
          <cell r="D135">
            <v>8.3319399999999995</v>
          </cell>
          <cell r="E135">
            <v>112.70402</v>
          </cell>
          <cell r="F135">
            <v>14.768380000000022</v>
          </cell>
          <cell r="G135">
            <v>222.88925999999992</v>
          </cell>
        </row>
        <row r="136">
          <cell r="A136" t="str">
            <v>Empresa Polo241100500</v>
          </cell>
          <cell r="B136">
            <v>97.922308599999994</v>
          </cell>
          <cell r="C136">
            <v>119.93790340000002</v>
          </cell>
          <cell r="D136">
            <v>139.58705799999998</v>
          </cell>
          <cell r="E136">
            <v>222.34856000000002</v>
          </cell>
          <cell r="F136">
            <v>203.31421</v>
          </cell>
          <cell r="G136">
            <v>522.0622400000002</v>
          </cell>
        </row>
        <row r="137">
          <cell r="A137" t="str">
            <v>Empresa Polo241100505</v>
          </cell>
          <cell r="B137">
            <v>7.1920900000000003</v>
          </cell>
          <cell r="C137">
            <v>-4.1355400000000007</v>
          </cell>
          <cell r="D137">
            <v>246.41360999999998</v>
          </cell>
          <cell r="E137">
            <v>537.67734000000007</v>
          </cell>
          <cell r="F137">
            <v>567.81194000000005</v>
          </cell>
          <cell r="G137">
            <v>49.92752000000003</v>
          </cell>
        </row>
        <row r="138">
          <cell r="A138" t="str">
            <v>Empresa Polo241100510</v>
          </cell>
          <cell r="B138">
            <v>131.64105999999998</v>
          </cell>
          <cell r="C138">
            <v>1330.5215907000002</v>
          </cell>
          <cell r="D138">
            <v>492.96466929999997</v>
          </cell>
          <cell r="E138">
            <v>390.66616999999997</v>
          </cell>
          <cell r="F138">
            <v>453.67760999999973</v>
          </cell>
          <cell r="G138">
            <v>80.002800000000036</v>
          </cell>
        </row>
        <row r="139">
          <cell r="A139" t="str">
            <v>Empresa Polo241200100</v>
          </cell>
          <cell r="B139">
            <v>3.6562700000000001</v>
          </cell>
          <cell r="C139">
            <v>276.95582999999999</v>
          </cell>
          <cell r="D139">
            <v>-243.35744</v>
          </cell>
          <cell r="E139">
            <v>35.287129999999991</v>
          </cell>
          <cell r="F139">
            <v>31.023029999999991</v>
          </cell>
          <cell r="G139">
            <v>24.169880000000049</v>
          </cell>
        </row>
        <row r="140">
          <cell r="A140" t="str">
            <v>Empresa Polo241200200</v>
          </cell>
          <cell r="B140">
            <v>19.573420000000002</v>
          </cell>
          <cell r="C140">
            <v>23.606339999999992</v>
          </cell>
          <cell r="D140">
            <v>45.372700000000016</v>
          </cell>
          <cell r="E140">
            <v>68.644799999999989</v>
          </cell>
          <cell r="F140">
            <v>102.11993000000004</v>
          </cell>
          <cell r="G140">
            <v>-244.44650999999993</v>
          </cell>
        </row>
        <row r="141">
          <cell r="A141" t="str">
            <v>Empresa Polo241200210</v>
          </cell>
          <cell r="B141">
            <v>5.2732700000000001</v>
          </cell>
          <cell r="C141">
            <v>6.5954599999999992</v>
          </cell>
          <cell r="D141">
            <v>73.555910000000011</v>
          </cell>
          <cell r="E141">
            <v>21.938349999999986</v>
          </cell>
          <cell r="F141">
            <v>13.346260000000001</v>
          </cell>
          <cell r="G141">
            <v>97.160949999999957</v>
          </cell>
        </row>
        <row r="142">
          <cell r="A142" t="str">
            <v>Empresa Polo241200300</v>
          </cell>
          <cell r="B142">
            <v>330.30209000000002</v>
          </cell>
          <cell r="C142">
            <v>4.264699999999948</v>
          </cell>
          <cell r="D142">
            <v>315.63918000000001</v>
          </cell>
          <cell r="E142">
            <v>-37.770549999999957</v>
          </cell>
          <cell r="F142">
            <v>7.7967899999998735</v>
          </cell>
          <cell r="G142">
            <v>55.057230000000118</v>
          </cell>
        </row>
        <row r="143">
          <cell r="A143" t="str">
            <v>Empresa Polo241200400</v>
          </cell>
          <cell r="B143">
            <v>144.77966000000001</v>
          </cell>
          <cell r="C143">
            <v>102.74400999999997</v>
          </cell>
          <cell r="D143">
            <v>162.74203999999997</v>
          </cell>
          <cell r="E143">
            <v>183.35302000000019</v>
          </cell>
          <cell r="F143">
            <v>86.707159999999931</v>
          </cell>
          <cell r="G143">
            <v>13.01630999999999</v>
          </cell>
        </row>
        <row r="144">
          <cell r="A144" t="str">
            <v>Empresa Polo241200500</v>
          </cell>
          <cell r="B144">
            <v>107.76951000000001</v>
          </cell>
          <cell r="C144">
            <v>130.25905999999998</v>
          </cell>
          <cell r="D144">
            <v>165.41759000000002</v>
          </cell>
          <cell r="E144">
            <v>79.092019999999991</v>
          </cell>
          <cell r="F144">
            <v>175.50142000000005</v>
          </cell>
          <cell r="G144">
            <v>0.27576000000000001</v>
          </cell>
        </row>
        <row r="145">
          <cell r="A145" t="str">
            <v>Empresa Polo241200710</v>
          </cell>
          <cell r="B145">
            <v>3.4092232</v>
          </cell>
          <cell r="C145">
            <v>15.965259</v>
          </cell>
          <cell r="D145">
            <v>24.146257799999997</v>
          </cell>
          <cell r="E145">
            <v>-16.487539999999999</v>
          </cell>
          <cell r="F145">
            <v>10.409500000000005</v>
          </cell>
          <cell r="G145">
            <v>0</v>
          </cell>
        </row>
        <row r="146">
          <cell r="A146" t="str">
            <v>Empresa Polo241200720</v>
          </cell>
          <cell r="B146">
            <v>28.582969799999997</v>
          </cell>
          <cell r="C146">
            <v>-1.9185261000000011</v>
          </cell>
          <cell r="D146">
            <v>-19.029323699999996</v>
          </cell>
          <cell r="E146">
            <v>10.689250000000001</v>
          </cell>
          <cell r="F146">
            <v>-11.489030000000001</v>
          </cell>
          <cell r="G146">
            <v>0</v>
          </cell>
        </row>
        <row r="147">
          <cell r="A147" t="str">
            <v>Empresa Polo241200730</v>
          </cell>
          <cell r="B147">
            <v>0</v>
          </cell>
          <cell r="C147">
            <v>13.60904</v>
          </cell>
          <cell r="D147">
            <v>-12.549630000000001</v>
          </cell>
          <cell r="E147">
            <v>0.03</v>
          </cell>
          <cell r="F147">
            <v>-3.8000000000000256E-3</v>
          </cell>
          <cell r="G147">
            <v>98.786329999999907</v>
          </cell>
        </row>
        <row r="148">
          <cell r="A148" t="str">
            <v>Empresa Polo241200740</v>
          </cell>
          <cell r="B148">
            <v>3.2979499999999997</v>
          </cell>
          <cell r="C148">
            <v>-3.0851499999999996</v>
          </cell>
          <cell r="D148">
            <v>0.81</v>
          </cell>
          <cell r="E148">
            <v>0.22500000000000001</v>
          </cell>
          <cell r="F148">
            <v>9.8000000000000309E-3</v>
          </cell>
          <cell r="G148">
            <v>88.169399999999996</v>
          </cell>
        </row>
        <row r="149">
          <cell r="A149" t="str">
            <v>Empresa Polo241200790</v>
          </cell>
          <cell r="B149">
            <v>1508.7224070000002</v>
          </cell>
          <cell r="C149">
            <v>-677.44665300000031</v>
          </cell>
          <cell r="D149">
            <v>-292.19464399999981</v>
          </cell>
          <cell r="E149">
            <v>183.50579999999991</v>
          </cell>
          <cell r="F149">
            <v>127.45440000000019</v>
          </cell>
          <cell r="G149">
            <v>8.7899799999999999</v>
          </cell>
        </row>
        <row r="150">
          <cell r="A150" t="str">
            <v>Empresa Polo241300100</v>
          </cell>
          <cell r="B150">
            <v>40.244329999999998</v>
          </cell>
          <cell r="C150">
            <v>65.663089999999983</v>
          </cell>
          <cell r="D150">
            <v>11.671720000000022</v>
          </cell>
          <cell r="E150">
            <v>63.382710000000003</v>
          </cell>
          <cell r="F150">
            <v>123.17654000000007</v>
          </cell>
          <cell r="G150">
            <v>21.440290000000033</v>
          </cell>
        </row>
        <row r="151">
          <cell r="A151" t="str">
            <v>Empresa Polo241300200</v>
          </cell>
          <cell r="B151">
            <v>2.8313299999999999</v>
          </cell>
          <cell r="C151">
            <v>5.6227200000000011</v>
          </cell>
          <cell r="D151">
            <v>12.318479999999999</v>
          </cell>
          <cell r="E151">
            <v>11.932870000000005</v>
          </cell>
          <cell r="F151">
            <v>4.975529999999992</v>
          </cell>
          <cell r="G151">
            <v>264.95931000000019</v>
          </cell>
        </row>
        <row r="152">
          <cell r="A152" t="str">
            <v>Empresa Polo241300300</v>
          </cell>
          <cell r="B152">
            <v>54.43674</v>
          </cell>
          <cell r="C152">
            <v>59.03913</v>
          </cell>
          <cell r="D152">
            <v>55.476759999999999</v>
          </cell>
          <cell r="E152">
            <v>37.084130000000016</v>
          </cell>
          <cell r="F152">
            <v>23.78726999999995</v>
          </cell>
          <cell r="G152">
            <v>4</v>
          </cell>
        </row>
        <row r="153">
          <cell r="A153" t="str">
            <v>Empresa Polo241300400</v>
          </cell>
          <cell r="B153">
            <v>431.37398999999994</v>
          </cell>
          <cell r="C153">
            <v>614.52628000000016</v>
          </cell>
          <cell r="D153">
            <v>38.38339999999971</v>
          </cell>
          <cell r="E153">
            <v>195.55867000000012</v>
          </cell>
          <cell r="F153">
            <v>307.17867999999999</v>
          </cell>
          <cell r="G153">
            <v>21.362510000000015</v>
          </cell>
        </row>
        <row r="154">
          <cell r="A154" t="str">
            <v>Empresa Polo241300410</v>
          </cell>
          <cell r="B154">
            <v>0</v>
          </cell>
          <cell r="C154">
            <v>0</v>
          </cell>
          <cell r="D154">
            <v>0.45500000000000002</v>
          </cell>
          <cell r="E154">
            <v>0</v>
          </cell>
          <cell r="F154">
            <v>57.004059999999996</v>
          </cell>
          <cell r="G154">
            <v>43.741969999999981</v>
          </cell>
        </row>
        <row r="155">
          <cell r="A155" t="str">
            <v>Empresa Polo241301300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1659.7048100000002</v>
          </cell>
        </row>
        <row r="156">
          <cell r="A156" t="str">
            <v>Empresa Polo241301310</v>
          </cell>
          <cell r="B156">
            <v>5.4831799999999999</v>
          </cell>
          <cell r="C156">
            <v>6.8812799999999994</v>
          </cell>
          <cell r="D156">
            <v>82.644700000000014</v>
          </cell>
          <cell r="E156">
            <v>58.157109999999989</v>
          </cell>
          <cell r="F156">
            <v>11.349549999999994</v>
          </cell>
          <cell r="G156">
            <v>-1278.3456500000002</v>
          </cell>
        </row>
        <row r="157">
          <cell r="A157" t="str">
            <v>Empresa Polo241301330</v>
          </cell>
          <cell r="B157">
            <v>2.8676599999999999</v>
          </cell>
          <cell r="C157">
            <v>66.090780000000009</v>
          </cell>
          <cell r="D157">
            <v>54.21562999999999</v>
          </cell>
          <cell r="E157">
            <v>5.9713600000000042</v>
          </cell>
          <cell r="F157">
            <v>46.91079000000002</v>
          </cell>
          <cell r="G157">
            <v>-493.27269000000024</v>
          </cell>
        </row>
        <row r="158">
          <cell r="A158" t="str">
            <v>Empresa Polo241301340</v>
          </cell>
          <cell r="B158">
            <v>2223.7511800000002</v>
          </cell>
          <cell r="C158">
            <v>680.82632000000012</v>
          </cell>
          <cell r="D158">
            <v>782.78051999999934</v>
          </cell>
          <cell r="E158">
            <v>1751.8851500000001</v>
          </cell>
          <cell r="F158">
            <v>810.69720000000143</v>
          </cell>
          <cell r="G158">
            <v>30.310879999999941</v>
          </cell>
        </row>
        <row r="159">
          <cell r="A159" t="str">
            <v>Empresa Polo241301350</v>
          </cell>
          <cell r="B159">
            <v>120.29275</v>
          </cell>
          <cell r="C159">
            <v>17.242390000000015</v>
          </cell>
          <cell r="D159">
            <v>-134.94465000000002</v>
          </cell>
          <cell r="E159">
            <v>214.3</v>
          </cell>
          <cell r="F159">
            <v>1353.2002800000002</v>
          </cell>
          <cell r="G159">
            <v>66.682350000000042</v>
          </cell>
        </row>
        <row r="160">
          <cell r="A160" t="str">
            <v>Empresa Polo241301360</v>
          </cell>
          <cell r="B160">
            <v>32.480490000000003</v>
          </cell>
          <cell r="C160">
            <v>255.70387000000002</v>
          </cell>
          <cell r="D160">
            <v>-99.832880000000017</v>
          </cell>
          <cell r="E160">
            <v>110.10481999999999</v>
          </cell>
          <cell r="F160">
            <v>821.08633000000009</v>
          </cell>
          <cell r="G160">
            <v>34.859150000000113</v>
          </cell>
        </row>
        <row r="161">
          <cell r="A161" t="str">
            <v>Empresa Polo241301390</v>
          </cell>
          <cell r="B161">
            <v>2.84552</v>
          </cell>
          <cell r="C161">
            <v>195.13634999999999</v>
          </cell>
          <cell r="D161">
            <v>-24.53546</v>
          </cell>
          <cell r="E161">
            <v>83.583210000000037</v>
          </cell>
          <cell r="F161">
            <v>74.384029999999939</v>
          </cell>
          <cell r="G161">
            <v>-18.180499999999483</v>
          </cell>
        </row>
        <row r="162">
          <cell r="A162" t="str">
            <v>Empresa Polo241301400</v>
          </cell>
          <cell r="B162">
            <v>554.06290999999999</v>
          </cell>
          <cell r="C162">
            <v>-1144.8857599999999</v>
          </cell>
          <cell r="D162">
            <v>364.35679999999985</v>
          </cell>
          <cell r="E162">
            <v>1215.1307499999998</v>
          </cell>
          <cell r="F162">
            <v>111.86931000000004</v>
          </cell>
          <cell r="G162">
            <v>-631.10877000000005</v>
          </cell>
        </row>
        <row r="163">
          <cell r="A163" t="str">
            <v>Empresa Polo241301500</v>
          </cell>
          <cell r="B163">
            <v>1305.76045</v>
          </cell>
          <cell r="C163">
            <v>2236.3715300000003</v>
          </cell>
          <cell r="D163">
            <v>-652.6202000000003</v>
          </cell>
          <cell r="E163">
            <v>-2322.6533199999999</v>
          </cell>
          <cell r="F163">
            <v>296.68879000000004</v>
          </cell>
          <cell r="G163">
            <v>398.16830000000027</v>
          </cell>
        </row>
        <row r="164">
          <cell r="A164" t="str">
            <v>Empresa Polo241301511</v>
          </cell>
          <cell r="B164">
            <v>0</v>
          </cell>
          <cell r="C164">
            <v>2.5034000000000001</v>
          </cell>
          <cell r="D164">
            <v>804.97714999999994</v>
          </cell>
          <cell r="E164">
            <v>379.13707000000022</v>
          </cell>
          <cell r="F164">
            <v>18.524419999999736</v>
          </cell>
          <cell r="G164">
            <v>1838.8430299999964</v>
          </cell>
        </row>
        <row r="165">
          <cell r="A165" t="str">
            <v>Empresa Polo241301512</v>
          </cell>
          <cell r="B165">
            <v>43.476559999999999</v>
          </cell>
          <cell r="C165">
            <v>275.12431000000004</v>
          </cell>
          <cell r="D165">
            <v>-100.93842000000004</v>
          </cell>
          <cell r="E165">
            <v>671.24153000000001</v>
          </cell>
          <cell r="F165">
            <v>103.89922000000001</v>
          </cell>
          <cell r="G165">
            <v>107.54077999999981</v>
          </cell>
        </row>
        <row r="166">
          <cell r="A166" t="str">
            <v>Empresa Polo241301513</v>
          </cell>
          <cell r="B166">
            <v>289.98668000000004</v>
          </cell>
          <cell r="C166">
            <v>130.63581000000005</v>
          </cell>
          <cell r="D166">
            <v>175.68358999999987</v>
          </cell>
          <cell r="E166">
            <v>234.59748000000002</v>
          </cell>
          <cell r="F166">
            <v>788.33840999999984</v>
          </cell>
          <cell r="G166">
            <v>62.72393999999997</v>
          </cell>
        </row>
        <row r="167">
          <cell r="A167" t="str">
            <v>Empresa Polo241301514</v>
          </cell>
          <cell r="B167">
            <v>4834.2635099999998</v>
          </cell>
          <cell r="C167">
            <v>8373.3488499999985</v>
          </cell>
          <cell r="D167">
            <v>5291.1581100000003</v>
          </cell>
          <cell r="E167">
            <v>24.784370000001218</v>
          </cell>
          <cell r="F167">
            <v>2286.2797200000023</v>
          </cell>
          <cell r="G167">
            <v>642.59496999999919</v>
          </cell>
        </row>
        <row r="168">
          <cell r="A168" t="str">
            <v>Empresa Polo241301515</v>
          </cell>
          <cell r="B168">
            <v>72.570250000000001</v>
          </cell>
          <cell r="C168">
            <v>47.31422000000002</v>
          </cell>
          <cell r="D168">
            <v>763.65070000000014</v>
          </cell>
          <cell r="E168">
            <v>130.05250999999987</v>
          </cell>
          <cell r="F168">
            <v>96.12264000000016</v>
          </cell>
          <cell r="G168">
            <v>-83.455099999999959</v>
          </cell>
        </row>
        <row r="169">
          <cell r="A169" t="str">
            <v>Empresa Polo241301516</v>
          </cell>
          <cell r="B169">
            <v>59.541179999999997</v>
          </cell>
          <cell r="C169">
            <v>39.088160000000002</v>
          </cell>
          <cell r="D169">
            <v>15.225</v>
          </cell>
          <cell r="E169">
            <v>-3.8802000000000021</v>
          </cell>
          <cell r="F169">
            <v>14.478300000000004</v>
          </cell>
          <cell r="G169">
            <v>458.08689999999933</v>
          </cell>
        </row>
        <row r="170">
          <cell r="A170" t="str">
            <v>Empresa Polo241301517</v>
          </cell>
          <cell r="B170">
            <v>1340.0340900000001</v>
          </cell>
          <cell r="C170">
            <v>143.91953000000012</v>
          </cell>
          <cell r="D170">
            <v>780.69452999999976</v>
          </cell>
          <cell r="E170">
            <v>1183.3491399999998</v>
          </cell>
          <cell r="F170">
            <v>749.63337000000001</v>
          </cell>
          <cell r="G170">
            <v>716.66308000000026</v>
          </cell>
        </row>
        <row r="171">
          <cell r="A171" t="str">
            <v>Empresa Polo241301530</v>
          </cell>
          <cell r="B171">
            <v>554.37351000000001</v>
          </cell>
          <cell r="C171">
            <v>713.65098999999998</v>
          </cell>
          <cell r="D171">
            <v>-763.76802999999995</v>
          </cell>
          <cell r="E171">
            <v>-194.63909000000001</v>
          </cell>
          <cell r="F171">
            <v>33.96963999999997</v>
          </cell>
          <cell r="G171">
            <v>20.768300000000011</v>
          </cell>
        </row>
        <row r="172">
          <cell r="A172" t="str">
            <v>Empresa Polo241301600</v>
          </cell>
          <cell r="B172">
            <v>0</v>
          </cell>
          <cell r="C172">
            <v>27</v>
          </cell>
          <cell r="D172">
            <v>209.23732999999999</v>
          </cell>
          <cell r="E172">
            <v>899.92952000000014</v>
          </cell>
          <cell r="F172">
            <v>998.95</v>
          </cell>
          <cell r="G172">
            <v>0</v>
          </cell>
        </row>
        <row r="173">
          <cell r="A173" t="str">
            <v>Empresa Polo241301610</v>
          </cell>
          <cell r="B173">
            <v>0</v>
          </cell>
          <cell r="C173">
            <v>46.36</v>
          </cell>
          <cell r="D173">
            <v>1429.2402000000002</v>
          </cell>
          <cell r="E173">
            <v>1091.3331799999999</v>
          </cell>
          <cell r="F173">
            <v>553.81421</v>
          </cell>
          <cell r="G173">
            <v>14.9343</v>
          </cell>
        </row>
        <row r="174">
          <cell r="A174" t="str">
            <v>Empresa Polo241301621</v>
          </cell>
          <cell r="B174">
            <v>1.6598900000000001</v>
          </cell>
          <cell r="C174">
            <v>93.728110000000001</v>
          </cell>
          <cell r="D174">
            <v>-30.1614</v>
          </cell>
          <cell r="E174">
            <v>60.745889999999989</v>
          </cell>
          <cell r="F174">
            <v>17.839410000000015</v>
          </cell>
          <cell r="G174">
            <v>92.345620000000025</v>
          </cell>
        </row>
        <row r="175">
          <cell r="A175" t="str">
            <v>Empresa Polo241301622</v>
          </cell>
          <cell r="B175">
            <v>4.1667500000000004</v>
          </cell>
          <cell r="C175">
            <v>-2.8344200000000006</v>
          </cell>
          <cell r="D175">
            <v>0</v>
          </cell>
          <cell r="E175">
            <v>21.702999999999999</v>
          </cell>
          <cell r="F175">
            <v>0</v>
          </cell>
          <cell r="G175">
            <v>2324.1240400000006</v>
          </cell>
        </row>
        <row r="176">
          <cell r="A176" t="str">
            <v>Empresa Polo241301623</v>
          </cell>
          <cell r="B176">
            <v>0</v>
          </cell>
          <cell r="C176">
            <v>3.6330200000000001</v>
          </cell>
          <cell r="D176">
            <v>13.322529999999999</v>
          </cell>
          <cell r="E176">
            <v>16.467009999999998</v>
          </cell>
          <cell r="F176">
            <v>0.84000000000000341</v>
          </cell>
          <cell r="G176">
            <v>-159.45956999999999</v>
          </cell>
        </row>
        <row r="177">
          <cell r="A177" t="str">
            <v>Empresa Polo241301624</v>
          </cell>
          <cell r="B177">
            <v>0</v>
          </cell>
          <cell r="C177">
            <v>0</v>
          </cell>
          <cell r="D177">
            <v>44.203420000000001</v>
          </cell>
          <cell r="E177">
            <v>-7.2532500000000013</v>
          </cell>
          <cell r="F177">
            <v>70.608130000000003</v>
          </cell>
          <cell r="G177">
            <v>441.21947</v>
          </cell>
        </row>
        <row r="178">
          <cell r="A178" t="str">
            <v>Empresa Polo241301700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306.96952000000033</v>
          </cell>
        </row>
        <row r="179">
          <cell r="A179" t="str">
            <v>Empresa Polo241301710</v>
          </cell>
          <cell r="B179">
            <v>32.365789999999997</v>
          </cell>
          <cell r="C179">
            <v>286.35156999999998</v>
          </cell>
          <cell r="D179">
            <v>1839.2599</v>
          </cell>
          <cell r="E179">
            <v>705.0991299999996</v>
          </cell>
          <cell r="F179">
            <v>1181.1708699999999</v>
          </cell>
          <cell r="G179">
            <v>45.425790000000063</v>
          </cell>
        </row>
        <row r="180">
          <cell r="A180" t="str">
            <v>Empresa Polo241301720</v>
          </cell>
          <cell r="B180">
            <v>328.88970999999998</v>
          </cell>
          <cell r="C180">
            <v>242.37820000000005</v>
          </cell>
          <cell r="D180">
            <v>182.37076999999988</v>
          </cell>
          <cell r="E180">
            <v>194.79799000000003</v>
          </cell>
          <cell r="F180">
            <v>647.17750000000001</v>
          </cell>
          <cell r="G180">
            <v>36.09579999999994</v>
          </cell>
        </row>
        <row r="181">
          <cell r="A181" t="str">
            <v>Empresa Polo241301800</v>
          </cell>
          <cell r="B181">
            <v>99.185739999999996</v>
          </cell>
          <cell r="C181">
            <v>400.19735000000003</v>
          </cell>
          <cell r="D181">
            <v>420.00803999999994</v>
          </cell>
          <cell r="E181">
            <v>-127.06063999999992</v>
          </cell>
          <cell r="F181">
            <v>393.98587999999995</v>
          </cell>
          <cell r="G181">
            <v>3415.4197800000002</v>
          </cell>
        </row>
        <row r="182">
          <cell r="A182" t="str">
            <v>Empresa Polo241301810</v>
          </cell>
          <cell r="B182">
            <v>266.95594999999997</v>
          </cell>
          <cell r="C182">
            <v>213.17119000000002</v>
          </cell>
          <cell r="D182">
            <v>299.65607000000006</v>
          </cell>
          <cell r="E182">
            <v>890.08650999999986</v>
          </cell>
          <cell r="F182">
            <v>351.48975999999993</v>
          </cell>
          <cell r="G182">
            <v>29.090379999999982</v>
          </cell>
        </row>
        <row r="183">
          <cell r="A183" t="str">
            <v>Empresa Polo241301820</v>
          </cell>
          <cell r="B183">
            <v>35.696830000000006</v>
          </cell>
          <cell r="C183">
            <v>68.038759999999996</v>
          </cell>
          <cell r="D183">
            <v>51.919639999999987</v>
          </cell>
          <cell r="E183">
            <v>48.022630000000021</v>
          </cell>
          <cell r="F183">
            <v>65.605289999999968</v>
          </cell>
          <cell r="G183">
            <v>37.124509999999987</v>
          </cell>
        </row>
        <row r="184">
          <cell r="A184" t="str">
            <v>Empresa Polo241301830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71.183109999999942</v>
          </cell>
        </row>
        <row r="185">
          <cell r="A185" t="str">
            <v>Empresa Polo241301900</v>
          </cell>
          <cell r="B185">
            <v>55.553330000000003</v>
          </cell>
          <cell r="C185">
            <v>84.26591999999998</v>
          </cell>
          <cell r="D185">
            <v>-26.918819999999997</v>
          </cell>
          <cell r="E185">
            <v>182.79725999999999</v>
          </cell>
          <cell r="F185">
            <v>68.652940000000001</v>
          </cell>
          <cell r="G185">
            <v>8.0095799999999961</v>
          </cell>
        </row>
        <row r="186">
          <cell r="A186" t="str">
            <v>Empresa Polo241301910</v>
          </cell>
          <cell r="B186">
            <v>3133.8944700000002</v>
          </cell>
          <cell r="C186">
            <v>4101.7010899999996</v>
          </cell>
          <cell r="D186">
            <v>5482.2924199999998</v>
          </cell>
          <cell r="E186">
            <v>1761.2603100000015</v>
          </cell>
          <cell r="F186">
            <v>3210.7334899999987</v>
          </cell>
          <cell r="G186">
            <v>1201.4696700000004</v>
          </cell>
        </row>
        <row r="187">
          <cell r="A187" t="str">
            <v>Empresa Polo241302000</v>
          </cell>
          <cell r="B187">
            <v>39.174429999999994</v>
          </cell>
          <cell r="C187">
            <v>21.354690000000005</v>
          </cell>
          <cell r="D187">
            <v>32.344029999999982</v>
          </cell>
          <cell r="E187">
            <v>191.05100000000002</v>
          </cell>
          <cell r="F187">
            <v>120.31102999999996</v>
          </cell>
          <cell r="G187">
            <v>5946.5609000000004</v>
          </cell>
        </row>
        <row r="188">
          <cell r="A188" t="str">
            <v>Empresa Polo241302010</v>
          </cell>
          <cell r="B188">
            <v>0.83311000000000002</v>
          </cell>
          <cell r="C188">
            <v>12.537939999999999</v>
          </cell>
          <cell r="D188">
            <v>-312.46410000000003</v>
          </cell>
          <cell r="E188">
            <v>493.69999000000001</v>
          </cell>
          <cell r="F188">
            <v>77.094380000000001</v>
          </cell>
          <cell r="G188">
            <v>395.85007000000019</v>
          </cell>
        </row>
        <row r="189">
          <cell r="A189" t="str">
            <v>Empresa Polo241302020</v>
          </cell>
          <cell r="B189">
            <v>97.395129999999995</v>
          </cell>
          <cell r="C189">
            <v>105.42832999999999</v>
          </cell>
          <cell r="D189">
            <v>96.96993999999998</v>
          </cell>
          <cell r="E189">
            <v>103.25547000000006</v>
          </cell>
          <cell r="F189">
            <v>164.94437999999997</v>
          </cell>
          <cell r="G189">
            <v>47.294449999999983</v>
          </cell>
        </row>
        <row r="190">
          <cell r="A190" t="str">
            <v>Empresa Polo241302030</v>
          </cell>
          <cell r="B190">
            <v>3.8936700000000002</v>
          </cell>
          <cell r="C190">
            <v>3.5238900000000006</v>
          </cell>
          <cell r="D190">
            <v>1.4401799999999989</v>
          </cell>
          <cell r="E190">
            <v>3.2405300000000015</v>
          </cell>
          <cell r="F190">
            <v>3.7748800000000013</v>
          </cell>
          <cell r="G190">
            <v>143.06874999999999</v>
          </cell>
        </row>
        <row r="191">
          <cell r="A191" t="str">
            <v>Empresa Polo241302040</v>
          </cell>
          <cell r="B191">
            <v>1194.01351</v>
          </cell>
          <cell r="C191">
            <v>1196.7360199999996</v>
          </cell>
          <cell r="D191">
            <v>1019.8254100000004</v>
          </cell>
          <cell r="E191">
            <v>2339.92434</v>
          </cell>
          <cell r="F191">
            <v>2130.6816799999988</v>
          </cell>
          <cell r="G191">
            <v>171.62646999999981</v>
          </cell>
        </row>
        <row r="192">
          <cell r="A192" t="str">
            <v>Empresa Polo241302045</v>
          </cell>
          <cell r="B192">
            <v>3479.6982699999999</v>
          </cell>
          <cell r="C192">
            <v>2336.3039099999996</v>
          </cell>
          <cell r="D192">
            <v>4450.5173800000011</v>
          </cell>
          <cell r="E192">
            <v>3738.4787099999994</v>
          </cell>
          <cell r="F192">
            <v>3386.6496000000006</v>
          </cell>
          <cell r="G192">
            <v>26.924549999999996</v>
          </cell>
        </row>
        <row r="193">
          <cell r="A193" t="str">
            <v>Empresa Polo241302050</v>
          </cell>
          <cell r="B193">
            <v>333.16780999999997</v>
          </cell>
          <cell r="C193">
            <v>304.32032999999996</v>
          </cell>
          <cell r="D193">
            <v>-83.49073999999996</v>
          </cell>
          <cell r="E193">
            <v>180.35968000000003</v>
          </cell>
          <cell r="F193">
            <v>335.87696000000005</v>
          </cell>
          <cell r="G193">
            <v>5.6079699999999946</v>
          </cell>
        </row>
        <row r="194">
          <cell r="A194" t="str">
            <v>Empresa Polo241302100</v>
          </cell>
          <cell r="B194">
            <v>49.042759999999994</v>
          </cell>
          <cell r="C194">
            <v>47.713079999999998</v>
          </cell>
          <cell r="D194">
            <v>48.006469999999993</v>
          </cell>
          <cell r="E194">
            <v>47.395830000000018</v>
          </cell>
          <cell r="F194">
            <v>39.131750000000011</v>
          </cell>
          <cell r="G194">
            <v>19.058559999999993</v>
          </cell>
        </row>
        <row r="195">
          <cell r="A195" t="str">
            <v>Empresa Polo241302110</v>
          </cell>
          <cell r="B195">
            <v>220.62649999999999</v>
          </cell>
          <cell r="C195">
            <v>226.28093000000004</v>
          </cell>
          <cell r="D195">
            <v>205.25299999999987</v>
          </cell>
          <cell r="E195">
            <v>325.47068000000013</v>
          </cell>
          <cell r="F195">
            <v>168.11586999999986</v>
          </cell>
          <cell r="G195">
            <v>179.50719000000004</v>
          </cell>
        </row>
        <row r="196">
          <cell r="A196" t="str">
            <v>Empresa Polo241302120</v>
          </cell>
          <cell r="B196">
            <v>220.71686000000005</v>
          </cell>
          <cell r="C196">
            <v>169.8564199999999</v>
          </cell>
          <cell r="D196">
            <v>170.66582999999991</v>
          </cell>
          <cell r="E196">
            <v>137.76166000000023</v>
          </cell>
          <cell r="F196">
            <v>201.80394999999987</v>
          </cell>
          <cell r="G196">
            <v>3.7640400000000032</v>
          </cell>
        </row>
        <row r="197">
          <cell r="A197" t="str">
            <v>Empresa Polo241302130</v>
          </cell>
          <cell r="B197">
            <v>0</v>
          </cell>
          <cell r="C197">
            <v>0</v>
          </cell>
          <cell r="D197">
            <v>32.371580000000002</v>
          </cell>
          <cell r="E197">
            <v>16.974589999999999</v>
          </cell>
          <cell r="F197">
            <v>40.046580000000006</v>
          </cell>
          <cell r="G197">
            <v>339.36253000000079</v>
          </cell>
        </row>
        <row r="198">
          <cell r="A198" t="str">
            <v>Empresa Polo241302140</v>
          </cell>
          <cell r="B198">
            <v>8.9276999999999997</v>
          </cell>
          <cell r="C198">
            <v>6.5845500000000001</v>
          </cell>
          <cell r="D198">
            <v>5.9413500000000017</v>
          </cell>
          <cell r="E198">
            <v>15.889770000000006</v>
          </cell>
          <cell r="F198">
            <v>12.327759999999998</v>
          </cell>
          <cell r="G198">
            <v>2738.4495900000002</v>
          </cell>
        </row>
        <row r="199">
          <cell r="A199" t="str">
            <v>Empresa Polo241302150</v>
          </cell>
          <cell r="B199">
            <v>0</v>
          </cell>
          <cell r="C199">
            <v>0</v>
          </cell>
          <cell r="D199">
            <v>3.2193200000000006</v>
          </cell>
          <cell r="E199">
            <v>8.4123200000000011</v>
          </cell>
          <cell r="F199">
            <v>40.340050000000005</v>
          </cell>
          <cell r="G199">
            <v>274.35113999999987</v>
          </cell>
        </row>
        <row r="200">
          <cell r="A200" t="str">
            <v>Empresa Polo241302400</v>
          </cell>
          <cell r="B200">
            <v>247.16953999999998</v>
          </cell>
          <cell r="C200">
            <v>54.924070000000029</v>
          </cell>
          <cell r="D200">
            <v>-9.6110200000000532</v>
          </cell>
          <cell r="E200">
            <v>51.436890000000062</v>
          </cell>
          <cell r="F200">
            <v>91.500499999999988</v>
          </cell>
          <cell r="G200">
            <v>173.16955000000007</v>
          </cell>
        </row>
        <row r="201">
          <cell r="A201" t="str">
            <v>Empresa Polo241302500</v>
          </cell>
          <cell r="B201">
            <v>7.6560000000000003E-2</v>
          </cell>
          <cell r="C201">
            <v>-7.6560000000000003E-2</v>
          </cell>
          <cell r="D201">
            <v>0.39384000000000002</v>
          </cell>
          <cell r="E201">
            <v>0.91316999999999982</v>
          </cell>
          <cell r="F201">
            <v>10.49939</v>
          </cell>
          <cell r="G201">
            <v>-5810.9395800000011</v>
          </cell>
        </row>
        <row r="202">
          <cell r="A202" t="str">
            <v>Empresa Polo241399999</v>
          </cell>
          <cell r="B202">
            <v>828.02003300000013</v>
          </cell>
          <cell r="C202">
            <v>750.73156700000038</v>
          </cell>
          <cell r="D202">
            <v>927.7847599999991</v>
          </cell>
          <cell r="E202">
            <v>842.00734000000102</v>
          </cell>
          <cell r="F202">
            <v>-105.64316000000053</v>
          </cell>
          <cell r="G202">
            <v>63.302350000000018</v>
          </cell>
        </row>
        <row r="203">
          <cell r="A203" t="str">
            <v>Empresa Polo241500000</v>
          </cell>
          <cell r="B203">
            <v>34.735844999999998</v>
          </cell>
          <cell r="C203">
            <v>52.391765000000007</v>
          </cell>
          <cell r="D203">
            <v>568.30226000000005</v>
          </cell>
          <cell r="E203">
            <v>-595.26133000000004</v>
          </cell>
          <cell r="F203">
            <v>278.61977000000002</v>
          </cell>
          <cell r="G203">
            <v>34.200719999999983</v>
          </cell>
        </row>
        <row r="204">
          <cell r="A204" t="str">
            <v>Empresa Polo241500020</v>
          </cell>
          <cell r="B204">
            <v>839.62437499999987</v>
          </cell>
          <cell r="C204">
            <v>-469.77628499999992</v>
          </cell>
          <cell r="D204">
            <v>292.62903000000006</v>
          </cell>
          <cell r="E204">
            <v>224.71256999999991</v>
          </cell>
          <cell r="F204">
            <v>114.87224000000003</v>
          </cell>
          <cell r="G204">
            <v>8.531480000000002</v>
          </cell>
        </row>
        <row r="205">
          <cell r="A205" t="str">
            <v>Empresa Polo241500030</v>
          </cell>
          <cell r="B205">
            <v>126.70885</v>
          </cell>
          <cell r="C205">
            <v>173.05360999999999</v>
          </cell>
          <cell r="D205">
            <v>79.281250000000057</v>
          </cell>
          <cell r="E205">
            <v>324.1268</v>
          </cell>
          <cell r="F205">
            <v>372.15361999999993</v>
          </cell>
          <cell r="G205">
            <v>2369.9296099999992</v>
          </cell>
        </row>
        <row r="206">
          <cell r="A206" t="str">
            <v>Empresa Polo241500040</v>
          </cell>
          <cell r="B206">
            <v>0.3</v>
          </cell>
          <cell r="C206">
            <v>289.30781999999999</v>
          </cell>
          <cell r="D206">
            <v>-172.96392000000003</v>
          </cell>
          <cell r="E206">
            <v>993.1737599999999</v>
          </cell>
          <cell r="F206">
            <v>4745.2366200000015</v>
          </cell>
          <cell r="G206">
            <v>0</v>
          </cell>
        </row>
        <row r="207">
          <cell r="A207" t="str">
            <v>Empresa Polo241500050</v>
          </cell>
          <cell r="B207">
            <v>39.486469999999997</v>
          </cell>
          <cell r="C207">
            <v>-14.696469999999998</v>
          </cell>
          <cell r="D207">
            <v>86.730250000000012</v>
          </cell>
          <cell r="E207">
            <v>29.272300000000001</v>
          </cell>
          <cell r="F207">
            <v>51.737179999999995</v>
          </cell>
          <cell r="G207">
            <v>11497.620399999993</v>
          </cell>
        </row>
        <row r="208">
          <cell r="A208" t="str">
            <v>Empresa Polo241500100</v>
          </cell>
          <cell r="B208">
            <v>26.141909999999996</v>
          </cell>
          <cell r="C208">
            <v>-8.7262199999999979</v>
          </cell>
          <cell r="D208">
            <v>0</v>
          </cell>
          <cell r="E208">
            <v>5.4383300000000006</v>
          </cell>
          <cell r="F208">
            <v>28.490440000000007</v>
          </cell>
          <cell r="G208">
            <v>14.286770000000004</v>
          </cell>
        </row>
        <row r="209">
          <cell r="A209" t="str">
            <v>Empresa Polo241500200</v>
          </cell>
          <cell r="B209">
            <v>0.99245000000000005</v>
          </cell>
          <cell r="C209">
            <v>4.1583500000000004</v>
          </cell>
          <cell r="D209">
            <v>4.5588700000000006</v>
          </cell>
          <cell r="E209">
            <v>0.49780999999999942</v>
          </cell>
          <cell r="F209">
            <v>0.71388999999999925</v>
          </cell>
          <cell r="G209">
            <v>1.56854</v>
          </cell>
        </row>
        <row r="210">
          <cell r="A210" t="str">
            <v>Empresa Polo241600000</v>
          </cell>
          <cell r="B210">
            <v>762.08983000000012</v>
          </cell>
          <cell r="C210">
            <v>760.42353999999978</v>
          </cell>
          <cell r="D210">
            <v>3888.6861600000011</v>
          </cell>
          <cell r="E210">
            <v>1868.4108099999994</v>
          </cell>
          <cell r="F210">
            <v>3077.1851400000023</v>
          </cell>
          <cell r="G210">
            <v>20.872970000000038</v>
          </cell>
        </row>
        <row r="211">
          <cell r="A211" t="str">
            <v>Empresa Polo241600020</v>
          </cell>
          <cell r="B211">
            <v>0</v>
          </cell>
          <cell r="C211">
            <v>0</v>
          </cell>
          <cell r="D211">
            <v>0.2757</v>
          </cell>
          <cell r="E211">
            <v>0</v>
          </cell>
          <cell r="F211">
            <v>0</v>
          </cell>
          <cell r="G211">
            <v>-22.737379999999998</v>
          </cell>
        </row>
        <row r="212">
          <cell r="A212" t="str">
            <v>Empresa Polo241700100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-7.2706100000000013</v>
          </cell>
        </row>
        <row r="213">
          <cell r="A213" t="str">
            <v>Empresa Polo241700600</v>
          </cell>
          <cell r="B213">
            <v>2829.5257299</v>
          </cell>
          <cell r="C213">
            <v>3393.0542401000007</v>
          </cell>
          <cell r="D213">
            <v>5499.1327999999976</v>
          </cell>
          <cell r="E213">
            <v>7028.9212600000028</v>
          </cell>
          <cell r="F213">
            <v>12043.85036</v>
          </cell>
          <cell r="G213">
            <v>2042.5871799999877</v>
          </cell>
        </row>
        <row r="214">
          <cell r="A214" t="str">
            <v>Empresa Polo241910240</v>
          </cell>
          <cell r="B214">
            <v>91.025540000000007</v>
          </cell>
          <cell r="C214">
            <v>30.145</v>
          </cell>
          <cell r="D214">
            <v>-88.144140000000007</v>
          </cell>
          <cell r="E214">
            <v>8.5117400000000032</v>
          </cell>
          <cell r="F214">
            <v>-7.1895299999999978</v>
          </cell>
          <cell r="G214">
            <v>12572.151999999987</v>
          </cell>
        </row>
        <row r="215">
          <cell r="A215" t="str">
            <v>Empresa Polo241910250</v>
          </cell>
          <cell r="B215">
            <v>1.2863599999999999</v>
          </cell>
          <cell r="C215">
            <v>2.23123</v>
          </cell>
          <cell r="D215">
            <v>-3.5175900000000002</v>
          </cell>
          <cell r="E215">
            <v>2.2119200000000001</v>
          </cell>
          <cell r="F215">
            <v>-1.7275300000000002</v>
          </cell>
          <cell r="G215">
            <v>-85.183629999999994</v>
          </cell>
        </row>
        <row r="216">
          <cell r="A216" t="str">
            <v>Empresa Polo241910900</v>
          </cell>
          <cell r="B216">
            <v>24.107789999999998</v>
          </cell>
          <cell r="C216">
            <v>13.860560000000003</v>
          </cell>
          <cell r="D216">
            <v>-8.4136900000000026</v>
          </cell>
          <cell r="E216">
            <v>27.363669999999999</v>
          </cell>
          <cell r="F216">
            <v>120.72304999999997</v>
          </cell>
          <cell r="G216">
            <v>536.13587000000007</v>
          </cell>
        </row>
        <row r="217">
          <cell r="A217" t="str">
            <v>Empresa Polo241960000</v>
          </cell>
          <cell r="B217">
            <v>2.02224</v>
          </cell>
          <cell r="C217">
            <v>6.8000000000001393E-4</v>
          </cell>
          <cell r="D217">
            <v>125.03355999999999</v>
          </cell>
          <cell r="E217">
            <v>-0.65755000000000052</v>
          </cell>
          <cell r="F217">
            <v>-98.488619999999997</v>
          </cell>
          <cell r="G217">
            <v>4687.8397299999997</v>
          </cell>
        </row>
        <row r="218">
          <cell r="A218" t="str">
            <v>Empresa Polo241960010</v>
          </cell>
          <cell r="B218">
            <v>0.79621000000000008</v>
          </cell>
          <cell r="C218">
            <v>1.2366500000000002</v>
          </cell>
          <cell r="D218">
            <v>0.59300999999999959</v>
          </cell>
          <cell r="E218">
            <v>1.0354400000000004</v>
          </cell>
          <cell r="F218">
            <v>7.1529300000000013</v>
          </cell>
          <cell r="G218">
            <v>486.33006</v>
          </cell>
        </row>
        <row r="219">
          <cell r="A219" t="str">
            <v>Empresa Polo241980000</v>
          </cell>
          <cell r="B219">
            <v>33294.6008</v>
          </cell>
          <cell r="C219">
            <v>14620.87879000001</v>
          </cell>
          <cell r="D219">
            <v>-2500.6017200000133</v>
          </cell>
          <cell r="E219">
            <v>2630.4949100000085</v>
          </cell>
          <cell r="F219">
            <v>8283.1059499999974</v>
          </cell>
          <cell r="G219">
            <v>0.50404999999999989</v>
          </cell>
        </row>
        <row r="220">
          <cell r="A220" t="str">
            <v>Empresa Polo241980010</v>
          </cell>
          <cell r="B220">
            <v>2239.8803699999999</v>
          </cell>
          <cell r="C220">
            <v>5806.8510200000001</v>
          </cell>
          <cell r="D220">
            <v>15516.535349999998</v>
          </cell>
          <cell r="E220">
            <v>9351.1225800000029</v>
          </cell>
          <cell r="F220">
            <v>10835.818749999999</v>
          </cell>
          <cell r="G220">
            <v>272.34242999999969</v>
          </cell>
        </row>
        <row r="221">
          <cell r="A221" t="str">
            <v>Empresa Polo241999999</v>
          </cell>
          <cell r="B221">
            <v>721.30025999999998</v>
          </cell>
          <cell r="C221">
            <v>883.80301000000009</v>
          </cell>
          <cell r="D221">
            <v>998.01279999999997</v>
          </cell>
          <cell r="E221">
            <v>-837.90177000000017</v>
          </cell>
          <cell r="F221">
            <v>-7.5186299999998027</v>
          </cell>
          <cell r="G221">
            <v>1742.5799599999991</v>
          </cell>
        </row>
        <row r="222">
          <cell r="A222" t="str">
            <v>Empresa Polo341100000</v>
          </cell>
          <cell r="B222">
            <v>628.75668999999994</v>
          </cell>
          <cell r="C222">
            <v>713.37572100000011</v>
          </cell>
          <cell r="D222">
            <v>430.41666899999973</v>
          </cell>
          <cell r="E222">
            <v>599.4389000000001</v>
          </cell>
          <cell r="F222">
            <v>589.50412999999935</v>
          </cell>
          <cell r="G222">
            <v>564.22199000000001</v>
          </cell>
        </row>
        <row r="223">
          <cell r="A223" t="str">
            <v>Empresa Polo341100011</v>
          </cell>
          <cell r="B223">
            <v>4775.4748720999996</v>
          </cell>
          <cell r="C223">
            <v>4566.8340505000015</v>
          </cell>
          <cell r="D223">
            <v>5576.4996274000005</v>
          </cell>
          <cell r="E223">
            <v>4975.3142699999989</v>
          </cell>
          <cell r="F223">
            <v>4363.6007800000007</v>
          </cell>
          <cell r="G223">
            <v>551.75201999999945</v>
          </cell>
        </row>
        <row r="224">
          <cell r="A224" t="str">
            <v>Empresa Polo341100013</v>
          </cell>
          <cell r="B224">
            <v>145.0974865</v>
          </cell>
          <cell r="C224">
            <v>141.76944789999999</v>
          </cell>
          <cell r="D224">
            <v>312.52727560000005</v>
          </cell>
          <cell r="E224">
            <v>612.36650999999972</v>
          </cell>
          <cell r="F224">
            <v>639.61509999999998</v>
          </cell>
          <cell r="G224">
            <v>474.17811999999958</v>
          </cell>
        </row>
        <row r="225">
          <cell r="A225" t="str">
            <v>Empresa Polo341100014</v>
          </cell>
          <cell r="B225">
            <v>0.14787</v>
          </cell>
          <cell r="C225">
            <v>0.10766999999999999</v>
          </cell>
          <cell r="D225">
            <v>1.0137399999999999</v>
          </cell>
          <cell r="E225">
            <v>1.0180499999999999</v>
          </cell>
          <cell r="F225">
            <v>0.86677000000000026</v>
          </cell>
          <cell r="G225">
            <v>723.65455999999995</v>
          </cell>
        </row>
        <row r="226">
          <cell r="A226" t="str">
            <v>Empresa Polo341100015</v>
          </cell>
          <cell r="B226">
            <v>306.33110139999997</v>
          </cell>
          <cell r="C226">
            <v>449.95428190000007</v>
          </cell>
          <cell r="D226">
            <v>663.61619669999993</v>
          </cell>
          <cell r="E226">
            <v>305.47034000000008</v>
          </cell>
          <cell r="F226">
            <v>503.57522999999992</v>
          </cell>
          <cell r="G226">
            <v>224.22672999999941</v>
          </cell>
        </row>
        <row r="227">
          <cell r="A227" t="str">
            <v>Empresa Polo341100021</v>
          </cell>
          <cell r="B227">
            <v>2566.9397325999998</v>
          </cell>
          <cell r="C227">
            <v>2561.3820752000001</v>
          </cell>
          <cell r="D227">
            <v>2282.2221821999992</v>
          </cell>
          <cell r="E227">
            <v>1895.6148800000001</v>
          </cell>
          <cell r="F227">
            <v>-112.08895999999731</v>
          </cell>
          <cell r="G227">
            <v>231.52962999999977</v>
          </cell>
        </row>
        <row r="228">
          <cell r="A228" t="str">
            <v>Empresa Polo341100022</v>
          </cell>
          <cell r="B228">
            <v>530.4128068</v>
          </cell>
          <cell r="C228">
            <v>414.22504349999986</v>
          </cell>
          <cell r="D228">
            <v>716.8024997</v>
          </cell>
          <cell r="E228">
            <v>740.82428000000027</v>
          </cell>
          <cell r="F228">
            <v>1142.9418700000001</v>
          </cell>
          <cell r="G228">
            <v>-618.62211000000025</v>
          </cell>
        </row>
        <row r="229">
          <cell r="A229" t="str">
            <v>Empresa Polo341100023</v>
          </cell>
          <cell r="B229">
            <v>714.53755200000001</v>
          </cell>
          <cell r="C229">
            <v>359.28001190000009</v>
          </cell>
          <cell r="D229">
            <v>937.43880609999997</v>
          </cell>
          <cell r="E229">
            <v>589.76285000000007</v>
          </cell>
          <cell r="F229">
            <v>924.72287000000006</v>
          </cell>
          <cell r="G229">
            <v>37.926399999999944</v>
          </cell>
        </row>
        <row r="230">
          <cell r="A230" t="str">
            <v>Empresa Polo341100024</v>
          </cell>
          <cell r="B230">
            <v>437.19237409999994</v>
          </cell>
          <cell r="C230">
            <v>445.7637761000002</v>
          </cell>
          <cell r="D230">
            <v>478.69773979999991</v>
          </cell>
          <cell r="E230">
            <v>501.0636099999997</v>
          </cell>
          <cell r="F230">
            <v>706.32598000000053</v>
          </cell>
          <cell r="G230">
            <v>213.94844999999987</v>
          </cell>
        </row>
        <row r="231">
          <cell r="A231" t="str">
            <v>Empresa Polo341100031</v>
          </cell>
          <cell r="B231">
            <v>658.36869830000001</v>
          </cell>
          <cell r="C231">
            <v>1345.0232449999999</v>
          </cell>
          <cell r="D231">
            <v>619.29000669999982</v>
          </cell>
          <cell r="E231">
            <v>656.92919000000029</v>
          </cell>
          <cell r="F231">
            <v>938.99553999999898</v>
          </cell>
          <cell r="G231">
            <v>407.94304000000011</v>
          </cell>
        </row>
        <row r="232">
          <cell r="A232" t="str">
            <v>Empresa Polo341100032</v>
          </cell>
          <cell r="B232">
            <v>497.04012169999999</v>
          </cell>
          <cell r="C232">
            <v>91.105275000000006</v>
          </cell>
          <cell r="D232">
            <v>251.06015329999991</v>
          </cell>
          <cell r="E232">
            <v>839.30106000000001</v>
          </cell>
          <cell r="F232">
            <v>559.96037000000024</v>
          </cell>
          <cell r="G232">
            <v>28.117360000000019</v>
          </cell>
        </row>
        <row r="233">
          <cell r="A233" t="str">
            <v>Empresa Polo341100050</v>
          </cell>
          <cell r="B233">
            <v>265.61462999999998</v>
          </cell>
          <cell r="C233">
            <v>-236.89477000000005</v>
          </cell>
          <cell r="D233">
            <v>1121.0116800000003</v>
          </cell>
          <cell r="E233">
            <v>-362.12393000000043</v>
          </cell>
          <cell r="F233">
            <v>747.2324600000004</v>
          </cell>
          <cell r="G233">
            <v>50.205609999999979</v>
          </cell>
        </row>
        <row r="234">
          <cell r="A234" t="str">
            <v>Empresa Polo341100200</v>
          </cell>
          <cell r="B234">
            <v>409.70801000000006</v>
          </cell>
          <cell r="C234">
            <v>301.97433000000001</v>
          </cell>
          <cell r="D234">
            <v>1595.7147699999998</v>
          </cell>
          <cell r="E234">
            <v>149.40044000000034</v>
          </cell>
          <cell r="F234">
            <v>533.52144999999973</v>
          </cell>
          <cell r="G234">
            <v>-11.566460000000006</v>
          </cell>
        </row>
        <row r="235">
          <cell r="A235" t="str">
            <v>Empresa Polo341100210</v>
          </cell>
          <cell r="B235">
            <v>31.2456</v>
          </cell>
          <cell r="C235">
            <v>85.767360000000011</v>
          </cell>
          <cell r="D235">
            <v>0.43256999999998413</v>
          </cell>
          <cell r="E235">
            <v>132.55966000000001</v>
          </cell>
          <cell r="F235">
            <v>52.789299999999997</v>
          </cell>
          <cell r="G235">
            <v>23.340429999999998</v>
          </cell>
        </row>
        <row r="236">
          <cell r="A236" t="str">
            <v>Empresa Polo341100220</v>
          </cell>
          <cell r="B236">
            <v>287.16546</v>
          </cell>
          <cell r="C236">
            <v>363.62648000000007</v>
          </cell>
          <cell r="D236">
            <v>332.72083999999995</v>
          </cell>
          <cell r="E236">
            <v>228.66692999999987</v>
          </cell>
          <cell r="F236">
            <v>216.68695000000002</v>
          </cell>
          <cell r="G236">
            <v>8.3158000000000101</v>
          </cell>
        </row>
        <row r="237">
          <cell r="A237" t="str">
            <v>Empresa Polo341100300</v>
          </cell>
          <cell r="B237">
            <v>837.16319339999995</v>
          </cell>
          <cell r="C237">
            <v>714.92625510000016</v>
          </cell>
          <cell r="D237">
            <v>755.70401150000021</v>
          </cell>
          <cell r="E237">
            <v>753.47857999999951</v>
          </cell>
          <cell r="F237">
            <v>219.67407000000003</v>
          </cell>
          <cell r="G237">
            <v>0.34953000000000012</v>
          </cell>
        </row>
        <row r="238">
          <cell r="A238" t="str">
            <v>Empresa Polo341100310</v>
          </cell>
          <cell r="B238">
            <v>145.95411000000001</v>
          </cell>
          <cell r="C238">
            <v>233.50163750000002</v>
          </cell>
          <cell r="D238">
            <v>-127.81650750000003</v>
          </cell>
          <cell r="E238">
            <v>109.36524999999997</v>
          </cell>
          <cell r="F238">
            <v>-189.20393999999999</v>
          </cell>
          <cell r="G238">
            <v>127.63382000000001</v>
          </cell>
        </row>
        <row r="239">
          <cell r="A239" t="str">
            <v>Empresa Polo341100320</v>
          </cell>
          <cell r="B239">
            <v>360.8005766</v>
          </cell>
          <cell r="C239">
            <v>-228.41460259999999</v>
          </cell>
          <cell r="D239">
            <v>-42.805594000000013</v>
          </cell>
          <cell r="E239">
            <v>35.237320000000011</v>
          </cell>
          <cell r="F239">
            <v>-10.92122999999998</v>
          </cell>
          <cell r="G239">
            <v>107.441679999999</v>
          </cell>
        </row>
        <row r="240">
          <cell r="A240" t="str">
            <v>Empresa Polo341100330</v>
          </cell>
          <cell r="B240">
            <v>114.64356000000001</v>
          </cell>
          <cell r="C240">
            <v>-28.020980000000009</v>
          </cell>
          <cell r="D240">
            <v>105.71540000000002</v>
          </cell>
          <cell r="E240">
            <v>20.380389999999977</v>
          </cell>
          <cell r="F240">
            <v>49.894369999999981</v>
          </cell>
          <cell r="G240">
            <v>600.87428999999975</v>
          </cell>
        </row>
        <row r="241">
          <cell r="A241" t="str">
            <v>Empresa Polo341100400</v>
          </cell>
          <cell r="B241">
            <v>68.577719999999999</v>
          </cell>
          <cell r="C241">
            <v>96.718930000000029</v>
          </cell>
          <cell r="D241">
            <v>175.16745</v>
          </cell>
          <cell r="E241">
            <v>-50.226100000000031</v>
          </cell>
          <cell r="F241">
            <v>-69.371220000000022</v>
          </cell>
          <cell r="G241">
            <v>84.586819999999875</v>
          </cell>
        </row>
        <row r="242">
          <cell r="A242" t="str">
            <v>Empresa Polo341100410</v>
          </cell>
          <cell r="B242">
            <v>23.650510000000001</v>
          </cell>
          <cell r="C242">
            <v>27.186380000000003</v>
          </cell>
          <cell r="D242">
            <v>-6.6075300000000041</v>
          </cell>
          <cell r="E242">
            <v>14.522689999999997</v>
          </cell>
          <cell r="F242">
            <v>13.883460000000014</v>
          </cell>
          <cell r="G242">
            <v>-184.93161000000009</v>
          </cell>
        </row>
        <row r="243">
          <cell r="A243" t="str">
            <v>Empresa Polo341100420</v>
          </cell>
          <cell r="B243">
            <v>4.2755000000000001</v>
          </cell>
          <cell r="C243">
            <v>-10.876049999999999</v>
          </cell>
          <cell r="D243">
            <v>2.2842400000000005</v>
          </cell>
          <cell r="E243">
            <v>0.42255999999999982</v>
          </cell>
          <cell r="F243">
            <v>-0.3371000000000004</v>
          </cell>
          <cell r="G243">
            <v>47.944179999999733</v>
          </cell>
        </row>
        <row r="244">
          <cell r="A244" t="str">
            <v>Empresa Polo341100500</v>
          </cell>
          <cell r="B244">
            <v>124.64927900000001</v>
          </cell>
          <cell r="C244">
            <v>100.49957569999998</v>
          </cell>
          <cell r="D244">
            <v>98.745645300000007</v>
          </cell>
          <cell r="E244">
            <v>296.70744000000002</v>
          </cell>
          <cell r="F244">
            <v>290.65346</v>
          </cell>
          <cell r="G244">
            <v>-18.69756000000001</v>
          </cell>
        </row>
        <row r="245">
          <cell r="A245" t="str">
            <v>Empresa Polo341100505</v>
          </cell>
          <cell r="B245">
            <v>8.5657700000000006</v>
          </cell>
          <cell r="C245">
            <v>39.345059999999997</v>
          </cell>
          <cell r="D245">
            <v>400.39809000000002</v>
          </cell>
          <cell r="E245">
            <v>900.32517000000007</v>
          </cell>
          <cell r="F245">
            <v>1037.3615100000002</v>
          </cell>
          <cell r="G245">
            <v>148.31479999999988</v>
          </cell>
        </row>
        <row r="246">
          <cell r="A246" t="str">
            <v>Empresa Polo341100510</v>
          </cell>
          <cell r="B246">
            <v>249.13774999999998</v>
          </cell>
          <cell r="C246">
            <v>1210.4220632000001</v>
          </cell>
          <cell r="D246">
            <v>313.59602679999989</v>
          </cell>
          <cell r="E246">
            <v>466.9405499999998</v>
          </cell>
          <cell r="F246">
            <v>178.61520000000064</v>
          </cell>
          <cell r="G246">
            <v>531.92477000000008</v>
          </cell>
        </row>
        <row r="247">
          <cell r="A247" t="str">
            <v>Empresa Polo341200100</v>
          </cell>
          <cell r="B247">
            <v>156.08262000000002</v>
          </cell>
          <cell r="C247">
            <v>354.67914999999999</v>
          </cell>
          <cell r="D247">
            <v>106.23117999999994</v>
          </cell>
          <cell r="E247">
            <v>98.443690000000174</v>
          </cell>
          <cell r="F247">
            <v>130.33507000000009</v>
          </cell>
          <cell r="G247">
            <v>24.150170000000031</v>
          </cell>
        </row>
        <row r="248">
          <cell r="A248" t="str">
            <v>Empresa Polo341200200</v>
          </cell>
          <cell r="B248">
            <v>483.54634000000004</v>
          </cell>
          <cell r="C248">
            <v>521.04756999999995</v>
          </cell>
          <cell r="D248">
            <v>450.26906999999994</v>
          </cell>
          <cell r="E248">
            <v>567.36440000000016</v>
          </cell>
          <cell r="F248">
            <v>323.25324999999998</v>
          </cell>
          <cell r="G248">
            <v>0.1241399999999997</v>
          </cell>
        </row>
        <row r="249">
          <cell r="A249" t="str">
            <v>Empresa Polo341200210</v>
          </cell>
          <cell r="B249">
            <v>117.95135999999999</v>
          </cell>
          <cell r="C249">
            <v>191.95308000000003</v>
          </cell>
          <cell r="D249">
            <v>412.16274999999996</v>
          </cell>
          <cell r="E249">
            <v>137.55583000000001</v>
          </cell>
          <cell r="F249">
            <v>53.207540000000108</v>
          </cell>
          <cell r="G249">
            <v>0.14379999999999882</v>
          </cell>
        </row>
        <row r="250">
          <cell r="A250" t="str">
            <v>Empresa Polo341200300</v>
          </cell>
          <cell r="B250">
            <v>33.237570000000005</v>
          </cell>
          <cell r="C250">
            <v>10.639249999999997</v>
          </cell>
          <cell r="D250">
            <v>-6.9899799999999956</v>
          </cell>
          <cell r="E250">
            <v>-26.220270000000006</v>
          </cell>
          <cell r="F250">
            <v>30.253340000000009</v>
          </cell>
          <cell r="G250">
            <v>5.5568599999999995</v>
          </cell>
        </row>
        <row r="251">
          <cell r="A251" t="str">
            <v>Empresa Polo341200400</v>
          </cell>
          <cell r="B251">
            <v>112.67153999999999</v>
          </cell>
          <cell r="C251">
            <v>194.59053999999998</v>
          </cell>
          <cell r="D251">
            <v>150.94892000000004</v>
          </cell>
          <cell r="E251">
            <v>9.3427899999999795</v>
          </cell>
          <cell r="F251">
            <v>251.90425999999997</v>
          </cell>
          <cell r="G251">
            <v>87.884029999999711</v>
          </cell>
        </row>
        <row r="252">
          <cell r="A252" t="str">
            <v>Empresa Polo341200500</v>
          </cell>
          <cell r="B252">
            <v>532.77328999999997</v>
          </cell>
          <cell r="C252">
            <v>502.80051000000014</v>
          </cell>
          <cell r="D252">
            <v>2821.8494699999997</v>
          </cell>
          <cell r="E252">
            <v>-1795.6074699999999</v>
          </cell>
          <cell r="F252">
            <v>474.00651000000016</v>
          </cell>
          <cell r="G252">
            <v>770.99625000000015</v>
          </cell>
        </row>
        <row r="253">
          <cell r="A253" t="str">
            <v>Empresa Polo341200710</v>
          </cell>
          <cell r="B253">
            <v>18.958440799999998</v>
          </cell>
          <cell r="C253">
            <v>149.31333369999999</v>
          </cell>
          <cell r="D253">
            <v>-102.2802045</v>
          </cell>
          <cell r="E253">
            <v>35.911540000000002</v>
          </cell>
          <cell r="F253">
            <v>20.835319999999967</v>
          </cell>
          <cell r="G253">
            <v>43.602579999999875</v>
          </cell>
        </row>
        <row r="254">
          <cell r="A254" t="str">
            <v>Empresa Polo341200720</v>
          </cell>
          <cell r="B254">
            <v>1.9432122999999999</v>
          </cell>
          <cell r="C254">
            <v>0.41423239999999995</v>
          </cell>
          <cell r="D254">
            <v>2.0260753</v>
          </cell>
          <cell r="E254">
            <v>16.279149999999998</v>
          </cell>
          <cell r="F254">
            <v>-16.54392</v>
          </cell>
          <cell r="G254">
            <v>76.692260000000033</v>
          </cell>
        </row>
        <row r="255">
          <cell r="A255" t="str">
            <v>Empresa Polo341200730</v>
          </cell>
          <cell r="B255">
            <v>2.6802106000000001</v>
          </cell>
          <cell r="C255">
            <v>6.7977679000000002</v>
          </cell>
          <cell r="D255">
            <v>13.726941500000001</v>
          </cell>
          <cell r="E255">
            <v>-1.0267300000000006</v>
          </cell>
          <cell r="F255">
            <v>3.0000000000001137E-3</v>
          </cell>
          <cell r="G255">
            <v>5139.9746900000027</v>
          </cell>
        </row>
        <row r="256">
          <cell r="A256" t="str">
            <v>Empresa Polo341200740</v>
          </cell>
          <cell r="B256">
            <v>39.402440800000001</v>
          </cell>
          <cell r="C256">
            <v>169.26625859999999</v>
          </cell>
          <cell r="D256">
            <v>-205.71975939999999</v>
          </cell>
          <cell r="E256">
            <v>-0.83590999999999971</v>
          </cell>
          <cell r="F256">
            <v>3.6415999999999995</v>
          </cell>
          <cell r="G256">
            <v>295.52290000000016</v>
          </cell>
        </row>
        <row r="257">
          <cell r="A257" t="str">
            <v>Empresa Polo341200790</v>
          </cell>
          <cell r="B257">
            <v>400.27935000000014</v>
          </cell>
          <cell r="C257">
            <v>356.86433299999987</v>
          </cell>
          <cell r="D257">
            <v>876.46713699999987</v>
          </cell>
          <cell r="E257">
            <v>-371.40268999999989</v>
          </cell>
          <cell r="F257">
            <v>99.622840000000224</v>
          </cell>
          <cell r="G257">
            <v>78.397300000000087</v>
          </cell>
        </row>
        <row r="258">
          <cell r="A258" t="str">
            <v>Empresa Polo341300100</v>
          </cell>
          <cell r="B258">
            <v>998.62811999999997</v>
          </cell>
          <cell r="C258">
            <v>1203.6137800000001</v>
          </cell>
          <cell r="D258">
            <v>364.37737000000016</v>
          </cell>
          <cell r="E258">
            <v>558.06502999999975</v>
          </cell>
          <cell r="F258">
            <v>915.45976999999993</v>
          </cell>
          <cell r="G258">
            <v>-68.172480000001087</v>
          </cell>
        </row>
        <row r="259">
          <cell r="A259" t="str">
            <v>Empresa Polo341300200</v>
          </cell>
          <cell r="B259">
            <v>89.984780000000001</v>
          </cell>
          <cell r="C259">
            <v>80.370699999999999</v>
          </cell>
          <cell r="D259">
            <v>150.41876999999999</v>
          </cell>
          <cell r="E259">
            <v>130.81172999999995</v>
          </cell>
          <cell r="F259">
            <v>20.911870000000079</v>
          </cell>
          <cell r="G259">
            <v>2301.5015800000019</v>
          </cell>
        </row>
        <row r="260">
          <cell r="A260" t="str">
            <v>Empresa Polo341300300</v>
          </cell>
          <cell r="B260">
            <v>247.97641999999996</v>
          </cell>
          <cell r="C260">
            <v>174.43192000000005</v>
          </cell>
          <cell r="D260">
            <v>792.15142000000014</v>
          </cell>
          <cell r="E260">
            <v>220.49655999999982</v>
          </cell>
          <cell r="F260">
            <v>-562.71008999999981</v>
          </cell>
          <cell r="G260">
            <v>316.22043000000008</v>
          </cell>
        </row>
        <row r="261">
          <cell r="A261" t="str">
            <v>Empresa Polo341300400</v>
          </cell>
          <cell r="B261">
            <v>3141.9214499999998</v>
          </cell>
          <cell r="C261">
            <v>5628.9556300000004</v>
          </cell>
          <cell r="D261">
            <v>5273.6845999999987</v>
          </cell>
          <cell r="E261">
            <v>3137.603710000003</v>
          </cell>
          <cell r="F261">
            <v>7221.0940099999971</v>
          </cell>
          <cell r="G261">
            <v>9.1939200000000056</v>
          </cell>
        </row>
        <row r="262">
          <cell r="A262" t="str">
            <v>Empresa Polo341300410</v>
          </cell>
          <cell r="B262">
            <v>0</v>
          </cell>
          <cell r="C262">
            <v>0</v>
          </cell>
          <cell r="D262">
            <v>324.64616999999998</v>
          </cell>
          <cell r="E262">
            <v>203.11829999999998</v>
          </cell>
          <cell r="F262">
            <v>306.27096999999992</v>
          </cell>
          <cell r="G262">
            <v>6544.0947500000002</v>
          </cell>
        </row>
        <row r="263">
          <cell r="A263" t="str">
            <v>Empresa Polo341301300</v>
          </cell>
          <cell r="B263">
            <v>170.79771</v>
          </cell>
          <cell r="C263">
            <v>208.34433000000001</v>
          </cell>
          <cell r="D263">
            <v>532.72627999999986</v>
          </cell>
          <cell r="E263">
            <v>144.87315000000001</v>
          </cell>
          <cell r="F263">
            <v>158.78877000000011</v>
          </cell>
          <cell r="G263">
            <v>921.26769000000024</v>
          </cell>
        </row>
        <row r="264">
          <cell r="A264" t="str">
            <v>Empresa Polo341301310</v>
          </cell>
          <cell r="B264">
            <v>1460.70929</v>
          </cell>
          <cell r="C264">
            <v>1338.9786299999998</v>
          </cell>
          <cell r="D264">
            <v>2848.3278500000001</v>
          </cell>
          <cell r="E264">
            <v>4767.7627400000001</v>
          </cell>
          <cell r="F264">
            <v>573.80969000000005</v>
          </cell>
          <cell r="G264">
            <v>99.004880000000185</v>
          </cell>
        </row>
        <row r="265">
          <cell r="A265" t="str">
            <v>Empresa Polo341301320</v>
          </cell>
          <cell r="B265">
            <v>2085.4856500000001</v>
          </cell>
          <cell r="C265">
            <v>2432.9559799999993</v>
          </cell>
          <cell r="D265">
            <v>1773.3882700000013</v>
          </cell>
          <cell r="E265">
            <v>4233.4974399999992</v>
          </cell>
          <cell r="F265">
            <v>2415.7223200000008</v>
          </cell>
          <cell r="G265">
            <v>173.53613000000013</v>
          </cell>
        </row>
        <row r="266">
          <cell r="A266" t="str">
            <v>Empresa Polo341301330</v>
          </cell>
          <cell r="B266">
            <v>337.57785000000001</v>
          </cell>
          <cell r="C266">
            <v>411.77799000000005</v>
          </cell>
          <cell r="D266">
            <v>355.29822000000001</v>
          </cell>
          <cell r="E266">
            <v>285.28693999999996</v>
          </cell>
          <cell r="F266">
            <v>107.22492999999986</v>
          </cell>
          <cell r="G266">
            <v>249.10235999999986</v>
          </cell>
        </row>
        <row r="267">
          <cell r="A267" t="str">
            <v>Empresa Polo341301370</v>
          </cell>
          <cell r="B267">
            <v>702.65791000000002</v>
          </cell>
          <cell r="C267">
            <v>-690.10782000000006</v>
          </cell>
          <cell r="D267">
            <v>14.285029999999999</v>
          </cell>
          <cell r="E267">
            <v>24.816129999999998</v>
          </cell>
          <cell r="F267">
            <v>20.026159999999997</v>
          </cell>
          <cell r="G267">
            <v>-104.85240000000022</v>
          </cell>
        </row>
        <row r="268">
          <cell r="A268" t="str">
            <v>Empresa Polo341301380</v>
          </cell>
          <cell r="B268">
            <v>5671.5904200000004</v>
          </cell>
          <cell r="C268">
            <v>6082.829740000001</v>
          </cell>
          <cell r="D268">
            <v>6255.9349299999994</v>
          </cell>
          <cell r="E268">
            <v>6502.5970699999998</v>
          </cell>
          <cell r="F268">
            <v>6652.9743699999999</v>
          </cell>
          <cell r="G268">
            <v>72.299429999999916</v>
          </cell>
        </row>
        <row r="269">
          <cell r="A269" t="str">
            <v>Empresa Polo341301390</v>
          </cell>
          <cell r="B269">
            <v>537.23926999999992</v>
          </cell>
          <cell r="C269">
            <v>1024.8496300000002</v>
          </cell>
          <cell r="D269">
            <v>-215.05911000000015</v>
          </cell>
          <cell r="E269">
            <v>-271.73176000000012</v>
          </cell>
          <cell r="F269">
            <v>-425.43724000000009</v>
          </cell>
          <cell r="G269">
            <v>4.2279500000000034</v>
          </cell>
        </row>
        <row r="270">
          <cell r="A270" t="str">
            <v>Empresa Polo341301400</v>
          </cell>
          <cell r="B270">
            <v>258.25882000000001</v>
          </cell>
          <cell r="C270">
            <v>188.10131999999999</v>
          </cell>
          <cell r="D270">
            <v>518.17515999999978</v>
          </cell>
          <cell r="E270">
            <v>230.16652000000022</v>
          </cell>
          <cell r="F270">
            <v>138.1884</v>
          </cell>
          <cell r="G270">
            <v>282.78529999999978</v>
          </cell>
        </row>
        <row r="271">
          <cell r="A271" t="str">
            <v>Empresa Polo341301520</v>
          </cell>
          <cell r="B271">
            <v>29.604910000000004</v>
          </cell>
          <cell r="C271">
            <v>240.09527000000003</v>
          </cell>
          <cell r="D271">
            <v>67.961079999999924</v>
          </cell>
          <cell r="E271">
            <v>420.25429000000008</v>
          </cell>
          <cell r="F271">
            <v>-311.08558000000005</v>
          </cell>
          <cell r="G271">
            <v>259.57011000000011</v>
          </cell>
        </row>
        <row r="272">
          <cell r="A272" t="str">
            <v>Empresa Polo341301800</v>
          </cell>
          <cell r="B272">
            <v>237.88091999999997</v>
          </cell>
          <cell r="C272">
            <v>257.42916000000014</v>
          </cell>
          <cell r="D272">
            <v>340.39243999999985</v>
          </cell>
          <cell r="E272">
            <v>89.295380000000137</v>
          </cell>
          <cell r="F272">
            <v>205.01005999999984</v>
          </cell>
          <cell r="G272">
            <v>527.26756999999998</v>
          </cell>
        </row>
        <row r="273">
          <cell r="A273" t="str">
            <v>Empresa Polo341301810</v>
          </cell>
          <cell r="B273">
            <v>748.15146000000004</v>
          </cell>
          <cell r="C273">
            <v>622.35946000000013</v>
          </cell>
          <cell r="D273">
            <v>119.23576000000003</v>
          </cell>
          <cell r="E273">
            <v>883.25399000000016</v>
          </cell>
          <cell r="F273">
            <v>1070.34357</v>
          </cell>
          <cell r="G273">
            <v>435.03188000000023</v>
          </cell>
        </row>
        <row r="274">
          <cell r="A274" t="str">
            <v>Empresa Polo341301820</v>
          </cell>
          <cell r="B274">
            <v>257.58577000000002</v>
          </cell>
          <cell r="C274">
            <v>125.04031999999995</v>
          </cell>
          <cell r="D274">
            <v>596.09812000000011</v>
          </cell>
          <cell r="E274">
            <v>-278.18082000000004</v>
          </cell>
          <cell r="F274">
            <v>121.43873999999994</v>
          </cell>
          <cell r="G274">
            <v>733.59560000000101</v>
          </cell>
        </row>
        <row r="275">
          <cell r="A275" t="str">
            <v>Empresa Polo341301830</v>
          </cell>
          <cell r="B275">
            <v>3.7018599999999999</v>
          </cell>
          <cell r="C275">
            <v>1.5366</v>
          </cell>
          <cell r="D275">
            <v>1.9682900000000005</v>
          </cell>
          <cell r="E275">
            <v>4.9190200000000006</v>
          </cell>
          <cell r="F275">
            <v>5.0367099999999976</v>
          </cell>
          <cell r="G275">
            <v>33.300580000000025</v>
          </cell>
        </row>
        <row r="276">
          <cell r="A276" t="str">
            <v>Empresa Polo341301900</v>
          </cell>
          <cell r="B276">
            <v>395.87783999999999</v>
          </cell>
          <cell r="C276">
            <v>305.27148</v>
          </cell>
          <cell r="D276">
            <v>664.39073999999982</v>
          </cell>
          <cell r="E276">
            <v>30.963680000000295</v>
          </cell>
          <cell r="F276">
            <v>250.4212</v>
          </cell>
          <cell r="G276">
            <v>42.510279999999966</v>
          </cell>
        </row>
        <row r="277">
          <cell r="A277" t="str">
            <v>Empresa Polo341301910</v>
          </cell>
          <cell r="B277">
            <v>428.77283</v>
          </cell>
          <cell r="C277">
            <v>227.15644999999995</v>
          </cell>
          <cell r="D277">
            <v>-550.18826999999976</v>
          </cell>
          <cell r="E277">
            <v>673.58614999999986</v>
          </cell>
          <cell r="F277">
            <v>303.50918999999999</v>
          </cell>
          <cell r="G277">
            <v>589.91760000000068</v>
          </cell>
        </row>
        <row r="278">
          <cell r="A278" t="str">
            <v>Empresa Polo341302000</v>
          </cell>
          <cell r="B278">
            <v>635.93858999999998</v>
          </cell>
          <cell r="C278">
            <v>762.46658000000002</v>
          </cell>
          <cell r="D278">
            <v>575.11553000000026</v>
          </cell>
          <cell r="E278">
            <v>-159.94823000000065</v>
          </cell>
          <cell r="F278">
            <v>-18.072179999999435</v>
          </cell>
          <cell r="G278">
            <v>4988.5077700000038</v>
          </cell>
        </row>
        <row r="279">
          <cell r="A279" t="str">
            <v>Empresa Polo341302010</v>
          </cell>
          <cell r="B279">
            <v>2.2098500000000003</v>
          </cell>
          <cell r="C279">
            <v>168.74296000000001</v>
          </cell>
          <cell r="D279">
            <v>672.94592999999998</v>
          </cell>
          <cell r="E279">
            <v>363.14505999999994</v>
          </cell>
          <cell r="F279">
            <v>429.02629000000024</v>
          </cell>
          <cell r="G279">
            <v>389.85262999999998</v>
          </cell>
        </row>
        <row r="280">
          <cell r="A280" t="str">
            <v>Empresa Polo341302020</v>
          </cell>
          <cell r="B280">
            <v>791.03131000000008</v>
          </cell>
          <cell r="C280">
            <v>564.72947999999974</v>
          </cell>
          <cell r="D280">
            <v>546.9663800000003</v>
          </cell>
          <cell r="E280">
            <v>672.34951999999976</v>
          </cell>
          <cell r="F280">
            <v>838.30651000000034</v>
          </cell>
          <cell r="G280">
            <v>344.25486999999998</v>
          </cell>
        </row>
        <row r="281">
          <cell r="A281" t="str">
            <v>Empresa Polo341302030</v>
          </cell>
          <cell r="B281">
            <v>12.952209999999999</v>
          </cell>
          <cell r="C281">
            <v>30.477239999999995</v>
          </cell>
          <cell r="D281">
            <v>55.92063000000001</v>
          </cell>
          <cell r="E281">
            <v>27.270700000000019</v>
          </cell>
          <cell r="F281">
            <v>50.736469999999997</v>
          </cell>
          <cell r="G281">
            <v>210.76616999999987</v>
          </cell>
        </row>
        <row r="282">
          <cell r="A282" t="str">
            <v>Empresa Polo341302040</v>
          </cell>
          <cell r="B282">
            <v>130.68770000000001</v>
          </cell>
          <cell r="C282">
            <v>129.96794999999997</v>
          </cell>
          <cell r="D282">
            <v>-115.70235999999997</v>
          </cell>
          <cell r="E282">
            <v>75.319919999999939</v>
          </cell>
          <cell r="F282">
            <v>126.07367000000005</v>
          </cell>
          <cell r="G282">
            <v>32.99224000000001</v>
          </cell>
        </row>
        <row r="283">
          <cell r="A283" t="str">
            <v>Empresa Polo341302050</v>
          </cell>
          <cell r="B283">
            <v>1023.2036800000001</v>
          </cell>
          <cell r="C283">
            <v>988.32763999999975</v>
          </cell>
          <cell r="D283">
            <v>637.5756200000003</v>
          </cell>
          <cell r="E283">
            <v>858.63864000000058</v>
          </cell>
          <cell r="F283">
            <v>848.43090999999822</v>
          </cell>
          <cell r="G283">
            <v>6.0571700000000064</v>
          </cell>
        </row>
        <row r="284">
          <cell r="A284" t="str">
            <v>Empresa Polo341302070</v>
          </cell>
          <cell r="B284">
            <v>4906.6264499999997</v>
          </cell>
          <cell r="C284">
            <v>5081.2627599999996</v>
          </cell>
          <cell r="D284">
            <v>5142.3523100000002</v>
          </cell>
          <cell r="E284">
            <v>4115.7217300000011</v>
          </cell>
          <cell r="F284">
            <v>5373.2025399999984</v>
          </cell>
          <cell r="G284">
            <v>53.899410000000003</v>
          </cell>
        </row>
        <row r="285">
          <cell r="A285" t="str">
            <v>Empresa Polo341302100</v>
          </cell>
          <cell r="B285">
            <v>58.634860000000003</v>
          </cell>
          <cell r="C285">
            <v>73.970129999999983</v>
          </cell>
          <cell r="D285">
            <v>64.436570000000017</v>
          </cell>
          <cell r="E285">
            <v>48.538619999999923</v>
          </cell>
          <cell r="F285">
            <v>57.989620000000059</v>
          </cell>
          <cell r="G285">
            <v>29.807760000000002</v>
          </cell>
        </row>
        <row r="286">
          <cell r="A286" t="str">
            <v>Empresa Polo341302110</v>
          </cell>
          <cell r="B286">
            <v>230.88991000000004</v>
          </cell>
          <cell r="C286">
            <v>384.41026999999991</v>
          </cell>
          <cell r="D286">
            <v>547.53978000000006</v>
          </cell>
          <cell r="E286">
            <v>404.14076999999997</v>
          </cell>
          <cell r="F286">
            <v>364.17381999999998</v>
          </cell>
          <cell r="G286">
            <v>726.64629999999988</v>
          </cell>
        </row>
        <row r="287">
          <cell r="A287" t="str">
            <v>Empresa Polo341302120</v>
          </cell>
          <cell r="B287">
            <v>270.40719999999993</v>
          </cell>
          <cell r="C287">
            <v>280.75072000000006</v>
          </cell>
          <cell r="D287">
            <v>283.07008000000008</v>
          </cell>
          <cell r="E287">
            <v>198.75462999999991</v>
          </cell>
          <cell r="F287">
            <v>197.7820200000001</v>
          </cell>
          <cell r="G287">
            <v>128.71638000000002</v>
          </cell>
        </row>
        <row r="288">
          <cell r="A288" t="str">
            <v>Empresa Polo341302130</v>
          </cell>
          <cell r="B288">
            <v>0</v>
          </cell>
          <cell r="C288">
            <v>0</v>
          </cell>
          <cell r="D288">
            <v>9.2146600000000003</v>
          </cell>
          <cell r="E288">
            <v>9.7162500000000005</v>
          </cell>
          <cell r="F288">
            <v>97.61381999999999</v>
          </cell>
          <cell r="G288">
            <v>2390.3485500000024</v>
          </cell>
        </row>
        <row r="289">
          <cell r="A289" t="str">
            <v>Empresa Polo341302140</v>
          </cell>
          <cell r="B289">
            <v>15.794689999999999</v>
          </cell>
          <cell r="C289">
            <v>44.393050000000002</v>
          </cell>
          <cell r="D289">
            <v>-25.889859999999999</v>
          </cell>
          <cell r="E289">
            <v>13.201420000000006</v>
          </cell>
          <cell r="F289">
            <v>15.956749999999992</v>
          </cell>
          <cell r="G289">
            <v>284.02690999999982</v>
          </cell>
        </row>
        <row r="290">
          <cell r="A290" t="str">
            <v>Empresa Polo341302150</v>
          </cell>
          <cell r="B290">
            <v>0</v>
          </cell>
          <cell r="C290">
            <v>0</v>
          </cell>
          <cell r="D290">
            <v>7.93797</v>
          </cell>
          <cell r="E290">
            <v>16.927520000000001</v>
          </cell>
          <cell r="F290">
            <v>50.905070000000002</v>
          </cell>
          <cell r="G290">
            <v>48.285740000000033</v>
          </cell>
        </row>
        <row r="291">
          <cell r="A291" t="str">
            <v>Empresa Polo341302500</v>
          </cell>
          <cell r="B291">
            <v>238.48320999999999</v>
          </cell>
          <cell r="C291">
            <v>-12.783929999999941</v>
          </cell>
          <cell r="D291">
            <v>-191.14260000000004</v>
          </cell>
          <cell r="E291">
            <v>9.2578100000000063</v>
          </cell>
          <cell r="F291">
            <v>20.947089999999989</v>
          </cell>
          <cell r="G291">
            <v>483.74764999999979</v>
          </cell>
        </row>
        <row r="292">
          <cell r="A292" t="str">
            <v>Empresa Polo341399999</v>
          </cell>
          <cell r="B292">
            <v>756.51278999999977</v>
          </cell>
          <cell r="C292">
            <v>459.2195300000003</v>
          </cell>
          <cell r="D292">
            <v>844.19839000000002</v>
          </cell>
          <cell r="E292">
            <v>-146.68600999999967</v>
          </cell>
          <cell r="F292">
            <v>456.90220999999951</v>
          </cell>
          <cell r="G292">
            <v>367.80537999999979</v>
          </cell>
        </row>
        <row r="293">
          <cell r="A293" t="str">
            <v>Empresa Polo341500000</v>
          </cell>
          <cell r="B293">
            <v>553.28323999999998</v>
          </cell>
          <cell r="C293">
            <v>-291.57923999999997</v>
          </cell>
          <cell r="D293">
            <v>225.46713</v>
          </cell>
          <cell r="E293">
            <v>-139.35719999999998</v>
          </cell>
          <cell r="F293">
            <v>6.4307699999999954</v>
          </cell>
          <cell r="G293">
            <v>9265.1612999999925</v>
          </cell>
        </row>
        <row r="294">
          <cell r="A294" t="str">
            <v>Empresa Polo341500020</v>
          </cell>
          <cell r="B294">
            <v>1229.5315906000001</v>
          </cell>
          <cell r="C294">
            <v>2257.2501894000002</v>
          </cell>
          <cell r="D294">
            <v>1130.0064999999995</v>
          </cell>
          <cell r="E294">
            <v>1122.9351000000015</v>
          </cell>
          <cell r="F294">
            <v>2686.6375399999997</v>
          </cell>
          <cell r="G294">
            <v>35.891109999999998</v>
          </cell>
        </row>
        <row r="295">
          <cell r="A295" t="str">
            <v>Empresa Polo341500030</v>
          </cell>
          <cell r="B295">
            <v>482.98974940000005</v>
          </cell>
          <cell r="C295">
            <v>192.91662059999987</v>
          </cell>
          <cell r="D295">
            <v>510.24185000000011</v>
          </cell>
          <cell r="E295">
            <v>305.65045999999984</v>
          </cell>
          <cell r="F295">
            <v>370.29646000000025</v>
          </cell>
          <cell r="G295">
            <v>5596.6354900000006</v>
          </cell>
        </row>
        <row r="296">
          <cell r="A296" t="str">
            <v>Empresa Polo341500050</v>
          </cell>
          <cell r="B296">
            <v>4.835</v>
          </cell>
          <cell r="C296">
            <v>133.10667000000001</v>
          </cell>
          <cell r="D296">
            <v>1034.69048</v>
          </cell>
          <cell r="E296">
            <v>59.114769999999908</v>
          </cell>
          <cell r="F296">
            <v>32.136990000000196</v>
          </cell>
          <cell r="G296">
            <v>-3102.3845500000007</v>
          </cell>
        </row>
        <row r="297">
          <cell r="A297" t="str">
            <v>Empresa Polo341500100</v>
          </cell>
          <cell r="B297">
            <v>709.77352000000008</v>
          </cell>
          <cell r="C297">
            <v>364.61005999999986</v>
          </cell>
          <cell r="D297">
            <v>336.3403800000001</v>
          </cell>
          <cell r="E297">
            <v>489.25885999999991</v>
          </cell>
          <cell r="F297">
            <v>426.62440000000038</v>
          </cell>
          <cell r="G297">
            <v>464.60663000000022</v>
          </cell>
        </row>
        <row r="298">
          <cell r="A298" t="str">
            <v>Empresa Polo341500200</v>
          </cell>
          <cell r="B298">
            <v>160.63231999999999</v>
          </cell>
          <cell r="C298">
            <v>138.92262999999997</v>
          </cell>
          <cell r="D298">
            <v>233.66215</v>
          </cell>
          <cell r="E298">
            <v>122.51365999999996</v>
          </cell>
          <cell r="F298">
            <v>521.27965999999992</v>
          </cell>
          <cell r="G298">
            <v>54.476210000000265</v>
          </cell>
        </row>
        <row r="299">
          <cell r="A299" t="str">
            <v>Empresa Polo341600000</v>
          </cell>
          <cell r="B299">
            <v>7020.1488100000006</v>
          </cell>
          <cell r="C299">
            <v>7146.8164199999992</v>
          </cell>
          <cell r="D299">
            <v>7361.58691</v>
          </cell>
          <cell r="E299">
            <v>7338.7109700000001</v>
          </cell>
          <cell r="F299">
            <v>20274.789670000006</v>
          </cell>
          <cell r="G299">
            <v>131.14301000000017</v>
          </cell>
        </row>
        <row r="300">
          <cell r="A300" t="str">
            <v>Empresa Polo341600020</v>
          </cell>
          <cell r="B300">
            <v>3.3347399999999996</v>
          </cell>
          <cell r="C300">
            <v>-3.3347399999999996</v>
          </cell>
          <cell r="D300">
            <v>0</v>
          </cell>
          <cell r="E300">
            <v>0</v>
          </cell>
          <cell r="F300">
            <v>16.08549</v>
          </cell>
          <cell r="G300">
            <v>304.18799999999987</v>
          </cell>
        </row>
        <row r="301">
          <cell r="A301" t="str">
            <v>Empresa Polo341700200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-51.3234700000001</v>
          </cell>
        </row>
        <row r="302">
          <cell r="A302" t="str">
            <v>Empresa Polo341700300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</row>
        <row r="303">
          <cell r="A303" t="str">
            <v>Empresa Polo341700400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</row>
        <row r="304">
          <cell r="A304" t="str">
            <v>Empresa Polo341700500</v>
          </cell>
          <cell r="B304">
            <v>113.8995001</v>
          </cell>
          <cell r="C304">
            <v>169.77552989999998</v>
          </cell>
          <cell r="D304">
            <v>4769.36348</v>
          </cell>
          <cell r="E304">
            <v>3996.2950099999998</v>
          </cell>
          <cell r="F304">
            <v>9456.0508699999991</v>
          </cell>
          <cell r="G304">
            <v>25.549750000000017</v>
          </cell>
        </row>
        <row r="305">
          <cell r="A305" t="str">
            <v>Empresa Polo341700600</v>
          </cell>
          <cell r="B305">
            <v>1337.4859000000001</v>
          </cell>
          <cell r="C305">
            <v>2204.2993200000001</v>
          </cell>
          <cell r="D305">
            <v>-152.98122000000012</v>
          </cell>
          <cell r="E305">
            <v>-1335.2516100000003</v>
          </cell>
          <cell r="F305">
            <v>-5132.4102999999996</v>
          </cell>
          <cell r="G305">
            <v>181804.43095999968</v>
          </cell>
        </row>
        <row r="306">
          <cell r="A306" t="str">
            <v>Empresa Polo341910240</v>
          </cell>
          <cell r="B306">
            <v>967.01388999999995</v>
          </cell>
          <cell r="C306">
            <v>308.8310899999999</v>
          </cell>
          <cell r="D306">
            <v>-53.909130000000005</v>
          </cell>
          <cell r="E306">
            <v>193.06239000000005</v>
          </cell>
          <cell r="F306">
            <v>569.91595000000007</v>
          </cell>
          <cell r="G306">
            <v>26102.530539999992</v>
          </cell>
        </row>
        <row r="307">
          <cell r="A307" t="str">
            <v>Empresa Polo341910250</v>
          </cell>
          <cell r="B307">
            <v>2085.6035099999999</v>
          </cell>
          <cell r="C307">
            <v>239.68155999999999</v>
          </cell>
          <cell r="D307">
            <v>-109.04970999999978</v>
          </cell>
          <cell r="E307">
            <v>123.94037000000026</v>
          </cell>
          <cell r="F307">
            <v>162.52698999999984</v>
          </cell>
          <cell r="G307">
            <v>5756.3961100000015</v>
          </cell>
        </row>
        <row r="308">
          <cell r="A308" t="str">
            <v>Empresa Polo341910900</v>
          </cell>
          <cell r="B308">
            <v>229.22073</v>
          </cell>
          <cell r="C308">
            <v>149.70377000000002</v>
          </cell>
          <cell r="D308">
            <v>11.859479999999962</v>
          </cell>
          <cell r="E308">
            <v>63.299929999999961</v>
          </cell>
          <cell r="F308">
            <v>30.913790000000006</v>
          </cell>
          <cell r="G308">
            <v>1.3188499999999976</v>
          </cell>
        </row>
        <row r="309">
          <cell r="A309" t="str">
            <v>Empresa Polo341960000</v>
          </cell>
          <cell r="B309">
            <v>118.39333000000001</v>
          </cell>
          <cell r="C309">
            <v>87.055159999999987</v>
          </cell>
          <cell r="D309">
            <v>36.403470000000056</v>
          </cell>
          <cell r="E309">
            <v>28.57884999999996</v>
          </cell>
          <cell r="F309">
            <v>397.48554000000007</v>
          </cell>
          <cell r="G309">
            <v>-273.85284000000047</v>
          </cell>
        </row>
        <row r="310">
          <cell r="A310" t="str">
            <v>Empresa Polo341960010</v>
          </cell>
          <cell r="B310">
            <v>63.863100000000003</v>
          </cell>
          <cell r="C310">
            <v>290.27724000000001</v>
          </cell>
          <cell r="D310">
            <v>-15.758489999999995</v>
          </cell>
          <cell r="E310">
            <v>25.233139999999935</v>
          </cell>
          <cell r="F310">
            <v>86.956990000000076</v>
          </cell>
          <cell r="G310">
            <v>0</v>
          </cell>
        </row>
        <row r="311">
          <cell r="A311" t="str">
            <v>Empresa Polo341980000</v>
          </cell>
          <cell r="B311">
            <v>0</v>
          </cell>
          <cell r="C311">
            <v>0</v>
          </cell>
          <cell r="D311">
            <v>0</v>
          </cell>
          <cell r="E311">
            <v>677.83293000000003</v>
          </cell>
          <cell r="F311">
            <v>-677.83293000000003</v>
          </cell>
          <cell r="G311">
            <v>285.53093999999999</v>
          </cell>
        </row>
        <row r="312">
          <cell r="A312" t="str">
            <v>Empresa Polo341990010</v>
          </cell>
          <cell r="B312">
            <v>74.823579999999993</v>
          </cell>
          <cell r="C312">
            <v>-74.570039999999992</v>
          </cell>
          <cell r="D312">
            <v>2.42903</v>
          </cell>
          <cell r="E312">
            <v>0</v>
          </cell>
          <cell r="F312">
            <v>-0.61759999999999993</v>
          </cell>
          <cell r="G312">
            <v>2765.5017699999994</v>
          </cell>
        </row>
        <row r="313">
          <cell r="A313" t="str">
            <v>Empresa Polo341999999</v>
          </cell>
          <cell r="B313">
            <v>482.73727999999994</v>
          </cell>
          <cell r="C313">
            <v>94.952959999999962</v>
          </cell>
          <cell r="D313">
            <v>-432.32036999999991</v>
          </cell>
          <cell r="E313">
            <v>36.597710000000006</v>
          </cell>
          <cell r="F313">
            <v>2.913299999999964</v>
          </cell>
          <cell r="G313">
            <v>3252.6719899999971</v>
          </cell>
        </row>
        <row r="314">
          <cell r="A314" t="str">
            <v>Empresa Polo432210000</v>
          </cell>
          <cell r="B314">
            <v>162449.03108000002</v>
          </cell>
          <cell r="C314">
            <v>172622.88998000001</v>
          </cell>
          <cell r="D314">
            <v>166627.21867000009</v>
          </cell>
          <cell r="E314">
            <v>168673.47321999987</v>
          </cell>
          <cell r="F314">
            <v>161317.01127000025</v>
          </cell>
          <cell r="G314">
            <v>3557.2738099999988</v>
          </cell>
        </row>
        <row r="315">
          <cell r="A315" t="str">
            <v>Empresa Polo432310000</v>
          </cell>
          <cell r="B315">
            <v>23228.916169999997</v>
          </cell>
          <cell r="C315">
            <v>24526.396590000004</v>
          </cell>
          <cell r="D315">
            <v>24919.99106</v>
          </cell>
          <cell r="E315">
            <v>24496.656919999994</v>
          </cell>
          <cell r="F315">
            <v>25376.161110000015</v>
          </cell>
          <cell r="G315">
            <v>3037.9890799999994</v>
          </cell>
        </row>
        <row r="316">
          <cell r="A316" t="str">
            <v>Empresa Polo432710000</v>
          </cell>
          <cell r="B316">
            <v>5078.8968999999997</v>
          </cell>
          <cell r="C316">
            <v>5322.8168800000003</v>
          </cell>
          <cell r="D316">
            <v>5453.1900399999995</v>
          </cell>
          <cell r="E316">
            <v>5315.3956199999993</v>
          </cell>
          <cell r="F316">
            <v>5551.351160000002</v>
          </cell>
          <cell r="G316">
            <v>29346.776590000023</v>
          </cell>
        </row>
        <row r="317">
          <cell r="A317" t="str">
            <v>Empresa Polo433100000</v>
          </cell>
          <cell r="B317">
            <v>25.757680000000001</v>
          </cell>
          <cell r="C317">
            <v>25.82893</v>
          </cell>
          <cell r="D317">
            <v>535.35528999999997</v>
          </cell>
          <cell r="E317">
            <v>209.69399999999996</v>
          </cell>
          <cell r="F317">
            <v>-14.791479999999979</v>
          </cell>
          <cell r="G317">
            <v>2799.5103699999981</v>
          </cell>
        </row>
        <row r="318">
          <cell r="A318" t="str">
            <v>Empresa Polo433100100</v>
          </cell>
          <cell r="B318">
            <v>653.34605999999997</v>
          </cell>
          <cell r="C318">
            <v>2249.4396500000003</v>
          </cell>
          <cell r="D318">
            <v>165.04386000000022</v>
          </cell>
          <cell r="E318">
            <v>2589.5941699999998</v>
          </cell>
          <cell r="F318">
            <v>895.27244999999948</v>
          </cell>
          <cell r="G318">
            <v>0.34003</v>
          </cell>
        </row>
        <row r="319">
          <cell r="A319" t="str">
            <v>Empresa Polo433100200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0.4</v>
          </cell>
          <cell r="G319">
            <v>675.29630999999995</v>
          </cell>
        </row>
        <row r="320">
          <cell r="A320" t="str">
            <v>Empresa Polo433100300</v>
          </cell>
          <cell r="B320">
            <v>14</v>
          </cell>
          <cell r="C320">
            <v>92.804860000000005</v>
          </cell>
          <cell r="D320">
            <v>113.69341999999999</v>
          </cell>
          <cell r="E320">
            <v>102.03815999999998</v>
          </cell>
          <cell r="F320">
            <v>24.220620000000054</v>
          </cell>
          <cell r="G320">
            <v>1096.9317899999996</v>
          </cell>
        </row>
        <row r="321">
          <cell r="A321" t="str">
            <v>Empresa Polo433100400</v>
          </cell>
          <cell r="B321">
            <v>1320.9304</v>
          </cell>
          <cell r="C321">
            <v>55.021570000000111</v>
          </cell>
          <cell r="D321">
            <v>782.30499999999995</v>
          </cell>
          <cell r="E321">
            <v>-1273.3921000000005</v>
          </cell>
          <cell r="F321">
            <v>119.81139999999994</v>
          </cell>
          <cell r="G321">
            <v>1729.9602800000007</v>
          </cell>
        </row>
        <row r="322">
          <cell r="A322" t="str">
            <v>Empresa Polo433200000</v>
          </cell>
          <cell r="B322">
            <v>2332.8011200000001</v>
          </cell>
          <cell r="C322">
            <v>2123.5683600000002</v>
          </cell>
          <cell r="D322">
            <v>3259.180879999999</v>
          </cell>
          <cell r="E322">
            <v>2622.2125500000002</v>
          </cell>
          <cell r="F322">
            <v>2002.2129700000023</v>
          </cell>
          <cell r="G322">
            <v>0</v>
          </cell>
        </row>
        <row r="323">
          <cell r="A323" t="str">
            <v>Empresa Polo433200100</v>
          </cell>
          <cell r="B323">
            <v>2698.7018199999998</v>
          </cell>
          <cell r="C323">
            <v>2889.1490600000002</v>
          </cell>
          <cell r="D323">
            <v>5681.4889799999983</v>
          </cell>
          <cell r="E323">
            <v>3206.218240000002</v>
          </cell>
          <cell r="F323">
            <v>5085.4385100000018</v>
          </cell>
          <cell r="G323">
            <v>0</v>
          </cell>
        </row>
        <row r="324">
          <cell r="A324" t="str">
            <v>Empresa Polo433200250</v>
          </cell>
          <cell r="B324">
            <v>8296.9770900000003</v>
          </cell>
          <cell r="C324">
            <v>5407.88796</v>
          </cell>
          <cell r="D324">
            <v>-590.09684000000016</v>
          </cell>
          <cell r="E324">
            <v>2850.1270099999983</v>
          </cell>
          <cell r="F324">
            <v>1459.0557700000027</v>
          </cell>
          <cell r="G324">
            <v>3767.7107899999974</v>
          </cell>
        </row>
        <row r="325">
          <cell r="A325" t="str">
            <v>Empresa Polo433200280</v>
          </cell>
          <cell r="B325">
            <v>0</v>
          </cell>
          <cell r="C325">
            <v>0</v>
          </cell>
          <cell r="D325">
            <v>101742.28805</v>
          </cell>
          <cell r="E325">
            <v>24438.604799999986</v>
          </cell>
          <cell r="F325">
            <v>42998.210880000013</v>
          </cell>
          <cell r="G325">
            <v>-77.315140000000611</v>
          </cell>
        </row>
        <row r="326">
          <cell r="A326" t="str">
            <v>Empresa Polo433200300</v>
          </cell>
          <cell r="B326">
            <v>1938.02521</v>
          </cell>
          <cell r="C326">
            <v>1600.1511800000001</v>
          </cell>
          <cell r="D326">
            <v>2272.1603299999992</v>
          </cell>
          <cell r="E326">
            <v>2304.4999900000012</v>
          </cell>
          <cell r="F326">
            <v>2580.9449000000013</v>
          </cell>
          <cell r="G326">
            <v>4253.5702899999997</v>
          </cell>
        </row>
        <row r="327">
          <cell r="A327" t="str">
            <v>Empresa Polo433200500</v>
          </cell>
          <cell r="B327">
            <v>37.194660000000006</v>
          </cell>
          <cell r="C327">
            <v>-37.194660000000006</v>
          </cell>
          <cell r="D327">
            <v>0.62172000000000005</v>
          </cell>
          <cell r="E327">
            <v>-0.62172000000000005</v>
          </cell>
          <cell r="F327">
            <v>0</v>
          </cell>
          <cell r="G327">
            <v>0</v>
          </cell>
        </row>
        <row r="328">
          <cell r="A328" t="str">
            <v>Empresa Polo433200900</v>
          </cell>
          <cell r="B328">
            <v>181.88267000000002</v>
          </cell>
          <cell r="C328">
            <v>419.57499000000001</v>
          </cell>
          <cell r="D328">
            <v>247.17430000000002</v>
          </cell>
          <cell r="E328">
            <v>733.93898999999999</v>
          </cell>
          <cell r="F328">
            <v>-96.641740000000027</v>
          </cell>
          <cell r="G328">
            <v>17375.78744</v>
          </cell>
        </row>
        <row r="329">
          <cell r="A329" t="str">
            <v>Empresa Polo433300000</v>
          </cell>
          <cell r="B329">
            <v>984.70976000000007</v>
          </cell>
          <cell r="C329">
            <v>1425.2850000000001</v>
          </cell>
          <cell r="D329">
            <v>535.83651000000009</v>
          </cell>
          <cell r="E329">
            <v>313.36246999999958</v>
          </cell>
          <cell r="F329">
            <v>725.34712000000036</v>
          </cell>
          <cell r="G329">
            <v>10232.452499999999</v>
          </cell>
        </row>
        <row r="330">
          <cell r="A330" t="str">
            <v>Empresa Polo433400000</v>
          </cell>
          <cell r="B330">
            <v>220.06086000000002</v>
          </cell>
          <cell r="C330">
            <v>196.35826999999998</v>
          </cell>
          <cell r="D330">
            <v>643.1571399999998</v>
          </cell>
          <cell r="E330">
            <v>996.74755000000027</v>
          </cell>
          <cell r="F330">
            <v>734.62908000000016</v>
          </cell>
          <cell r="G330">
            <v>1138.0031499999996</v>
          </cell>
        </row>
        <row r="331">
          <cell r="A331" t="str">
            <v>Empresa Polo433500100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</row>
        <row r="332">
          <cell r="A332" t="str">
            <v>Empresa Polo433500150</v>
          </cell>
          <cell r="B332">
            <v>1.7096099999999999</v>
          </cell>
          <cell r="C332">
            <v>8.4922199999999997</v>
          </cell>
          <cell r="D332">
            <v>0</v>
          </cell>
          <cell r="E332">
            <v>0</v>
          </cell>
          <cell r="F332">
            <v>0</v>
          </cell>
          <cell r="G332">
            <v>3219.4146899999978</v>
          </cell>
        </row>
        <row r="333">
          <cell r="A333" t="str">
            <v>Empresa Polo433501000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814.59686000000056</v>
          </cell>
        </row>
        <row r="334">
          <cell r="A334" t="str">
            <v>Empresa Polo433501050</v>
          </cell>
          <cell r="B334">
            <v>0</v>
          </cell>
          <cell r="C334">
            <v>2.5229999999999999E-2</v>
          </cell>
          <cell r="D334">
            <v>0</v>
          </cell>
          <cell r="E334">
            <v>18.495519999999999</v>
          </cell>
          <cell r="F334">
            <v>0</v>
          </cell>
          <cell r="G334">
            <v>176.53899999999999</v>
          </cell>
        </row>
        <row r="335">
          <cell r="A335" t="str">
            <v>Empresa Polo433600000</v>
          </cell>
          <cell r="B335">
            <v>5339.7770300000002</v>
          </cell>
          <cell r="C335">
            <v>5499.4316599999993</v>
          </cell>
          <cell r="D335">
            <v>4839.4618999999984</v>
          </cell>
          <cell r="E335">
            <v>4498.5559200000025</v>
          </cell>
          <cell r="F335">
            <v>7448.4766200000013</v>
          </cell>
          <cell r="G335">
            <v>574.93479000000002</v>
          </cell>
        </row>
        <row r="336">
          <cell r="A336" t="str">
            <v>Empresa Polo433600010</v>
          </cell>
          <cell r="B336">
            <v>257.45901000000003</v>
          </cell>
          <cell r="C336">
            <v>2587.07782</v>
          </cell>
          <cell r="D336">
            <v>-115.64300000000003</v>
          </cell>
          <cell r="E336">
            <v>77.53563000000031</v>
          </cell>
          <cell r="F336">
            <v>-6.4556899999997768</v>
          </cell>
          <cell r="G336">
            <v>478.89317000000028</v>
          </cell>
        </row>
        <row r="337">
          <cell r="A337" t="str">
            <v>Empresa Polo433700000</v>
          </cell>
          <cell r="B337">
            <v>2024.3622600000001</v>
          </cell>
          <cell r="C337">
            <v>2342.8760700000003</v>
          </cell>
          <cell r="D337">
            <v>1180.1881100000001</v>
          </cell>
          <cell r="E337">
            <v>1340.6363400000009</v>
          </cell>
          <cell r="F337">
            <v>2684.9701300000006</v>
          </cell>
          <cell r="G337">
            <v>4389.3133600000001</v>
          </cell>
        </row>
        <row r="338">
          <cell r="A338" t="str">
            <v>Empresa Polo433800000</v>
          </cell>
          <cell r="B338">
            <v>0.16800999999999999</v>
          </cell>
          <cell r="C338">
            <v>0</v>
          </cell>
          <cell r="D338">
            <v>6.8533099999999996</v>
          </cell>
          <cell r="E338">
            <v>15.600729999999999</v>
          </cell>
          <cell r="F338">
            <v>-22.622049999999998</v>
          </cell>
          <cell r="G338">
            <v>119.2124500000001</v>
          </cell>
        </row>
        <row r="339">
          <cell r="A339" t="str">
            <v>Empresa Polo433800010</v>
          </cell>
          <cell r="B339">
            <v>3214.8549400000002</v>
          </cell>
          <cell r="C339">
            <v>2104.1735699999999</v>
          </cell>
          <cell r="D339">
            <v>1948.9305100000001</v>
          </cell>
          <cell r="E339">
            <v>4255.8812500000004</v>
          </cell>
          <cell r="F339">
            <v>12693.528259999999</v>
          </cell>
          <cell r="G339">
            <v>1500.6971999999987</v>
          </cell>
        </row>
        <row r="340">
          <cell r="A340" t="str">
            <v>Empresa Polo433900000</v>
          </cell>
          <cell r="B340">
            <v>2907.6961000000001</v>
          </cell>
          <cell r="C340">
            <v>3437.3921500000006</v>
          </cell>
          <cell r="D340">
            <v>6240.364029999997</v>
          </cell>
          <cell r="E340">
            <v>3924.4131300000008</v>
          </cell>
          <cell r="F340">
            <v>2816.9294200000004</v>
          </cell>
          <cell r="G340">
            <v>300.13856999999996</v>
          </cell>
        </row>
        <row r="341">
          <cell r="A341" t="str">
            <v>Empresa Polo434000000</v>
          </cell>
          <cell r="B341">
            <v>779.10654</v>
          </cell>
          <cell r="C341">
            <v>1505.5221100000001</v>
          </cell>
          <cell r="D341">
            <v>315.60239999999976</v>
          </cell>
          <cell r="E341">
            <v>1502.14068</v>
          </cell>
          <cell r="F341">
            <v>2735.1811700000007</v>
          </cell>
          <cell r="G341">
            <v>1354.3257699999999</v>
          </cell>
        </row>
        <row r="342">
          <cell r="A342" t="str">
            <v>Empresa Polo435100000</v>
          </cell>
          <cell r="B342">
            <v>0</v>
          </cell>
          <cell r="C342">
            <v>0</v>
          </cell>
          <cell r="D342">
            <v>-3.6009099999999998</v>
          </cell>
          <cell r="E342">
            <v>0</v>
          </cell>
          <cell r="F342">
            <v>0</v>
          </cell>
          <cell r="G342">
            <v>350.24070999999913</v>
          </cell>
        </row>
        <row r="343">
          <cell r="A343" t="str">
            <v>Empresa Polo435100100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12226.861180000007</v>
          </cell>
        </row>
        <row r="344">
          <cell r="A344" t="str">
            <v>Empresa Polo435100150</v>
          </cell>
          <cell r="B344">
            <v>3365.2248100000002</v>
          </cell>
          <cell r="C344">
            <v>9357.1765399999986</v>
          </cell>
          <cell r="D344">
            <v>1450.8737100000017</v>
          </cell>
          <cell r="E344">
            <v>2319.7055600000022</v>
          </cell>
          <cell r="F344">
            <v>23805.139450000002</v>
          </cell>
          <cell r="G344">
            <v>0.65489999999999782</v>
          </cell>
        </row>
        <row r="345">
          <cell r="A345" t="str">
            <v>Empresa Polo435100190</v>
          </cell>
          <cell r="B345">
            <v>1138.62365</v>
          </cell>
          <cell r="C345">
            <v>1313.81522</v>
          </cell>
          <cell r="D345">
            <v>-449.60479999999984</v>
          </cell>
          <cell r="E345">
            <v>197.74208000000021</v>
          </cell>
          <cell r="F345">
            <v>-31.320040000000517</v>
          </cell>
          <cell r="G345">
            <v>29300.002000000037</v>
          </cell>
        </row>
        <row r="346">
          <cell r="A346" t="str">
            <v>Empresa Polo435200000</v>
          </cell>
          <cell r="B346">
            <v>125.74539000000001</v>
          </cell>
          <cell r="C346">
            <v>72.384260000000012</v>
          </cell>
          <cell r="D346">
            <v>137.05291999999997</v>
          </cell>
          <cell r="E346">
            <v>56.216619999999978</v>
          </cell>
          <cell r="F346">
            <v>41.134450000000015</v>
          </cell>
          <cell r="G346">
            <v>2475.6508300000132</v>
          </cell>
        </row>
        <row r="347">
          <cell r="A347" t="str">
            <v>Empresa Polo435900000</v>
          </cell>
          <cell r="B347">
            <v>-13.02589</v>
          </cell>
          <cell r="C347">
            <v>18.727130000000002</v>
          </cell>
          <cell r="D347">
            <v>349.24583000000001</v>
          </cell>
          <cell r="E347">
            <v>-1.9081400000000031</v>
          </cell>
          <cell r="F347">
            <v>9.5656599999999798</v>
          </cell>
          <cell r="G347">
            <v>-11624.458330000001</v>
          </cell>
        </row>
        <row r="348">
          <cell r="A348" t="str">
            <v>Empresa Polo441100430</v>
          </cell>
          <cell r="B348">
            <v>0</v>
          </cell>
          <cell r="C348">
            <v>0</v>
          </cell>
          <cell r="D348">
            <v>-6034.9839900000006</v>
          </cell>
          <cell r="E348">
            <v>301.05486000000019</v>
          </cell>
          <cell r="F348">
            <v>162.23346000000038</v>
          </cell>
          <cell r="G348">
            <v>-251.17585999999997</v>
          </cell>
        </row>
        <row r="349">
          <cell r="A349" t="str">
            <v>Empresa Polo441301200</v>
          </cell>
          <cell r="B349">
            <v>4428.0029299999997</v>
          </cell>
          <cell r="C349">
            <v>3850.6987200000012</v>
          </cell>
          <cell r="D349">
            <v>3816.8125999999993</v>
          </cell>
          <cell r="E349">
            <v>2444.8681199999992</v>
          </cell>
          <cell r="F349">
            <v>3156.4275200000011</v>
          </cell>
          <cell r="G349">
            <v>866.67387000000008</v>
          </cell>
        </row>
        <row r="350">
          <cell r="A350" t="str">
            <v>Empresa Polo441910170</v>
          </cell>
          <cell r="B350">
            <v>473.76436999999999</v>
          </cell>
          <cell r="C350">
            <v>-52.46125</v>
          </cell>
          <cell r="D350">
            <v>-117.82486999999998</v>
          </cell>
          <cell r="E350">
            <v>367.93553999999995</v>
          </cell>
          <cell r="F350">
            <v>-91.70948999999996</v>
          </cell>
          <cell r="G350">
            <v>-223.65054999999995</v>
          </cell>
        </row>
        <row r="351">
          <cell r="A351" t="str">
            <v>Empresa Polo441910210</v>
          </cell>
          <cell r="B351">
            <v>2066.4306099999999</v>
          </cell>
          <cell r="C351">
            <v>1793.7789200000002</v>
          </cell>
          <cell r="D351">
            <v>1484.4505200000003</v>
          </cell>
          <cell r="E351">
            <v>1738.1236999999983</v>
          </cell>
          <cell r="F351">
            <v>1811.2982300000003</v>
          </cell>
          <cell r="G351">
            <v>13.8</v>
          </cell>
        </row>
        <row r="352">
          <cell r="A352" t="str">
            <v>Empresa Polo441910220</v>
          </cell>
          <cell r="B352">
            <v>277.20761000000005</v>
          </cell>
          <cell r="C352">
            <v>174.39786999999995</v>
          </cell>
          <cell r="D352">
            <v>14.788520000000005</v>
          </cell>
          <cell r="E352">
            <v>207.28030000000012</v>
          </cell>
          <cell r="F352">
            <v>-3.7636700000001611</v>
          </cell>
          <cell r="G352">
            <v>0</v>
          </cell>
        </row>
        <row r="353">
          <cell r="A353" t="str">
            <v>Empresa Polo441910230</v>
          </cell>
          <cell r="B353">
            <v>1084.11616</v>
          </cell>
          <cell r="C353">
            <v>526.51639999999998</v>
          </cell>
          <cell r="D353">
            <v>43.332060000000183</v>
          </cell>
          <cell r="E353">
            <v>992.82225999999991</v>
          </cell>
          <cell r="F353">
            <v>517.74257999999963</v>
          </cell>
          <cell r="G353">
            <v>4124.7242399999996</v>
          </cell>
        </row>
        <row r="354">
          <cell r="A354" t="str">
            <v>Empresa Polo441910900</v>
          </cell>
          <cell r="B354">
            <v>1351.58428</v>
          </cell>
          <cell r="C354">
            <v>1695.1772700000001</v>
          </cell>
          <cell r="D354">
            <v>1432.9777100000001</v>
          </cell>
          <cell r="E354">
            <v>493.58362999999918</v>
          </cell>
          <cell r="F354">
            <v>245.91558999999961</v>
          </cell>
          <cell r="G354">
            <v>888.00837999999931</v>
          </cell>
        </row>
        <row r="355">
          <cell r="A355" t="str">
            <v>Empresa Polo441920000</v>
          </cell>
          <cell r="B355">
            <v>15644.848040000001</v>
          </cell>
          <cell r="C355">
            <v>16347.168980000002</v>
          </cell>
          <cell r="D355">
            <v>13492.075849999997</v>
          </cell>
          <cell r="E355">
            <v>13096.311250000013</v>
          </cell>
          <cell r="F355">
            <v>5775.1510099999796</v>
          </cell>
          <cell r="G355">
            <v>1885.1695999999974</v>
          </cell>
        </row>
        <row r="356">
          <cell r="A356" t="str">
            <v>Empresa Polo441920600</v>
          </cell>
          <cell r="B356">
            <v>0</v>
          </cell>
          <cell r="C356">
            <v>0</v>
          </cell>
          <cell r="D356">
            <v>6340.4670000000006</v>
          </cell>
          <cell r="E356">
            <v>32.86927999999898</v>
          </cell>
          <cell r="F356">
            <v>-4540.3803399999997</v>
          </cell>
          <cell r="G356">
            <v>0</v>
          </cell>
        </row>
        <row r="357">
          <cell r="A357" t="str">
            <v>Empresa Polo441920850</v>
          </cell>
          <cell r="B357">
            <v>0</v>
          </cell>
          <cell r="C357">
            <v>0</v>
          </cell>
          <cell r="D357">
            <v>101736.46400000001</v>
          </cell>
          <cell r="E357">
            <v>24438.604799999986</v>
          </cell>
          <cell r="F357">
            <v>41499.998000000007</v>
          </cell>
          <cell r="G357">
            <v>412.88911999999982</v>
          </cell>
        </row>
        <row r="358">
          <cell r="A358" t="str">
            <v>Empresa Polo441920900</v>
          </cell>
          <cell r="B358">
            <v>4569.7306700000017</v>
          </cell>
          <cell r="C358">
            <v>7423.2614999999942</v>
          </cell>
          <cell r="D358">
            <v>4944.6903600000023</v>
          </cell>
          <cell r="E358">
            <v>5848.1681299999982</v>
          </cell>
          <cell r="F358">
            <v>17714.867590000002</v>
          </cell>
          <cell r="G358">
            <v>0</v>
          </cell>
        </row>
        <row r="359">
          <cell r="A359" t="str">
            <v>Empresa Polo441921100</v>
          </cell>
          <cell r="B359">
            <v>3858.7326200000007</v>
          </cell>
          <cell r="C359">
            <v>-9692.84915</v>
          </cell>
          <cell r="D359">
            <v>-8041.4148800000021</v>
          </cell>
          <cell r="E359">
            <v>13899.637490000001</v>
          </cell>
          <cell r="F359">
            <v>9036.919649999998</v>
          </cell>
          <cell r="G359">
            <v>95.153210000000058</v>
          </cell>
        </row>
        <row r="360">
          <cell r="A360" t="str">
            <v>Empresa Polo441922700</v>
          </cell>
          <cell r="B360">
            <v>41.674530000000004</v>
          </cell>
          <cell r="C360">
            <v>-37.46699000000001</v>
          </cell>
          <cell r="D360">
            <v>92.88142000000002</v>
          </cell>
          <cell r="E360">
            <v>16.666939999999997</v>
          </cell>
          <cell r="F360">
            <v>326.45662999999996</v>
          </cell>
          <cell r="G360">
            <v>0</v>
          </cell>
        </row>
        <row r="361">
          <cell r="A361" t="str">
            <v>Empresa Polo441923000</v>
          </cell>
          <cell r="B361">
            <v>282.75362999999999</v>
          </cell>
          <cell r="C361">
            <v>613.49156000000016</v>
          </cell>
          <cell r="D361">
            <v>-348.51000999999997</v>
          </cell>
          <cell r="E361">
            <v>71.182059999999979</v>
          </cell>
          <cell r="F361">
            <v>1057.0016799999999</v>
          </cell>
          <cell r="G361">
            <v>0</v>
          </cell>
        </row>
        <row r="362">
          <cell r="A362" t="str">
            <v>Empresa Polo441950000</v>
          </cell>
          <cell r="B362">
            <v>226.44362000000001</v>
          </cell>
          <cell r="C362">
            <v>-52.998960000000011</v>
          </cell>
          <cell r="D362">
            <v>-40.974829999999997</v>
          </cell>
          <cell r="E362">
            <v>193.01351</v>
          </cell>
          <cell r="F362">
            <v>174.36937999999998</v>
          </cell>
          <cell r="G362">
            <v>0</v>
          </cell>
        </row>
        <row r="363">
          <cell r="A363" t="str">
            <v>Empresa Polo441950010</v>
          </cell>
          <cell r="B363">
            <v>-227.45027000000002</v>
          </cell>
          <cell r="C363">
            <v>378.69101000000001</v>
          </cell>
          <cell r="D363">
            <v>-1.3769999999999811</v>
          </cell>
          <cell r="E363">
            <v>27.647109999999998</v>
          </cell>
          <cell r="F363">
            <v>3.2085099999999898</v>
          </cell>
          <cell r="G363">
            <v>0</v>
          </cell>
        </row>
        <row r="364">
          <cell r="A364" t="str">
            <v>Empresa Polo441980010</v>
          </cell>
          <cell r="B364">
            <v>4045.4173800000003</v>
          </cell>
          <cell r="C364">
            <v>940.83005999999978</v>
          </cell>
          <cell r="D364">
            <v>21.534439999999449</v>
          </cell>
          <cell r="E364">
            <v>0</v>
          </cell>
          <cell r="F364">
            <v>0</v>
          </cell>
          <cell r="G364">
            <v>0</v>
          </cell>
        </row>
        <row r="365">
          <cell r="A365" t="str">
            <v>Empresa Polo441980100</v>
          </cell>
          <cell r="B365">
            <v>1329.6539299999999</v>
          </cell>
          <cell r="C365">
            <v>1779.4429499999997</v>
          </cell>
          <cell r="D365">
            <v>2708.4446100000009</v>
          </cell>
          <cell r="E365">
            <v>2583.5241799999994</v>
          </cell>
          <cell r="F365">
            <v>8798.6315299999987</v>
          </cell>
          <cell r="G365">
            <v>-535.47490000000005</v>
          </cell>
        </row>
        <row r="366">
          <cell r="A366" t="str">
            <v>Empresa Polo441980110</v>
          </cell>
          <cell r="B366">
            <v>1800.9122200000002</v>
          </cell>
          <cell r="C366">
            <v>4136.0610299999998</v>
          </cell>
          <cell r="D366">
            <v>2427.1200500000004</v>
          </cell>
          <cell r="E366">
            <v>884.35858000000007</v>
          </cell>
          <cell r="F366">
            <v>-392.87980000000061</v>
          </cell>
          <cell r="G366">
            <v>0</v>
          </cell>
        </row>
        <row r="367">
          <cell r="A367" t="str">
            <v>Empresa Polo441980120</v>
          </cell>
          <cell r="B367">
            <v>673.25449999999989</v>
          </cell>
          <cell r="C367">
            <v>1503.1467200000002</v>
          </cell>
          <cell r="D367">
            <v>1850.80215</v>
          </cell>
          <cell r="E367">
            <v>11927.155749999998</v>
          </cell>
          <cell r="F367">
            <v>-940.55919999999787</v>
          </cell>
          <cell r="G367">
            <v>0</v>
          </cell>
        </row>
        <row r="368">
          <cell r="A368" t="str">
            <v>Empresa Polo441980190</v>
          </cell>
          <cell r="B368">
            <v>0</v>
          </cell>
          <cell r="C368">
            <v>100.04474</v>
          </cell>
          <cell r="D368">
            <v>1788.1219599999999</v>
          </cell>
          <cell r="E368">
            <v>940.6453799999997</v>
          </cell>
          <cell r="F368">
            <v>-1096.6870799999997</v>
          </cell>
          <cell r="G368">
            <v>523.60626000000025</v>
          </cell>
        </row>
        <row r="369">
          <cell r="A369" t="str">
            <v>Empresa Polo441990000</v>
          </cell>
          <cell r="B369">
            <v>518.6925</v>
          </cell>
          <cell r="C369">
            <v>23.784279999999967</v>
          </cell>
          <cell r="D369">
            <v>627.18659000000002</v>
          </cell>
          <cell r="E369">
            <v>287.47597999999994</v>
          </cell>
          <cell r="F369">
            <v>54.25881000000004</v>
          </cell>
          <cell r="G369">
            <v>0</v>
          </cell>
        </row>
        <row r="370">
          <cell r="A370" t="str">
            <v>Empresa Polo441990020</v>
          </cell>
          <cell r="B370">
            <v>0</v>
          </cell>
          <cell r="C370">
            <v>12.77562</v>
          </cell>
          <cell r="D370">
            <v>-12.77562</v>
          </cell>
          <cell r="E370">
            <v>0</v>
          </cell>
          <cell r="F370">
            <v>0</v>
          </cell>
          <cell r="G370">
            <v>4615.1081200000044</v>
          </cell>
        </row>
        <row r="371">
          <cell r="A371" t="str">
            <v>Empresa Polo441990030</v>
          </cell>
          <cell r="B371">
            <v>61.336069999999999</v>
          </cell>
          <cell r="C371">
            <v>144.88708999999994</v>
          </cell>
          <cell r="D371">
            <v>168.56212999999997</v>
          </cell>
          <cell r="E371">
            <v>112.75521000000009</v>
          </cell>
          <cell r="F371">
            <v>172.97602999999998</v>
          </cell>
          <cell r="G371">
            <v>-2277.377290000004</v>
          </cell>
        </row>
        <row r="372">
          <cell r="A372" t="str">
            <v>Empresa Polo441990100</v>
          </cell>
          <cell r="B372">
            <v>0</v>
          </cell>
          <cell r="C372">
            <v>0</v>
          </cell>
          <cell r="D372">
            <v>3.3780000000000004E-2</v>
          </cell>
          <cell r="E372">
            <v>0</v>
          </cell>
          <cell r="F372">
            <v>-3.3780000000000004E-2</v>
          </cell>
          <cell r="G372">
            <v>51.284070000000014</v>
          </cell>
        </row>
        <row r="373">
          <cell r="A373" t="str">
            <v>Empresa Polo441990110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521.55859000000032</v>
          </cell>
        </row>
        <row r="374">
          <cell r="A374" t="str">
            <v>Empresa Polo441990120</v>
          </cell>
          <cell r="B374">
            <v>350.59974999999997</v>
          </cell>
          <cell r="C374">
            <v>-350.59974999999997</v>
          </cell>
          <cell r="D374">
            <v>67.614800000000002</v>
          </cell>
          <cell r="E374">
            <v>0</v>
          </cell>
          <cell r="F374">
            <v>40.56926</v>
          </cell>
          <cell r="G374">
            <v>41.543929999999818</v>
          </cell>
        </row>
        <row r="375">
          <cell r="A375" t="str">
            <v>Empresa Polo441991001</v>
          </cell>
          <cell r="B375">
            <v>0</v>
          </cell>
          <cell r="C375">
            <v>731.18429000000003</v>
          </cell>
          <cell r="D375">
            <v>-731.18429000000003</v>
          </cell>
          <cell r="E375">
            <v>50.25423</v>
          </cell>
          <cell r="F375">
            <v>0</v>
          </cell>
          <cell r="G375">
            <v>65.189709999999991</v>
          </cell>
        </row>
        <row r="376">
          <cell r="A376" t="str">
            <v>Empresa Polo441992000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</row>
        <row r="377">
          <cell r="A377" t="str">
            <v>Empresa Polo441993000</v>
          </cell>
          <cell r="B377">
            <v>0</v>
          </cell>
          <cell r="C377">
            <v>0</v>
          </cell>
          <cell r="D377">
            <v>50.25423</v>
          </cell>
          <cell r="E377">
            <v>-50.25423</v>
          </cell>
          <cell r="F377">
            <v>0</v>
          </cell>
          <cell r="G377">
            <v>31.189210000000003</v>
          </cell>
        </row>
        <row r="378">
          <cell r="A378" t="str">
            <v>Empresa Polo441994000</v>
          </cell>
          <cell r="B378">
            <v>2.12845</v>
          </cell>
          <cell r="C378">
            <v>2.12845</v>
          </cell>
          <cell r="D378">
            <v>2.1284500000000008</v>
          </cell>
          <cell r="E378">
            <v>2.1284499999999991</v>
          </cell>
          <cell r="F378">
            <v>-8.5137999999999998</v>
          </cell>
          <cell r="G378">
            <v>0</v>
          </cell>
        </row>
        <row r="379">
          <cell r="A379" t="str">
            <v>Empresa Polo441999999</v>
          </cell>
          <cell r="B379">
            <v>301.24551999999994</v>
          </cell>
          <cell r="C379">
            <v>151.22984000000002</v>
          </cell>
          <cell r="D379">
            <v>470.02461</v>
          </cell>
          <cell r="E379">
            <v>114.69545000000028</v>
          </cell>
          <cell r="F379">
            <v>-207.78973000000019</v>
          </cell>
          <cell r="G379">
            <v>177.73498000000001</v>
          </cell>
        </row>
        <row r="380">
          <cell r="A380" t="str">
            <v>Empresa Polo442100100</v>
          </cell>
          <cell r="B380">
            <v>0</v>
          </cell>
          <cell r="C380">
            <v>33636.31192</v>
          </cell>
          <cell r="D380">
            <v>-33636.31192</v>
          </cell>
          <cell r="E380">
            <v>4.4999999999999998E-2</v>
          </cell>
          <cell r="F380">
            <v>0</v>
          </cell>
          <cell r="G380">
            <v>21370.278380000007</v>
          </cell>
        </row>
        <row r="381">
          <cell r="A381" t="str">
            <v>Empresa Polo442100110</v>
          </cell>
          <cell r="B381">
            <v>0</v>
          </cell>
          <cell r="C381">
            <v>-19682.96917</v>
          </cell>
          <cell r="D381">
            <v>19682.96917</v>
          </cell>
          <cell r="E381">
            <v>0</v>
          </cell>
          <cell r="F381">
            <v>0</v>
          </cell>
          <cell r="G381">
            <v>8130.5822899999985</v>
          </cell>
        </row>
        <row r="382">
          <cell r="A382" t="str">
            <v>Empresa Polo442100190</v>
          </cell>
          <cell r="B382">
            <v>0</v>
          </cell>
          <cell r="C382">
            <v>0</v>
          </cell>
          <cell r="D382">
            <v>732.30325000000005</v>
          </cell>
          <cell r="E382">
            <v>634.37564999999984</v>
          </cell>
          <cell r="F382">
            <v>21.111020000000053</v>
          </cell>
        </row>
        <row r="383">
          <cell r="A383" t="str">
            <v>Empresa Polo442100200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</row>
        <row r="384">
          <cell r="A384" t="str">
            <v>Empresa Polo442100229</v>
          </cell>
          <cell r="B384">
            <v>747.16669999999999</v>
          </cell>
          <cell r="C384">
            <v>0</v>
          </cell>
          <cell r="D384">
            <v>0</v>
          </cell>
          <cell r="E384">
            <v>-747.16669999999999</v>
          </cell>
          <cell r="F384">
            <v>0</v>
          </cell>
        </row>
        <row r="385">
          <cell r="A385" t="str">
            <v>Empresa Polo442100290</v>
          </cell>
          <cell r="B385">
            <v>3243.88789</v>
          </cell>
          <cell r="C385">
            <v>661.87787000000026</v>
          </cell>
          <cell r="D385">
            <v>20147.208319999998</v>
          </cell>
          <cell r="E385">
            <v>24006.316200000001</v>
          </cell>
          <cell r="F385">
            <v>49869.470480000004</v>
          </cell>
        </row>
        <row r="386">
          <cell r="A386" t="str">
            <v>Empresa Polo442100300</v>
          </cell>
          <cell r="B386">
            <v>-2047.8132399999997</v>
          </cell>
          <cell r="C386">
            <v>-973.32448000000045</v>
          </cell>
          <cell r="D386">
            <v>-4688.1816999999992</v>
          </cell>
          <cell r="E386">
            <v>-20653.028840000003</v>
          </cell>
          <cell r="F386">
            <v>-30048.23286</v>
          </cell>
        </row>
        <row r="387">
          <cell r="A387" t="str">
            <v>Empresa Polo442100310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</row>
        <row r="388">
          <cell r="A388" t="str">
            <v>Empresa Polo442100390</v>
          </cell>
          <cell r="B388">
            <v>30.950599999999998</v>
          </cell>
          <cell r="C388">
            <v>90.919629999999998</v>
          </cell>
          <cell r="D388">
            <v>13.118259999999992</v>
          </cell>
          <cell r="E388">
            <v>8.4065799999999911</v>
          </cell>
          <cell r="F388">
            <v>59.486010000000022</v>
          </cell>
        </row>
        <row r="389">
          <cell r="A389" t="str">
            <v>Empresa Polo442100400</v>
          </cell>
          <cell r="B389">
            <v>51.725120000000004</v>
          </cell>
          <cell r="C389">
            <v>52.865539999999996</v>
          </cell>
          <cell r="D389">
            <v>1182.7114199999999</v>
          </cell>
          <cell r="E389">
            <v>9.2176500000000487</v>
          </cell>
          <cell r="F389">
            <v>73.117669999999862</v>
          </cell>
        </row>
        <row r="390">
          <cell r="A390" t="str">
            <v>Empresa Polo442100410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</row>
        <row r="391">
          <cell r="A391" t="str">
            <v>Empresa Polo442100420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</row>
        <row r="392">
          <cell r="A392" t="str">
            <v>Empresa Polo442100429</v>
          </cell>
          <cell r="B392">
            <v>467.38141000000002</v>
          </cell>
          <cell r="C392">
            <v>230.47886</v>
          </cell>
          <cell r="D392">
            <v>-173.92024000000004</v>
          </cell>
          <cell r="E392">
            <v>2691.9569600000004</v>
          </cell>
          <cell r="F392">
            <v>1098.0296399999997</v>
          </cell>
        </row>
        <row r="393">
          <cell r="A393" t="str">
            <v>Empresa Polo442100430</v>
          </cell>
          <cell r="B393">
            <v>0.12237999999999999</v>
          </cell>
          <cell r="C393">
            <v>578.91553999999996</v>
          </cell>
          <cell r="D393">
            <v>0</v>
          </cell>
          <cell r="E393">
            <v>0</v>
          </cell>
          <cell r="F393">
            <v>-343.97296999999998</v>
          </cell>
        </row>
        <row r="394">
          <cell r="A394" t="str">
            <v>Empresa Polo442100440</v>
          </cell>
          <cell r="B394">
            <v>0</v>
          </cell>
          <cell r="C394">
            <v>0</v>
          </cell>
          <cell r="D394">
            <v>0.53610999999999998</v>
          </cell>
          <cell r="E394">
            <v>0</v>
          </cell>
          <cell r="F394">
            <v>-0.53610999999999998</v>
          </cell>
        </row>
        <row r="395">
          <cell r="A395" t="str">
            <v>Empresa Polo442100450</v>
          </cell>
          <cell r="B395">
            <v>0</v>
          </cell>
          <cell r="C395">
            <v>0.51408000000000009</v>
          </cell>
          <cell r="D395">
            <v>2.88774</v>
          </cell>
          <cell r="E395">
            <v>3.2281499999999999</v>
          </cell>
          <cell r="F395">
            <v>8.45444</v>
          </cell>
        </row>
        <row r="396">
          <cell r="A396" t="str">
            <v>Empresa Polo442200100</v>
          </cell>
          <cell r="B396">
            <v>0</v>
          </cell>
          <cell r="C396">
            <v>0.90603999999999996</v>
          </cell>
          <cell r="D396">
            <v>48.718320000000006</v>
          </cell>
          <cell r="E396">
            <v>0</v>
          </cell>
          <cell r="F396">
            <v>0</v>
          </cell>
        </row>
        <row r="397">
          <cell r="A397" t="str">
            <v>Empresa Polo442200200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</row>
        <row r="398">
          <cell r="A398" t="str">
            <v>Empresa Polo442200900</v>
          </cell>
          <cell r="B398">
            <v>74.87218</v>
          </cell>
          <cell r="C398">
            <v>21.437420000000003</v>
          </cell>
          <cell r="D398">
            <v>59.741280000000003</v>
          </cell>
          <cell r="E398">
            <v>11.291919999999976</v>
          </cell>
          <cell r="F398">
            <v>-18.449849999999998</v>
          </cell>
        </row>
        <row r="399">
          <cell r="A399" t="str">
            <v>Empresa Polo451000000</v>
          </cell>
          <cell r="B399">
            <v>9213.6331449999998</v>
          </cell>
          <cell r="C399">
            <v>15413.932795000001</v>
          </cell>
          <cell r="D399">
            <v>-10068.757369500001</v>
          </cell>
          <cell r="E399">
            <v>9372.2536994999991</v>
          </cell>
          <cell r="F399">
            <v>4342.0535899999995</v>
          </cell>
        </row>
        <row r="400">
          <cell r="A400" t="str">
            <v>Empresa Polo451000100</v>
          </cell>
          <cell r="B400">
            <v>3977.9026813</v>
          </cell>
          <cell r="C400">
            <v>5097.8833680999996</v>
          </cell>
          <cell r="D400">
            <v>-4587.189507</v>
          </cell>
          <cell r="E400">
            <v>4105.3801176000006</v>
          </cell>
          <cell r="F400">
            <v>2264.383850000002</v>
          </cell>
        </row>
        <row r="401">
          <cell r="A401" t="str">
            <v>Empresa Polo4XXX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</row>
      </sheetData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Mapa"/>
      <sheetName val="Depleção"/>
      <sheetName val="Adicões-Sd. Inicial"/>
      <sheetName val="Depreciação"/>
      <sheetName val="Mov Estoque"/>
      <sheetName val="Invent. Almoxarif."/>
      <sheetName val="Estoque total"/>
      <sheetName val="Teste realização_Estoques"/>
      <sheetName val="Teste Custo Médio"/>
      <sheetName val="Cut-off"/>
      <sheetName val="Log ACL"/>
      <sheetName val="XREF"/>
      <sheetName val="Tickmarks"/>
      <sheetName val="Links"/>
      <sheetName val="1) Mapa imobilizado"/>
      <sheetName val="Saldo Inicial"/>
      <sheetName val="Teste Adições"/>
      <sheetName val="Teste Obras em Andamento"/>
      <sheetName val="(1) Mapa de movimentação"/>
      <sheetName val="(2) Saldo Inicial"/>
      <sheetName val="(3) Teste Adições"/>
      <sheetName val="(4) Depreciação"/>
      <sheetName val="(5) Teste Obras em Andamento"/>
      <sheetName val="(6) Nota explicativa"/>
      <sheetName val="Teste realização"/>
      <sheetName val="selecionados"/>
      <sheetName val="Sd. Inicial - Adições"/>
      <sheetName val="Mapa "/>
      <sheetName val="Exaustão"/>
      <sheetName val="Adições"/>
      <sheetName val="Florestas Set"/>
      <sheetName val="Florestas Dez"/>
      <sheetName val="Log"/>
      <sheetName val="(1) Mapa imobilizado"/>
      <sheetName val="movimentacao"/>
      <sheetName val="Mapa de Movimentação"/>
      <sheetName val="Contábil X Patrimonial"/>
      <sheetName val="Adição"/>
      <sheetName val="Impairment"/>
      <sheetName val="Imob. em Andamento 31.12"/>
      <sheetName val="Nota Explicativa"/>
      <sheetName val="Imob. em Andamento 31.10"/>
      <sheetName val="Teste de Adição"/>
      <sheetName val="Tabela Estatística"/>
      <sheetName val="Empréstimos"/>
      <sheetName val="BB PCH's"/>
      <sheetName val="1) Mapa"/>
      <sheetName val="3) Depreciação"/>
      <sheetName val="2) Saldo Inicial"/>
      <sheetName val="4) Imobilizado em Andamento"/>
      <sheetName val="6)LOG"/>
      <sheetName val="Depreciação "/>
      <sheetName val="Note Explicativa"/>
      <sheetName val="Mapa 31.08.02"/>
      <sheetName val="PERGAN"/>
      <sheetName val="PASIVO"/>
      <sheetName val="AA-10(Op.63)"/>
      <sheetName val="Movimentação"/>
      <sheetName val="BP"/>
      <sheetName val="Sheet1"/>
      <sheetName val="Indices"/>
      <sheetName val="Mapa de Resultado"/>
      <sheetName val="1. Imobilizado"/>
      <sheetName val="Análises"/>
      <sheetName val="NE"/>
      <sheetName val="Seleção"/>
      <sheetName val="Desc"/>
      <sheetName val="Prov"/>
      <sheetName val="Cal. Prov"/>
      <sheetName val="Cal. Desc"/>
      <sheetName val="Inventário PA"/>
      <sheetName val="Balanco"/>
      <sheetName val="Lead2"/>
      <sheetName val="BP-antes AJE"/>
      <sheetName val="Programa"/>
      <sheetName val="Teste Adição"/>
      <sheetName val="Sample Size"/>
      <sheetName val="Relatório patrimonial"/>
      <sheetName val="DRE - NC"/>
      <sheetName val="Balanço - NC"/>
      <sheetName val="OPC DOL PA"/>
      <sheetName val="Global Depreciação 31.12.2013"/>
      <sheetName val="Global Depreciação 31.10.2013"/>
      <sheetName val="Relatório patrimonial -2012"/>
      <sheetName val="PCC"/>
      <sheetName val="BALANÇO"/>
      <sheetName val="DRE"/>
      <sheetName val="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rização"/>
      <sheetName val="Abert do custo Sul.Bario"/>
      <sheetName val="Inventário PA"/>
      <sheetName val="Inventário MP"/>
      <sheetName val="Ociosidade"/>
      <sheetName val="XREF"/>
      <sheetName val="Tickmarks"/>
      <sheetName val="Impairment"/>
      <sheetName val="Conc. Bancária 31.12.99"/>
      <sheetName val="4) Salários e 13 Salário"/>
      <sheetName val="Lead2"/>
      <sheetName val="Lead"/>
      <sheetName val="Depreciação"/>
      <sheetName val="Adição Imobilizado"/>
      <sheetName val="Mapa"/>
      <sheetName val="Mapa movimentação"/>
      <sheetName val="Tickmarks "/>
      <sheetName val="BP"/>
      <sheetName val="1) Lead"/>
      <sheetName val="Saldo inicial e adição"/>
      <sheetName val="Imob. em curso 30.09"/>
      <sheetName val="Impostos"/>
      <sheetName val="Teste ICMS-IPI"/>
      <sheetName val="OPC DOL PA"/>
      <sheetName val="Indices"/>
      <sheetName val="Premissas"/>
      <sheetName val="Empréstimos"/>
      <sheetName val="Medições a faturar"/>
      <sheetName val="BP Semestral"/>
      <sheetName val="Circularizações"/>
      <sheetName val="AA-10(Op.63)"/>
      <sheetName val="DRE"/>
      <sheetName val="Custo x Mercado"/>
      <sheetName val="Contratos_Exercicio"/>
      <sheetName val="Composição Aplicação"/>
      <sheetName val="circul. interco e internac."/>
      <sheetName val="Adições"/>
      <sheetName val="Teste da Depreciação"/>
      <sheetName val="Teste de Adição e Reavaliação"/>
      <sheetName val="PERGAN"/>
      <sheetName val="DMPL"/>
      <sheetName val="Mapa de Resultado"/>
      <sheetName val="Deposito Judicial"/>
      <sheetName val="Modelo I"/>
      <sheetName val="Plano de Contas"/>
      <sheetName val="MELHORIAS E OPÇÕES"/>
      <sheetName val="Links"/>
      <sheetName val="pl atual"/>
      <sheetName val="Teste Drpc"/>
      <sheetName val="#REF"/>
      <sheetName val="Movimentação 30_09"/>
      <sheetName val="Equity 30_09"/>
      <sheetName val="1) Glob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eakalm 600g PF e PMC 2021"/>
    </sheetNames>
    <definedNames>
      <definedName name="Interest_Rate"/>
    </definedNames>
    <sheetDataSet>
      <sheetData sheetId="0" refreshError="1"/>
      <sheetData sheetId="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Tabelão Natulab"/>
      <sheetName val="Tabelão Naturelife"/>
      <sheetName val="Clientes Natulab"/>
      <sheetName val="Lançamentos"/>
      <sheetName val="Lançamentos 2016"/>
      <sheetName val="Resultado"/>
      <sheetName val="Tamanho Lote"/>
      <sheetName val="Geral"/>
      <sheetName val="Grupo"/>
      <sheetName val="Naturelife"/>
      <sheetName val="Hospitalar"/>
      <sheetName val="Natulab"/>
      <sheetName val="Modelo Financeiro"/>
      <sheetName val="Book 1"/>
      <sheetName val="Considerações"/>
      <sheetName val="Copia Segurança"/>
      <sheetName val="Tabelão (2)"/>
      <sheetName val="Descontinuar"/>
      <sheetName val="Resumo (2)"/>
      <sheetName val="Resumo Anterior"/>
      <sheetName val="Proposta Final de Preços"/>
      <sheetName val="Descontinuados"/>
      <sheetName val="Proposta Final de Preços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ações !"/>
      <sheetName val="#REF"/>
    </sheetNames>
    <sheetDataSet>
      <sheetData sheetId="0" refreshError="1">
        <row r="11">
          <cell r="R11">
            <v>416</v>
          </cell>
          <cell r="S11" t="str">
            <v>!</v>
          </cell>
        </row>
      </sheetData>
      <sheetData sheetId="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Mapa de Moviment."/>
      <sheetName val="Adições e Juros [Out-00]"/>
      <sheetName val="Adições [Dez-00]"/>
      <sheetName val="Teste de Baixas"/>
      <sheetName val="Variação cambial"/>
      <sheetName val="Variação Monet. - IGPM"/>
      <sheetName val="Segregação CP-LP"/>
      <sheetName val="Links"/>
      <sheetName val="Composição por credor"/>
      <sheetName val="XREF"/>
      <sheetName val="Tickmarks"/>
      <sheetName val="Adições e Juros _Out-00_"/>
      <sheetName val="Adições _Dez-00_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a de movimentação "/>
      <sheetName val="mapa de movimentação final"/>
      <sheetName val="Adições e Juros [Out-00] (2)"/>
      <sheetName val="mapa de movimentação"/>
      <sheetName val="Sheet1"/>
      <sheetName val="Tickmarks"/>
      <sheetName val="#REF"/>
      <sheetName val="Mapa de Moviment."/>
      <sheetName val="XREF"/>
      <sheetName val="Circularização"/>
      <sheetName val="Depreciação"/>
      <sheetName val="Mapa"/>
      <sheetName val="Adições"/>
      <sheetName val="PDD"/>
      <sheetName val="Empréstimos"/>
      <sheetName val="Aging"/>
      <sheetName val="PDD-Movimentação"/>
      <sheetName val="Lead"/>
      <sheetName val="Mapa 31.01.04"/>
      <sheetName val="Partes Relacionadas"/>
      <sheetName val="{PPC}Mapa de movimentação"/>
      <sheetName val="Conc. Bancária 31.10.00"/>
      <sheetName val="BP"/>
      <sheetName val="DRE"/>
      <sheetName val="1.CS Gás"/>
      <sheetName val="2.1 Mapa - Termogás"/>
      <sheetName val="2.3 Deságio - Termogás"/>
      <sheetName val="BB-200 "/>
      <sheetName val="Medições a faturar"/>
      <sheetName val="Mutação"/>
      <sheetName val="Mov. Juros Capitalizados"/>
      <sheetName val="Provisão de Juros"/>
      <sheetName val=" (2)"/>
      <sheetName val="B"/>
      <sheetName val="低值品"/>
      <sheetName val="Adições e Juros _Out-00_ (2)"/>
      <sheetName val="IE1-01"/>
      <sheetName val="Mapa de Resultado"/>
      <sheetName val="Deposito Judicial"/>
      <sheetName val="PAS Vendas"/>
      <sheetName val="LPH e INCE"/>
      <sheetName val="Tickmarks "/>
    </sheetNames>
    <sheetDataSet>
      <sheetData sheetId="0" refreshError="1">
        <row r="51">
          <cell r="K51">
            <v>36908.970560000002</v>
          </cell>
          <cell r="L51" t="str">
            <v>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"/>
      <sheetName val="DR"/>
      <sheetName val="DOAR"/>
      <sheetName val="Memória Resultado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Sub-avaliação"/>
      <sheetName val="Links"/>
      <sheetName val="Mapa geral {ppc}"/>
      <sheetName val="Baixa"/>
      <sheetName val="Teste saldo inicial"/>
      <sheetName val="Adicões Terminais"/>
      <sheetName val="Mapa BIA {ppc}"/>
      <sheetName val="JOA"/>
      <sheetName val="Adições BIA"/>
      <sheetName val="Depreciação"/>
      <sheetName val="Obsolescências"/>
      <sheetName val="Ocio.-analog-digital (receita)"/>
      <sheetName val="Calc. Dep. Term 03"/>
      <sheetName val="Calc. Dep. Terminais - Ano 2003"/>
      <sheetName val="XREF"/>
      <sheetName val="Tickmarks"/>
      <sheetName val="Mapa"/>
      <sheetName val="Evolução das etapas"/>
      <sheetName val="Teste detalhes Imobilizado"/>
      <sheetName val="Adições"/>
      <sheetName val="Log ACL"/>
      <sheetName val="selecaoACLimob."/>
      <sheetName val="Ociosidade-analog-digital"/>
      <sheetName val="Depreciação "/>
      <sheetName val="Adições-Sd. Inicial"/>
      <sheetName val="Inspeção Física"/>
      <sheetName val="BIA Saldos e ativações"/>
      <sheetName val="Adições dez_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Fert.Serrana"/>
      <sheetName val="QuantXCusto médio"/>
      <sheetName val="Links"/>
      <sheetName val="XREF"/>
      <sheetName val="Tickmarks"/>
      <sheetName val="Mapa"/>
      <sheetName val="Adições"/>
      <sheetName val="DRE"/>
      <sheetName val="BP"/>
      <sheetName val="Resumo"/>
      <sheetName val="Provisão de Juros"/>
      <sheetName val="Mapa de Resultado"/>
      <sheetName val="Empréstimos"/>
      <sheetName val="A8"/>
      <sheetName val="1)Movimentacao"/>
      <sheetName val="Partes Relacionadas"/>
      <sheetName val="DMPL"/>
      <sheetName val="Aging"/>
      <sheetName val="PDD-Movimentação"/>
      <sheetName val="Mapa de movimentação "/>
      <sheetName val="Teste Drpc"/>
      <sheetName val="PDD"/>
      <sheetName val="PAS dep. 30.09.03"/>
      <sheetName val="INDICE"/>
      <sheetName val="BALANCETE"/>
      <sheetName val="Financimentos CP"/>
      <sheetName val="ABRIL 2000"/>
      <sheetName val="Tít.Venc."/>
      <sheetName val="Consolidado_1999"/>
      <sheetName val="IR. CS"/>
      <sheetName val="A11"/>
      <sheetName val="Assfin"/>
      <sheetName val="circularização"/>
      <sheetName val="Variação Cambial"/>
      <sheetName val="Resumo Fatur."/>
      <sheetName val=" PIB Brasil ( R$ de 1996 )"/>
      <sheetName val="Cover"/>
      <sheetName val="H.MUNDIAL - 27.01.06 - Ajustado"/>
      <sheetName val="Matriz de covariância"/>
      <sheetName val="Inventário PA"/>
      <sheetName val="ce"/>
      <sheetName val="CVA_Projetada12meses"/>
      <sheetName val="Apuração IRPJ"/>
      <sheetName val="Orçado"/>
      <sheetName val="Apuração CS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. CS"/>
      <sheetName val="IRPJ-DEZ"/>
      <sheetName val="JUROS SELIC 98"/>
      <sheetName val="JUROS SELIC 97"/>
      <sheetName val="XREF"/>
      <sheetName val="Tickmarks"/>
      <sheetName val="Depreciação"/>
      <sheetName val="Empréstimos"/>
      <sheetName val="Consolidado até out_99"/>
      <sheetName val="Mapa"/>
      <sheetName val="Lead"/>
      <sheetName val="Estoque Mov."/>
      <sheetName val="Conciliação Bancária"/>
      <sheetName val="DRE"/>
      <sheetName val="Partes Relacionadas"/>
      <sheetName val="A11"/>
      <sheetName val="Tít.Venc."/>
      <sheetName val="BP"/>
      <sheetName val="ELP"/>
      <sheetName val="Adições"/>
      <sheetName val="P2.1"/>
      <sheetName val="Provisão de Juros"/>
      <sheetName val="circularização"/>
      <sheetName val="Links"/>
      <sheetName val="Teste Drpc"/>
      <sheetName val="Tipos"/>
      <sheetName val="VENDAS_P_SUBSIDIÁRIA"/>
      <sheetName val="MENSAL"/>
      <sheetName val="Resultado"/>
      <sheetName val="40 Despesa ADM"/>
      <sheetName val="Teste das baix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EMs X Contabilidade Set01"/>
      <sheetName val="EMS x Contabilidade Dez01"/>
      <sheetName val="Custo x mercado"/>
      <sheetName val="Custo médio Semi -Acab"/>
      <sheetName val="Custo médio Acabado"/>
      <sheetName val="Estoques sem Movim Mina Azul "/>
      <sheetName val="Ajustes de Inventário"/>
      <sheetName val="XREF"/>
      <sheetName val="Tickmarks"/>
      <sheetName val="Links"/>
      <sheetName val="Conc. Bancária 31.10.00"/>
      <sheetName val="IR. CS"/>
      <sheetName val="Mapa de movimentação"/>
      <sheetName val="Teste Drpc"/>
    </sheetNames>
    <sheetDataSet>
      <sheetData sheetId="0" refreshError="1">
        <row r="11">
          <cell r="G11">
            <v>6530</v>
          </cell>
        </row>
        <row r="25">
          <cell r="G25">
            <v>63114</v>
          </cell>
        </row>
      </sheetData>
      <sheetData sheetId="1" refreshError="1"/>
      <sheetData sheetId="2" refreshError="1"/>
      <sheetData sheetId="3" refreshError="1">
        <row r="9">
          <cell r="E9">
            <v>956.56</v>
          </cell>
        </row>
        <row r="10">
          <cell r="E10">
            <v>806.15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JUROS SELIC IR AplicFinan. 98"/>
      <sheetName val="JUROS SELIC IRserviços 99"/>
      <sheetName val="JUROS SELIC IR a compensar 99"/>
      <sheetName val="JUROS SELIC CSL "/>
      <sheetName val="XREF"/>
      <sheetName val="Tickmarks"/>
      <sheetName val="Tít.Venc."/>
      <sheetName val="A11"/>
      <sheetName val="Custo x mercado"/>
      <sheetName val="IR. CS"/>
      <sheetName val="BP"/>
      <sheetName val="Mapa de Moviment."/>
      <sheetName val="Partes Relacionadas"/>
      <sheetName val="Empréstimos"/>
      <sheetName val="DRE"/>
      <sheetName val="Mapa"/>
      <sheetName val="Adições"/>
      <sheetName val="Medições a faturar"/>
      <sheetName val="Mapa de movimentação "/>
      <sheetName val="Provisão de Juros"/>
      <sheetName val="DMPL"/>
      <sheetName val="Tipos"/>
      <sheetName val="pl atual"/>
      <sheetName val="Resultado"/>
      <sheetName val="Teste Dr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Ceval RLP"/>
      <sheetName val="O.Invest {PPC}"/>
      <sheetName val="O. Invest."/>
      <sheetName val="Res. Invest."/>
      <sheetName val="Eletrobrás"/>
      <sheetName val="IRRF Aplic.Fin."/>
      <sheetName val="Santista"/>
      <sheetName val="IRdiferido-{PPC}"/>
      <sheetName val="Bens Dest. Venda"/>
      <sheetName val="Baixas"/>
      <sheetName val="Dep. em Caução"/>
      <sheetName val="XREF"/>
      <sheetName val="Links"/>
      <sheetName val="Tickmarks1"/>
      <sheetName val="Tickmarks"/>
      <sheetName val="Tít.Venc."/>
      <sheetName val="Partes Relacionadas"/>
      <sheetName val="Empréstimos"/>
      <sheetName val="Mapa"/>
      <sheetName val="Mapa mov"/>
      <sheetName val="Teste Adições"/>
      <sheetName val="BP"/>
      <sheetName val="Provisão de Juros"/>
      <sheetName val="Adições"/>
      <sheetName val="Resumo"/>
      <sheetName val="Mapa Imobilizado"/>
      <sheetName val="A-18"/>
      <sheetName val="Vendas"/>
      <sheetName val="P2_Resumo"/>
      <sheetName val="P3_Circularização"/>
      <sheetName val="Movimentação"/>
      <sheetName val="Custo x mercado"/>
      <sheetName val="DRE"/>
      <sheetName val="Balanço"/>
      <sheetName val="Mvt Imobilizado"/>
      <sheetName val="Aging"/>
      <sheetName val="PDD-Movimentação"/>
      <sheetName val="APOIO"/>
      <sheetName val="Teste dos rendimentos 30.09"/>
      <sheetName val="Mapa de Moviment."/>
      <sheetName val="BP PASSIVO"/>
      <sheetName val="IR. CS"/>
      <sheetName val="Teste Equity 30.09.03"/>
      <sheetName val="Lista Funcionários"/>
      <sheetName val="Mapa de movimentação "/>
      <sheetName val="A11"/>
      <sheetName val="Outorga fixa e variável"/>
      <sheetName val="Plan1"/>
      <sheetName val="AA-10(Op.63)"/>
      <sheetName val="Q2_2"/>
      <sheetName val="SysNavigation"/>
      <sheetName val="Lead2"/>
      <sheetName val="BS_ATIVO"/>
      <sheetName val="BS_PASSIVO"/>
      <sheetName val="Base Pagseguro"/>
      <sheetName val="Base BIVA"/>
      <sheetName val="Reclassificações"/>
      <sheetName val="Ágio- feito no BPC"/>
      <sheetName val="BS_TETD"/>
      <sheetName val="BS"/>
      <sheetName val="BS_PAGC"/>
      <sheetName val="BS_NETP"/>
      <sheetName val="BS_BOAC"/>
      <sheetName val="BS_BCPS"/>
      <sheetName val="BS_R2TC"/>
      <sheetName val="BS_FIDC"/>
      <sheetName val="BS_PAGH"/>
      <sheetName val="BS_TILIX"/>
      <sheetName val="BS_BANS"/>
      <sheetName val="BS_BIVA"/>
      <sheetName val="Mapa partes relacionadas"/>
      <sheetName val="BS_BSEC "/>
      <sheetName val="BS_BVAS"/>
      <sheetName val="BS_BVAB"/>
      <sheetName val="Base Biva 18"/>
      <sheetName val="BS_BSEC  18"/>
      <sheetName val="BS_BVAS 18"/>
      <sheetName val="BS_BVAB 18"/>
      <sheetName val="Obrigações com terceiros"/>
      <sheetName val="CR x CP - Externa"/>
      <sheetName val="Alocação PPA"/>
      <sheetName val="Partes relacionadas - Julho"/>
      <sheetName val="CompanyInputs"/>
      <sheetName val="Inputs"/>
      <sheetName val="Funding"/>
      <sheetName val="BNDES"/>
      <sheetName val="Dividends"/>
      <sheetName val="CRV-RLRV-Deprec"/>
      <sheetName val="Mutação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Mov.1ºtrim.99 "/>
      <sheetName val="Mov.2ºtrim.99 "/>
      <sheetName val="Mov.3ºtrim.+Outubro_99"/>
      <sheetName val="Consolidado até 30.10.99"/>
      <sheetName val="Movim. Nov e Dez_99"/>
      <sheetName val="Consolidado_1999"/>
      <sheetName val="Teste Adições 31.12.99"/>
      <sheetName val="Teste baixas para 31.10.99"/>
      <sheetName val="Teste das baixas Nov e Dez_99"/>
      <sheetName val="Teste Global da VM-US$"/>
      <sheetName val="Links"/>
      <sheetName val="Teste VM IGPM"/>
      <sheetName val="XREF"/>
      <sheetName val="Tickmarks"/>
      <sheetName val="Mapa de Movimentação"/>
      <sheetName val="Conc. Bancária 31.10.00"/>
      <sheetName val="Atualização cambial"/>
      <sheetName val="Teste de contagem"/>
      <sheetName val="PDD"/>
      <sheetName val="A11"/>
      <sheetName val="Tít.Venc."/>
      <sheetName val="IR. CS"/>
      <sheetName val="Partes Relacionadas"/>
      <sheetName val="Registro Receita"/>
      <sheetName val="Mov. Outros Créditos"/>
      <sheetName val="BP"/>
      <sheetName val="Mapa"/>
      <sheetName val="aging"/>
      <sheetName val="ce"/>
      <sheetName val="Adiçõ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apa de Mov. Emprést. 31.10.99"/>
      <sheetName val="Mapa de Mov. Financ. 31.10.99"/>
      <sheetName val="Adições"/>
      <sheetName val="Baixas"/>
      <sheetName val="Provisão de Juros"/>
      <sheetName val="Mapa de Mov. Emprest. 31.01.00"/>
      <sheetName val="Mapa de Mov. Financ. 31.01.00"/>
      <sheetName val="Escalonamento"/>
      <sheetName val="Tickmark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apa de Moviment."/>
      <sheetName val="Adições e Juros [Out-00]"/>
      <sheetName val="Adições [Dez-00]"/>
      <sheetName val="Teste das Baixas"/>
      <sheetName val="Variação Monet.-US$"/>
      <sheetName val="Variação Monet. - IGPM"/>
      <sheetName val="Segregação CP-LP"/>
      <sheetName val="Composição por credor"/>
      <sheetName val="XREF"/>
      <sheetName val="Tickmarks"/>
      <sheetName val="Adições e Juros _Out-00_"/>
      <sheetName val="Adições _Dez-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MC"/>
      <sheetName val="critérios"/>
      <sheetName val="Balanço"/>
      <sheetName val="Balanço comparativo"/>
      <sheetName val="Taxa Med Dep Cons"/>
      <sheetName val="DRE"/>
      <sheetName val="DRE comparativo"/>
      <sheetName val="DMPL"/>
      <sheetName val="telebahia"/>
      <sheetName val="telergipe"/>
      <sheetName val="mut-imob - LS "/>
      <sheetName val="depr+valia imobiliz"/>
      <sheetName val="mut-imobdez02 LS+CMI 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sição Set02"/>
      <sheetName val="Composição Dez 02"/>
      <sheetName val="circularização"/>
      <sheetName val="Custo x Mercado"/>
      <sheetName val="Custo médio unitário"/>
      <sheetName val="OP 2.837 FS78"/>
      <sheetName val="OP 2.836 FS12"/>
      <sheetName val="Remessa para Industrialização"/>
      <sheetName val="XREF"/>
      <sheetName val="Tickmarks"/>
      <sheetName val="OP 2.837"/>
      <sheetName val="Assfin"/>
      <sheetName val="Lead"/>
      <sheetName val="Compilação"/>
      <sheetName val="SL.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utuação de saldos"/>
      <sheetName val="circularização"/>
      <sheetName val="Variação Cambial"/>
      <sheetName val="Carta RDME 30.09.01"/>
      <sheetName val="CVRD 30.09.01"/>
      <sheetName val="itens antigos"/>
      <sheetName val="XREF"/>
      <sheetName val="Tickmarks"/>
      <sheetName val="PPC3009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este de valorização"/>
      <sheetName val="C. prod. - Sinter"/>
      <sheetName val="Kardex X Contabilidade"/>
      <sheetName val="Custo de produção SIMet"/>
      <sheetName val="Custo de produção FeSiMn 12 16"/>
      <sheetName val="Custo de produção FeSiMn16 20"/>
      <sheetName val="XREF"/>
      <sheetName val="Tickmarks"/>
      <sheetName val="Adiçõ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sição set.02"/>
      <sheetName val="Composição dez.02"/>
      <sheetName val="Custo x Mercado"/>
      <sheetName val="Custo médio unitário"/>
      <sheetName val="OP 1.216 FS12"/>
      <sheetName val="OP 1.210 FS74"/>
      <sheetName val="OP 500 FS16"/>
      <sheetName val="Ajustes de Inventário"/>
      <sheetName val="Ajuste GAAP"/>
      <sheetName val="XREF"/>
      <sheetName val="Tickmarks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ed"/>
      <sheetName val="Prod. Acabados"/>
      <sheetName val="Semi-acabados"/>
      <sheetName val="Matéria-prima"/>
      <sheetName val="Custo x Mercado"/>
      <sheetName val="XREF"/>
      <sheetName val="Tickmarks"/>
      <sheetName val="EBITDA ROAD MAP"/>
    </sheetNames>
    <sheetDataSet>
      <sheetData sheetId="0" refreshError="1">
        <row r="8">
          <cell r="F8">
            <v>9114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A PREÇO 2022-Vigen 01.02.22"/>
      <sheetName val="Proposta Distr e Redes única"/>
      <sheetName val=" Proposta Distribuidor"/>
      <sheetName val=" Proposta Redes"/>
      <sheetName val="RETAIL"/>
      <sheetName val="Black Friday"/>
      <sheetName val="Mapa de vendas "/>
      <sheetName val="Promoção"/>
      <sheetName val="ESTOQUE"/>
      <sheetName val="Itens PRO"/>
      <sheetName val="Pendencias"/>
      <sheetName val="Itens Ajuste na Tabela"/>
      <sheetName val="COMBATE G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F3" t="str">
            <v>EAN</v>
          </cell>
          <cell r="G3" t="str">
            <v>Código SAP</v>
          </cell>
          <cell r="H3" t="str">
            <v>Descrição do produto</v>
          </cell>
          <cell r="I3" t="str">
            <v>Estoque 
Livre</v>
          </cell>
          <cell r="J3" t="str">
            <v>QA</v>
          </cell>
          <cell r="K3" t="str">
            <v>Pendências (Pedidos NÃO Bloqueados)</v>
          </cell>
          <cell r="L3" t="str">
            <v>CURVA ABC</v>
          </cell>
        </row>
        <row r="4">
          <cell r="F4" t="str">
            <v>EAN</v>
          </cell>
          <cell r="G4" t="str">
            <v>Código SAP</v>
          </cell>
          <cell r="H4" t="str">
            <v>Descrição do produto</v>
          </cell>
          <cell r="I4" t="str">
            <v>Estoque 
Livre</v>
          </cell>
          <cell r="J4" t="str">
            <v>QA</v>
          </cell>
          <cell r="K4" t="str">
            <v>Saldo Produção
Prevista</v>
          </cell>
          <cell r="L4" t="str">
            <v>C</v>
          </cell>
        </row>
        <row r="5">
          <cell r="F5">
            <v>7899470804828</v>
          </cell>
          <cell r="G5">
            <v>15000145</v>
          </cell>
          <cell r="H5" t="str">
            <v>AD-VITAM SOL GOT X 20ML</v>
          </cell>
          <cell r="I5">
            <v>6400</v>
          </cell>
          <cell r="J5">
            <v>0</v>
          </cell>
          <cell r="K5">
            <v>0</v>
          </cell>
          <cell r="L5" t="str">
            <v>C</v>
          </cell>
        </row>
        <row r="6">
          <cell r="F6">
            <v>7898133136535</v>
          </cell>
          <cell r="G6">
            <v>15000153</v>
          </cell>
          <cell r="H6" t="str">
            <v>AFOLIC COM REV 5MG X 20</v>
          </cell>
          <cell r="I6">
            <v>14600</v>
          </cell>
          <cell r="J6">
            <v>0</v>
          </cell>
          <cell r="K6">
            <v>94700</v>
          </cell>
          <cell r="L6" t="str">
            <v>B</v>
          </cell>
        </row>
        <row r="7">
          <cell r="F7">
            <v>7898133139741</v>
          </cell>
          <cell r="G7">
            <v>15000133</v>
          </cell>
          <cell r="H7" t="str">
            <v>AFTLIV SOL OR TOP 100MG/ML X 25ML</v>
          </cell>
          <cell r="I7">
            <v>8000</v>
          </cell>
          <cell r="J7">
            <v>0</v>
          </cell>
          <cell r="K7">
            <v>30300</v>
          </cell>
          <cell r="L7" t="str">
            <v>C</v>
          </cell>
        </row>
        <row r="8">
          <cell r="F8">
            <v>7899470801414</v>
          </cell>
          <cell r="G8">
            <v>15000155</v>
          </cell>
          <cell r="H8" t="str">
            <v>ALCACHOFRA CAP DURA 300MG X 30</v>
          </cell>
          <cell r="I8">
            <v>0</v>
          </cell>
          <cell r="J8">
            <v>0</v>
          </cell>
          <cell r="K8">
            <v>0</v>
          </cell>
          <cell r="L8" t="str">
            <v>C</v>
          </cell>
        </row>
        <row r="9">
          <cell r="F9">
            <v>7898133134456</v>
          </cell>
          <cell r="G9">
            <v>15000120</v>
          </cell>
          <cell r="H9" t="str">
            <v>ALUMIMAX SUS OR 60MG/ML X 100ML</v>
          </cell>
          <cell r="I9">
            <v>28200</v>
          </cell>
          <cell r="J9">
            <v>0</v>
          </cell>
          <cell r="K9">
            <v>0</v>
          </cell>
          <cell r="L9" t="str">
            <v>C</v>
          </cell>
        </row>
        <row r="10">
          <cell r="F10">
            <v>7898133134630</v>
          </cell>
          <cell r="G10">
            <v>15000119</v>
          </cell>
          <cell r="H10" t="str">
            <v>ALUMIMAX SUS OR 60MG/ML X 150ML</v>
          </cell>
          <cell r="I10">
            <v>28320</v>
          </cell>
          <cell r="J10">
            <v>0</v>
          </cell>
          <cell r="K10">
            <v>0</v>
          </cell>
          <cell r="L10" t="str">
            <v>B</v>
          </cell>
        </row>
        <row r="11">
          <cell r="F11">
            <v>7898133136634</v>
          </cell>
          <cell r="G11">
            <v>15000068</v>
          </cell>
          <cell r="H11" t="str">
            <v>ARLIVRY CEREJA XPE 7MG/ML X 100ML</v>
          </cell>
          <cell r="I11">
            <v>65600</v>
          </cell>
          <cell r="J11">
            <v>0</v>
          </cell>
          <cell r="K11">
            <v>0</v>
          </cell>
          <cell r="L11" t="str">
            <v>A</v>
          </cell>
        </row>
        <row r="12">
          <cell r="F12">
            <v>7898133136757</v>
          </cell>
          <cell r="G12">
            <v>15000069</v>
          </cell>
          <cell r="H12" t="str">
            <v>ARLIVRY MEL XPE 7MG/ML X 100ML</v>
          </cell>
          <cell r="I12">
            <v>1650</v>
          </cell>
          <cell r="J12">
            <v>38600</v>
          </cell>
          <cell r="K12">
            <v>0</v>
          </cell>
          <cell r="L12" t="str">
            <v xml:space="preserve"> - </v>
          </cell>
        </row>
        <row r="13">
          <cell r="F13">
            <v>7899470802725</v>
          </cell>
          <cell r="G13">
            <v>15000154</v>
          </cell>
          <cell r="H13" t="str">
            <v>ARPYNFLAN COM REV 450MG X 30</v>
          </cell>
          <cell r="I13">
            <v>0</v>
          </cell>
          <cell r="J13">
            <v>0</v>
          </cell>
          <cell r="K13">
            <v>0</v>
          </cell>
          <cell r="L13" t="str">
            <v>C</v>
          </cell>
        </row>
        <row r="14">
          <cell r="F14">
            <v>7899470805726</v>
          </cell>
          <cell r="G14">
            <v>15000220</v>
          </cell>
          <cell r="H14" t="str">
            <v>BABY D POMADA 1000UI/G X 45G</v>
          </cell>
          <cell r="I14">
            <v>9000</v>
          </cell>
          <cell r="J14">
            <v>0</v>
          </cell>
          <cell r="K14">
            <v>0</v>
          </cell>
          <cell r="L14" t="str">
            <v>C</v>
          </cell>
        </row>
        <row r="15">
          <cell r="F15">
            <v>7898133135941</v>
          </cell>
          <cell r="G15">
            <v>15000071</v>
          </cell>
          <cell r="H15" t="str">
            <v>BRONQTRAT INFANTIL XPE 15MG/5ML X 100ML</v>
          </cell>
          <cell r="I15">
            <v>51750</v>
          </cell>
          <cell r="J15">
            <v>0</v>
          </cell>
          <cell r="K15">
            <v>0</v>
          </cell>
          <cell r="L15" t="str">
            <v>A</v>
          </cell>
        </row>
        <row r="16">
          <cell r="F16">
            <v>7899470802565</v>
          </cell>
          <cell r="G16">
            <v>15000117</v>
          </cell>
          <cell r="H16" t="str">
            <v>BUSCOPLEX COMPOSTO GOT 333.4MG/ML X 20ML</v>
          </cell>
          <cell r="I16">
            <v>201200</v>
          </cell>
          <cell r="J16">
            <v>0</v>
          </cell>
          <cell r="K16">
            <v>0</v>
          </cell>
          <cell r="L16" t="str">
            <v xml:space="preserve"> - </v>
          </cell>
        </row>
        <row r="17">
          <cell r="F17">
            <v>7899470805849</v>
          </cell>
          <cell r="G17">
            <v>15000131</v>
          </cell>
          <cell r="H17" t="str">
            <v>BUTALAB SOL OR 2MG/5ML X 100ML</v>
          </cell>
          <cell r="I17">
            <v>0</v>
          </cell>
          <cell r="J17">
            <v>0</v>
          </cell>
          <cell r="K17">
            <v>0</v>
          </cell>
          <cell r="L17" t="str">
            <v>C</v>
          </cell>
        </row>
        <row r="18">
          <cell r="F18">
            <v>7899898601481</v>
          </cell>
          <cell r="G18">
            <v>15000257</v>
          </cell>
          <cell r="H18" t="str">
            <v>CALCIOVITAL B12 SUS OR X 250ML</v>
          </cell>
          <cell r="I18">
            <v>16128</v>
          </cell>
          <cell r="J18">
            <v>0</v>
          </cell>
          <cell r="K18">
            <v>0</v>
          </cell>
          <cell r="L18" t="str">
            <v>C</v>
          </cell>
        </row>
        <row r="19">
          <cell r="F19">
            <v>7899898601146</v>
          </cell>
          <cell r="G19">
            <v>15000253</v>
          </cell>
          <cell r="H19" t="str">
            <v>CALCIOVITAL D3 625MG COM REV X 60</v>
          </cell>
          <cell r="I19">
            <v>0</v>
          </cell>
          <cell r="J19">
            <v>2750</v>
          </cell>
          <cell r="K19">
            <v>0</v>
          </cell>
          <cell r="L19" t="str">
            <v>C</v>
          </cell>
        </row>
        <row r="20">
          <cell r="F20">
            <v>7899898601061</v>
          </cell>
          <cell r="G20">
            <v>15000239</v>
          </cell>
          <cell r="H20" t="str">
            <v>CALCIOVITAL D3 B12  SOL OR X 250ML</v>
          </cell>
          <cell r="I20">
            <v>72</v>
          </cell>
          <cell r="J20">
            <v>7740</v>
          </cell>
          <cell r="K20">
            <v>0</v>
          </cell>
          <cell r="L20" t="str">
            <v>C</v>
          </cell>
        </row>
        <row r="21">
          <cell r="F21">
            <v>7898557141337</v>
          </cell>
          <cell r="G21">
            <v>15000236</v>
          </cell>
          <cell r="H21" t="str">
            <v>CALCIOVITAL KIDS SUS OR X 250ML</v>
          </cell>
          <cell r="I21">
            <v>7320</v>
          </cell>
          <cell r="J21">
            <v>0</v>
          </cell>
          <cell r="K21">
            <v>0</v>
          </cell>
          <cell r="L21" t="str">
            <v>B</v>
          </cell>
        </row>
        <row r="22">
          <cell r="F22">
            <v>7899470804149</v>
          </cell>
          <cell r="G22">
            <v>15000213</v>
          </cell>
          <cell r="H22" t="str">
            <v>CARDOMARIN CAP DURA 254MG X 20</v>
          </cell>
          <cell r="I22">
            <v>27100</v>
          </cell>
          <cell r="J22">
            <v>28000</v>
          </cell>
          <cell r="K22">
            <v>0</v>
          </cell>
          <cell r="L22" t="str">
            <v>B</v>
          </cell>
        </row>
        <row r="23">
          <cell r="F23">
            <v>7899470804200</v>
          </cell>
          <cell r="G23">
            <v>15000211</v>
          </cell>
          <cell r="H23" t="str">
            <v>CARDOMARIN COM REV 127MG X 20</v>
          </cell>
          <cell r="I23">
            <v>73200</v>
          </cell>
          <cell r="J23">
            <v>0</v>
          </cell>
          <cell r="K23">
            <v>0</v>
          </cell>
          <cell r="L23" t="str">
            <v xml:space="preserve"> - </v>
          </cell>
        </row>
        <row r="24">
          <cell r="F24">
            <v>7899470803647</v>
          </cell>
          <cell r="G24">
            <v>15000074</v>
          </cell>
          <cell r="H24" t="str">
            <v>CARDOMARIN SUS OR 18.05MG/ML X 100ML</v>
          </cell>
          <cell r="I24">
            <v>0</v>
          </cell>
          <cell r="J24">
            <v>0</v>
          </cell>
          <cell r="K24">
            <v>0</v>
          </cell>
          <cell r="L24" t="str">
            <v xml:space="preserve"> - </v>
          </cell>
        </row>
        <row r="25">
          <cell r="F25">
            <v>7898133137549</v>
          </cell>
          <cell r="G25">
            <v>15000158</v>
          </cell>
          <cell r="H25" t="str">
            <v>COMPLE B COM REV X 50</v>
          </cell>
          <cell r="I25">
            <v>100</v>
          </cell>
          <cell r="J25">
            <v>0</v>
          </cell>
          <cell r="K25">
            <v>0</v>
          </cell>
          <cell r="L25" t="str">
            <v xml:space="preserve"> - </v>
          </cell>
        </row>
        <row r="26">
          <cell r="F26">
            <v>7899898601498</v>
          </cell>
          <cell r="G26">
            <v>15000258</v>
          </cell>
          <cell r="H26" t="str">
            <v>DVITER COM REV 1000UI X 30</v>
          </cell>
          <cell r="I26">
            <v>0</v>
          </cell>
          <cell r="J26">
            <v>0</v>
          </cell>
          <cell r="K26">
            <v>0</v>
          </cell>
          <cell r="L26" t="str">
            <v xml:space="preserve"> - </v>
          </cell>
        </row>
        <row r="27">
          <cell r="F27">
            <v>7899898601467</v>
          </cell>
          <cell r="G27">
            <v>15000256</v>
          </cell>
          <cell r="H27" t="str">
            <v>DVITER COM REV 2000UI X 30</v>
          </cell>
          <cell r="I27">
            <v>0</v>
          </cell>
          <cell r="J27">
            <v>0</v>
          </cell>
          <cell r="K27">
            <v>0</v>
          </cell>
          <cell r="L27" t="str">
            <v xml:space="preserve"> - </v>
          </cell>
        </row>
        <row r="28">
          <cell r="F28">
            <v>7898557141115</v>
          </cell>
          <cell r="G28">
            <v>15000235</v>
          </cell>
          <cell r="H28" t="str">
            <v>DVITER SOL OR GOT 200UI X 20ML</v>
          </cell>
          <cell r="I28">
            <v>0</v>
          </cell>
          <cell r="J28">
            <v>0</v>
          </cell>
          <cell r="K28">
            <v>0</v>
          </cell>
          <cell r="L28" t="str">
            <v xml:space="preserve"> - </v>
          </cell>
        </row>
        <row r="29">
          <cell r="F29">
            <v>7899898601474</v>
          </cell>
          <cell r="G29">
            <v>15000255</v>
          </cell>
          <cell r="H29" t="str">
            <v>DVITER SOL OR GOT 500UI X10ML</v>
          </cell>
          <cell r="I29">
            <v>0</v>
          </cell>
          <cell r="J29">
            <v>0</v>
          </cell>
          <cell r="K29">
            <v>0</v>
          </cell>
          <cell r="L29" t="str">
            <v xml:space="preserve"> - </v>
          </cell>
        </row>
        <row r="30">
          <cell r="F30">
            <v>7899470807553</v>
          </cell>
          <cell r="G30">
            <v>15000203</v>
          </cell>
          <cell r="H30" t="str">
            <v>DVITERD3 CAP MOLE 10.000 X 04</v>
          </cell>
          <cell r="I30">
            <v>0</v>
          </cell>
          <cell r="J30">
            <v>0</v>
          </cell>
          <cell r="K30">
            <v>0</v>
          </cell>
          <cell r="L30" t="str">
            <v xml:space="preserve"> - </v>
          </cell>
        </row>
        <row r="31">
          <cell r="F31">
            <v>7899470807850</v>
          </cell>
          <cell r="G31">
            <v>15000205</v>
          </cell>
          <cell r="H31" t="str">
            <v>DVITERD3 CAP MOLE 5.000UI X 30</v>
          </cell>
          <cell r="I31">
            <v>0</v>
          </cell>
          <cell r="J31">
            <v>0</v>
          </cell>
          <cell r="K31">
            <v>0</v>
          </cell>
          <cell r="L31" t="str">
            <v xml:space="preserve"> - </v>
          </cell>
        </row>
        <row r="32">
          <cell r="F32">
            <v>7899470807560</v>
          </cell>
          <cell r="G32">
            <v>15000204</v>
          </cell>
          <cell r="H32" t="str">
            <v>DVITERD3 CAP MOLE 50.000 X 04</v>
          </cell>
          <cell r="I32">
            <v>0</v>
          </cell>
          <cell r="J32">
            <v>0</v>
          </cell>
          <cell r="K32">
            <v>0</v>
          </cell>
          <cell r="L32" t="str">
            <v xml:space="preserve"> - </v>
          </cell>
        </row>
        <row r="33">
          <cell r="F33">
            <v>7899470807874</v>
          </cell>
          <cell r="G33">
            <v>15000202</v>
          </cell>
          <cell r="H33" t="str">
            <v>DVITERD3 CAP MOLE 7.000UI X 08</v>
          </cell>
          <cell r="I33">
            <v>0</v>
          </cell>
          <cell r="J33">
            <v>0</v>
          </cell>
          <cell r="K33">
            <v>0</v>
          </cell>
          <cell r="L33" t="str">
            <v xml:space="preserve"> - </v>
          </cell>
        </row>
        <row r="34">
          <cell r="F34">
            <v>7899470802282</v>
          </cell>
          <cell r="G34">
            <v>15000159</v>
          </cell>
          <cell r="H34" t="str">
            <v>EPAPHYTO CAP DURA 300MG X 30</v>
          </cell>
          <cell r="I34">
            <v>0</v>
          </cell>
          <cell r="J34">
            <v>0</v>
          </cell>
          <cell r="K34">
            <v>0</v>
          </cell>
          <cell r="L34" t="str">
            <v xml:space="preserve"> - </v>
          </cell>
        </row>
        <row r="35">
          <cell r="F35">
            <v>7899470803067</v>
          </cell>
          <cell r="G35">
            <v>15000114</v>
          </cell>
          <cell r="H35" t="str">
            <v>EPAPHYTO SOL OR 14MG/ML X 150ML</v>
          </cell>
          <cell r="I35">
            <v>0</v>
          </cell>
          <cell r="J35">
            <v>0</v>
          </cell>
          <cell r="K35">
            <v>0</v>
          </cell>
          <cell r="L35" t="str">
            <v xml:space="preserve"> - </v>
          </cell>
        </row>
        <row r="36">
          <cell r="F36">
            <v>7899470802299</v>
          </cell>
          <cell r="G36">
            <v>15000160</v>
          </cell>
          <cell r="H36" t="str">
            <v>ESPINHEIRA SANTA CAP DURA 380MG X 45</v>
          </cell>
          <cell r="I36">
            <v>0</v>
          </cell>
          <cell r="J36">
            <v>0</v>
          </cell>
          <cell r="K36">
            <v>0</v>
          </cell>
          <cell r="L36" t="str">
            <v xml:space="preserve"> - </v>
          </cell>
        </row>
        <row r="37">
          <cell r="F37">
            <v>7899470801384</v>
          </cell>
          <cell r="G37">
            <v>15000273</v>
          </cell>
          <cell r="H37" t="str">
            <v>EXPECTOFLUI XPE 13.33MG/ML X 120ML</v>
          </cell>
          <cell r="I37">
            <v>0</v>
          </cell>
          <cell r="J37">
            <v>0</v>
          </cell>
          <cell r="K37">
            <v>0</v>
          </cell>
          <cell r="L37" t="str">
            <v>B</v>
          </cell>
        </row>
        <row r="38">
          <cell r="F38">
            <v>7899470807744</v>
          </cell>
          <cell r="G38">
            <v>15000151</v>
          </cell>
          <cell r="H38" t="str">
            <v>GASTROBEM SUS OR X 240ML</v>
          </cell>
          <cell r="I38">
            <v>30456</v>
          </cell>
          <cell r="J38">
            <v>0</v>
          </cell>
          <cell r="K38">
            <v>0</v>
          </cell>
          <cell r="L38" t="str">
            <v xml:space="preserve"> - </v>
          </cell>
        </row>
        <row r="39">
          <cell r="F39">
            <v>7898133131400</v>
          </cell>
          <cell r="G39">
            <v>15000079</v>
          </cell>
          <cell r="H39" t="str">
            <v>HELMILAB SUS OR 20MG/ML X 30ML</v>
          </cell>
          <cell r="I39">
            <v>0</v>
          </cell>
          <cell r="J39">
            <v>0</v>
          </cell>
          <cell r="K39">
            <v>0</v>
          </cell>
          <cell r="L39" t="str">
            <v>A</v>
          </cell>
        </row>
        <row r="40">
          <cell r="F40">
            <v>7898133139239</v>
          </cell>
          <cell r="G40">
            <v>15000084</v>
          </cell>
          <cell r="H40" t="str">
            <v>HIDRALYTE 45 UVA SOL OR X 500ML</v>
          </cell>
          <cell r="I40">
            <v>96912</v>
          </cell>
          <cell r="J40">
            <v>31296</v>
          </cell>
          <cell r="K40">
            <v>7009.9247967032961</v>
          </cell>
          <cell r="L40" t="str">
            <v>A</v>
          </cell>
        </row>
        <row r="41">
          <cell r="F41">
            <v>7898133139253</v>
          </cell>
          <cell r="G41">
            <v>15000080</v>
          </cell>
          <cell r="H41" t="str">
            <v>HIDRALYTE COCO SOL OR X 500ML</v>
          </cell>
          <cell r="I41">
            <v>105888</v>
          </cell>
          <cell r="J41">
            <v>0</v>
          </cell>
          <cell r="K41">
            <v>23531.314285714281</v>
          </cell>
          <cell r="L41" t="str">
            <v>B</v>
          </cell>
        </row>
        <row r="42">
          <cell r="F42">
            <v>7898133139246</v>
          </cell>
          <cell r="G42">
            <v>15000081</v>
          </cell>
          <cell r="H42" t="str">
            <v>HIDRALYTE GUARANA SOL OR X 500ML</v>
          </cell>
          <cell r="I42">
            <v>78720</v>
          </cell>
          <cell r="J42">
            <v>15936</v>
          </cell>
          <cell r="K42">
            <v>0</v>
          </cell>
          <cell r="L42" t="str">
            <v>B</v>
          </cell>
        </row>
        <row r="43">
          <cell r="F43">
            <v>7898133139277</v>
          </cell>
          <cell r="G43">
            <v>15000082</v>
          </cell>
          <cell r="H43" t="str">
            <v>HIDRALYTE LARANJA SOL OR X 500ML</v>
          </cell>
          <cell r="I43">
            <v>87528</v>
          </cell>
          <cell r="J43">
            <v>0</v>
          </cell>
          <cell r="K43">
            <v>31481.729292929289</v>
          </cell>
          <cell r="L43" t="str">
            <v>B</v>
          </cell>
        </row>
        <row r="44">
          <cell r="F44">
            <v>7898133139260</v>
          </cell>
          <cell r="G44">
            <v>15000083</v>
          </cell>
          <cell r="H44" t="str">
            <v>HIDRALYTE T-FRUTTI SOL OR X 500ML</v>
          </cell>
          <cell r="I44">
            <v>83616</v>
          </cell>
          <cell r="J44">
            <v>0</v>
          </cell>
          <cell r="K44">
            <v>23312.551948051947</v>
          </cell>
          <cell r="L44" t="str">
            <v>A</v>
          </cell>
        </row>
        <row r="45">
          <cell r="F45">
            <v>7898133137297</v>
          </cell>
          <cell r="G45">
            <v>15000161</v>
          </cell>
          <cell r="H45" t="str">
            <v>HIDRAPLEX AGUA DE COCO PO 29.97G ENV X 4</v>
          </cell>
          <cell r="I45">
            <v>248730</v>
          </cell>
          <cell r="J45">
            <v>82560</v>
          </cell>
          <cell r="K45">
            <v>0</v>
          </cell>
          <cell r="L45" t="str">
            <v>B</v>
          </cell>
        </row>
        <row r="46">
          <cell r="F46">
            <v>7898133137334</v>
          </cell>
          <cell r="G46">
            <v>15000162</v>
          </cell>
          <cell r="H46" t="str">
            <v>HIDRAPLEX GUARANA PO 28.33G ENV X 4</v>
          </cell>
          <cell r="I46">
            <v>142050</v>
          </cell>
          <cell r="J46">
            <v>0</v>
          </cell>
          <cell r="K46">
            <v>20196.681818181816</v>
          </cell>
          <cell r="L46" t="str">
            <v>A</v>
          </cell>
        </row>
        <row r="47">
          <cell r="F47">
            <v>7898133137372</v>
          </cell>
          <cell r="G47">
            <v>15000163</v>
          </cell>
          <cell r="H47" t="str">
            <v>HIDRAPLEX LARANJA PO 28.26G ENV X 4</v>
          </cell>
          <cell r="I47">
            <v>157980</v>
          </cell>
          <cell r="J47">
            <v>38880</v>
          </cell>
          <cell r="K47">
            <v>20357.761292016807</v>
          </cell>
          <cell r="L47" t="str">
            <v>A</v>
          </cell>
        </row>
        <row r="48">
          <cell r="F48">
            <v>7898133137310</v>
          </cell>
          <cell r="G48">
            <v>15000164</v>
          </cell>
          <cell r="H48" t="str">
            <v>HIDRAPLEX NATURAL PO 27.9G ENV X 4</v>
          </cell>
          <cell r="I48">
            <v>165150</v>
          </cell>
          <cell r="J48">
            <v>0</v>
          </cell>
          <cell r="K48">
            <v>68381.331168831181</v>
          </cell>
          <cell r="L48" t="str">
            <v>B</v>
          </cell>
        </row>
        <row r="49">
          <cell r="F49">
            <v>7898133137396</v>
          </cell>
          <cell r="G49">
            <v>15000165</v>
          </cell>
          <cell r="H49" t="str">
            <v>HIDRAPLEX TUTTI-FRUTTI PO 28.31G ENV X 4</v>
          </cell>
          <cell r="I49">
            <v>77940</v>
          </cell>
          <cell r="J49">
            <v>0</v>
          </cell>
          <cell r="K49">
            <v>40765.799999999996</v>
          </cell>
          <cell r="L49" t="str">
            <v>B</v>
          </cell>
        </row>
        <row r="50">
          <cell r="F50">
            <v>7898133137358</v>
          </cell>
          <cell r="G50">
            <v>15000166</v>
          </cell>
          <cell r="H50" t="str">
            <v>HIDRAPLEX UVA PO 28.23G ENV X 4</v>
          </cell>
          <cell r="I50">
            <v>147600</v>
          </cell>
          <cell r="J50">
            <v>0</v>
          </cell>
          <cell r="K50">
            <v>40347.308498840604</v>
          </cell>
          <cell r="L50" t="str">
            <v>C</v>
          </cell>
        </row>
        <row r="51">
          <cell r="F51">
            <v>7898133134760</v>
          </cell>
          <cell r="G51">
            <v>15000086</v>
          </cell>
          <cell r="H51" t="str">
            <v>IBUPROTRAT INF SUS SER 20MG/ML X 100ML</v>
          </cell>
          <cell r="I51">
            <v>27400</v>
          </cell>
          <cell r="J51">
            <v>0</v>
          </cell>
          <cell r="K51">
            <v>0</v>
          </cell>
          <cell r="L51" t="str">
            <v>A</v>
          </cell>
        </row>
        <row r="52">
          <cell r="F52">
            <v>7898133134234</v>
          </cell>
          <cell r="G52">
            <v>15000085</v>
          </cell>
          <cell r="H52" t="str">
            <v>IBUPROTRAT SUS GOT 50MG/ML X 30ML</v>
          </cell>
          <cell r="I52">
            <v>65700</v>
          </cell>
          <cell r="J52">
            <v>0</v>
          </cell>
          <cell r="K52">
            <v>64676.798809654756</v>
          </cell>
          <cell r="L52" t="str">
            <v>A</v>
          </cell>
        </row>
        <row r="53">
          <cell r="F53">
            <v>7899470807997</v>
          </cell>
          <cell r="G53">
            <v>15000277</v>
          </cell>
          <cell r="H53" t="str">
            <v>KALONAT 20% X 10ML</v>
          </cell>
          <cell r="I53">
            <v>64100</v>
          </cell>
          <cell r="J53">
            <v>30800</v>
          </cell>
          <cell r="K53">
            <v>0</v>
          </cell>
          <cell r="L53" t="str">
            <v xml:space="preserve"> - </v>
          </cell>
        </row>
        <row r="54">
          <cell r="F54">
            <v>7898133136092</v>
          </cell>
          <cell r="G54">
            <v>15000122</v>
          </cell>
          <cell r="H54" t="str">
            <v>KOLLANGEL HORTELA SUS OR 80MG/ML X 150ML</v>
          </cell>
          <cell r="I54">
            <v>0</v>
          </cell>
          <cell r="J54">
            <v>0</v>
          </cell>
          <cell r="K54">
            <v>0</v>
          </cell>
          <cell r="L54" t="str">
            <v xml:space="preserve"> - </v>
          </cell>
        </row>
        <row r="55">
          <cell r="F55">
            <v>7898133136085</v>
          </cell>
          <cell r="G55">
            <v>15000123</v>
          </cell>
          <cell r="H55" t="str">
            <v>KOLLANGEL MORANGO SUS OR 80MG/ML X 150ML</v>
          </cell>
          <cell r="I55">
            <v>0</v>
          </cell>
          <cell r="J55">
            <v>0</v>
          </cell>
          <cell r="K55">
            <v>0</v>
          </cell>
          <cell r="L55" t="str">
            <v xml:space="preserve"> - </v>
          </cell>
        </row>
        <row r="56">
          <cell r="F56">
            <v>7898133134661</v>
          </cell>
          <cell r="G56">
            <v>15000121</v>
          </cell>
          <cell r="H56" t="str">
            <v>KOLLANGEL PAPAIA SUS OR 80MG/ML X 150ML</v>
          </cell>
          <cell r="I56">
            <v>0</v>
          </cell>
          <cell r="J56">
            <v>0</v>
          </cell>
          <cell r="K56">
            <v>0</v>
          </cell>
          <cell r="L56" t="str">
            <v>C</v>
          </cell>
        </row>
        <row r="57">
          <cell r="F57">
            <v>7899898601221</v>
          </cell>
          <cell r="G57">
            <v>15000247</v>
          </cell>
          <cell r="H57" t="str">
            <v>LACTPREV 10.000 CAP DURA 500MG X 30</v>
          </cell>
          <cell r="I57">
            <v>5376</v>
          </cell>
          <cell r="J57">
            <v>0</v>
          </cell>
          <cell r="K57">
            <v>0</v>
          </cell>
          <cell r="L57" t="str">
            <v>C</v>
          </cell>
        </row>
        <row r="58">
          <cell r="F58">
            <v>7898557141054</v>
          </cell>
          <cell r="G58">
            <v>15000232</v>
          </cell>
          <cell r="H58" t="str">
            <v>LACTULIFE AMEIXA SOL OR X 120ML</v>
          </cell>
          <cell r="I58">
            <v>15250</v>
          </cell>
          <cell r="J58">
            <v>0</v>
          </cell>
          <cell r="K58">
            <v>0</v>
          </cell>
          <cell r="L58" t="str">
            <v>C</v>
          </cell>
        </row>
        <row r="59">
          <cell r="F59">
            <v>7898557141061</v>
          </cell>
          <cell r="G59">
            <v>15000234</v>
          </cell>
          <cell r="H59" t="str">
            <v>LACTULIFE SALADA FRUTAS SOL OR X 120ML</v>
          </cell>
          <cell r="I59">
            <v>2750</v>
          </cell>
          <cell r="J59">
            <v>0</v>
          </cell>
          <cell r="K59">
            <v>0</v>
          </cell>
          <cell r="L59" t="str">
            <v>A</v>
          </cell>
        </row>
        <row r="60">
          <cell r="F60">
            <v>7898133139420</v>
          </cell>
          <cell r="G60">
            <v>15000090</v>
          </cell>
          <cell r="H60" t="str">
            <v>L-ENEMA SOL RET 160MG/ML X 130ML</v>
          </cell>
          <cell r="I60">
            <v>48650</v>
          </cell>
          <cell r="J60">
            <v>19300</v>
          </cell>
          <cell r="K60">
            <v>0</v>
          </cell>
          <cell r="L60" t="str">
            <v>C</v>
          </cell>
        </row>
        <row r="61">
          <cell r="F61">
            <v>7898133134715</v>
          </cell>
          <cell r="G61">
            <v>15000091</v>
          </cell>
          <cell r="H61" t="str">
            <v>LIMONADA PUR SOL OR 175MG/MLX200ML</v>
          </cell>
          <cell r="I61">
            <v>1800</v>
          </cell>
          <cell r="J61">
            <v>0</v>
          </cell>
          <cell r="K61">
            <v>19200</v>
          </cell>
          <cell r="L61" t="str">
            <v>A</v>
          </cell>
        </row>
        <row r="62">
          <cell r="F62">
            <v>7898133137969</v>
          </cell>
          <cell r="G62">
            <v>15000135</v>
          </cell>
          <cell r="H62" t="str">
            <v>LUFBEM SUS OR GOT 75MG/ML X 15ML</v>
          </cell>
          <cell r="I62">
            <v>142000</v>
          </cell>
          <cell r="J62">
            <v>0</v>
          </cell>
          <cell r="K62">
            <v>0</v>
          </cell>
          <cell r="L62" t="str">
            <v>B</v>
          </cell>
        </row>
        <row r="63">
          <cell r="F63">
            <v>7899470802275</v>
          </cell>
          <cell r="G63">
            <v>15000093</v>
          </cell>
          <cell r="H63" t="str">
            <v>MAGMAX HORTELA SUS OR 80MG/ML X 100ML</v>
          </cell>
          <cell r="I63">
            <v>83300</v>
          </cell>
          <cell r="J63">
            <v>0</v>
          </cell>
          <cell r="K63">
            <v>0</v>
          </cell>
          <cell r="L63" t="str">
            <v>C</v>
          </cell>
        </row>
        <row r="64">
          <cell r="F64">
            <v>7899470808048</v>
          </cell>
          <cell r="G64">
            <v>15000321</v>
          </cell>
          <cell r="H64" t="str">
            <v>MAGMAX HORTELÃ SUS OR 80MG/ML X 300ML</v>
          </cell>
          <cell r="I64">
            <v>33408</v>
          </cell>
          <cell r="J64">
            <v>0</v>
          </cell>
          <cell r="K64">
            <v>0</v>
          </cell>
          <cell r="L64" t="str">
            <v>C</v>
          </cell>
        </row>
        <row r="65">
          <cell r="F65">
            <v>7899470808031</v>
          </cell>
          <cell r="G65">
            <v>15000320</v>
          </cell>
          <cell r="H65" t="str">
            <v>MAGMAX TRAD SUS OR 80MG/ML X 300ML</v>
          </cell>
          <cell r="I65">
            <v>32940</v>
          </cell>
          <cell r="J65">
            <v>0</v>
          </cell>
          <cell r="K65">
            <v>0</v>
          </cell>
          <cell r="L65" t="str">
            <v>B</v>
          </cell>
        </row>
        <row r="66">
          <cell r="F66">
            <v>7899470802268</v>
          </cell>
          <cell r="G66">
            <v>15000092</v>
          </cell>
          <cell r="H66" t="str">
            <v>MAGMAX TRAD SUS OR 80MG/ML X100ML</v>
          </cell>
          <cell r="I66">
            <v>185600</v>
          </cell>
          <cell r="J66">
            <v>0</v>
          </cell>
          <cell r="K66">
            <v>0</v>
          </cell>
          <cell r="L66" t="str">
            <v>B</v>
          </cell>
        </row>
        <row r="67">
          <cell r="F67">
            <v>7899470807225</v>
          </cell>
          <cell r="G67">
            <v>15000194</v>
          </cell>
          <cell r="H67" t="str">
            <v>MASFEROL COM REV 109MG X 40</v>
          </cell>
          <cell r="I67">
            <v>10800</v>
          </cell>
          <cell r="J67">
            <v>0</v>
          </cell>
          <cell r="K67">
            <v>43266.666666666672</v>
          </cell>
          <cell r="L67" t="str">
            <v xml:space="preserve"> - </v>
          </cell>
        </row>
        <row r="68">
          <cell r="F68">
            <v>7898133134999</v>
          </cell>
          <cell r="G68">
            <v>15000143</v>
          </cell>
          <cell r="H68" t="str">
            <v>MASFEROL SOL OR 25MG/ML X 100ML</v>
          </cell>
          <cell r="I68">
            <v>1500</v>
          </cell>
          <cell r="J68">
            <v>0</v>
          </cell>
          <cell r="K68">
            <v>0</v>
          </cell>
          <cell r="L68" t="str">
            <v>A</v>
          </cell>
        </row>
        <row r="69">
          <cell r="F69">
            <v>7898557147643</v>
          </cell>
          <cell r="G69">
            <v>15000228</v>
          </cell>
          <cell r="H69" t="str">
            <v>MATHERLLY GEST COM REV 1000MG X 30</v>
          </cell>
          <cell r="I69">
            <v>26700</v>
          </cell>
          <cell r="J69">
            <v>0</v>
          </cell>
          <cell r="K69">
            <v>4747.2222222222226</v>
          </cell>
          <cell r="L69" t="str">
            <v>B</v>
          </cell>
        </row>
        <row r="70">
          <cell r="F70">
            <v>7898557147650</v>
          </cell>
          <cell r="G70">
            <v>15000229</v>
          </cell>
          <cell r="H70" t="str">
            <v>MATHERLLY LACT COM REV 750MG X 30</v>
          </cell>
          <cell r="I70">
            <v>5500</v>
          </cell>
          <cell r="J70">
            <v>0</v>
          </cell>
          <cell r="K70">
            <v>6456.25</v>
          </cell>
          <cell r="L70" t="str">
            <v>A</v>
          </cell>
        </row>
        <row r="71">
          <cell r="F71">
            <v>7899470807362</v>
          </cell>
          <cell r="G71">
            <v>15000200</v>
          </cell>
          <cell r="H71" t="str">
            <v>MAXALGINA COM 1G X 10</v>
          </cell>
          <cell r="I71">
            <v>1429930</v>
          </cell>
          <cell r="J71">
            <v>0</v>
          </cell>
          <cell r="K71">
            <v>0</v>
          </cell>
          <cell r="L71" t="str">
            <v>A</v>
          </cell>
        </row>
        <row r="72">
          <cell r="F72">
            <v>7899470807638</v>
          </cell>
          <cell r="G72">
            <v>15000208</v>
          </cell>
          <cell r="H72" t="str">
            <v>MAXALGINA COM 1G X 20</v>
          </cell>
          <cell r="I72">
            <v>129400</v>
          </cell>
          <cell r="J72">
            <v>0</v>
          </cell>
          <cell r="K72">
            <v>0</v>
          </cell>
          <cell r="L72" t="str">
            <v>B</v>
          </cell>
        </row>
        <row r="73">
          <cell r="F73">
            <v>7899470804576</v>
          </cell>
          <cell r="G73">
            <v>15000191</v>
          </cell>
          <cell r="H73" t="str">
            <v>MAXALGINA COM 500MG X 30</v>
          </cell>
          <cell r="I73">
            <v>215500</v>
          </cell>
          <cell r="J73">
            <v>0</v>
          </cell>
          <cell r="K73">
            <v>0</v>
          </cell>
          <cell r="L73" t="str">
            <v>C</v>
          </cell>
        </row>
        <row r="74">
          <cell r="F74">
            <v>7899470804521</v>
          </cell>
          <cell r="G74">
            <v>15000192</v>
          </cell>
          <cell r="H74" t="str">
            <v>MAXALGINA DISPLAY COM 500MG X 100</v>
          </cell>
          <cell r="I74">
            <v>9576</v>
          </cell>
          <cell r="J74">
            <v>0</v>
          </cell>
          <cell r="K74">
            <v>6296</v>
          </cell>
          <cell r="L74" t="str">
            <v>A</v>
          </cell>
        </row>
        <row r="75">
          <cell r="F75">
            <v>7898133130403</v>
          </cell>
          <cell r="G75">
            <v>15000094</v>
          </cell>
          <cell r="H75" t="str">
            <v>MAXALGINA SOL OR GOT 500MG/ML X 10ML</v>
          </cell>
          <cell r="I75">
            <v>240</v>
          </cell>
          <cell r="J75">
            <v>0</v>
          </cell>
          <cell r="K75">
            <v>82336.099999999991</v>
          </cell>
          <cell r="L75" t="str">
            <v>A</v>
          </cell>
        </row>
        <row r="76">
          <cell r="F76">
            <v>7898133131011</v>
          </cell>
          <cell r="G76">
            <v>15000095</v>
          </cell>
          <cell r="H76" t="str">
            <v>MAXALGINA SOL OR GOT 500MG/ML X 20ML</v>
          </cell>
          <cell r="I76">
            <v>13200</v>
          </cell>
          <cell r="J76">
            <v>0</v>
          </cell>
          <cell r="K76">
            <v>958104.49846605305</v>
          </cell>
          <cell r="L76" t="str">
            <v>C</v>
          </cell>
        </row>
        <row r="77">
          <cell r="F77">
            <v>7898133137419</v>
          </cell>
          <cell r="G77">
            <v>15000098</v>
          </cell>
          <cell r="H77" t="str">
            <v>METIOTRAT SOL TOP 10MG/ML X 30ML</v>
          </cell>
          <cell r="I77">
            <v>6000</v>
          </cell>
          <cell r="J77">
            <v>0</v>
          </cell>
          <cell r="K77">
            <v>0</v>
          </cell>
          <cell r="L77" t="str">
            <v>C</v>
          </cell>
        </row>
        <row r="78">
          <cell r="F78">
            <v>7898133137426</v>
          </cell>
          <cell r="G78">
            <v>15000099</v>
          </cell>
          <cell r="H78" t="str">
            <v>METIOTRAT SOL TOP SPRAY 10MG/ML X 45ML</v>
          </cell>
          <cell r="I78">
            <v>32350</v>
          </cell>
          <cell r="J78">
            <v>0</v>
          </cell>
          <cell r="K78">
            <v>16875</v>
          </cell>
          <cell r="L78" t="str">
            <v>C</v>
          </cell>
        </row>
        <row r="79">
          <cell r="F79">
            <v>7899470800424</v>
          </cell>
          <cell r="G79">
            <v>15000276</v>
          </cell>
          <cell r="H79" t="str">
            <v>MOVINAU SOL OR GOT 4MG/ML X 20ML</v>
          </cell>
          <cell r="I79">
            <v>48400</v>
          </cell>
          <cell r="J79">
            <v>0</v>
          </cell>
          <cell r="K79">
            <v>0</v>
          </cell>
          <cell r="L79" t="str">
            <v xml:space="preserve"> - </v>
          </cell>
        </row>
        <row r="80">
          <cell r="F80">
            <v>7899470807294</v>
          </cell>
          <cell r="G80">
            <v>15000141</v>
          </cell>
          <cell r="H80" t="str">
            <v>NASOJET 3H SOL NAS 30MG/ML X 50ML</v>
          </cell>
          <cell r="I80">
            <v>0</v>
          </cell>
          <cell r="J80">
            <v>0</v>
          </cell>
          <cell r="K80">
            <v>0</v>
          </cell>
          <cell r="L80" t="str">
            <v>B</v>
          </cell>
        </row>
        <row r="81">
          <cell r="F81">
            <v>7899470805641</v>
          </cell>
          <cell r="G81">
            <v>15000216</v>
          </cell>
          <cell r="H81" t="str">
            <v>NASOJET JATO FORTE AEROSSOL 9MG 1CT X 50FR</v>
          </cell>
          <cell r="I81">
            <v>3000</v>
          </cell>
          <cell r="J81">
            <v>0</v>
          </cell>
          <cell r="K81">
            <v>0</v>
          </cell>
          <cell r="L81" t="str">
            <v>C</v>
          </cell>
        </row>
        <row r="82">
          <cell r="F82">
            <v>7899470807737</v>
          </cell>
          <cell r="G82">
            <v>15000218</v>
          </cell>
          <cell r="H82" t="str">
            <v>NASOJET KIDS SOL AEROSSOL 9MG/ML X 100ML</v>
          </cell>
          <cell r="I82">
            <v>4250</v>
          </cell>
          <cell r="J82">
            <v>0</v>
          </cell>
          <cell r="K82">
            <v>0</v>
          </cell>
          <cell r="L82" t="str">
            <v>A</v>
          </cell>
        </row>
        <row r="83">
          <cell r="F83">
            <v>7898133135248</v>
          </cell>
          <cell r="G83">
            <v>15000100</v>
          </cell>
          <cell r="H83" t="str">
            <v>NASOJET SOL NAS 9MG/ML X 50ML</v>
          </cell>
          <cell r="I83">
            <v>173950</v>
          </cell>
          <cell r="J83">
            <v>0</v>
          </cell>
          <cell r="K83">
            <v>0</v>
          </cell>
          <cell r="L83" t="str">
            <v>B</v>
          </cell>
        </row>
        <row r="84">
          <cell r="F84">
            <v>7899470805061</v>
          </cell>
          <cell r="G84">
            <v>15000214</v>
          </cell>
          <cell r="H84" t="str">
            <v>NASOJET SOL NAS AEROSSOL 9MG/ML X 100ML</v>
          </cell>
          <cell r="I84">
            <v>39750</v>
          </cell>
          <cell r="J84">
            <v>0</v>
          </cell>
          <cell r="K84">
            <v>0</v>
          </cell>
          <cell r="L84" t="str">
            <v>C</v>
          </cell>
        </row>
        <row r="85">
          <cell r="F85">
            <v>7899898601269</v>
          </cell>
          <cell r="G85">
            <v>15000250</v>
          </cell>
          <cell r="H85" t="str">
            <v>NATUCLER SOL OR FLACONETE X 60</v>
          </cell>
          <cell r="I85">
            <v>10968</v>
          </cell>
          <cell r="J85">
            <v>6408</v>
          </cell>
          <cell r="K85">
            <v>5792.9456649876756</v>
          </cell>
          <cell r="L85" t="str">
            <v>C</v>
          </cell>
        </row>
        <row r="86">
          <cell r="F86">
            <v>7898133136382</v>
          </cell>
          <cell r="G86">
            <v>15000172</v>
          </cell>
          <cell r="H86" t="str">
            <v>NATULAXE CAP DURA 34MG X 20</v>
          </cell>
          <cell r="I86">
            <v>27500</v>
          </cell>
          <cell r="J86">
            <v>0</v>
          </cell>
          <cell r="K86">
            <v>0</v>
          </cell>
          <cell r="L86" t="str">
            <v>A</v>
          </cell>
        </row>
        <row r="87">
          <cell r="F87">
            <v>7899470806976</v>
          </cell>
          <cell r="G87">
            <v>15000142</v>
          </cell>
          <cell r="H87" t="str">
            <v>NISTAMAX SUS OR 100.000UI/ML X 50ML</v>
          </cell>
          <cell r="I87">
            <v>50950</v>
          </cell>
          <cell r="J87">
            <v>0</v>
          </cell>
          <cell r="K87">
            <v>0</v>
          </cell>
          <cell r="L87" t="str">
            <v xml:space="preserve"> - </v>
          </cell>
        </row>
        <row r="88">
          <cell r="F88">
            <v>7899898601337</v>
          </cell>
          <cell r="G88">
            <v>15000252</v>
          </cell>
          <cell r="H88" t="str">
            <v>NUTRIFORT SOL OR X 240ML</v>
          </cell>
          <cell r="I88">
            <v>0</v>
          </cell>
          <cell r="J88">
            <v>0</v>
          </cell>
          <cell r="K88">
            <v>0</v>
          </cell>
          <cell r="L88" t="str">
            <v xml:space="preserve"> - </v>
          </cell>
        </row>
        <row r="89">
          <cell r="F89">
            <v>7899898601528</v>
          </cell>
          <cell r="G89">
            <v>15000262</v>
          </cell>
          <cell r="H89" t="str">
            <v>NUTRIVIT JUNIOR SOL OR X 240ML</v>
          </cell>
          <cell r="I89">
            <v>0</v>
          </cell>
          <cell r="J89">
            <v>0</v>
          </cell>
          <cell r="K89">
            <v>0</v>
          </cell>
          <cell r="L89" t="str">
            <v xml:space="preserve"> - </v>
          </cell>
        </row>
        <row r="90">
          <cell r="F90">
            <v>7899898601511</v>
          </cell>
          <cell r="G90">
            <v>15000261</v>
          </cell>
          <cell r="H90" t="str">
            <v>NUTRIVIT KIDS SOL OR X 120ML</v>
          </cell>
          <cell r="I90">
            <v>0</v>
          </cell>
          <cell r="J90">
            <v>0</v>
          </cell>
          <cell r="K90">
            <v>0</v>
          </cell>
          <cell r="L90" t="str">
            <v>C</v>
          </cell>
        </row>
        <row r="91">
          <cell r="F91">
            <v>7898133138898</v>
          </cell>
          <cell r="G91">
            <v>15000089</v>
          </cell>
          <cell r="H91" t="str">
            <v>OLEO MINERAL X 100ML</v>
          </cell>
          <cell r="I91">
            <v>141700</v>
          </cell>
          <cell r="J91">
            <v>0</v>
          </cell>
          <cell r="K91">
            <v>0</v>
          </cell>
          <cell r="L91" t="str">
            <v xml:space="preserve"> - </v>
          </cell>
        </row>
        <row r="92">
          <cell r="F92">
            <v>7898133134685</v>
          </cell>
          <cell r="G92">
            <v>15000174</v>
          </cell>
          <cell r="H92" t="str">
            <v>OSTEOFIX COM REV 1250MG + 200UI X 60</v>
          </cell>
          <cell r="I92">
            <v>0</v>
          </cell>
          <cell r="J92">
            <v>0</v>
          </cell>
          <cell r="K92">
            <v>0</v>
          </cell>
          <cell r="L92" t="str">
            <v>B</v>
          </cell>
        </row>
        <row r="93">
          <cell r="F93">
            <v>7899898601764</v>
          </cell>
          <cell r="G93">
            <v>15000337</v>
          </cell>
          <cell r="H93" t="str">
            <v>OSTEOFIX COM REV 1250MG + 200UI X 60</v>
          </cell>
          <cell r="I93">
            <v>0</v>
          </cell>
          <cell r="J93">
            <v>9950</v>
          </cell>
          <cell r="K93">
            <v>0</v>
          </cell>
          <cell r="L93" t="str">
            <v xml:space="preserve"> - </v>
          </cell>
        </row>
        <row r="94">
          <cell r="F94">
            <v>7898133133770</v>
          </cell>
          <cell r="G94">
            <v>15000175</v>
          </cell>
          <cell r="H94" t="str">
            <v>OSTEOFIX COM REV 1500MG + 200UI X 60</v>
          </cell>
          <cell r="I94">
            <v>0</v>
          </cell>
          <cell r="J94">
            <v>0</v>
          </cell>
          <cell r="K94">
            <v>0</v>
          </cell>
          <cell r="L94" t="str">
            <v>C</v>
          </cell>
        </row>
        <row r="95">
          <cell r="F95">
            <v>7899898601771</v>
          </cell>
          <cell r="G95">
            <v>15000340</v>
          </cell>
          <cell r="H95" t="str">
            <v>OSTEOFIX COM REV 1500MG + 200UI X 60</v>
          </cell>
          <cell r="I95">
            <v>400</v>
          </cell>
          <cell r="J95">
            <v>0</v>
          </cell>
          <cell r="K95">
            <v>6561.8163124399616</v>
          </cell>
          <cell r="L95" t="str">
            <v xml:space="preserve"> - </v>
          </cell>
        </row>
        <row r="96">
          <cell r="F96">
            <v>7899898600996</v>
          </cell>
          <cell r="G96">
            <v>15000231</v>
          </cell>
          <cell r="H96" t="str">
            <v>OSTEOFIX D3 K2 COM REV 1700MG X 30</v>
          </cell>
          <cell r="I96">
            <v>0</v>
          </cell>
          <cell r="J96">
            <v>0</v>
          </cell>
          <cell r="K96">
            <v>0</v>
          </cell>
          <cell r="L96" t="str">
            <v>C</v>
          </cell>
        </row>
        <row r="97">
          <cell r="F97">
            <v>7899470805740</v>
          </cell>
          <cell r="G97">
            <v>15000375</v>
          </cell>
          <cell r="H97" t="str">
            <v>PASTA DAGUA OXIDO DE ZINCO 25% X 80G</v>
          </cell>
          <cell r="I97">
            <v>37150</v>
          </cell>
          <cell r="J97">
            <v>0</v>
          </cell>
          <cell r="K97">
            <v>0</v>
          </cell>
          <cell r="L97" t="str">
            <v>C</v>
          </cell>
        </row>
        <row r="98">
          <cell r="F98">
            <v>7899470805917</v>
          </cell>
          <cell r="G98">
            <v>15000376</v>
          </cell>
          <cell r="H98" t="str">
            <v>PASTA DAGUA OXIDO ZINCO+ENXOFRE25% X 80G</v>
          </cell>
          <cell r="I98">
            <v>11400</v>
          </cell>
          <cell r="J98">
            <v>1000</v>
          </cell>
          <cell r="K98">
            <v>2163.1944444444443</v>
          </cell>
          <cell r="L98" t="str">
            <v>C</v>
          </cell>
        </row>
        <row r="99">
          <cell r="F99">
            <v>7899470805900</v>
          </cell>
          <cell r="G99">
            <v>15000377</v>
          </cell>
          <cell r="H99" t="str">
            <v>PASTA DAGUA OXIDO ZINCO+MENTOL 25% X 80G</v>
          </cell>
          <cell r="I99">
            <v>5600</v>
          </cell>
          <cell r="J99">
            <v>6850</v>
          </cell>
          <cell r="K99">
            <v>0</v>
          </cell>
          <cell r="L99" t="str">
            <v>C</v>
          </cell>
        </row>
        <row r="100">
          <cell r="F100">
            <v>7899470806020</v>
          </cell>
          <cell r="G100">
            <v>15000193</v>
          </cell>
          <cell r="H100" t="str">
            <v>PAUSEFEMME COM REV 150MG X 30</v>
          </cell>
          <cell r="I100">
            <v>2100</v>
          </cell>
          <cell r="J100">
            <v>0</v>
          </cell>
          <cell r="K100">
            <v>0</v>
          </cell>
          <cell r="L100" t="str">
            <v>B</v>
          </cell>
        </row>
        <row r="101">
          <cell r="F101">
            <v>7898133131066</v>
          </cell>
          <cell r="G101">
            <v>15000102</v>
          </cell>
          <cell r="H101" t="str">
            <v>POLARADEX SOL OR 0.4MG/ML X 100ML</v>
          </cell>
          <cell r="I101">
            <v>158750</v>
          </cell>
          <cell r="J101">
            <v>0</v>
          </cell>
          <cell r="K101">
            <v>0</v>
          </cell>
          <cell r="L101" t="str">
            <v>C</v>
          </cell>
        </row>
        <row r="102">
          <cell r="F102">
            <v>7898133137457</v>
          </cell>
          <cell r="G102">
            <v>15000103</v>
          </cell>
          <cell r="H102" t="str">
            <v>PVPI SOL TOP SPRAY 10% X 100ML</v>
          </cell>
          <cell r="I102">
            <v>35650</v>
          </cell>
          <cell r="J102">
            <v>0</v>
          </cell>
          <cell r="K102">
            <v>0</v>
          </cell>
          <cell r="L102" t="str">
            <v>A</v>
          </cell>
        </row>
        <row r="103">
          <cell r="F103">
            <v>7898133134784</v>
          </cell>
          <cell r="G103">
            <v>15000134</v>
          </cell>
          <cell r="H103" t="str">
            <v>RIFOTRAT SOL TOP SPRAY 10MG/ML X 20ML</v>
          </cell>
          <cell r="I103">
            <v>445850</v>
          </cell>
          <cell r="J103">
            <v>150000</v>
          </cell>
          <cell r="K103">
            <v>119567.28952380951</v>
          </cell>
          <cell r="L103" t="str">
            <v>A</v>
          </cell>
        </row>
        <row r="104">
          <cell r="F104">
            <v>7898133136047</v>
          </cell>
          <cell r="G104">
            <v>15000187</v>
          </cell>
          <cell r="H104" t="str">
            <v>SEAKALM COM REV 260MG X 20</v>
          </cell>
          <cell r="I104">
            <v>174250</v>
          </cell>
          <cell r="J104">
            <v>0</v>
          </cell>
          <cell r="K104">
            <v>70273.854875283447</v>
          </cell>
          <cell r="L104" t="str">
            <v>A</v>
          </cell>
        </row>
        <row r="105">
          <cell r="F105">
            <v>7899470807652</v>
          </cell>
          <cell r="G105">
            <v>15000212</v>
          </cell>
          <cell r="H105" t="str">
            <v>SEAKALM COM REV 600MG X 20</v>
          </cell>
          <cell r="I105">
            <v>142600</v>
          </cell>
          <cell r="J105">
            <v>0</v>
          </cell>
          <cell r="K105">
            <v>0</v>
          </cell>
          <cell r="L105" t="str">
            <v>B</v>
          </cell>
        </row>
        <row r="106">
          <cell r="F106">
            <v>7899898601719</v>
          </cell>
          <cell r="G106">
            <v>15000329</v>
          </cell>
          <cell r="H106" t="str">
            <v>SEAKALM MELATONINA COM MAST 0,21MG X 90</v>
          </cell>
          <cell r="I106">
            <v>27150</v>
          </cell>
          <cell r="J106">
            <v>0</v>
          </cell>
          <cell r="K106">
            <v>0</v>
          </cell>
          <cell r="L106" t="str">
            <v>B</v>
          </cell>
        </row>
        <row r="107">
          <cell r="F107">
            <v>7899898601788</v>
          </cell>
          <cell r="G107">
            <v>15000350</v>
          </cell>
          <cell r="H107" t="str">
            <v>SEAKALM MELATONINA SOL OR GOT X 15ML</v>
          </cell>
          <cell r="I107">
            <v>50</v>
          </cell>
          <cell r="J107">
            <v>0</v>
          </cell>
          <cell r="K107">
            <v>0</v>
          </cell>
          <cell r="L107" t="str">
            <v>A</v>
          </cell>
        </row>
        <row r="108">
          <cell r="F108">
            <v>7899470800882</v>
          </cell>
          <cell r="G108">
            <v>15000106</v>
          </cell>
          <cell r="H108" t="str">
            <v>SEAKALM SOL OR 90MG/ML X 100ML</v>
          </cell>
          <cell r="I108">
            <v>47900</v>
          </cell>
          <cell r="J108">
            <v>38750</v>
          </cell>
          <cell r="K108">
            <v>0</v>
          </cell>
          <cell r="L108" t="str">
            <v>C</v>
          </cell>
        </row>
        <row r="109">
          <cell r="F109">
            <v>7899898601566</v>
          </cell>
          <cell r="G109">
            <v>15000264</v>
          </cell>
          <cell r="H109" t="str">
            <v>STARFOR C COM EFERVESCENTE 1G X 10</v>
          </cell>
          <cell r="I109">
            <v>40600</v>
          </cell>
          <cell r="J109">
            <v>0</v>
          </cell>
          <cell r="K109">
            <v>0</v>
          </cell>
          <cell r="L109" t="str">
            <v xml:space="preserve"> - </v>
          </cell>
        </row>
        <row r="110">
          <cell r="F110">
            <v>7898133131509</v>
          </cell>
          <cell r="G110">
            <v>15000107</v>
          </cell>
          <cell r="H110" t="str">
            <v>TYLEMAX BABY SUS OR SER 100MG/ML X 15ML</v>
          </cell>
          <cell r="I110">
            <v>0</v>
          </cell>
          <cell r="J110">
            <v>0</v>
          </cell>
          <cell r="K110">
            <v>0</v>
          </cell>
          <cell r="L110" t="str">
            <v xml:space="preserve"> - </v>
          </cell>
        </row>
        <row r="111">
          <cell r="F111">
            <v>7898133137471</v>
          </cell>
          <cell r="G111">
            <v>15000108</v>
          </cell>
          <cell r="H111" t="str">
            <v>TYLEMAX CRIANCA SUS OR 160MG/5ML X 60ML</v>
          </cell>
          <cell r="I111">
            <v>0</v>
          </cell>
          <cell r="J111">
            <v>0</v>
          </cell>
          <cell r="K111">
            <v>0</v>
          </cell>
          <cell r="L111" t="str">
            <v xml:space="preserve"> - </v>
          </cell>
        </row>
        <row r="112">
          <cell r="F112">
            <v>7898133130410</v>
          </cell>
          <cell r="G112">
            <v>15000109</v>
          </cell>
          <cell r="H112" t="str">
            <v>TYLEMAX SOL OR GOT 200MG/ML X 15ML</v>
          </cell>
          <cell r="I112">
            <v>0</v>
          </cell>
          <cell r="J112">
            <v>0</v>
          </cell>
          <cell r="K112">
            <v>0</v>
          </cell>
          <cell r="L112" t="str">
            <v>C</v>
          </cell>
        </row>
        <row r="113">
          <cell r="F113">
            <v>7899470805221</v>
          </cell>
          <cell r="G113">
            <v>15000110</v>
          </cell>
          <cell r="H113" t="str">
            <v>UNHAGOLD SOL TOP SPRAY 20MG/ML X 30ML</v>
          </cell>
          <cell r="I113">
            <v>0</v>
          </cell>
          <cell r="J113">
            <v>0</v>
          </cell>
          <cell r="K113">
            <v>0</v>
          </cell>
          <cell r="L113" t="str">
            <v xml:space="preserve"> - </v>
          </cell>
        </row>
        <row r="114">
          <cell r="F114">
            <v>7898133137242</v>
          </cell>
          <cell r="G114">
            <v>15000178</v>
          </cell>
          <cell r="H114" t="str">
            <v>VALESSONE COM REV 225.7MG X 20</v>
          </cell>
          <cell r="I114">
            <v>0</v>
          </cell>
          <cell r="J114">
            <v>0</v>
          </cell>
          <cell r="K114">
            <v>0</v>
          </cell>
          <cell r="L114" t="str">
            <v>A</v>
          </cell>
        </row>
        <row r="115">
          <cell r="F115">
            <v>7898133136450</v>
          </cell>
          <cell r="G115">
            <v>15000179</v>
          </cell>
          <cell r="H115" t="str">
            <v>VARIVAX COM REV 100MG X 30</v>
          </cell>
          <cell r="I115">
            <v>59550</v>
          </cell>
          <cell r="J115">
            <v>0</v>
          </cell>
          <cell r="K115">
            <v>27073.333333333339</v>
          </cell>
          <cell r="L115" t="str">
            <v>A</v>
          </cell>
        </row>
        <row r="116">
          <cell r="F116">
            <v>7899470803975</v>
          </cell>
          <cell r="G116">
            <v>15000180</v>
          </cell>
          <cell r="H116" t="str">
            <v>VARIVAX COM REV 300MG X 30</v>
          </cell>
          <cell r="I116">
            <v>49000</v>
          </cell>
          <cell r="J116">
            <v>4500</v>
          </cell>
          <cell r="K116">
            <v>14478.333333333332</v>
          </cell>
          <cell r="L116" t="str">
            <v xml:space="preserve"> - </v>
          </cell>
        </row>
        <row r="117">
          <cell r="F117">
            <v>7898133135606</v>
          </cell>
          <cell r="G117">
            <v>15000181</v>
          </cell>
          <cell r="H117" t="str">
            <v>VITAMIN E CAP MOLE 400MG X 30</v>
          </cell>
          <cell r="I117">
            <v>4650</v>
          </cell>
          <cell r="J117">
            <v>0</v>
          </cell>
          <cell r="K117">
            <v>0</v>
          </cell>
          <cell r="L117" t="str">
            <v xml:space="preserve"> - </v>
          </cell>
        </row>
        <row r="118">
          <cell r="F118">
            <v>7899898600958</v>
          </cell>
          <cell r="G118">
            <v>15000241</v>
          </cell>
          <cell r="H118" t="str">
            <v>VITAZ AZ COM REV 630MG X 60</v>
          </cell>
          <cell r="I118">
            <v>1250</v>
          </cell>
          <cell r="J118">
            <v>0</v>
          </cell>
          <cell r="K118">
            <v>0</v>
          </cell>
          <cell r="L118" t="str">
            <v xml:space="preserve"> - </v>
          </cell>
        </row>
        <row r="119">
          <cell r="F119">
            <v>7899898601160</v>
          </cell>
          <cell r="G119">
            <v>15000244</v>
          </cell>
          <cell r="H119" t="str">
            <v>VITAZ CABELO PELE UNHA CAP DURA 500MGX60</v>
          </cell>
          <cell r="I119">
            <v>0</v>
          </cell>
          <cell r="J119">
            <v>0</v>
          </cell>
          <cell r="K119">
            <v>0</v>
          </cell>
          <cell r="L119" t="str">
            <v xml:space="preserve"> - </v>
          </cell>
        </row>
        <row r="120">
          <cell r="F120">
            <v>7899898601184</v>
          </cell>
          <cell r="G120">
            <v>15000240</v>
          </cell>
          <cell r="H120" t="str">
            <v>VITAZ MAMAE COM REV 1000MG X 30</v>
          </cell>
          <cell r="I120">
            <v>0</v>
          </cell>
          <cell r="J120">
            <v>0</v>
          </cell>
          <cell r="K120">
            <v>0</v>
          </cell>
          <cell r="L120" t="str">
            <v xml:space="preserve"> - </v>
          </cell>
        </row>
        <row r="121">
          <cell r="F121">
            <v>7899898600972</v>
          </cell>
          <cell r="G121">
            <v>15000242</v>
          </cell>
          <cell r="H121" t="str">
            <v>VITAZ MULHER COM REV 630MG X 60</v>
          </cell>
          <cell r="I121">
            <v>0</v>
          </cell>
          <cell r="J121">
            <v>0</v>
          </cell>
          <cell r="K121">
            <v>0</v>
          </cell>
          <cell r="L121" t="str">
            <v xml:space="preserve"> - </v>
          </cell>
        </row>
        <row r="122">
          <cell r="F122">
            <v>7899898601207</v>
          </cell>
          <cell r="G122">
            <v>15000246</v>
          </cell>
          <cell r="H122" t="str">
            <v>VITAZ OLEO DE PEIXE ÔMEGA3 CAP MOLE X120</v>
          </cell>
          <cell r="I122">
            <v>0</v>
          </cell>
          <cell r="J122">
            <v>0</v>
          </cell>
          <cell r="K122">
            <v>0</v>
          </cell>
          <cell r="L122" t="str">
            <v xml:space="preserve"> - </v>
          </cell>
        </row>
        <row r="123">
          <cell r="F123">
            <v>7899898600989</v>
          </cell>
          <cell r="G123">
            <v>15000243</v>
          </cell>
          <cell r="H123" t="str">
            <v>VITAZ SENIOR COM REV 630MG X 60</v>
          </cell>
          <cell r="I123">
            <v>0</v>
          </cell>
          <cell r="J123">
            <v>0</v>
          </cell>
          <cell r="K123">
            <v>0</v>
          </cell>
          <cell r="L123" t="str">
            <v>B</v>
          </cell>
        </row>
        <row r="124">
          <cell r="F124">
            <v>7899898601559</v>
          </cell>
          <cell r="G124">
            <v>15000351</v>
          </cell>
          <cell r="H124" t="str">
            <v>VITER C + ZINCO COM EFERVESCENTE 1G X 10</v>
          </cell>
          <cell r="I124">
            <v>25000</v>
          </cell>
          <cell r="J124">
            <v>0</v>
          </cell>
          <cell r="K124">
            <v>114644.44444444444</v>
          </cell>
          <cell r="L124" t="str">
            <v>B</v>
          </cell>
        </row>
        <row r="125">
          <cell r="F125">
            <v>7899898601542</v>
          </cell>
          <cell r="G125">
            <v>15000263</v>
          </cell>
          <cell r="H125" t="str">
            <v>VITER C COM EFERVESCENTE 1G X 10</v>
          </cell>
          <cell r="I125">
            <v>0</v>
          </cell>
          <cell r="J125">
            <v>58300</v>
          </cell>
          <cell r="K125">
            <v>79707.546999405822</v>
          </cell>
          <cell r="L125" t="str">
            <v xml:space="preserve"> - </v>
          </cell>
        </row>
        <row r="126">
          <cell r="F126">
            <v>7898133136481</v>
          </cell>
          <cell r="G126">
            <v>15000182</v>
          </cell>
          <cell r="H126" t="str">
            <v>VITER C COMRIMIDOS 500MG X 20</v>
          </cell>
          <cell r="I126">
            <v>600</v>
          </cell>
          <cell r="J126">
            <v>0</v>
          </cell>
          <cell r="K126">
            <v>0</v>
          </cell>
          <cell r="L126" t="str">
            <v>B</v>
          </cell>
        </row>
        <row r="127">
          <cell r="F127">
            <v>7899898601535</v>
          </cell>
          <cell r="G127">
            <v>15000259</v>
          </cell>
          <cell r="H127" t="str">
            <v>VITER C SOL OR GOT 200MG/ML X 20ML</v>
          </cell>
          <cell r="I127">
            <v>27700</v>
          </cell>
          <cell r="J127">
            <v>48800</v>
          </cell>
          <cell r="K127">
            <v>0</v>
          </cell>
          <cell r="L127" t="str">
            <v>B</v>
          </cell>
        </row>
        <row r="128">
          <cell r="F128">
            <v>7899898601597</v>
          </cell>
          <cell r="G128">
            <v>15000268</v>
          </cell>
          <cell r="H128" t="str">
            <v>VITER C TRIPLA ACAO COM EFERV 1G X 10</v>
          </cell>
          <cell r="I128">
            <v>12000</v>
          </cell>
          <cell r="J128">
            <v>11600</v>
          </cell>
          <cell r="K128">
            <v>125912.24915824916</v>
          </cell>
          <cell r="L128" t="str">
            <v>A</v>
          </cell>
        </row>
        <row r="129">
          <cell r="F129">
            <v>7898133131837</v>
          </cell>
          <cell r="G129">
            <v>15000112</v>
          </cell>
          <cell r="H129" t="str">
            <v>XAROPE DE GUACO XPE 117.6MG/ML X 150ML</v>
          </cell>
          <cell r="I129">
            <v>51850</v>
          </cell>
          <cell r="J129">
            <v>26000</v>
          </cell>
          <cell r="K129">
            <v>0</v>
          </cell>
          <cell r="L129" t="str">
            <v>A</v>
          </cell>
        </row>
        <row r="130">
          <cell r="F130">
            <v>7899470802961</v>
          </cell>
          <cell r="G130">
            <v>15000125</v>
          </cell>
          <cell r="H130" t="str">
            <v>XAROPE DE GUACO XPE 35MG/ML X 100ML</v>
          </cell>
          <cell r="I130">
            <v>35500</v>
          </cell>
          <cell r="J130">
            <v>77400</v>
          </cell>
          <cell r="K130">
            <v>22927.708333333336</v>
          </cell>
          <cell r="L130" t="str">
            <v>C</v>
          </cell>
        </row>
        <row r="131">
          <cell r="F131">
            <v>7899898601726</v>
          </cell>
          <cell r="G131">
            <v>15000330</v>
          </cell>
          <cell r="H131" t="str">
            <v>SEAKALM MELATONINA COM MAST 0,21MG X 150</v>
          </cell>
          <cell r="I131">
            <v>5900</v>
          </cell>
          <cell r="J131">
            <v>0</v>
          </cell>
          <cell r="K131">
            <v>0</v>
          </cell>
          <cell r="L131" t="str">
            <v>C</v>
          </cell>
        </row>
        <row r="132">
          <cell r="F132">
            <v>7898133131349</v>
          </cell>
          <cell r="G132">
            <v>15000417</v>
          </cell>
          <cell r="H132" t="str">
            <v>NUTRIVIT KIDS SOL OR X 120ML - KNGFUPNDA</v>
          </cell>
          <cell r="I132">
            <v>4550</v>
          </cell>
          <cell r="J132">
            <v>0</v>
          </cell>
          <cell r="K132">
            <v>0</v>
          </cell>
          <cell r="L132" t="str">
            <v>C</v>
          </cell>
        </row>
        <row r="133">
          <cell r="F133">
            <v>7899898601955</v>
          </cell>
          <cell r="G133">
            <v>15000400</v>
          </cell>
          <cell r="H133" t="str">
            <v>VITAZ KIDS &gt; 9 SOL OR X 240ML -TROLLS</v>
          </cell>
          <cell r="I133">
            <v>31128</v>
          </cell>
          <cell r="J133">
            <v>0</v>
          </cell>
          <cell r="K133">
            <v>4151.9946995079827</v>
          </cell>
          <cell r="L133" t="str">
            <v>C</v>
          </cell>
        </row>
        <row r="134">
          <cell r="F134">
            <v>7899898601962</v>
          </cell>
          <cell r="G134">
            <v>15000399</v>
          </cell>
          <cell r="H134" t="str">
            <v>VITAZ KIDS 4 A 8 SOL OR X 120ML -TROLLS</v>
          </cell>
          <cell r="I134">
            <v>17650</v>
          </cell>
          <cell r="J134">
            <v>0</v>
          </cell>
          <cell r="K134">
            <v>8225</v>
          </cell>
          <cell r="L134" t="str">
            <v>C</v>
          </cell>
        </row>
        <row r="135">
          <cell r="F135">
            <v>7899898601979</v>
          </cell>
          <cell r="G135">
            <v>15000382</v>
          </cell>
          <cell r="H135" t="str">
            <v>VITAZ KIDS COM MASTIGÁVEL X 60 -TROLLS</v>
          </cell>
          <cell r="I135">
            <v>12450</v>
          </cell>
          <cell r="J135">
            <v>0</v>
          </cell>
          <cell r="K135">
            <v>0</v>
          </cell>
          <cell r="L135" t="str">
            <v>C</v>
          </cell>
        </row>
        <row r="136">
          <cell r="F136">
            <v>7899898601993</v>
          </cell>
          <cell r="G136">
            <v>15000401</v>
          </cell>
          <cell r="H136" t="str">
            <v>VITAZ KIDS VITAMINA C GTS X 20ML -TROLLS</v>
          </cell>
          <cell r="I136">
            <v>11900</v>
          </cell>
          <cell r="J136">
            <v>0</v>
          </cell>
          <cell r="K136">
            <v>0</v>
          </cell>
          <cell r="L136" t="str">
            <v>C</v>
          </cell>
        </row>
        <row r="137">
          <cell r="F137">
            <v>7899470806006</v>
          </cell>
          <cell r="G137">
            <v>15000419</v>
          </cell>
          <cell r="H137" t="str">
            <v>NUTRIVIT JÚNIOR SOL OR X 240ML-KNGFUPNDA</v>
          </cell>
          <cell r="I137">
            <v>7152</v>
          </cell>
          <cell r="J137">
            <v>0</v>
          </cell>
          <cell r="K137">
            <v>0</v>
          </cell>
          <cell r="L137" t="str">
            <v>C</v>
          </cell>
        </row>
        <row r="138">
          <cell r="F138">
            <v>7898133138751</v>
          </cell>
          <cell r="G138">
            <v>15000416</v>
          </cell>
          <cell r="H138" t="str">
            <v>NUTRIVIT PEQUENINOS SOL X 120ML-SHREK</v>
          </cell>
          <cell r="I138">
            <v>0</v>
          </cell>
          <cell r="J138">
            <v>0</v>
          </cell>
          <cell r="K138">
            <v>0</v>
          </cell>
          <cell r="L138" t="str">
            <v>C</v>
          </cell>
        </row>
        <row r="139">
          <cell r="F139">
            <v>7899898601986</v>
          </cell>
          <cell r="G139">
            <v>15000418</v>
          </cell>
          <cell r="H139" t="str">
            <v>NUTRIVIT CRESCIDINHOS SOL X 240ML - SHREK</v>
          </cell>
          <cell r="I139">
            <v>288</v>
          </cell>
          <cell r="J139">
            <v>4128</v>
          </cell>
          <cell r="K139">
            <v>0</v>
          </cell>
          <cell r="L139" t="str">
            <v>C</v>
          </cell>
        </row>
        <row r="140">
          <cell r="F140">
            <v>7898133131028</v>
          </cell>
          <cell r="G140">
            <v>15000421</v>
          </cell>
          <cell r="H140" t="str">
            <v>NUTRIVIT PEQUENINOS COM MAS X 60 - SHREK</v>
          </cell>
          <cell r="I140">
            <v>6050</v>
          </cell>
          <cell r="J140">
            <v>0</v>
          </cell>
          <cell r="K140">
            <v>0</v>
          </cell>
          <cell r="L140" t="str">
            <v>C</v>
          </cell>
        </row>
        <row r="141">
          <cell r="F141">
            <v>7899470808130</v>
          </cell>
          <cell r="G141">
            <v>15000364</v>
          </cell>
          <cell r="H141" t="str">
            <v>VALESSONE COM REV 225,75MG X 20</v>
          </cell>
          <cell r="I141">
            <v>11350</v>
          </cell>
          <cell r="J141">
            <v>0</v>
          </cell>
          <cell r="K141">
            <v>0</v>
          </cell>
          <cell r="L141" t="str">
            <v>A</v>
          </cell>
        </row>
        <row r="142">
          <cell r="F142">
            <v>7899470808093</v>
          </cell>
          <cell r="G142">
            <v>15000343</v>
          </cell>
          <cell r="H142" t="str">
            <v>DIPIRONA MONOIDRATADA COM 1G X 10</v>
          </cell>
          <cell r="I142">
            <v>398400</v>
          </cell>
          <cell r="J142">
            <v>0</v>
          </cell>
          <cell r="K142">
            <v>0</v>
          </cell>
          <cell r="L142" t="str">
            <v>B</v>
          </cell>
        </row>
        <row r="143">
          <cell r="F143">
            <v>7899470808260</v>
          </cell>
          <cell r="G143">
            <v>15000393</v>
          </cell>
          <cell r="H143" t="str">
            <v>DIPIRONA MONOIDRATADA COM 500MG X 30</v>
          </cell>
          <cell r="I143">
            <v>115300</v>
          </cell>
          <cell r="J143">
            <v>0</v>
          </cell>
          <cell r="K143">
            <v>0</v>
          </cell>
          <cell r="L143" t="str">
            <v>A</v>
          </cell>
        </row>
        <row r="144">
          <cell r="F144">
            <v>7899470808338</v>
          </cell>
          <cell r="G144">
            <v>15000429</v>
          </cell>
          <cell r="H144" t="str">
            <v>TILEMAXY SOL OR GOT 200MG/ML X 15ML</v>
          </cell>
          <cell r="I144">
            <v>386000</v>
          </cell>
          <cell r="J144">
            <v>0</v>
          </cell>
          <cell r="K144">
            <v>0</v>
          </cell>
          <cell r="L144" t="str">
            <v>C</v>
          </cell>
        </row>
        <row r="145">
          <cell r="F145">
            <v>7899898602051</v>
          </cell>
          <cell r="G145">
            <v>15000433</v>
          </cell>
          <cell r="H145" t="str">
            <v>NUTRIVIT COM MAST X 60 - MADAGASCAR</v>
          </cell>
          <cell r="I145">
            <v>10000</v>
          </cell>
          <cell r="J145">
            <v>0</v>
          </cell>
          <cell r="K145">
            <v>0</v>
          </cell>
          <cell r="L145" t="str">
            <v>C</v>
          </cell>
        </row>
        <row r="146">
          <cell r="F146">
            <v>7899898601924</v>
          </cell>
          <cell r="G146">
            <v>15000397</v>
          </cell>
          <cell r="H146" t="str">
            <v>SUPRABIO MELATONINA COM MAST 0,21MG X120</v>
          </cell>
          <cell r="I146">
            <v>2550</v>
          </cell>
          <cell r="J146">
            <v>0</v>
          </cell>
          <cell r="K146">
            <v>5858.333333333333</v>
          </cell>
          <cell r="L146" t="str">
            <v>C</v>
          </cell>
        </row>
        <row r="147">
          <cell r="F147">
            <v>7899898602037</v>
          </cell>
          <cell r="G147">
            <v>15000431</v>
          </cell>
          <cell r="H147" t="str">
            <v>NUTRIVIT 4 A 8 SOL OR X 120ML-MADAGASCAR</v>
          </cell>
          <cell r="I147">
            <v>12750</v>
          </cell>
          <cell r="J147">
            <v>0</v>
          </cell>
          <cell r="K147">
            <v>0</v>
          </cell>
          <cell r="L147" t="str">
            <v>C</v>
          </cell>
        </row>
        <row r="148">
          <cell r="F148">
            <v>7899898602044</v>
          </cell>
          <cell r="G148">
            <v>15000432</v>
          </cell>
          <cell r="H148" t="str">
            <v>NUTRIVIT &gt; 9 SOL OR X 240ML - MADAGASCAR</v>
          </cell>
          <cell r="I148">
            <v>1440</v>
          </cell>
          <cell r="J148">
            <v>4152</v>
          </cell>
          <cell r="K148">
            <v>0</v>
          </cell>
          <cell r="L148" t="str">
            <v>A</v>
          </cell>
        </row>
        <row r="149">
          <cell r="F149">
            <v>7899470808314</v>
          </cell>
          <cell r="G149">
            <v>15000426</v>
          </cell>
          <cell r="H149" t="str">
            <v>TILEMAXY BABY SUS OR SER 100MG/ML X 15ML</v>
          </cell>
          <cell r="I149">
            <v>196000</v>
          </cell>
          <cell r="J149">
            <v>0</v>
          </cell>
          <cell r="K149">
            <v>0</v>
          </cell>
          <cell r="L149" t="str">
            <v>C</v>
          </cell>
        </row>
        <row r="150">
          <cell r="F150">
            <v>7899470807751</v>
          </cell>
          <cell r="G150">
            <v>15000274</v>
          </cell>
          <cell r="H150" t="str">
            <v>VALESSONE COM REV 50MG X 20</v>
          </cell>
          <cell r="I150">
            <v>21850</v>
          </cell>
          <cell r="J150">
            <v>0</v>
          </cell>
          <cell r="K150">
            <v>0</v>
          </cell>
          <cell r="L150" t="str">
            <v xml:space="preserve"> - </v>
          </cell>
        </row>
        <row r="151">
          <cell r="F151">
            <v>7899898601917</v>
          </cell>
          <cell r="G151">
            <v>15000384</v>
          </cell>
          <cell r="H151" t="str">
            <v>NATUCLER SOL OR FLACONETE X 06</v>
          </cell>
          <cell r="I151">
            <v>0</v>
          </cell>
          <cell r="J151">
            <v>0</v>
          </cell>
          <cell r="K151">
            <v>0</v>
          </cell>
          <cell r="L151" t="str">
            <v>C</v>
          </cell>
        </row>
        <row r="152">
          <cell r="F152">
            <v>7899470808284</v>
          </cell>
          <cell r="G152">
            <v>15000395</v>
          </cell>
          <cell r="H152" t="str">
            <v>NASOJET ALTO FLUXO 30 ENV 2,16G</v>
          </cell>
          <cell r="I152">
            <v>2784</v>
          </cell>
          <cell r="J152">
            <v>3984</v>
          </cell>
          <cell r="K152">
            <v>0</v>
          </cell>
          <cell r="L152" t="str">
            <v>B</v>
          </cell>
        </row>
        <row r="153">
          <cell r="F153">
            <v>7899470808321</v>
          </cell>
          <cell r="G153">
            <v>15000427</v>
          </cell>
          <cell r="H153" t="str">
            <v>TILEMAXY CRIANCA SUS OR 160MG/5ML X 60ML</v>
          </cell>
          <cell r="I153">
            <v>2700</v>
          </cell>
          <cell r="J153">
            <v>0</v>
          </cell>
          <cell r="K153">
            <v>0</v>
          </cell>
          <cell r="L153" t="str">
            <v>A</v>
          </cell>
        </row>
        <row r="154">
          <cell r="F154">
            <v>7899470808253</v>
          </cell>
          <cell r="G154">
            <v>15000392</v>
          </cell>
          <cell r="H154" t="str">
            <v>DIPIRONA MONOIDRATADA GOT 500MG/ML X20ML</v>
          </cell>
          <cell r="I154">
            <v>140000</v>
          </cell>
          <cell r="J154">
            <v>0</v>
          </cell>
          <cell r="K154">
            <v>381028.57142857142</v>
          </cell>
          <cell r="L154" t="str">
            <v>C</v>
          </cell>
        </row>
        <row r="155">
          <cell r="F155">
            <v>7899470808277</v>
          </cell>
          <cell r="G155">
            <v>15000394</v>
          </cell>
          <cell r="H155" t="str">
            <v>NASOJET ALTO FLUXO 30 ENV 2,16G + APLIC</v>
          </cell>
          <cell r="I155">
            <v>0</v>
          </cell>
          <cell r="J155">
            <v>4272</v>
          </cell>
          <cell r="K155">
            <v>0</v>
          </cell>
          <cell r="L155" t="str">
            <v>C</v>
          </cell>
        </row>
        <row r="156">
          <cell r="F156">
            <v>7899470808246</v>
          </cell>
          <cell r="G156">
            <v>15000391</v>
          </cell>
          <cell r="H156" t="str">
            <v>DIPIRONA MONOIDRATADA GOT 500MG/ML X10ML</v>
          </cell>
          <cell r="I156">
            <v>14160</v>
          </cell>
          <cell r="J156">
            <v>0</v>
          </cell>
          <cell r="K156">
            <v>0</v>
          </cell>
          <cell r="L156" t="str">
            <v>B</v>
          </cell>
        </row>
        <row r="157">
          <cell r="F157">
            <v>7899470807669</v>
          </cell>
          <cell r="G157">
            <v>15000209</v>
          </cell>
          <cell r="H157" t="str">
            <v>SEAKALM COM REV 600MG X 30</v>
          </cell>
          <cell r="I157">
            <v>19200</v>
          </cell>
          <cell r="J157">
            <v>0</v>
          </cell>
          <cell r="K157">
            <v>11309.75</v>
          </cell>
          <cell r="L157" t="str">
            <v>B</v>
          </cell>
        </row>
        <row r="158">
          <cell r="F158">
            <v>7898133136054</v>
          </cell>
          <cell r="G158">
            <v>15000453</v>
          </cell>
          <cell r="H158" t="str">
            <v>SEAKALM COM REV 260MG X 30</v>
          </cell>
          <cell r="I158">
            <v>29900</v>
          </cell>
          <cell r="J158">
            <v>23150</v>
          </cell>
          <cell r="K158">
            <v>0</v>
          </cell>
          <cell r="L158" t="str">
            <v xml:space="preserve"> - </v>
          </cell>
        </row>
        <row r="159">
          <cell r="F159">
            <v>7896094931299</v>
          </cell>
          <cell r="G159">
            <v>15000471</v>
          </cell>
          <cell r="H159" t="str">
            <v>BUSCOPAN COMPOSTO 6,67+333,4MG/ML X 20ML</v>
          </cell>
          <cell r="I159">
            <v>194000</v>
          </cell>
          <cell r="J159">
            <v>0</v>
          </cell>
          <cell r="K159">
            <v>0</v>
          </cell>
          <cell r="L159" t="str">
            <v>B</v>
          </cell>
        </row>
        <row r="160">
          <cell r="F160">
            <v>7899898602068</v>
          </cell>
          <cell r="G160">
            <v>15000434</v>
          </cell>
          <cell r="H160" t="str">
            <v>VITER C COMPRIMIDOS 500MG X 20</v>
          </cell>
          <cell r="I160">
            <v>64100</v>
          </cell>
          <cell r="J160">
            <v>0</v>
          </cell>
          <cell r="K160">
            <v>0</v>
          </cell>
          <cell r="L160" t="str">
            <v xml:space="preserve"> - </v>
          </cell>
        </row>
        <row r="161">
          <cell r="F161">
            <v>7899470805955</v>
          </cell>
          <cell r="G161">
            <v>15000130</v>
          </cell>
          <cell r="H161" t="str">
            <v>BRONQTRAT XPE 30MG/5ML X 100ML</v>
          </cell>
          <cell r="I161">
            <v>107350</v>
          </cell>
          <cell r="J161">
            <v>0</v>
          </cell>
          <cell r="K161">
            <v>0</v>
          </cell>
          <cell r="L161" t="str">
            <v>-</v>
          </cell>
        </row>
        <row r="162">
          <cell r="F162">
            <v>7899898602099</v>
          </cell>
          <cell r="G162">
            <v>15000443</v>
          </cell>
          <cell r="H162" t="str">
            <v xml:space="preserve">COMPLE B COM REV X 50 </v>
          </cell>
          <cell r="I162">
            <v>30200</v>
          </cell>
          <cell r="J162">
            <v>0</v>
          </cell>
          <cell r="K162">
            <v>0</v>
          </cell>
          <cell r="L162" t="str">
            <v>-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 PREÇO 2026"/>
      <sheetName val="Check"/>
    </sheetNames>
    <sheetDataSet>
      <sheetData sheetId="0" refreshError="1">
        <row r="2">
          <cell r="K2">
            <v>0</v>
          </cell>
        </row>
        <row r="6">
          <cell r="D6" t="str">
            <v>EAN</v>
          </cell>
          <cell r="K6" t="str">
            <v>DPN</v>
          </cell>
        </row>
        <row r="7">
          <cell r="D7">
            <v>7899470804828</v>
          </cell>
          <cell r="K7">
            <v>7.83</v>
          </cell>
        </row>
        <row r="8">
          <cell r="D8">
            <v>7898133136535</v>
          </cell>
          <cell r="K8">
            <v>2.71</v>
          </cell>
        </row>
        <row r="9">
          <cell r="D9">
            <v>7898133139741</v>
          </cell>
          <cell r="K9">
            <v>12.8</v>
          </cell>
        </row>
        <row r="10">
          <cell r="D10">
            <v>7899470801414</v>
          </cell>
          <cell r="K10">
            <v>14.29</v>
          </cell>
        </row>
        <row r="11">
          <cell r="D11">
            <v>7898133134456</v>
          </cell>
          <cell r="K11">
            <v>5.47</v>
          </cell>
        </row>
        <row r="12">
          <cell r="D12">
            <v>7898133134630</v>
          </cell>
          <cell r="K12">
            <v>7.22</v>
          </cell>
        </row>
        <row r="13">
          <cell r="D13">
            <v>7898133136634</v>
          </cell>
          <cell r="K13">
            <v>6.92</v>
          </cell>
        </row>
        <row r="14">
          <cell r="D14">
            <v>7898133136757</v>
          </cell>
          <cell r="K14">
            <v>6.91</v>
          </cell>
        </row>
        <row r="15">
          <cell r="D15">
            <v>7899470802725</v>
          </cell>
          <cell r="K15">
            <v>0</v>
          </cell>
        </row>
        <row r="16">
          <cell r="D16">
            <v>7899470805726</v>
          </cell>
          <cell r="K16">
            <v>6.96</v>
          </cell>
        </row>
        <row r="17">
          <cell r="D17">
            <v>7898133138560</v>
          </cell>
          <cell r="K17">
            <v>0</v>
          </cell>
        </row>
        <row r="18">
          <cell r="D18">
            <v>7899898601870</v>
          </cell>
          <cell r="K18">
            <v>0</v>
          </cell>
        </row>
        <row r="19">
          <cell r="D19">
            <v>7899470805955</v>
          </cell>
          <cell r="K19">
            <v>5.14</v>
          </cell>
        </row>
        <row r="20">
          <cell r="D20">
            <v>7898133135941</v>
          </cell>
          <cell r="K20">
            <v>4.74</v>
          </cell>
        </row>
        <row r="21">
          <cell r="D21">
            <v>7899470802565</v>
          </cell>
          <cell r="K21">
            <v>6.58</v>
          </cell>
        </row>
        <row r="22">
          <cell r="D22">
            <v>7899470805849</v>
          </cell>
          <cell r="K22">
            <v>0</v>
          </cell>
        </row>
        <row r="23">
          <cell r="D23">
            <v>7899898601481</v>
          </cell>
          <cell r="K23">
            <v>9.1999999999999993</v>
          </cell>
        </row>
        <row r="24">
          <cell r="D24">
            <v>7899898601146</v>
          </cell>
          <cell r="K24">
            <v>12.51</v>
          </cell>
        </row>
        <row r="25">
          <cell r="D25">
            <v>7899898601061</v>
          </cell>
          <cell r="K25">
            <v>9.35</v>
          </cell>
        </row>
        <row r="26">
          <cell r="D26">
            <v>7898557141337</v>
          </cell>
          <cell r="K26">
            <v>10.61</v>
          </cell>
        </row>
        <row r="27">
          <cell r="D27">
            <v>7899898602006</v>
          </cell>
          <cell r="K27">
            <v>0</v>
          </cell>
        </row>
        <row r="28">
          <cell r="D28">
            <v>7899470804200</v>
          </cell>
          <cell r="K28">
            <v>22.23</v>
          </cell>
        </row>
        <row r="29">
          <cell r="D29">
            <v>7899470803647</v>
          </cell>
          <cell r="K29">
            <v>0</v>
          </cell>
        </row>
        <row r="30">
          <cell r="D30">
            <v>7899470804149</v>
          </cell>
          <cell r="K30">
            <v>31.44</v>
          </cell>
        </row>
        <row r="31">
          <cell r="D31">
            <v>7899470808482</v>
          </cell>
          <cell r="K31">
            <v>27.88</v>
          </cell>
        </row>
        <row r="32">
          <cell r="D32">
            <v>7899898602099</v>
          </cell>
          <cell r="K32">
            <v>7.35</v>
          </cell>
        </row>
        <row r="33">
          <cell r="D33">
            <v>7898133137549</v>
          </cell>
          <cell r="K33">
            <v>0</v>
          </cell>
        </row>
        <row r="34">
          <cell r="D34">
            <v>7898557141115</v>
          </cell>
          <cell r="K34">
            <v>0</v>
          </cell>
        </row>
        <row r="35">
          <cell r="D35">
            <v>7899470808093</v>
          </cell>
          <cell r="K35">
            <v>4.16</v>
          </cell>
        </row>
        <row r="36">
          <cell r="D36">
            <v>7899470808260</v>
          </cell>
          <cell r="K36">
            <v>6.21</v>
          </cell>
        </row>
        <row r="37">
          <cell r="D37">
            <v>7899470808246</v>
          </cell>
          <cell r="K37">
            <v>1.84</v>
          </cell>
        </row>
        <row r="38">
          <cell r="D38">
            <v>7899470808253</v>
          </cell>
          <cell r="K38">
            <v>2.69</v>
          </cell>
        </row>
        <row r="39">
          <cell r="D39">
            <v>7899898601498</v>
          </cell>
          <cell r="K39">
            <v>0</v>
          </cell>
        </row>
        <row r="40">
          <cell r="D40">
            <v>7899898601467</v>
          </cell>
          <cell r="K40">
            <v>0</v>
          </cell>
        </row>
        <row r="41">
          <cell r="D41">
            <v>7899898601474</v>
          </cell>
          <cell r="K41">
            <v>0</v>
          </cell>
        </row>
        <row r="42">
          <cell r="D42">
            <v>7899470807553</v>
          </cell>
          <cell r="K42">
            <v>0</v>
          </cell>
        </row>
        <row r="43">
          <cell r="D43">
            <v>7899470807850</v>
          </cell>
          <cell r="K43">
            <v>0</v>
          </cell>
        </row>
        <row r="44">
          <cell r="D44">
            <v>7899470807560</v>
          </cell>
          <cell r="K44">
            <v>0</v>
          </cell>
        </row>
        <row r="45">
          <cell r="D45">
            <v>7899470807874</v>
          </cell>
          <cell r="K45">
            <v>0</v>
          </cell>
        </row>
        <row r="46">
          <cell r="D46">
            <v>7899470802282</v>
          </cell>
          <cell r="K46">
            <v>0</v>
          </cell>
        </row>
        <row r="47">
          <cell r="D47">
            <v>7899470803067</v>
          </cell>
          <cell r="K47">
            <v>0</v>
          </cell>
        </row>
        <row r="48">
          <cell r="D48">
            <v>7899470802299</v>
          </cell>
          <cell r="K48">
            <v>0</v>
          </cell>
        </row>
        <row r="49">
          <cell r="D49">
            <v>7898133131110</v>
          </cell>
          <cell r="K49">
            <v>0</v>
          </cell>
        </row>
        <row r="50">
          <cell r="D50">
            <v>7899470801384</v>
          </cell>
          <cell r="K50">
            <v>5.92</v>
          </cell>
        </row>
        <row r="51">
          <cell r="D51">
            <v>7899470807744</v>
          </cell>
          <cell r="K51">
            <v>11.05</v>
          </cell>
        </row>
        <row r="52">
          <cell r="D52">
            <v>7899898601801</v>
          </cell>
          <cell r="K52">
            <v>0</v>
          </cell>
        </row>
        <row r="53">
          <cell r="D53">
            <v>7899898601795</v>
          </cell>
          <cell r="K53">
            <v>0</v>
          </cell>
        </row>
        <row r="54">
          <cell r="D54">
            <v>7898133131400</v>
          </cell>
          <cell r="K54">
            <v>0</v>
          </cell>
        </row>
        <row r="55">
          <cell r="D55">
            <v>7898133139253</v>
          </cell>
          <cell r="K55">
            <v>6.47</v>
          </cell>
        </row>
        <row r="56">
          <cell r="D56">
            <v>7898133139246</v>
          </cell>
          <cell r="K56">
            <v>6.47</v>
          </cell>
        </row>
        <row r="57">
          <cell r="D57">
            <v>7898133139277</v>
          </cell>
          <cell r="K57">
            <v>6.47</v>
          </cell>
        </row>
        <row r="58">
          <cell r="D58">
            <v>7898133139260</v>
          </cell>
          <cell r="K58">
            <v>6.47</v>
          </cell>
        </row>
        <row r="59">
          <cell r="D59">
            <v>7898133139239</v>
          </cell>
          <cell r="K59">
            <v>6.47</v>
          </cell>
        </row>
        <row r="60">
          <cell r="D60">
            <v>7899898602198</v>
          </cell>
          <cell r="K60">
            <v>7.63</v>
          </cell>
        </row>
        <row r="61">
          <cell r="D61">
            <v>7899898602181</v>
          </cell>
          <cell r="K61">
            <v>7.63</v>
          </cell>
        </row>
        <row r="62">
          <cell r="D62">
            <v>7899898602174</v>
          </cell>
          <cell r="K62">
            <v>7.63</v>
          </cell>
        </row>
        <row r="63">
          <cell r="D63">
            <v>7899898602273</v>
          </cell>
          <cell r="K63">
            <v>9.84</v>
          </cell>
        </row>
        <row r="64">
          <cell r="D64">
            <v>7899898602266</v>
          </cell>
          <cell r="K64">
            <v>9.84</v>
          </cell>
        </row>
        <row r="65">
          <cell r="D65">
            <v>7899898602259</v>
          </cell>
          <cell r="K65">
            <v>9.84</v>
          </cell>
        </row>
        <row r="66">
          <cell r="D66">
            <v>7898133137297</v>
          </cell>
          <cell r="K66">
            <v>9.32</v>
          </cell>
        </row>
        <row r="67">
          <cell r="D67">
            <v>7898133137334</v>
          </cell>
          <cell r="K67">
            <v>9.32</v>
          </cell>
        </row>
        <row r="68">
          <cell r="D68">
            <v>7898133137372</v>
          </cell>
          <cell r="K68">
            <v>9.32</v>
          </cell>
        </row>
        <row r="69">
          <cell r="D69">
            <v>7898133137310</v>
          </cell>
          <cell r="K69">
            <v>9.32</v>
          </cell>
        </row>
        <row r="70">
          <cell r="D70">
            <v>7898133137396</v>
          </cell>
          <cell r="K70">
            <v>9.32</v>
          </cell>
        </row>
        <row r="71">
          <cell r="D71">
            <v>7898133137358</v>
          </cell>
          <cell r="K71">
            <v>9.32</v>
          </cell>
        </row>
        <row r="72">
          <cell r="D72">
            <v>7898133134234</v>
          </cell>
          <cell r="K72">
            <v>2.86</v>
          </cell>
        </row>
        <row r="73">
          <cell r="D73">
            <v>7898133134760</v>
          </cell>
          <cell r="K73">
            <v>7.91</v>
          </cell>
        </row>
        <row r="74">
          <cell r="D74">
            <v>7898133130281</v>
          </cell>
          <cell r="K74">
            <v>0</v>
          </cell>
        </row>
        <row r="75">
          <cell r="D75">
            <v>7899470807997</v>
          </cell>
          <cell r="K75">
            <v>9.07</v>
          </cell>
        </row>
        <row r="76">
          <cell r="D76">
            <v>7898133136092</v>
          </cell>
          <cell r="K76">
            <v>0</v>
          </cell>
        </row>
        <row r="77">
          <cell r="D77">
            <v>7898133136085</v>
          </cell>
          <cell r="K77">
            <v>0</v>
          </cell>
        </row>
        <row r="78">
          <cell r="D78">
            <v>7898133134661</v>
          </cell>
          <cell r="K78">
            <v>0</v>
          </cell>
        </row>
        <row r="79">
          <cell r="D79">
            <v>7899898601221</v>
          </cell>
          <cell r="K79">
            <v>29.44</v>
          </cell>
        </row>
        <row r="80">
          <cell r="D80">
            <v>7898557141054</v>
          </cell>
          <cell r="K80">
            <v>15.59</v>
          </cell>
        </row>
        <row r="81">
          <cell r="D81">
            <v>7898557141061</v>
          </cell>
          <cell r="K81">
            <v>15.75</v>
          </cell>
        </row>
        <row r="82">
          <cell r="D82">
            <v>7898133139420</v>
          </cell>
          <cell r="K82">
            <v>13.74</v>
          </cell>
        </row>
        <row r="83">
          <cell r="D83">
            <v>7898133134715</v>
          </cell>
          <cell r="K83">
            <v>7.84</v>
          </cell>
        </row>
        <row r="84">
          <cell r="D84">
            <v>7898133137969</v>
          </cell>
          <cell r="K84">
            <v>1.99</v>
          </cell>
        </row>
        <row r="85">
          <cell r="D85">
            <v>7899470802275</v>
          </cell>
          <cell r="K85">
            <v>5.36</v>
          </cell>
        </row>
        <row r="86">
          <cell r="D86">
            <v>7899470808048</v>
          </cell>
          <cell r="K86">
            <v>9.84</v>
          </cell>
        </row>
        <row r="87">
          <cell r="D87">
            <v>7899470808031</v>
          </cell>
          <cell r="K87">
            <v>9.56</v>
          </cell>
        </row>
        <row r="88">
          <cell r="D88">
            <v>7899470802268</v>
          </cell>
          <cell r="K88">
            <v>5.3</v>
          </cell>
        </row>
        <row r="89">
          <cell r="D89">
            <v>7899470807225</v>
          </cell>
          <cell r="K89">
            <v>5.35</v>
          </cell>
        </row>
        <row r="90">
          <cell r="D90">
            <v>7898133134999</v>
          </cell>
          <cell r="K90">
            <v>3.8</v>
          </cell>
        </row>
        <row r="91">
          <cell r="D91">
            <v>7898557147643</v>
          </cell>
          <cell r="K91">
            <v>21.16</v>
          </cell>
        </row>
        <row r="92">
          <cell r="D92">
            <v>7898557147650</v>
          </cell>
          <cell r="K92">
            <v>21.12</v>
          </cell>
        </row>
        <row r="93">
          <cell r="D93">
            <v>7898133130403</v>
          </cell>
          <cell r="K93">
            <v>0</v>
          </cell>
        </row>
        <row r="94">
          <cell r="D94">
            <v>7898133131011</v>
          </cell>
          <cell r="K94">
            <v>2.69</v>
          </cell>
        </row>
        <row r="95">
          <cell r="D95">
            <v>7899470804576</v>
          </cell>
          <cell r="K95">
            <v>6.2</v>
          </cell>
        </row>
        <row r="96">
          <cell r="D96">
            <v>7899470807362</v>
          </cell>
          <cell r="K96">
            <v>4.16</v>
          </cell>
        </row>
        <row r="97">
          <cell r="D97">
            <v>7899470807638</v>
          </cell>
          <cell r="K97">
            <v>7.86</v>
          </cell>
        </row>
        <row r="98">
          <cell r="D98">
            <v>7899470804521</v>
          </cell>
          <cell r="K98">
            <v>25.81</v>
          </cell>
        </row>
        <row r="99">
          <cell r="D99">
            <v>7898133130403</v>
          </cell>
          <cell r="K99">
            <v>1.84</v>
          </cell>
        </row>
        <row r="100">
          <cell r="D100">
            <v>7898133137419</v>
          </cell>
          <cell r="K100">
            <v>4.82</v>
          </cell>
        </row>
        <row r="101">
          <cell r="D101">
            <v>7898133137426</v>
          </cell>
          <cell r="K101">
            <v>7.55</v>
          </cell>
        </row>
        <row r="102">
          <cell r="D102">
            <v>7899470800424</v>
          </cell>
          <cell r="K102">
            <v>3.24</v>
          </cell>
        </row>
        <row r="103">
          <cell r="D103">
            <v>7899470807294</v>
          </cell>
          <cell r="K103">
            <v>0</v>
          </cell>
        </row>
        <row r="104">
          <cell r="D104">
            <v>7898133135248</v>
          </cell>
          <cell r="K104">
            <v>7.55</v>
          </cell>
        </row>
        <row r="105">
          <cell r="D105">
            <v>7899470805061</v>
          </cell>
          <cell r="K105">
            <v>28.43</v>
          </cell>
        </row>
        <row r="106">
          <cell r="D106">
            <v>7899470808284</v>
          </cell>
          <cell r="K106">
            <v>20.14</v>
          </cell>
        </row>
        <row r="107">
          <cell r="D107">
            <v>7899470808277</v>
          </cell>
          <cell r="K107">
            <v>21.47</v>
          </cell>
        </row>
        <row r="108">
          <cell r="D108">
            <v>7899470805641</v>
          </cell>
          <cell r="K108">
            <v>31.39</v>
          </cell>
        </row>
        <row r="109">
          <cell r="D109">
            <v>7899470807737</v>
          </cell>
          <cell r="K109">
            <v>27.25</v>
          </cell>
        </row>
        <row r="110">
          <cell r="D110">
            <v>7899898601269</v>
          </cell>
          <cell r="K110">
            <v>22.79</v>
          </cell>
        </row>
        <row r="111">
          <cell r="D111">
            <v>7898133136382</v>
          </cell>
          <cell r="K111">
            <v>14.1</v>
          </cell>
        </row>
        <row r="112">
          <cell r="D112">
            <v>7899470806976</v>
          </cell>
          <cell r="K112">
            <v>8.3800000000000008</v>
          </cell>
        </row>
        <row r="113">
          <cell r="D113">
            <v>7899898601337</v>
          </cell>
          <cell r="K113">
            <v>0</v>
          </cell>
        </row>
        <row r="114">
          <cell r="D114">
            <v>7899898601825</v>
          </cell>
          <cell r="K114">
            <v>0</v>
          </cell>
        </row>
        <row r="115">
          <cell r="D115">
            <v>7899898602044</v>
          </cell>
          <cell r="K115">
            <v>8.68</v>
          </cell>
        </row>
        <row r="116">
          <cell r="D116">
            <v>7899898602037</v>
          </cell>
          <cell r="K116">
            <v>5.78</v>
          </cell>
        </row>
        <row r="117">
          <cell r="D117">
            <v>7899898602051</v>
          </cell>
          <cell r="K117">
            <v>8.68</v>
          </cell>
        </row>
        <row r="118">
          <cell r="D118">
            <v>7899898601528</v>
          </cell>
          <cell r="K118">
            <v>0</v>
          </cell>
        </row>
        <row r="119">
          <cell r="D119">
            <v>7899898602020</v>
          </cell>
          <cell r="K119">
            <v>8.68</v>
          </cell>
        </row>
        <row r="120">
          <cell r="D120">
            <v>7899898601511</v>
          </cell>
          <cell r="K120">
            <v>0</v>
          </cell>
        </row>
        <row r="121">
          <cell r="D121">
            <v>7899898602013</v>
          </cell>
          <cell r="K121">
            <v>5.78</v>
          </cell>
        </row>
        <row r="122">
          <cell r="D122">
            <v>7898133138898</v>
          </cell>
          <cell r="K122">
            <v>6.75</v>
          </cell>
        </row>
        <row r="123">
          <cell r="D123">
            <v>7898133134685</v>
          </cell>
          <cell r="K123">
            <v>0</v>
          </cell>
        </row>
        <row r="124">
          <cell r="D124">
            <v>7898133133770</v>
          </cell>
          <cell r="K124">
            <v>0</v>
          </cell>
        </row>
        <row r="125">
          <cell r="D125">
            <v>7899898601764</v>
          </cell>
          <cell r="K125">
            <v>16.22</v>
          </cell>
        </row>
        <row r="126">
          <cell r="D126">
            <v>7899898601771</v>
          </cell>
          <cell r="K126">
            <v>16.350000000000001</v>
          </cell>
        </row>
        <row r="127">
          <cell r="D127">
            <v>7899898600996</v>
          </cell>
          <cell r="K127">
            <v>0</v>
          </cell>
        </row>
        <row r="128">
          <cell r="D128">
            <v>7899470808628</v>
          </cell>
          <cell r="K128">
            <v>4.04</v>
          </cell>
        </row>
        <row r="129">
          <cell r="D129">
            <v>7899470808673</v>
          </cell>
          <cell r="K129">
            <v>41.57</v>
          </cell>
        </row>
        <row r="130">
          <cell r="D130">
            <v>7899470808666</v>
          </cell>
          <cell r="K130">
            <v>45.86</v>
          </cell>
        </row>
        <row r="131">
          <cell r="D131">
            <v>7899470805740</v>
          </cell>
          <cell r="K131">
            <v>8.1300000000000008</v>
          </cell>
        </row>
        <row r="132">
          <cell r="D132">
            <v>7899470805917</v>
          </cell>
          <cell r="K132">
            <v>8.1199999999999992</v>
          </cell>
        </row>
        <row r="133">
          <cell r="D133">
            <v>7899470805900</v>
          </cell>
          <cell r="K133">
            <v>8.14</v>
          </cell>
        </row>
        <row r="134">
          <cell r="D134">
            <v>7899470806020</v>
          </cell>
          <cell r="K134">
            <v>50.62</v>
          </cell>
        </row>
        <row r="135">
          <cell r="D135">
            <v>7899470803104</v>
          </cell>
          <cell r="K135">
            <v>0</v>
          </cell>
        </row>
        <row r="136">
          <cell r="D136">
            <v>7898133131066</v>
          </cell>
          <cell r="K136">
            <v>4.5</v>
          </cell>
        </row>
        <row r="137">
          <cell r="D137">
            <v>7898133137457</v>
          </cell>
          <cell r="K137">
            <v>12.4</v>
          </cell>
        </row>
        <row r="138">
          <cell r="D138">
            <v>7898133134784</v>
          </cell>
          <cell r="K138">
            <v>6.7</v>
          </cell>
        </row>
        <row r="139">
          <cell r="D139">
            <v>7898133136047</v>
          </cell>
          <cell r="K139">
            <v>13.95</v>
          </cell>
        </row>
        <row r="140">
          <cell r="D140">
            <v>7898133136054</v>
          </cell>
          <cell r="K140">
            <v>18.38</v>
          </cell>
        </row>
        <row r="141">
          <cell r="D141">
            <v>7899470807652</v>
          </cell>
          <cell r="K141">
            <v>24.86</v>
          </cell>
        </row>
        <row r="142">
          <cell r="D142">
            <v>7899470807669</v>
          </cell>
          <cell r="K142">
            <v>32.4</v>
          </cell>
        </row>
        <row r="143">
          <cell r="D143">
            <v>7899470808598</v>
          </cell>
          <cell r="K143">
            <v>79.2</v>
          </cell>
        </row>
        <row r="144">
          <cell r="D144">
            <v>7899898601726</v>
          </cell>
          <cell r="K144">
            <v>15.24</v>
          </cell>
        </row>
        <row r="145">
          <cell r="D145">
            <v>7899898601719</v>
          </cell>
          <cell r="K145">
            <v>11.48</v>
          </cell>
        </row>
        <row r="146">
          <cell r="D146">
            <v>7899898601788</v>
          </cell>
          <cell r="K146">
            <v>8.6300000000000008</v>
          </cell>
        </row>
        <row r="147">
          <cell r="D147">
            <v>7899470800882</v>
          </cell>
          <cell r="K147">
            <v>17.03</v>
          </cell>
        </row>
        <row r="148">
          <cell r="D148">
            <v>7898133135163</v>
          </cell>
          <cell r="K148">
            <v>0</v>
          </cell>
        </row>
        <row r="149">
          <cell r="D149">
            <v>7899898601566</v>
          </cell>
          <cell r="K149">
            <v>12.71</v>
          </cell>
        </row>
        <row r="150">
          <cell r="D150">
            <v>7899898601818</v>
          </cell>
          <cell r="K150">
            <v>0</v>
          </cell>
        </row>
        <row r="151">
          <cell r="D151">
            <v>7899898601924</v>
          </cell>
          <cell r="K151">
            <v>0</v>
          </cell>
        </row>
        <row r="152">
          <cell r="D152">
            <v>7899470808314</v>
          </cell>
          <cell r="K152">
            <v>5.04</v>
          </cell>
        </row>
        <row r="153">
          <cell r="D153">
            <v>7899470808321</v>
          </cell>
          <cell r="K153">
            <v>4.9400000000000004</v>
          </cell>
        </row>
        <row r="154">
          <cell r="D154">
            <v>7899470808338</v>
          </cell>
          <cell r="K154">
            <v>2.2999999999999998</v>
          </cell>
        </row>
        <row r="155">
          <cell r="D155">
            <v>7898133131509</v>
          </cell>
          <cell r="K155">
            <v>0</v>
          </cell>
        </row>
        <row r="156">
          <cell r="D156">
            <v>7898133130410</v>
          </cell>
          <cell r="K156">
            <v>0</v>
          </cell>
        </row>
        <row r="157">
          <cell r="D157">
            <v>7898133137471</v>
          </cell>
          <cell r="K157">
            <v>0</v>
          </cell>
        </row>
        <row r="158">
          <cell r="D158">
            <v>7899470805221</v>
          </cell>
          <cell r="K158">
            <v>15.19</v>
          </cell>
        </row>
        <row r="159">
          <cell r="D159">
            <v>7898133137242</v>
          </cell>
          <cell r="K159">
            <v>0</v>
          </cell>
        </row>
        <row r="160">
          <cell r="D160">
            <v>7899470808130</v>
          </cell>
          <cell r="K160">
            <v>13.51</v>
          </cell>
        </row>
        <row r="161">
          <cell r="D161">
            <v>7899470807751</v>
          </cell>
          <cell r="K161">
            <v>4.5599999999999996</v>
          </cell>
        </row>
        <row r="162">
          <cell r="D162">
            <v>7898133136450</v>
          </cell>
          <cell r="K162">
            <v>15.41</v>
          </cell>
        </row>
        <row r="163">
          <cell r="D163">
            <v>7899470803975</v>
          </cell>
          <cell r="K163">
            <v>24.77</v>
          </cell>
        </row>
        <row r="164">
          <cell r="D164">
            <v>7898133135606</v>
          </cell>
          <cell r="K164">
            <v>0</v>
          </cell>
        </row>
        <row r="165">
          <cell r="D165">
            <v>7899898602136</v>
          </cell>
          <cell r="K165">
            <v>14.13</v>
          </cell>
        </row>
        <row r="166">
          <cell r="D166">
            <v>7899898600958</v>
          </cell>
          <cell r="K166">
            <v>13.8</v>
          </cell>
        </row>
        <row r="167">
          <cell r="D167">
            <v>7899898601160</v>
          </cell>
          <cell r="K167">
            <v>0</v>
          </cell>
        </row>
        <row r="168">
          <cell r="D168">
            <v>7899898601948</v>
          </cell>
          <cell r="K168">
            <v>5.78</v>
          </cell>
        </row>
        <row r="169">
          <cell r="D169">
            <v>7899898601894</v>
          </cell>
          <cell r="K169">
            <v>8.68</v>
          </cell>
        </row>
        <row r="170">
          <cell r="D170">
            <v>7899898601962</v>
          </cell>
          <cell r="K170">
            <v>3.51</v>
          </cell>
        </row>
        <row r="171">
          <cell r="D171">
            <v>7899898601955</v>
          </cell>
          <cell r="K171">
            <v>8.68</v>
          </cell>
        </row>
        <row r="172">
          <cell r="D172">
            <v>7899898600972</v>
          </cell>
          <cell r="K172">
            <v>0</v>
          </cell>
        </row>
        <row r="173">
          <cell r="D173">
            <v>7899898601207</v>
          </cell>
          <cell r="K173">
            <v>0</v>
          </cell>
        </row>
        <row r="174">
          <cell r="D174">
            <v>7899898600989</v>
          </cell>
          <cell r="K174">
            <v>0</v>
          </cell>
        </row>
        <row r="175">
          <cell r="D175">
            <v>7899898601559</v>
          </cell>
          <cell r="K175">
            <v>5.08</v>
          </cell>
        </row>
        <row r="176">
          <cell r="D176">
            <v>7899470800325</v>
          </cell>
          <cell r="K176">
            <v>0</v>
          </cell>
        </row>
        <row r="177">
          <cell r="D177">
            <v>7898557147797</v>
          </cell>
          <cell r="K177">
            <v>3.29</v>
          </cell>
        </row>
        <row r="178">
          <cell r="D178">
            <v>7899898601542</v>
          </cell>
          <cell r="K178">
            <v>3.52</v>
          </cell>
        </row>
        <row r="179">
          <cell r="D179">
            <v>7898133136481</v>
          </cell>
          <cell r="K179">
            <v>0</v>
          </cell>
        </row>
        <row r="180">
          <cell r="D180">
            <v>7899898602068</v>
          </cell>
          <cell r="K180">
            <v>5.48</v>
          </cell>
        </row>
        <row r="181">
          <cell r="D181">
            <v>7899470800240</v>
          </cell>
          <cell r="K181">
            <v>0</v>
          </cell>
        </row>
        <row r="182">
          <cell r="D182">
            <v>7899898601535</v>
          </cell>
          <cell r="K182">
            <v>2.74</v>
          </cell>
        </row>
        <row r="183">
          <cell r="D183">
            <v>7899898601597</v>
          </cell>
          <cell r="K183">
            <v>5.08</v>
          </cell>
        </row>
        <row r="184">
          <cell r="D184">
            <v>7899470802961</v>
          </cell>
          <cell r="K184">
            <v>4.7</v>
          </cell>
        </row>
        <row r="185">
          <cell r="D185">
            <v>7898133131837</v>
          </cell>
          <cell r="K185">
            <v>7.76</v>
          </cell>
        </row>
      </sheetData>
      <sheetData sheetId="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A PREÇO 2022-Vigen 01.02.22"/>
      <sheetName val="Proposta Distr e Redes única"/>
      <sheetName val=" Proposta Distribuidor"/>
      <sheetName val=" Proposta Redes"/>
      <sheetName val="RETAIL"/>
      <sheetName val="Planilha1"/>
      <sheetName val="Planilha2"/>
      <sheetName val="PF-PMC"/>
      <sheetName val="Estoque Goias"/>
      <sheetName val="Promoção"/>
      <sheetName val="ESTOQUE"/>
      <sheetName val="Pendencias"/>
      <sheetName val="Itens Ajuste na Tabela"/>
      <sheetName val="COMBATE GO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C3" t="str">
            <v>EAN</v>
          </cell>
          <cell r="V3" t="str">
            <v>Qtd Bonificação</v>
          </cell>
        </row>
        <row r="4">
          <cell r="C4">
            <v>7899470804828</v>
          </cell>
          <cell r="V4">
            <v>0</v>
          </cell>
        </row>
        <row r="5">
          <cell r="C5">
            <v>7898133136535</v>
          </cell>
          <cell r="V5">
            <v>0</v>
          </cell>
        </row>
        <row r="6">
          <cell r="C6">
            <v>7898133139741</v>
          </cell>
          <cell r="V6">
            <v>0</v>
          </cell>
        </row>
        <row r="7">
          <cell r="C7">
            <v>7899470801414</v>
          </cell>
          <cell r="V7">
            <v>0</v>
          </cell>
        </row>
        <row r="8">
          <cell r="C8">
            <v>7898133134456</v>
          </cell>
          <cell r="V8">
            <v>0</v>
          </cell>
        </row>
        <row r="9">
          <cell r="C9">
            <v>7898133134630</v>
          </cell>
          <cell r="V9">
            <v>0</v>
          </cell>
        </row>
        <row r="10">
          <cell r="C10">
            <v>7898133136634</v>
          </cell>
          <cell r="V10">
            <v>0</v>
          </cell>
        </row>
        <row r="11">
          <cell r="C11">
            <v>7898133136757</v>
          </cell>
          <cell r="V11">
            <v>0</v>
          </cell>
        </row>
        <row r="12">
          <cell r="C12">
            <v>7899470805726</v>
          </cell>
          <cell r="V12">
            <v>0</v>
          </cell>
        </row>
        <row r="13">
          <cell r="C13">
            <v>7898133135941</v>
          </cell>
          <cell r="V13">
            <v>0</v>
          </cell>
        </row>
        <row r="14">
          <cell r="C14">
            <v>7899470805955</v>
          </cell>
          <cell r="V14">
            <v>200</v>
          </cell>
        </row>
        <row r="15">
          <cell r="C15">
            <v>7899470802565</v>
          </cell>
          <cell r="V15">
            <v>0</v>
          </cell>
        </row>
        <row r="16">
          <cell r="C16">
            <v>7899898601481</v>
          </cell>
          <cell r="V16">
            <v>0</v>
          </cell>
        </row>
        <row r="17">
          <cell r="C17">
            <v>7899898601146</v>
          </cell>
          <cell r="V17">
            <v>0</v>
          </cell>
        </row>
        <row r="18">
          <cell r="C18">
            <v>7899898601061</v>
          </cell>
          <cell r="V18">
            <v>0</v>
          </cell>
        </row>
        <row r="19">
          <cell r="C19">
            <v>7898557141337</v>
          </cell>
          <cell r="V19">
            <v>0</v>
          </cell>
        </row>
        <row r="20">
          <cell r="C20">
            <v>7899470804149</v>
          </cell>
          <cell r="V20">
            <v>0</v>
          </cell>
        </row>
        <row r="21">
          <cell r="C21">
            <v>7899470804200</v>
          </cell>
          <cell r="V21">
            <v>0</v>
          </cell>
        </row>
        <row r="22">
          <cell r="C22">
            <v>7899470808482</v>
          </cell>
          <cell r="V22">
            <v>0</v>
          </cell>
        </row>
        <row r="23">
          <cell r="C23">
            <v>7899898602099</v>
          </cell>
          <cell r="V23">
            <v>0</v>
          </cell>
        </row>
        <row r="24">
          <cell r="C24">
            <v>7899470808093</v>
          </cell>
          <cell r="V24">
            <v>0</v>
          </cell>
        </row>
        <row r="25">
          <cell r="C25">
            <v>7899470808260</v>
          </cell>
          <cell r="V25">
            <v>0</v>
          </cell>
        </row>
        <row r="26">
          <cell r="C26">
            <v>7899470808246</v>
          </cell>
          <cell r="V26">
            <v>0</v>
          </cell>
        </row>
        <row r="27">
          <cell r="C27">
            <v>7899470808253</v>
          </cell>
          <cell r="V27">
            <v>0</v>
          </cell>
        </row>
        <row r="28">
          <cell r="C28">
            <v>7899470807744</v>
          </cell>
          <cell r="V28">
            <v>252</v>
          </cell>
        </row>
        <row r="29">
          <cell r="C29">
            <v>7898133139253</v>
          </cell>
          <cell r="V29">
            <v>0</v>
          </cell>
        </row>
        <row r="30">
          <cell r="C30">
            <v>7898133139246</v>
          </cell>
          <cell r="V30">
            <v>0</v>
          </cell>
        </row>
        <row r="31">
          <cell r="C31">
            <v>7898133139277</v>
          </cell>
          <cell r="V31">
            <v>0</v>
          </cell>
        </row>
        <row r="32">
          <cell r="C32">
            <v>7898133139260</v>
          </cell>
          <cell r="V32">
            <v>0</v>
          </cell>
        </row>
        <row r="33">
          <cell r="C33">
            <v>7898133139239</v>
          </cell>
          <cell r="V33">
            <v>0</v>
          </cell>
        </row>
        <row r="34">
          <cell r="C34">
            <v>7898133137297</v>
          </cell>
          <cell r="V34">
            <v>0</v>
          </cell>
        </row>
        <row r="35">
          <cell r="C35">
            <v>7898133137334</v>
          </cell>
          <cell r="V35">
            <v>0</v>
          </cell>
        </row>
        <row r="36">
          <cell r="C36">
            <v>7898133137372</v>
          </cell>
          <cell r="V36">
            <v>0</v>
          </cell>
        </row>
        <row r="37">
          <cell r="C37">
            <v>7898133137310</v>
          </cell>
          <cell r="V37">
            <v>0</v>
          </cell>
        </row>
        <row r="38">
          <cell r="C38">
            <v>7898133137396</v>
          </cell>
          <cell r="V38">
            <v>0</v>
          </cell>
        </row>
        <row r="39">
          <cell r="C39">
            <v>7898133137358</v>
          </cell>
          <cell r="V39">
            <v>0</v>
          </cell>
        </row>
        <row r="40">
          <cell r="C40">
            <v>7898133134760</v>
          </cell>
          <cell r="V40">
            <v>0</v>
          </cell>
        </row>
        <row r="41">
          <cell r="C41">
            <v>7898133134234</v>
          </cell>
          <cell r="V41">
            <v>0</v>
          </cell>
        </row>
        <row r="42">
          <cell r="C42">
            <v>7899470807997</v>
          </cell>
          <cell r="V42">
            <v>0</v>
          </cell>
        </row>
        <row r="43">
          <cell r="C43">
            <v>7899898601221</v>
          </cell>
          <cell r="V43">
            <v>0</v>
          </cell>
        </row>
        <row r="44">
          <cell r="C44">
            <v>7898557141054</v>
          </cell>
          <cell r="V44">
            <v>0</v>
          </cell>
        </row>
        <row r="45">
          <cell r="C45">
            <v>7898557141061</v>
          </cell>
          <cell r="V45">
            <v>0</v>
          </cell>
        </row>
        <row r="46">
          <cell r="C46">
            <v>7898133139420</v>
          </cell>
          <cell r="V46">
            <v>0</v>
          </cell>
        </row>
        <row r="47">
          <cell r="C47">
            <v>7898133134715</v>
          </cell>
          <cell r="V47">
            <v>0</v>
          </cell>
        </row>
        <row r="48">
          <cell r="C48">
            <v>7898133137969</v>
          </cell>
          <cell r="V48">
            <v>0</v>
          </cell>
        </row>
        <row r="49">
          <cell r="C49">
            <v>7899470802275</v>
          </cell>
          <cell r="V49">
            <v>0</v>
          </cell>
        </row>
        <row r="50">
          <cell r="C50">
            <v>7899470808048</v>
          </cell>
          <cell r="V50">
            <v>0</v>
          </cell>
        </row>
        <row r="51">
          <cell r="C51">
            <v>7899470808031</v>
          </cell>
          <cell r="V51">
            <v>0</v>
          </cell>
        </row>
        <row r="52">
          <cell r="C52">
            <v>7899470802268</v>
          </cell>
          <cell r="V52">
            <v>0</v>
          </cell>
        </row>
        <row r="53">
          <cell r="C53">
            <v>7899470807225</v>
          </cell>
          <cell r="V53">
            <v>0</v>
          </cell>
        </row>
        <row r="54">
          <cell r="C54">
            <v>7898133134999</v>
          </cell>
          <cell r="V54">
            <v>0</v>
          </cell>
        </row>
        <row r="55">
          <cell r="C55">
            <v>7898557147643</v>
          </cell>
          <cell r="V55">
            <v>0</v>
          </cell>
        </row>
        <row r="56">
          <cell r="C56">
            <v>7898557147650</v>
          </cell>
          <cell r="V56">
            <v>0</v>
          </cell>
        </row>
        <row r="57">
          <cell r="C57">
            <v>7899470807362</v>
          </cell>
          <cell r="V57">
            <v>0</v>
          </cell>
        </row>
        <row r="58">
          <cell r="C58">
            <v>7899470807638</v>
          </cell>
          <cell r="V58">
            <v>0</v>
          </cell>
        </row>
        <row r="59">
          <cell r="C59">
            <v>7899470804576</v>
          </cell>
          <cell r="V59">
            <v>0</v>
          </cell>
        </row>
        <row r="60">
          <cell r="C60">
            <v>7899470804521</v>
          </cell>
          <cell r="V60">
            <v>0</v>
          </cell>
        </row>
        <row r="61">
          <cell r="C61">
            <v>7898133130403</v>
          </cell>
          <cell r="V61">
            <v>0</v>
          </cell>
        </row>
        <row r="62">
          <cell r="C62">
            <v>7898133131011</v>
          </cell>
          <cell r="V62">
            <v>0</v>
          </cell>
        </row>
        <row r="63">
          <cell r="C63">
            <v>7898133137419</v>
          </cell>
          <cell r="V63">
            <v>0</v>
          </cell>
        </row>
        <row r="64">
          <cell r="C64">
            <v>7898133137426</v>
          </cell>
          <cell r="V64">
            <v>0</v>
          </cell>
        </row>
        <row r="65">
          <cell r="C65">
            <v>7899470800424</v>
          </cell>
          <cell r="V65">
            <v>0</v>
          </cell>
        </row>
        <row r="66">
          <cell r="C66">
            <v>7899470808284</v>
          </cell>
          <cell r="V66">
            <v>0</v>
          </cell>
        </row>
        <row r="67">
          <cell r="C67">
            <v>7899470808277</v>
          </cell>
          <cell r="V67">
            <v>0</v>
          </cell>
        </row>
        <row r="68">
          <cell r="C68">
            <v>7899470805641</v>
          </cell>
          <cell r="V68">
            <v>0</v>
          </cell>
        </row>
        <row r="69">
          <cell r="C69">
            <v>7899470807737</v>
          </cell>
          <cell r="V69">
            <v>0</v>
          </cell>
        </row>
        <row r="70">
          <cell r="C70">
            <v>7898133135248</v>
          </cell>
          <cell r="V70">
            <v>0</v>
          </cell>
        </row>
        <row r="71">
          <cell r="C71">
            <v>7899470805061</v>
          </cell>
          <cell r="V71">
            <v>400</v>
          </cell>
        </row>
        <row r="72">
          <cell r="C72">
            <v>7899898601269</v>
          </cell>
          <cell r="V72">
            <v>0</v>
          </cell>
        </row>
        <row r="73">
          <cell r="C73">
            <v>7898133136382</v>
          </cell>
          <cell r="V73">
            <v>0</v>
          </cell>
        </row>
        <row r="74">
          <cell r="C74">
            <v>7899470806976</v>
          </cell>
          <cell r="V74">
            <v>0</v>
          </cell>
        </row>
        <row r="75">
          <cell r="C75">
            <v>7899898602044</v>
          </cell>
          <cell r="V75">
            <v>0</v>
          </cell>
        </row>
        <row r="76">
          <cell r="C76">
            <v>7899898602037</v>
          </cell>
          <cell r="V76">
            <v>0</v>
          </cell>
        </row>
        <row r="77">
          <cell r="C77">
            <v>7899898602020</v>
          </cell>
          <cell r="V77">
            <v>0</v>
          </cell>
        </row>
        <row r="78">
          <cell r="C78">
            <v>7899898602013</v>
          </cell>
          <cell r="V78">
            <v>0</v>
          </cell>
        </row>
        <row r="79">
          <cell r="C79">
            <v>7899898602051</v>
          </cell>
          <cell r="V79">
            <v>0</v>
          </cell>
        </row>
        <row r="80">
          <cell r="C80">
            <v>7898133138898</v>
          </cell>
          <cell r="V80">
            <v>0</v>
          </cell>
        </row>
        <row r="81">
          <cell r="C81">
            <v>7899898601764</v>
          </cell>
          <cell r="V81">
            <v>0</v>
          </cell>
        </row>
        <row r="82">
          <cell r="C82">
            <v>7899898601771</v>
          </cell>
          <cell r="V82">
            <v>0</v>
          </cell>
        </row>
        <row r="83">
          <cell r="C83">
            <v>7899470805740</v>
          </cell>
          <cell r="V83">
            <v>0</v>
          </cell>
        </row>
        <row r="84">
          <cell r="C84">
            <v>7899470805917</v>
          </cell>
          <cell r="V84">
            <v>0</v>
          </cell>
        </row>
        <row r="85">
          <cell r="C85">
            <v>7899470805900</v>
          </cell>
          <cell r="V85">
            <v>0</v>
          </cell>
        </row>
        <row r="86">
          <cell r="C86">
            <v>7899470806020</v>
          </cell>
          <cell r="V86">
            <v>0</v>
          </cell>
        </row>
        <row r="87">
          <cell r="C87">
            <v>7898133131066</v>
          </cell>
          <cell r="V87">
            <v>0</v>
          </cell>
        </row>
        <row r="88">
          <cell r="C88">
            <v>7898133137457</v>
          </cell>
          <cell r="V88">
            <v>0</v>
          </cell>
        </row>
        <row r="89">
          <cell r="C89">
            <v>7898133134784</v>
          </cell>
          <cell r="V89">
            <v>0</v>
          </cell>
        </row>
        <row r="90">
          <cell r="C90">
            <v>7898133136047</v>
          </cell>
          <cell r="V90">
            <v>0</v>
          </cell>
        </row>
        <row r="91">
          <cell r="C91">
            <v>7898133136054</v>
          </cell>
          <cell r="V91">
            <v>0</v>
          </cell>
        </row>
        <row r="92">
          <cell r="C92">
            <v>7899470807652</v>
          </cell>
          <cell r="V92">
            <v>0</v>
          </cell>
        </row>
        <row r="93">
          <cell r="C93">
            <v>7899470807669</v>
          </cell>
          <cell r="V93">
            <v>0</v>
          </cell>
        </row>
        <row r="94">
          <cell r="C94">
            <v>7899898601726</v>
          </cell>
          <cell r="V94">
            <v>0</v>
          </cell>
        </row>
        <row r="95">
          <cell r="C95">
            <v>7899898601719</v>
          </cell>
          <cell r="V95">
            <v>0</v>
          </cell>
        </row>
        <row r="96">
          <cell r="C96">
            <v>7899898601788</v>
          </cell>
          <cell r="V96">
            <v>300</v>
          </cell>
        </row>
        <row r="97">
          <cell r="C97">
            <v>7899470800882</v>
          </cell>
          <cell r="V97">
            <v>0</v>
          </cell>
        </row>
        <row r="98">
          <cell r="C98">
            <v>7899898601566</v>
          </cell>
          <cell r="V98">
            <v>0</v>
          </cell>
        </row>
        <row r="99">
          <cell r="C99">
            <v>7899470808314</v>
          </cell>
          <cell r="V99">
            <v>0</v>
          </cell>
        </row>
        <row r="100">
          <cell r="C100">
            <v>7899470808321</v>
          </cell>
          <cell r="V100">
            <v>0</v>
          </cell>
        </row>
        <row r="101">
          <cell r="C101">
            <v>7899470808338</v>
          </cell>
          <cell r="V101">
            <v>0</v>
          </cell>
        </row>
        <row r="102">
          <cell r="C102">
            <v>7899470808130</v>
          </cell>
          <cell r="V102">
            <v>0</v>
          </cell>
        </row>
        <row r="103">
          <cell r="C103">
            <v>7899470807751</v>
          </cell>
          <cell r="V103">
            <v>0</v>
          </cell>
        </row>
        <row r="104">
          <cell r="C104">
            <v>7898133136450</v>
          </cell>
          <cell r="V104">
            <v>0</v>
          </cell>
        </row>
        <row r="105">
          <cell r="C105">
            <v>7899470803975</v>
          </cell>
          <cell r="V105">
            <v>0</v>
          </cell>
        </row>
        <row r="106">
          <cell r="C106">
            <v>7898133135606</v>
          </cell>
          <cell r="V106">
            <v>0</v>
          </cell>
        </row>
        <row r="107">
          <cell r="C107">
            <v>7899898601948</v>
          </cell>
          <cell r="V107">
            <v>0</v>
          </cell>
        </row>
        <row r="108">
          <cell r="C108">
            <v>7899898601894</v>
          </cell>
          <cell r="V108">
            <v>0</v>
          </cell>
        </row>
        <row r="109">
          <cell r="C109">
            <v>7899898601962</v>
          </cell>
          <cell r="V109">
            <v>0</v>
          </cell>
        </row>
        <row r="110">
          <cell r="C110">
            <v>7899898601955</v>
          </cell>
          <cell r="V110">
            <v>0</v>
          </cell>
        </row>
        <row r="111">
          <cell r="C111">
            <v>7899898601559</v>
          </cell>
          <cell r="V111">
            <v>0</v>
          </cell>
        </row>
        <row r="112">
          <cell r="C112">
            <v>7899898601542</v>
          </cell>
          <cell r="V112">
            <v>0</v>
          </cell>
        </row>
        <row r="113">
          <cell r="C113">
            <v>7899898602068</v>
          </cell>
          <cell r="V113">
            <v>0</v>
          </cell>
        </row>
        <row r="114">
          <cell r="C114">
            <v>7899898601535</v>
          </cell>
          <cell r="V114">
            <v>0</v>
          </cell>
        </row>
        <row r="115">
          <cell r="C115">
            <v>7899898601597</v>
          </cell>
          <cell r="V115">
            <v>0</v>
          </cell>
        </row>
        <row r="116">
          <cell r="C116">
            <v>7898133131837</v>
          </cell>
          <cell r="V116">
            <v>0</v>
          </cell>
        </row>
        <row r="117">
          <cell r="C117">
            <v>7899470802961</v>
          </cell>
          <cell r="V117">
            <v>0</v>
          </cell>
        </row>
        <row r="118">
          <cell r="C118">
            <v>7898133130403</v>
          </cell>
          <cell r="V118">
            <v>0</v>
          </cell>
        </row>
        <row r="119">
          <cell r="C119">
            <v>7899898602198</v>
          </cell>
          <cell r="V119">
            <v>0</v>
          </cell>
        </row>
        <row r="120">
          <cell r="C120">
            <v>7899898602181</v>
          </cell>
          <cell r="V120">
            <v>0</v>
          </cell>
        </row>
        <row r="121">
          <cell r="C121">
            <v>7899898602174</v>
          </cell>
          <cell r="V121">
            <v>0</v>
          </cell>
        </row>
        <row r="122">
          <cell r="C122">
            <v>7899898602273</v>
          </cell>
          <cell r="V122">
            <v>0</v>
          </cell>
        </row>
        <row r="123">
          <cell r="C123">
            <v>7899898602266</v>
          </cell>
          <cell r="V123">
            <v>0</v>
          </cell>
        </row>
        <row r="124">
          <cell r="C124">
            <v>7899898602259</v>
          </cell>
          <cell r="V124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"/>
    </sheetNames>
    <sheetDataSet>
      <sheetData sheetId="0" refreshError="1">
        <row r="1">
          <cell r="B1" t="str">
            <v>EAN</v>
          </cell>
          <cell r="C1" t="str">
            <v>Quantidade</v>
          </cell>
        </row>
        <row r="2">
          <cell r="B2" t="str">
            <v>7899898601535</v>
          </cell>
          <cell r="C2" t="str">
            <v>2</v>
          </cell>
        </row>
        <row r="3">
          <cell r="B3" t="str">
            <v>7898133134456</v>
          </cell>
          <cell r="C3" t="str">
            <v>12</v>
          </cell>
        </row>
        <row r="4">
          <cell r="B4" t="str">
            <v>7898133134630</v>
          </cell>
          <cell r="C4" t="str">
            <v>12</v>
          </cell>
        </row>
        <row r="5">
          <cell r="B5" t="str">
            <v>7899470807362</v>
          </cell>
          <cell r="C5" t="str">
            <v>120</v>
          </cell>
        </row>
        <row r="6">
          <cell r="B6" t="str">
            <v>7899470808130</v>
          </cell>
          <cell r="C6" t="str">
            <v>12</v>
          </cell>
        </row>
        <row r="7">
          <cell r="B7" t="str">
            <v>7899898601481</v>
          </cell>
          <cell r="C7" t="str">
            <v>4</v>
          </cell>
        </row>
        <row r="8">
          <cell r="B8" t="str">
            <v>7899898602136</v>
          </cell>
          <cell r="C8" t="str">
            <v>100</v>
          </cell>
        </row>
        <row r="9">
          <cell r="B9" t="str">
            <v>7898133134456</v>
          </cell>
          <cell r="C9" t="str">
            <v>12</v>
          </cell>
        </row>
        <row r="10">
          <cell r="B10" t="str">
            <v>7898133134630</v>
          </cell>
          <cell r="C10" t="str">
            <v>8</v>
          </cell>
        </row>
        <row r="11">
          <cell r="B11" t="str">
            <v>7899470808130</v>
          </cell>
          <cell r="C11" t="str">
            <v>8</v>
          </cell>
        </row>
        <row r="12">
          <cell r="B12" t="str">
            <v>7899898601269</v>
          </cell>
          <cell r="C12" t="str">
            <v>10</v>
          </cell>
        </row>
        <row r="13">
          <cell r="B13" t="str">
            <v>7899898601481</v>
          </cell>
          <cell r="C13" t="str">
            <v>2</v>
          </cell>
        </row>
        <row r="14">
          <cell r="B14" t="str">
            <v>7899898601542</v>
          </cell>
          <cell r="C14" t="str">
            <v>60</v>
          </cell>
        </row>
        <row r="15">
          <cell r="B15" t="str">
            <v>7899898601559</v>
          </cell>
          <cell r="C15" t="str">
            <v>60</v>
          </cell>
        </row>
        <row r="16">
          <cell r="B16" t="str">
            <v>7898133136450</v>
          </cell>
          <cell r="C16" t="str">
            <v>1</v>
          </cell>
        </row>
        <row r="17">
          <cell r="B17" t="str">
            <v>7899470802961</v>
          </cell>
          <cell r="C17" t="str">
            <v>3</v>
          </cell>
        </row>
        <row r="18">
          <cell r="B18" t="str">
            <v>7899470807362</v>
          </cell>
          <cell r="C18" t="str">
            <v>60</v>
          </cell>
        </row>
        <row r="19">
          <cell r="B19" t="str">
            <v>7899470808130</v>
          </cell>
          <cell r="C19" t="str">
            <v>3</v>
          </cell>
        </row>
        <row r="20">
          <cell r="B20" t="str">
            <v>7899470805740</v>
          </cell>
          <cell r="C20" t="str">
            <v>1</v>
          </cell>
        </row>
        <row r="21">
          <cell r="B21" t="str">
            <v>7899470807362</v>
          </cell>
          <cell r="C21" t="str">
            <v>120</v>
          </cell>
        </row>
        <row r="22">
          <cell r="B22" t="str">
            <v>7899470807737</v>
          </cell>
          <cell r="C22" t="str">
            <v>2</v>
          </cell>
        </row>
        <row r="23">
          <cell r="B23" t="str">
            <v>7899470808130</v>
          </cell>
          <cell r="C23" t="str">
            <v>2</v>
          </cell>
        </row>
        <row r="24">
          <cell r="B24" t="str">
            <v>7899470805740</v>
          </cell>
          <cell r="C24" t="str">
            <v>2</v>
          </cell>
        </row>
        <row r="25">
          <cell r="B25" t="str">
            <v>7899470807362</v>
          </cell>
          <cell r="C25" t="str">
            <v>120</v>
          </cell>
        </row>
        <row r="26">
          <cell r="B26" t="str">
            <v>7899470807737</v>
          </cell>
          <cell r="C26" t="str">
            <v>2</v>
          </cell>
        </row>
        <row r="27">
          <cell r="B27" t="str">
            <v>7899470808130</v>
          </cell>
          <cell r="C27" t="str">
            <v>2</v>
          </cell>
        </row>
        <row r="28">
          <cell r="B28" t="str">
            <v>7898133136450</v>
          </cell>
          <cell r="C28" t="str">
            <v>2</v>
          </cell>
        </row>
        <row r="29">
          <cell r="B29" t="str">
            <v>7899470807362</v>
          </cell>
          <cell r="C29" t="str">
            <v>30</v>
          </cell>
        </row>
        <row r="30">
          <cell r="B30" t="str">
            <v>7899470808130</v>
          </cell>
          <cell r="C30" t="str">
            <v>2</v>
          </cell>
        </row>
        <row r="31">
          <cell r="B31" t="str">
            <v>7898133134630</v>
          </cell>
          <cell r="C31" t="str">
            <v>2</v>
          </cell>
        </row>
        <row r="32">
          <cell r="B32" t="str">
            <v>7898133136450</v>
          </cell>
          <cell r="C32" t="str">
            <v>1</v>
          </cell>
        </row>
        <row r="33">
          <cell r="B33" t="str">
            <v>7899470805740</v>
          </cell>
          <cell r="C33" t="str">
            <v>6</v>
          </cell>
        </row>
        <row r="34">
          <cell r="B34" t="str">
            <v>7899470807362</v>
          </cell>
          <cell r="C34" t="str">
            <v>240</v>
          </cell>
        </row>
        <row r="35">
          <cell r="B35" t="str">
            <v>7899470808130</v>
          </cell>
          <cell r="C35" t="str">
            <v>1</v>
          </cell>
        </row>
        <row r="36">
          <cell r="B36" t="str">
            <v>7898133136450</v>
          </cell>
          <cell r="C36" t="str">
            <v>2</v>
          </cell>
        </row>
        <row r="37">
          <cell r="B37" t="str">
            <v>7899470805061</v>
          </cell>
          <cell r="C37" t="str">
            <v>1</v>
          </cell>
        </row>
        <row r="38">
          <cell r="B38" t="str">
            <v>7899470807362</v>
          </cell>
          <cell r="C38" t="str">
            <v>20</v>
          </cell>
        </row>
        <row r="39">
          <cell r="B39" t="str">
            <v>7899470807737</v>
          </cell>
          <cell r="C39" t="str">
            <v>2</v>
          </cell>
        </row>
        <row r="40">
          <cell r="B40" t="str">
            <v>7899470808130</v>
          </cell>
          <cell r="C40" t="str">
            <v>1</v>
          </cell>
        </row>
        <row r="41">
          <cell r="B41" t="str">
            <v>7899470805740</v>
          </cell>
          <cell r="C41" t="str">
            <v>2</v>
          </cell>
        </row>
        <row r="42">
          <cell r="B42" t="str">
            <v>7899470807362</v>
          </cell>
          <cell r="C42" t="str">
            <v>60</v>
          </cell>
        </row>
        <row r="43">
          <cell r="B43" t="str">
            <v>7898133134456</v>
          </cell>
          <cell r="C43" t="str">
            <v>2</v>
          </cell>
        </row>
        <row r="44">
          <cell r="B44" t="str">
            <v>7899470802961</v>
          </cell>
          <cell r="C44" t="str">
            <v>1</v>
          </cell>
        </row>
        <row r="45">
          <cell r="B45" t="str">
            <v>7899470803975</v>
          </cell>
          <cell r="C45" t="str">
            <v>1</v>
          </cell>
        </row>
        <row r="46">
          <cell r="B46" t="str">
            <v>7899470805061</v>
          </cell>
          <cell r="C46" t="str">
            <v>2</v>
          </cell>
        </row>
        <row r="47">
          <cell r="B47" t="str">
            <v>7899470805740</v>
          </cell>
          <cell r="C47" t="str">
            <v>1</v>
          </cell>
        </row>
        <row r="48">
          <cell r="B48" t="str">
            <v>7899470807362</v>
          </cell>
          <cell r="C48" t="str">
            <v>120</v>
          </cell>
        </row>
        <row r="49">
          <cell r="B49" t="str">
            <v>7899470808130</v>
          </cell>
          <cell r="C49" t="str">
            <v>2</v>
          </cell>
        </row>
        <row r="50">
          <cell r="B50" t="str">
            <v>7898133134456</v>
          </cell>
          <cell r="C50" t="str">
            <v>2</v>
          </cell>
        </row>
        <row r="51">
          <cell r="B51" t="str">
            <v>7899470807362</v>
          </cell>
          <cell r="C51" t="str">
            <v>120</v>
          </cell>
        </row>
        <row r="52">
          <cell r="B52" t="str">
            <v>7899898601269</v>
          </cell>
          <cell r="C52" t="str">
            <v>2</v>
          </cell>
        </row>
        <row r="53">
          <cell r="B53" t="str">
            <v>7898133131837</v>
          </cell>
          <cell r="C53" t="str">
            <v>1</v>
          </cell>
        </row>
        <row r="54">
          <cell r="B54" t="str">
            <v>7898133134456</v>
          </cell>
          <cell r="C54" t="str">
            <v>1</v>
          </cell>
        </row>
        <row r="55">
          <cell r="B55" t="str">
            <v>7898133134630</v>
          </cell>
          <cell r="C55" t="str">
            <v>1</v>
          </cell>
        </row>
        <row r="56">
          <cell r="B56" t="str">
            <v>7898133134999</v>
          </cell>
          <cell r="C56" t="str">
            <v>1</v>
          </cell>
        </row>
        <row r="57">
          <cell r="B57" t="str">
            <v>7898557147797</v>
          </cell>
          <cell r="C57" t="str">
            <v>1</v>
          </cell>
        </row>
        <row r="58">
          <cell r="B58" t="str">
            <v>7899470801384</v>
          </cell>
          <cell r="C58" t="str">
            <v>1</v>
          </cell>
        </row>
        <row r="59">
          <cell r="B59" t="str">
            <v>7899470802961</v>
          </cell>
          <cell r="C59" t="str">
            <v>1</v>
          </cell>
        </row>
        <row r="60">
          <cell r="B60" t="str">
            <v>7899470805061</v>
          </cell>
          <cell r="C60" t="str">
            <v>1</v>
          </cell>
        </row>
        <row r="61">
          <cell r="B61" t="str">
            <v>7899470805221</v>
          </cell>
          <cell r="C61" t="str">
            <v>1</v>
          </cell>
        </row>
        <row r="62">
          <cell r="B62" t="str">
            <v>7899470805740</v>
          </cell>
          <cell r="C62" t="str">
            <v>1</v>
          </cell>
        </row>
        <row r="63">
          <cell r="B63" t="str">
            <v>7899470807362</v>
          </cell>
          <cell r="C63" t="str">
            <v>1</v>
          </cell>
        </row>
        <row r="64">
          <cell r="B64" t="str">
            <v>7899470807737</v>
          </cell>
          <cell r="C64" t="str">
            <v>1</v>
          </cell>
        </row>
        <row r="65">
          <cell r="B65" t="str">
            <v>7899470808093</v>
          </cell>
          <cell r="C65" t="str">
            <v>1</v>
          </cell>
        </row>
        <row r="66">
          <cell r="B66" t="str">
            <v>7899470808130</v>
          </cell>
          <cell r="C66" t="str">
            <v>1</v>
          </cell>
        </row>
        <row r="67">
          <cell r="B67" t="str">
            <v>7899470808253</v>
          </cell>
          <cell r="C67" t="str">
            <v>1</v>
          </cell>
        </row>
        <row r="68">
          <cell r="B68" t="str">
            <v>7899470808260</v>
          </cell>
          <cell r="C68" t="str">
            <v>1</v>
          </cell>
        </row>
        <row r="69">
          <cell r="B69" t="str">
            <v>7899470808277</v>
          </cell>
          <cell r="C69" t="str">
            <v>1</v>
          </cell>
        </row>
        <row r="70">
          <cell r="B70" t="str">
            <v>7899898601269</v>
          </cell>
          <cell r="C70" t="str">
            <v>1</v>
          </cell>
        </row>
        <row r="71">
          <cell r="B71" t="str">
            <v>7899898601535</v>
          </cell>
          <cell r="C71" t="str">
            <v>1</v>
          </cell>
        </row>
        <row r="72">
          <cell r="B72" t="str">
            <v>7899898601542</v>
          </cell>
          <cell r="C72" t="str">
            <v>1</v>
          </cell>
        </row>
        <row r="73">
          <cell r="B73" t="str">
            <v>7899898601559</v>
          </cell>
          <cell r="C73" t="str">
            <v>1</v>
          </cell>
        </row>
        <row r="74">
          <cell r="B74" t="str">
            <v>7899898601726</v>
          </cell>
          <cell r="C74" t="str">
            <v>1</v>
          </cell>
        </row>
        <row r="75">
          <cell r="B75" t="str">
            <v>7899898601894</v>
          </cell>
          <cell r="C75" t="str">
            <v>1</v>
          </cell>
        </row>
        <row r="76">
          <cell r="B76" t="str">
            <v>7899898602037</v>
          </cell>
          <cell r="C76" t="str">
            <v>1</v>
          </cell>
        </row>
        <row r="77">
          <cell r="B77" t="str">
            <v>7899898602044</v>
          </cell>
          <cell r="C77" t="str">
            <v>1</v>
          </cell>
        </row>
        <row r="78">
          <cell r="B78" t="str">
            <v>7899898602051</v>
          </cell>
          <cell r="C78" t="str">
            <v>1</v>
          </cell>
        </row>
        <row r="79">
          <cell r="B79" t="str">
            <v>7899898602068</v>
          </cell>
          <cell r="C79" t="str">
            <v>1</v>
          </cell>
        </row>
        <row r="80">
          <cell r="B80" t="str">
            <v>7899898602136</v>
          </cell>
          <cell r="C80" t="str">
            <v>1</v>
          </cell>
        </row>
        <row r="81">
          <cell r="B81" t="str">
            <v>7899898602174</v>
          </cell>
          <cell r="C81" t="str">
            <v>1</v>
          </cell>
        </row>
        <row r="82">
          <cell r="B82" t="str">
            <v>7899898602181</v>
          </cell>
          <cell r="C82" t="str">
            <v>1</v>
          </cell>
        </row>
        <row r="83">
          <cell r="B83" t="str">
            <v>7899898602198</v>
          </cell>
          <cell r="C83" t="str">
            <v>1</v>
          </cell>
        </row>
        <row r="84">
          <cell r="B84" t="str">
            <v>7899470803975</v>
          </cell>
          <cell r="C84" t="str">
            <v>8</v>
          </cell>
        </row>
        <row r="85">
          <cell r="B85" t="str">
            <v>7899470807362</v>
          </cell>
          <cell r="C85" t="str">
            <v>50</v>
          </cell>
        </row>
        <row r="86">
          <cell r="B86" t="str">
            <v>7899470807737</v>
          </cell>
          <cell r="C86" t="str">
            <v>1</v>
          </cell>
        </row>
        <row r="87">
          <cell r="B87" t="str">
            <v>7899470804828</v>
          </cell>
          <cell r="C87" t="str">
            <v>10</v>
          </cell>
        </row>
        <row r="88">
          <cell r="B88" t="str">
            <v>7899470807362</v>
          </cell>
          <cell r="C88" t="str">
            <v>1000</v>
          </cell>
        </row>
        <row r="89">
          <cell r="B89" t="str">
            <v>7899898601269</v>
          </cell>
          <cell r="C89" t="str">
            <v>192</v>
          </cell>
        </row>
        <row r="90">
          <cell r="B90" t="str">
            <v>7898133131837</v>
          </cell>
          <cell r="C90" t="str">
            <v>3</v>
          </cell>
        </row>
        <row r="91">
          <cell r="B91" t="str">
            <v>7898133134630</v>
          </cell>
          <cell r="C91" t="str">
            <v>3</v>
          </cell>
        </row>
        <row r="92">
          <cell r="B92" t="str">
            <v>7898133134999</v>
          </cell>
          <cell r="C92" t="str">
            <v>1</v>
          </cell>
        </row>
        <row r="93">
          <cell r="B93" t="str">
            <v>7899470803975</v>
          </cell>
          <cell r="C93" t="str">
            <v>3</v>
          </cell>
        </row>
        <row r="94">
          <cell r="B94" t="str">
            <v>7899470808048</v>
          </cell>
          <cell r="C94" t="str">
            <v>1</v>
          </cell>
        </row>
        <row r="95">
          <cell r="B95" t="str">
            <v>7899470808130</v>
          </cell>
          <cell r="C95" t="str">
            <v>1</v>
          </cell>
        </row>
        <row r="96">
          <cell r="B96" t="str">
            <v>7899898602174</v>
          </cell>
          <cell r="C96" t="str">
            <v>6</v>
          </cell>
        </row>
        <row r="97">
          <cell r="B97" t="str">
            <v>7899898602181</v>
          </cell>
          <cell r="C97" t="str">
            <v>6</v>
          </cell>
        </row>
        <row r="98">
          <cell r="B98" t="str">
            <v>7899898602198</v>
          </cell>
          <cell r="C98" t="str">
            <v>6</v>
          </cell>
        </row>
        <row r="99">
          <cell r="B99" t="str">
            <v>7898133134456</v>
          </cell>
          <cell r="C99" t="str">
            <v>1</v>
          </cell>
        </row>
        <row r="100">
          <cell r="B100" t="str">
            <v>7898133134630</v>
          </cell>
          <cell r="C100" t="str">
            <v>1</v>
          </cell>
        </row>
        <row r="101">
          <cell r="B101" t="str">
            <v>7898133134999</v>
          </cell>
          <cell r="C101" t="str">
            <v>1</v>
          </cell>
        </row>
        <row r="102">
          <cell r="B102" t="str">
            <v>7898133136450</v>
          </cell>
          <cell r="C102" t="str">
            <v>6</v>
          </cell>
        </row>
        <row r="103">
          <cell r="B103" t="str">
            <v>7899470803975</v>
          </cell>
          <cell r="C103" t="str">
            <v>3</v>
          </cell>
        </row>
        <row r="104">
          <cell r="B104" t="str">
            <v>7899470805740</v>
          </cell>
          <cell r="C104" t="str">
            <v>2</v>
          </cell>
        </row>
        <row r="105">
          <cell r="B105" t="str">
            <v>7899470807362</v>
          </cell>
          <cell r="C105" t="str">
            <v>2</v>
          </cell>
        </row>
        <row r="106">
          <cell r="B106" t="str">
            <v>7899470808048</v>
          </cell>
          <cell r="C106" t="str">
            <v>5</v>
          </cell>
        </row>
        <row r="107">
          <cell r="B107" t="str">
            <v>7899898602174</v>
          </cell>
          <cell r="C107" t="str">
            <v>6</v>
          </cell>
        </row>
        <row r="108">
          <cell r="B108" t="str">
            <v>7899898602181</v>
          </cell>
          <cell r="C108" t="str">
            <v>6</v>
          </cell>
        </row>
        <row r="109">
          <cell r="B109" t="str">
            <v>7899898602198</v>
          </cell>
          <cell r="C109" t="str">
            <v>6</v>
          </cell>
        </row>
        <row r="110">
          <cell r="B110" t="str">
            <v>7898133136450</v>
          </cell>
          <cell r="C110" t="str">
            <v>3</v>
          </cell>
        </row>
        <row r="111">
          <cell r="B111" t="str">
            <v>7899470803975</v>
          </cell>
          <cell r="C111" t="str">
            <v>5</v>
          </cell>
        </row>
        <row r="112">
          <cell r="B112" t="str">
            <v>7899470805740</v>
          </cell>
          <cell r="C112" t="str">
            <v>4</v>
          </cell>
        </row>
        <row r="113">
          <cell r="B113" t="str">
            <v>7899470807362</v>
          </cell>
          <cell r="C113" t="str">
            <v>10</v>
          </cell>
        </row>
        <row r="114">
          <cell r="B114" t="str">
            <v>7899470808048</v>
          </cell>
          <cell r="C114" t="str">
            <v>2</v>
          </cell>
        </row>
        <row r="115">
          <cell r="B115" t="str">
            <v>7899470808130</v>
          </cell>
          <cell r="C115" t="str">
            <v>1</v>
          </cell>
        </row>
        <row r="116">
          <cell r="B116" t="str">
            <v>7899898602174</v>
          </cell>
          <cell r="C116" t="str">
            <v>6</v>
          </cell>
        </row>
        <row r="117">
          <cell r="B117" t="str">
            <v>7899898602181</v>
          </cell>
          <cell r="C117" t="str">
            <v>6</v>
          </cell>
        </row>
        <row r="118">
          <cell r="B118" t="str">
            <v>7899898602198</v>
          </cell>
          <cell r="C118" t="str">
            <v>6</v>
          </cell>
        </row>
        <row r="119">
          <cell r="B119" t="str">
            <v>7899470803975</v>
          </cell>
          <cell r="C119" t="str">
            <v>7</v>
          </cell>
        </row>
        <row r="120">
          <cell r="B120" t="str">
            <v>7899470807362</v>
          </cell>
          <cell r="C120" t="str">
            <v>7</v>
          </cell>
        </row>
        <row r="121">
          <cell r="B121" t="str">
            <v>7899898602174</v>
          </cell>
          <cell r="C121" t="str">
            <v>6</v>
          </cell>
        </row>
        <row r="122">
          <cell r="B122" t="str">
            <v>7899898602181</v>
          </cell>
          <cell r="C122" t="str">
            <v>6</v>
          </cell>
        </row>
        <row r="123">
          <cell r="B123" t="str">
            <v>7899898602198</v>
          </cell>
          <cell r="C123" t="str">
            <v>6</v>
          </cell>
        </row>
        <row r="124">
          <cell r="B124" t="str">
            <v>7898133134630</v>
          </cell>
          <cell r="C124" t="str">
            <v>3</v>
          </cell>
        </row>
        <row r="125">
          <cell r="B125" t="str">
            <v>7898133136450</v>
          </cell>
          <cell r="C125" t="str">
            <v>4</v>
          </cell>
        </row>
        <row r="126">
          <cell r="B126" t="str">
            <v>7899470803975</v>
          </cell>
          <cell r="C126" t="str">
            <v>4</v>
          </cell>
        </row>
        <row r="127">
          <cell r="B127" t="str">
            <v>7899470805740</v>
          </cell>
          <cell r="C127" t="str">
            <v>10</v>
          </cell>
        </row>
        <row r="128">
          <cell r="B128" t="str">
            <v>7899470808130</v>
          </cell>
          <cell r="C128" t="str">
            <v>2</v>
          </cell>
        </row>
        <row r="129">
          <cell r="B129" t="str">
            <v>7899898601269</v>
          </cell>
          <cell r="C129" t="str">
            <v>38</v>
          </cell>
        </row>
        <row r="130">
          <cell r="B130" t="str">
            <v>7899898602174</v>
          </cell>
          <cell r="C130" t="str">
            <v>6</v>
          </cell>
        </row>
        <row r="131">
          <cell r="B131" t="str">
            <v>7899898602181</v>
          </cell>
          <cell r="C131" t="str">
            <v>6</v>
          </cell>
        </row>
        <row r="132">
          <cell r="B132" t="str">
            <v>7899898602198</v>
          </cell>
          <cell r="C132" t="str">
            <v>6</v>
          </cell>
        </row>
        <row r="133">
          <cell r="B133" t="str">
            <v>7899470803975</v>
          </cell>
          <cell r="C133" t="str">
            <v>2</v>
          </cell>
        </row>
        <row r="134">
          <cell r="B134" t="str">
            <v>7899470805740</v>
          </cell>
          <cell r="C134" t="str">
            <v>3</v>
          </cell>
        </row>
        <row r="135">
          <cell r="B135" t="str">
            <v>7899470807362</v>
          </cell>
          <cell r="C135" t="str">
            <v>20</v>
          </cell>
        </row>
        <row r="136">
          <cell r="B136" t="str">
            <v>7899470808130</v>
          </cell>
          <cell r="C136" t="str">
            <v>2</v>
          </cell>
        </row>
        <row r="137">
          <cell r="B137" t="str">
            <v>7899898602174</v>
          </cell>
          <cell r="C137" t="str">
            <v>6</v>
          </cell>
        </row>
        <row r="138">
          <cell r="B138" t="str">
            <v>7899898602181</v>
          </cell>
          <cell r="C138" t="str">
            <v>6</v>
          </cell>
        </row>
        <row r="139">
          <cell r="B139" t="str">
            <v>7899898602198</v>
          </cell>
          <cell r="C139" t="str">
            <v>6</v>
          </cell>
        </row>
        <row r="140">
          <cell r="B140" t="str">
            <v>7899470805740</v>
          </cell>
          <cell r="C140" t="str">
            <v>2</v>
          </cell>
        </row>
        <row r="141">
          <cell r="B141" t="str">
            <v>7899470807362</v>
          </cell>
          <cell r="C141" t="str">
            <v>3</v>
          </cell>
        </row>
        <row r="142">
          <cell r="B142" t="str">
            <v>7899470808130</v>
          </cell>
          <cell r="C142" t="str">
            <v>1</v>
          </cell>
        </row>
        <row r="143">
          <cell r="B143" t="str">
            <v>7899898602174</v>
          </cell>
          <cell r="C143" t="str">
            <v>6</v>
          </cell>
        </row>
        <row r="144">
          <cell r="B144" t="str">
            <v>7899898602181</v>
          </cell>
          <cell r="C144" t="str">
            <v>6</v>
          </cell>
        </row>
        <row r="145">
          <cell r="B145" t="str">
            <v>7899898602198</v>
          </cell>
          <cell r="C145" t="str">
            <v>6</v>
          </cell>
        </row>
        <row r="146">
          <cell r="B146" t="str">
            <v>7898133134630</v>
          </cell>
          <cell r="C146" t="str">
            <v>6</v>
          </cell>
        </row>
        <row r="147">
          <cell r="B147" t="str">
            <v>7899470806020</v>
          </cell>
          <cell r="C147" t="str">
            <v>1</v>
          </cell>
        </row>
        <row r="148">
          <cell r="B148" t="str">
            <v>7899470807362</v>
          </cell>
          <cell r="C148" t="str">
            <v>240</v>
          </cell>
        </row>
        <row r="149">
          <cell r="B149" t="str">
            <v>7899470808130</v>
          </cell>
          <cell r="C149" t="str">
            <v>24</v>
          </cell>
        </row>
        <row r="150">
          <cell r="B150" t="str">
            <v>7899470802961</v>
          </cell>
          <cell r="C150" t="str">
            <v>6</v>
          </cell>
        </row>
        <row r="151">
          <cell r="B151" t="str">
            <v>7899470807362</v>
          </cell>
          <cell r="C151" t="str">
            <v>12</v>
          </cell>
        </row>
        <row r="152">
          <cell r="B152" t="str">
            <v>7899470807362</v>
          </cell>
          <cell r="C152" t="str">
            <v>36</v>
          </cell>
        </row>
        <row r="153">
          <cell r="B153" t="str">
            <v>7899470808130</v>
          </cell>
          <cell r="C153" t="str">
            <v>12</v>
          </cell>
        </row>
        <row r="154">
          <cell r="B154" t="str">
            <v>7899470807362</v>
          </cell>
          <cell r="C154" t="str">
            <v>12</v>
          </cell>
        </row>
        <row r="155">
          <cell r="B155" t="str">
            <v>7898133131837</v>
          </cell>
          <cell r="C155" t="str">
            <v>20</v>
          </cell>
        </row>
        <row r="156">
          <cell r="B156" t="str">
            <v>7898133134456</v>
          </cell>
          <cell r="C156" t="str">
            <v>12</v>
          </cell>
        </row>
        <row r="157">
          <cell r="B157" t="str">
            <v>7898133134630</v>
          </cell>
          <cell r="C157" t="str">
            <v>12</v>
          </cell>
        </row>
        <row r="158">
          <cell r="B158" t="str">
            <v>7899470805740</v>
          </cell>
          <cell r="C158" t="str">
            <v>5</v>
          </cell>
        </row>
        <row r="159">
          <cell r="B159" t="str">
            <v>7899470807362</v>
          </cell>
          <cell r="C159" t="str">
            <v>46</v>
          </cell>
        </row>
        <row r="160">
          <cell r="B160" t="str">
            <v>7899898601542</v>
          </cell>
          <cell r="C160" t="str">
            <v>60</v>
          </cell>
        </row>
        <row r="161">
          <cell r="B161" t="str">
            <v>7898133134234</v>
          </cell>
          <cell r="C161" t="str">
            <v>11</v>
          </cell>
        </row>
        <row r="162">
          <cell r="B162" t="str">
            <v>7898133134630</v>
          </cell>
          <cell r="C162" t="str">
            <v>2</v>
          </cell>
        </row>
        <row r="163">
          <cell r="B163" t="str">
            <v>7898133136450</v>
          </cell>
          <cell r="C163" t="str">
            <v>2</v>
          </cell>
        </row>
        <row r="164">
          <cell r="B164" t="str">
            <v>7899470803975</v>
          </cell>
          <cell r="C164" t="str">
            <v>1</v>
          </cell>
        </row>
        <row r="165">
          <cell r="B165" t="str">
            <v>7899470804828</v>
          </cell>
          <cell r="C165" t="str">
            <v>2</v>
          </cell>
        </row>
        <row r="166">
          <cell r="B166" t="str">
            <v>7899470807362</v>
          </cell>
          <cell r="C166" t="str">
            <v>120</v>
          </cell>
        </row>
        <row r="167">
          <cell r="B167" t="str">
            <v>7899470807737</v>
          </cell>
          <cell r="C167" t="str">
            <v>1</v>
          </cell>
        </row>
        <row r="168">
          <cell r="B168" t="str">
            <v>7899898602068</v>
          </cell>
          <cell r="C168" t="str">
            <v>3</v>
          </cell>
        </row>
        <row r="169">
          <cell r="B169" t="str">
            <v>7898133134234</v>
          </cell>
          <cell r="C169" t="str">
            <v>36</v>
          </cell>
        </row>
        <row r="170">
          <cell r="B170" t="str">
            <v>7898133134630</v>
          </cell>
          <cell r="C170" t="str">
            <v>2</v>
          </cell>
        </row>
        <row r="171">
          <cell r="B171" t="str">
            <v>7898133136450</v>
          </cell>
          <cell r="C171" t="str">
            <v>3</v>
          </cell>
        </row>
        <row r="172">
          <cell r="B172" t="str">
            <v>7899470804828</v>
          </cell>
          <cell r="C172" t="str">
            <v>2</v>
          </cell>
        </row>
        <row r="173">
          <cell r="B173" t="str">
            <v>7899470807362</v>
          </cell>
          <cell r="C173" t="str">
            <v>120</v>
          </cell>
        </row>
        <row r="174">
          <cell r="B174" t="str">
            <v>7899470807737</v>
          </cell>
          <cell r="C174" t="str">
            <v>1</v>
          </cell>
        </row>
        <row r="175">
          <cell r="B175" t="str">
            <v>7899898602068</v>
          </cell>
          <cell r="C175" t="str">
            <v>3</v>
          </cell>
        </row>
        <row r="176">
          <cell r="B176" t="str">
            <v>7898133134234</v>
          </cell>
          <cell r="C176" t="str">
            <v>36</v>
          </cell>
        </row>
        <row r="177">
          <cell r="B177" t="str">
            <v>7898133134630</v>
          </cell>
          <cell r="C177" t="str">
            <v>2</v>
          </cell>
        </row>
        <row r="178">
          <cell r="B178" t="str">
            <v>7898133136450</v>
          </cell>
          <cell r="C178" t="str">
            <v>1</v>
          </cell>
        </row>
        <row r="179">
          <cell r="B179" t="str">
            <v>7899470804828</v>
          </cell>
          <cell r="C179" t="str">
            <v>2</v>
          </cell>
        </row>
        <row r="180">
          <cell r="B180" t="str">
            <v>7899470807362</v>
          </cell>
          <cell r="C180" t="str">
            <v>120</v>
          </cell>
        </row>
        <row r="181">
          <cell r="B181" t="str">
            <v>7899470807737</v>
          </cell>
          <cell r="C181" t="str">
            <v>1</v>
          </cell>
        </row>
        <row r="182">
          <cell r="B182" t="str">
            <v>7899898602068</v>
          </cell>
          <cell r="C182" t="str">
            <v>3</v>
          </cell>
        </row>
        <row r="183">
          <cell r="B183" t="str">
            <v>7898133134456</v>
          </cell>
          <cell r="C183" t="str">
            <v>2</v>
          </cell>
        </row>
        <row r="184">
          <cell r="B184" t="str">
            <v>7898133134630</v>
          </cell>
          <cell r="C184" t="str">
            <v>8</v>
          </cell>
        </row>
        <row r="185">
          <cell r="B185" t="str">
            <v>7899470807362</v>
          </cell>
          <cell r="C185" t="str">
            <v>14</v>
          </cell>
        </row>
        <row r="186">
          <cell r="B186" t="str">
            <v>7899470807737</v>
          </cell>
          <cell r="C186" t="str">
            <v>2</v>
          </cell>
        </row>
        <row r="187">
          <cell r="B187" t="str">
            <v>7898133134456</v>
          </cell>
          <cell r="C187" t="str">
            <v>2</v>
          </cell>
        </row>
        <row r="188">
          <cell r="B188" t="str">
            <v>7898133134630</v>
          </cell>
          <cell r="C188" t="str">
            <v>3</v>
          </cell>
        </row>
        <row r="189">
          <cell r="B189" t="str">
            <v>7899470807362</v>
          </cell>
          <cell r="C189" t="str">
            <v>25</v>
          </cell>
        </row>
        <row r="190">
          <cell r="B190" t="str">
            <v>7898133131837</v>
          </cell>
          <cell r="C190" t="str">
            <v>24</v>
          </cell>
        </row>
        <row r="191">
          <cell r="B191" t="str">
            <v>7898133134630</v>
          </cell>
          <cell r="C191" t="str">
            <v>16</v>
          </cell>
        </row>
        <row r="192">
          <cell r="B192" t="str">
            <v>7898133136450</v>
          </cell>
          <cell r="C192" t="str">
            <v>1</v>
          </cell>
        </row>
        <row r="193">
          <cell r="B193" t="str">
            <v>7898557147797</v>
          </cell>
          <cell r="C193" t="str">
            <v>60</v>
          </cell>
        </row>
        <row r="194">
          <cell r="B194" t="str">
            <v>7899470807362</v>
          </cell>
          <cell r="C194" t="str">
            <v>65</v>
          </cell>
        </row>
        <row r="195">
          <cell r="B195" t="str">
            <v>7899898601269</v>
          </cell>
          <cell r="C195" t="str">
            <v>10</v>
          </cell>
        </row>
        <row r="196">
          <cell r="B196" t="str">
            <v>7898133134456</v>
          </cell>
          <cell r="C196" t="str">
            <v>7</v>
          </cell>
        </row>
        <row r="197">
          <cell r="B197" t="str">
            <v>7899470802961</v>
          </cell>
          <cell r="C197" t="str">
            <v>5</v>
          </cell>
        </row>
        <row r="198">
          <cell r="B198" t="str">
            <v>7899470805740</v>
          </cell>
          <cell r="C198" t="str">
            <v>3</v>
          </cell>
        </row>
        <row r="199">
          <cell r="B199" t="str">
            <v>7899470807362</v>
          </cell>
          <cell r="C199" t="str">
            <v>36</v>
          </cell>
        </row>
        <row r="200">
          <cell r="B200" t="str">
            <v>7899470807737</v>
          </cell>
          <cell r="C200" t="str">
            <v>2</v>
          </cell>
        </row>
        <row r="201">
          <cell r="B201" t="str">
            <v>7899470808130</v>
          </cell>
          <cell r="C201" t="str">
            <v>1</v>
          </cell>
        </row>
        <row r="202">
          <cell r="B202" t="str">
            <v>7899898601269</v>
          </cell>
          <cell r="C202" t="str">
            <v>60</v>
          </cell>
        </row>
        <row r="203">
          <cell r="B203" t="str">
            <v>7899898601535</v>
          </cell>
          <cell r="C203" t="str">
            <v>5</v>
          </cell>
        </row>
        <row r="204">
          <cell r="B204" t="str">
            <v>7898133134630</v>
          </cell>
          <cell r="C204" t="str">
            <v>1</v>
          </cell>
        </row>
        <row r="205">
          <cell r="B205" t="str">
            <v>7898133134999</v>
          </cell>
          <cell r="C205" t="str">
            <v>3</v>
          </cell>
        </row>
        <row r="206">
          <cell r="B206" t="str">
            <v>7899470802961</v>
          </cell>
          <cell r="C206" t="str">
            <v>5</v>
          </cell>
        </row>
        <row r="207">
          <cell r="B207" t="str">
            <v>7899470807362</v>
          </cell>
          <cell r="C207" t="str">
            <v>36</v>
          </cell>
        </row>
        <row r="208">
          <cell r="B208" t="str">
            <v>7899470807737</v>
          </cell>
          <cell r="C208" t="str">
            <v>2</v>
          </cell>
        </row>
        <row r="209">
          <cell r="B209" t="str">
            <v>7899898601542</v>
          </cell>
          <cell r="C209" t="str">
            <v>2</v>
          </cell>
        </row>
        <row r="210">
          <cell r="B210" t="str">
            <v>7898133134456</v>
          </cell>
          <cell r="C210" t="str">
            <v>1</v>
          </cell>
        </row>
        <row r="211">
          <cell r="B211" t="str">
            <v>7899470802961</v>
          </cell>
          <cell r="C211" t="str">
            <v>12</v>
          </cell>
        </row>
        <row r="212">
          <cell r="B212" t="str">
            <v>7899470807362</v>
          </cell>
          <cell r="C212" t="str">
            <v>36</v>
          </cell>
        </row>
        <row r="213">
          <cell r="B213" t="str">
            <v>7899470807737</v>
          </cell>
          <cell r="C213" t="str">
            <v>2</v>
          </cell>
        </row>
        <row r="214">
          <cell r="B214" t="str">
            <v>7899898601269</v>
          </cell>
          <cell r="C214" t="str">
            <v>60</v>
          </cell>
        </row>
        <row r="215">
          <cell r="B215" t="str">
            <v>7899898601535</v>
          </cell>
          <cell r="C215" t="str">
            <v>5</v>
          </cell>
        </row>
        <row r="216">
          <cell r="B216" t="str">
            <v>7899898601542</v>
          </cell>
          <cell r="C216" t="str">
            <v>2</v>
          </cell>
        </row>
        <row r="217">
          <cell r="B217" t="str">
            <v>7899470802961</v>
          </cell>
          <cell r="C217" t="str">
            <v>10</v>
          </cell>
        </row>
        <row r="218">
          <cell r="B218" t="str">
            <v>7899470805740</v>
          </cell>
          <cell r="C218" t="str">
            <v>6</v>
          </cell>
        </row>
        <row r="219">
          <cell r="B219" t="str">
            <v>7899470807362</v>
          </cell>
          <cell r="C219" t="str">
            <v>36</v>
          </cell>
        </row>
        <row r="220">
          <cell r="B220" t="str">
            <v>7899898601269</v>
          </cell>
          <cell r="C220" t="str">
            <v>60</v>
          </cell>
        </row>
        <row r="221">
          <cell r="B221" t="str">
            <v>7899898601535</v>
          </cell>
          <cell r="C221" t="str">
            <v>6</v>
          </cell>
        </row>
        <row r="222">
          <cell r="B222" t="str">
            <v>7898133131837</v>
          </cell>
          <cell r="C222" t="str">
            <v>2</v>
          </cell>
        </row>
        <row r="223">
          <cell r="B223" t="str">
            <v>7899470802961</v>
          </cell>
          <cell r="C223" t="str">
            <v>2</v>
          </cell>
        </row>
        <row r="224">
          <cell r="B224" t="str">
            <v>7899470805061</v>
          </cell>
          <cell r="C224" t="str">
            <v>1</v>
          </cell>
        </row>
        <row r="225">
          <cell r="B225" t="str">
            <v>7899470805740</v>
          </cell>
          <cell r="C225" t="str">
            <v>1</v>
          </cell>
        </row>
        <row r="226">
          <cell r="B226" t="str">
            <v>7899470807362</v>
          </cell>
          <cell r="C226" t="str">
            <v>36</v>
          </cell>
        </row>
        <row r="227">
          <cell r="B227" t="str">
            <v>7899470807737</v>
          </cell>
          <cell r="C227" t="str">
            <v>1</v>
          </cell>
        </row>
        <row r="228">
          <cell r="B228" t="str">
            <v>7899898601269</v>
          </cell>
          <cell r="C228" t="str">
            <v>1</v>
          </cell>
        </row>
        <row r="229">
          <cell r="B229" t="str">
            <v>7898133134456</v>
          </cell>
          <cell r="C229" t="str">
            <v>3</v>
          </cell>
        </row>
        <row r="230">
          <cell r="B230" t="str">
            <v>7899470802961</v>
          </cell>
          <cell r="C230" t="str">
            <v>3</v>
          </cell>
        </row>
        <row r="231">
          <cell r="B231" t="str">
            <v>7899470805061</v>
          </cell>
          <cell r="C231" t="str">
            <v>1</v>
          </cell>
        </row>
        <row r="232">
          <cell r="B232" t="str">
            <v>7899470805740</v>
          </cell>
          <cell r="C232" t="str">
            <v>4</v>
          </cell>
        </row>
        <row r="233">
          <cell r="B233" t="str">
            <v>7899470807362</v>
          </cell>
          <cell r="C233" t="str">
            <v>36</v>
          </cell>
        </row>
        <row r="234">
          <cell r="B234" t="str">
            <v>7899470807737</v>
          </cell>
          <cell r="C234" t="str">
            <v>1</v>
          </cell>
        </row>
        <row r="235">
          <cell r="B235" t="str">
            <v>7899898601269</v>
          </cell>
          <cell r="C235" t="str">
            <v>1</v>
          </cell>
        </row>
        <row r="236">
          <cell r="B236" t="str">
            <v>7899898601535</v>
          </cell>
          <cell r="C236" t="str">
            <v>2</v>
          </cell>
        </row>
        <row r="237">
          <cell r="B237" t="str">
            <v>7899898601542</v>
          </cell>
          <cell r="C237" t="str">
            <v>60</v>
          </cell>
        </row>
      </sheetData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A PREÇO 2022-Vigen 01.02.22"/>
      <sheetName val="Proposta Distr e Redes única"/>
      <sheetName val=" Proposta Distribuidor"/>
      <sheetName val=" Proposta Redes"/>
      <sheetName val="RETAIL"/>
      <sheetName val="PF-PMC"/>
      <sheetName val="Planilha1"/>
      <sheetName val="Mapa WW DF"/>
      <sheetName val="Planilha4"/>
      <sheetName val="ESTOQUE"/>
      <sheetName val="Itens PRO"/>
      <sheetName val="Pendencias"/>
      <sheetName val="Itens Ajuste na Tabela"/>
      <sheetName val="COMBATE GO"/>
    </sheetNames>
    <sheetDataSet>
      <sheetData sheetId="0"/>
      <sheetData sheetId="1"/>
      <sheetData sheetId="2"/>
      <sheetData sheetId="3"/>
      <sheetData sheetId="4"/>
      <sheetData sheetId="5">
        <row r="2">
          <cell r="N2"/>
        </row>
      </sheetData>
      <sheetData sheetId="6"/>
      <sheetData sheetId="7">
        <row r="3">
          <cell r="F3" t="str">
            <v>EAN</v>
          </cell>
          <cell r="G3" t="str">
            <v>Descrição</v>
          </cell>
          <cell r="H3" t="str">
            <v>ESTOQUE CHÃO</v>
          </cell>
          <cell r="I3" t="str">
            <v>TRÂNSITO</v>
          </cell>
          <cell r="J3" t="str">
            <v>PENDÊNCIA</v>
          </cell>
          <cell r="K3" t="str">
            <v>Julho</v>
          </cell>
          <cell r="L3" t="str">
            <v>Junho</v>
          </cell>
          <cell r="M3" t="str">
            <v>Maio</v>
          </cell>
          <cell r="N3" t="str">
            <v>Media</v>
          </cell>
          <cell r="O3" t="str">
            <v>EST+TRAN</v>
          </cell>
        </row>
        <row r="4">
          <cell r="F4">
            <v>7899470804828</v>
          </cell>
          <cell r="G4" t="str">
            <v>AD-VITAM SOL GOT X 20ML</v>
          </cell>
          <cell r="H4">
            <v>63</v>
          </cell>
          <cell r="I4">
            <v>0</v>
          </cell>
          <cell r="J4">
            <v>0</v>
          </cell>
          <cell r="K4">
            <v>8</v>
          </cell>
          <cell r="L4">
            <v>8</v>
          </cell>
          <cell r="M4">
            <v>16</v>
          </cell>
          <cell r="N4">
            <v>10.666666666666666</v>
          </cell>
          <cell r="O4">
            <v>63</v>
          </cell>
        </row>
        <row r="5">
          <cell r="F5">
            <v>7898133136535</v>
          </cell>
          <cell r="G5" t="str">
            <v>AFOLIC COM REV 5MG X 20</v>
          </cell>
          <cell r="H5">
            <v>404</v>
          </cell>
          <cell r="I5">
            <v>0</v>
          </cell>
          <cell r="J5">
            <v>0</v>
          </cell>
          <cell r="K5">
            <v>64</v>
          </cell>
          <cell r="L5">
            <v>132</v>
          </cell>
          <cell r="M5">
            <v>85</v>
          </cell>
          <cell r="N5">
            <v>93.666666666666671</v>
          </cell>
          <cell r="O5">
            <v>404</v>
          </cell>
        </row>
        <row r="6">
          <cell r="F6">
            <v>7898133139741</v>
          </cell>
          <cell r="G6" t="str">
            <v>AFTLIV SOL OR TOP 100MG/ML X 25ML</v>
          </cell>
          <cell r="H6">
            <v>1</v>
          </cell>
          <cell r="I6">
            <v>300</v>
          </cell>
          <cell r="J6">
            <v>0</v>
          </cell>
          <cell r="K6">
            <v>28</v>
          </cell>
          <cell r="L6">
            <v>245</v>
          </cell>
          <cell r="M6">
            <v>130</v>
          </cell>
          <cell r="N6">
            <v>134.33333333333334</v>
          </cell>
          <cell r="O6">
            <v>301</v>
          </cell>
        </row>
        <row r="7">
          <cell r="F7">
            <v>7899470801414</v>
          </cell>
          <cell r="G7" t="str">
            <v>ALCACHOFRA CAP DURA 300MG X 30</v>
          </cell>
          <cell r="H7">
            <v>162</v>
          </cell>
          <cell r="I7">
            <v>0</v>
          </cell>
          <cell r="J7">
            <v>0</v>
          </cell>
          <cell r="K7">
            <v>53</v>
          </cell>
          <cell r="L7">
            <v>36</v>
          </cell>
          <cell r="M7">
            <v>54</v>
          </cell>
          <cell r="N7">
            <v>47.666666666666664</v>
          </cell>
          <cell r="O7">
            <v>162</v>
          </cell>
        </row>
        <row r="8">
          <cell r="F8">
            <v>7898133134456</v>
          </cell>
          <cell r="G8" t="str">
            <v>ALUMIMAX SUS OR 60MG/ML X 100ML</v>
          </cell>
          <cell r="H8">
            <v>170</v>
          </cell>
          <cell r="I8">
            <v>0</v>
          </cell>
          <cell r="J8">
            <v>100</v>
          </cell>
          <cell r="K8">
            <v>98</v>
          </cell>
          <cell r="L8">
            <v>96</v>
          </cell>
          <cell r="M8" t="str">
            <v>-</v>
          </cell>
          <cell r="N8">
            <v>97</v>
          </cell>
          <cell r="O8">
            <v>270</v>
          </cell>
        </row>
        <row r="9">
          <cell r="F9">
            <v>7898133134630</v>
          </cell>
          <cell r="G9" t="str">
            <v>ALUMIMAX SUS OR 60MG/ML X 150ML</v>
          </cell>
          <cell r="H9">
            <v>160</v>
          </cell>
          <cell r="I9">
            <v>0</v>
          </cell>
          <cell r="J9">
            <v>120</v>
          </cell>
          <cell r="K9">
            <v>20</v>
          </cell>
          <cell r="L9">
            <v>49</v>
          </cell>
          <cell r="M9">
            <v>113</v>
          </cell>
          <cell r="N9">
            <v>60.666666666666664</v>
          </cell>
          <cell r="O9">
            <v>280</v>
          </cell>
        </row>
        <row r="10">
          <cell r="F10">
            <v>7898133136634</v>
          </cell>
          <cell r="G10" t="str">
            <v>ARLIVRY CEREJA XPE 7MG/ML X 100ML</v>
          </cell>
          <cell r="H10">
            <v>119</v>
          </cell>
          <cell r="I10">
            <v>100</v>
          </cell>
          <cell r="J10">
            <v>0</v>
          </cell>
          <cell r="K10">
            <v>31</v>
          </cell>
          <cell r="L10">
            <v>100</v>
          </cell>
          <cell r="M10" t="str">
            <v>-</v>
          </cell>
          <cell r="N10">
            <v>65.5</v>
          </cell>
          <cell r="O10">
            <v>219</v>
          </cell>
        </row>
        <row r="11">
          <cell r="F11">
            <v>7898133136757</v>
          </cell>
          <cell r="G11" t="str">
            <v>ARLIVRY MEL XPE 7MG/ML X 100ML</v>
          </cell>
          <cell r="H11">
            <v>445</v>
          </cell>
          <cell r="I11">
            <v>200</v>
          </cell>
          <cell r="J11">
            <v>0</v>
          </cell>
          <cell r="K11">
            <v>55</v>
          </cell>
          <cell r="L11">
            <v>200</v>
          </cell>
          <cell r="M11" t="str">
            <v>-</v>
          </cell>
          <cell r="N11">
            <v>127.5</v>
          </cell>
          <cell r="O11">
            <v>645</v>
          </cell>
        </row>
        <row r="12">
          <cell r="F12">
            <v>7899470805726</v>
          </cell>
          <cell r="G12" t="str">
            <v>BABY D POMADA 1000UI/G X 45G</v>
          </cell>
          <cell r="H12">
            <v>285</v>
          </cell>
          <cell r="I12">
            <v>0</v>
          </cell>
          <cell r="J12">
            <v>0</v>
          </cell>
          <cell r="K12">
            <v>1</v>
          </cell>
          <cell r="L12">
            <v>6</v>
          </cell>
          <cell r="M12">
            <v>3</v>
          </cell>
          <cell r="N12">
            <v>3.3333333333333335</v>
          </cell>
          <cell r="O12">
            <v>285</v>
          </cell>
        </row>
        <row r="13">
          <cell r="F13">
            <v>7898133135941</v>
          </cell>
          <cell r="G13" t="str">
            <v>BRONQTRAT INFANTIL XPE 15MG/5ML X 100ML</v>
          </cell>
          <cell r="H13">
            <v>200</v>
          </cell>
          <cell r="I13">
            <v>0</v>
          </cell>
          <cell r="J13">
            <v>50</v>
          </cell>
          <cell r="K13">
            <v>14</v>
          </cell>
          <cell r="L13">
            <v>86</v>
          </cell>
          <cell r="M13">
            <v>100</v>
          </cell>
          <cell r="N13">
            <v>66.666666666666671</v>
          </cell>
          <cell r="O13">
            <v>250</v>
          </cell>
        </row>
        <row r="14">
          <cell r="F14">
            <v>7899470805955</v>
          </cell>
          <cell r="G14" t="str">
            <v>BRONQTRAT XPE 30MG/5ML X 100ML</v>
          </cell>
          <cell r="H14">
            <v>152</v>
          </cell>
          <cell r="I14">
            <v>0</v>
          </cell>
          <cell r="J14">
            <v>0</v>
          </cell>
          <cell r="K14">
            <v>72</v>
          </cell>
          <cell r="L14">
            <v>69</v>
          </cell>
          <cell r="M14">
            <v>18</v>
          </cell>
          <cell r="N14">
            <v>53</v>
          </cell>
          <cell r="O14">
            <v>152</v>
          </cell>
        </row>
        <row r="15">
          <cell r="F15">
            <v>7899470802565</v>
          </cell>
          <cell r="G15" t="str">
            <v>BUSCOPLEX COMPOSTO GOT 333.4MG/ML X 20ML</v>
          </cell>
          <cell r="H15">
            <v>311</v>
          </cell>
          <cell r="I15">
            <v>0</v>
          </cell>
          <cell r="J15">
            <v>0</v>
          </cell>
          <cell r="K15">
            <v>59</v>
          </cell>
          <cell r="L15">
            <v>113</v>
          </cell>
          <cell r="M15">
            <v>141</v>
          </cell>
          <cell r="N15">
            <v>104.33333333333333</v>
          </cell>
          <cell r="O15">
            <v>311</v>
          </cell>
        </row>
        <row r="16">
          <cell r="F16">
            <v>7899898601481</v>
          </cell>
          <cell r="G16" t="str">
            <v>CALCIOVITAL B12 SUS OR X 250ML</v>
          </cell>
          <cell r="H16">
            <v>13</v>
          </cell>
          <cell r="I16">
            <v>72</v>
          </cell>
          <cell r="J16">
            <v>0</v>
          </cell>
          <cell r="K16">
            <v>20</v>
          </cell>
          <cell r="L16">
            <v>13</v>
          </cell>
          <cell r="M16">
            <v>13</v>
          </cell>
          <cell r="N16">
            <v>15.333333333333334</v>
          </cell>
          <cell r="O16">
            <v>85</v>
          </cell>
        </row>
        <row r="17">
          <cell r="F17">
            <v>7899898601146</v>
          </cell>
          <cell r="G17" t="str">
            <v>CALCIOVITAL D3 625MG COM REV X 60</v>
          </cell>
          <cell r="H17">
            <v>122</v>
          </cell>
          <cell r="I17">
            <v>100</v>
          </cell>
          <cell r="J17">
            <v>0</v>
          </cell>
          <cell r="K17">
            <v>2</v>
          </cell>
          <cell r="L17">
            <v>10</v>
          </cell>
          <cell r="M17">
            <v>8</v>
          </cell>
          <cell r="N17">
            <v>6.666666666666667</v>
          </cell>
          <cell r="O17">
            <v>222</v>
          </cell>
        </row>
        <row r="18">
          <cell r="F18">
            <v>7899898601061</v>
          </cell>
          <cell r="G18" t="str">
            <v>CALCIOVITAL D3 B12  SOL OR X 250ML</v>
          </cell>
          <cell r="H18">
            <v>108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 t="str">
            <v>-</v>
          </cell>
          <cell r="N18">
            <v>0</v>
          </cell>
          <cell r="O18">
            <v>108</v>
          </cell>
        </row>
        <row r="19">
          <cell r="F19">
            <v>7898557141337</v>
          </cell>
          <cell r="G19" t="str">
            <v>CALCIOVITAL KIDS SUS OR X 250ML</v>
          </cell>
          <cell r="H19">
            <v>54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9</v>
          </cell>
          <cell r="N19">
            <v>3.3333333333333335</v>
          </cell>
          <cell r="O19">
            <v>54</v>
          </cell>
        </row>
        <row r="20">
          <cell r="F20">
            <v>7899470804149</v>
          </cell>
          <cell r="G20" t="str">
            <v>CARDOMARIN CAP DURA 254MG X 20</v>
          </cell>
          <cell r="H20">
            <v>223</v>
          </cell>
          <cell r="I20">
            <v>0</v>
          </cell>
          <cell r="J20">
            <v>0</v>
          </cell>
          <cell r="K20">
            <v>61</v>
          </cell>
          <cell r="L20">
            <v>41</v>
          </cell>
          <cell r="M20">
            <v>71</v>
          </cell>
          <cell r="N20">
            <v>57.666666666666664</v>
          </cell>
          <cell r="O20">
            <v>223</v>
          </cell>
        </row>
        <row r="21">
          <cell r="F21">
            <v>7899470804200</v>
          </cell>
          <cell r="G21" t="str">
            <v>CARDOMARIN COM REV 127MG X 20</v>
          </cell>
          <cell r="H21">
            <v>257</v>
          </cell>
          <cell r="I21">
            <v>0</v>
          </cell>
          <cell r="J21">
            <v>0</v>
          </cell>
          <cell r="K21">
            <v>58</v>
          </cell>
          <cell r="L21">
            <v>68</v>
          </cell>
          <cell r="M21">
            <v>75</v>
          </cell>
          <cell r="N21">
            <v>67</v>
          </cell>
          <cell r="O21">
            <v>257</v>
          </cell>
        </row>
        <row r="22">
          <cell r="F22">
            <v>7899470808482</v>
          </cell>
          <cell r="G22" t="str">
            <v>CARDOMARIN COM REV 127MG X 30</v>
          </cell>
          <cell r="H22">
            <v>169</v>
          </cell>
          <cell r="I22">
            <v>100</v>
          </cell>
          <cell r="J22">
            <v>0</v>
          </cell>
          <cell r="K22">
            <v>14</v>
          </cell>
          <cell r="L22">
            <v>13</v>
          </cell>
          <cell r="M22">
            <v>26</v>
          </cell>
          <cell r="N22">
            <v>17.666666666666668</v>
          </cell>
          <cell r="O22">
            <v>269</v>
          </cell>
        </row>
        <row r="23">
          <cell r="F23">
            <v>7899898602099</v>
          </cell>
          <cell r="G23" t="str">
            <v>COMPLE B COM REV X 50</v>
          </cell>
          <cell r="H23">
            <v>76</v>
          </cell>
          <cell r="I23">
            <v>0</v>
          </cell>
          <cell r="J23">
            <v>0</v>
          </cell>
          <cell r="K23">
            <v>7</v>
          </cell>
          <cell r="L23">
            <v>33</v>
          </cell>
          <cell r="M23">
            <v>12</v>
          </cell>
          <cell r="N23">
            <v>17.333333333333332</v>
          </cell>
          <cell r="O23">
            <v>76</v>
          </cell>
        </row>
        <row r="24">
          <cell r="F24">
            <v>7899470808093</v>
          </cell>
          <cell r="G24" t="str">
            <v>DIPIRONA MONOIDRATADA COM 1G X 10</v>
          </cell>
          <cell r="H24">
            <v>4975</v>
          </cell>
          <cell r="I24">
            <v>1000</v>
          </cell>
          <cell r="J24">
            <v>0</v>
          </cell>
          <cell r="K24">
            <v>25</v>
          </cell>
          <cell r="L24">
            <v>357</v>
          </cell>
          <cell r="M24">
            <v>5307</v>
          </cell>
          <cell r="N24">
            <v>1896.3333333333333</v>
          </cell>
          <cell r="O24">
            <v>5975</v>
          </cell>
        </row>
        <row r="25">
          <cell r="F25">
            <v>7899470808260</v>
          </cell>
          <cell r="G25" t="str">
            <v>DIPIRONA MONOIDRATADA COM 500MG X 30</v>
          </cell>
          <cell r="H25">
            <v>193</v>
          </cell>
          <cell r="I25">
            <v>0</v>
          </cell>
          <cell r="J25">
            <v>0</v>
          </cell>
          <cell r="K25">
            <v>13</v>
          </cell>
          <cell r="L25">
            <v>70</v>
          </cell>
          <cell r="M25">
            <v>24</v>
          </cell>
          <cell r="N25">
            <v>35.666666666666664</v>
          </cell>
          <cell r="O25">
            <v>193</v>
          </cell>
        </row>
        <row r="26">
          <cell r="F26">
            <v>7899470808246</v>
          </cell>
          <cell r="G26" t="str">
            <v>DIPIRONA MONOIDRATADA GOT 500MG/ML X10ML</v>
          </cell>
          <cell r="H26">
            <v>0</v>
          </cell>
          <cell r="I26">
            <v>0</v>
          </cell>
          <cell r="J26">
            <v>240</v>
          </cell>
          <cell r="K26">
            <v>0</v>
          </cell>
          <cell r="L26">
            <v>0</v>
          </cell>
          <cell r="M26" t="str">
            <v>-</v>
          </cell>
          <cell r="N26">
            <v>0</v>
          </cell>
          <cell r="O26">
            <v>240</v>
          </cell>
        </row>
        <row r="27">
          <cell r="F27">
            <v>7899470808253</v>
          </cell>
          <cell r="G27" t="str">
            <v>DIPIRONA MONOIDRATADA GOT 500MG/ML X20ML</v>
          </cell>
          <cell r="H27">
            <v>7700</v>
          </cell>
          <cell r="I27">
            <v>200</v>
          </cell>
          <cell r="J27">
            <v>0</v>
          </cell>
          <cell r="K27">
            <v>1450</v>
          </cell>
          <cell r="L27">
            <v>1843</v>
          </cell>
          <cell r="M27">
            <v>933</v>
          </cell>
          <cell r="N27">
            <v>1408.6666666666667</v>
          </cell>
          <cell r="O27">
            <v>7900</v>
          </cell>
        </row>
        <row r="28">
          <cell r="F28">
            <v>7899470807744</v>
          </cell>
          <cell r="G28" t="str">
            <v>GASTROBEM SUS OR X 240ML</v>
          </cell>
          <cell r="H28">
            <v>681</v>
          </cell>
          <cell r="I28">
            <v>684</v>
          </cell>
          <cell r="J28">
            <v>0</v>
          </cell>
          <cell r="K28">
            <v>3</v>
          </cell>
          <cell r="L28">
            <v>108</v>
          </cell>
          <cell r="M28" t="str">
            <v>-</v>
          </cell>
          <cell r="N28">
            <v>55.5</v>
          </cell>
          <cell r="O28">
            <v>1365</v>
          </cell>
        </row>
        <row r="29">
          <cell r="F29">
            <v>7898133139253</v>
          </cell>
          <cell r="G29" t="str">
            <v>HIDRALYTE 45 AGUA DE COCO SOL OR X 500ML</v>
          </cell>
          <cell r="H29">
            <v>396</v>
          </cell>
          <cell r="I29">
            <v>168</v>
          </cell>
          <cell r="J29">
            <v>0</v>
          </cell>
          <cell r="K29">
            <v>48</v>
          </cell>
          <cell r="L29">
            <v>108</v>
          </cell>
          <cell r="M29">
            <v>129</v>
          </cell>
          <cell r="N29">
            <v>95</v>
          </cell>
          <cell r="O29">
            <v>564</v>
          </cell>
        </row>
        <row r="30">
          <cell r="F30">
            <v>7898133139246</v>
          </cell>
          <cell r="G30" t="str">
            <v>HIDRALYTE 45 GUARANA SOL OR X 500ML</v>
          </cell>
          <cell r="H30">
            <v>295</v>
          </cell>
          <cell r="I30">
            <v>168</v>
          </cell>
          <cell r="J30">
            <v>0</v>
          </cell>
          <cell r="K30">
            <v>44</v>
          </cell>
          <cell r="L30">
            <v>70</v>
          </cell>
          <cell r="M30">
            <v>51</v>
          </cell>
          <cell r="N30">
            <v>55</v>
          </cell>
          <cell r="O30">
            <v>463</v>
          </cell>
        </row>
        <row r="31">
          <cell r="F31">
            <v>7898133139277</v>
          </cell>
          <cell r="G31" t="str">
            <v>HIDRALYTE 45 LARANJA SOL OR X 500ML</v>
          </cell>
          <cell r="H31">
            <v>417</v>
          </cell>
          <cell r="I31">
            <v>336</v>
          </cell>
          <cell r="J31">
            <v>0</v>
          </cell>
          <cell r="K31">
            <v>48</v>
          </cell>
          <cell r="L31">
            <v>84</v>
          </cell>
          <cell r="M31">
            <v>46</v>
          </cell>
          <cell r="N31">
            <v>59.333333333333336</v>
          </cell>
          <cell r="O31">
            <v>753</v>
          </cell>
        </row>
        <row r="32">
          <cell r="F32">
            <v>7898133139260</v>
          </cell>
          <cell r="G32" t="str">
            <v>HIDRALYTE 45 TUTTI-FRUTTI SOL OR X 500ML</v>
          </cell>
          <cell r="H32">
            <v>532</v>
          </cell>
          <cell r="I32">
            <v>408</v>
          </cell>
          <cell r="J32">
            <v>0</v>
          </cell>
          <cell r="K32">
            <v>38</v>
          </cell>
          <cell r="L32">
            <v>164</v>
          </cell>
          <cell r="M32">
            <v>75</v>
          </cell>
          <cell r="N32">
            <v>92.333333333333329</v>
          </cell>
          <cell r="O32">
            <v>940</v>
          </cell>
        </row>
        <row r="33">
          <cell r="F33">
            <v>7898133139239</v>
          </cell>
          <cell r="G33" t="str">
            <v>HIDRALYTE 45 UVA SOL OR X 500ML</v>
          </cell>
          <cell r="H33">
            <v>418</v>
          </cell>
          <cell r="I33">
            <v>240</v>
          </cell>
          <cell r="J33">
            <v>0</v>
          </cell>
          <cell r="K33">
            <v>82</v>
          </cell>
          <cell r="L33">
            <v>138</v>
          </cell>
          <cell r="M33">
            <v>127</v>
          </cell>
          <cell r="N33">
            <v>115.66666666666667</v>
          </cell>
          <cell r="O33">
            <v>658</v>
          </cell>
        </row>
        <row r="34">
          <cell r="F34">
            <v>7899898602198</v>
          </cell>
          <cell r="G34" t="str">
            <v>HIDRALYTE EFF ABACAXI COM X 10</v>
          </cell>
          <cell r="H34">
            <v>100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27</v>
          </cell>
          <cell r="N34">
            <v>9</v>
          </cell>
          <cell r="O34">
            <v>100</v>
          </cell>
        </row>
        <row r="35">
          <cell r="F35">
            <v>7899898602181</v>
          </cell>
          <cell r="G35" t="str">
            <v>HIDRALYTE EFF GUARANÁ COM X 10</v>
          </cell>
          <cell r="H35">
            <v>35</v>
          </cell>
          <cell r="I35">
            <v>0</v>
          </cell>
          <cell r="J35">
            <v>0</v>
          </cell>
          <cell r="K35">
            <v>0</v>
          </cell>
          <cell r="L35">
            <v>9</v>
          </cell>
          <cell r="M35">
            <v>28</v>
          </cell>
          <cell r="N35">
            <v>12.333333333333334</v>
          </cell>
          <cell r="O35">
            <v>35</v>
          </cell>
        </row>
        <row r="36">
          <cell r="F36">
            <v>7899898602174</v>
          </cell>
          <cell r="G36" t="str">
            <v>HIDRALYTE EFF LARANJA COM X 10</v>
          </cell>
          <cell r="H36">
            <v>40</v>
          </cell>
          <cell r="I36">
            <v>0</v>
          </cell>
          <cell r="J36">
            <v>0</v>
          </cell>
          <cell r="K36">
            <v>0</v>
          </cell>
          <cell r="L36">
            <v>9</v>
          </cell>
          <cell r="M36">
            <v>27</v>
          </cell>
          <cell r="N36">
            <v>12</v>
          </cell>
          <cell r="O36">
            <v>40</v>
          </cell>
        </row>
        <row r="37">
          <cell r="F37">
            <v>7898133137297</v>
          </cell>
          <cell r="G37" t="str">
            <v>HIDRAPLEX AGUA DE COCO PO 27.9G ENV X 4</v>
          </cell>
          <cell r="H37">
            <v>231</v>
          </cell>
          <cell r="I37">
            <v>0</v>
          </cell>
          <cell r="J37">
            <v>0</v>
          </cell>
          <cell r="K37">
            <v>39</v>
          </cell>
          <cell r="L37">
            <v>65</v>
          </cell>
          <cell r="M37">
            <v>81</v>
          </cell>
          <cell r="N37">
            <v>61.666666666666664</v>
          </cell>
          <cell r="O37">
            <v>231</v>
          </cell>
        </row>
        <row r="38">
          <cell r="F38">
            <v>7899898602273</v>
          </cell>
          <cell r="G38" t="str">
            <v>HIDRAPLEX EFF ABACAXI COM X 10</v>
          </cell>
          <cell r="H38">
            <v>43</v>
          </cell>
          <cell r="I38">
            <v>0</v>
          </cell>
          <cell r="J38">
            <v>0</v>
          </cell>
          <cell r="K38">
            <v>0</v>
          </cell>
          <cell r="L38">
            <v>9</v>
          </cell>
          <cell r="M38">
            <v>27</v>
          </cell>
          <cell r="N38">
            <v>12</v>
          </cell>
          <cell r="O38">
            <v>43</v>
          </cell>
        </row>
        <row r="39">
          <cell r="F39">
            <v>7899898602266</v>
          </cell>
          <cell r="G39" t="str">
            <v>HIDRAPLEX EFF GUARANÁ COM X 10</v>
          </cell>
          <cell r="H39">
            <v>33</v>
          </cell>
          <cell r="I39">
            <v>0</v>
          </cell>
          <cell r="J39">
            <v>100</v>
          </cell>
          <cell r="K39">
            <v>0</v>
          </cell>
          <cell r="L39">
            <v>8</v>
          </cell>
          <cell r="M39">
            <v>27</v>
          </cell>
          <cell r="N39">
            <v>11.666666666666666</v>
          </cell>
          <cell r="O39">
            <v>133</v>
          </cell>
        </row>
        <row r="40">
          <cell r="F40">
            <v>7899898602259</v>
          </cell>
          <cell r="G40" t="str">
            <v>HIDRAPLEX EFF LARANJA COM X 10</v>
          </cell>
          <cell r="H40">
            <v>134</v>
          </cell>
          <cell r="I40">
            <v>0</v>
          </cell>
          <cell r="J40">
            <v>0</v>
          </cell>
          <cell r="K40">
            <v>0</v>
          </cell>
          <cell r="L40">
            <v>8</v>
          </cell>
          <cell r="M40">
            <v>27</v>
          </cell>
          <cell r="N40">
            <v>11.666666666666666</v>
          </cell>
          <cell r="O40">
            <v>134</v>
          </cell>
        </row>
        <row r="41">
          <cell r="F41">
            <v>7898133137334</v>
          </cell>
          <cell r="G41" t="str">
            <v>HIDRAPLEX GUARANA PO 27.9G ENV X 4</v>
          </cell>
          <cell r="H41">
            <v>216</v>
          </cell>
          <cell r="I41">
            <v>0</v>
          </cell>
          <cell r="J41">
            <v>0</v>
          </cell>
          <cell r="K41">
            <v>26</v>
          </cell>
          <cell r="L41">
            <v>42</v>
          </cell>
          <cell r="M41">
            <v>65</v>
          </cell>
          <cell r="N41">
            <v>44.333333333333336</v>
          </cell>
          <cell r="O41">
            <v>216</v>
          </cell>
        </row>
        <row r="42">
          <cell r="F42">
            <v>7898133137372</v>
          </cell>
          <cell r="G42" t="str">
            <v>HIDRAPLEX LARANJA PO 27.9G ENV X 4</v>
          </cell>
          <cell r="H42">
            <v>143</v>
          </cell>
          <cell r="I42">
            <v>90</v>
          </cell>
          <cell r="J42">
            <v>0</v>
          </cell>
          <cell r="K42">
            <v>37</v>
          </cell>
          <cell r="L42">
            <v>54</v>
          </cell>
          <cell r="M42">
            <v>25</v>
          </cell>
          <cell r="N42">
            <v>38.666666666666664</v>
          </cell>
          <cell r="O42">
            <v>233</v>
          </cell>
        </row>
        <row r="43">
          <cell r="F43">
            <v>7898133137310</v>
          </cell>
          <cell r="G43" t="str">
            <v>HIDRAPLEX NATURAL PO 27.9G ENV X 4</v>
          </cell>
          <cell r="H43">
            <v>591</v>
          </cell>
          <cell r="I43">
            <v>0</v>
          </cell>
          <cell r="J43">
            <v>0</v>
          </cell>
          <cell r="K43">
            <v>60</v>
          </cell>
          <cell r="L43">
            <v>109</v>
          </cell>
          <cell r="M43">
            <v>117</v>
          </cell>
          <cell r="N43">
            <v>95.333333333333329</v>
          </cell>
          <cell r="O43">
            <v>591</v>
          </cell>
        </row>
        <row r="44">
          <cell r="F44">
            <v>7898133137396</v>
          </cell>
          <cell r="G44" t="str">
            <v>HIDRAPLEX TUTTI-FRUTTI PO 27.9G ENV X 4</v>
          </cell>
          <cell r="H44">
            <v>543</v>
          </cell>
          <cell r="I44">
            <v>0</v>
          </cell>
          <cell r="J44">
            <v>0</v>
          </cell>
          <cell r="K44">
            <v>14</v>
          </cell>
          <cell r="L44">
            <v>26</v>
          </cell>
          <cell r="M44">
            <v>36</v>
          </cell>
          <cell r="N44">
            <v>25.333333333333332</v>
          </cell>
          <cell r="O44">
            <v>543</v>
          </cell>
        </row>
        <row r="45">
          <cell r="F45">
            <v>7898133137358</v>
          </cell>
          <cell r="G45" t="str">
            <v>HIDRAPLEX UVA PO 27.9G ENV X 4</v>
          </cell>
          <cell r="H45">
            <v>181</v>
          </cell>
          <cell r="I45">
            <v>0</v>
          </cell>
          <cell r="J45">
            <v>0</v>
          </cell>
          <cell r="K45">
            <v>29</v>
          </cell>
          <cell r="L45">
            <v>59</v>
          </cell>
          <cell r="M45">
            <v>72</v>
          </cell>
          <cell r="N45">
            <v>53.333333333333336</v>
          </cell>
          <cell r="O45">
            <v>181</v>
          </cell>
        </row>
        <row r="46">
          <cell r="F46">
            <v>7898133134760</v>
          </cell>
          <cell r="G46" t="str">
            <v>IBUPROTRAT INF SUS SER 20MG/ML X 100ML</v>
          </cell>
          <cell r="H46">
            <v>198</v>
          </cell>
          <cell r="I46">
            <v>50</v>
          </cell>
          <cell r="J46">
            <v>0</v>
          </cell>
          <cell r="K46">
            <v>36</v>
          </cell>
          <cell r="L46">
            <v>40</v>
          </cell>
          <cell r="M46">
            <v>61</v>
          </cell>
          <cell r="N46">
            <v>45.666666666666664</v>
          </cell>
          <cell r="O46">
            <v>248</v>
          </cell>
        </row>
        <row r="47">
          <cell r="F47">
            <v>7898133134234</v>
          </cell>
          <cell r="G47" t="str">
            <v>IBUPROTRAT SUS GOT 50MG/ML X 30ML</v>
          </cell>
          <cell r="H47">
            <v>692</v>
          </cell>
          <cell r="I47">
            <v>0</v>
          </cell>
          <cell r="J47">
            <v>0</v>
          </cell>
          <cell r="K47">
            <v>6</v>
          </cell>
          <cell r="L47">
            <v>100</v>
          </cell>
          <cell r="M47">
            <v>259</v>
          </cell>
          <cell r="N47">
            <v>121.66666666666667</v>
          </cell>
          <cell r="O47">
            <v>692</v>
          </cell>
        </row>
        <row r="48">
          <cell r="F48">
            <v>7899470807997</v>
          </cell>
          <cell r="G48" t="str">
            <v>KALONAT 20% X 10ML</v>
          </cell>
          <cell r="H48">
            <v>426</v>
          </cell>
          <cell r="I48">
            <v>0</v>
          </cell>
          <cell r="J48">
            <v>0</v>
          </cell>
          <cell r="K48">
            <v>197</v>
          </cell>
          <cell r="L48">
            <v>309</v>
          </cell>
          <cell r="M48">
            <v>175</v>
          </cell>
          <cell r="N48">
            <v>227</v>
          </cell>
          <cell r="O48">
            <v>426</v>
          </cell>
        </row>
        <row r="49">
          <cell r="F49">
            <v>7899898601221</v>
          </cell>
          <cell r="G49" t="str">
            <v>LACTPREV 10.000 CAP DURA 500MG X 30</v>
          </cell>
          <cell r="H49">
            <v>45</v>
          </cell>
          <cell r="I49">
            <v>0</v>
          </cell>
          <cell r="J49">
            <v>0</v>
          </cell>
          <cell r="K49">
            <v>2</v>
          </cell>
          <cell r="L49">
            <v>0</v>
          </cell>
          <cell r="M49">
            <v>1</v>
          </cell>
          <cell r="N49">
            <v>1</v>
          </cell>
          <cell r="O49">
            <v>45</v>
          </cell>
        </row>
        <row r="50">
          <cell r="F50">
            <v>7898557141054</v>
          </cell>
          <cell r="G50" t="str">
            <v>LACTULIFE AMEIXA SOL OR X 120ML</v>
          </cell>
          <cell r="H50">
            <v>105</v>
          </cell>
          <cell r="I50">
            <v>0</v>
          </cell>
          <cell r="J50">
            <v>0</v>
          </cell>
          <cell r="K50">
            <v>14</v>
          </cell>
          <cell r="L50">
            <v>31</v>
          </cell>
          <cell r="M50">
            <v>6</v>
          </cell>
          <cell r="N50">
            <v>17</v>
          </cell>
          <cell r="O50">
            <v>105</v>
          </cell>
        </row>
        <row r="51">
          <cell r="F51">
            <v>7898557141061</v>
          </cell>
          <cell r="G51" t="str">
            <v>LACTULIFE SALADA FRUTAS SOL OR X 120ML</v>
          </cell>
          <cell r="H51">
            <v>123</v>
          </cell>
          <cell r="I51">
            <v>0</v>
          </cell>
          <cell r="J51">
            <v>0</v>
          </cell>
          <cell r="K51">
            <v>5</v>
          </cell>
          <cell r="L51">
            <v>22</v>
          </cell>
          <cell r="M51">
            <v>4</v>
          </cell>
          <cell r="N51">
            <v>10.333333333333334</v>
          </cell>
          <cell r="O51">
            <v>123</v>
          </cell>
        </row>
        <row r="52">
          <cell r="F52">
            <v>7898133139420</v>
          </cell>
          <cell r="G52" t="str">
            <v>L-ENEMA SOL RET 160MG/ML X 130ML</v>
          </cell>
          <cell r="H52">
            <v>734</v>
          </cell>
          <cell r="I52">
            <v>600</v>
          </cell>
          <cell r="J52">
            <v>0</v>
          </cell>
          <cell r="K52">
            <v>66</v>
          </cell>
          <cell r="L52">
            <v>5</v>
          </cell>
          <cell r="M52">
            <v>174</v>
          </cell>
          <cell r="N52">
            <v>81.666666666666671</v>
          </cell>
          <cell r="O52">
            <v>1334</v>
          </cell>
        </row>
        <row r="53">
          <cell r="F53">
            <v>7898133134715</v>
          </cell>
          <cell r="G53" t="str">
            <v>LIMONADA PURGATIVA SOL OR 175MG/MLX200ML</v>
          </cell>
          <cell r="H53">
            <v>127</v>
          </cell>
          <cell r="I53">
            <v>0</v>
          </cell>
          <cell r="J53">
            <v>0</v>
          </cell>
          <cell r="K53">
            <v>13</v>
          </cell>
          <cell r="L53">
            <v>12</v>
          </cell>
          <cell r="M53">
            <v>5</v>
          </cell>
          <cell r="N53">
            <v>10</v>
          </cell>
          <cell r="O53">
            <v>127</v>
          </cell>
        </row>
        <row r="54">
          <cell r="F54">
            <v>7898133137969</v>
          </cell>
          <cell r="G54" t="str">
            <v>LUFBEM SUS OR GOT 75MG/ML X 15ML</v>
          </cell>
          <cell r="H54">
            <v>1012</v>
          </cell>
          <cell r="I54">
            <v>600</v>
          </cell>
          <cell r="J54">
            <v>0</v>
          </cell>
          <cell r="K54">
            <v>350</v>
          </cell>
          <cell r="L54">
            <v>638</v>
          </cell>
          <cell r="M54">
            <v>526</v>
          </cell>
          <cell r="N54">
            <v>504.66666666666669</v>
          </cell>
          <cell r="O54">
            <v>1612</v>
          </cell>
        </row>
        <row r="55">
          <cell r="F55">
            <v>7899470802275</v>
          </cell>
          <cell r="G55" t="str">
            <v>MAGMAX HORTELA SUS OR 80MG/ML X 100ML</v>
          </cell>
          <cell r="H55">
            <v>271</v>
          </cell>
          <cell r="I55">
            <v>0</v>
          </cell>
          <cell r="J55">
            <v>0</v>
          </cell>
          <cell r="K55">
            <v>67</v>
          </cell>
          <cell r="L55">
            <v>112</v>
          </cell>
          <cell r="M55">
            <v>61</v>
          </cell>
          <cell r="N55">
            <v>80</v>
          </cell>
          <cell r="O55">
            <v>271</v>
          </cell>
        </row>
        <row r="56">
          <cell r="F56">
            <v>7899470808048</v>
          </cell>
          <cell r="G56" t="str">
            <v>MAGMAX HORTELÃ SUS OR 80MG/ML X 300ML</v>
          </cell>
          <cell r="H56">
            <v>156</v>
          </cell>
          <cell r="I56">
            <v>108</v>
          </cell>
          <cell r="J56">
            <v>0</v>
          </cell>
          <cell r="K56">
            <v>26</v>
          </cell>
          <cell r="L56">
            <v>19</v>
          </cell>
          <cell r="M56">
            <v>23</v>
          </cell>
          <cell r="N56">
            <v>22.666666666666668</v>
          </cell>
          <cell r="O56">
            <v>264</v>
          </cell>
        </row>
        <row r="57">
          <cell r="F57">
            <v>7899470808031</v>
          </cell>
          <cell r="G57" t="str">
            <v>MAGMAX TRAD SUS OR 80MG/ML X 300ML</v>
          </cell>
          <cell r="H57">
            <v>249</v>
          </cell>
          <cell r="I57">
            <v>0</v>
          </cell>
          <cell r="J57">
            <v>0</v>
          </cell>
          <cell r="K57">
            <v>102</v>
          </cell>
          <cell r="L57">
            <v>103</v>
          </cell>
          <cell r="M57">
            <v>84</v>
          </cell>
          <cell r="N57">
            <v>96.333333333333329</v>
          </cell>
          <cell r="O57">
            <v>249</v>
          </cell>
        </row>
        <row r="58">
          <cell r="F58">
            <v>7899470802268</v>
          </cell>
          <cell r="G58" t="str">
            <v>MAGMAX TRADICIONAL SUS OR 80MG/ML X100ML</v>
          </cell>
          <cell r="H58">
            <v>433</v>
          </cell>
          <cell r="I58">
            <v>0</v>
          </cell>
          <cell r="J58">
            <v>0</v>
          </cell>
          <cell r="K58">
            <v>126</v>
          </cell>
          <cell r="L58">
            <v>249</v>
          </cell>
          <cell r="M58">
            <v>104</v>
          </cell>
          <cell r="N58">
            <v>159.66666666666666</v>
          </cell>
          <cell r="O58">
            <v>433</v>
          </cell>
        </row>
        <row r="59">
          <cell r="F59">
            <v>7899470807225</v>
          </cell>
          <cell r="G59" t="str">
            <v>MASFEROL COM REV 109MG X 40</v>
          </cell>
          <cell r="H59">
            <v>264</v>
          </cell>
          <cell r="I59">
            <v>0</v>
          </cell>
          <cell r="J59">
            <v>0</v>
          </cell>
          <cell r="K59">
            <v>21</v>
          </cell>
          <cell r="L59">
            <v>71</v>
          </cell>
          <cell r="M59">
            <v>73</v>
          </cell>
          <cell r="N59">
            <v>55</v>
          </cell>
          <cell r="O59">
            <v>264</v>
          </cell>
        </row>
        <row r="60">
          <cell r="F60">
            <v>7898133134999</v>
          </cell>
          <cell r="G60" t="str">
            <v>MASFEROL SOL OR 25MG/ML X 100ML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 t="str">
            <v>-</v>
          </cell>
          <cell r="N60">
            <v>0</v>
          </cell>
          <cell r="O60">
            <v>0</v>
          </cell>
        </row>
        <row r="61">
          <cell r="F61">
            <v>7898557147643</v>
          </cell>
          <cell r="G61" t="str">
            <v>MATHERLLY GEST COM REV 1000MG X 30</v>
          </cell>
          <cell r="H61">
            <v>282</v>
          </cell>
          <cell r="I61">
            <v>200</v>
          </cell>
          <cell r="J61">
            <v>0</v>
          </cell>
          <cell r="K61">
            <v>59</v>
          </cell>
          <cell r="L61">
            <v>121</v>
          </cell>
          <cell r="M61">
            <v>100</v>
          </cell>
          <cell r="N61">
            <v>93.333333333333329</v>
          </cell>
          <cell r="O61">
            <v>482</v>
          </cell>
        </row>
        <row r="62">
          <cell r="F62">
            <v>7898557147650</v>
          </cell>
          <cell r="G62" t="str">
            <v>MATHERLLY LACT COM REV 750MG X 30</v>
          </cell>
          <cell r="H62">
            <v>66</v>
          </cell>
          <cell r="I62">
            <v>100</v>
          </cell>
          <cell r="J62">
            <v>0</v>
          </cell>
          <cell r="K62">
            <v>31</v>
          </cell>
          <cell r="L62">
            <v>28</v>
          </cell>
          <cell r="M62">
            <v>42</v>
          </cell>
          <cell r="N62">
            <v>33.666666666666664</v>
          </cell>
          <cell r="O62">
            <v>166</v>
          </cell>
        </row>
        <row r="63">
          <cell r="F63">
            <v>7899470807362</v>
          </cell>
          <cell r="G63" t="str">
            <v>MAXALGINA COM 1G X 10</v>
          </cell>
          <cell r="H63">
            <v>16895</v>
          </cell>
          <cell r="I63">
            <v>7000</v>
          </cell>
          <cell r="J63">
            <v>0</v>
          </cell>
          <cell r="K63">
            <v>11195</v>
          </cell>
          <cell r="L63">
            <v>16987</v>
          </cell>
          <cell r="M63">
            <v>9198</v>
          </cell>
          <cell r="N63">
            <v>12460</v>
          </cell>
          <cell r="O63">
            <v>23895</v>
          </cell>
        </row>
        <row r="64">
          <cell r="F64">
            <v>7899470807638</v>
          </cell>
          <cell r="G64" t="str">
            <v>MAXALGINA COM 1G X 20</v>
          </cell>
          <cell r="H64">
            <v>2855</v>
          </cell>
          <cell r="I64">
            <v>2400</v>
          </cell>
          <cell r="J64">
            <v>0</v>
          </cell>
          <cell r="K64">
            <v>141</v>
          </cell>
          <cell r="L64">
            <v>212</v>
          </cell>
          <cell r="M64">
            <v>100</v>
          </cell>
          <cell r="N64">
            <v>151</v>
          </cell>
          <cell r="O64">
            <v>5255</v>
          </cell>
        </row>
        <row r="65">
          <cell r="F65">
            <v>7899470804576</v>
          </cell>
          <cell r="G65" t="str">
            <v>MAXALGINA COM 500MG X 30</v>
          </cell>
          <cell r="H65">
            <v>556</v>
          </cell>
          <cell r="I65">
            <v>0</v>
          </cell>
          <cell r="J65">
            <v>0</v>
          </cell>
          <cell r="K65">
            <v>44</v>
          </cell>
          <cell r="L65">
            <v>106</v>
          </cell>
          <cell r="M65">
            <v>499</v>
          </cell>
          <cell r="N65">
            <v>216.33333333333334</v>
          </cell>
          <cell r="O65">
            <v>556</v>
          </cell>
        </row>
        <row r="66">
          <cell r="F66">
            <v>7899470804521</v>
          </cell>
          <cell r="G66" t="str">
            <v>MAXALGINA DISPLAY COM 500MG X 100</v>
          </cell>
          <cell r="H66">
            <v>35</v>
          </cell>
          <cell r="I66">
            <v>0</v>
          </cell>
          <cell r="J66">
            <v>0</v>
          </cell>
          <cell r="K66">
            <v>1</v>
          </cell>
          <cell r="L66">
            <v>2</v>
          </cell>
          <cell r="M66" t="str">
            <v>-</v>
          </cell>
          <cell r="N66">
            <v>1.5</v>
          </cell>
          <cell r="O66">
            <v>35</v>
          </cell>
        </row>
        <row r="67">
          <cell r="F67">
            <v>7898133130403</v>
          </cell>
          <cell r="G67" t="str">
            <v>MAXALGINA SOL OR GOT 500MG/ML X 10ML</v>
          </cell>
          <cell r="H67">
            <v>260</v>
          </cell>
          <cell r="I67">
            <v>0</v>
          </cell>
          <cell r="J67">
            <v>0</v>
          </cell>
          <cell r="K67">
            <v>110</v>
          </cell>
          <cell r="L67">
            <v>50</v>
          </cell>
          <cell r="M67" t="str">
            <v>-</v>
          </cell>
          <cell r="N67">
            <v>80</v>
          </cell>
          <cell r="O67">
            <v>260</v>
          </cell>
        </row>
        <row r="68">
          <cell r="F68">
            <v>7898133130403</v>
          </cell>
          <cell r="G68" t="str">
            <v>MAXALGINA SOL OR GOT 500MG/ML X 10ML</v>
          </cell>
          <cell r="H68">
            <v>260</v>
          </cell>
          <cell r="I68">
            <v>0</v>
          </cell>
          <cell r="J68">
            <v>0</v>
          </cell>
          <cell r="K68">
            <v>110</v>
          </cell>
          <cell r="L68">
            <v>50</v>
          </cell>
          <cell r="M68" t="str">
            <v>-</v>
          </cell>
          <cell r="N68">
            <v>80</v>
          </cell>
          <cell r="O68">
            <v>260</v>
          </cell>
        </row>
        <row r="69">
          <cell r="F69">
            <v>7898133131011</v>
          </cell>
          <cell r="G69" t="str">
            <v>MAXALGINA SOL OR GOT 500MG/ML X 20ML</v>
          </cell>
          <cell r="H69">
            <v>25302</v>
          </cell>
          <cell r="I69">
            <v>0</v>
          </cell>
          <cell r="J69">
            <v>0</v>
          </cell>
          <cell r="K69">
            <v>7622</v>
          </cell>
          <cell r="L69">
            <v>18193</v>
          </cell>
          <cell r="M69">
            <v>9639</v>
          </cell>
          <cell r="N69">
            <v>11818</v>
          </cell>
          <cell r="O69">
            <v>25302</v>
          </cell>
        </row>
        <row r="70">
          <cell r="F70">
            <v>7898133137419</v>
          </cell>
          <cell r="G70" t="str">
            <v>METIOTRAT SOL TOP 10MG/ML X 30ML</v>
          </cell>
          <cell r="H70">
            <v>564</v>
          </cell>
          <cell r="I70">
            <v>0</v>
          </cell>
          <cell r="J70">
            <v>0</v>
          </cell>
          <cell r="K70">
            <v>11</v>
          </cell>
          <cell r="L70">
            <v>76</v>
          </cell>
          <cell r="M70">
            <v>35</v>
          </cell>
          <cell r="N70">
            <v>40.666666666666664</v>
          </cell>
          <cell r="O70">
            <v>564</v>
          </cell>
        </row>
        <row r="71">
          <cell r="F71">
            <v>7898133137426</v>
          </cell>
          <cell r="G71" t="str">
            <v>METIOTRAT SOL TOP SPRAY 10MG/ML X 45ML</v>
          </cell>
          <cell r="H71">
            <v>445</v>
          </cell>
          <cell r="I71">
            <v>0</v>
          </cell>
          <cell r="J71">
            <v>0</v>
          </cell>
          <cell r="K71">
            <v>52</v>
          </cell>
          <cell r="L71">
            <v>150</v>
          </cell>
          <cell r="M71">
            <v>82</v>
          </cell>
          <cell r="N71">
            <v>94.666666666666671</v>
          </cell>
          <cell r="O71">
            <v>445</v>
          </cell>
        </row>
        <row r="72">
          <cell r="F72">
            <v>7899470800424</v>
          </cell>
          <cell r="G72" t="str">
            <v>MOVINAU SOL OR GOT 4MG/ML X 20ML</v>
          </cell>
          <cell r="H72">
            <v>378</v>
          </cell>
          <cell r="I72">
            <v>0</v>
          </cell>
          <cell r="J72">
            <v>0</v>
          </cell>
          <cell r="K72">
            <v>42</v>
          </cell>
          <cell r="L72">
            <v>114</v>
          </cell>
          <cell r="M72">
            <v>81</v>
          </cell>
          <cell r="N72">
            <v>79</v>
          </cell>
          <cell r="O72">
            <v>378</v>
          </cell>
        </row>
        <row r="73">
          <cell r="F73">
            <v>7899470808284</v>
          </cell>
          <cell r="G73" t="str">
            <v>NASOJET ALTO FLUXO 30 ENV 2,16G</v>
          </cell>
          <cell r="H73">
            <v>56</v>
          </cell>
          <cell r="I73">
            <v>24</v>
          </cell>
          <cell r="J73">
            <v>0</v>
          </cell>
          <cell r="K73">
            <v>16</v>
          </cell>
          <cell r="L73">
            <v>24</v>
          </cell>
          <cell r="M73">
            <v>7</v>
          </cell>
          <cell r="N73">
            <v>15.666666666666666</v>
          </cell>
          <cell r="O73">
            <v>80</v>
          </cell>
        </row>
        <row r="74">
          <cell r="F74">
            <v>7899470808277</v>
          </cell>
          <cell r="G74" t="str">
            <v>NASOJET ALTO FLUXO 30 ENV 2,16G + APLIC</v>
          </cell>
          <cell r="H74">
            <v>21</v>
          </cell>
          <cell r="I74">
            <v>36</v>
          </cell>
          <cell r="J74">
            <v>36</v>
          </cell>
          <cell r="K74">
            <v>15</v>
          </cell>
          <cell r="L74">
            <v>0</v>
          </cell>
          <cell r="M74">
            <v>12</v>
          </cell>
          <cell r="N74">
            <v>9</v>
          </cell>
          <cell r="O74">
            <v>93</v>
          </cell>
        </row>
        <row r="75">
          <cell r="F75">
            <v>7899470805641</v>
          </cell>
          <cell r="G75" t="str">
            <v>NASOJET JATO FORTE SOL AER 9MG/MLX 100ML</v>
          </cell>
          <cell r="H75">
            <v>56</v>
          </cell>
          <cell r="I75">
            <v>0</v>
          </cell>
          <cell r="J75">
            <v>100</v>
          </cell>
          <cell r="K75">
            <v>44</v>
          </cell>
          <cell r="L75">
            <v>54</v>
          </cell>
          <cell r="M75">
            <v>34</v>
          </cell>
          <cell r="N75">
            <v>44</v>
          </cell>
          <cell r="O75">
            <v>156</v>
          </cell>
        </row>
        <row r="76">
          <cell r="F76">
            <v>7899470807737</v>
          </cell>
          <cell r="G76" t="str">
            <v>NASOJET KIDS SOL AEROSSOL 9MG/ML X 100ML</v>
          </cell>
          <cell r="H76">
            <v>0</v>
          </cell>
          <cell r="I76">
            <v>0</v>
          </cell>
          <cell r="J76">
            <v>150</v>
          </cell>
          <cell r="K76">
            <v>50</v>
          </cell>
          <cell r="L76">
            <v>0</v>
          </cell>
          <cell r="M76">
            <v>48</v>
          </cell>
          <cell r="N76">
            <v>32.666666666666664</v>
          </cell>
          <cell r="O76">
            <v>150</v>
          </cell>
        </row>
        <row r="77">
          <cell r="F77">
            <v>7898133135248</v>
          </cell>
          <cell r="G77" t="str">
            <v>NASOJET SOL NAS 9MG/ML X 50ML</v>
          </cell>
          <cell r="H77">
            <v>296</v>
          </cell>
          <cell r="I77">
            <v>0</v>
          </cell>
          <cell r="J77">
            <v>200</v>
          </cell>
          <cell r="K77">
            <v>504</v>
          </cell>
          <cell r="L77">
            <v>502</v>
          </cell>
          <cell r="M77">
            <v>401</v>
          </cell>
          <cell r="N77">
            <v>469</v>
          </cell>
          <cell r="O77">
            <v>496</v>
          </cell>
        </row>
        <row r="78">
          <cell r="F78">
            <v>7899470805061</v>
          </cell>
          <cell r="G78" t="str">
            <v>NASOJET SOL NAS AEROSSOL 9MG/ML X 100ML</v>
          </cell>
          <cell r="H78">
            <v>240</v>
          </cell>
          <cell r="I78">
            <v>100</v>
          </cell>
          <cell r="J78">
            <v>0</v>
          </cell>
          <cell r="K78">
            <v>60</v>
          </cell>
          <cell r="L78">
            <v>50</v>
          </cell>
          <cell r="M78">
            <v>75</v>
          </cell>
          <cell r="N78">
            <v>61.666666666666664</v>
          </cell>
          <cell r="O78">
            <v>340</v>
          </cell>
        </row>
        <row r="79">
          <cell r="F79">
            <v>7899898601269</v>
          </cell>
          <cell r="G79" t="str">
            <v>NATUCLER SOL OR FLACONETE X 60</v>
          </cell>
          <cell r="H79">
            <v>75</v>
          </cell>
          <cell r="I79">
            <v>0</v>
          </cell>
          <cell r="J79">
            <v>0</v>
          </cell>
          <cell r="K79">
            <v>2</v>
          </cell>
          <cell r="L79">
            <v>19</v>
          </cell>
          <cell r="M79">
            <v>18</v>
          </cell>
          <cell r="N79">
            <v>13</v>
          </cell>
          <cell r="O79">
            <v>75</v>
          </cell>
        </row>
        <row r="80">
          <cell r="F80">
            <v>7898133136382</v>
          </cell>
          <cell r="G80" t="str">
            <v>NATULAXE CAP DURA 34MG X 20</v>
          </cell>
          <cell r="H80">
            <v>121</v>
          </cell>
          <cell r="I80">
            <v>0</v>
          </cell>
          <cell r="J80">
            <v>0</v>
          </cell>
          <cell r="K80">
            <v>1</v>
          </cell>
          <cell r="L80">
            <v>17</v>
          </cell>
          <cell r="M80">
            <v>24</v>
          </cell>
          <cell r="N80">
            <v>14</v>
          </cell>
          <cell r="O80">
            <v>121</v>
          </cell>
        </row>
        <row r="81">
          <cell r="F81">
            <v>7899470806976</v>
          </cell>
          <cell r="G81" t="str">
            <v>NISTAMAX SUS OR 100.000UI/ML X 50ML</v>
          </cell>
          <cell r="H81">
            <v>129</v>
          </cell>
          <cell r="I81">
            <v>0</v>
          </cell>
          <cell r="J81">
            <v>0</v>
          </cell>
          <cell r="K81">
            <v>26</v>
          </cell>
          <cell r="L81">
            <v>52</v>
          </cell>
          <cell r="M81">
            <v>15</v>
          </cell>
          <cell r="N81">
            <v>31</v>
          </cell>
          <cell r="O81">
            <v>129</v>
          </cell>
        </row>
        <row r="82">
          <cell r="F82">
            <v>7899898602044</v>
          </cell>
          <cell r="G82" t="str">
            <v>NUTRIVIT &gt; 9 SOL OR X 240ML - MADAGASCAR</v>
          </cell>
          <cell r="H82">
            <v>61</v>
          </cell>
          <cell r="I82">
            <v>0</v>
          </cell>
          <cell r="J82">
            <v>0</v>
          </cell>
          <cell r="K82">
            <v>0</v>
          </cell>
          <cell r="L82">
            <v>4</v>
          </cell>
          <cell r="M82">
            <v>2</v>
          </cell>
          <cell r="N82">
            <v>2</v>
          </cell>
          <cell r="O82">
            <v>61</v>
          </cell>
        </row>
        <row r="83">
          <cell r="F83">
            <v>7899898602037</v>
          </cell>
          <cell r="G83" t="str">
            <v>NUTRIVIT 4 A 8 SOL OR X 120ML-MADAGASCAR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 t="str">
            <v>-</v>
          </cell>
          <cell r="N83">
            <v>0</v>
          </cell>
          <cell r="O83">
            <v>0</v>
          </cell>
        </row>
        <row r="84">
          <cell r="F84">
            <v>7899898602020</v>
          </cell>
          <cell r="G84" t="str">
            <v>NUTRIVIT JÚNIOR SOL OR X 240ML-KNGFUPNDA</v>
          </cell>
          <cell r="H84">
            <v>38</v>
          </cell>
          <cell r="I84">
            <v>0</v>
          </cell>
          <cell r="J84">
            <v>0</v>
          </cell>
          <cell r="K84">
            <v>2</v>
          </cell>
          <cell r="L84">
            <v>3</v>
          </cell>
          <cell r="M84" t="str">
            <v>-</v>
          </cell>
          <cell r="N84">
            <v>2.5</v>
          </cell>
          <cell r="O84">
            <v>38</v>
          </cell>
        </row>
        <row r="85">
          <cell r="F85">
            <v>7899898602013</v>
          </cell>
          <cell r="G85" t="str">
            <v>NUTRIVIT KIDS SOL OR X 120ML-KNGFUPNDA</v>
          </cell>
          <cell r="H85">
            <v>86</v>
          </cell>
          <cell r="I85">
            <v>0</v>
          </cell>
          <cell r="J85">
            <v>0</v>
          </cell>
          <cell r="K85">
            <v>3</v>
          </cell>
          <cell r="L85">
            <v>2</v>
          </cell>
          <cell r="M85">
            <v>4</v>
          </cell>
          <cell r="N85">
            <v>3</v>
          </cell>
          <cell r="O85">
            <v>86</v>
          </cell>
        </row>
        <row r="86">
          <cell r="F86">
            <v>7899898602051</v>
          </cell>
          <cell r="G86" t="str">
            <v>NUTRIVIT COM MAST X 60 - MADAGASCAR</v>
          </cell>
          <cell r="H86">
            <v>84</v>
          </cell>
          <cell r="I86">
            <v>0</v>
          </cell>
          <cell r="J86">
            <v>0</v>
          </cell>
          <cell r="K86">
            <v>2</v>
          </cell>
          <cell r="L86">
            <v>0</v>
          </cell>
          <cell r="M86" t="str">
            <v>-</v>
          </cell>
          <cell r="N86">
            <v>1</v>
          </cell>
          <cell r="O86">
            <v>84</v>
          </cell>
        </row>
        <row r="87">
          <cell r="F87">
            <v>7898133138898</v>
          </cell>
          <cell r="G87" t="str">
            <v>OLEO MINERAL X 100ML</v>
          </cell>
          <cell r="H87">
            <v>121</v>
          </cell>
          <cell r="I87">
            <v>0</v>
          </cell>
          <cell r="J87">
            <v>0</v>
          </cell>
          <cell r="K87">
            <v>9</v>
          </cell>
          <cell r="L87">
            <v>8</v>
          </cell>
          <cell r="M87">
            <v>11</v>
          </cell>
          <cell r="N87">
            <v>9.3333333333333339</v>
          </cell>
          <cell r="O87">
            <v>121</v>
          </cell>
        </row>
        <row r="88">
          <cell r="F88">
            <v>7899898601764</v>
          </cell>
          <cell r="G88" t="str">
            <v>OSTEOFIX COM REV 1250MG + 200UI X 60</v>
          </cell>
          <cell r="H88">
            <v>0</v>
          </cell>
          <cell r="I88">
            <v>0</v>
          </cell>
          <cell r="J88">
            <v>150</v>
          </cell>
          <cell r="K88">
            <v>0</v>
          </cell>
          <cell r="L88">
            <v>33</v>
          </cell>
          <cell r="M88">
            <v>17</v>
          </cell>
          <cell r="N88">
            <v>16.666666666666668</v>
          </cell>
          <cell r="O88">
            <v>150</v>
          </cell>
        </row>
        <row r="89">
          <cell r="F89">
            <v>7899898601771</v>
          </cell>
          <cell r="G89" t="str">
            <v>OSTEOFIX COM REV 1500MG + 200UI X 60</v>
          </cell>
          <cell r="H89">
            <v>5</v>
          </cell>
          <cell r="I89">
            <v>100</v>
          </cell>
          <cell r="J89">
            <v>0</v>
          </cell>
          <cell r="K89">
            <v>26</v>
          </cell>
          <cell r="L89">
            <v>25</v>
          </cell>
          <cell r="M89">
            <v>13</v>
          </cell>
          <cell r="N89">
            <v>21.333333333333332</v>
          </cell>
          <cell r="O89">
            <v>105</v>
          </cell>
        </row>
        <row r="90">
          <cell r="F90">
            <v>7899470805740</v>
          </cell>
          <cell r="G90" t="str">
            <v>PASTA DAGUA OXIDO DE ZINCO 25% X 80G</v>
          </cell>
          <cell r="H90">
            <v>0</v>
          </cell>
          <cell r="I90">
            <v>0</v>
          </cell>
          <cell r="J90">
            <v>200</v>
          </cell>
          <cell r="K90">
            <v>0</v>
          </cell>
          <cell r="L90">
            <v>62</v>
          </cell>
          <cell r="M90">
            <v>38</v>
          </cell>
          <cell r="N90">
            <v>33.333333333333336</v>
          </cell>
          <cell r="O90">
            <v>200</v>
          </cell>
        </row>
        <row r="91">
          <cell r="F91">
            <v>7899470805917</v>
          </cell>
          <cell r="G91" t="str">
            <v>PASTA DAGUA OXIDO ZINCO+ENXOFRE25% X 80G</v>
          </cell>
          <cell r="H91">
            <v>143</v>
          </cell>
          <cell r="I91">
            <v>100</v>
          </cell>
          <cell r="J91">
            <v>0</v>
          </cell>
          <cell r="K91">
            <v>31</v>
          </cell>
          <cell r="L91">
            <v>33</v>
          </cell>
          <cell r="M91">
            <v>21</v>
          </cell>
          <cell r="N91">
            <v>28.333333333333332</v>
          </cell>
          <cell r="O91">
            <v>243</v>
          </cell>
        </row>
        <row r="92">
          <cell r="F92">
            <v>7899470805900</v>
          </cell>
          <cell r="G92" t="str">
            <v>PASTA DAGUA OXIDO ZINCO+MENTOL 25% X 80G</v>
          </cell>
          <cell r="H92">
            <v>0</v>
          </cell>
          <cell r="I92">
            <v>0</v>
          </cell>
          <cell r="J92">
            <v>300</v>
          </cell>
          <cell r="K92">
            <v>0</v>
          </cell>
          <cell r="L92">
            <v>0</v>
          </cell>
          <cell r="M92" t="str">
            <v>-</v>
          </cell>
          <cell r="N92">
            <v>0</v>
          </cell>
          <cell r="O92">
            <v>300</v>
          </cell>
        </row>
        <row r="93">
          <cell r="F93">
            <v>7899470806020</v>
          </cell>
          <cell r="G93" t="str">
            <v>PAUSEFEMME COM REV 150MG X 30</v>
          </cell>
          <cell r="H93">
            <v>145</v>
          </cell>
          <cell r="I93">
            <v>0</v>
          </cell>
          <cell r="J93">
            <v>0</v>
          </cell>
          <cell r="K93">
            <v>0</v>
          </cell>
          <cell r="L93">
            <v>3</v>
          </cell>
          <cell r="M93">
            <v>4</v>
          </cell>
          <cell r="N93">
            <v>2.3333333333333335</v>
          </cell>
          <cell r="O93">
            <v>145</v>
          </cell>
        </row>
        <row r="94">
          <cell r="F94">
            <v>7898133131066</v>
          </cell>
          <cell r="G94" t="str">
            <v>POLARADEX SOL OR 0.4MG/ML X 100ML</v>
          </cell>
          <cell r="H94">
            <v>191</v>
          </cell>
          <cell r="I94">
            <v>200</v>
          </cell>
          <cell r="J94">
            <v>0</v>
          </cell>
          <cell r="K94">
            <v>9</v>
          </cell>
          <cell r="L94">
            <v>2</v>
          </cell>
          <cell r="M94">
            <v>106</v>
          </cell>
          <cell r="N94">
            <v>39</v>
          </cell>
          <cell r="O94">
            <v>391</v>
          </cell>
        </row>
        <row r="95">
          <cell r="F95">
            <v>7898133137457</v>
          </cell>
          <cell r="G95" t="str">
            <v>PVPI SOL TOP SPRAY 10% X 100ML</v>
          </cell>
          <cell r="H95">
            <v>96</v>
          </cell>
          <cell r="I95">
            <v>0</v>
          </cell>
          <cell r="J95">
            <v>0</v>
          </cell>
          <cell r="K95">
            <v>7</v>
          </cell>
          <cell r="L95">
            <v>12</v>
          </cell>
          <cell r="M95">
            <v>7</v>
          </cell>
          <cell r="N95">
            <v>8.6666666666666661</v>
          </cell>
          <cell r="O95">
            <v>96</v>
          </cell>
        </row>
        <row r="96">
          <cell r="F96">
            <v>7898133134784</v>
          </cell>
          <cell r="G96" t="str">
            <v>RIFOTRAT SOL TOP SPRAY 10MG/ML X 20ML</v>
          </cell>
          <cell r="H96">
            <v>2396</v>
          </cell>
          <cell r="I96">
            <v>0</v>
          </cell>
          <cell r="J96">
            <v>0</v>
          </cell>
          <cell r="K96">
            <v>738</v>
          </cell>
          <cell r="L96">
            <v>758</v>
          </cell>
          <cell r="M96">
            <v>730</v>
          </cell>
          <cell r="N96">
            <v>742</v>
          </cell>
          <cell r="O96">
            <v>2396</v>
          </cell>
        </row>
        <row r="97">
          <cell r="F97">
            <v>7898133136047</v>
          </cell>
          <cell r="G97" t="str">
            <v>SEAKALM COM REV 260MG X 20</v>
          </cell>
          <cell r="H97">
            <v>1583</v>
          </cell>
          <cell r="I97">
            <v>0</v>
          </cell>
          <cell r="J97">
            <v>0</v>
          </cell>
          <cell r="K97">
            <v>214</v>
          </cell>
          <cell r="L97">
            <v>642</v>
          </cell>
          <cell r="M97">
            <v>352</v>
          </cell>
          <cell r="N97">
            <v>402.66666666666669</v>
          </cell>
          <cell r="O97">
            <v>1583</v>
          </cell>
        </row>
        <row r="98">
          <cell r="F98">
            <v>7898133136054</v>
          </cell>
          <cell r="G98" t="str">
            <v>SEAKALM COM REV 260MG X 30</v>
          </cell>
          <cell r="H98">
            <v>197</v>
          </cell>
          <cell r="I98">
            <v>0</v>
          </cell>
          <cell r="J98">
            <v>0</v>
          </cell>
          <cell r="K98">
            <v>3</v>
          </cell>
          <cell r="L98">
            <v>42</v>
          </cell>
          <cell r="M98">
            <v>43</v>
          </cell>
          <cell r="N98">
            <v>29.333333333333332</v>
          </cell>
          <cell r="O98">
            <v>197</v>
          </cell>
        </row>
        <row r="99">
          <cell r="F99">
            <v>7899470807652</v>
          </cell>
          <cell r="G99" t="str">
            <v>SEAKALM COM REV 600MG X 20</v>
          </cell>
          <cell r="H99">
            <v>1530</v>
          </cell>
          <cell r="I99">
            <v>0</v>
          </cell>
          <cell r="J99">
            <v>0</v>
          </cell>
          <cell r="K99">
            <v>265</v>
          </cell>
          <cell r="L99">
            <v>831</v>
          </cell>
          <cell r="M99">
            <v>380</v>
          </cell>
          <cell r="N99">
            <v>492</v>
          </cell>
          <cell r="O99">
            <v>1530</v>
          </cell>
        </row>
        <row r="100">
          <cell r="F100">
            <v>7899470807669</v>
          </cell>
          <cell r="G100" t="str">
            <v>SEAKALM COM REV 600MG X 30</v>
          </cell>
          <cell r="H100">
            <v>493</v>
          </cell>
          <cell r="I100">
            <v>0</v>
          </cell>
          <cell r="J100">
            <v>0</v>
          </cell>
          <cell r="K100">
            <v>40</v>
          </cell>
          <cell r="L100">
            <v>20</v>
          </cell>
          <cell r="M100">
            <v>21</v>
          </cell>
          <cell r="N100">
            <v>27</v>
          </cell>
          <cell r="O100">
            <v>493</v>
          </cell>
        </row>
        <row r="101">
          <cell r="F101">
            <v>7899898601726</v>
          </cell>
          <cell r="G101" t="str">
            <v xml:space="preserve">SEAKALM MELATONINA COM MAS X 150 </v>
          </cell>
          <cell r="H101">
            <v>63</v>
          </cell>
          <cell r="I101">
            <v>0</v>
          </cell>
          <cell r="J101">
            <v>100</v>
          </cell>
          <cell r="K101">
            <v>37</v>
          </cell>
          <cell r="L101">
            <v>2</v>
          </cell>
          <cell r="M101">
            <v>28</v>
          </cell>
          <cell r="N101">
            <v>22.333333333333332</v>
          </cell>
          <cell r="O101">
            <v>163</v>
          </cell>
        </row>
        <row r="102">
          <cell r="F102">
            <v>7899898601719</v>
          </cell>
          <cell r="G102" t="str">
            <v>SEAKALM MELATONINA COM MAST 0,21MG X 90</v>
          </cell>
          <cell r="H102">
            <v>26</v>
          </cell>
          <cell r="I102">
            <v>200</v>
          </cell>
          <cell r="J102">
            <v>100</v>
          </cell>
          <cell r="K102">
            <v>74</v>
          </cell>
          <cell r="L102">
            <v>23</v>
          </cell>
          <cell r="M102">
            <v>96</v>
          </cell>
          <cell r="N102">
            <v>64.333333333333329</v>
          </cell>
          <cell r="O102">
            <v>326</v>
          </cell>
        </row>
        <row r="103">
          <cell r="F103">
            <v>7899898601788</v>
          </cell>
          <cell r="G103" t="str">
            <v>SEAKALM MELATONINA SOL OR GOT X 15ML</v>
          </cell>
          <cell r="H103">
            <v>303</v>
          </cell>
          <cell r="I103">
            <v>0</v>
          </cell>
          <cell r="J103">
            <v>500</v>
          </cell>
          <cell r="K103">
            <v>194</v>
          </cell>
          <cell r="L103">
            <v>0</v>
          </cell>
          <cell r="M103" t="str">
            <v>-</v>
          </cell>
          <cell r="N103">
            <v>97</v>
          </cell>
          <cell r="O103">
            <v>803</v>
          </cell>
        </row>
        <row r="104">
          <cell r="F104">
            <v>7899470800882</v>
          </cell>
          <cell r="G104" t="str">
            <v>SEAKALM SOL OR 90MG/ML X 100ML</v>
          </cell>
          <cell r="H104">
            <v>172</v>
          </cell>
          <cell r="I104">
            <v>0</v>
          </cell>
          <cell r="J104">
            <v>0</v>
          </cell>
          <cell r="K104">
            <v>28</v>
          </cell>
          <cell r="L104">
            <v>89</v>
          </cell>
          <cell r="M104">
            <v>18</v>
          </cell>
          <cell r="N104">
            <v>45</v>
          </cell>
          <cell r="O104">
            <v>172</v>
          </cell>
        </row>
        <row r="105">
          <cell r="F105">
            <v>7899898601566</v>
          </cell>
          <cell r="G105" t="str">
            <v>STARFOR C COM EFEVERSCENTE 1G X 10</v>
          </cell>
          <cell r="H105">
            <v>91</v>
          </cell>
          <cell r="I105">
            <v>0</v>
          </cell>
          <cell r="J105">
            <v>0</v>
          </cell>
          <cell r="K105">
            <v>12</v>
          </cell>
          <cell r="L105">
            <v>10</v>
          </cell>
          <cell r="M105">
            <v>22</v>
          </cell>
          <cell r="N105">
            <v>14.666666666666666</v>
          </cell>
          <cell r="O105">
            <v>91</v>
          </cell>
        </row>
        <row r="106">
          <cell r="F106">
            <v>7899470808314</v>
          </cell>
          <cell r="G106" t="str">
            <v>TILEMAXY BABY SUS OR SER 100MG/ML X 15ML</v>
          </cell>
          <cell r="H106">
            <v>0</v>
          </cell>
          <cell r="I106">
            <v>0</v>
          </cell>
          <cell r="J106">
            <v>1800</v>
          </cell>
          <cell r="K106">
            <v>0</v>
          </cell>
          <cell r="L106">
            <v>381</v>
          </cell>
          <cell r="M106">
            <v>618</v>
          </cell>
          <cell r="N106">
            <v>333</v>
          </cell>
          <cell r="O106">
            <v>1800</v>
          </cell>
        </row>
        <row r="107">
          <cell r="F107">
            <v>7899470808321</v>
          </cell>
          <cell r="G107" t="str">
            <v>TILEMAXY CRIANCA SUS OR 160MG/5ML X 60ML</v>
          </cell>
          <cell r="H107">
            <v>238</v>
          </cell>
          <cell r="I107">
            <v>0</v>
          </cell>
          <cell r="J107">
            <v>0</v>
          </cell>
          <cell r="K107">
            <v>62</v>
          </cell>
          <cell r="L107">
            <v>30</v>
          </cell>
          <cell r="M107">
            <v>170</v>
          </cell>
          <cell r="N107">
            <v>87.333333333333329</v>
          </cell>
          <cell r="O107">
            <v>238</v>
          </cell>
        </row>
        <row r="108">
          <cell r="F108">
            <v>7899470808338</v>
          </cell>
          <cell r="G108" t="str">
            <v>TILEMAXY SOL OR GOT 200MG/ML X 15ML</v>
          </cell>
          <cell r="H108">
            <v>1894</v>
          </cell>
          <cell r="I108">
            <v>0</v>
          </cell>
          <cell r="J108">
            <v>0</v>
          </cell>
          <cell r="K108">
            <v>430</v>
          </cell>
          <cell r="L108">
            <v>1066</v>
          </cell>
          <cell r="M108">
            <v>601</v>
          </cell>
          <cell r="N108">
            <v>699</v>
          </cell>
          <cell r="O108">
            <v>1894</v>
          </cell>
        </row>
        <row r="109">
          <cell r="F109">
            <v>7899470808130</v>
          </cell>
          <cell r="G109" t="str">
            <v>VALESSONE COM REV 225.7MG X 20</v>
          </cell>
          <cell r="H109">
            <v>10</v>
          </cell>
          <cell r="I109">
            <v>100</v>
          </cell>
          <cell r="J109">
            <v>0</v>
          </cell>
          <cell r="K109">
            <v>11</v>
          </cell>
          <cell r="L109">
            <v>31</v>
          </cell>
          <cell r="M109" t="str">
            <v>-</v>
          </cell>
          <cell r="N109">
            <v>21</v>
          </cell>
          <cell r="O109">
            <v>110</v>
          </cell>
        </row>
        <row r="110">
          <cell r="F110">
            <v>7899470807751</v>
          </cell>
          <cell r="G110" t="str">
            <v>VALESSONE COM REV 50MG X 20</v>
          </cell>
          <cell r="H110">
            <v>497</v>
          </cell>
          <cell r="I110">
            <v>0</v>
          </cell>
          <cell r="J110">
            <v>0</v>
          </cell>
          <cell r="K110">
            <v>3</v>
          </cell>
          <cell r="L110">
            <v>2</v>
          </cell>
          <cell r="M110">
            <v>59</v>
          </cell>
          <cell r="N110">
            <v>21.333333333333332</v>
          </cell>
          <cell r="O110">
            <v>497</v>
          </cell>
        </row>
        <row r="111">
          <cell r="F111">
            <v>7898133136450</v>
          </cell>
          <cell r="G111" t="str">
            <v>VARIVAX COM REV 100MG X 30</v>
          </cell>
          <cell r="H111">
            <v>195</v>
          </cell>
          <cell r="I111">
            <v>0</v>
          </cell>
          <cell r="J111">
            <v>0</v>
          </cell>
          <cell r="K111">
            <v>59</v>
          </cell>
          <cell r="L111">
            <v>79</v>
          </cell>
          <cell r="M111">
            <v>84</v>
          </cell>
          <cell r="N111">
            <v>74</v>
          </cell>
          <cell r="O111">
            <v>195</v>
          </cell>
        </row>
        <row r="112">
          <cell r="F112">
            <v>7899470803975</v>
          </cell>
          <cell r="G112" t="str">
            <v>VARIVAX COM REV 300MG X 30</v>
          </cell>
          <cell r="H112">
            <v>310</v>
          </cell>
          <cell r="I112">
            <v>0</v>
          </cell>
          <cell r="J112">
            <v>0</v>
          </cell>
          <cell r="K112">
            <v>119</v>
          </cell>
          <cell r="L112">
            <v>95</v>
          </cell>
          <cell r="M112">
            <v>120</v>
          </cell>
          <cell r="N112">
            <v>111.33333333333333</v>
          </cell>
          <cell r="O112">
            <v>310</v>
          </cell>
        </row>
        <row r="113">
          <cell r="F113">
            <v>7898133135606</v>
          </cell>
          <cell r="G113" t="str">
            <v>VITAMIN E CAP MOLE 400MG X 30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 t="str">
            <v>-</v>
          </cell>
          <cell r="N113">
            <v>0</v>
          </cell>
          <cell r="O113">
            <v>0</v>
          </cell>
        </row>
        <row r="114">
          <cell r="F114">
            <v>7899898601948</v>
          </cell>
          <cell r="G114" t="str">
            <v>VITAZ KIDS 4 A 8 SOL OR X 120ML -TROLLS</v>
          </cell>
          <cell r="H114">
            <v>44</v>
          </cell>
          <cell r="I114">
            <v>0</v>
          </cell>
          <cell r="J114">
            <v>0</v>
          </cell>
          <cell r="K114">
            <v>0</v>
          </cell>
          <cell r="L114">
            <v>6</v>
          </cell>
          <cell r="M114" t="str">
            <v>-</v>
          </cell>
          <cell r="N114">
            <v>3</v>
          </cell>
          <cell r="O114">
            <v>44</v>
          </cell>
        </row>
        <row r="115">
          <cell r="F115">
            <v>7899898601894</v>
          </cell>
          <cell r="G115" t="str">
            <v>VITAZ KIDS COM MASTIGÁVEL X 60 -TROLLS</v>
          </cell>
          <cell r="H115">
            <v>158</v>
          </cell>
          <cell r="I115">
            <v>0</v>
          </cell>
          <cell r="J115">
            <v>0</v>
          </cell>
          <cell r="K115">
            <v>21</v>
          </cell>
          <cell r="L115">
            <v>23</v>
          </cell>
          <cell r="M115">
            <v>26</v>
          </cell>
          <cell r="N115">
            <v>23.333333333333332</v>
          </cell>
          <cell r="O115">
            <v>158</v>
          </cell>
        </row>
        <row r="116">
          <cell r="F116">
            <v>7899898601962</v>
          </cell>
          <cell r="G116" t="str">
            <v>VITAZ KIDS VITAMINA C GTS X 20ML -TROLLS</v>
          </cell>
          <cell r="H116">
            <v>0</v>
          </cell>
          <cell r="I116">
            <v>0</v>
          </cell>
          <cell r="J116">
            <v>200</v>
          </cell>
          <cell r="K116">
            <v>0</v>
          </cell>
          <cell r="L116">
            <v>0</v>
          </cell>
          <cell r="M116">
            <v>43</v>
          </cell>
          <cell r="N116">
            <v>14.333333333333334</v>
          </cell>
          <cell r="O116">
            <v>200</v>
          </cell>
        </row>
        <row r="117">
          <cell r="F117">
            <v>7899898601955</v>
          </cell>
          <cell r="G117" t="str">
            <v>VITAZ KIDS &gt; 9 SOL OR X 240ML -TROLLS</v>
          </cell>
          <cell r="H117">
            <v>2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 t="str">
            <v>-</v>
          </cell>
          <cell r="N117">
            <v>0</v>
          </cell>
          <cell r="O117">
            <v>2</v>
          </cell>
        </row>
        <row r="118">
          <cell r="F118">
            <v>7899898601559</v>
          </cell>
          <cell r="G118" t="str">
            <v>VITER C + ZINCO COM EFEVERSCENTE 1G X 10</v>
          </cell>
          <cell r="H118">
            <v>278</v>
          </cell>
          <cell r="I118">
            <v>200</v>
          </cell>
          <cell r="J118">
            <v>0</v>
          </cell>
          <cell r="K118">
            <v>162</v>
          </cell>
          <cell r="L118">
            <v>143</v>
          </cell>
          <cell r="M118">
            <v>17</v>
          </cell>
          <cell r="N118">
            <v>107.33333333333333</v>
          </cell>
          <cell r="O118">
            <v>478</v>
          </cell>
        </row>
        <row r="119">
          <cell r="F119">
            <v>7899898601542</v>
          </cell>
          <cell r="G119" t="str">
            <v>VITER C COM EFEVERVESCENTE 1G X 10</v>
          </cell>
          <cell r="H119">
            <v>4241</v>
          </cell>
          <cell r="I119">
            <v>0</v>
          </cell>
          <cell r="J119">
            <v>0</v>
          </cell>
          <cell r="K119">
            <v>762</v>
          </cell>
          <cell r="L119">
            <v>259</v>
          </cell>
          <cell r="M119">
            <v>580</v>
          </cell>
          <cell r="N119">
            <v>533.66666666666663</v>
          </cell>
          <cell r="O119">
            <v>4241</v>
          </cell>
        </row>
        <row r="120">
          <cell r="F120">
            <v>7899898602068</v>
          </cell>
          <cell r="G120" t="str">
            <v>VITER C COMPRIMIDOS 500MG X 20</v>
          </cell>
          <cell r="H120">
            <v>123</v>
          </cell>
          <cell r="I120">
            <v>100</v>
          </cell>
          <cell r="J120">
            <v>100</v>
          </cell>
          <cell r="K120">
            <v>63</v>
          </cell>
          <cell r="L120">
            <v>61</v>
          </cell>
          <cell r="M120">
            <v>49</v>
          </cell>
          <cell r="N120">
            <v>57.666666666666664</v>
          </cell>
          <cell r="O120">
            <v>323</v>
          </cell>
        </row>
        <row r="121">
          <cell r="F121">
            <v>7899898601535</v>
          </cell>
          <cell r="G121" t="str">
            <v>VITER C SOL OR GOT 200MG/ML X 20ML</v>
          </cell>
          <cell r="H121">
            <v>144</v>
          </cell>
          <cell r="I121">
            <v>100</v>
          </cell>
          <cell r="J121">
            <v>0</v>
          </cell>
          <cell r="K121">
            <v>256</v>
          </cell>
          <cell r="L121">
            <v>300</v>
          </cell>
          <cell r="M121">
            <v>160</v>
          </cell>
          <cell r="N121">
            <v>238.66666666666666</v>
          </cell>
          <cell r="O121">
            <v>244</v>
          </cell>
        </row>
        <row r="122">
          <cell r="F122">
            <v>7899898601597</v>
          </cell>
          <cell r="G122" t="str">
            <v>VITER C TRIPLA ACAO COM EFEV 1G X 10</v>
          </cell>
          <cell r="H122">
            <v>288</v>
          </cell>
          <cell r="I122">
            <v>100</v>
          </cell>
          <cell r="J122">
            <v>100</v>
          </cell>
          <cell r="K122">
            <v>19</v>
          </cell>
          <cell r="L122">
            <v>20</v>
          </cell>
          <cell r="M122">
            <v>166</v>
          </cell>
          <cell r="N122">
            <v>68.333333333333329</v>
          </cell>
          <cell r="O122">
            <v>488</v>
          </cell>
        </row>
        <row r="123">
          <cell r="F123">
            <v>7898133131837</v>
          </cell>
          <cell r="G123" t="str">
            <v>XAROPE DE GUACO XPE 117.6MG/ML X 150ML</v>
          </cell>
          <cell r="H123">
            <v>6089</v>
          </cell>
          <cell r="I123">
            <v>0</v>
          </cell>
          <cell r="J123">
            <v>200</v>
          </cell>
          <cell r="K123">
            <v>219</v>
          </cell>
          <cell r="L123">
            <v>1366</v>
          </cell>
          <cell r="M123">
            <v>1492</v>
          </cell>
          <cell r="N123">
            <v>1025.6666666666667</v>
          </cell>
          <cell r="O123">
            <v>6289</v>
          </cell>
        </row>
        <row r="124">
          <cell r="F124">
            <v>7899470802961</v>
          </cell>
          <cell r="G124" t="str">
            <v>XAROPE DE GUACO XPE 35MG/ML X 100ML</v>
          </cell>
          <cell r="H124">
            <v>3040</v>
          </cell>
          <cell r="I124">
            <v>7200</v>
          </cell>
          <cell r="J124">
            <v>0</v>
          </cell>
          <cell r="K124">
            <v>2167</v>
          </cell>
          <cell r="L124">
            <v>4705</v>
          </cell>
          <cell r="M124">
            <v>263</v>
          </cell>
          <cell r="N124">
            <v>2378.3333333333335</v>
          </cell>
          <cell r="O124">
            <v>10240</v>
          </cell>
        </row>
      </sheetData>
      <sheetData sheetId="8">
        <row r="2">
          <cell r="C2" t="str">
            <v>EAN</v>
          </cell>
          <cell r="D2" t="str">
            <v>Descrição</v>
          </cell>
          <cell r="E2" t="str">
            <v>Desconto</v>
          </cell>
          <cell r="F2" t="str">
            <v>Preço c/ desconto</v>
          </cell>
        </row>
        <row r="3">
          <cell r="C3">
            <v>7899470807362</v>
          </cell>
          <cell r="D3" t="str">
            <v>MAXALGINA COM 1G X 10</v>
          </cell>
          <cell r="E3">
            <v>0.34749999999999998</v>
          </cell>
          <cell r="F3">
            <v>3.53</v>
          </cell>
        </row>
        <row r="4">
          <cell r="C4">
            <v>7899470807638</v>
          </cell>
          <cell r="D4" t="str">
            <v>MAXALGINA COM 1G X 20</v>
          </cell>
          <cell r="E4">
            <v>0.34860000000000002</v>
          </cell>
          <cell r="F4">
            <v>6.67</v>
          </cell>
        </row>
        <row r="5">
          <cell r="C5">
            <v>7899470808093</v>
          </cell>
          <cell r="D5" t="str">
            <v>DIPIRONA MONOIDRATADA COM 1G X 10</v>
          </cell>
          <cell r="E5">
            <v>0.34749999999999998</v>
          </cell>
          <cell r="F5">
            <v>3.53</v>
          </cell>
        </row>
        <row r="6">
          <cell r="C6">
            <v>7898133139253</v>
          </cell>
          <cell r="D6" t="str">
            <v>HIDRALYTE 45 AGUA DE COCO SOL OR X 500ML</v>
          </cell>
          <cell r="E6">
            <v>0.1416467433001124</v>
          </cell>
          <cell r="F6">
            <v>5.3932800000000007</v>
          </cell>
        </row>
        <row r="7">
          <cell r="C7">
            <v>7898133139246</v>
          </cell>
          <cell r="D7" t="str">
            <v>HIDRALYTE 45 GUARANA SOL OR X 500ML</v>
          </cell>
          <cell r="E7">
            <v>0.1416467433001124</v>
          </cell>
          <cell r="F7">
            <v>5.3932800000000007</v>
          </cell>
        </row>
        <row r="8">
          <cell r="C8">
            <v>7898133139277</v>
          </cell>
          <cell r="D8" t="str">
            <v>HIDRALYTE 45 LARANJA SOL OR X 500ML</v>
          </cell>
          <cell r="E8">
            <v>0.1416467433001124</v>
          </cell>
          <cell r="F8">
            <v>5.3932800000000007</v>
          </cell>
        </row>
        <row r="9">
          <cell r="C9">
            <v>7898133139260</v>
          </cell>
          <cell r="D9" t="str">
            <v>HIDRALYTE 45 TUTTI-FRUTTI SOL OR X 500ML</v>
          </cell>
          <cell r="E9">
            <v>0.1416467433001124</v>
          </cell>
          <cell r="F9">
            <v>5.3932800000000007</v>
          </cell>
        </row>
        <row r="10">
          <cell r="C10">
            <v>7898133139239</v>
          </cell>
          <cell r="D10" t="str">
            <v>HIDRALYTE 45 UVA SOL OR X 500ML</v>
          </cell>
          <cell r="E10">
            <v>0.1416467433001124</v>
          </cell>
          <cell r="F10">
            <v>5.3932800000000007</v>
          </cell>
        </row>
        <row r="11">
          <cell r="C11">
            <v>7898133137969</v>
          </cell>
          <cell r="D11" t="str">
            <v>LUFBEM SUS OR GOT 75MG/ML X 15ML</v>
          </cell>
          <cell r="E11">
            <v>0.28238063743724584</v>
          </cell>
          <cell r="F11">
            <v>1.69</v>
          </cell>
        </row>
        <row r="12">
          <cell r="C12">
            <v>7899898601221</v>
          </cell>
          <cell r="D12" t="str">
            <v>LACTPREV 10000 CAP DURA 500MG X 30</v>
          </cell>
          <cell r="E12">
            <v>0.33525452820283475</v>
          </cell>
          <cell r="F12">
            <v>24.536125949999999</v>
          </cell>
        </row>
        <row r="13">
          <cell r="C13">
            <v>7899470802565</v>
          </cell>
          <cell r="D13" t="str">
            <v>BUSCOPLEX COMPOSTO GOT 333.4MG/ML X 20ML</v>
          </cell>
          <cell r="E13">
            <v>0.29599999999999999</v>
          </cell>
          <cell r="F13">
            <v>5.59</v>
          </cell>
        </row>
        <row r="14">
          <cell r="C14">
            <v>7899898601948</v>
          </cell>
          <cell r="D14" t="str">
            <v>VITAZ KIDS 4 A 8 SOL OR X 120ML -TROLLS</v>
          </cell>
          <cell r="E14">
            <v>0.45748931984873409</v>
          </cell>
          <cell r="F14">
            <v>4.9072251900000001</v>
          </cell>
        </row>
        <row r="15">
          <cell r="C15">
            <v>7899898601894</v>
          </cell>
          <cell r="D15" t="str">
            <v>VITAZ KIDS COM MASTIGÁVEL X 60 -TROLLS</v>
          </cell>
          <cell r="E15">
            <v>0.38957946042389613</v>
          </cell>
          <cell r="F15">
            <v>7.3669871900000006</v>
          </cell>
        </row>
        <row r="16">
          <cell r="C16">
            <v>7899898601955</v>
          </cell>
          <cell r="D16" t="str">
            <v>VITAZ KIDS &gt; 9 SOL OR X 240ML -TROLLS</v>
          </cell>
          <cell r="E16">
            <v>0.34622377384746461</v>
          </cell>
          <cell r="F16">
            <v>7.3669871900000006</v>
          </cell>
        </row>
        <row r="17">
          <cell r="C17">
            <v>7899898602044</v>
          </cell>
          <cell r="D17" t="str">
            <v>NUTRIVIT &gt; 9 SOL OR X 240ML - MADAGASCAR</v>
          </cell>
          <cell r="E17">
            <v>0.34622377384746461</v>
          </cell>
          <cell r="F17">
            <v>7.3669871900000006</v>
          </cell>
        </row>
        <row r="18">
          <cell r="C18">
            <v>7899898602037</v>
          </cell>
          <cell r="D18" t="str">
            <v>NUTRIVIT 4 A 8 SOL OR X 120ML-MADAGASCAR</v>
          </cell>
          <cell r="E18">
            <v>0.45748931984873409</v>
          </cell>
          <cell r="F18">
            <v>4.9072251900000001</v>
          </cell>
        </row>
        <row r="19">
          <cell r="C19">
            <v>7899898602051</v>
          </cell>
          <cell r="D19" t="str">
            <v>NUTRIVIT COM MAST X 60 - MADAGASCAR</v>
          </cell>
          <cell r="E19">
            <v>0.38957946042389613</v>
          </cell>
          <cell r="F19">
            <v>7.3669871900000006</v>
          </cell>
        </row>
        <row r="20">
          <cell r="C20">
            <v>7899898602020</v>
          </cell>
          <cell r="D20" t="str">
            <v>NUTRIVIT JÚNIOR SOL OR X 240ML-KNGFUPNDA</v>
          </cell>
          <cell r="E20">
            <v>0.34622377384746461</v>
          </cell>
          <cell r="F20">
            <v>7.3669871900000006</v>
          </cell>
        </row>
        <row r="21">
          <cell r="C21">
            <v>7899898602013</v>
          </cell>
          <cell r="D21" t="str">
            <v>NUTRIVIT KIDS SOL OR X 120ML - KNGFUPNDA</v>
          </cell>
          <cell r="E21">
            <v>0.45748931984873409</v>
          </cell>
          <cell r="F21">
            <v>4.9072251900000001</v>
          </cell>
        </row>
        <row r="22">
          <cell r="C22">
            <v>7899898601269</v>
          </cell>
          <cell r="D22" t="str">
            <v>NATUCLER SOL OR X 60</v>
          </cell>
          <cell r="E22">
            <v>0.18839953402728182</v>
          </cell>
          <cell r="F22">
            <v>18.314680000000003</v>
          </cell>
        </row>
        <row r="23">
          <cell r="C23">
            <v>7898133131011</v>
          </cell>
          <cell r="D23" t="str">
            <v>MAXALGINA SOL OR GOT 500MG/ML X 20ML</v>
          </cell>
          <cell r="E23">
            <v>0.2475</v>
          </cell>
          <cell r="F23">
            <v>2.2847999067515854</v>
          </cell>
        </row>
        <row r="24">
          <cell r="C24">
            <v>7899470808253</v>
          </cell>
          <cell r="D24" t="str">
            <v>DIPIRONA MONOIDRATADA GOT 500MG/ML X20ML</v>
          </cell>
          <cell r="E24">
            <v>0.2475</v>
          </cell>
          <cell r="F24">
            <v>2.2847999067515854</v>
          </cell>
        </row>
        <row r="25">
          <cell r="C25">
            <v>7899898601542</v>
          </cell>
          <cell r="D25" t="str">
            <v>VITER C COM EFERVESCENTE 1G X 10</v>
          </cell>
          <cell r="E25">
            <v>0.34160000000000001</v>
          </cell>
          <cell r="F25">
            <v>2.99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A PREÇO 2022-Vigen 01.02.22"/>
      <sheetName val="Proposta Distr e Redes única"/>
      <sheetName val=" Proposta Distribuidor"/>
      <sheetName val=" Proposta Redes"/>
      <sheetName val="RETAIL"/>
      <sheetName val="Black Friday"/>
      <sheetName val="PF-PMC"/>
      <sheetName val="Mapa de vendas "/>
      <sheetName val="Promoção"/>
      <sheetName val="ESTOQUE"/>
      <sheetName val="Itens PRO"/>
      <sheetName val="Pendencias"/>
      <sheetName val="Itens Ajuste na Tabela"/>
      <sheetName val="COMBATE GO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D6" t="str">
            <v>EAN</v>
          </cell>
          <cell r="E6" t="str">
            <v>NCM</v>
          </cell>
          <cell r="F6" t="str">
            <v>Descrição</v>
          </cell>
          <cell r="G6" t="str">
            <v>Segmentação</v>
          </cell>
          <cell r="H6" t="str">
            <v xml:space="preserve">Nacional ou Importado </v>
          </cell>
          <cell r="I6" t="str">
            <v>IPI%</v>
          </cell>
          <cell r="J6" t="str">
            <v>CST</v>
          </cell>
          <cell r="K6" t="str">
            <v>REPASSE</v>
          </cell>
          <cell r="L6" t="str">
            <v>Status</v>
          </cell>
          <cell r="M6" t="str">
            <v>UN/CX</v>
          </cell>
          <cell r="N6" t="str">
            <v>DPN</v>
          </cell>
          <cell r="O6" t="str">
            <v>PREÇO
SUGERIDO</v>
          </cell>
          <cell r="P6" t="str">
            <v>% Aumento PF</v>
          </cell>
          <cell r="Q6" t="str">
            <v>PF</v>
          </cell>
          <cell r="R6" t="str">
            <v>PMC</v>
          </cell>
          <cell r="S6" t="str">
            <v>PF</v>
          </cell>
          <cell r="T6" t="str">
            <v>PMC</v>
          </cell>
          <cell r="U6" t="str">
            <v>PF</v>
          </cell>
          <cell r="V6" t="str">
            <v>PMC</v>
          </cell>
          <cell r="W6" t="str">
            <v>PF</v>
          </cell>
          <cell r="X6" t="str">
            <v>PMC</v>
          </cell>
          <cell r="Y6" t="str">
            <v>PF</v>
          </cell>
          <cell r="Z6" t="str">
            <v>PMC</v>
          </cell>
          <cell r="AA6" t="str">
            <v>PF</v>
          </cell>
          <cell r="AB6" t="str">
            <v>PMC</v>
          </cell>
        </row>
        <row r="7">
          <cell r="D7">
            <v>7899470804828</v>
          </cell>
          <cell r="E7">
            <v>30045040</v>
          </cell>
          <cell r="F7" t="str">
            <v>AD-VITAM SOL GOT X 20ML</v>
          </cell>
          <cell r="G7" t="str">
            <v>-</v>
          </cell>
          <cell r="H7" t="str">
            <v>NACIONAL</v>
          </cell>
          <cell r="I7">
            <v>0</v>
          </cell>
          <cell r="J7" t="str">
            <v>-</v>
          </cell>
          <cell r="K7" t="str">
            <v>NÃO</v>
          </cell>
          <cell r="L7" t="str">
            <v>Ativo</v>
          </cell>
          <cell r="M7">
            <v>50</v>
          </cell>
          <cell r="N7">
            <v>6.985937214640618</v>
          </cell>
          <cell r="O7" t="str">
            <v>-</v>
          </cell>
          <cell r="P7">
            <v>0.15834932821497127</v>
          </cell>
          <cell r="Q7">
            <v>12.07</v>
          </cell>
          <cell r="R7">
            <v>16.190000000000001</v>
          </cell>
          <cell r="S7">
            <v>13.72</v>
          </cell>
          <cell r="T7">
            <v>18.399999999999999</v>
          </cell>
          <cell r="U7">
            <v>14.54</v>
          </cell>
          <cell r="V7">
            <v>19.5</v>
          </cell>
          <cell r="W7">
            <v>14.63</v>
          </cell>
          <cell r="X7">
            <v>19.63</v>
          </cell>
          <cell r="Y7">
            <v>14.72</v>
          </cell>
          <cell r="Z7">
            <v>19.75</v>
          </cell>
          <cell r="AA7">
            <v>14.9</v>
          </cell>
          <cell r="AB7">
            <v>19.989999999999998</v>
          </cell>
        </row>
        <row r="8">
          <cell r="D8">
            <v>7898133136535</v>
          </cell>
          <cell r="E8">
            <v>30045090</v>
          </cell>
          <cell r="F8" t="str">
            <v>AFOLIC COM REV 5MG X 20</v>
          </cell>
          <cell r="G8" t="str">
            <v>-</v>
          </cell>
          <cell r="H8" t="str">
            <v>NACIONAL</v>
          </cell>
          <cell r="I8">
            <v>0</v>
          </cell>
          <cell r="J8" t="str">
            <v>-</v>
          </cell>
          <cell r="K8" t="str">
            <v>NÃO</v>
          </cell>
          <cell r="L8" t="str">
            <v>Ativo</v>
          </cell>
          <cell r="M8">
            <v>200</v>
          </cell>
          <cell r="N8">
            <v>2.4188998265741892</v>
          </cell>
          <cell r="O8" t="str">
            <v>-</v>
          </cell>
          <cell r="P8">
            <v>2.5572005383580176E-2</v>
          </cell>
          <cell r="Q8">
            <v>7.62</v>
          </cell>
          <cell r="R8">
            <v>10.220000000000001</v>
          </cell>
          <cell r="S8">
            <v>8.66</v>
          </cell>
          <cell r="T8">
            <v>11.62</v>
          </cell>
          <cell r="U8">
            <v>9.18</v>
          </cell>
          <cell r="V8">
            <v>12.31</v>
          </cell>
          <cell r="W8">
            <v>9.23</v>
          </cell>
          <cell r="X8">
            <v>12.38</v>
          </cell>
          <cell r="Y8">
            <v>9.2899999999999991</v>
          </cell>
          <cell r="Z8">
            <v>12.46</v>
          </cell>
          <cell r="AA8">
            <v>9.4</v>
          </cell>
          <cell r="AB8">
            <v>12.61</v>
          </cell>
        </row>
        <row r="9">
          <cell r="D9">
            <v>7898133139741</v>
          </cell>
          <cell r="E9">
            <v>30042029</v>
          </cell>
          <cell r="F9" t="str">
            <v>AFTLIV SOL OR TOP 100MG/ML X 25ML</v>
          </cell>
          <cell r="G9" t="str">
            <v>-</v>
          </cell>
          <cell r="H9" t="str">
            <v>NACIONAL</v>
          </cell>
          <cell r="I9">
            <v>0</v>
          </cell>
          <cell r="J9" t="str">
            <v>-</v>
          </cell>
          <cell r="K9" t="str">
            <v>NÃO</v>
          </cell>
          <cell r="L9" t="str">
            <v>Ativo</v>
          </cell>
          <cell r="M9">
            <v>200</v>
          </cell>
          <cell r="N9">
            <v>11.425931537151314</v>
          </cell>
          <cell r="O9">
            <v>33.480405996074815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>
            <v>33.480405996074815</v>
          </cell>
          <cell r="V9" t="str">
            <v>-</v>
          </cell>
          <cell r="W9" t="str">
            <v>-</v>
          </cell>
          <cell r="X9" t="str">
            <v>-</v>
          </cell>
          <cell r="Y9" t="str">
            <v>-</v>
          </cell>
          <cell r="Z9" t="str">
            <v>-</v>
          </cell>
          <cell r="AA9">
            <v>33.480405996074815</v>
          </cell>
          <cell r="AB9" t="str">
            <v>-</v>
          </cell>
        </row>
        <row r="10">
          <cell r="D10">
            <v>7899470801414</v>
          </cell>
          <cell r="E10">
            <v>30044990</v>
          </cell>
          <cell r="F10" t="str">
            <v>ALCACHOFRA CAP DURA 300MG X 30</v>
          </cell>
          <cell r="G10" t="str">
            <v>-</v>
          </cell>
          <cell r="H10" t="str">
            <v>NACIONAL</v>
          </cell>
          <cell r="I10">
            <v>0</v>
          </cell>
          <cell r="J10" t="str">
            <v>-</v>
          </cell>
          <cell r="K10" t="str">
            <v>NÃO</v>
          </cell>
          <cell r="L10" t="str">
            <v>Ativo</v>
          </cell>
          <cell r="M10">
            <v>50</v>
          </cell>
          <cell r="N10">
            <v>12.758573068129342</v>
          </cell>
          <cell r="O10" t="str">
            <v>-</v>
          </cell>
          <cell r="P10">
            <v>0.15812827753126268</v>
          </cell>
          <cell r="Q10">
            <v>28.71</v>
          </cell>
          <cell r="R10">
            <v>38.51</v>
          </cell>
          <cell r="S10">
            <v>32.619999999999997</v>
          </cell>
          <cell r="T10">
            <v>43.76</v>
          </cell>
          <cell r="U10">
            <v>34.590000000000003</v>
          </cell>
          <cell r="V10">
            <v>46.4</v>
          </cell>
          <cell r="W10">
            <v>34.799999999999997</v>
          </cell>
          <cell r="X10">
            <v>46.68</v>
          </cell>
          <cell r="Y10">
            <v>35.01</v>
          </cell>
          <cell r="Z10">
            <v>46.96</v>
          </cell>
          <cell r="AA10">
            <v>35.44</v>
          </cell>
          <cell r="AB10">
            <v>47.54</v>
          </cell>
        </row>
        <row r="11">
          <cell r="D11">
            <v>7898133134456</v>
          </cell>
          <cell r="E11">
            <v>30049099</v>
          </cell>
          <cell r="F11" t="str">
            <v>ALUMIMAX SUS OR 60MG/ML X 100ML</v>
          </cell>
          <cell r="G11" t="str">
            <v>-</v>
          </cell>
          <cell r="H11" t="str">
            <v>NACIONAL</v>
          </cell>
          <cell r="I11">
            <v>0</v>
          </cell>
          <cell r="J11" t="str">
            <v>-</v>
          </cell>
          <cell r="K11" t="str">
            <v>NÃO</v>
          </cell>
          <cell r="L11" t="str">
            <v>Ativo</v>
          </cell>
          <cell r="M11">
            <v>50</v>
          </cell>
          <cell r="N11">
            <v>4.8765054984222136</v>
          </cell>
          <cell r="O11">
            <v>13.932872852634896</v>
          </cell>
          <cell r="P11" t="str">
            <v>-</v>
          </cell>
          <cell r="Q11" t="str">
            <v>-</v>
          </cell>
          <cell r="R11" t="str">
            <v>-</v>
          </cell>
          <cell r="S11" t="str">
            <v>-</v>
          </cell>
          <cell r="T11" t="str">
            <v>-</v>
          </cell>
          <cell r="U11">
            <v>13.932872852634896</v>
          </cell>
          <cell r="V11" t="str">
            <v>-</v>
          </cell>
          <cell r="W11" t="str">
            <v>-</v>
          </cell>
          <cell r="X11" t="str">
            <v>-</v>
          </cell>
          <cell r="Y11" t="str">
            <v>-</v>
          </cell>
          <cell r="Z11" t="str">
            <v>-</v>
          </cell>
          <cell r="AA11">
            <v>13.932872852634896</v>
          </cell>
          <cell r="AB11" t="str">
            <v>-</v>
          </cell>
        </row>
        <row r="12">
          <cell r="D12">
            <v>7898133134630</v>
          </cell>
          <cell r="E12">
            <v>30049099</v>
          </cell>
          <cell r="F12" t="str">
            <v>ALUMIMAX SUS OR 60MG/ML X 150ML</v>
          </cell>
          <cell r="G12" t="str">
            <v>-</v>
          </cell>
          <cell r="H12" t="str">
            <v>NACIONAL</v>
          </cell>
          <cell r="I12">
            <v>0</v>
          </cell>
          <cell r="J12" t="str">
            <v>-</v>
          </cell>
          <cell r="K12" t="str">
            <v>NÃO</v>
          </cell>
          <cell r="L12" t="str">
            <v>Ativo</v>
          </cell>
          <cell r="M12">
            <v>60</v>
          </cell>
          <cell r="N12">
            <v>6.4543048092454915</v>
          </cell>
          <cell r="O12">
            <v>18.440870883558546</v>
          </cell>
          <cell r="P12" t="str">
            <v>-</v>
          </cell>
          <cell r="Q12" t="str">
            <v>-</v>
          </cell>
          <cell r="R12" t="str">
            <v>-</v>
          </cell>
          <cell r="S12" t="str">
            <v>-</v>
          </cell>
          <cell r="T12" t="str">
            <v>-</v>
          </cell>
          <cell r="U12">
            <v>18.440870883558546</v>
          </cell>
          <cell r="V12" t="str">
            <v>-</v>
          </cell>
          <cell r="W12" t="str">
            <v>-</v>
          </cell>
          <cell r="X12" t="str">
            <v>-</v>
          </cell>
          <cell r="Y12" t="str">
            <v>-</v>
          </cell>
          <cell r="Z12" t="str">
            <v>-</v>
          </cell>
          <cell r="AA12">
            <v>18.440870883558546</v>
          </cell>
          <cell r="AB12" t="str">
            <v>-</v>
          </cell>
        </row>
        <row r="13">
          <cell r="D13">
            <v>7898133136634</v>
          </cell>
          <cell r="E13">
            <v>30049099</v>
          </cell>
          <cell r="F13" t="str">
            <v>ARLIVRY CEREJA XPE 7MG/ML X 100ML</v>
          </cell>
          <cell r="G13" t="str">
            <v>-</v>
          </cell>
          <cell r="H13" t="str">
            <v>NACIONAL</v>
          </cell>
          <cell r="I13">
            <v>0</v>
          </cell>
          <cell r="J13" t="str">
            <v>-</v>
          </cell>
          <cell r="K13" t="str">
            <v>NÃO</v>
          </cell>
          <cell r="L13" t="str">
            <v>Ativo</v>
          </cell>
          <cell r="M13">
            <v>50</v>
          </cell>
          <cell r="N13">
            <v>6.4061690148726562</v>
          </cell>
          <cell r="O13" t="str">
            <v>-</v>
          </cell>
          <cell r="P13">
            <v>0.10870835768556386</v>
          </cell>
          <cell r="Q13">
            <v>18.97</v>
          </cell>
          <cell r="R13">
            <v>25.45</v>
          </cell>
          <cell r="S13">
            <v>21.55</v>
          </cell>
          <cell r="T13">
            <v>28.91</v>
          </cell>
          <cell r="U13">
            <v>22.85</v>
          </cell>
          <cell r="V13">
            <v>30.65</v>
          </cell>
          <cell r="W13">
            <v>22.99</v>
          </cell>
          <cell r="X13">
            <v>30.84</v>
          </cell>
          <cell r="Y13">
            <v>23.13</v>
          </cell>
          <cell r="Z13">
            <v>31.03</v>
          </cell>
          <cell r="AA13">
            <v>23.42</v>
          </cell>
          <cell r="AB13">
            <v>31.42</v>
          </cell>
        </row>
        <row r="14">
          <cell r="D14">
            <v>7898133136757</v>
          </cell>
          <cell r="E14">
            <v>30049099</v>
          </cell>
          <cell r="F14" t="str">
            <v>ARLIVRY MEL XPE 7MG/ML X 100ML</v>
          </cell>
          <cell r="G14" t="str">
            <v>-</v>
          </cell>
          <cell r="H14" t="str">
            <v>NACIONAL</v>
          </cell>
          <cell r="I14">
            <v>0</v>
          </cell>
          <cell r="J14" t="str">
            <v>-</v>
          </cell>
          <cell r="K14" t="str">
            <v>NÃO</v>
          </cell>
          <cell r="L14" t="str">
            <v>Ativo</v>
          </cell>
          <cell r="M14">
            <v>50</v>
          </cell>
          <cell r="N14">
            <v>6.3969314390421852</v>
          </cell>
          <cell r="O14" t="str">
            <v>-</v>
          </cell>
          <cell r="P14">
            <v>0.10842252210330394</v>
          </cell>
          <cell r="Q14">
            <v>23.82</v>
          </cell>
          <cell r="R14">
            <v>31.95</v>
          </cell>
          <cell r="S14">
            <v>27.07</v>
          </cell>
          <cell r="T14">
            <v>36.31</v>
          </cell>
          <cell r="U14">
            <v>28.7</v>
          </cell>
          <cell r="V14">
            <v>38.5</v>
          </cell>
          <cell r="W14">
            <v>28.87</v>
          </cell>
          <cell r="X14">
            <v>38.729999999999997</v>
          </cell>
          <cell r="Y14">
            <v>29.05</v>
          </cell>
          <cell r="Z14">
            <v>38.97</v>
          </cell>
          <cell r="AA14">
            <v>29.41</v>
          </cell>
          <cell r="AB14">
            <v>39.450000000000003</v>
          </cell>
        </row>
        <row r="15">
          <cell r="D15">
            <v>7899470805726</v>
          </cell>
          <cell r="E15">
            <v>30049099</v>
          </cell>
          <cell r="F15" t="str">
            <v>BABY D POMADA 1000UI/G X 45G</v>
          </cell>
          <cell r="G15" t="str">
            <v>-</v>
          </cell>
          <cell r="H15" t="str">
            <v>NACIONAL</v>
          </cell>
          <cell r="I15">
            <v>0</v>
          </cell>
          <cell r="J15" t="str">
            <v>-</v>
          </cell>
          <cell r="K15" t="str">
            <v>NÃO</v>
          </cell>
          <cell r="L15" t="str">
            <v>Ativo</v>
          </cell>
          <cell r="M15">
            <v>100</v>
          </cell>
          <cell r="N15">
            <v>6.2119841946180969</v>
          </cell>
          <cell r="O15">
            <v>17.782348325843504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>
            <v>17.782348325843504</v>
          </cell>
          <cell r="V15" t="str">
            <v>-</v>
          </cell>
          <cell r="W15" t="str">
            <v>-</v>
          </cell>
          <cell r="X15" t="str">
            <v>-</v>
          </cell>
          <cell r="Y15" t="str">
            <v>-</v>
          </cell>
          <cell r="Z15" t="str">
            <v>-</v>
          </cell>
          <cell r="AA15">
            <v>17.782348325843504</v>
          </cell>
          <cell r="AB15" t="str">
            <v>-</v>
          </cell>
        </row>
        <row r="16">
          <cell r="D16">
            <v>7898133135941</v>
          </cell>
          <cell r="E16">
            <v>30049039</v>
          </cell>
          <cell r="F16" t="str">
            <v>BRONQTRAT INFANTIL XPE 15MG/5ML X 100ML</v>
          </cell>
          <cell r="G16" t="str">
            <v>-</v>
          </cell>
          <cell r="H16" t="str">
            <v>NACIONAL</v>
          </cell>
          <cell r="I16">
            <v>0</v>
          </cell>
          <cell r="J16" t="str">
            <v>-</v>
          </cell>
          <cell r="K16" t="str">
            <v>NÃO</v>
          </cell>
          <cell r="L16" t="str">
            <v>Ativo</v>
          </cell>
          <cell r="M16">
            <v>50</v>
          </cell>
          <cell r="N16">
            <v>4.4704708924353369</v>
          </cell>
          <cell r="O16" t="str">
            <v>-</v>
          </cell>
          <cell r="P16">
            <v>0.1580712788259957</v>
          </cell>
          <cell r="Q16">
            <v>27.62</v>
          </cell>
          <cell r="R16">
            <v>37.049999999999997</v>
          </cell>
          <cell r="S16">
            <v>31.38</v>
          </cell>
          <cell r="T16">
            <v>42.1</v>
          </cell>
          <cell r="U16">
            <v>33.270000000000003</v>
          </cell>
          <cell r="V16">
            <v>44.63</v>
          </cell>
          <cell r="W16">
            <v>33.479999999999997</v>
          </cell>
          <cell r="X16">
            <v>44.91</v>
          </cell>
          <cell r="Y16">
            <v>33.68</v>
          </cell>
          <cell r="Z16">
            <v>45.18</v>
          </cell>
          <cell r="AA16">
            <v>34.1</v>
          </cell>
          <cell r="AB16">
            <v>45.74</v>
          </cell>
        </row>
        <row r="17">
          <cell r="D17">
            <v>7899470805955</v>
          </cell>
          <cell r="E17">
            <v>30049039</v>
          </cell>
          <cell r="F17" t="str">
            <v>BRONQTRAT XPE 30MG/5ML X 100ML</v>
          </cell>
          <cell r="G17" t="str">
            <v>-</v>
          </cell>
          <cell r="H17" t="str">
            <v>NACIONAL</v>
          </cell>
          <cell r="I17">
            <v>0</v>
          </cell>
          <cell r="J17" t="str">
            <v>-</v>
          </cell>
          <cell r="K17" t="str">
            <v>NÃO</v>
          </cell>
          <cell r="L17" t="str">
            <v>Ativo</v>
          </cell>
          <cell r="M17">
            <v>50</v>
          </cell>
          <cell r="N17">
            <v>4.8549555555555566</v>
          </cell>
          <cell r="O17" t="str">
            <v>-</v>
          </cell>
          <cell r="P17">
            <v>0.15821678321678334</v>
          </cell>
          <cell r="Q17">
            <v>26.5</v>
          </cell>
          <cell r="R17">
            <v>35.549999999999997</v>
          </cell>
          <cell r="S17">
            <v>30.12</v>
          </cell>
          <cell r="T17">
            <v>40.4</v>
          </cell>
          <cell r="U17">
            <v>31.93</v>
          </cell>
          <cell r="V17">
            <v>42.83</v>
          </cell>
          <cell r="W17">
            <v>32.119999999999997</v>
          </cell>
          <cell r="X17">
            <v>43.09</v>
          </cell>
          <cell r="Y17">
            <v>32.32</v>
          </cell>
          <cell r="Z17">
            <v>43.36</v>
          </cell>
          <cell r="AA17">
            <v>32.72</v>
          </cell>
          <cell r="AB17">
            <v>43.89</v>
          </cell>
        </row>
        <row r="18">
          <cell r="D18">
            <v>7899470802565</v>
          </cell>
          <cell r="E18">
            <v>30044990</v>
          </cell>
          <cell r="F18" t="str">
            <v>BUSCOPLEX COMPOSTO GOT 333.4MG/ML X 20ML</v>
          </cell>
          <cell r="G18" t="str">
            <v>-</v>
          </cell>
          <cell r="H18" t="str">
            <v>NACIONAL</v>
          </cell>
          <cell r="I18">
            <v>0</v>
          </cell>
          <cell r="J18" t="str">
            <v>-</v>
          </cell>
          <cell r="K18" t="str">
            <v>NÃO</v>
          </cell>
          <cell r="L18" t="str">
            <v>Ativo</v>
          </cell>
          <cell r="M18">
            <v>200</v>
          </cell>
          <cell r="N18">
            <v>7.9418718933840005</v>
          </cell>
          <cell r="O18" t="str">
            <v>-</v>
          </cell>
          <cell r="P18">
            <v>4.6547711404189229E-2</v>
          </cell>
          <cell r="Q18">
            <v>13.49</v>
          </cell>
          <cell r="R18">
            <v>18.100000000000001</v>
          </cell>
          <cell r="S18">
            <v>15.33</v>
          </cell>
          <cell r="T18">
            <v>20.56</v>
          </cell>
          <cell r="U18">
            <v>16.25</v>
          </cell>
          <cell r="V18">
            <v>21.8</v>
          </cell>
          <cell r="W18">
            <v>16.350000000000001</v>
          </cell>
          <cell r="X18">
            <v>21.93</v>
          </cell>
          <cell r="Y18">
            <v>16.45</v>
          </cell>
          <cell r="Z18">
            <v>22.07</v>
          </cell>
          <cell r="AA18">
            <v>16.649999999999999</v>
          </cell>
          <cell r="AB18">
            <v>22.34</v>
          </cell>
        </row>
        <row r="19">
          <cell r="D19">
            <v>7899898601481</v>
          </cell>
          <cell r="E19">
            <v>21069030</v>
          </cell>
          <cell r="F19" t="str">
            <v>CALCIOVITAL B12 SUS OR X 250ML</v>
          </cell>
          <cell r="G19" t="str">
            <v>-</v>
          </cell>
          <cell r="H19" t="str">
            <v>NACIONAL</v>
          </cell>
          <cell r="I19">
            <v>0</v>
          </cell>
          <cell r="J19" t="str">
            <v>-</v>
          </cell>
          <cell r="K19" t="str">
            <v>NÃO</v>
          </cell>
          <cell r="L19" t="str">
            <v>Ativo</v>
          </cell>
          <cell r="M19">
            <v>36</v>
          </cell>
          <cell r="N19">
            <v>8.208615502280681</v>
          </cell>
          <cell r="O19">
            <v>23.908588841594213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>
            <v>23.908588841594213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>
            <v>23.908588841594213</v>
          </cell>
          <cell r="AB19" t="str">
            <v>-</v>
          </cell>
        </row>
        <row r="20">
          <cell r="D20">
            <v>7899898601146</v>
          </cell>
          <cell r="E20">
            <v>21069030</v>
          </cell>
          <cell r="F20" t="str">
            <v>CALCIOVITAL D3 625MG COM REV X 60</v>
          </cell>
          <cell r="G20" t="str">
            <v>-</v>
          </cell>
          <cell r="H20" t="str">
            <v>NACIONAL</v>
          </cell>
          <cell r="I20">
            <v>0</v>
          </cell>
          <cell r="J20" t="str">
            <v>-</v>
          </cell>
          <cell r="K20" t="str">
            <v>NÃO</v>
          </cell>
          <cell r="L20" t="str">
            <v>Ativo</v>
          </cell>
          <cell r="M20">
            <v>50</v>
          </cell>
          <cell r="N20">
            <v>11.174047777463727</v>
          </cell>
          <cell r="O20">
            <v>32.232830127299209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>
            <v>32.232830127299209</v>
          </cell>
          <cell r="V20" t="str">
            <v>-</v>
          </cell>
          <cell r="W20" t="str">
            <v>-</v>
          </cell>
          <cell r="X20" t="str">
            <v>-</v>
          </cell>
          <cell r="Y20" t="str">
            <v>-</v>
          </cell>
          <cell r="Z20" t="str">
            <v>-</v>
          </cell>
          <cell r="AA20">
            <v>32.232830127299209</v>
          </cell>
          <cell r="AB20" t="str">
            <v>-</v>
          </cell>
        </row>
        <row r="21">
          <cell r="D21">
            <v>7899898601061</v>
          </cell>
          <cell r="E21">
            <v>21069030</v>
          </cell>
          <cell r="F21" t="str">
            <v>CALCIOVITAL D3 B12  SOL OR X 250ML</v>
          </cell>
          <cell r="G21" t="str">
            <v>-</v>
          </cell>
          <cell r="H21" t="str">
            <v>NACIONAL</v>
          </cell>
          <cell r="I21">
            <v>0</v>
          </cell>
          <cell r="J21" t="str">
            <v>-</v>
          </cell>
          <cell r="K21" t="str">
            <v>NÃO</v>
          </cell>
          <cell r="L21" t="str">
            <v>Ativo</v>
          </cell>
          <cell r="M21">
            <v>36</v>
          </cell>
          <cell r="N21">
            <v>8.3502150084728388</v>
          </cell>
          <cell r="O21">
            <v>24.321014587784965</v>
          </cell>
          <cell r="P21" t="str">
            <v>-</v>
          </cell>
          <cell r="Q21" t="str">
            <v>-</v>
          </cell>
          <cell r="R21" t="str">
            <v>-</v>
          </cell>
          <cell r="S21" t="str">
            <v>-</v>
          </cell>
          <cell r="T21" t="str">
            <v>-</v>
          </cell>
          <cell r="U21">
            <v>24.321014587784965</v>
          </cell>
          <cell r="V21" t="str">
            <v>-</v>
          </cell>
          <cell r="W21" t="str">
            <v>-</v>
          </cell>
          <cell r="X21" t="str">
            <v>-</v>
          </cell>
          <cell r="Y21" t="str">
            <v>-</v>
          </cell>
          <cell r="Z21" t="str">
            <v>-</v>
          </cell>
          <cell r="AA21">
            <v>24.321014587784965</v>
          </cell>
          <cell r="AB21" t="str">
            <v>-</v>
          </cell>
        </row>
        <row r="22">
          <cell r="D22">
            <v>7898557141337</v>
          </cell>
          <cell r="E22">
            <v>21069030</v>
          </cell>
          <cell r="F22" t="str">
            <v>CALCIOVITAL KIDS SUS OR X 250ML</v>
          </cell>
          <cell r="G22" t="str">
            <v>-</v>
          </cell>
          <cell r="H22" t="str">
            <v>NACIONAL</v>
          </cell>
          <cell r="I22">
            <v>0</v>
          </cell>
          <cell r="J22" t="str">
            <v>-</v>
          </cell>
          <cell r="K22" t="str">
            <v>NÃO</v>
          </cell>
          <cell r="L22" t="str">
            <v>Ativo</v>
          </cell>
          <cell r="M22">
            <v>24</v>
          </cell>
          <cell r="N22">
            <v>9.473057134770217</v>
          </cell>
          <cell r="O22">
            <v>28.419171404310653</v>
          </cell>
          <cell r="P22" t="str">
            <v>-</v>
          </cell>
          <cell r="Q22" t="str">
            <v>-</v>
          </cell>
          <cell r="R22" t="str">
            <v>-</v>
          </cell>
          <cell r="S22" t="str">
            <v>-</v>
          </cell>
          <cell r="T22" t="str">
            <v>-</v>
          </cell>
          <cell r="U22">
            <v>28.419171404310653</v>
          </cell>
          <cell r="V22" t="str">
            <v>-</v>
          </cell>
          <cell r="W22" t="str">
            <v>-</v>
          </cell>
          <cell r="X22" t="str">
            <v>-</v>
          </cell>
          <cell r="Y22" t="str">
            <v>-</v>
          </cell>
          <cell r="Z22" t="str">
            <v>-</v>
          </cell>
          <cell r="AA22">
            <v>28.419171404310653</v>
          </cell>
          <cell r="AB22" t="str">
            <v>-</v>
          </cell>
        </row>
        <row r="23">
          <cell r="D23">
            <v>7899470804149</v>
          </cell>
          <cell r="E23">
            <v>30049099</v>
          </cell>
          <cell r="F23" t="str">
            <v>CARDOMARIN CAP DURA 254MG X 20</v>
          </cell>
          <cell r="G23" t="str">
            <v>-</v>
          </cell>
          <cell r="H23" t="str">
            <v>NACIONAL</v>
          </cell>
          <cell r="I23">
            <v>0</v>
          </cell>
          <cell r="J23" t="str">
            <v>-</v>
          </cell>
          <cell r="K23" t="str">
            <v>NÃO</v>
          </cell>
          <cell r="L23" t="str">
            <v>Ativo</v>
          </cell>
          <cell r="M23">
            <v>50</v>
          </cell>
          <cell r="N23">
            <v>28.066575405876641</v>
          </cell>
          <cell r="O23">
            <v>80.78440196242228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>
            <v>80.78440196242228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>
            <v>80.78440196242228</v>
          </cell>
          <cell r="AB23" t="str">
            <v>-</v>
          </cell>
        </row>
        <row r="24">
          <cell r="D24">
            <v>7899470804200</v>
          </cell>
          <cell r="E24">
            <v>30049099</v>
          </cell>
          <cell r="F24" t="str">
            <v>CARDOMARIN COM REV 127MG X 20</v>
          </cell>
          <cell r="G24" t="str">
            <v>-</v>
          </cell>
          <cell r="H24" t="str">
            <v>NACIONAL</v>
          </cell>
          <cell r="I24">
            <v>0</v>
          </cell>
          <cell r="J24" t="str">
            <v>-</v>
          </cell>
          <cell r="K24" t="str">
            <v>NÃO</v>
          </cell>
          <cell r="L24" t="str">
            <v>Ativo</v>
          </cell>
          <cell r="M24">
            <v>100</v>
          </cell>
          <cell r="N24">
            <v>19.850619979914185</v>
          </cell>
          <cell r="O24">
            <v>56.76956279970068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>
            <v>56.76956279970068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>
            <v>56.76956279970068</v>
          </cell>
          <cell r="AB24" t="str">
            <v>-</v>
          </cell>
        </row>
        <row r="25">
          <cell r="D25">
            <v>7899470808482</v>
          </cell>
          <cell r="E25">
            <v>30049099</v>
          </cell>
          <cell r="F25" t="str">
            <v>CARDOMARIN COM REV 127MG X 30</v>
          </cell>
          <cell r="G25" t="str">
            <v>-</v>
          </cell>
          <cell r="H25" t="str">
            <v>NACIONAL</v>
          </cell>
          <cell r="I25">
            <v>0</v>
          </cell>
          <cell r="J25" t="str">
            <v>-</v>
          </cell>
          <cell r="K25" t="str">
            <v>NÃO</v>
          </cell>
          <cell r="L25" t="str">
            <v>Ativo</v>
          </cell>
          <cell r="M25">
            <v>100</v>
          </cell>
          <cell r="N25">
            <v>24.890888888888885</v>
          </cell>
          <cell r="O25">
            <v>74.672666666666657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>
            <v>74.672666666666657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>
            <v>74.672666666666657</v>
          </cell>
          <cell r="AB25" t="str">
            <v>-</v>
          </cell>
        </row>
        <row r="26">
          <cell r="D26">
            <v>7899898602099</v>
          </cell>
          <cell r="E26">
            <v>21069030</v>
          </cell>
          <cell r="F26" t="str">
            <v>COMPLE B COM REV X 50</v>
          </cell>
          <cell r="G26" t="str">
            <v>-</v>
          </cell>
          <cell r="H26" t="str">
            <v>NACIONAL</v>
          </cell>
          <cell r="I26">
            <v>0</v>
          </cell>
          <cell r="J26" t="str">
            <v>-</v>
          </cell>
          <cell r="K26" t="str">
            <v>NÃO</v>
          </cell>
          <cell r="L26" t="str">
            <v>Ativo</v>
          </cell>
          <cell r="M26">
            <v>100</v>
          </cell>
          <cell r="N26">
            <v>6.5626598623490731</v>
          </cell>
          <cell r="O26">
            <v>19.34710036262522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>
            <v>19.34710036262522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>
            <v>19.34710036262522</v>
          </cell>
          <cell r="AB26" t="str">
            <v>-</v>
          </cell>
        </row>
        <row r="27">
          <cell r="D27">
            <v>7899470808093</v>
          </cell>
          <cell r="E27">
            <v>30049069</v>
          </cell>
          <cell r="F27" t="str">
            <v>DIPIRONA MONOIDRATADA COM 1G X 10</v>
          </cell>
          <cell r="G27" t="str">
            <v>-</v>
          </cell>
          <cell r="H27" t="str">
            <v>NACIONAL</v>
          </cell>
          <cell r="I27">
            <v>0</v>
          </cell>
          <cell r="J27" t="str">
            <v>-</v>
          </cell>
          <cell r="K27" t="str">
            <v>NÃO</v>
          </cell>
          <cell r="L27" t="str">
            <v>Ativo</v>
          </cell>
          <cell r="M27">
            <v>50</v>
          </cell>
          <cell r="N27">
            <v>5.4105700000000008</v>
          </cell>
          <cell r="O27" t="str">
            <v>-</v>
          </cell>
          <cell r="P27">
            <v>3.8062283737024138E-2</v>
          </cell>
          <cell r="Q27">
            <v>18</v>
          </cell>
          <cell r="R27">
            <v>24.15</v>
          </cell>
          <cell r="S27">
            <v>20.45</v>
          </cell>
          <cell r="T27">
            <v>27.43</v>
          </cell>
          <cell r="U27">
            <v>21.69</v>
          </cell>
          <cell r="V27">
            <v>29.1</v>
          </cell>
          <cell r="W27">
            <v>21.82</v>
          </cell>
          <cell r="X27">
            <v>29.27</v>
          </cell>
          <cell r="Y27">
            <v>21.95</v>
          </cell>
          <cell r="Z27">
            <v>29.45</v>
          </cell>
          <cell r="AA27">
            <v>22.22</v>
          </cell>
          <cell r="AB27">
            <v>29.81</v>
          </cell>
        </row>
        <row r="28">
          <cell r="D28">
            <v>7899470808260</v>
          </cell>
          <cell r="E28">
            <v>30049069</v>
          </cell>
          <cell r="F28" t="str">
            <v>DIPIRONA MONOIDRATADA COM 500MG X 30</v>
          </cell>
          <cell r="G28" t="str">
            <v>-</v>
          </cell>
          <cell r="H28" t="str">
            <v>NACIONAL</v>
          </cell>
          <cell r="I28">
            <v>0</v>
          </cell>
          <cell r="J28" t="str">
            <v>-</v>
          </cell>
          <cell r="K28" t="str">
            <v>NÃO</v>
          </cell>
          <cell r="L28" t="str">
            <v>Ativo</v>
          </cell>
          <cell r="M28">
            <v>100</v>
          </cell>
          <cell r="N28">
            <v>5.8551079581407208</v>
          </cell>
          <cell r="O28" t="str">
            <v>-</v>
          </cell>
          <cell r="P28">
            <v>3.7819799777530472E-2</v>
          </cell>
          <cell r="Q28">
            <v>18.66</v>
          </cell>
          <cell r="R28">
            <v>25.03</v>
          </cell>
          <cell r="S28">
            <v>21.21</v>
          </cell>
          <cell r="T28">
            <v>28.45</v>
          </cell>
          <cell r="U28">
            <v>22.49</v>
          </cell>
          <cell r="V28">
            <v>30.17</v>
          </cell>
          <cell r="W28">
            <v>22.62</v>
          </cell>
          <cell r="X28">
            <v>30.34</v>
          </cell>
          <cell r="Y28">
            <v>22.76</v>
          </cell>
          <cell r="Z28">
            <v>30.53</v>
          </cell>
          <cell r="AA28">
            <v>23.04</v>
          </cell>
          <cell r="AB28">
            <v>30.91</v>
          </cell>
        </row>
        <row r="29">
          <cell r="D29">
            <v>7899470808246</v>
          </cell>
          <cell r="E29">
            <v>30049069</v>
          </cell>
          <cell r="F29" t="str">
            <v>DIPIRONA MONOIDRATADA GOT 500MG/ML X10ML</v>
          </cell>
          <cell r="G29" t="str">
            <v>-</v>
          </cell>
          <cell r="H29" t="str">
            <v>NACIONAL</v>
          </cell>
          <cell r="I29">
            <v>0</v>
          </cell>
          <cell r="J29" t="str">
            <v>-</v>
          </cell>
          <cell r="K29" t="str">
            <v>NÃO</v>
          </cell>
          <cell r="L29" t="str">
            <v>Ativo</v>
          </cell>
          <cell r="M29">
            <v>240</v>
          </cell>
          <cell r="N29">
            <v>1.744400214341232</v>
          </cell>
          <cell r="O29" t="str">
            <v>-</v>
          </cell>
          <cell r="P29">
            <v>3.8532110091743066E-2</v>
          </cell>
          <cell r="Q29">
            <v>5.66</v>
          </cell>
          <cell r="R29">
            <v>7.59</v>
          </cell>
          <cell r="S29">
            <v>6.43</v>
          </cell>
          <cell r="T29">
            <v>8.6300000000000008</v>
          </cell>
          <cell r="U29">
            <v>6.82</v>
          </cell>
          <cell r="V29">
            <v>9.15</v>
          </cell>
          <cell r="W29">
            <v>6.86</v>
          </cell>
          <cell r="X29">
            <v>9.1999999999999993</v>
          </cell>
          <cell r="Y29">
            <v>6.9</v>
          </cell>
          <cell r="Z29">
            <v>9.26</v>
          </cell>
          <cell r="AA29">
            <v>6.99</v>
          </cell>
          <cell r="AB29">
            <v>9.3800000000000008</v>
          </cell>
        </row>
        <row r="30">
          <cell r="D30">
            <v>7899470808253</v>
          </cell>
          <cell r="E30">
            <v>30049069</v>
          </cell>
          <cell r="F30" t="str">
            <v>DIPIRONA MONOIDRATADA GOT 500MG/ML X20ML</v>
          </cell>
          <cell r="G30" t="str">
            <v>-</v>
          </cell>
          <cell r="H30" t="str">
            <v>NACIONAL</v>
          </cell>
          <cell r="I30">
            <v>0</v>
          </cell>
          <cell r="J30" t="str">
            <v>-</v>
          </cell>
          <cell r="K30" t="str">
            <v>NÃO</v>
          </cell>
          <cell r="L30" t="str">
            <v>Ativo</v>
          </cell>
          <cell r="M30">
            <v>200</v>
          </cell>
          <cell r="N30">
            <v>3.0348134014749868</v>
          </cell>
          <cell r="O30" t="str">
            <v>-</v>
          </cell>
          <cell r="P30">
            <v>3.8167938931297662E-2</v>
          </cell>
          <cell r="Q30">
            <v>8.16</v>
          </cell>
          <cell r="R30">
            <v>10.95</v>
          </cell>
          <cell r="S30">
            <v>9.27</v>
          </cell>
          <cell r="T30">
            <v>12.44</v>
          </cell>
          <cell r="U30">
            <v>9.83</v>
          </cell>
          <cell r="V30">
            <v>13.19</v>
          </cell>
          <cell r="W30">
            <v>9.89</v>
          </cell>
          <cell r="X30">
            <v>13.27</v>
          </cell>
          <cell r="Y30">
            <v>9.9499999999999993</v>
          </cell>
          <cell r="Z30">
            <v>13.35</v>
          </cell>
          <cell r="AA30">
            <v>10.07</v>
          </cell>
          <cell r="AB30">
            <v>13.51</v>
          </cell>
        </row>
        <row r="31">
          <cell r="D31">
            <v>7899470807744</v>
          </cell>
          <cell r="E31">
            <v>30049099</v>
          </cell>
          <cell r="F31" t="str">
            <v>GASTROBEM SUS OR X 240ML</v>
          </cell>
          <cell r="G31" t="str">
            <v>-</v>
          </cell>
          <cell r="H31" t="str">
            <v>NACIONAL</v>
          </cell>
          <cell r="I31">
            <v>0</v>
          </cell>
          <cell r="J31" t="str">
            <v>-</v>
          </cell>
          <cell r="K31" t="str">
            <v>NÃO</v>
          </cell>
          <cell r="L31" t="str">
            <v>Ativo</v>
          </cell>
          <cell r="M31">
            <v>36</v>
          </cell>
          <cell r="N31">
            <v>10.421571133424068</v>
          </cell>
          <cell r="O31">
            <v>29.781344483520293</v>
          </cell>
          <cell r="P31" t="str">
            <v>-</v>
          </cell>
          <cell r="Q31" t="str">
            <v>-</v>
          </cell>
          <cell r="R31" t="str">
            <v>-</v>
          </cell>
          <cell r="S31" t="str">
            <v>-</v>
          </cell>
          <cell r="T31" t="str">
            <v>-</v>
          </cell>
          <cell r="U31">
            <v>29.781344483520293</v>
          </cell>
          <cell r="V31" t="str">
            <v>-</v>
          </cell>
          <cell r="W31" t="str">
            <v>-</v>
          </cell>
          <cell r="X31" t="str">
            <v>-</v>
          </cell>
          <cell r="Y31" t="str">
            <v>-</v>
          </cell>
          <cell r="Z31" t="str">
            <v>-</v>
          </cell>
          <cell r="AA31">
            <v>29.781344483520293</v>
          </cell>
          <cell r="AB31" t="str">
            <v>-</v>
          </cell>
        </row>
        <row r="32">
          <cell r="D32">
            <v>7898133139253</v>
          </cell>
          <cell r="E32">
            <v>30039039</v>
          </cell>
          <cell r="F32" t="str">
            <v>HIDRALYTE 45 AGUA DE COCO SOL OR X 500ML</v>
          </cell>
          <cell r="G32" t="str">
            <v>-</v>
          </cell>
          <cell r="H32" t="str">
            <v>NACIONAL</v>
          </cell>
          <cell r="I32">
            <v>0</v>
          </cell>
          <cell r="J32" t="str">
            <v>-</v>
          </cell>
          <cell r="K32" t="str">
            <v>NÃO</v>
          </cell>
          <cell r="L32" t="str">
            <v>Ativo</v>
          </cell>
          <cell r="M32">
            <v>24</v>
          </cell>
          <cell r="N32">
            <v>6.3999999999999995</v>
          </cell>
          <cell r="O32">
            <v>18.849861491999999</v>
          </cell>
          <cell r="P32" t="str">
            <v>-</v>
          </cell>
          <cell r="Q32" t="str">
            <v>-</v>
          </cell>
          <cell r="R32" t="str">
            <v>-</v>
          </cell>
          <cell r="S32" t="str">
            <v>-</v>
          </cell>
          <cell r="T32" t="str">
            <v>-</v>
          </cell>
          <cell r="U32">
            <v>18.849861491999999</v>
          </cell>
          <cell r="V32" t="str">
            <v>-</v>
          </cell>
          <cell r="W32" t="str">
            <v>-</v>
          </cell>
          <cell r="X32" t="str">
            <v>-</v>
          </cell>
          <cell r="Y32" t="str">
            <v>-</v>
          </cell>
          <cell r="Z32" t="str">
            <v>-</v>
          </cell>
          <cell r="AA32">
            <v>18.849861491999999</v>
          </cell>
          <cell r="AB32" t="str">
            <v>-</v>
          </cell>
        </row>
        <row r="33">
          <cell r="D33">
            <v>7898133139246</v>
          </cell>
          <cell r="E33">
            <v>30039039</v>
          </cell>
          <cell r="F33" t="str">
            <v>HIDRALYTE 45 GUARANA SOL OR X 500ML</v>
          </cell>
          <cell r="G33" t="str">
            <v>-</v>
          </cell>
          <cell r="H33" t="str">
            <v>NACIONAL</v>
          </cell>
          <cell r="I33">
            <v>0</v>
          </cell>
          <cell r="J33" t="str">
            <v>-</v>
          </cell>
          <cell r="K33" t="str">
            <v>NÃO</v>
          </cell>
          <cell r="L33" t="str">
            <v>Ativo</v>
          </cell>
          <cell r="M33">
            <v>24</v>
          </cell>
          <cell r="N33">
            <v>6.3999999999999995</v>
          </cell>
          <cell r="O33">
            <v>18.849861491999999</v>
          </cell>
          <cell r="P33" t="str">
            <v>-</v>
          </cell>
          <cell r="Q33" t="str">
            <v>-</v>
          </cell>
          <cell r="R33" t="str">
            <v>-</v>
          </cell>
          <cell r="S33" t="str">
            <v>-</v>
          </cell>
          <cell r="T33" t="str">
            <v>-</v>
          </cell>
          <cell r="U33">
            <v>18.849861491999999</v>
          </cell>
          <cell r="V33" t="str">
            <v>-</v>
          </cell>
          <cell r="W33" t="str">
            <v>-</v>
          </cell>
          <cell r="X33" t="str">
            <v>-</v>
          </cell>
          <cell r="Y33" t="str">
            <v>-</v>
          </cell>
          <cell r="Z33" t="str">
            <v>-</v>
          </cell>
          <cell r="AA33">
            <v>18.849861491999999</v>
          </cell>
          <cell r="AB33" t="str">
            <v>-</v>
          </cell>
        </row>
        <row r="34">
          <cell r="D34">
            <v>7898133139277</v>
          </cell>
          <cell r="E34">
            <v>30039039</v>
          </cell>
          <cell r="F34" t="str">
            <v>HIDRALYTE 45 LARANJA SOL OR X 500ML</v>
          </cell>
          <cell r="G34" t="str">
            <v>-</v>
          </cell>
          <cell r="H34" t="str">
            <v>NACIONAL</v>
          </cell>
          <cell r="I34">
            <v>0</v>
          </cell>
          <cell r="J34" t="str">
            <v>-</v>
          </cell>
          <cell r="K34" t="str">
            <v>NÃO</v>
          </cell>
          <cell r="L34" t="str">
            <v>Ativo</v>
          </cell>
          <cell r="M34">
            <v>24</v>
          </cell>
          <cell r="N34">
            <v>6.3999999999999995</v>
          </cell>
          <cell r="O34">
            <v>18.849861491999999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>
            <v>18.849861491999999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 t="str">
            <v>-</v>
          </cell>
          <cell r="AA34">
            <v>18.849861491999999</v>
          </cell>
          <cell r="AB34" t="str">
            <v>-</v>
          </cell>
        </row>
        <row r="35">
          <cell r="D35">
            <v>7898133139260</v>
          </cell>
          <cell r="E35">
            <v>30039039</v>
          </cell>
          <cell r="F35" t="str">
            <v>HIDRALYTE 45 TUTTI-FRUTTI SOL OR X 500ML</v>
          </cell>
          <cell r="G35" t="str">
            <v>-</v>
          </cell>
          <cell r="H35" t="str">
            <v>NACIONAL</v>
          </cell>
          <cell r="I35">
            <v>0</v>
          </cell>
          <cell r="J35" t="str">
            <v>-</v>
          </cell>
          <cell r="K35" t="str">
            <v>NÃO</v>
          </cell>
          <cell r="L35" t="str">
            <v>Ativo</v>
          </cell>
          <cell r="M35">
            <v>24</v>
          </cell>
          <cell r="N35">
            <v>6.3999999999999995</v>
          </cell>
          <cell r="O35">
            <v>18.849861491999999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>
            <v>18.849861491999999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>
            <v>18.849861491999999</v>
          </cell>
          <cell r="AB35" t="str">
            <v>-</v>
          </cell>
        </row>
        <row r="36">
          <cell r="D36">
            <v>7898133139239</v>
          </cell>
          <cell r="E36">
            <v>30039039</v>
          </cell>
          <cell r="F36" t="str">
            <v>HIDRALYTE 45 UVA SOL OR X 500ML</v>
          </cell>
          <cell r="G36" t="str">
            <v>-</v>
          </cell>
          <cell r="H36" t="str">
            <v>NACIONAL</v>
          </cell>
          <cell r="I36">
            <v>0</v>
          </cell>
          <cell r="J36" t="str">
            <v>-</v>
          </cell>
          <cell r="K36" t="str">
            <v>NÃO</v>
          </cell>
          <cell r="L36" t="str">
            <v>Ativo</v>
          </cell>
          <cell r="M36">
            <v>24</v>
          </cell>
          <cell r="N36">
            <v>6.3999999999999995</v>
          </cell>
          <cell r="O36">
            <v>18.849861491999999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>
            <v>18.849861491999999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>
            <v>18.849861491999999</v>
          </cell>
          <cell r="AB36" t="str">
            <v>-</v>
          </cell>
        </row>
        <row r="37">
          <cell r="D37">
            <v>7899898602198</v>
          </cell>
          <cell r="E37">
            <v>21069030</v>
          </cell>
          <cell r="F37" t="str">
            <v>HIDRALYTE EFF ABACAXI COM X 10</v>
          </cell>
          <cell r="G37" t="str">
            <v>-</v>
          </cell>
          <cell r="H37" t="str">
            <v>NACIONAL</v>
          </cell>
          <cell r="I37">
            <v>0</v>
          </cell>
          <cell r="J37" t="str">
            <v>-</v>
          </cell>
          <cell r="K37" t="str">
            <v>NÃO</v>
          </cell>
          <cell r="L37" t="str">
            <v>Ativo</v>
          </cell>
          <cell r="M37">
            <v>100</v>
          </cell>
          <cell r="N37">
            <v>6.8111111111111109</v>
          </cell>
          <cell r="O37">
            <v>20.433333333333334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>
            <v>20.433333333333334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-</v>
          </cell>
          <cell r="Z37" t="str">
            <v>-</v>
          </cell>
          <cell r="AA37">
            <v>20.433333333333334</v>
          </cell>
          <cell r="AB37" t="str">
            <v>-</v>
          </cell>
        </row>
        <row r="38">
          <cell r="D38">
            <v>7899898602181</v>
          </cell>
          <cell r="E38">
            <v>21069030</v>
          </cell>
          <cell r="F38" t="str">
            <v>HIDRALYTE EFF GUARANÁ COM X 10</v>
          </cell>
          <cell r="G38" t="str">
            <v>-</v>
          </cell>
          <cell r="H38" t="str">
            <v>NACIONAL</v>
          </cell>
          <cell r="I38">
            <v>0</v>
          </cell>
          <cell r="J38" t="str">
            <v>-</v>
          </cell>
          <cell r="K38" t="str">
            <v>NÃO</v>
          </cell>
          <cell r="L38" t="str">
            <v>Ativo</v>
          </cell>
          <cell r="M38">
            <v>100</v>
          </cell>
          <cell r="N38">
            <v>6.8111111111111109</v>
          </cell>
          <cell r="O38">
            <v>20.433333333333334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>
            <v>20.433333333333334</v>
          </cell>
          <cell r="V38" t="str">
            <v>-</v>
          </cell>
          <cell r="W38" t="str">
            <v>-</v>
          </cell>
          <cell r="X38" t="str">
            <v>-</v>
          </cell>
          <cell r="Y38" t="str">
            <v>-</v>
          </cell>
          <cell r="Z38" t="str">
            <v>-</v>
          </cell>
          <cell r="AA38">
            <v>20.433333333333334</v>
          </cell>
          <cell r="AB38" t="str">
            <v>-</v>
          </cell>
        </row>
        <row r="39">
          <cell r="D39">
            <v>7899898602174</v>
          </cell>
          <cell r="E39">
            <v>21069030</v>
          </cell>
          <cell r="F39" t="str">
            <v>HIDRALYTE EFF LARANJA COM X 10</v>
          </cell>
          <cell r="G39" t="str">
            <v>-</v>
          </cell>
          <cell r="H39" t="str">
            <v>NACIONAL</v>
          </cell>
          <cell r="I39">
            <v>0</v>
          </cell>
          <cell r="J39" t="str">
            <v>-</v>
          </cell>
          <cell r="K39" t="str">
            <v>NÃO</v>
          </cell>
          <cell r="L39" t="str">
            <v>Ativo</v>
          </cell>
          <cell r="M39">
            <v>100</v>
          </cell>
          <cell r="N39">
            <v>6.8111111111111109</v>
          </cell>
          <cell r="O39">
            <v>20.433333333333334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>
            <v>20.433333333333334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-</v>
          </cell>
          <cell r="AA39">
            <v>20.433333333333334</v>
          </cell>
          <cell r="AB39" t="str">
            <v>-</v>
          </cell>
        </row>
        <row r="40">
          <cell r="D40">
            <v>7898133137297</v>
          </cell>
          <cell r="E40">
            <v>30039039</v>
          </cell>
          <cell r="F40" t="str">
            <v>HIDRAPLEX AGUA DE COCO PO 27.9G ENV X 4</v>
          </cell>
          <cell r="G40" t="str">
            <v>-</v>
          </cell>
          <cell r="H40" t="str">
            <v>NACIONAL</v>
          </cell>
          <cell r="I40">
            <v>0</v>
          </cell>
          <cell r="J40" t="str">
            <v>-</v>
          </cell>
          <cell r="K40" t="str">
            <v>NÃO</v>
          </cell>
          <cell r="L40" t="str">
            <v>Ativo</v>
          </cell>
          <cell r="M40">
            <v>30</v>
          </cell>
          <cell r="N40">
            <v>8.3222222222222229</v>
          </cell>
          <cell r="O40">
            <v>24.323709994901485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>
            <v>24.323709994901485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>
            <v>24.323709994901485</v>
          </cell>
          <cell r="AB40" t="str">
            <v>-</v>
          </cell>
        </row>
        <row r="41">
          <cell r="D41">
            <v>7899898602273</v>
          </cell>
          <cell r="E41">
            <v>21069030</v>
          </cell>
          <cell r="F41" t="str">
            <v>HIDRAPLEX EFF ABACAXI COM X 10</v>
          </cell>
          <cell r="G41" t="str">
            <v>-</v>
          </cell>
          <cell r="H41" t="str">
            <v>NACIONAL</v>
          </cell>
          <cell r="I41">
            <v>0</v>
          </cell>
          <cell r="J41" t="str">
            <v>-</v>
          </cell>
          <cell r="K41" t="str">
            <v>NÃO</v>
          </cell>
          <cell r="L41" t="str">
            <v>Ativo</v>
          </cell>
          <cell r="M41">
            <v>100</v>
          </cell>
          <cell r="N41">
            <v>8.7888888888888896</v>
          </cell>
          <cell r="O41">
            <v>26.366666666666667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>
            <v>26.366666666666667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>
            <v>26.366666666666667</v>
          </cell>
          <cell r="AB41" t="str">
            <v>-</v>
          </cell>
        </row>
        <row r="42">
          <cell r="D42">
            <v>7899898602266</v>
          </cell>
          <cell r="E42">
            <v>21069030</v>
          </cell>
          <cell r="F42" t="str">
            <v>HIDRAPLEX EFF GUARANÁ COM X 10</v>
          </cell>
          <cell r="G42" t="str">
            <v>-</v>
          </cell>
          <cell r="H42" t="str">
            <v>NACIONAL</v>
          </cell>
          <cell r="I42">
            <v>0</v>
          </cell>
          <cell r="J42" t="str">
            <v>-</v>
          </cell>
          <cell r="K42" t="str">
            <v>NÃO</v>
          </cell>
          <cell r="L42" t="str">
            <v>Ativo</v>
          </cell>
          <cell r="M42">
            <v>100</v>
          </cell>
          <cell r="N42">
            <v>8.7888888888888896</v>
          </cell>
          <cell r="O42">
            <v>26.366666666666667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>
            <v>26.366666666666667</v>
          </cell>
          <cell r="V42" t="str">
            <v>-</v>
          </cell>
          <cell r="W42" t="str">
            <v>-</v>
          </cell>
          <cell r="X42" t="str">
            <v>-</v>
          </cell>
          <cell r="Y42" t="str">
            <v>-</v>
          </cell>
          <cell r="Z42" t="str">
            <v>-</v>
          </cell>
          <cell r="AA42">
            <v>26.366666666666667</v>
          </cell>
          <cell r="AB42" t="str">
            <v>-</v>
          </cell>
        </row>
        <row r="43">
          <cell r="D43">
            <v>7899898602259</v>
          </cell>
          <cell r="E43">
            <v>21069030</v>
          </cell>
          <cell r="F43" t="str">
            <v>HIDRAPLEX EFF LARANJA COM X 10</v>
          </cell>
          <cell r="G43" t="str">
            <v>-</v>
          </cell>
          <cell r="H43" t="str">
            <v>NACIONAL</v>
          </cell>
          <cell r="I43">
            <v>0</v>
          </cell>
          <cell r="J43" t="str">
            <v>-</v>
          </cell>
          <cell r="K43" t="str">
            <v>NÃO</v>
          </cell>
          <cell r="L43" t="str">
            <v>Ativo</v>
          </cell>
          <cell r="M43">
            <v>100</v>
          </cell>
          <cell r="N43">
            <v>8.7888888888888896</v>
          </cell>
          <cell r="O43">
            <v>26.366666666666667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>
            <v>26.366666666666667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>
            <v>26.366666666666667</v>
          </cell>
          <cell r="AB43" t="str">
            <v>-</v>
          </cell>
        </row>
        <row r="44">
          <cell r="D44">
            <v>7898133137334</v>
          </cell>
          <cell r="E44">
            <v>30039039</v>
          </cell>
          <cell r="F44" t="str">
            <v>HIDRAPLEX GUARANA PO 27.9G ENV X 4</v>
          </cell>
          <cell r="G44" t="str">
            <v>-</v>
          </cell>
          <cell r="H44" t="str">
            <v>NACIONAL</v>
          </cell>
          <cell r="I44">
            <v>0</v>
          </cell>
          <cell r="J44" t="str">
            <v>-</v>
          </cell>
          <cell r="K44" t="str">
            <v>NÃO</v>
          </cell>
          <cell r="L44" t="str">
            <v>Ativo</v>
          </cell>
          <cell r="M44">
            <v>30</v>
          </cell>
          <cell r="N44">
            <v>8.3222222222222229</v>
          </cell>
          <cell r="O44">
            <v>24.355821963907609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>
            <v>24.355821963907609</v>
          </cell>
          <cell r="V44" t="str">
            <v>-</v>
          </cell>
          <cell r="W44" t="str">
            <v>-</v>
          </cell>
          <cell r="X44" t="str">
            <v>-</v>
          </cell>
          <cell r="Y44" t="str">
            <v>-</v>
          </cell>
          <cell r="Z44" t="str">
            <v>-</v>
          </cell>
          <cell r="AA44">
            <v>24.355821963907609</v>
          </cell>
          <cell r="AB44" t="str">
            <v>-</v>
          </cell>
        </row>
        <row r="45">
          <cell r="D45">
            <v>7898133137372</v>
          </cell>
          <cell r="E45">
            <v>30039039</v>
          </cell>
          <cell r="F45" t="str">
            <v>HIDRAPLEX LARANJA PO 27.9G ENV X 4</v>
          </cell>
          <cell r="G45" t="str">
            <v>-</v>
          </cell>
          <cell r="H45" t="str">
            <v>NACIONAL</v>
          </cell>
          <cell r="I45">
            <v>0</v>
          </cell>
          <cell r="J45" t="str">
            <v>-</v>
          </cell>
          <cell r="K45" t="str">
            <v>NÃO</v>
          </cell>
          <cell r="L45" t="str">
            <v>Ativo</v>
          </cell>
          <cell r="M45">
            <v>30</v>
          </cell>
          <cell r="N45">
            <v>8.3222222222222229</v>
          </cell>
          <cell r="O45">
            <v>24.327330881664803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>
            <v>24.327330881664803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>
            <v>24.327330881664803</v>
          </cell>
          <cell r="AB45" t="str">
            <v>-</v>
          </cell>
        </row>
        <row r="46">
          <cell r="D46">
            <v>7898133137310</v>
          </cell>
          <cell r="E46">
            <v>30039039</v>
          </cell>
          <cell r="F46" t="str">
            <v>HIDRAPLEX NATURAL PO 27.9G ENV X 4</v>
          </cell>
          <cell r="G46" t="str">
            <v>-</v>
          </cell>
          <cell r="H46" t="str">
            <v>NACIONAL</v>
          </cell>
          <cell r="I46">
            <v>0</v>
          </cell>
          <cell r="J46" t="str">
            <v>-</v>
          </cell>
          <cell r="K46" t="str">
            <v>NÃO</v>
          </cell>
          <cell r="L46" t="str">
            <v>Ativo</v>
          </cell>
          <cell r="M46">
            <v>30</v>
          </cell>
          <cell r="N46">
            <v>8.3222222222222229</v>
          </cell>
          <cell r="O46">
            <v>24.335016065570404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>
            <v>24.335016065570404</v>
          </cell>
          <cell r="V46" t="str">
            <v>-</v>
          </cell>
          <cell r="W46" t="str">
            <v>-</v>
          </cell>
          <cell r="X46" t="str">
            <v>-</v>
          </cell>
          <cell r="Y46" t="str">
            <v>-</v>
          </cell>
          <cell r="Z46" t="str">
            <v>-</v>
          </cell>
          <cell r="AA46">
            <v>24.335016065570404</v>
          </cell>
          <cell r="AB46" t="str">
            <v>-</v>
          </cell>
        </row>
        <row r="47">
          <cell r="D47">
            <v>7898133137396</v>
          </cell>
          <cell r="E47">
            <v>30039039</v>
          </cell>
          <cell r="F47" t="str">
            <v>HIDRAPLEX TUTTI-FRUTTI PO 27.9G ENV X 4</v>
          </cell>
          <cell r="G47" t="str">
            <v>-</v>
          </cell>
          <cell r="H47" t="str">
            <v>NACIONAL</v>
          </cell>
          <cell r="I47">
            <v>0</v>
          </cell>
          <cell r="J47" t="str">
            <v>-</v>
          </cell>
          <cell r="K47" t="str">
            <v>NÃO</v>
          </cell>
          <cell r="L47" t="str">
            <v>Ativo</v>
          </cell>
          <cell r="M47">
            <v>30</v>
          </cell>
          <cell r="N47">
            <v>8.3222222222222229</v>
          </cell>
          <cell r="O47">
            <v>24.408200708950599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>
            <v>24.408200708950599</v>
          </cell>
          <cell r="V47" t="str">
            <v>-</v>
          </cell>
          <cell r="W47" t="str">
            <v>-</v>
          </cell>
          <cell r="X47" t="str">
            <v>-</v>
          </cell>
          <cell r="Y47" t="str">
            <v>-</v>
          </cell>
          <cell r="Z47" t="str">
            <v>-</v>
          </cell>
          <cell r="AA47">
            <v>24.408200708950599</v>
          </cell>
          <cell r="AB47" t="str">
            <v>-</v>
          </cell>
        </row>
        <row r="48">
          <cell r="D48">
            <v>7898133137358</v>
          </cell>
          <cell r="E48">
            <v>30039039</v>
          </cell>
          <cell r="F48" t="str">
            <v>HIDRAPLEX UVA PO 27.9G ENV X 4</v>
          </cell>
          <cell r="G48" t="str">
            <v>-</v>
          </cell>
          <cell r="H48" t="str">
            <v>NACIONAL</v>
          </cell>
          <cell r="I48">
            <v>0</v>
          </cell>
          <cell r="J48" t="str">
            <v>-</v>
          </cell>
          <cell r="K48" t="str">
            <v>NÃO</v>
          </cell>
          <cell r="L48" t="str">
            <v>Ativo</v>
          </cell>
          <cell r="M48">
            <v>30</v>
          </cell>
          <cell r="N48">
            <v>8.3222222222222229</v>
          </cell>
          <cell r="O48">
            <v>24.359445816687746</v>
          </cell>
          <cell r="P48" t="str">
            <v>-</v>
          </cell>
          <cell r="Q48" t="str">
            <v>-</v>
          </cell>
          <cell r="R48" t="str">
            <v>-</v>
          </cell>
          <cell r="S48" t="str">
            <v>-</v>
          </cell>
          <cell r="T48" t="str">
            <v>-</v>
          </cell>
          <cell r="U48">
            <v>24.359445816687746</v>
          </cell>
          <cell r="V48" t="str">
            <v>-</v>
          </cell>
          <cell r="W48" t="str">
            <v>-</v>
          </cell>
          <cell r="X48" t="str">
            <v>-</v>
          </cell>
          <cell r="Y48" t="str">
            <v>-</v>
          </cell>
          <cell r="Z48" t="str">
            <v>-</v>
          </cell>
          <cell r="AA48">
            <v>24.359445816687746</v>
          </cell>
          <cell r="AB48" t="str">
            <v>-</v>
          </cell>
        </row>
        <row r="49">
          <cell r="D49">
            <v>7898133134760</v>
          </cell>
          <cell r="E49">
            <v>30049029</v>
          </cell>
          <cell r="F49" t="str">
            <v>IBUPROTRAT INF SUS SER 20MG/ML X 100ML</v>
          </cell>
          <cell r="G49" t="str">
            <v>-</v>
          </cell>
          <cell r="H49" t="str">
            <v>NACIONAL</v>
          </cell>
          <cell r="I49">
            <v>0</v>
          </cell>
          <cell r="J49" t="str">
            <v>-</v>
          </cell>
          <cell r="K49" t="str">
            <v>NÃO</v>
          </cell>
          <cell r="L49" t="str">
            <v>Ativo</v>
          </cell>
          <cell r="M49">
            <v>50</v>
          </cell>
          <cell r="N49">
            <v>7.3202631520413028</v>
          </cell>
          <cell r="O49" t="str">
            <v>-</v>
          </cell>
          <cell r="P49">
            <v>3.8461538461538325E-2</v>
          </cell>
          <cell r="Q49">
            <v>21.33</v>
          </cell>
          <cell r="R49">
            <v>28.61</v>
          </cell>
          <cell r="S49">
            <v>24.24</v>
          </cell>
          <cell r="T49">
            <v>32.520000000000003</v>
          </cell>
          <cell r="U49">
            <v>25.7</v>
          </cell>
          <cell r="V49">
            <v>34.479999999999997</v>
          </cell>
          <cell r="W49">
            <v>25.85</v>
          </cell>
          <cell r="X49">
            <v>34.68</v>
          </cell>
          <cell r="Y49">
            <v>26.01</v>
          </cell>
          <cell r="Z49">
            <v>34.89</v>
          </cell>
          <cell r="AA49">
            <v>26.33</v>
          </cell>
          <cell r="AB49">
            <v>35.32</v>
          </cell>
        </row>
        <row r="50">
          <cell r="D50">
            <v>7898133134234</v>
          </cell>
          <cell r="E50">
            <v>30049029</v>
          </cell>
          <cell r="F50" t="str">
            <v>IBUPROTRAT SUS GOT 50MG/ML X 30ML</v>
          </cell>
          <cell r="G50" t="str">
            <v>-</v>
          </cell>
          <cell r="H50" t="str">
            <v>NACIONAL</v>
          </cell>
          <cell r="I50">
            <v>0</v>
          </cell>
          <cell r="J50" t="str">
            <v>-</v>
          </cell>
          <cell r="K50" t="str">
            <v>NÃO</v>
          </cell>
          <cell r="L50" t="str">
            <v>Ativo</v>
          </cell>
          <cell r="M50">
            <v>100</v>
          </cell>
          <cell r="N50">
            <v>2.6474934049808709</v>
          </cell>
          <cell r="O50" t="str">
            <v>-</v>
          </cell>
          <cell r="P50">
            <v>3.816371681415931E-2</v>
          </cell>
          <cell r="Q50">
            <v>18.77</v>
          </cell>
          <cell r="R50">
            <v>25.18</v>
          </cell>
          <cell r="S50">
            <v>21.33</v>
          </cell>
          <cell r="T50">
            <v>28.61</v>
          </cell>
          <cell r="U50">
            <v>22.61</v>
          </cell>
          <cell r="V50">
            <v>30.33</v>
          </cell>
          <cell r="W50">
            <v>22.75</v>
          </cell>
          <cell r="X50">
            <v>30.52</v>
          </cell>
          <cell r="Y50">
            <v>22.89</v>
          </cell>
          <cell r="Z50">
            <v>30.71</v>
          </cell>
          <cell r="AA50">
            <v>23.17</v>
          </cell>
          <cell r="AB50">
            <v>31.08</v>
          </cell>
        </row>
        <row r="51">
          <cell r="D51">
            <v>7899470807997</v>
          </cell>
          <cell r="E51">
            <v>30049029</v>
          </cell>
          <cell r="F51" t="str">
            <v>KALONAT 20% X 10ML</v>
          </cell>
          <cell r="G51" t="str">
            <v>-</v>
          </cell>
          <cell r="H51" t="str">
            <v>NACIONAL</v>
          </cell>
          <cell r="I51">
            <v>0</v>
          </cell>
          <cell r="J51" t="str">
            <v>-</v>
          </cell>
          <cell r="K51" t="str">
            <v>NÃO</v>
          </cell>
          <cell r="L51" t="str">
            <v>Ativo</v>
          </cell>
          <cell r="M51">
            <v>100</v>
          </cell>
          <cell r="N51">
            <v>8.1026684323955802</v>
          </cell>
          <cell r="O51">
            <v>23.700185447115722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>
            <v>23.700185447115722</v>
          </cell>
          <cell r="V51" t="str">
            <v>-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>
            <v>23.700185447115722</v>
          </cell>
          <cell r="AB51" t="str">
            <v>-</v>
          </cell>
        </row>
        <row r="52">
          <cell r="D52">
            <v>7899898601221</v>
          </cell>
          <cell r="E52">
            <v>21069030</v>
          </cell>
          <cell r="F52" t="str">
            <v>LACTPREV 10.000 CAP DURA 500MG X 30</v>
          </cell>
          <cell r="G52" t="str">
            <v>-</v>
          </cell>
          <cell r="H52" t="str">
            <v>NACIONAL</v>
          </cell>
          <cell r="I52">
            <v>0</v>
          </cell>
          <cell r="J52" t="str">
            <v>-</v>
          </cell>
          <cell r="K52" t="str">
            <v>NÃO</v>
          </cell>
          <cell r="L52" t="str">
            <v>Ativo</v>
          </cell>
          <cell r="M52">
            <v>24</v>
          </cell>
          <cell r="N52">
            <v>38.756085359782766</v>
          </cell>
          <cell r="O52">
            <v>110.73167245652219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>
            <v>110.73167245652219</v>
          </cell>
          <cell r="V52" t="str">
            <v>-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>
            <v>110.73167245652219</v>
          </cell>
          <cell r="AB52" t="str">
            <v>-</v>
          </cell>
        </row>
        <row r="53">
          <cell r="D53">
            <v>7898557141054</v>
          </cell>
          <cell r="E53">
            <v>21069030</v>
          </cell>
          <cell r="F53" t="str">
            <v>LACTULIFE AMEIXA SOL OR X 120ML</v>
          </cell>
          <cell r="G53" t="str">
            <v>-</v>
          </cell>
          <cell r="H53" t="str">
            <v>NACIONAL</v>
          </cell>
          <cell r="I53">
            <v>0</v>
          </cell>
          <cell r="J53" t="str">
            <v>-</v>
          </cell>
          <cell r="K53" t="str">
            <v>NÃO</v>
          </cell>
          <cell r="L53" t="str">
            <v>Ativo</v>
          </cell>
          <cell r="M53">
            <v>50</v>
          </cell>
          <cell r="N53">
            <v>13.922806414036799</v>
          </cell>
          <cell r="O53">
            <v>39.779446897247993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>
            <v>39.779446897247993</v>
          </cell>
          <cell r="V53" t="str">
            <v>-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>
            <v>39.779446897247993</v>
          </cell>
          <cell r="AB53" t="str">
            <v>-</v>
          </cell>
        </row>
        <row r="54">
          <cell r="D54">
            <v>7898557141061</v>
          </cell>
          <cell r="E54">
            <v>21069030</v>
          </cell>
          <cell r="F54" t="str">
            <v>LACTULIFE SALADA FRUTAS SOL OR X 120ML</v>
          </cell>
          <cell r="G54" t="str">
            <v>-</v>
          </cell>
          <cell r="H54" t="str">
            <v>NACIONAL</v>
          </cell>
          <cell r="I54">
            <v>0</v>
          </cell>
          <cell r="J54" t="str">
            <v>-</v>
          </cell>
          <cell r="K54" t="str">
            <v>NÃO</v>
          </cell>
          <cell r="L54" t="str">
            <v>Ativo</v>
          </cell>
          <cell r="M54">
            <v>50</v>
          </cell>
          <cell r="N54">
            <v>14.062032610102644</v>
          </cell>
          <cell r="O54">
            <v>40.177236028864698</v>
          </cell>
          <cell r="P54" t="str">
            <v>-</v>
          </cell>
          <cell r="Q54" t="str">
            <v>-</v>
          </cell>
          <cell r="R54" t="str">
            <v>-</v>
          </cell>
          <cell r="S54" t="str">
            <v>-</v>
          </cell>
          <cell r="T54" t="str">
            <v>-</v>
          </cell>
          <cell r="U54">
            <v>40.177236028864698</v>
          </cell>
          <cell r="V54" t="str">
            <v>-</v>
          </cell>
          <cell r="W54" t="str">
            <v>-</v>
          </cell>
          <cell r="X54" t="str">
            <v>-</v>
          </cell>
          <cell r="Y54" t="str">
            <v>-</v>
          </cell>
          <cell r="Z54" t="str">
            <v>-</v>
          </cell>
          <cell r="AA54">
            <v>40.177236028864698</v>
          </cell>
          <cell r="AB54" t="str">
            <v>-</v>
          </cell>
        </row>
        <row r="55">
          <cell r="D55">
            <v>7898133139420</v>
          </cell>
          <cell r="E55">
            <v>30049099</v>
          </cell>
          <cell r="F55" t="str">
            <v>L-ENEMA SOL RET 160MG/ML X 130ML</v>
          </cell>
          <cell r="G55" t="str">
            <v>-</v>
          </cell>
          <cell r="H55" t="str">
            <v>NACIONAL</v>
          </cell>
          <cell r="I55">
            <v>0</v>
          </cell>
          <cell r="J55" t="str">
            <v>-</v>
          </cell>
          <cell r="K55" t="str">
            <v>NÃO</v>
          </cell>
          <cell r="L55" t="str">
            <v>Ativo</v>
          </cell>
          <cell r="M55">
            <v>50</v>
          </cell>
          <cell r="N55">
            <v>12.274139301240684</v>
          </cell>
          <cell r="O55">
            <v>35.706754486964542</v>
          </cell>
          <cell r="P55" t="str">
            <v>-</v>
          </cell>
          <cell r="Q55" t="str">
            <v>-</v>
          </cell>
          <cell r="R55" t="str">
            <v>-</v>
          </cell>
          <cell r="S55" t="str">
            <v>-</v>
          </cell>
          <cell r="T55" t="str">
            <v>-</v>
          </cell>
          <cell r="U55">
            <v>35.706754486964542</v>
          </cell>
          <cell r="V55" t="str">
            <v>-</v>
          </cell>
          <cell r="W55" t="str">
            <v>-</v>
          </cell>
          <cell r="X55" t="str">
            <v>-</v>
          </cell>
          <cell r="Y55" t="str">
            <v>-</v>
          </cell>
          <cell r="Z55" t="str">
            <v>-</v>
          </cell>
          <cell r="AA55">
            <v>35.706754486964542</v>
          </cell>
          <cell r="AB55" t="str">
            <v>-</v>
          </cell>
        </row>
        <row r="56">
          <cell r="D56">
            <v>7898133134715</v>
          </cell>
          <cell r="E56">
            <v>30039099</v>
          </cell>
          <cell r="F56" t="str">
            <v>LIMONADA PURGATIVA SOL OR 175MG/MLX200ML</v>
          </cell>
          <cell r="G56" t="str">
            <v>-</v>
          </cell>
          <cell r="H56" t="str">
            <v>NACIONAL</v>
          </cell>
          <cell r="I56">
            <v>0</v>
          </cell>
          <cell r="J56" t="str">
            <v>-</v>
          </cell>
          <cell r="K56" t="str">
            <v>NÃO</v>
          </cell>
          <cell r="L56" t="str">
            <v>Ativo</v>
          </cell>
          <cell r="M56">
            <v>60</v>
          </cell>
          <cell r="N56">
            <v>6.9976890144188495</v>
          </cell>
          <cell r="O56">
            <v>20.205375957421197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>
            <v>20.205375957421197</v>
          </cell>
          <cell r="V56" t="str">
            <v>-</v>
          </cell>
          <cell r="W56" t="str">
            <v>-</v>
          </cell>
          <cell r="X56" t="str">
            <v>-</v>
          </cell>
          <cell r="Y56" t="str">
            <v>-</v>
          </cell>
          <cell r="Z56" t="str">
            <v>-</v>
          </cell>
          <cell r="AA56">
            <v>20.205375957421197</v>
          </cell>
          <cell r="AB56" t="str">
            <v>-</v>
          </cell>
        </row>
        <row r="57">
          <cell r="D57">
            <v>7898133137969</v>
          </cell>
          <cell r="E57">
            <v>30049099</v>
          </cell>
          <cell r="F57" t="str">
            <v>LUFBEM SUS OR GOT 75MG/ML X 15ML</v>
          </cell>
          <cell r="G57" t="str">
            <v>-</v>
          </cell>
          <cell r="H57" t="str">
            <v>NACIONAL</v>
          </cell>
          <cell r="I57">
            <v>0</v>
          </cell>
          <cell r="J57" t="str">
            <v>-</v>
          </cell>
          <cell r="K57" t="str">
            <v>NÃO</v>
          </cell>
          <cell r="L57" t="str">
            <v>Ativo</v>
          </cell>
          <cell r="M57">
            <v>100</v>
          </cell>
          <cell r="N57">
            <v>2.35500892</v>
          </cell>
          <cell r="O57">
            <v>7.0650267600000003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T57" t="str">
            <v>-</v>
          </cell>
          <cell r="U57">
            <v>7.0650267600000003</v>
          </cell>
          <cell r="V57" t="str">
            <v>-</v>
          </cell>
          <cell r="W57" t="str">
            <v>-</v>
          </cell>
          <cell r="X57" t="str">
            <v>-</v>
          </cell>
          <cell r="Y57" t="str">
            <v>-</v>
          </cell>
          <cell r="Z57" t="str">
            <v>-</v>
          </cell>
          <cell r="AA57">
            <v>7.0650267600000003</v>
          </cell>
          <cell r="AB57" t="str">
            <v>-</v>
          </cell>
        </row>
        <row r="58">
          <cell r="D58">
            <v>7899470802275</v>
          </cell>
          <cell r="E58">
            <v>30049099</v>
          </cell>
          <cell r="F58" t="str">
            <v>MAGMAX HORTELA SUS OR 80MG/ML X 100ML</v>
          </cell>
          <cell r="G58" t="str">
            <v>-</v>
          </cell>
          <cell r="H58" t="str">
            <v>NACIONAL</v>
          </cell>
          <cell r="I58">
            <v>0</v>
          </cell>
          <cell r="J58" t="str">
            <v>-</v>
          </cell>
          <cell r="K58" t="str">
            <v>NÃO</v>
          </cell>
          <cell r="L58" t="str">
            <v>Ativo</v>
          </cell>
          <cell r="M58">
            <v>100</v>
          </cell>
          <cell r="N58">
            <v>4.7908184323212435</v>
          </cell>
          <cell r="O58">
            <v>13.740699020174116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-</v>
          </cell>
          <cell r="T58" t="str">
            <v>-</v>
          </cell>
          <cell r="U58">
            <v>13.740699020174116</v>
          </cell>
          <cell r="V58" t="str">
            <v>-</v>
          </cell>
          <cell r="W58" t="str">
            <v>-</v>
          </cell>
          <cell r="X58" t="str">
            <v>-</v>
          </cell>
          <cell r="Y58" t="str">
            <v>-</v>
          </cell>
          <cell r="Z58" t="str">
            <v>-</v>
          </cell>
          <cell r="AA58">
            <v>13.740699020174116</v>
          </cell>
          <cell r="AB58" t="str">
            <v>-</v>
          </cell>
        </row>
        <row r="59">
          <cell r="D59">
            <v>7899470808048</v>
          </cell>
          <cell r="E59">
            <v>30049099</v>
          </cell>
          <cell r="F59" t="str">
            <v>MAGMAX HORTELÃ SUS OR 80MG/ML X 300ML</v>
          </cell>
          <cell r="G59" t="str">
            <v>-</v>
          </cell>
          <cell r="H59" t="str">
            <v>NACIONAL</v>
          </cell>
          <cell r="I59">
            <v>0</v>
          </cell>
          <cell r="J59" t="str">
            <v>-</v>
          </cell>
          <cell r="K59" t="str">
            <v>NÃO</v>
          </cell>
          <cell r="L59" t="str">
            <v>Ativo</v>
          </cell>
          <cell r="M59">
            <v>36</v>
          </cell>
          <cell r="N59">
            <v>8.7941470271350397</v>
          </cell>
          <cell r="O59">
            <v>25.555489105982026</v>
          </cell>
          <cell r="P59" t="str">
            <v>-</v>
          </cell>
          <cell r="Q59" t="str">
            <v>-</v>
          </cell>
          <cell r="R59" t="str">
            <v>-</v>
          </cell>
          <cell r="S59" t="str">
            <v>-</v>
          </cell>
          <cell r="T59" t="str">
            <v>-</v>
          </cell>
          <cell r="U59">
            <v>25.555489105982026</v>
          </cell>
          <cell r="V59" t="str">
            <v>-</v>
          </cell>
          <cell r="W59" t="str">
            <v>-</v>
          </cell>
          <cell r="X59" t="str">
            <v>-</v>
          </cell>
          <cell r="Y59" t="str">
            <v>-</v>
          </cell>
          <cell r="Z59" t="str">
            <v>-</v>
          </cell>
          <cell r="AA59">
            <v>25.555489105982026</v>
          </cell>
          <cell r="AB59" t="str">
            <v>-</v>
          </cell>
        </row>
        <row r="60">
          <cell r="D60">
            <v>7899470808031</v>
          </cell>
          <cell r="E60">
            <v>30049099</v>
          </cell>
          <cell r="F60" t="str">
            <v>MAGMAX TRAD SUS OR 80MG/ML X 300ML</v>
          </cell>
          <cell r="G60" t="str">
            <v>-</v>
          </cell>
          <cell r="H60" t="str">
            <v>NACIONAL</v>
          </cell>
          <cell r="I60">
            <v>0</v>
          </cell>
          <cell r="J60" t="str">
            <v>-</v>
          </cell>
          <cell r="K60" t="str">
            <v>NÃO</v>
          </cell>
          <cell r="L60" t="str">
            <v>Ativo</v>
          </cell>
          <cell r="M60">
            <v>36</v>
          </cell>
          <cell r="N60">
            <v>8.5361560758220349</v>
          </cell>
          <cell r="O60">
            <v>24.7074507771902</v>
          </cell>
          <cell r="P60" t="str">
            <v>-</v>
          </cell>
          <cell r="Q60" t="str">
            <v>-</v>
          </cell>
          <cell r="R60" t="str">
            <v>-</v>
          </cell>
          <cell r="S60" t="str">
            <v>-</v>
          </cell>
          <cell r="T60" t="str">
            <v>-</v>
          </cell>
          <cell r="U60">
            <v>24.7074507771902</v>
          </cell>
          <cell r="V60" t="str">
            <v>-</v>
          </cell>
          <cell r="W60" t="str">
            <v>-</v>
          </cell>
          <cell r="X60" t="str">
            <v>-</v>
          </cell>
          <cell r="Y60" t="str">
            <v>-</v>
          </cell>
          <cell r="Z60" t="str">
            <v>-</v>
          </cell>
          <cell r="AA60">
            <v>24.7074507771902</v>
          </cell>
          <cell r="AB60" t="str">
            <v>-</v>
          </cell>
        </row>
        <row r="61">
          <cell r="D61">
            <v>7899470802268</v>
          </cell>
          <cell r="E61">
            <v>30049099</v>
          </cell>
          <cell r="F61" t="str">
            <v>MAGMAX TRADICIONAL SUS OR 80MG/ML X100ML</v>
          </cell>
          <cell r="G61" t="str">
            <v>-</v>
          </cell>
          <cell r="H61" t="str">
            <v>NACIONAL</v>
          </cell>
          <cell r="I61">
            <v>0</v>
          </cell>
          <cell r="J61" t="str">
            <v>-</v>
          </cell>
          <cell r="K61" t="str">
            <v>NÃO</v>
          </cell>
          <cell r="L61" t="str">
            <v>Ativo</v>
          </cell>
          <cell r="M61">
            <v>100</v>
          </cell>
          <cell r="N61">
            <v>4.7347478126409799</v>
          </cell>
          <cell r="O61">
            <v>13.73975008267465</v>
          </cell>
          <cell r="P61" t="str">
            <v>-</v>
          </cell>
          <cell r="Q61" t="str">
            <v>-</v>
          </cell>
          <cell r="R61" t="str">
            <v>-</v>
          </cell>
          <cell r="S61" t="str">
            <v>-</v>
          </cell>
          <cell r="T61" t="str">
            <v>-</v>
          </cell>
          <cell r="U61">
            <v>13.73975008267465</v>
          </cell>
          <cell r="V61" t="str">
            <v>-</v>
          </cell>
          <cell r="W61" t="str">
            <v>-</v>
          </cell>
          <cell r="X61" t="str">
            <v>-</v>
          </cell>
          <cell r="Y61" t="str">
            <v>-</v>
          </cell>
          <cell r="Z61" t="str">
            <v>-</v>
          </cell>
          <cell r="AA61">
            <v>13.73975008267465</v>
          </cell>
          <cell r="AB61" t="str">
            <v>-</v>
          </cell>
        </row>
        <row r="62">
          <cell r="D62">
            <v>7899470807225</v>
          </cell>
          <cell r="E62">
            <v>30039099</v>
          </cell>
          <cell r="F62" t="str">
            <v>MASFEROL COM REV 109MG X 40</v>
          </cell>
          <cell r="G62" t="str">
            <v>-</v>
          </cell>
          <cell r="H62" t="str">
            <v>NACIONAL</v>
          </cell>
          <cell r="I62">
            <v>0</v>
          </cell>
          <cell r="J62" t="str">
            <v>-</v>
          </cell>
          <cell r="K62" t="str">
            <v>NÃO</v>
          </cell>
          <cell r="L62" t="str">
            <v>Ativo</v>
          </cell>
          <cell r="M62">
            <v>200</v>
          </cell>
          <cell r="N62">
            <v>5.0460819633715008</v>
          </cell>
          <cell r="O62">
            <v>14.868067730426755</v>
          </cell>
          <cell r="P62" t="str">
            <v>-</v>
          </cell>
          <cell r="Q62" t="str">
            <v>-</v>
          </cell>
          <cell r="R62" t="str">
            <v>-</v>
          </cell>
          <cell r="S62" t="str">
            <v>-</v>
          </cell>
          <cell r="T62" t="str">
            <v>-</v>
          </cell>
          <cell r="U62">
            <v>14.868067730426755</v>
          </cell>
          <cell r="V62" t="str">
            <v>-</v>
          </cell>
          <cell r="W62" t="str">
            <v>-</v>
          </cell>
          <cell r="X62" t="str">
            <v>-</v>
          </cell>
          <cell r="Y62" t="str">
            <v>-</v>
          </cell>
          <cell r="Z62" t="str">
            <v>-</v>
          </cell>
          <cell r="AA62">
            <v>14.868067730426755</v>
          </cell>
          <cell r="AB62" t="str">
            <v>-</v>
          </cell>
        </row>
        <row r="63">
          <cell r="D63">
            <v>7898133134999</v>
          </cell>
          <cell r="E63">
            <v>30039099</v>
          </cell>
          <cell r="F63" t="str">
            <v>MASFEROL SOL OR 25MG/ML X 100ML</v>
          </cell>
          <cell r="G63" t="str">
            <v>-</v>
          </cell>
          <cell r="H63" t="str">
            <v>NACIONAL</v>
          </cell>
          <cell r="I63">
            <v>0</v>
          </cell>
          <cell r="J63" t="str">
            <v>-</v>
          </cell>
          <cell r="K63" t="str">
            <v>NÃO</v>
          </cell>
          <cell r="L63" t="str">
            <v>Ativo</v>
          </cell>
          <cell r="M63">
            <v>50</v>
          </cell>
          <cell r="N63">
            <v>3.3915457012670815</v>
          </cell>
          <cell r="O63" t="str">
            <v>-</v>
          </cell>
          <cell r="P63">
            <v>0.147887323943662</v>
          </cell>
          <cell r="Q63">
            <v>11.41</v>
          </cell>
          <cell r="R63">
            <v>15.31</v>
          </cell>
          <cell r="S63">
            <v>12.96</v>
          </cell>
          <cell r="T63">
            <v>17.39</v>
          </cell>
          <cell r="U63">
            <v>13.74</v>
          </cell>
          <cell r="V63">
            <v>18.43</v>
          </cell>
          <cell r="W63">
            <v>13.83</v>
          </cell>
          <cell r="X63">
            <v>18.55</v>
          </cell>
          <cell r="Y63">
            <v>13.91</v>
          </cell>
          <cell r="Z63">
            <v>18.66</v>
          </cell>
          <cell r="AA63">
            <v>14.08</v>
          </cell>
          <cell r="AB63">
            <v>18.89</v>
          </cell>
        </row>
        <row r="64">
          <cell r="D64">
            <v>7898557147643</v>
          </cell>
          <cell r="E64">
            <v>21069030</v>
          </cell>
          <cell r="F64" t="str">
            <v>MATHERLLY GEST COM REV 1000MG X 30</v>
          </cell>
          <cell r="G64" t="str">
            <v>-</v>
          </cell>
          <cell r="H64" t="str">
            <v>NACIONAL</v>
          </cell>
          <cell r="I64">
            <v>0</v>
          </cell>
          <cell r="J64" t="str">
            <v>-</v>
          </cell>
          <cell r="K64" t="str">
            <v>NÃO</v>
          </cell>
          <cell r="L64" t="str">
            <v>Ativo</v>
          </cell>
          <cell r="M64">
            <v>50</v>
          </cell>
          <cell r="N64">
            <v>18.887873406612439</v>
          </cell>
          <cell r="O64">
            <v>54.559100606571249</v>
          </cell>
          <cell r="P64" t="str">
            <v>-</v>
          </cell>
          <cell r="Q64" t="str">
            <v>-</v>
          </cell>
          <cell r="R64" t="str">
            <v>-</v>
          </cell>
          <cell r="S64" t="str">
            <v>-</v>
          </cell>
          <cell r="T64" t="str">
            <v>-</v>
          </cell>
          <cell r="U64">
            <v>54.559100606571249</v>
          </cell>
          <cell r="V64" t="str">
            <v>-</v>
          </cell>
          <cell r="W64" t="str">
            <v>-</v>
          </cell>
          <cell r="X64" t="str">
            <v>-</v>
          </cell>
          <cell r="Y64" t="str">
            <v>-</v>
          </cell>
          <cell r="Z64" t="str">
            <v>-</v>
          </cell>
          <cell r="AA64">
            <v>54.559100606571249</v>
          </cell>
          <cell r="AB64" t="str">
            <v>-</v>
          </cell>
        </row>
        <row r="65">
          <cell r="D65">
            <v>7898557147650</v>
          </cell>
          <cell r="E65">
            <v>21069030</v>
          </cell>
          <cell r="F65" t="str">
            <v>MATHERLLY LACT COM REV 750MG X 30</v>
          </cell>
          <cell r="G65" t="str">
            <v>-</v>
          </cell>
          <cell r="H65" t="str">
            <v>NACIONAL</v>
          </cell>
          <cell r="I65">
            <v>0</v>
          </cell>
          <cell r="J65" t="str">
            <v>-</v>
          </cell>
          <cell r="K65" t="str">
            <v>NÃO</v>
          </cell>
          <cell r="L65" t="str">
            <v>Ativo</v>
          </cell>
          <cell r="M65">
            <v>50</v>
          </cell>
          <cell r="N65">
            <v>18.863191650960356</v>
          </cell>
          <cell r="O65">
            <v>54.413052839308705</v>
          </cell>
          <cell r="P65" t="str">
            <v>-</v>
          </cell>
          <cell r="Q65" t="str">
            <v>-</v>
          </cell>
          <cell r="R65" t="str">
            <v>-</v>
          </cell>
          <cell r="S65" t="str">
            <v>-</v>
          </cell>
          <cell r="T65" t="str">
            <v>-</v>
          </cell>
          <cell r="U65">
            <v>54.413052839308705</v>
          </cell>
          <cell r="V65" t="str">
            <v>-</v>
          </cell>
          <cell r="W65" t="str">
            <v>-</v>
          </cell>
          <cell r="X65" t="str">
            <v>-</v>
          </cell>
          <cell r="Y65" t="str">
            <v>-</v>
          </cell>
          <cell r="Z65" t="str">
            <v>-</v>
          </cell>
          <cell r="AA65">
            <v>54.413052839308705</v>
          </cell>
          <cell r="AB65" t="str">
            <v>-</v>
          </cell>
        </row>
        <row r="66">
          <cell r="D66">
            <v>7899470807362</v>
          </cell>
          <cell r="E66">
            <v>30049069</v>
          </cell>
          <cell r="F66" t="str">
            <v>MAXALGINA COM 1G X 10</v>
          </cell>
          <cell r="G66" t="str">
            <v>-</v>
          </cell>
          <cell r="H66" t="str">
            <v>NACIONAL</v>
          </cell>
          <cell r="I66">
            <v>0</v>
          </cell>
          <cell r="J66" t="str">
            <v>-</v>
          </cell>
          <cell r="K66" t="str">
            <v>NÃO</v>
          </cell>
          <cell r="L66" t="str">
            <v>Ativo</v>
          </cell>
          <cell r="M66">
            <v>50</v>
          </cell>
          <cell r="N66">
            <v>5.4105700000000008</v>
          </cell>
          <cell r="O66" t="str">
            <v>-</v>
          </cell>
          <cell r="P66">
            <v>4.6640755136035494E-2</v>
          </cell>
          <cell r="Q66">
            <v>18.850000000000001</v>
          </cell>
          <cell r="R66">
            <v>25.29</v>
          </cell>
          <cell r="S66">
            <v>21.42</v>
          </cell>
          <cell r="T66">
            <v>28.73</v>
          </cell>
          <cell r="U66">
            <v>22.71</v>
          </cell>
          <cell r="V66">
            <v>30.46</v>
          </cell>
          <cell r="W66">
            <v>22.85</v>
          </cell>
          <cell r="X66">
            <v>30.65</v>
          </cell>
          <cell r="Y66">
            <v>22.99</v>
          </cell>
          <cell r="Z66">
            <v>30.84</v>
          </cell>
          <cell r="AA66">
            <v>23.27</v>
          </cell>
          <cell r="AB66">
            <v>31.22</v>
          </cell>
        </row>
        <row r="67">
          <cell r="D67">
            <v>7899470807638</v>
          </cell>
          <cell r="E67">
            <v>30049069</v>
          </cell>
          <cell r="F67" t="str">
            <v>MAXALGINA COM 1G X 20</v>
          </cell>
          <cell r="G67" t="str">
            <v>-</v>
          </cell>
          <cell r="H67" t="str">
            <v>NACIONAL</v>
          </cell>
          <cell r="I67">
            <v>0</v>
          </cell>
          <cell r="J67" t="str">
            <v>-</v>
          </cell>
          <cell r="K67" t="str">
            <v>NÃO</v>
          </cell>
          <cell r="L67" t="str">
            <v>Ativo</v>
          </cell>
          <cell r="M67">
            <v>50</v>
          </cell>
          <cell r="N67">
            <v>10.243420000000002</v>
          </cell>
          <cell r="O67" t="str">
            <v>-</v>
          </cell>
          <cell r="P67">
            <v>3.8091969800960968E-2</v>
          </cell>
          <cell r="Q67">
            <v>30.25</v>
          </cell>
          <cell r="R67">
            <v>40.58</v>
          </cell>
          <cell r="S67">
            <v>34.369999999999997</v>
          </cell>
          <cell r="T67">
            <v>46.11</v>
          </cell>
          <cell r="U67">
            <v>36.450000000000003</v>
          </cell>
          <cell r="V67">
            <v>48.9</v>
          </cell>
          <cell r="W67">
            <v>36.67</v>
          </cell>
          <cell r="X67">
            <v>49.19</v>
          </cell>
          <cell r="Y67">
            <v>36.89</v>
          </cell>
          <cell r="Z67">
            <v>49.49</v>
          </cell>
          <cell r="AA67">
            <v>37.35</v>
          </cell>
          <cell r="AB67">
            <v>50.1</v>
          </cell>
        </row>
        <row r="68">
          <cell r="D68">
            <v>7899470804576</v>
          </cell>
          <cell r="E68">
            <v>30049069</v>
          </cell>
          <cell r="F68" t="str">
            <v>MAXALGINA COM 500MG X 30</v>
          </cell>
          <cell r="G68" t="str">
            <v>-</v>
          </cell>
          <cell r="H68" t="str">
            <v>NACIONAL</v>
          </cell>
          <cell r="I68">
            <v>0</v>
          </cell>
          <cell r="J68" t="str">
            <v>-</v>
          </cell>
          <cell r="K68" t="str">
            <v>NÃO</v>
          </cell>
          <cell r="L68" t="str">
            <v>Ativo</v>
          </cell>
          <cell r="M68">
            <v>100</v>
          </cell>
          <cell r="N68">
            <v>5.8543308902071995</v>
          </cell>
          <cell r="O68" t="str">
            <v>-</v>
          </cell>
          <cell r="P68">
            <v>3.8345864661654128E-2</v>
          </cell>
          <cell r="Q68">
            <v>13.81</v>
          </cell>
          <cell r="R68">
            <v>18.53</v>
          </cell>
          <cell r="S68">
            <v>15.69</v>
          </cell>
          <cell r="T68">
            <v>21.05</v>
          </cell>
          <cell r="U68">
            <v>16.64</v>
          </cell>
          <cell r="V68">
            <v>22.32</v>
          </cell>
          <cell r="W68">
            <v>16.739999999999998</v>
          </cell>
          <cell r="X68">
            <v>22.46</v>
          </cell>
          <cell r="Y68">
            <v>16.84</v>
          </cell>
          <cell r="Z68">
            <v>22.59</v>
          </cell>
          <cell r="AA68">
            <v>17.05</v>
          </cell>
          <cell r="AB68">
            <v>22.87</v>
          </cell>
        </row>
        <row r="69">
          <cell r="D69">
            <v>7899470804521</v>
          </cell>
          <cell r="E69">
            <v>30049069</v>
          </cell>
          <cell r="F69" t="str">
            <v>MAXALGINA DISPLAY COM 500MG X 100</v>
          </cell>
          <cell r="G69" t="str">
            <v>-</v>
          </cell>
          <cell r="H69" t="str">
            <v>NACIONAL</v>
          </cell>
          <cell r="I69">
            <v>0</v>
          </cell>
          <cell r="J69" t="str">
            <v>-</v>
          </cell>
          <cell r="K69" t="str">
            <v>NÃO</v>
          </cell>
          <cell r="L69" t="str">
            <v>Ativo</v>
          </cell>
          <cell r="M69">
            <v>24</v>
          </cell>
          <cell r="N69">
            <v>24.347766478768495</v>
          </cell>
          <cell r="O69" t="str">
            <v>-</v>
          </cell>
          <cell r="P69">
            <v>0.10468431771894093</v>
          </cell>
          <cell r="Q69">
            <v>54.24</v>
          </cell>
          <cell r="R69">
            <v>72.760000000000005</v>
          </cell>
          <cell r="S69">
            <v>61.64</v>
          </cell>
          <cell r="T69">
            <v>82.69</v>
          </cell>
          <cell r="U69">
            <v>65.349999999999994</v>
          </cell>
          <cell r="V69">
            <v>87.66</v>
          </cell>
          <cell r="W69">
            <v>65.75</v>
          </cell>
          <cell r="X69">
            <v>88.2</v>
          </cell>
          <cell r="Y69">
            <v>66.150000000000006</v>
          </cell>
          <cell r="Z69">
            <v>88.74</v>
          </cell>
          <cell r="AA69">
            <v>66.97</v>
          </cell>
          <cell r="AB69">
            <v>89.84</v>
          </cell>
        </row>
        <row r="70">
          <cell r="D70">
            <v>7898133130403</v>
          </cell>
          <cell r="E70">
            <v>30049069</v>
          </cell>
          <cell r="F70" t="str">
            <v>MAXALGINA SOL OR GOT 500MG/ML X 10ML</v>
          </cell>
          <cell r="G70" t="str">
            <v>-</v>
          </cell>
          <cell r="H70" t="str">
            <v>NACIONAL</v>
          </cell>
          <cell r="I70">
            <v>0</v>
          </cell>
          <cell r="J70" t="str">
            <v>-</v>
          </cell>
          <cell r="K70" t="str">
            <v>NÃO</v>
          </cell>
          <cell r="L70" t="str">
            <v>Ativo</v>
          </cell>
          <cell r="M70">
            <v>200</v>
          </cell>
          <cell r="N70">
            <v>1.7443531413968572</v>
          </cell>
          <cell r="O70" t="str">
            <v>-</v>
          </cell>
          <cell r="P70">
            <v>0</v>
          </cell>
          <cell r="Q70">
            <v>6.8</v>
          </cell>
          <cell r="R70">
            <v>9.1199999999999992</v>
          </cell>
          <cell r="S70">
            <v>7.72</v>
          </cell>
          <cell r="T70">
            <v>10.36</v>
          </cell>
          <cell r="U70">
            <v>8.19</v>
          </cell>
          <cell r="V70">
            <v>10.99</v>
          </cell>
          <cell r="W70">
            <v>8.24</v>
          </cell>
          <cell r="X70">
            <v>11.05</v>
          </cell>
          <cell r="Y70">
            <v>8.2899999999999991</v>
          </cell>
          <cell r="Z70">
            <v>11.12</v>
          </cell>
          <cell r="AA70">
            <v>8.39</v>
          </cell>
          <cell r="AB70">
            <v>11.25</v>
          </cell>
        </row>
        <row r="71">
          <cell r="D71">
            <v>7898133131011</v>
          </cell>
          <cell r="E71">
            <v>30049069</v>
          </cell>
          <cell r="F71" t="str">
            <v>MAXALGINA SOL OR GOT 500MG/ML X 20ML</v>
          </cell>
          <cell r="G71" t="str">
            <v>-</v>
          </cell>
          <cell r="H71" t="str">
            <v>NACIONAL</v>
          </cell>
          <cell r="I71">
            <v>0</v>
          </cell>
          <cell r="J71" t="str">
            <v>-</v>
          </cell>
          <cell r="K71" t="str">
            <v>NÃO</v>
          </cell>
          <cell r="L71" t="str">
            <v>Ativo</v>
          </cell>
          <cell r="M71">
            <v>200</v>
          </cell>
          <cell r="N71">
            <v>3.0348134014749868</v>
          </cell>
          <cell r="O71" t="str">
            <v>-</v>
          </cell>
          <cell r="P71">
            <v>0.10009182736455458</v>
          </cell>
          <cell r="Q71">
            <v>11.98</v>
          </cell>
          <cell r="R71">
            <v>16.07</v>
          </cell>
          <cell r="S71">
            <v>13.61</v>
          </cell>
          <cell r="T71">
            <v>18.260000000000002</v>
          </cell>
          <cell r="U71">
            <v>14.43</v>
          </cell>
          <cell r="V71">
            <v>19.36</v>
          </cell>
          <cell r="W71">
            <v>14.52</v>
          </cell>
          <cell r="X71">
            <v>19.48</v>
          </cell>
          <cell r="Y71">
            <v>14.61</v>
          </cell>
          <cell r="Z71">
            <v>19.600000000000001</v>
          </cell>
          <cell r="AA71">
            <v>14.79</v>
          </cell>
          <cell r="AB71">
            <v>19.84</v>
          </cell>
        </row>
        <row r="72">
          <cell r="D72">
            <v>7898133137419</v>
          </cell>
          <cell r="E72">
            <v>30049047</v>
          </cell>
          <cell r="F72" t="str">
            <v>METIOTRAT SOL TOP 10MG/ML X 30ML</v>
          </cell>
          <cell r="G72" t="str">
            <v>-</v>
          </cell>
          <cell r="H72" t="str">
            <v>NACIONAL</v>
          </cell>
          <cell r="I72">
            <v>0</v>
          </cell>
          <cell r="J72" t="str">
            <v>-</v>
          </cell>
          <cell r="K72" t="str">
            <v>NÃO</v>
          </cell>
          <cell r="L72" t="str">
            <v>Ativo</v>
          </cell>
          <cell r="M72">
            <v>200</v>
          </cell>
          <cell r="N72">
            <v>4.299665472214576</v>
          </cell>
          <cell r="O72">
            <v>12.31692556539986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>
            <v>12.31692556539986</v>
          </cell>
          <cell r="V72" t="str">
            <v>-</v>
          </cell>
          <cell r="W72" t="str">
            <v>-</v>
          </cell>
          <cell r="X72" t="str">
            <v>-</v>
          </cell>
          <cell r="Y72" t="str">
            <v>-</v>
          </cell>
          <cell r="Z72" t="str">
            <v>-</v>
          </cell>
          <cell r="AA72">
            <v>12.31692556539986</v>
          </cell>
          <cell r="AB72" t="str">
            <v>-</v>
          </cell>
        </row>
        <row r="73">
          <cell r="D73">
            <v>7898133137426</v>
          </cell>
          <cell r="E73">
            <v>30049047</v>
          </cell>
          <cell r="F73" t="str">
            <v>METIOTRAT SOL TOP SPRAY 10MG/ML X 45ML</v>
          </cell>
          <cell r="G73" t="str">
            <v>-</v>
          </cell>
          <cell r="H73" t="str">
            <v>NACIONAL</v>
          </cell>
          <cell r="I73">
            <v>0</v>
          </cell>
          <cell r="J73" t="str">
            <v>-</v>
          </cell>
          <cell r="K73" t="str">
            <v>NÃO</v>
          </cell>
          <cell r="L73" t="str">
            <v>Ativo</v>
          </cell>
          <cell r="M73">
            <v>50</v>
          </cell>
          <cell r="N73">
            <v>6.738114251320761</v>
          </cell>
          <cell r="O73">
            <v>19.357680174119082</v>
          </cell>
          <cell r="P73" t="str">
            <v>-</v>
          </cell>
          <cell r="Q73" t="str">
            <v>-</v>
          </cell>
          <cell r="R73" t="str">
            <v>-</v>
          </cell>
          <cell r="S73" t="str">
            <v>-</v>
          </cell>
          <cell r="T73" t="str">
            <v>-</v>
          </cell>
          <cell r="U73">
            <v>19.357680174119082</v>
          </cell>
          <cell r="V73" t="str">
            <v>-</v>
          </cell>
          <cell r="W73" t="str">
            <v>-</v>
          </cell>
          <cell r="X73" t="str">
            <v>-</v>
          </cell>
          <cell r="Y73" t="str">
            <v>-</v>
          </cell>
          <cell r="Z73" t="str">
            <v>-</v>
          </cell>
          <cell r="AA73">
            <v>19.357680174119082</v>
          </cell>
          <cell r="AB73" t="str">
            <v>-</v>
          </cell>
        </row>
        <row r="74">
          <cell r="D74">
            <v>7899470800424</v>
          </cell>
          <cell r="E74">
            <v>30049045</v>
          </cell>
          <cell r="F74" t="str">
            <v>MOVINAU SOL OR GOT 4MG/ML X 20ML</v>
          </cell>
          <cell r="G74" t="str">
            <v>-</v>
          </cell>
          <cell r="H74" t="str">
            <v>NACIONAL</v>
          </cell>
          <cell r="I74">
            <v>0</v>
          </cell>
          <cell r="J74" t="str">
            <v>-</v>
          </cell>
          <cell r="K74" t="str">
            <v>NÃO</v>
          </cell>
          <cell r="L74" t="str">
            <v>Ativo</v>
          </cell>
          <cell r="M74">
            <v>200</v>
          </cell>
          <cell r="N74">
            <v>2.8880470136551226</v>
          </cell>
          <cell r="O74" t="str">
            <v>-</v>
          </cell>
          <cell r="P74">
            <v>5.0904219691895403E-2</v>
          </cell>
          <cell r="Q74">
            <v>15.69</v>
          </cell>
          <cell r="R74">
            <v>21.05</v>
          </cell>
          <cell r="S74">
            <v>17.829999999999998</v>
          </cell>
          <cell r="T74">
            <v>23.92</v>
          </cell>
          <cell r="U74">
            <v>18.899999999999999</v>
          </cell>
          <cell r="V74">
            <v>25.35</v>
          </cell>
          <cell r="W74">
            <v>19.010000000000002</v>
          </cell>
          <cell r="X74">
            <v>25.5</v>
          </cell>
          <cell r="Y74">
            <v>19.13</v>
          </cell>
          <cell r="Z74">
            <v>25.66</v>
          </cell>
          <cell r="AA74">
            <v>19.37</v>
          </cell>
          <cell r="AB74">
            <v>25.98</v>
          </cell>
        </row>
        <row r="75">
          <cell r="D75">
            <v>7899470808284</v>
          </cell>
          <cell r="E75">
            <v>30039019</v>
          </cell>
          <cell r="F75" t="str">
            <v>NASOJET ALTO FLUXO 30 ENV 2,16G</v>
          </cell>
          <cell r="G75" t="str">
            <v>-</v>
          </cell>
          <cell r="H75" t="str">
            <v>NACIONAL</v>
          </cell>
          <cell r="I75">
            <v>0</v>
          </cell>
          <cell r="J75" t="str">
            <v>-</v>
          </cell>
          <cell r="K75" t="str">
            <v>NÃO</v>
          </cell>
          <cell r="L75" t="str">
            <v>Ativo</v>
          </cell>
          <cell r="M75">
            <v>24</v>
          </cell>
          <cell r="N75">
            <v>17.975570432840609</v>
          </cell>
          <cell r="O75">
            <v>52.373349991427773</v>
          </cell>
          <cell r="P75" t="str">
            <v>-</v>
          </cell>
          <cell r="Q75" t="str">
            <v>-</v>
          </cell>
          <cell r="R75" t="str">
            <v>-</v>
          </cell>
          <cell r="S75" t="str">
            <v>-</v>
          </cell>
          <cell r="T75" t="str">
            <v>-</v>
          </cell>
          <cell r="U75">
            <v>52.373349991427773</v>
          </cell>
          <cell r="V75" t="str">
            <v>-</v>
          </cell>
          <cell r="W75" t="str">
            <v>-</v>
          </cell>
          <cell r="X75" t="str">
            <v>-</v>
          </cell>
          <cell r="Y75" t="str">
            <v>-</v>
          </cell>
          <cell r="Z75" t="str">
            <v>-</v>
          </cell>
          <cell r="AA75">
            <v>52.373349991427773</v>
          </cell>
          <cell r="AB75" t="str">
            <v>-</v>
          </cell>
        </row>
        <row r="76">
          <cell r="D76">
            <v>7899470808277</v>
          </cell>
          <cell r="E76">
            <v>30039019</v>
          </cell>
          <cell r="F76" t="str">
            <v>NASOJET ALTO FLUXO 30 ENV 2,16G + APLIC</v>
          </cell>
          <cell r="G76" t="str">
            <v>-</v>
          </cell>
          <cell r="H76" t="str">
            <v>NACIONAL</v>
          </cell>
          <cell r="I76">
            <v>0</v>
          </cell>
          <cell r="J76" t="str">
            <v>-</v>
          </cell>
          <cell r="K76" t="str">
            <v>NÃO</v>
          </cell>
          <cell r="L76" t="str">
            <v>Ativo</v>
          </cell>
          <cell r="M76">
            <v>12</v>
          </cell>
          <cell r="N76">
            <v>19.172737538122711</v>
          </cell>
          <cell r="O76">
            <v>56.070164307365786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>
            <v>56.070164307365786</v>
          </cell>
          <cell r="V76" t="str">
            <v>-</v>
          </cell>
          <cell r="W76" t="str">
            <v>-</v>
          </cell>
          <cell r="X76" t="str">
            <v>-</v>
          </cell>
          <cell r="Y76" t="str">
            <v>-</v>
          </cell>
          <cell r="Z76" t="str">
            <v>-</v>
          </cell>
          <cell r="AA76">
            <v>56.070164307365786</v>
          </cell>
          <cell r="AB76" t="str">
            <v>-</v>
          </cell>
        </row>
        <row r="77">
          <cell r="D77">
            <v>7899470805641</v>
          </cell>
          <cell r="E77">
            <v>30039019</v>
          </cell>
          <cell r="F77" t="str">
            <v>NASOJET JATO FORTE SOL AER 9MG/MLX 100ML</v>
          </cell>
          <cell r="G77" t="str">
            <v>-</v>
          </cell>
          <cell r="H77" t="str">
            <v>NACIONAL</v>
          </cell>
          <cell r="I77">
            <v>0</v>
          </cell>
          <cell r="J77" t="str">
            <v>-</v>
          </cell>
          <cell r="K77" t="str">
            <v>NÃO</v>
          </cell>
          <cell r="L77" t="str">
            <v>Ativo</v>
          </cell>
          <cell r="M77">
            <v>50</v>
          </cell>
          <cell r="N77">
            <v>28.026237320490686</v>
          </cell>
          <cell r="O77">
            <v>80.151677926080055</v>
          </cell>
          <cell r="P77" t="str">
            <v>-</v>
          </cell>
          <cell r="Q77" t="str">
            <v>-</v>
          </cell>
          <cell r="R77" t="str">
            <v>-</v>
          </cell>
          <cell r="S77" t="str">
            <v>-</v>
          </cell>
          <cell r="T77" t="str">
            <v>-</v>
          </cell>
          <cell r="U77">
            <v>80.151677926080055</v>
          </cell>
          <cell r="V77" t="str">
            <v>-</v>
          </cell>
          <cell r="W77" t="str">
            <v>-</v>
          </cell>
          <cell r="X77" t="str">
            <v>-</v>
          </cell>
          <cell r="Y77" t="str">
            <v>-</v>
          </cell>
          <cell r="Z77" t="str">
            <v>-</v>
          </cell>
          <cell r="AA77">
            <v>80.151677926080055</v>
          </cell>
          <cell r="AB77" t="str">
            <v>-</v>
          </cell>
        </row>
        <row r="78">
          <cell r="D78">
            <v>7899470807737</v>
          </cell>
          <cell r="E78">
            <v>30039019</v>
          </cell>
          <cell r="F78" t="str">
            <v>NASOJET KIDS SOL AEROSSOL 9MG/ML X 100ML</v>
          </cell>
          <cell r="G78" t="str">
            <v>-</v>
          </cell>
          <cell r="H78" t="str">
            <v>NACIONAL</v>
          </cell>
          <cell r="I78">
            <v>0</v>
          </cell>
          <cell r="J78" t="str">
            <v>-</v>
          </cell>
          <cell r="K78" t="str">
            <v>NÃO</v>
          </cell>
          <cell r="L78" t="str">
            <v>Ativo</v>
          </cell>
          <cell r="M78">
            <v>50</v>
          </cell>
          <cell r="N78">
            <v>24.325902937415314</v>
          </cell>
          <cell r="O78">
            <v>69.678007005831461</v>
          </cell>
          <cell r="P78" t="str">
            <v>-</v>
          </cell>
          <cell r="Q78" t="str">
            <v>-</v>
          </cell>
          <cell r="R78" t="str">
            <v>-</v>
          </cell>
          <cell r="S78" t="str">
            <v>-</v>
          </cell>
          <cell r="T78" t="str">
            <v>-</v>
          </cell>
          <cell r="U78">
            <v>69.678007005831461</v>
          </cell>
          <cell r="V78" t="str">
            <v>-</v>
          </cell>
          <cell r="W78" t="str">
            <v>-</v>
          </cell>
          <cell r="X78" t="str">
            <v>-</v>
          </cell>
          <cell r="Y78" t="str">
            <v>-</v>
          </cell>
          <cell r="Z78" t="str">
            <v>-</v>
          </cell>
          <cell r="AA78">
            <v>69.678007005831461</v>
          </cell>
          <cell r="AB78" t="str">
            <v>-</v>
          </cell>
        </row>
        <row r="79">
          <cell r="D79">
            <v>7898133135248</v>
          </cell>
          <cell r="E79">
            <v>30039019</v>
          </cell>
          <cell r="F79" t="str">
            <v>NASOJET SOL NAS 9MG/ML X 50ML</v>
          </cell>
          <cell r="G79" t="str">
            <v>-</v>
          </cell>
          <cell r="H79" t="str">
            <v>NACIONAL</v>
          </cell>
          <cell r="I79">
            <v>0</v>
          </cell>
          <cell r="J79" t="str">
            <v>-</v>
          </cell>
          <cell r="K79" t="str">
            <v>NÃO</v>
          </cell>
          <cell r="L79" t="str">
            <v>Ativo</v>
          </cell>
          <cell r="M79">
            <v>50</v>
          </cell>
          <cell r="N79">
            <v>6.7413951249545372</v>
          </cell>
          <cell r="O79">
            <v>19.597136292114609</v>
          </cell>
          <cell r="P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T79" t="str">
            <v>-</v>
          </cell>
          <cell r="U79">
            <v>19.597136292114609</v>
          </cell>
          <cell r="V79" t="str">
            <v>-</v>
          </cell>
          <cell r="W79" t="str">
            <v>-</v>
          </cell>
          <cell r="X79" t="str">
            <v>-</v>
          </cell>
          <cell r="Y79" t="str">
            <v>-</v>
          </cell>
          <cell r="Z79" t="str">
            <v>-</v>
          </cell>
          <cell r="AA79">
            <v>19.597136292114609</v>
          </cell>
          <cell r="AB79" t="str">
            <v>-</v>
          </cell>
        </row>
        <row r="80">
          <cell r="D80">
            <v>7899470805061</v>
          </cell>
          <cell r="E80">
            <v>30039019</v>
          </cell>
          <cell r="F80" t="str">
            <v>NASOJET SOL NAS AEROSSOL 9MG/ML X 100ML</v>
          </cell>
          <cell r="G80" t="str">
            <v>-</v>
          </cell>
          <cell r="H80" t="str">
            <v>NACIONAL</v>
          </cell>
          <cell r="I80">
            <v>0</v>
          </cell>
          <cell r="J80" t="str">
            <v>-</v>
          </cell>
          <cell r="K80" t="str">
            <v>NÃO</v>
          </cell>
          <cell r="L80" t="str">
            <v>Ativo</v>
          </cell>
          <cell r="M80">
            <v>50</v>
          </cell>
          <cell r="N80">
            <v>26.818172401682585</v>
          </cell>
          <cell r="O80">
            <v>76.836756926533553</v>
          </cell>
          <cell r="P80" t="str">
            <v>-</v>
          </cell>
          <cell r="Q80" t="str">
            <v>-</v>
          </cell>
          <cell r="R80" t="str">
            <v>-</v>
          </cell>
          <cell r="S80" t="str">
            <v>-</v>
          </cell>
          <cell r="T80" t="str">
            <v>-</v>
          </cell>
          <cell r="U80">
            <v>76.836756926533553</v>
          </cell>
          <cell r="V80" t="str">
            <v>-</v>
          </cell>
          <cell r="W80" t="str">
            <v>-</v>
          </cell>
          <cell r="X80" t="str">
            <v>-</v>
          </cell>
          <cell r="Y80" t="str">
            <v>-</v>
          </cell>
          <cell r="Z80" t="str">
            <v>-</v>
          </cell>
          <cell r="AA80">
            <v>76.836756926533553</v>
          </cell>
          <cell r="AB80" t="str">
            <v>-</v>
          </cell>
        </row>
        <row r="81">
          <cell r="D81">
            <v>7899898601269</v>
          </cell>
          <cell r="E81">
            <v>21069030</v>
          </cell>
          <cell r="F81" t="str">
            <v>NATUCLER SOL OR FLACONETE X 60</v>
          </cell>
          <cell r="G81" t="str">
            <v>-</v>
          </cell>
          <cell r="H81" t="str">
            <v>NACIONAL</v>
          </cell>
          <cell r="I81">
            <v>0</v>
          </cell>
          <cell r="J81" t="str">
            <v>-</v>
          </cell>
          <cell r="K81" t="str">
            <v>NÃO</v>
          </cell>
          <cell r="L81" t="str">
            <v>Ativo</v>
          </cell>
          <cell r="M81">
            <v>24</v>
          </cell>
          <cell r="N81">
            <v>23.433588905666177</v>
          </cell>
          <cell r="O81">
            <v>67.698384000000004</v>
          </cell>
          <cell r="P81" t="str">
            <v>-</v>
          </cell>
          <cell r="Q81" t="str">
            <v>-</v>
          </cell>
          <cell r="R81" t="str">
            <v>-</v>
          </cell>
          <cell r="S81" t="str">
            <v>-</v>
          </cell>
          <cell r="T81" t="str">
            <v>-</v>
          </cell>
          <cell r="U81">
            <v>67.698384000000004</v>
          </cell>
          <cell r="V81" t="str">
            <v>-</v>
          </cell>
          <cell r="W81" t="str">
            <v>-</v>
          </cell>
          <cell r="X81" t="str">
            <v>-</v>
          </cell>
          <cell r="Y81" t="str">
            <v>-</v>
          </cell>
          <cell r="Z81" t="str">
            <v>-</v>
          </cell>
          <cell r="AA81">
            <v>67.698384000000004</v>
          </cell>
          <cell r="AB81" t="str">
            <v>-</v>
          </cell>
        </row>
        <row r="82">
          <cell r="D82">
            <v>7898133136382</v>
          </cell>
          <cell r="E82">
            <v>30049099</v>
          </cell>
          <cell r="F82" t="str">
            <v>NATULAXE CAP DURA 34MG X 20</v>
          </cell>
          <cell r="G82" t="str">
            <v>-</v>
          </cell>
          <cell r="H82" t="str">
            <v>NACIONAL</v>
          </cell>
          <cell r="I82">
            <v>0</v>
          </cell>
          <cell r="J82" t="str">
            <v>-</v>
          </cell>
          <cell r="K82" t="str">
            <v>NÃO</v>
          </cell>
          <cell r="L82" t="str">
            <v>Ativo</v>
          </cell>
          <cell r="M82">
            <v>50</v>
          </cell>
          <cell r="N82">
            <v>12.588339102757269</v>
          </cell>
          <cell r="O82" t="str">
            <v>-</v>
          </cell>
          <cell r="P82">
            <v>0.15795206971677578</v>
          </cell>
          <cell r="Q82">
            <v>42.52</v>
          </cell>
          <cell r="R82">
            <v>57.04</v>
          </cell>
          <cell r="S82">
            <v>48.31</v>
          </cell>
          <cell r="T82">
            <v>64.81</v>
          </cell>
          <cell r="U82">
            <v>51.23</v>
          </cell>
          <cell r="V82">
            <v>68.72</v>
          </cell>
          <cell r="W82">
            <v>51.54</v>
          </cell>
          <cell r="X82">
            <v>69.14</v>
          </cell>
          <cell r="Y82">
            <v>51.85</v>
          </cell>
          <cell r="Z82">
            <v>69.55</v>
          </cell>
          <cell r="AA82">
            <v>52.49</v>
          </cell>
          <cell r="AB82">
            <v>70.41</v>
          </cell>
        </row>
        <row r="83">
          <cell r="D83">
            <v>7899470806976</v>
          </cell>
          <cell r="E83">
            <v>30042099</v>
          </cell>
          <cell r="F83" t="str">
            <v>NISTAMAX SUS OR 100.000UI/ML X 50ML</v>
          </cell>
          <cell r="G83" t="str">
            <v>-</v>
          </cell>
          <cell r="H83" t="str">
            <v>NACIONAL</v>
          </cell>
          <cell r="I83">
            <v>0</v>
          </cell>
          <cell r="J83" t="str">
            <v>-</v>
          </cell>
          <cell r="K83" t="str">
            <v>NÃO</v>
          </cell>
          <cell r="L83" t="str">
            <v>Ativo</v>
          </cell>
          <cell r="M83">
            <v>50</v>
          </cell>
          <cell r="N83">
            <v>7.4840428835779438</v>
          </cell>
          <cell r="O83" t="str">
            <v>-</v>
          </cell>
          <cell r="P83">
            <v>2.5800286669851902E-2</v>
          </cell>
          <cell r="Q83">
            <v>21.47</v>
          </cell>
          <cell r="R83">
            <v>29.68</v>
          </cell>
          <cell r="S83">
            <v>24.39</v>
          </cell>
          <cell r="T83">
            <v>33.72</v>
          </cell>
          <cell r="U83">
            <v>25.86</v>
          </cell>
          <cell r="V83">
            <v>35.75</v>
          </cell>
          <cell r="W83">
            <v>26.02</v>
          </cell>
          <cell r="X83">
            <v>35.97</v>
          </cell>
          <cell r="Y83">
            <v>26.18</v>
          </cell>
          <cell r="Z83">
            <v>36.19</v>
          </cell>
          <cell r="AA83">
            <v>26.5</v>
          </cell>
          <cell r="AB83">
            <v>36.630000000000003</v>
          </cell>
        </row>
        <row r="84">
          <cell r="D84">
            <v>7899898602044</v>
          </cell>
          <cell r="E84">
            <v>21069030</v>
          </cell>
          <cell r="F84" t="str">
            <v>NUTRIVIT &gt; 9 SOL OR X 240ML - MADAGASCAR</v>
          </cell>
          <cell r="G84" t="str">
            <v>-</v>
          </cell>
          <cell r="H84" t="str">
            <v>NACIONAL</v>
          </cell>
          <cell r="I84">
            <v>0</v>
          </cell>
          <cell r="J84" t="str">
            <v>-</v>
          </cell>
          <cell r="K84" t="str">
            <v>NÃO</v>
          </cell>
          <cell r="L84" t="str">
            <v>Ativo</v>
          </cell>
          <cell r="M84">
            <v>24</v>
          </cell>
          <cell r="N84">
            <v>11.719096490688887</v>
          </cell>
          <cell r="O84">
            <v>33.805086030833323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>
            <v>33.805086030833323</v>
          </cell>
          <cell r="V84" t="str">
            <v>-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>
            <v>33.805086030833323</v>
          </cell>
          <cell r="AB84" t="str">
            <v>-</v>
          </cell>
        </row>
        <row r="85">
          <cell r="D85">
            <v>7899898602037</v>
          </cell>
          <cell r="E85">
            <v>21069030</v>
          </cell>
          <cell r="F85" t="str">
            <v>NUTRIVIT 4 A 8 SOL OR X 120ML-MADAGASCAR</v>
          </cell>
          <cell r="G85" t="str">
            <v>-</v>
          </cell>
          <cell r="H85" t="str">
            <v>NACIONAL</v>
          </cell>
          <cell r="I85">
            <v>0</v>
          </cell>
          <cell r="J85" t="str">
            <v>-</v>
          </cell>
          <cell r="K85" t="str">
            <v>NÃO</v>
          </cell>
          <cell r="L85" t="str">
            <v>Ativo</v>
          </cell>
          <cell r="M85">
            <v>50</v>
          </cell>
          <cell r="N85">
            <v>9.4072142435555524</v>
          </cell>
          <cell r="O85">
            <v>27.136194933333321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>
            <v>27.136194933333321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>
            <v>27.136194933333321</v>
          </cell>
          <cell r="AB85" t="str">
            <v>-</v>
          </cell>
        </row>
        <row r="86">
          <cell r="D86">
            <v>7899898602020</v>
          </cell>
          <cell r="E86">
            <v>21069030</v>
          </cell>
          <cell r="F86" t="str">
            <v>NUTRIVIT JÚNIOR SOL OR X 240ML-KNGFUPNDA</v>
          </cell>
          <cell r="G86" t="str">
            <v>-</v>
          </cell>
          <cell r="H86" t="str">
            <v>NACIONAL</v>
          </cell>
          <cell r="I86">
            <v>0</v>
          </cell>
          <cell r="J86" t="str">
            <v>-</v>
          </cell>
          <cell r="K86" t="str">
            <v>NÃO</v>
          </cell>
          <cell r="L86" t="str">
            <v>Ativo</v>
          </cell>
          <cell r="M86">
            <v>24</v>
          </cell>
          <cell r="N86">
            <v>11.719096490688887</v>
          </cell>
          <cell r="O86">
            <v>33.805086030833323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>
            <v>33.805086030833323</v>
          </cell>
          <cell r="V86" t="str">
            <v>-</v>
          </cell>
          <cell r="W86" t="str">
            <v>-</v>
          </cell>
          <cell r="X86" t="str">
            <v>-</v>
          </cell>
          <cell r="Y86" t="str">
            <v>-</v>
          </cell>
          <cell r="Z86" t="str">
            <v>-</v>
          </cell>
          <cell r="AA86">
            <v>33.805086030833323</v>
          </cell>
          <cell r="AB86" t="str">
            <v>-</v>
          </cell>
        </row>
        <row r="87">
          <cell r="D87">
            <v>7899898602013</v>
          </cell>
          <cell r="E87">
            <v>21069030</v>
          </cell>
          <cell r="F87" t="str">
            <v>NUTRIVIT KIDS SOL OR X 120ML-KNGFUPNDA</v>
          </cell>
          <cell r="G87" t="str">
            <v>-</v>
          </cell>
          <cell r="H87" t="str">
            <v>NACIONAL</v>
          </cell>
          <cell r="I87">
            <v>0</v>
          </cell>
          <cell r="J87" t="str">
            <v>-</v>
          </cell>
          <cell r="K87" t="str">
            <v>NÃO</v>
          </cell>
          <cell r="L87" t="str">
            <v>Ativo</v>
          </cell>
          <cell r="M87">
            <v>50</v>
          </cell>
          <cell r="N87">
            <v>9.4072142435555524</v>
          </cell>
          <cell r="O87">
            <v>27.136194933333321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>
            <v>27.136194933333321</v>
          </cell>
          <cell r="V87" t="str">
            <v>-</v>
          </cell>
          <cell r="W87" t="str">
            <v>-</v>
          </cell>
          <cell r="X87" t="str">
            <v>-</v>
          </cell>
          <cell r="Y87" t="str">
            <v>-</v>
          </cell>
          <cell r="Z87" t="str">
            <v>-</v>
          </cell>
          <cell r="AA87">
            <v>27.136194933333321</v>
          </cell>
          <cell r="AB87" t="str">
            <v>-</v>
          </cell>
        </row>
        <row r="88">
          <cell r="D88">
            <v>7899898602051</v>
          </cell>
          <cell r="E88">
            <v>21069030</v>
          </cell>
          <cell r="F88" t="str">
            <v>NUTRIVIT COM MAST X 60 - MADAGASCAR</v>
          </cell>
          <cell r="G88" t="str">
            <v>-</v>
          </cell>
          <cell r="H88" t="str">
            <v>NACIONAL</v>
          </cell>
          <cell r="I88">
            <v>0</v>
          </cell>
          <cell r="J88" t="str">
            <v>-</v>
          </cell>
          <cell r="K88" t="str">
            <v>NÃO</v>
          </cell>
          <cell r="L88" t="str">
            <v>Ativo</v>
          </cell>
          <cell r="M88">
            <v>50</v>
          </cell>
          <cell r="N88">
            <v>12.551456218888887</v>
          </cell>
          <cell r="O88">
            <v>36.206123708333337</v>
          </cell>
          <cell r="P88" t="str">
            <v>-</v>
          </cell>
          <cell r="Q88" t="str">
            <v>-</v>
          </cell>
          <cell r="R88" t="str">
            <v>-</v>
          </cell>
          <cell r="S88" t="str">
            <v>-</v>
          </cell>
          <cell r="T88" t="str">
            <v>-</v>
          </cell>
          <cell r="U88">
            <v>36.206123708333337</v>
          </cell>
          <cell r="V88" t="str">
            <v>-</v>
          </cell>
          <cell r="W88" t="str">
            <v>-</v>
          </cell>
          <cell r="X88" t="str">
            <v>-</v>
          </cell>
          <cell r="Y88" t="str">
            <v>-</v>
          </cell>
          <cell r="Z88" t="str">
            <v>-</v>
          </cell>
          <cell r="AA88">
            <v>36.206123708333337</v>
          </cell>
          <cell r="AB88" t="str">
            <v>-</v>
          </cell>
        </row>
        <row r="89">
          <cell r="D89">
            <v>7898133138898</v>
          </cell>
          <cell r="E89">
            <v>30049099</v>
          </cell>
          <cell r="F89" t="str">
            <v>OLEO MINERAL X 100ML</v>
          </cell>
          <cell r="G89" t="str">
            <v>-</v>
          </cell>
          <cell r="H89" t="str">
            <v>NACIONAL</v>
          </cell>
          <cell r="I89">
            <v>0</v>
          </cell>
          <cell r="J89" t="str">
            <v>-</v>
          </cell>
          <cell r="K89" t="str">
            <v>NÃO</v>
          </cell>
          <cell r="L89" t="str">
            <v>Ativo</v>
          </cell>
          <cell r="M89">
            <v>50</v>
          </cell>
          <cell r="N89">
            <v>6.0316562688814637</v>
          </cell>
          <cell r="O89">
            <v>17.406546971494027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>
            <v>17.406546971494027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>
            <v>17.406546971494027</v>
          </cell>
          <cell r="AB89" t="str">
            <v>-</v>
          </cell>
        </row>
        <row r="90">
          <cell r="D90">
            <v>7899898601764</v>
          </cell>
          <cell r="E90">
            <v>21069030</v>
          </cell>
          <cell r="F90" t="str">
            <v>OSTEOFIX COM REV 1250MG + 200UI X 60</v>
          </cell>
          <cell r="G90" t="str">
            <v>-</v>
          </cell>
          <cell r="H90" t="str">
            <v>NACIONAL</v>
          </cell>
          <cell r="I90">
            <v>0</v>
          </cell>
          <cell r="J90" t="str">
            <v>-</v>
          </cell>
          <cell r="K90" t="str">
            <v>NÃO</v>
          </cell>
          <cell r="L90" t="str">
            <v>Ativo</v>
          </cell>
          <cell r="M90">
            <v>50</v>
          </cell>
          <cell r="N90">
            <v>14.478707470718057</v>
          </cell>
          <cell r="O90">
            <v>41.367735630623017</v>
          </cell>
          <cell r="P90" t="str">
            <v>-</v>
          </cell>
          <cell r="Q90" t="str">
            <v>-</v>
          </cell>
          <cell r="R90" t="str">
            <v>-</v>
          </cell>
          <cell r="S90" t="str">
            <v>-</v>
          </cell>
          <cell r="T90" t="str">
            <v>-</v>
          </cell>
          <cell r="U90">
            <v>41.367735630623017</v>
          </cell>
          <cell r="V90" t="str">
            <v>-</v>
          </cell>
          <cell r="W90" t="str">
            <v>-</v>
          </cell>
          <cell r="X90" t="str">
            <v>-</v>
          </cell>
          <cell r="Y90" t="str">
            <v>-</v>
          </cell>
          <cell r="Z90" t="str">
            <v>-</v>
          </cell>
          <cell r="AA90">
            <v>41.367735630623017</v>
          </cell>
          <cell r="AB90" t="str">
            <v>-</v>
          </cell>
        </row>
        <row r="91">
          <cell r="D91">
            <v>7899898601771</v>
          </cell>
          <cell r="E91">
            <v>21069030</v>
          </cell>
          <cell r="F91" t="str">
            <v>OSTEOFIX COM REV 1500MG + 200UI X 60</v>
          </cell>
          <cell r="G91" t="str">
            <v>-</v>
          </cell>
          <cell r="H91" t="str">
            <v>NACIONAL</v>
          </cell>
          <cell r="I91">
            <v>0</v>
          </cell>
          <cell r="J91" t="str">
            <v>-</v>
          </cell>
          <cell r="K91" t="str">
            <v>NÃO</v>
          </cell>
          <cell r="L91" t="str">
            <v>Ativo</v>
          </cell>
          <cell r="M91">
            <v>50</v>
          </cell>
          <cell r="N91">
            <v>14.601552594908648</v>
          </cell>
          <cell r="O91">
            <v>41.728541170213028</v>
          </cell>
          <cell r="P91" t="str">
            <v>-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>
            <v>41.728541170213028</v>
          </cell>
          <cell r="V91" t="str">
            <v>-</v>
          </cell>
          <cell r="W91" t="str">
            <v>-</v>
          </cell>
          <cell r="X91" t="str">
            <v>-</v>
          </cell>
          <cell r="Y91" t="str">
            <v>-</v>
          </cell>
          <cell r="Z91" t="str">
            <v>-</v>
          </cell>
          <cell r="AA91">
            <v>41.728541170213028</v>
          </cell>
          <cell r="AB91" t="str">
            <v>-</v>
          </cell>
        </row>
        <row r="92">
          <cell r="D92">
            <v>7899470805740</v>
          </cell>
          <cell r="E92">
            <v>30049099</v>
          </cell>
          <cell r="F92" t="str">
            <v>PASTA DAGUA OXIDO DE ZINCO 25% X 80G</v>
          </cell>
          <cell r="G92" t="str">
            <v>-</v>
          </cell>
          <cell r="H92" t="str">
            <v>NACIONAL</v>
          </cell>
          <cell r="I92">
            <v>0</v>
          </cell>
          <cell r="J92" t="str">
            <v>-</v>
          </cell>
          <cell r="K92" t="str">
            <v>NÃO</v>
          </cell>
          <cell r="L92" t="str">
            <v>Ativo</v>
          </cell>
          <cell r="M92">
            <v>100</v>
          </cell>
          <cell r="N92">
            <v>7.2604577970431743</v>
          </cell>
          <cell r="O92">
            <v>20.7492059521344</v>
          </cell>
          <cell r="P92" t="str">
            <v>-</v>
          </cell>
          <cell r="Q92" t="str">
            <v>-</v>
          </cell>
          <cell r="R92" t="str">
            <v>-</v>
          </cell>
          <cell r="S92" t="str">
            <v>-</v>
          </cell>
          <cell r="T92" t="str">
            <v>-</v>
          </cell>
          <cell r="U92">
            <v>20.7492059521344</v>
          </cell>
          <cell r="V92" t="str">
            <v>-</v>
          </cell>
          <cell r="W92" t="str">
            <v>-</v>
          </cell>
          <cell r="X92" t="str">
            <v>-</v>
          </cell>
          <cell r="Y92" t="str">
            <v>-</v>
          </cell>
          <cell r="Z92" t="str">
            <v>-</v>
          </cell>
          <cell r="AA92">
            <v>20.7492059521344</v>
          </cell>
          <cell r="AB92" t="str">
            <v>-</v>
          </cell>
        </row>
        <row r="93">
          <cell r="D93">
            <v>7899470805917</v>
          </cell>
          <cell r="E93">
            <v>30049099</v>
          </cell>
          <cell r="F93" t="str">
            <v>PASTA DAGUA OXIDO ZINCO+ENXOFRE25% X 80G</v>
          </cell>
          <cell r="G93" t="str">
            <v>-</v>
          </cell>
          <cell r="H93" t="str">
            <v>NACIONAL</v>
          </cell>
          <cell r="I93">
            <v>0</v>
          </cell>
          <cell r="J93" t="str">
            <v>-</v>
          </cell>
          <cell r="K93" t="str">
            <v>NÃO</v>
          </cell>
          <cell r="L93" t="str">
            <v>Ativo</v>
          </cell>
          <cell r="M93">
            <v>100</v>
          </cell>
          <cell r="N93">
            <v>7.2549740121597255</v>
          </cell>
          <cell r="O93">
            <v>20.7492059521344</v>
          </cell>
          <cell r="P93" t="str">
            <v>-</v>
          </cell>
          <cell r="Q93" t="str">
            <v>-</v>
          </cell>
          <cell r="R93" t="str">
            <v>-</v>
          </cell>
          <cell r="S93" t="str">
            <v>-</v>
          </cell>
          <cell r="T93" t="str">
            <v>-</v>
          </cell>
          <cell r="U93">
            <v>20.7492059521344</v>
          </cell>
          <cell r="V93" t="str">
            <v>-</v>
          </cell>
          <cell r="W93" t="str">
            <v>-</v>
          </cell>
          <cell r="X93" t="str">
            <v>-</v>
          </cell>
          <cell r="Y93" t="str">
            <v>-</v>
          </cell>
          <cell r="Z93" t="str">
            <v>-</v>
          </cell>
          <cell r="AA93">
            <v>20.7492059521344</v>
          </cell>
          <cell r="AB93" t="str">
            <v>-</v>
          </cell>
        </row>
        <row r="94">
          <cell r="D94">
            <v>7899470805900</v>
          </cell>
          <cell r="E94">
            <v>30042031</v>
          </cell>
          <cell r="F94" t="str">
            <v>PASTA DAGUA OXIDO ZINCO+MENTOL 25% X 80G</v>
          </cell>
          <cell r="G94" t="str">
            <v>-</v>
          </cell>
          <cell r="H94" t="str">
            <v>NACIONAL</v>
          </cell>
          <cell r="I94">
            <v>0</v>
          </cell>
          <cell r="J94" t="str">
            <v>-</v>
          </cell>
          <cell r="K94" t="str">
            <v>NÃO</v>
          </cell>
          <cell r="L94" t="str">
            <v>Ativo</v>
          </cell>
          <cell r="M94">
            <v>100</v>
          </cell>
          <cell r="N94">
            <v>7.2659212465283876</v>
          </cell>
          <cell r="O94">
            <v>20.759774990081105</v>
          </cell>
          <cell r="P94" t="str">
            <v>-</v>
          </cell>
          <cell r="Q94" t="str">
            <v>-</v>
          </cell>
          <cell r="R94" t="str">
            <v>-</v>
          </cell>
          <cell r="S94" t="str">
            <v>-</v>
          </cell>
          <cell r="T94" t="str">
            <v>-</v>
          </cell>
          <cell r="U94">
            <v>20.759774990081105</v>
          </cell>
          <cell r="V94" t="str">
            <v>-</v>
          </cell>
          <cell r="W94" t="str">
            <v>-</v>
          </cell>
          <cell r="X94" t="str">
            <v>-</v>
          </cell>
          <cell r="Y94" t="str">
            <v>-</v>
          </cell>
          <cell r="Z94" t="str">
            <v>-</v>
          </cell>
          <cell r="AA94">
            <v>20.759774990081105</v>
          </cell>
          <cell r="AB94" t="str">
            <v>-</v>
          </cell>
        </row>
        <row r="95">
          <cell r="D95">
            <v>7899470806020</v>
          </cell>
          <cell r="E95">
            <v>30049099</v>
          </cell>
          <cell r="F95" t="str">
            <v>PAUSEFEMME COM REV 150MG X 30</v>
          </cell>
          <cell r="G95" t="str">
            <v>-</v>
          </cell>
          <cell r="H95" t="str">
            <v>NACIONAL</v>
          </cell>
          <cell r="I95">
            <v>0</v>
          </cell>
          <cell r="J95" t="str">
            <v>-</v>
          </cell>
          <cell r="K95" t="str">
            <v>NÃO</v>
          </cell>
          <cell r="L95" t="str">
            <v>Ativo</v>
          </cell>
          <cell r="M95">
            <v>50</v>
          </cell>
          <cell r="N95">
            <v>45.198336196398195</v>
          </cell>
          <cell r="O95" t="str">
            <v>-</v>
          </cell>
          <cell r="P95">
            <v>0.15812088226869103</v>
          </cell>
          <cell r="Q95">
            <v>80.86</v>
          </cell>
          <cell r="R95">
            <v>108.47</v>
          </cell>
          <cell r="S95">
            <v>91.89</v>
          </cell>
          <cell r="T95">
            <v>123.27</v>
          </cell>
          <cell r="U95">
            <v>97.42</v>
          </cell>
          <cell r="V95">
            <v>130.69</v>
          </cell>
          <cell r="W95">
            <v>98.01</v>
          </cell>
          <cell r="X95">
            <v>131.47999999999999</v>
          </cell>
          <cell r="Y95">
            <v>98.61</v>
          </cell>
          <cell r="Z95">
            <v>132.28</v>
          </cell>
          <cell r="AA95">
            <v>99.83</v>
          </cell>
          <cell r="AB95">
            <v>133.91999999999999</v>
          </cell>
        </row>
        <row r="96">
          <cell r="D96">
            <v>7898133131066</v>
          </cell>
          <cell r="E96">
            <v>30049069</v>
          </cell>
          <cell r="F96" t="str">
            <v>POLARADEX SOL OR 0.4MG/ML X 100ML</v>
          </cell>
          <cell r="G96" t="str">
            <v>-</v>
          </cell>
          <cell r="H96" t="str">
            <v>NACIONAL</v>
          </cell>
          <cell r="I96">
            <v>0</v>
          </cell>
          <cell r="J96" t="str">
            <v>-</v>
          </cell>
          <cell r="K96" t="str">
            <v>NÃO</v>
          </cell>
          <cell r="L96" t="str">
            <v>Ativo</v>
          </cell>
          <cell r="M96">
            <v>50</v>
          </cell>
          <cell r="N96">
            <v>4.0188735214540383</v>
          </cell>
          <cell r="O96" t="str">
            <v>-</v>
          </cell>
          <cell r="P96">
            <v>0.15809523809523807</v>
          </cell>
          <cell r="Q96">
            <v>12.16</v>
          </cell>
          <cell r="R96">
            <v>16.309999999999999</v>
          </cell>
          <cell r="S96">
            <v>13.82</v>
          </cell>
          <cell r="T96">
            <v>18.54</v>
          </cell>
          <cell r="U96">
            <v>14.65</v>
          </cell>
          <cell r="V96">
            <v>19.649999999999999</v>
          </cell>
          <cell r="W96">
            <v>14.74</v>
          </cell>
          <cell r="X96">
            <v>19.77</v>
          </cell>
          <cell r="Y96">
            <v>14.83</v>
          </cell>
          <cell r="Z96">
            <v>19.89</v>
          </cell>
          <cell r="AA96">
            <v>15.01</v>
          </cell>
          <cell r="AB96">
            <v>20.14</v>
          </cell>
        </row>
        <row r="97">
          <cell r="D97">
            <v>7898133137457</v>
          </cell>
          <cell r="E97">
            <v>30049099</v>
          </cell>
          <cell r="F97" t="str">
            <v>PVPI SOL TOP SPRAY 10% X 100ML</v>
          </cell>
          <cell r="G97" t="str">
            <v>-</v>
          </cell>
          <cell r="H97" t="str">
            <v>NACIONAL</v>
          </cell>
          <cell r="I97">
            <v>0</v>
          </cell>
          <cell r="J97" t="str">
            <v>-</v>
          </cell>
          <cell r="K97" t="str">
            <v>NÃO</v>
          </cell>
          <cell r="L97" t="str">
            <v>Ativo</v>
          </cell>
          <cell r="M97">
            <v>50</v>
          </cell>
          <cell r="N97">
            <v>11.070952360340359</v>
          </cell>
          <cell r="O97">
            <v>31.644466935339032</v>
          </cell>
          <cell r="P97" t="str">
            <v>-</v>
          </cell>
          <cell r="Q97" t="str">
            <v>-</v>
          </cell>
          <cell r="R97" t="str">
            <v>-</v>
          </cell>
          <cell r="S97" t="str">
            <v>-</v>
          </cell>
          <cell r="T97" t="str">
            <v>-</v>
          </cell>
          <cell r="U97">
            <v>31.644466935339032</v>
          </cell>
          <cell r="V97" t="str">
            <v>-</v>
          </cell>
          <cell r="W97" t="str">
            <v>-</v>
          </cell>
          <cell r="X97" t="str">
            <v>-</v>
          </cell>
          <cell r="Y97" t="str">
            <v>-</v>
          </cell>
          <cell r="Z97" t="str">
            <v>-</v>
          </cell>
          <cell r="AA97">
            <v>31.644466935339032</v>
          </cell>
          <cell r="AB97" t="str">
            <v>-</v>
          </cell>
        </row>
        <row r="98">
          <cell r="D98">
            <v>7898133134784</v>
          </cell>
          <cell r="E98">
            <v>30042031</v>
          </cell>
          <cell r="F98" t="str">
            <v>RIFOTRAT SOL TOP SPRAY 10MG/ML X 20ML</v>
          </cell>
          <cell r="G98" t="str">
            <v>-</v>
          </cell>
          <cell r="H98" t="str">
            <v>NACIONAL</v>
          </cell>
          <cell r="I98">
            <v>0</v>
          </cell>
          <cell r="J98" t="str">
            <v>-</v>
          </cell>
          <cell r="K98" t="str">
            <v>NÃO</v>
          </cell>
          <cell r="L98" t="str">
            <v>Ativo</v>
          </cell>
          <cell r="M98">
            <v>50</v>
          </cell>
          <cell r="N98">
            <v>6.1977563758301173</v>
          </cell>
          <cell r="O98" t="str">
            <v>-</v>
          </cell>
          <cell r="P98">
            <v>5.0913838120104415E-2</v>
          </cell>
          <cell r="Q98">
            <v>16.100000000000001</v>
          </cell>
          <cell r="R98">
            <v>22.26</v>
          </cell>
          <cell r="S98">
            <v>18.29</v>
          </cell>
          <cell r="T98">
            <v>25.28</v>
          </cell>
          <cell r="U98">
            <v>19.39</v>
          </cell>
          <cell r="V98">
            <v>26.81</v>
          </cell>
          <cell r="W98">
            <v>19.510000000000002</v>
          </cell>
          <cell r="X98">
            <v>26.97</v>
          </cell>
          <cell r="Y98">
            <v>19.63</v>
          </cell>
          <cell r="Z98">
            <v>27.14</v>
          </cell>
          <cell r="AA98">
            <v>19.87</v>
          </cell>
          <cell r="AB98">
            <v>27.47</v>
          </cell>
        </row>
        <row r="99">
          <cell r="D99">
            <v>7898133136047</v>
          </cell>
          <cell r="E99">
            <v>30049099</v>
          </cell>
          <cell r="F99" t="str">
            <v>SEAKALM COM REV 260MG X 20</v>
          </cell>
          <cell r="G99" t="str">
            <v>-</v>
          </cell>
          <cell r="H99" t="str">
            <v>NACIONAL</v>
          </cell>
          <cell r="I99">
            <v>0</v>
          </cell>
          <cell r="J99" t="str">
            <v>-</v>
          </cell>
          <cell r="K99" t="str">
            <v>NÃO</v>
          </cell>
          <cell r="L99" t="str">
            <v>Ativo</v>
          </cell>
          <cell r="M99">
            <v>50</v>
          </cell>
          <cell r="N99">
            <v>12.916559367609773</v>
          </cell>
          <cell r="O99">
            <v>37.617523692847158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>
            <v>37.617523692847158</v>
          </cell>
          <cell r="V99" t="str">
            <v>-</v>
          </cell>
          <cell r="W99" t="str">
            <v>-</v>
          </cell>
          <cell r="X99" t="str">
            <v>-</v>
          </cell>
          <cell r="Y99" t="str">
            <v>-</v>
          </cell>
          <cell r="Z99" t="str">
            <v>-</v>
          </cell>
          <cell r="AA99">
            <v>37.617523692847158</v>
          </cell>
          <cell r="AB99" t="str">
            <v>-</v>
          </cell>
        </row>
        <row r="100">
          <cell r="D100">
            <v>7898133136054</v>
          </cell>
          <cell r="E100">
            <v>30049099</v>
          </cell>
          <cell r="F100" t="str">
            <v>SEAKALM COM REV 260MG X 30</v>
          </cell>
          <cell r="G100" t="str">
            <v>-</v>
          </cell>
          <cell r="H100" t="str">
            <v>NACIONAL</v>
          </cell>
          <cell r="I100">
            <v>0</v>
          </cell>
          <cell r="J100" t="str">
            <v>-</v>
          </cell>
          <cell r="K100" t="str">
            <v>NÃO</v>
          </cell>
          <cell r="L100" t="str">
            <v>Ativo</v>
          </cell>
          <cell r="M100">
            <v>50</v>
          </cell>
          <cell r="N100">
            <v>17.01659290956848</v>
          </cell>
          <cell r="O100">
            <v>49.873261595927346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>
            <v>49.873261595927346</v>
          </cell>
          <cell r="V100" t="str">
            <v>-</v>
          </cell>
          <cell r="W100" t="str">
            <v>-</v>
          </cell>
          <cell r="X100" t="str">
            <v>-</v>
          </cell>
          <cell r="Y100" t="str">
            <v>-</v>
          </cell>
          <cell r="Z100" t="str">
            <v>-</v>
          </cell>
          <cell r="AA100">
            <v>49.873261595927346</v>
          </cell>
          <cell r="AB100" t="str">
            <v>-</v>
          </cell>
        </row>
        <row r="101">
          <cell r="D101">
            <v>7899470807652</v>
          </cell>
          <cell r="E101">
            <v>30049099</v>
          </cell>
          <cell r="F101" t="str">
            <v>SEAKALM COM REV 600MG X 20</v>
          </cell>
          <cell r="G101" t="str">
            <v>-</v>
          </cell>
          <cell r="H101" t="str">
            <v>NACIONAL</v>
          </cell>
          <cell r="I101">
            <v>0</v>
          </cell>
          <cell r="J101" t="str">
            <v>-</v>
          </cell>
          <cell r="K101" t="str">
            <v>NÃO</v>
          </cell>
          <cell r="L101" t="str">
            <v>Ativo</v>
          </cell>
          <cell r="M101">
            <v>50</v>
          </cell>
          <cell r="N101">
            <v>23.021060733275245</v>
          </cell>
          <cell r="O101">
            <v>67.000570406916211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>
            <v>67.000570406916211</v>
          </cell>
          <cell r="V101" t="str">
            <v>-</v>
          </cell>
          <cell r="W101" t="str">
            <v>-</v>
          </cell>
          <cell r="X101" t="str">
            <v>-</v>
          </cell>
          <cell r="Y101" t="str">
            <v>-</v>
          </cell>
          <cell r="Z101" t="str">
            <v>-</v>
          </cell>
          <cell r="AA101">
            <v>67.000570406916211</v>
          </cell>
          <cell r="AB101" t="str">
            <v>-</v>
          </cell>
        </row>
        <row r="102">
          <cell r="D102">
            <v>7899470807669</v>
          </cell>
          <cell r="E102">
            <v>30049099</v>
          </cell>
          <cell r="F102" t="str">
            <v>SEAKALM COM REV 600MG X 30</v>
          </cell>
          <cell r="G102" t="str">
            <v>-</v>
          </cell>
          <cell r="H102" t="str">
            <v>NACIONAL</v>
          </cell>
          <cell r="I102">
            <v>0</v>
          </cell>
          <cell r="J102" t="str">
            <v>-</v>
          </cell>
          <cell r="K102" t="str">
            <v>NÃO</v>
          </cell>
          <cell r="L102" t="str">
            <v>Ativo</v>
          </cell>
          <cell r="M102">
            <v>100</v>
          </cell>
          <cell r="N102">
            <v>30.001996126967331</v>
          </cell>
          <cell r="O102">
            <v>88.461259629798633</v>
          </cell>
          <cell r="P102" t="str">
            <v>-</v>
          </cell>
          <cell r="Q102" t="str">
            <v>-</v>
          </cell>
          <cell r="R102" t="str">
            <v>-</v>
          </cell>
          <cell r="S102" t="str">
            <v>-</v>
          </cell>
          <cell r="T102" t="str">
            <v>-</v>
          </cell>
          <cell r="U102">
            <v>88.461259629798633</v>
          </cell>
          <cell r="V102" t="str">
            <v>-</v>
          </cell>
          <cell r="W102" t="str">
            <v>-</v>
          </cell>
          <cell r="X102" t="str">
            <v>-</v>
          </cell>
          <cell r="Y102" t="str">
            <v>-</v>
          </cell>
          <cell r="Z102" t="str">
            <v>-</v>
          </cell>
          <cell r="AA102">
            <v>88.461259629798633</v>
          </cell>
          <cell r="AB102" t="str">
            <v>-</v>
          </cell>
        </row>
        <row r="103">
          <cell r="D103">
            <v>7899898601726</v>
          </cell>
          <cell r="E103">
            <v>21069030</v>
          </cell>
          <cell r="F103" t="str">
            <v xml:space="preserve">SEAKALM MELATONINA COM MAS X 150 </v>
          </cell>
          <cell r="G103" t="str">
            <v>-</v>
          </cell>
          <cell r="H103" t="str">
            <v>NACIONAL</v>
          </cell>
          <cell r="I103">
            <v>0</v>
          </cell>
          <cell r="J103" t="str">
            <v>-</v>
          </cell>
          <cell r="K103" t="str">
            <v>NÃO</v>
          </cell>
          <cell r="L103" t="str">
            <v>Ativo</v>
          </cell>
          <cell r="M103">
            <v>50</v>
          </cell>
          <cell r="N103">
            <v>14.113992665802208</v>
          </cell>
          <cell r="O103">
            <v>40.343931025359765</v>
          </cell>
          <cell r="P103" t="str">
            <v>-</v>
          </cell>
          <cell r="Q103" t="str">
            <v>-</v>
          </cell>
          <cell r="R103" t="str">
            <v>-</v>
          </cell>
          <cell r="S103" t="str">
            <v>-</v>
          </cell>
          <cell r="T103" t="str">
            <v>-</v>
          </cell>
          <cell r="U103">
            <v>40.343931025359765</v>
          </cell>
          <cell r="V103" t="str">
            <v>-</v>
          </cell>
          <cell r="W103" t="str">
            <v>-</v>
          </cell>
          <cell r="X103" t="str">
            <v>-</v>
          </cell>
          <cell r="Y103" t="str">
            <v>-</v>
          </cell>
          <cell r="Z103" t="str">
            <v>-</v>
          </cell>
          <cell r="AA103">
            <v>40.343931025359765</v>
          </cell>
          <cell r="AB103" t="str">
            <v>-</v>
          </cell>
        </row>
        <row r="104">
          <cell r="D104">
            <v>7899898601719</v>
          </cell>
          <cell r="E104">
            <v>21069030</v>
          </cell>
          <cell r="F104" t="str">
            <v>SEAKALM MELATONINA COM MAST 0,21MG X 90</v>
          </cell>
          <cell r="G104" t="str">
            <v>-</v>
          </cell>
          <cell r="H104" t="str">
            <v>NACIONAL</v>
          </cell>
          <cell r="I104">
            <v>0</v>
          </cell>
          <cell r="J104" t="str">
            <v>-</v>
          </cell>
          <cell r="K104" t="str">
            <v>NÃO</v>
          </cell>
          <cell r="L104" t="str">
            <v>Ativo</v>
          </cell>
          <cell r="M104">
            <v>50</v>
          </cell>
          <cell r="N104">
            <v>10.625689172726677</v>
          </cell>
          <cell r="O104">
            <v>30.376791848833566</v>
          </cell>
          <cell r="P104" t="str">
            <v>-</v>
          </cell>
          <cell r="Q104" t="str">
            <v>-</v>
          </cell>
          <cell r="R104" t="str">
            <v>-</v>
          </cell>
          <cell r="S104" t="str">
            <v>-</v>
          </cell>
          <cell r="T104" t="str">
            <v>-</v>
          </cell>
          <cell r="U104">
            <v>30.376791848833566</v>
          </cell>
          <cell r="V104" t="str">
            <v>-</v>
          </cell>
          <cell r="W104" t="str">
            <v>-</v>
          </cell>
          <cell r="X104" t="str">
            <v>-</v>
          </cell>
          <cell r="Y104" t="str">
            <v>-</v>
          </cell>
          <cell r="Z104" t="str">
            <v>-</v>
          </cell>
          <cell r="AA104">
            <v>30.376791848833566</v>
          </cell>
          <cell r="AB104" t="str">
            <v>-</v>
          </cell>
        </row>
        <row r="105">
          <cell r="D105">
            <v>7899898601788</v>
          </cell>
          <cell r="E105">
            <v>21069030</v>
          </cell>
          <cell r="F105" t="str">
            <v>SEAKALM MELATONINA SOL OR GOT X 15ML</v>
          </cell>
          <cell r="G105" t="str">
            <v>-</v>
          </cell>
          <cell r="H105" t="str">
            <v>NACIONAL</v>
          </cell>
          <cell r="I105">
            <v>0</v>
          </cell>
          <cell r="J105" t="str">
            <v>-</v>
          </cell>
          <cell r="K105" t="str">
            <v>NÃO</v>
          </cell>
          <cell r="L105" t="str">
            <v>Ativo</v>
          </cell>
          <cell r="M105">
            <v>100</v>
          </cell>
          <cell r="N105">
            <v>8.1447995893959479</v>
          </cell>
          <cell r="O105">
            <v>23.350241578322496</v>
          </cell>
          <cell r="P105" t="str">
            <v>-</v>
          </cell>
          <cell r="Q105" t="str">
            <v>-</v>
          </cell>
          <cell r="R105" t="str">
            <v>-</v>
          </cell>
          <cell r="S105" t="str">
            <v>-</v>
          </cell>
          <cell r="T105" t="str">
            <v>-</v>
          </cell>
          <cell r="U105">
            <v>23.350241578322496</v>
          </cell>
          <cell r="V105" t="str">
            <v>-</v>
          </cell>
          <cell r="W105" t="str">
            <v>-</v>
          </cell>
          <cell r="X105" t="str">
            <v>-</v>
          </cell>
          <cell r="Y105" t="str">
            <v>-</v>
          </cell>
          <cell r="Z105" t="str">
            <v>-</v>
          </cell>
          <cell r="AA105">
            <v>23.350241578322496</v>
          </cell>
          <cell r="AB105" t="str">
            <v>-</v>
          </cell>
        </row>
        <row r="106">
          <cell r="D106">
            <v>7899470800882</v>
          </cell>
          <cell r="E106">
            <v>30049099</v>
          </cell>
          <cell r="F106" t="str">
            <v>SEAKALM SOL OR 90MG/ML X 100ML</v>
          </cell>
          <cell r="G106" t="str">
            <v>-</v>
          </cell>
          <cell r="H106" t="str">
            <v>NACIONAL</v>
          </cell>
          <cell r="I106">
            <v>0</v>
          </cell>
          <cell r="J106" t="str">
            <v>-</v>
          </cell>
          <cell r="K106" t="str">
            <v>NÃO</v>
          </cell>
          <cell r="L106" t="str">
            <v>Ativo</v>
          </cell>
          <cell r="M106">
            <v>50</v>
          </cell>
          <cell r="N106">
            <v>15.773885055220036</v>
          </cell>
          <cell r="O106">
            <v>46.055441449306088</v>
          </cell>
          <cell r="P106" t="str">
            <v>-</v>
          </cell>
          <cell r="Q106" t="str">
            <v>-</v>
          </cell>
          <cell r="R106" t="str">
            <v>-</v>
          </cell>
          <cell r="S106" t="str">
            <v>-</v>
          </cell>
          <cell r="T106" t="str">
            <v>-</v>
          </cell>
          <cell r="U106">
            <v>46.055441449306088</v>
          </cell>
          <cell r="V106" t="str">
            <v>-</v>
          </cell>
          <cell r="W106" t="str">
            <v>-</v>
          </cell>
          <cell r="X106" t="str">
            <v>-</v>
          </cell>
          <cell r="Y106" t="str">
            <v>-</v>
          </cell>
          <cell r="Z106" t="str">
            <v>-</v>
          </cell>
          <cell r="AA106">
            <v>46.055441449306088</v>
          </cell>
          <cell r="AB106" t="str">
            <v>-</v>
          </cell>
        </row>
        <row r="107">
          <cell r="D107">
            <v>7899898601566</v>
          </cell>
          <cell r="E107">
            <v>21069030</v>
          </cell>
          <cell r="F107" t="str">
            <v>STARFOR C COM EFEVERSCENTE 1G X 10</v>
          </cell>
          <cell r="G107" t="str">
            <v>-</v>
          </cell>
          <cell r="H107" t="str">
            <v>NACIONAL</v>
          </cell>
          <cell r="I107">
            <v>0</v>
          </cell>
          <cell r="J107" t="str">
            <v>-</v>
          </cell>
          <cell r="K107" t="str">
            <v>NÃO</v>
          </cell>
          <cell r="L107" t="str">
            <v>Ativo</v>
          </cell>
          <cell r="M107">
            <v>100</v>
          </cell>
          <cell r="N107">
            <v>11.348724415274217</v>
          </cell>
          <cell r="O107">
            <v>32.424926900783476</v>
          </cell>
          <cell r="P107" t="str">
            <v>-</v>
          </cell>
          <cell r="Q107" t="str">
            <v>-</v>
          </cell>
          <cell r="R107" t="str">
            <v>-</v>
          </cell>
          <cell r="S107" t="str">
            <v>-</v>
          </cell>
          <cell r="T107" t="str">
            <v>-</v>
          </cell>
          <cell r="U107">
            <v>32.424926900783476</v>
          </cell>
          <cell r="V107" t="str">
            <v>-</v>
          </cell>
          <cell r="W107" t="str">
            <v>-</v>
          </cell>
          <cell r="X107" t="str">
            <v>-</v>
          </cell>
          <cell r="Y107" t="str">
            <v>-</v>
          </cell>
          <cell r="Z107" t="str">
            <v>-</v>
          </cell>
          <cell r="AA107">
            <v>32.424926900783476</v>
          </cell>
          <cell r="AB107" t="str">
            <v>-</v>
          </cell>
        </row>
        <row r="108">
          <cell r="D108">
            <v>7899470808314</v>
          </cell>
          <cell r="E108" t="str">
            <v>30049045</v>
          </cell>
          <cell r="F108" t="str">
            <v>TILEMAXY BABY SUS OR SER 100MG/ML X 15ML</v>
          </cell>
          <cell r="G108" t="str">
            <v>-</v>
          </cell>
          <cell r="H108" t="str">
            <v>NACIONAL</v>
          </cell>
          <cell r="I108">
            <v>0</v>
          </cell>
          <cell r="J108" t="str">
            <v>-</v>
          </cell>
          <cell r="K108" t="str">
            <v>NÃO</v>
          </cell>
          <cell r="L108" t="str">
            <v>Ativo</v>
          </cell>
          <cell r="M108">
            <v>100</v>
          </cell>
          <cell r="N108">
            <v>4.7472062835546573</v>
          </cell>
          <cell r="O108">
            <v>13.880754052045763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>
            <v>13.880754052045763</v>
          </cell>
          <cell r="V108" t="str">
            <v>-</v>
          </cell>
          <cell r="W108" t="str">
            <v>-</v>
          </cell>
          <cell r="X108" t="str">
            <v>-</v>
          </cell>
          <cell r="Y108" t="str">
            <v>-</v>
          </cell>
          <cell r="Z108" t="str">
            <v>-</v>
          </cell>
          <cell r="AA108">
            <v>13.880754052045763</v>
          </cell>
          <cell r="AB108" t="str">
            <v>-</v>
          </cell>
        </row>
        <row r="109">
          <cell r="D109">
            <v>7899470808321</v>
          </cell>
          <cell r="E109" t="str">
            <v>30049045</v>
          </cell>
          <cell r="F109" t="str">
            <v>TILEMAXY CRIANCA SUS OR 160MG/5ML X 60ML</v>
          </cell>
          <cell r="G109" t="str">
            <v>-</v>
          </cell>
          <cell r="H109" t="str">
            <v>NACIONAL</v>
          </cell>
          <cell r="I109">
            <v>0</v>
          </cell>
          <cell r="J109" t="str">
            <v>-</v>
          </cell>
          <cell r="K109" t="str">
            <v>NÃO</v>
          </cell>
          <cell r="L109" t="str">
            <v>Ativo</v>
          </cell>
          <cell r="M109">
            <v>100</v>
          </cell>
          <cell r="N109">
            <v>4.6610672954607626</v>
          </cell>
          <cell r="O109">
            <v>13.479533836358293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-</v>
          </cell>
          <cell r="U109">
            <v>13.479533836358293</v>
          </cell>
          <cell r="V109" t="str">
            <v>-</v>
          </cell>
          <cell r="W109" t="str">
            <v>-</v>
          </cell>
          <cell r="X109" t="str">
            <v>-</v>
          </cell>
          <cell r="Y109" t="str">
            <v>-</v>
          </cell>
          <cell r="Z109" t="str">
            <v>-</v>
          </cell>
          <cell r="AA109">
            <v>13.479533836358293</v>
          </cell>
          <cell r="AB109" t="str">
            <v>-</v>
          </cell>
        </row>
        <row r="110">
          <cell r="D110">
            <v>7899470808338</v>
          </cell>
          <cell r="E110">
            <v>30049045</v>
          </cell>
          <cell r="F110" t="str">
            <v>TILEMAXY SOL OR GOT 200MG/ML X 15ML</v>
          </cell>
          <cell r="G110" t="str">
            <v>-</v>
          </cell>
          <cell r="H110" t="str">
            <v>NACIONAL</v>
          </cell>
          <cell r="I110">
            <v>0</v>
          </cell>
          <cell r="J110" t="str">
            <v>-</v>
          </cell>
          <cell r="K110" t="str">
            <v>NÃO</v>
          </cell>
          <cell r="L110" t="str">
            <v>Ativo</v>
          </cell>
          <cell r="M110">
            <v>200</v>
          </cell>
          <cell r="N110">
            <v>2.1706156485266983</v>
          </cell>
          <cell r="O110">
            <v>6.3409490404494981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-</v>
          </cell>
          <cell r="U110">
            <v>6.3409490404494981</v>
          </cell>
          <cell r="V110" t="str">
            <v>-</v>
          </cell>
          <cell r="W110" t="str">
            <v>-</v>
          </cell>
          <cell r="X110" t="str">
            <v>-</v>
          </cell>
          <cell r="Y110" t="str">
            <v>-</v>
          </cell>
          <cell r="Z110" t="str">
            <v>-</v>
          </cell>
          <cell r="AA110">
            <v>6.3409490404494981</v>
          </cell>
          <cell r="AB110" t="str">
            <v>-</v>
          </cell>
        </row>
        <row r="111">
          <cell r="D111">
            <v>7899470808130</v>
          </cell>
          <cell r="E111">
            <v>30045090</v>
          </cell>
          <cell r="F111" t="str">
            <v>VALESSONE COM REV 225.7MG X 20</v>
          </cell>
          <cell r="G111" t="str">
            <v>-</v>
          </cell>
          <cell r="H111" t="str">
            <v>NACIONAL</v>
          </cell>
          <cell r="I111">
            <v>0</v>
          </cell>
          <cell r="J111" t="str">
            <v>-</v>
          </cell>
          <cell r="K111" t="str">
            <v>NÃO</v>
          </cell>
          <cell r="L111" t="str">
            <v>Ativo</v>
          </cell>
          <cell r="M111">
            <v>50</v>
          </cell>
          <cell r="N111">
            <v>12.05524759773963</v>
          </cell>
          <cell r="O111" t="str">
            <v>-</v>
          </cell>
          <cell r="P111">
            <v>0.15809318610288159</v>
          </cell>
          <cell r="Q111">
            <v>43</v>
          </cell>
          <cell r="R111">
            <v>57.68</v>
          </cell>
          <cell r="S111">
            <v>48.86</v>
          </cell>
          <cell r="T111">
            <v>65.540000000000006</v>
          </cell>
          <cell r="U111">
            <v>51.81</v>
          </cell>
          <cell r="V111">
            <v>69.5</v>
          </cell>
          <cell r="W111">
            <v>52.12</v>
          </cell>
          <cell r="X111">
            <v>69.92</v>
          </cell>
          <cell r="Y111">
            <v>52.44</v>
          </cell>
          <cell r="Z111">
            <v>70.349999999999994</v>
          </cell>
          <cell r="AA111">
            <v>53.09</v>
          </cell>
          <cell r="AB111">
            <v>71.22</v>
          </cell>
        </row>
        <row r="112">
          <cell r="D112">
            <v>7899470807751</v>
          </cell>
          <cell r="E112">
            <v>30045090</v>
          </cell>
          <cell r="F112" t="str">
            <v>VALESSONE COM REV 50MG X 20</v>
          </cell>
          <cell r="G112" t="str">
            <v>-</v>
          </cell>
          <cell r="H112" t="str">
            <v>NACIONAL</v>
          </cell>
          <cell r="I112">
            <v>0</v>
          </cell>
          <cell r="J112" t="str">
            <v>-</v>
          </cell>
          <cell r="K112" t="str">
            <v>NÃO</v>
          </cell>
          <cell r="L112" t="str">
            <v>Ativo</v>
          </cell>
          <cell r="M112">
            <v>50</v>
          </cell>
          <cell r="N112">
            <v>4.066755412560016</v>
          </cell>
          <cell r="O112" t="str">
            <v>-</v>
          </cell>
          <cell r="P112">
            <v>0.15786082474226792</v>
          </cell>
          <cell r="Q112">
            <v>17.97</v>
          </cell>
          <cell r="R112">
            <v>24.11</v>
          </cell>
          <cell r="S112">
            <v>20.420000000000002</v>
          </cell>
          <cell r="T112">
            <v>27.39</v>
          </cell>
          <cell r="U112">
            <v>21.65</v>
          </cell>
          <cell r="V112">
            <v>29.04</v>
          </cell>
          <cell r="W112">
            <v>21.78</v>
          </cell>
          <cell r="X112">
            <v>29.22</v>
          </cell>
          <cell r="Y112">
            <v>21.91</v>
          </cell>
          <cell r="Z112">
            <v>29.39</v>
          </cell>
          <cell r="AA112">
            <v>22.18</v>
          </cell>
          <cell r="AB112">
            <v>29.75</v>
          </cell>
        </row>
        <row r="113">
          <cell r="D113">
            <v>7898133136450</v>
          </cell>
          <cell r="E113">
            <v>30049099</v>
          </cell>
          <cell r="F113" t="str">
            <v>VARIVAX COM REV 100MG X 30</v>
          </cell>
          <cell r="G113" t="str">
            <v>-</v>
          </cell>
          <cell r="H113" t="str">
            <v>NACIONAL</v>
          </cell>
          <cell r="I113">
            <v>0</v>
          </cell>
          <cell r="J113" t="str">
            <v>-</v>
          </cell>
          <cell r="K113" t="str">
            <v>NÃO</v>
          </cell>
          <cell r="L113" t="str">
            <v>Ativo</v>
          </cell>
          <cell r="M113">
            <v>50</v>
          </cell>
          <cell r="N113">
            <v>13.762698753512645</v>
          </cell>
          <cell r="O113" t="str">
            <v>-</v>
          </cell>
          <cell r="P113">
            <v>0.1515701579233979</v>
          </cell>
          <cell r="Q113">
            <v>63.44</v>
          </cell>
          <cell r="R113">
            <v>85.1</v>
          </cell>
          <cell r="S113">
            <v>72.09</v>
          </cell>
          <cell r="T113">
            <v>96.71</v>
          </cell>
          <cell r="U113">
            <v>76.44</v>
          </cell>
          <cell r="V113">
            <v>102.54</v>
          </cell>
          <cell r="W113">
            <v>76.900000000000006</v>
          </cell>
          <cell r="X113">
            <v>103.16</v>
          </cell>
          <cell r="Y113">
            <v>77.37</v>
          </cell>
          <cell r="Z113">
            <v>103.79</v>
          </cell>
          <cell r="AA113">
            <v>78.33</v>
          </cell>
          <cell r="AB113">
            <v>105.08</v>
          </cell>
        </row>
        <row r="114">
          <cell r="D114">
            <v>7899470803975</v>
          </cell>
          <cell r="E114">
            <v>30049099</v>
          </cell>
          <cell r="F114" t="str">
            <v>VARIVAX COM REV 300MG X 30</v>
          </cell>
          <cell r="G114" t="str">
            <v>-</v>
          </cell>
          <cell r="H114" t="str">
            <v>NACIONAL</v>
          </cell>
          <cell r="I114">
            <v>0</v>
          </cell>
          <cell r="J114" t="str">
            <v>-</v>
          </cell>
          <cell r="K114" t="str">
            <v>NÃO</v>
          </cell>
          <cell r="L114" t="str">
            <v>Ativo</v>
          </cell>
          <cell r="M114">
            <v>50</v>
          </cell>
          <cell r="N114">
            <v>22.117770636473761</v>
          </cell>
          <cell r="O114" t="str">
            <v>-</v>
          </cell>
          <cell r="P114">
            <v>0.15809876959379743</v>
          </cell>
          <cell r="Q114">
            <v>68.709999999999994</v>
          </cell>
          <cell r="R114">
            <v>92.17</v>
          </cell>
          <cell r="S114">
            <v>78.08</v>
          </cell>
          <cell r="T114">
            <v>104.74</v>
          </cell>
          <cell r="U114">
            <v>82.78</v>
          </cell>
          <cell r="V114">
            <v>111.05</v>
          </cell>
          <cell r="W114">
            <v>83.28</v>
          </cell>
          <cell r="X114">
            <v>111.72</v>
          </cell>
          <cell r="Y114">
            <v>83.79</v>
          </cell>
          <cell r="Z114">
            <v>112.4</v>
          </cell>
          <cell r="AA114">
            <v>84.82</v>
          </cell>
          <cell r="AB114">
            <v>113.78</v>
          </cell>
        </row>
        <row r="115">
          <cell r="D115">
            <v>7899898602136</v>
          </cell>
          <cell r="E115">
            <v>21069030</v>
          </cell>
          <cell r="F115" t="str">
            <v>VITAMIN E CAP MOLE 400MG X 30</v>
          </cell>
          <cell r="G115" t="str">
            <v>-</v>
          </cell>
          <cell r="H115" t="str">
            <v>NACIONAL</v>
          </cell>
          <cell r="I115">
            <v>0</v>
          </cell>
          <cell r="J115" t="str">
            <v>-</v>
          </cell>
          <cell r="K115" t="str">
            <v>NÃO</v>
          </cell>
          <cell r="L115" t="str">
            <v>Ativo</v>
          </cell>
          <cell r="M115">
            <v>50</v>
          </cell>
          <cell r="N115">
            <v>12.624571792099866</v>
          </cell>
          <cell r="O115">
            <v>36.478442722300784</v>
          </cell>
          <cell r="P115" t="str">
            <v>-</v>
          </cell>
          <cell r="Q115" t="str">
            <v>-</v>
          </cell>
          <cell r="R115" t="str">
            <v>-</v>
          </cell>
          <cell r="S115" t="str">
            <v>-</v>
          </cell>
          <cell r="T115" t="str">
            <v>-</v>
          </cell>
          <cell r="U115">
            <v>36.478442722300784</v>
          </cell>
          <cell r="V115" t="str">
            <v>-</v>
          </cell>
          <cell r="W115" t="str">
            <v>-</v>
          </cell>
          <cell r="X115" t="str">
            <v>-</v>
          </cell>
          <cell r="Y115" t="str">
            <v>-</v>
          </cell>
          <cell r="Z115" t="str">
            <v>-</v>
          </cell>
          <cell r="AA115">
            <v>36.478442722300784</v>
          </cell>
          <cell r="AB115" t="str">
            <v>-</v>
          </cell>
        </row>
        <row r="116">
          <cell r="D116">
            <v>7899898601948</v>
          </cell>
          <cell r="E116">
            <v>21069030</v>
          </cell>
          <cell r="F116" t="str">
            <v>VITAZ KIDS 4 A 8 SOL OR X 120ML -TROLLS</v>
          </cell>
          <cell r="G116" t="str">
            <v>-</v>
          </cell>
          <cell r="H116" t="str">
            <v>NACIONAL</v>
          </cell>
          <cell r="I116">
            <v>0</v>
          </cell>
          <cell r="J116" t="str">
            <v>-</v>
          </cell>
          <cell r="K116" t="str">
            <v>NÃO</v>
          </cell>
          <cell r="L116" t="str">
            <v>Ativo</v>
          </cell>
          <cell r="M116">
            <v>50</v>
          </cell>
          <cell r="N116">
            <v>9.4072142435555524</v>
          </cell>
          <cell r="O116">
            <v>27.136194933333321</v>
          </cell>
          <cell r="P116" t="str">
            <v>-</v>
          </cell>
          <cell r="Q116" t="str">
            <v>-</v>
          </cell>
          <cell r="R116" t="str">
            <v>-</v>
          </cell>
          <cell r="S116" t="str">
            <v>-</v>
          </cell>
          <cell r="T116" t="str">
            <v>-</v>
          </cell>
          <cell r="U116">
            <v>27.136194933333321</v>
          </cell>
          <cell r="V116" t="str">
            <v>-</v>
          </cell>
          <cell r="W116" t="str">
            <v>-</v>
          </cell>
          <cell r="X116" t="str">
            <v>-</v>
          </cell>
          <cell r="Y116" t="str">
            <v>-</v>
          </cell>
          <cell r="Z116" t="str">
            <v>-</v>
          </cell>
          <cell r="AA116">
            <v>27.136194933333321</v>
          </cell>
          <cell r="AB116" t="str">
            <v>-</v>
          </cell>
        </row>
        <row r="117">
          <cell r="D117">
            <v>7899898601894</v>
          </cell>
          <cell r="E117">
            <v>21069030</v>
          </cell>
          <cell r="F117" t="str">
            <v>VITAZ KIDS COM MASTIGÁVEL X 60 -TROLLS</v>
          </cell>
          <cell r="G117" t="str">
            <v>-</v>
          </cell>
          <cell r="H117" t="str">
            <v>NACIONAL</v>
          </cell>
          <cell r="I117">
            <v>0</v>
          </cell>
          <cell r="J117" t="str">
            <v>-</v>
          </cell>
          <cell r="K117" t="str">
            <v>NÃO</v>
          </cell>
          <cell r="L117" t="str">
            <v>Ativo</v>
          </cell>
          <cell r="M117">
            <v>50</v>
          </cell>
          <cell r="N117">
            <v>12.551456218888887</v>
          </cell>
          <cell r="O117">
            <v>36.206123708333337</v>
          </cell>
          <cell r="P117" t="str">
            <v>-</v>
          </cell>
          <cell r="Q117" t="str">
            <v>-</v>
          </cell>
          <cell r="R117" t="str">
            <v>-</v>
          </cell>
          <cell r="S117" t="str">
            <v>-</v>
          </cell>
          <cell r="T117" t="str">
            <v>-</v>
          </cell>
          <cell r="U117">
            <v>36.206123708333337</v>
          </cell>
          <cell r="V117" t="str">
            <v>-</v>
          </cell>
          <cell r="W117" t="str">
            <v>-</v>
          </cell>
          <cell r="X117" t="str">
            <v>-</v>
          </cell>
          <cell r="Y117" t="str">
            <v>-</v>
          </cell>
          <cell r="Z117" t="str">
            <v>-</v>
          </cell>
          <cell r="AA117">
            <v>36.206123708333337</v>
          </cell>
          <cell r="AB117" t="str">
            <v>-</v>
          </cell>
        </row>
        <row r="118">
          <cell r="D118">
            <v>7899898601962</v>
          </cell>
          <cell r="E118">
            <v>21069030</v>
          </cell>
          <cell r="F118" t="str">
            <v>VITAZ KIDS VITAMINA C GTS X 20ML -TROLLS</v>
          </cell>
          <cell r="G118" t="str">
            <v>-</v>
          </cell>
          <cell r="H118" t="str">
            <v>NACIONAL</v>
          </cell>
          <cell r="I118">
            <v>0</v>
          </cell>
          <cell r="J118" t="str">
            <v>-</v>
          </cell>
          <cell r="K118" t="str">
            <v>NÃO</v>
          </cell>
          <cell r="L118" t="str">
            <v>Ativo</v>
          </cell>
          <cell r="M118">
            <v>100</v>
          </cell>
          <cell r="N118">
            <v>3.3141745987854265</v>
          </cell>
          <cell r="O118">
            <v>9.5601190349579603</v>
          </cell>
          <cell r="P118" t="str">
            <v>-</v>
          </cell>
          <cell r="Q118" t="str">
            <v>-</v>
          </cell>
          <cell r="R118" t="str">
            <v>-</v>
          </cell>
          <cell r="S118" t="str">
            <v>-</v>
          </cell>
          <cell r="T118" t="str">
            <v>-</v>
          </cell>
          <cell r="U118">
            <v>9.5601190349579603</v>
          </cell>
          <cell r="V118" t="str">
            <v>-</v>
          </cell>
          <cell r="W118" t="str">
            <v>-</v>
          </cell>
          <cell r="X118" t="str">
            <v>-</v>
          </cell>
          <cell r="Y118" t="str">
            <v>-</v>
          </cell>
          <cell r="Z118" t="str">
            <v>-</v>
          </cell>
          <cell r="AA118">
            <v>9.5601190349579603</v>
          </cell>
          <cell r="AB118" t="str">
            <v>-</v>
          </cell>
        </row>
        <row r="119">
          <cell r="D119">
            <v>7899898601955</v>
          </cell>
          <cell r="E119">
            <v>21069030</v>
          </cell>
          <cell r="F119" t="str">
            <v>VITAZ KIDS &gt; 9 SOL OR X 240ML -TROLLS</v>
          </cell>
          <cell r="G119" t="str">
            <v>-</v>
          </cell>
          <cell r="H119" t="str">
            <v>NACIONAL</v>
          </cell>
          <cell r="I119">
            <v>0</v>
          </cell>
          <cell r="J119" t="str">
            <v>-</v>
          </cell>
          <cell r="K119" t="str">
            <v>NÃO</v>
          </cell>
          <cell r="L119" t="str">
            <v>Ativo</v>
          </cell>
          <cell r="M119">
            <v>24</v>
          </cell>
          <cell r="N119">
            <v>11.719096490688887</v>
          </cell>
          <cell r="O119">
            <v>33.805086030833323</v>
          </cell>
          <cell r="P119" t="str">
            <v>-</v>
          </cell>
          <cell r="Q119" t="str">
            <v>-</v>
          </cell>
          <cell r="R119" t="str">
            <v>-</v>
          </cell>
          <cell r="S119" t="str">
            <v>-</v>
          </cell>
          <cell r="T119" t="str">
            <v>-</v>
          </cell>
          <cell r="U119">
            <v>33.805086030833323</v>
          </cell>
          <cell r="V119" t="str">
            <v>-</v>
          </cell>
          <cell r="W119" t="str">
            <v>-</v>
          </cell>
          <cell r="X119" t="str">
            <v>-</v>
          </cell>
          <cell r="Y119" t="str">
            <v>-</v>
          </cell>
          <cell r="Z119" t="str">
            <v>-</v>
          </cell>
          <cell r="AA119">
            <v>33.805086030833323</v>
          </cell>
          <cell r="AB119" t="str">
            <v>-</v>
          </cell>
        </row>
        <row r="120">
          <cell r="D120">
            <v>7899898601559</v>
          </cell>
          <cell r="E120">
            <v>21069030</v>
          </cell>
          <cell r="F120" t="str">
            <v>VITER C + ZINCO COM EFEVERSCENTE 1G X 10</v>
          </cell>
          <cell r="G120" t="str">
            <v>-</v>
          </cell>
          <cell r="H120" t="str">
            <v>NACIONAL</v>
          </cell>
          <cell r="I120">
            <v>0</v>
          </cell>
          <cell r="J120" t="str">
            <v>-</v>
          </cell>
          <cell r="K120" t="str">
            <v>NÃO</v>
          </cell>
          <cell r="L120" t="str">
            <v>Ativo</v>
          </cell>
          <cell r="M120">
            <v>100</v>
          </cell>
          <cell r="N120">
            <v>4.7928743352072471</v>
          </cell>
          <cell r="O120">
            <v>14.097010278053318</v>
          </cell>
          <cell r="P120" t="str">
            <v>-</v>
          </cell>
          <cell r="Q120" t="str">
            <v>-</v>
          </cell>
          <cell r="R120" t="str">
            <v>-</v>
          </cell>
          <cell r="S120" t="str">
            <v>-</v>
          </cell>
          <cell r="T120" t="str">
            <v>-</v>
          </cell>
          <cell r="U120">
            <v>14.097010278053318</v>
          </cell>
          <cell r="V120" t="str">
            <v>-</v>
          </cell>
          <cell r="W120" t="str">
            <v>-</v>
          </cell>
          <cell r="X120" t="str">
            <v>-</v>
          </cell>
          <cell r="Y120" t="str">
            <v>-</v>
          </cell>
          <cell r="Z120" t="str">
            <v>-</v>
          </cell>
          <cell r="AA120">
            <v>14.097010278053318</v>
          </cell>
          <cell r="AB120" t="str">
            <v>-</v>
          </cell>
        </row>
        <row r="121">
          <cell r="D121">
            <v>7899898601542</v>
          </cell>
          <cell r="E121">
            <v>21069030</v>
          </cell>
          <cell r="F121" t="str">
            <v>VITER C COM EFEVERVESCENTE 1G X 10</v>
          </cell>
          <cell r="G121" t="str">
            <v>-</v>
          </cell>
          <cell r="H121" t="str">
            <v>NACIONAL</v>
          </cell>
          <cell r="I121">
            <v>0</v>
          </cell>
          <cell r="J121" t="str">
            <v>-</v>
          </cell>
          <cell r="K121" t="str">
            <v>NÃO</v>
          </cell>
          <cell r="L121" t="str">
            <v>Ativo</v>
          </cell>
          <cell r="M121">
            <v>100</v>
          </cell>
          <cell r="N121">
            <v>4.044918486173505</v>
          </cell>
          <cell r="O121">
            <v>12.134755458520516</v>
          </cell>
          <cell r="P121" t="str">
            <v>-</v>
          </cell>
          <cell r="Q121" t="str">
            <v>-</v>
          </cell>
          <cell r="R121" t="str">
            <v>-</v>
          </cell>
          <cell r="S121" t="str">
            <v>-</v>
          </cell>
          <cell r="T121" t="str">
            <v>-</v>
          </cell>
          <cell r="U121">
            <v>12.134755458520516</v>
          </cell>
          <cell r="V121" t="str">
            <v>-</v>
          </cell>
          <cell r="W121" t="str">
            <v>-</v>
          </cell>
          <cell r="X121" t="str">
            <v>-</v>
          </cell>
          <cell r="Y121" t="str">
            <v>-</v>
          </cell>
          <cell r="Z121" t="str">
            <v>-</v>
          </cell>
          <cell r="AA121">
            <v>12.134755458520516</v>
          </cell>
          <cell r="AB121" t="str">
            <v>-</v>
          </cell>
        </row>
        <row r="122">
          <cell r="D122">
            <v>7899898602068</v>
          </cell>
          <cell r="E122">
            <v>21069030</v>
          </cell>
          <cell r="F122" t="str">
            <v>VITER C COMPRIMIDOS 500MG X 20</v>
          </cell>
          <cell r="G122" t="str">
            <v>-</v>
          </cell>
          <cell r="H122" t="str">
            <v>NACIONAL</v>
          </cell>
          <cell r="I122">
            <v>0</v>
          </cell>
          <cell r="J122" t="str">
            <v>-</v>
          </cell>
          <cell r="K122" t="str">
            <v>NÃO</v>
          </cell>
          <cell r="L122" t="str">
            <v>Ativo</v>
          </cell>
          <cell r="M122">
            <v>100</v>
          </cell>
          <cell r="N122">
            <v>5.1736721903605538</v>
          </cell>
          <cell r="O122">
            <v>14.954330550719993</v>
          </cell>
          <cell r="P122" t="str">
            <v>-</v>
          </cell>
          <cell r="Q122" t="str">
            <v>-</v>
          </cell>
          <cell r="R122" t="str">
            <v>-</v>
          </cell>
          <cell r="S122" t="str">
            <v>-</v>
          </cell>
          <cell r="T122" t="str">
            <v>-</v>
          </cell>
          <cell r="U122">
            <v>14.954330550719993</v>
          </cell>
          <cell r="V122" t="str">
            <v>-</v>
          </cell>
          <cell r="W122" t="str">
            <v>-</v>
          </cell>
          <cell r="X122" t="str">
            <v>-</v>
          </cell>
          <cell r="Y122" t="str">
            <v>-</v>
          </cell>
          <cell r="Z122" t="str">
            <v>-</v>
          </cell>
          <cell r="AA122">
            <v>14.954330550719993</v>
          </cell>
          <cell r="AB122" t="str">
            <v>-</v>
          </cell>
        </row>
        <row r="123">
          <cell r="D123">
            <v>7899898601535</v>
          </cell>
          <cell r="E123">
            <v>21069030</v>
          </cell>
          <cell r="F123" t="str">
            <v>VITER C SOL OR GOT 200MG/ML X 20ML</v>
          </cell>
          <cell r="G123" t="str">
            <v>-</v>
          </cell>
          <cell r="H123" t="str">
            <v>NACIONAL</v>
          </cell>
          <cell r="I123">
            <v>0</v>
          </cell>
          <cell r="J123" t="str">
            <v>-</v>
          </cell>
          <cell r="K123" t="str">
            <v>NÃO</v>
          </cell>
          <cell r="L123" t="str">
            <v>Ativo</v>
          </cell>
          <cell r="M123">
            <v>100</v>
          </cell>
          <cell r="N123">
            <v>2.4513748545029754</v>
          </cell>
          <cell r="O123">
            <v>7.2103811098708448</v>
          </cell>
          <cell r="P123" t="str">
            <v>-</v>
          </cell>
          <cell r="Q123" t="str">
            <v>-</v>
          </cell>
          <cell r="R123" t="str">
            <v>-</v>
          </cell>
          <cell r="S123" t="str">
            <v>-</v>
          </cell>
          <cell r="T123" t="str">
            <v>-</v>
          </cell>
          <cell r="U123">
            <v>7.2103811098708448</v>
          </cell>
          <cell r="V123" t="str">
            <v>-</v>
          </cell>
          <cell r="W123" t="str">
            <v>-</v>
          </cell>
          <cell r="X123" t="str">
            <v>-</v>
          </cell>
          <cell r="Y123" t="str">
            <v>-</v>
          </cell>
          <cell r="Z123" t="str">
            <v>-</v>
          </cell>
          <cell r="AA123">
            <v>7.2103811098708448</v>
          </cell>
          <cell r="AB123" t="str">
            <v>-</v>
          </cell>
        </row>
        <row r="124">
          <cell r="D124">
            <v>7899898601597</v>
          </cell>
          <cell r="E124">
            <v>21069030</v>
          </cell>
          <cell r="F124" t="str">
            <v>VITER C TRIPLA ACAO COM EFEV 1G X 10</v>
          </cell>
          <cell r="G124" t="str">
            <v>-</v>
          </cell>
          <cell r="H124" t="str">
            <v>NACIONAL</v>
          </cell>
          <cell r="I124">
            <v>0</v>
          </cell>
          <cell r="J124" t="str">
            <v>-</v>
          </cell>
          <cell r="K124" t="str">
            <v>NÃO</v>
          </cell>
          <cell r="L124" t="str">
            <v>Ativo</v>
          </cell>
          <cell r="M124">
            <v>100</v>
          </cell>
          <cell r="N124">
            <v>4.7947779533269337</v>
          </cell>
          <cell r="O124">
            <v>14.103330689289738</v>
          </cell>
          <cell r="P124" t="str">
            <v>-</v>
          </cell>
          <cell r="Q124" t="str">
            <v>-</v>
          </cell>
          <cell r="R124" t="str">
            <v>-</v>
          </cell>
          <cell r="S124" t="str">
            <v>-</v>
          </cell>
          <cell r="T124" t="str">
            <v>-</v>
          </cell>
          <cell r="U124">
            <v>14.103330689289738</v>
          </cell>
          <cell r="V124" t="str">
            <v>-</v>
          </cell>
          <cell r="W124" t="str">
            <v>-</v>
          </cell>
          <cell r="X124" t="str">
            <v>-</v>
          </cell>
          <cell r="Y124" t="str">
            <v>-</v>
          </cell>
          <cell r="Z124" t="str">
            <v>-</v>
          </cell>
          <cell r="AA124">
            <v>14.103330689289738</v>
          </cell>
          <cell r="AB124" t="str">
            <v>-</v>
          </cell>
        </row>
        <row r="125">
          <cell r="D125">
            <v>7898133131837</v>
          </cell>
          <cell r="E125">
            <v>30049099</v>
          </cell>
          <cell r="F125" t="str">
            <v>XAROPE DE GUACO XPE 117.6MG/ML X 150ML</v>
          </cell>
          <cell r="G125" t="str">
            <v>-</v>
          </cell>
          <cell r="H125" t="str">
            <v>NACIONAL</v>
          </cell>
          <cell r="I125">
            <v>0</v>
          </cell>
          <cell r="J125" t="str">
            <v>-</v>
          </cell>
          <cell r="K125" t="str">
            <v>NÃO</v>
          </cell>
          <cell r="L125" t="str">
            <v>Ativo</v>
          </cell>
          <cell r="M125">
            <v>50</v>
          </cell>
          <cell r="N125">
            <v>7.3153538056547065</v>
          </cell>
          <cell r="O125">
            <v>21.675592085435312</v>
          </cell>
          <cell r="P125" t="str">
            <v>-</v>
          </cell>
          <cell r="Q125" t="str">
            <v>-</v>
          </cell>
          <cell r="R125" t="str">
            <v>-</v>
          </cell>
          <cell r="S125" t="str">
            <v>-</v>
          </cell>
          <cell r="T125" t="str">
            <v>-</v>
          </cell>
          <cell r="U125">
            <v>21.675592085435312</v>
          </cell>
          <cell r="V125" t="str">
            <v>-</v>
          </cell>
          <cell r="W125" t="str">
            <v>-</v>
          </cell>
          <cell r="X125" t="str">
            <v>-</v>
          </cell>
          <cell r="Y125" t="str">
            <v>-</v>
          </cell>
          <cell r="Z125" t="str">
            <v>-</v>
          </cell>
          <cell r="AA125">
            <v>21.675592085435312</v>
          </cell>
          <cell r="AB125" t="str">
            <v>-</v>
          </cell>
        </row>
        <row r="126">
          <cell r="D126">
            <v>7899470802961</v>
          </cell>
          <cell r="E126">
            <v>30049099</v>
          </cell>
          <cell r="F126" t="str">
            <v>XAROPE DE GUACO XPE 35MG/ML X 100ML</v>
          </cell>
          <cell r="G126" t="str">
            <v>-</v>
          </cell>
          <cell r="H126" t="str">
            <v>NACIONAL</v>
          </cell>
          <cell r="I126">
            <v>0</v>
          </cell>
          <cell r="J126" t="str">
            <v>-</v>
          </cell>
          <cell r="K126" t="str">
            <v>NÃO</v>
          </cell>
          <cell r="L126" t="str">
            <v>Ativo</v>
          </cell>
          <cell r="M126">
            <v>50</v>
          </cell>
          <cell r="N126">
            <v>4.4250736757307241</v>
          </cell>
          <cell r="O126">
            <v>12.713926129449828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>
            <v>12.713926129449828</v>
          </cell>
          <cell r="V126" t="str">
            <v>-</v>
          </cell>
          <cell r="W126" t="str">
            <v>-</v>
          </cell>
          <cell r="X126" t="str">
            <v>-</v>
          </cell>
          <cell r="Y126" t="str">
            <v>-</v>
          </cell>
          <cell r="Z126" t="str">
            <v>-</v>
          </cell>
          <cell r="AA126">
            <v>12.713926129449828</v>
          </cell>
          <cell r="AB126" t="str">
            <v>-</v>
          </cell>
        </row>
        <row r="127">
          <cell r="D127">
            <v>7899470805849</v>
          </cell>
          <cell r="E127">
            <v>30039099</v>
          </cell>
          <cell r="F127" t="str">
            <v>BUTALAB SOL OR 2MG/5ML X 100ML</v>
          </cell>
          <cell r="G127" t="str">
            <v>-</v>
          </cell>
          <cell r="H127" t="str">
            <v>NACIONAL</v>
          </cell>
          <cell r="I127">
            <v>0</v>
          </cell>
          <cell r="J127" t="str">
            <v>-</v>
          </cell>
          <cell r="K127" t="str">
            <v>NÃO</v>
          </cell>
          <cell r="L127" t="str">
            <v>Bloqueado - IFA</v>
          </cell>
          <cell r="M127">
            <v>50</v>
          </cell>
          <cell r="N127">
            <v>2.5034717904503996</v>
          </cell>
          <cell r="O127" t="str">
            <v>-</v>
          </cell>
          <cell r="P127">
            <v>2.6819923371647514E-2</v>
          </cell>
          <cell r="Q127">
            <v>5.36</v>
          </cell>
          <cell r="R127">
            <v>7.41</v>
          </cell>
          <cell r="S127">
            <v>6.09</v>
          </cell>
          <cell r="T127">
            <v>8.42</v>
          </cell>
          <cell r="U127">
            <v>6.46</v>
          </cell>
          <cell r="V127">
            <v>8.93</v>
          </cell>
          <cell r="W127">
            <v>6.5</v>
          </cell>
          <cell r="X127">
            <v>8.99</v>
          </cell>
          <cell r="Y127">
            <v>6.54</v>
          </cell>
          <cell r="Z127">
            <v>9.0399999999999991</v>
          </cell>
          <cell r="AA127">
            <v>6.62</v>
          </cell>
          <cell r="AB127">
            <v>9.15</v>
          </cell>
        </row>
        <row r="128">
          <cell r="D128">
            <v>7899470801384</v>
          </cell>
          <cell r="E128">
            <v>30049039</v>
          </cell>
          <cell r="F128" t="str">
            <v>EXPECTOFLUI XPE 13.33MG/ML X 120ML</v>
          </cell>
          <cell r="G128" t="str">
            <v>-</v>
          </cell>
          <cell r="H128" t="str">
            <v>NACIONAL</v>
          </cell>
          <cell r="I128">
            <v>0</v>
          </cell>
          <cell r="J128" t="str">
            <v>-</v>
          </cell>
          <cell r="K128" t="str">
            <v>NÃO</v>
          </cell>
          <cell r="L128" t="str">
            <v>Bloqueado - IFA</v>
          </cell>
          <cell r="M128">
            <v>30</v>
          </cell>
          <cell r="N128">
            <v>5.0420990931999992</v>
          </cell>
          <cell r="O128" t="str">
            <v>-</v>
          </cell>
          <cell r="P128">
            <v>0.15781370284834484</v>
          </cell>
          <cell r="Q128">
            <v>15.04</v>
          </cell>
          <cell r="R128">
            <v>20.18</v>
          </cell>
          <cell r="S128">
            <v>17.09</v>
          </cell>
          <cell r="T128">
            <v>22.93</v>
          </cell>
          <cell r="U128">
            <v>18.12</v>
          </cell>
          <cell r="V128">
            <v>24.31</v>
          </cell>
          <cell r="W128">
            <v>18.23</v>
          </cell>
          <cell r="X128">
            <v>24.45</v>
          </cell>
          <cell r="Y128">
            <v>18.34</v>
          </cell>
          <cell r="Z128">
            <v>24.6</v>
          </cell>
          <cell r="AA128">
            <v>18.57</v>
          </cell>
          <cell r="AB128">
            <v>24.91</v>
          </cell>
        </row>
        <row r="129">
          <cell r="D129">
            <v>7898133131400</v>
          </cell>
          <cell r="E129">
            <v>30049099</v>
          </cell>
          <cell r="F129" t="str">
            <v>HELMILAB SUS OR 20MG/ML X 30ML</v>
          </cell>
          <cell r="G129" t="str">
            <v>-</v>
          </cell>
          <cell r="H129" t="str">
            <v>NACIONAL</v>
          </cell>
          <cell r="I129">
            <v>0</v>
          </cell>
          <cell r="J129" t="str">
            <v>-</v>
          </cell>
          <cell r="K129" t="str">
            <v>NÃO</v>
          </cell>
          <cell r="L129" t="str">
            <v>Bloqueado - IFA</v>
          </cell>
          <cell r="M129">
            <v>200</v>
          </cell>
          <cell r="N129">
            <v>2.162072794666666</v>
          </cell>
          <cell r="O129" t="str">
            <v>-</v>
          </cell>
          <cell r="P129">
            <v>0.15824915824915808</v>
          </cell>
          <cell r="Q129">
            <v>6.88</v>
          </cell>
          <cell r="R129">
            <v>9.23</v>
          </cell>
          <cell r="S129">
            <v>7.82</v>
          </cell>
          <cell r="T129">
            <v>10.49</v>
          </cell>
          <cell r="U129">
            <v>8.2899999999999991</v>
          </cell>
          <cell r="V129">
            <v>11.12</v>
          </cell>
          <cell r="W129">
            <v>8.34</v>
          </cell>
          <cell r="X129">
            <v>11.19</v>
          </cell>
          <cell r="Y129">
            <v>8.39</v>
          </cell>
          <cell r="Z129">
            <v>11.25</v>
          </cell>
          <cell r="AA129">
            <v>8.49</v>
          </cell>
          <cell r="AB129">
            <v>11.39</v>
          </cell>
        </row>
        <row r="130">
          <cell r="D130">
            <v>7899470805221</v>
          </cell>
          <cell r="E130">
            <v>30049029</v>
          </cell>
          <cell r="F130" t="str">
            <v>UNHAGOLD SOL TOP SPRAY 20MG/ML X 30ML</v>
          </cell>
          <cell r="G130" t="str">
            <v>-</v>
          </cell>
          <cell r="H130" t="str">
            <v>NACIONAL</v>
          </cell>
          <cell r="I130">
            <v>0</v>
          </cell>
          <cell r="J130" t="str">
            <v>-</v>
          </cell>
          <cell r="K130" t="str">
            <v>NÃO</v>
          </cell>
          <cell r="L130" t="str">
            <v>Bloqueado - IFA</v>
          </cell>
          <cell r="M130">
            <v>100</v>
          </cell>
          <cell r="N130">
            <v>12.736584188388887</v>
          </cell>
          <cell r="O130">
            <v>38.20975256516666</v>
          </cell>
          <cell r="P130" t="str">
            <v>-</v>
          </cell>
          <cell r="Q130" t="str">
            <v>-</v>
          </cell>
          <cell r="R130" t="str">
            <v>-</v>
          </cell>
          <cell r="S130" t="str">
            <v>-</v>
          </cell>
          <cell r="T130" t="str">
            <v>-</v>
          </cell>
          <cell r="U130">
            <v>38.20975256516666</v>
          </cell>
          <cell r="V130" t="str">
            <v>-</v>
          </cell>
          <cell r="W130" t="str">
            <v>-</v>
          </cell>
          <cell r="X130" t="str">
            <v>-</v>
          </cell>
          <cell r="Y130" t="str">
            <v>-</v>
          </cell>
          <cell r="Z130" t="str">
            <v>-</v>
          </cell>
          <cell r="AA130">
            <v>38.20975256516666</v>
          </cell>
          <cell r="AB130" t="str">
            <v>-</v>
          </cell>
        </row>
        <row r="131">
          <cell r="D131">
            <v>7899470802725</v>
          </cell>
          <cell r="E131">
            <v>30049099</v>
          </cell>
          <cell r="F131" t="str">
            <v>ARPYNFLAN COM REV 450MG X 30</v>
          </cell>
          <cell r="G131" t="str">
            <v>-</v>
          </cell>
          <cell r="H131" t="str">
            <v>NACIONAL</v>
          </cell>
          <cell r="I131">
            <v>0</v>
          </cell>
          <cell r="J131" t="str">
            <v>-</v>
          </cell>
          <cell r="K131" t="str">
            <v>NÃO</v>
          </cell>
          <cell r="L131" t="str">
            <v>Descontinuado</v>
          </cell>
          <cell r="M131">
            <v>100</v>
          </cell>
          <cell r="N131">
            <v>40.656899111111102</v>
          </cell>
          <cell r="O131" t="str">
            <v>-</v>
          </cell>
          <cell r="P131">
            <v>0.10474168435951858</v>
          </cell>
          <cell r="Q131">
            <v>78.05</v>
          </cell>
          <cell r="R131">
            <v>104.7</v>
          </cell>
          <cell r="S131">
            <v>88.69</v>
          </cell>
          <cell r="T131">
            <v>118.97</v>
          </cell>
          <cell r="U131">
            <v>94.03</v>
          </cell>
          <cell r="V131">
            <v>126.14</v>
          </cell>
          <cell r="W131">
            <v>94.6</v>
          </cell>
          <cell r="X131">
            <v>126.9</v>
          </cell>
          <cell r="Y131">
            <v>95.18</v>
          </cell>
          <cell r="Z131">
            <v>127.68</v>
          </cell>
          <cell r="AA131">
            <v>96.36</v>
          </cell>
          <cell r="AB131">
            <v>129.26</v>
          </cell>
        </row>
        <row r="132">
          <cell r="D132">
            <v>7898133137549</v>
          </cell>
          <cell r="E132">
            <v>30045090</v>
          </cell>
          <cell r="F132" t="str">
            <v>COMPLE B COM REV X 50</v>
          </cell>
          <cell r="G132" t="str">
            <v>-</v>
          </cell>
          <cell r="H132" t="str">
            <v>NACIONAL</v>
          </cell>
          <cell r="I132">
            <v>0</v>
          </cell>
          <cell r="J132" t="str">
            <v>-</v>
          </cell>
          <cell r="K132" t="str">
            <v>NÃO</v>
          </cell>
          <cell r="L132" t="str">
            <v>Descontinuado</v>
          </cell>
          <cell r="M132">
            <v>100</v>
          </cell>
          <cell r="N132">
            <v>5.8151789487902681</v>
          </cell>
          <cell r="O132" t="str">
            <v>-</v>
          </cell>
          <cell r="P132">
            <v>0.15815861440291701</v>
          </cell>
          <cell r="Q132">
            <v>25.41</v>
          </cell>
          <cell r="R132">
            <v>34.090000000000003</v>
          </cell>
          <cell r="S132">
            <v>28.88</v>
          </cell>
          <cell r="T132">
            <v>38.74</v>
          </cell>
          <cell r="U132">
            <v>30.62</v>
          </cell>
          <cell r="V132">
            <v>41.08</v>
          </cell>
          <cell r="W132">
            <v>30.8</v>
          </cell>
          <cell r="X132">
            <v>41.32</v>
          </cell>
          <cell r="Y132">
            <v>30.99</v>
          </cell>
          <cell r="Z132">
            <v>41.57</v>
          </cell>
          <cell r="AA132">
            <v>31.37</v>
          </cell>
          <cell r="AB132">
            <v>42.08</v>
          </cell>
        </row>
        <row r="133">
          <cell r="D133">
            <v>7899470807553</v>
          </cell>
          <cell r="E133">
            <v>30045050</v>
          </cell>
          <cell r="F133" t="str">
            <v>DVITERD3 CAP MOLE 10.000 X 04</v>
          </cell>
          <cell r="G133" t="str">
            <v>-</v>
          </cell>
          <cell r="H133" t="str">
            <v>NACIONAL</v>
          </cell>
          <cell r="I133">
            <v>0</v>
          </cell>
          <cell r="J133" t="str">
            <v>-</v>
          </cell>
          <cell r="K133" t="str">
            <v>NÃO</v>
          </cell>
          <cell r="L133" t="str">
            <v>Descontinuado</v>
          </cell>
          <cell r="M133">
            <v>80</v>
          </cell>
          <cell r="N133">
            <v>4.0089368888888881</v>
          </cell>
          <cell r="O133" t="str">
            <v>-</v>
          </cell>
          <cell r="P133">
            <v>3.8306451612903247E-2</v>
          </cell>
          <cell r="Q133">
            <v>36.049999999999997</v>
          </cell>
          <cell r="R133">
            <v>48.36</v>
          </cell>
          <cell r="S133">
            <v>40.96</v>
          </cell>
          <cell r="T133">
            <v>54.95</v>
          </cell>
          <cell r="U133">
            <v>43.43</v>
          </cell>
          <cell r="V133">
            <v>58.26</v>
          </cell>
          <cell r="W133">
            <v>43.69</v>
          </cell>
          <cell r="X133">
            <v>58.61</v>
          </cell>
          <cell r="Y133">
            <v>43.96</v>
          </cell>
          <cell r="Z133">
            <v>58.97</v>
          </cell>
          <cell r="AA133">
            <v>44.5</v>
          </cell>
          <cell r="AB133">
            <v>59.7</v>
          </cell>
        </row>
        <row r="134">
          <cell r="D134">
            <v>7899470807850</v>
          </cell>
          <cell r="E134">
            <v>30045050</v>
          </cell>
          <cell r="F134" t="str">
            <v>DVITERD3 CAP MOLE 5.000UI X 30</v>
          </cell>
          <cell r="G134" t="str">
            <v>-</v>
          </cell>
          <cell r="H134" t="str">
            <v>NACIONAL</v>
          </cell>
          <cell r="I134">
            <v>0</v>
          </cell>
          <cell r="J134" t="str">
            <v>-</v>
          </cell>
          <cell r="K134" t="str">
            <v>NÃO</v>
          </cell>
          <cell r="L134" t="str">
            <v>Descontinuado</v>
          </cell>
          <cell r="M134">
            <v>50</v>
          </cell>
          <cell r="N134">
            <v>11.133252444444445</v>
          </cell>
          <cell r="O134" t="str">
            <v>-</v>
          </cell>
          <cell r="P134">
            <v>3.8216560509554132E-2</v>
          </cell>
          <cell r="Q134">
            <v>48.9</v>
          </cell>
          <cell r="R134">
            <v>65.599999999999994</v>
          </cell>
          <cell r="S134">
            <v>55.56</v>
          </cell>
          <cell r="T134">
            <v>74.53</v>
          </cell>
          <cell r="U134">
            <v>58.91</v>
          </cell>
          <cell r="V134">
            <v>79.03</v>
          </cell>
          <cell r="W134">
            <v>59.27</v>
          </cell>
          <cell r="X134">
            <v>79.510000000000005</v>
          </cell>
          <cell r="Y134">
            <v>59.63</v>
          </cell>
          <cell r="Z134">
            <v>79.989999999999995</v>
          </cell>
          <cell r="AA134">
            <v>60.37</v>
          </cell>
          <cell r="AB134">
            <v>80.98</v>
          </cell>
        </row>
        <row r="135">
          <cell r="D135">
            <v>7899470807560</v>
          </cell>
          <cell r="E135">
            <v>30045050</v>
          </cell>
          <cell r="F135" t="str">
            <v>DVITERD3 CAP MOLE 50.000 X 04</v>
          </cell>
          <cell r="G135" t="str">
            <v>-</v>
          </cell>
          <cell r="H135" t="str">
            <v>NACIONAL</v>
          </cell>
          <cell r="I135">
            <v>0</v>
          </cell>
          <cell r="J135" t="str">
            <v>-</v>
          </cell>
          <cell r="K135" t="str">
            <v>NÃO</v>
          </cell>
          <cell r="L135" t="str">
            <v>Descontinuado</v>
          </cell>
          <cell r="M135">
            <v>80</v>
          </cell>
          <cell r="N135">
            <v>7.5107191111111096</v>
          </cell>
          <cell r="O135" t="str">
            <v>-</v>
          </cell>
          <cell r="P135">
            <v>3.8332775359892768E-2</v>
          </cell>
          <cell r="Q135">
            <v>62.03</v>
          </cell>
          <cell r="R135">
            <v>83.21</v>
          </cell>
          <cell r="S135">
            <v>70.489999999999995</v>
          </cell>
          <cell r="T135">
            <v>94.56</v>
          </cell>
          <cell r="U135">
            <v>74.739999999999995</v>
          </cell>
          <cell r="V135">
            <v>100.26</v>
          </cell>
          <cell r="W135">
            <v>75.19</v>
          </cell>
          <cell r="X135">
            <v>100.86</v>
          </cell>
          <cell r="Y135">
            <v>75.650000000000006</v>
          </cell>
          <cell r="Z135">
            <v>101.48</v>
          </cell>
          <cell r="AA135">
            <v>76.58</v>
          </cell>
          <cell r="AB135">
            <v>102.73</v>
          </cell>
        </row>
        <row r="136">
          <cell r="D136">
            <v>7899470807874</v>
          </cell>
          <cell r="E136">
            <v>30045050</v>
          </cell>
          <cell r="F136" t="str">
            <v>DVITERD3 CAP MOLE 7.000UI X 08</v>
          </cell>
          <cell r="G136" t="str">
            <v>-</v>
          </cell>
          <cell r="H136" t="str">
            <v>NACIONAL</v>
          </cell>
          <cell r="I136">
            <v>0</v>
          </cell>
          <cell r="J136" t="str">
            <v>-</v>
          </cell>
          <cell r="K136" t="str">
            <v>NÃO</v>
          </cell>
          <cell r="L136" t="str">
            <v>Descontinuado</v>
          </cell>
          <cell r="M136">
            <v>80</v>
          </cell>
          <cell r="N136">
            <v>4.6247675555555547</v>
          </cell>
          <cell r="O136" t="str">
            <v>-</v>
          </cell>
          <cell r="P136">
            <v>3.8307461191787739E-2</v>
          </cell>
          <cell r="Q136">
            <v>41.47</v>
          </cell>
          <cell r="R136">
            <v>55.63</v>
          </cell>
          <cell r="S136">
            <v>47.12</v>
          </cell>
          <cell r="T136">
            <v>63.21</v>
          </cell>
          <cell r="U136">
            <v>49.96</v>
          </cell>
          <cell r="V136">
            <v>67.02</v>
          </cell>
          <cell r="W136">
            <v>50.26</v>
          </cell>
          <cell r="X136">
            <v>67.42</v>
          </cell>
          <cell r="Y136">
            <v>50.57</v>
          </cell>
          <cell r="Z136">
            <v>67.84</v>
          </cell>
          <cell r="AA136">
            <v>51.19</v>
          </cell>
          <cell r="AB136">
            <v>68.67</v>
          </cell>
        </row>
        <row r="137">
          <cell r="D137">
            <v>7899470803067</v>
          </cell>
          <cell r="E137">
            <v>30044990</v>
          </cell>
          <cell r="F137" t="str">
            <v>EPAPHYTO SOL OR 14MG/ML X 150ML</v>
          </cell>
          <cell r="G137" t="str">
            <v>-</v>
          </cell>
          <cell r="H137" t="str">
            <v>NACIONAL</v>
          </cell>
          <cell r="I137">
            <v>0</v>
          </cell>
          <cell r="J137" t="str">
            <v>-</v>
          </cell>
          <cell r="K137" t="str">
            <v>NÃO</v>
          </cell>
          <cell r="L137" t="str">
            <v>Descontinuado</v>
          </cell>
          <cell r="M137">
            <v>60</v>
          </cell>
          <cell r="N137">
            <v>9.382361333333332</v>
          </cell>
          <cell r="O137" t="str">
            <v>-</v>
          </cell>
          <cell r="P137">
            <v>0.1580783682232958</v>
          </cell>
          <cell r="Q137">
            <v>43.15</v>
          </cell>
          <cell r="R137">
            <v>57.88</v>
          </cell>
          <cell r="S137">
            <v>49.03</v>
          </cell>
          <cell r="T137">
            <v>65.77</v>
          </cell>
          <cell r="U137">
            <v>51.99</v>
          </cell>
          <cell r="V137">
            <v>69.739999999999995</v>
          </cell>
          <cell r="W137">
            <v>52.3</v>
          </cell>
          <cell r="X137">
            <v>70.16</v>
          </cell>
          <cell r="Y137">
            <v>52.62</v>
          </cell>
          <cell r="Z137">
            <v>70.59</v>
          </cell>
          <cell r="AA137">
            <v>53.27</v>
          </cell>
          <cell r="AB137">
            <v>71.459999999999994</v>
          </cell>
        </row>
        <row r="138">
          <cell r="D138">
            <v>7898133130403</v>
          </cell>
          <cell r="E138">
            <v>30049069</v>
          </cell>
          <cell r="F138" t="str">
            <v>MAXALGINA SOL OR GOT 500MG/ML X 10ML</v>
          </cell>
          <cell r="G138" t="str">
            <v>-</v>
          </cell>
          <cell r="H138" t="str">
            <v>NACIONAL</v>
          </cell>
          <cell r="I138">
            <v>0</v>
          </cell>
          <cell r="J138" t="str">
            <v>-</v>
          </cell>
          <cell r="K138" t="str">
            <v>NÃO</v>
          </cell>
          <cell r="L138" t="str">
            <v>Descontinuado</v>
          </cell>
          <cell r="M138">
            <v>240</v>
          </cell>
          <cell r="N138">
            <v>1.7443531413968572</v>
          </cell>
          <cell r="O138" t="str">
            <v>-</v>
          </cell>
          <cell r="P138">
            <v>3.8167938931297662E-2</v>
          </cell>
          <cell r="Q138">
            <v>6.8</v>
          </cell>
          <cell r="R138">
            <v>9.1199999999999992</v>
          </cell>
          <cell r="S138">
            <v>7.72</v>
          </cell>
          <cell r="T138">
            <v>10.36</v>
          </cell>
          <cell r="U138">
            <v>8.19</v>
          </cell>
          <cell r="V138">
            <v>10.99</v>
          </cell>
          <cell r="W138">
            <v>8.24</v>
          </cell>
          <cell r="X138">
            <v>11.05</v>
          </cell>
          <cell r="Y138">
            <v>8.2899999999999991</v>
          </cell>
          <cell r="Z138">
            <v>11.12</v>
          </cell>
          <cell r="AA138">
            <v>8.39</v>
          </cell>
          <cell r="AB138">
            <v>11.25</v>
          </cell>
        </row>
        <row r="139">
          <cell r="D139">
            <v>7899470807294</v>
          </cell>
          <cell r="E139">
            <v>30039019</v>
          </cell>
          <cell r="F139" t="str">
            <v>NASOJET 3H SOL NAS 30MG/ML X 50ML</v>
          </cell>
          <cell r="G139" t="str">
            <v>-</v>
          </cell>
          <cell r="H139" t="str">
            <v>NACIONAL</v>
          </cell>
          <cell r="I139">
            <v>0</v>
          </cell>
          <cell r="J139" t="str">
            <v>-</v>
          </cell>
          <cell r="K139" t="str">
            <v>NÃO</v>
          </cell>
          <cell r="L139" t="str">
            <v>Descontinuado</v>
          </cell>
          <cell r="M139">
            <v>50</v>
          </cell>
          <cell r="N139">
            <v>6.2738298342719991</v>
          </cell>
          <cell r="O139" t="str">
            <v>-</v>
          </cell>
          <cell r="P139">
            <v>0.15821347464042379</v>
          </cell>
          <cell r="Q139">
            <v>15.3</v>
          </cell>
          <cell r="R139">
            <v>20.52</v>
          </cell>
          <cell r="S139">
            <v>17.39</v>
          </cell>
          <cell r="T139">
            <v>23.33</v>
          </cell>
          <cell r="U139">
            <v>18.440000000000001</v>
          </cell>
          <cell r="V139">
            <v>24.74</v>
          </cell>
          <cell r="W139">
            <v>18.55</v>
          </cell>
          <cell r="X139">
            <v>24.88</v>
          </cell>
          <cell r="Y139">
            <v>18.66</v>
          </cell>
          <cell r="Z139">
            <v>25.03</v>
          </cell>
          <cell r="AA139">
            <v>18.89</v>
          </cell>
          <cell r="AB139">
            <v>25.34</v>
          </cell>
        </row>
        <row r="140">
          <cell r="D140">
            <v>7899898601917</v>
          </cell>
          <cell r="E140">
            <v>21069030</v>
          </cell>
          <cell r="F140" t="str">
            <v>NATUCLER SOL OR FLACONETE X 06</v>
          </cell>
          <cell r="G140" t="str">
            <v>-</v>
          </cell>
          <cell r="H140" t="str">
            <v>NACIONAL</v>
          </cell>
          <cell r="I140">
            <v>0</v>
          </cell>
          <cell r="J140" t="str">
            <v>-</v>
          </cell>
          <cell r="K140" t="str">
            <v>NÃO</v>
          </cell>
          <cell r="L140" t="str">
            <v>Descontinuado</v>
          </cell>
          <cell r="M140">
            <v>48</v>
          </cell>
          <cell r="N140">
            <v>2.5552999999999999</v>
          </cell>
          <cell r="O140">
            <v>7.6658999999999997</v>
          </cell>
          <cell r="P140" t="str">
            <v>-</v>
          </cell>
          <cell r="Q140" t="str">
            <v>-</v>
          </cell>
          <cell r="R140" t="str">
            <v>-</v>
          </cell>
          <cell r="S140" t="str">
            <v>-</v>
          </cell>
          <cell r="T140" t="str">
            <v>-</v>
          </cell>
          <cell r="U140">
            <v>7.6658999999999997</v>
          </cell>
          <cell r="V140" t="str">
            <v>-</v>
          </cell>
          <cell r="W140" t="str">
            <v>-</v>
          </cell>
          <cell r="X140" t="str">
            <v>-</v>
          </cell>
          <cell r="Y140" t="str">
            <v>-</v>
          </cell>
          <cell r="Z140" t="str">
            <v>-</v>
          </cell>
          <cell r="AA140">
            <v>7.6658999999999997</v>
          </cell>
          <cell r="AB140" t="str">
            <v>-</v>
          </cell>
        </row>
        <row r="141">
          <cell r="D141">
            <v>7899898601528</v>
          </cell>
          <cell r="E141">
            <v>21069030</v>
          </cell>
          <cell r="F141" t="str">
            <v>NUTRIVIT JUNIOR SOL OR X 240ML</v>
          </cell>
          <cell r="G141" t="str">
            <v>-</v>
          </cell>
          <cell r="H141" t="str">
            <v>NACIONAL</v>
          </cell>
          <cell r="I141">
            <v>0</v>
          </cell>
          <cell r="J141" t="str">
            <v>-</v>
          </cell>
          <cell r="K141" t="str">
            <v>NÃO</v>
          </cell>
          <cell r="L141" t="str">
            <v>Descontinuado</v>
          </cell>
          <cell r="M141">
            <v>24</v>
          </cell>
          <cell r="N141">
            <v>9.0080328888888861</v>
          </cell>
          <cell r="O141">
            <v>27.02409866666666</v>
          </cell>
          <cell r="P141" t="str">
            <v>-</v>
          </cell>
          <cell r="Q141" t="str">
            <v>-</v>
          </cell>
          <cell r="R141" t="str">
            <v>-</v>
          </cell>
          <cell r="S141" t="str">
            <v>-</v>
          </cell>
          <cell r="T141" t="str">
            <v>-</v>
          </cell>
          <cell r="U141">
            <v>27.02409866666666</v>
          </cell>
          <cell r="V141" t="str">
            <v>-</v>
          </cell>
          <cell r="W141" t="str">
            <v>-</v>
          </cell>
          <cell r="X141" t="str">
            <v>-</v>
          </cell>
          <cell r="Y141" t="str">
            <v>-</v>
          </cell>
          <cell r="Z141" t="str">
            <v>-</v>
          </cell>
          <cell r="AA141">
            <v>27.02409866666666</v>
          </cell>
          <cell r="AB141" t="str">
            <v>-</v>
          </cell>
        </row>
        <row r="142">
          <cell r="D142">
            <v>7899898601511</v>
          </cell>
          <cell r="E142">
            <v>21069030</v>
          </cell>
          <cell r="F142" t="str">
            <v>NUTRIVIT KIDS SOL OR X 120ML</v>
          </cell>
          <cell r="G142" t="str">
            <v>-</v>
          </cell>
          <cell r="H142" t="str">
            <v>NACIONAL</v>
          </cell>
          <cell r="I142">
            <v>0</v>
          </cell>
          <cell r="J142" t="str">
            <v>-</v>
          </cell>
          <cell r="K142" t="str">
            <v>NÃO</v>
          </cell>
          <cell r="L142" t="str">
            <v>Descontinuado</v>
          </cell>
          <cell r="M142">
            <v>50</v>
          </cell>
          <cell r="N142">
            <v>7.0760151111111105</v>
          </cell>
          <cell r="O142">
            <v>21.228045333333331</v>
          </cell>
          <cell r="P142" t="str">
            <v>-</v>
          </cell>
          <cell r="Q142" t="str">
            <v>-</v>
          </cell>
          <cell r="R142" t="str">
            <v>-</v>
          </cell>
          <cell r="S142" t="str">
            <v>-</v>
          </cell>
          <cell r="T142" t="str">
            <v>-</v>
          </cell>
          <cell r="U142">
            <v>21.228045333333331</v>
          </cell>
          <cell r="V142" t="str">
            <v>-</v>
          </cell>
          <cell r="W142" t="str">
            <v>-</v>
          </cell>
          <cell r="X142" t="str">
            <v>-</v>
          </cell>
          <cell r="Y142" t="str">
            <v>-</v>
          </cell>
          <cell r="Z142" t="str">
            <v>-</v>
          </cell>
          <cell r="AA142">
            <v>21.228045333333331</v>
          </cell>
          <cell r="AB142" t="str">
            <v>-</v>
          </cell>
        </row>
        <row r="143">
          <cell r="D143">
            <v>7899898600996</v>
          </cell>
          <cell r="E143">
            <v>21069030</v>
          </cell>
          <cell r="F143" t="str">
            <v>OSTEOFIX D3 K2 COM REV 1700MG X 30</v>
          </cell>
          <cell r="G143" t="str">
            <v>-</v>
          </cell>
          <cell r="H143" t="str">
            <v>NACIONAL</v>
          </cell>
          <cell r="I143">
            <v>0</v>
          </cell>
          <cell r="J143" t="str">
            <v>-</v>
          </cell>
          <cell r="K143" t="str">
            <v>NÃO</v>
          </cell>
          <cell r="L143" t="str">
            <v>Descontinuado</v>
          </cell>
          <cell r="M143">
            <v>24</v>
          </cell>
          <cell r="N143">
            <v>38.060750222222218</v>
          </cell>
          <cell r="O143">
            <v>114.18225066666665</v>
          </cell>
          <cell r="P143" t="str">
            <v>-</v>
          </cell>
          <cell r="Q143" t="str">
            <v>-</v>
          </cell>
          <cell r="R143" t="str">
            <v>-</v>
          </cell>
          <cell r="S143" t="str">
            <v>-</v>
          </cell>
          <cell r="T143" t="str">
            <v>-</v>
          </cell>
          <cell r="U143">
            <v>114.18225066666665</v>
          </cell>
          <cell r="V143" t="str">
            <v>-</v>
          </cell>
          <cell r="W143" t="str">
            <v>-</v>
          </cell>
          <cell r="X143" t="str">
            <v>-</v>
          </cell>
          <cell r="Y143" t="str">
            <v>-</v>
          </cell>
          <cell r="Z143" t="str">
            <v>-</v>
          </cell>
          <cell r="AA143">
            <v>114.18225066666665</v>
          </cell>
          <cell r="AB143" t="str">
            <v>-</v>
          </cell>
        </row>
        <row r="144">
          <cell r="D144">
            <v>7898133131509</v>
          </cell>
          <cell r="E144">
            <v>30049045</v>
          </cell>
          <cell r="F144" t="str">
            <v>TYLEMAX BABY SUS OR SER 100MG/ML X 15ML</v>
          </cell>
          <cell r="G144" t="str">
            <v>-</v>
          </cell>
          <cell r="H144" t="str">
            <v>NACIONAL</v>
          </cell>
          <cell r="I144">
            <v>0</v>
          </cell>
          <cell r="J144" t="str">
            <v>-</v>
          </cell>
          <cell r="K144" t="str">
            <v>NÃO</v>
          </cell>
          <cell r="L144" t="str">
            <v>Descontinuado</v>
          </cell>
          <cell r="M144">
            <v>100</v>
          </cell>
          <cell r="N144">
            <v>4.4828849999999987</v>
          </cell>
          <cell r="O144" t="str">
            <v>-</v>
          </cell>
          <cell r="P144">
            <v>0.15801354401805878</v>
          </cell>
          <cell r="Q144">
            <v>25.65</v>
          </cell>
          <cell r="R144">
            <v>34.409999999999997</v>
          </cell>
          <cell r="S144">
            <v>29.15</v>
          </cell>
          <cell r="T144">
            <v>39.1</v>
          </cell>
          <cell r="U144">
            <v>30.9</v>
          </cell>
          <cell r="V144">
            <v>41.45</v>
          </cell>
          <cell r="W144">
            <v>31.09</v>
          </cell>
          <cell r="X144">
            <v>41.71</v>
          </cell>
          <cell r="Y144">
            <v>31.28</v>
          </cell>
          <cell r="Z144">
            <v>41.96</v>
          </cell>
          <cell r="AA144">
            <v>31.67</v>
          </cell>
          <cell r="AB144">
            <v>42.48</v>
          </cell>
        </row>
        <row r="145">
          <cell r="D145">
            <v>7898133137471</v>
          </cell>
          <cell r="E145">
            <v>30049045</v>
          </cell>
          <cell r="F145" t="str">
            <v>TYLEMAX CRIANCA SUS OR 160MG/5ML X 60ML</v>
          </cell>
          <cell r="G145" t="str">
            <v>-</v>
          </cell>
          <cell r="H145" t="str">
            <v>NACIONAL</v>
          </cell>
          <cell r="I145">
            <v>0</v>
          </cell>
          <cell r="J145" t="str">
            <v>-</v>
          </cell>
          <cell r="K145" t="str">
            <v>NÃO</v>
          </cell>
          <cell r="L145" t="str">
            <v>Descontinuado</v>
          </cell>
          <cell r="M145">
            <v>100</v>
          </cell>
          <cell r="N145">
            <v>4.4740858737783995</v>
          </cell>
          <cell r="O145" t="str">
            <v>-</v>
          </cell>
          <cell r="P145">
            <v>0.15783343040186359</v>
          </cell>
          <cell r="Q145">
            <v>19.88</v>
          </cell>
          <cell r="R145">
            <v>26.67</v>
          </cell>
          <cell r="S145">
            <v>22.59</v>
          </cell>
          <cell r="T145">
            <v>30.3</v>
          </cell>
          <cell r="U145">
            <v>23.95</v>
          </cell>
          <cell r="V145">
            <v>32.130000000000003</v>
          </cell>
          <cell r="W145">
            <v>24.09</v>
          </cell>
          <cell r="X145">
            <v>32.32</v>
          </cell>
          <cell r="Y145">
            <v>24.24</v>
          </cell>
          <cell r="Z145">
            <v>32.520000000000003</v>
          </cell>
          <cell r="AA145">
            <v>24.54</v>
          </cell>
          <cell r="AB145">
            <v>32.92</v>
          </cell>
        </row>
        <row r="146">
          <cell r="D146">
            <v>7898133130410</v>
          </cell>
          <cell r="E146">
            <v>30049045</v>
          </cell>
          <cell r="F146" t="str">
            <v>TYLEMAX SOL OR GOT 200MG/ML X 15ML</v>
          </cell>
          <cell r="G146" t="str">
            <v>-</v>
          </cell>
          <cell r="H146" t="str">
            <v>NACIONAL</v>
          </cell>
          <cell r="I146">
            <v>0</v>
          </cell>
          <cell r="J146" t="str">
            <v>-</v>
          </cell>
          <cell r="K146" t="str">
            <v>NÃO</v>
          </cell>
          <cell r="L146" t="str">
            <v>Descontinuado</v>
          </cell>
          <cell r="M146">
            <v>200</v>
          </cell>
          <cell r="N146">
            <v>2.0951898711699997</v>
          </cell>
          <cell r="O146" t="str">
            <v>-</v>
          </cell>
          <cell r="P146">
            <v>0.15800865800865793</v>
          </cell>
          <cell r="Q146">
            <v>10.7</v>
          </cell>
          <cell r="R146">
            <v>14.35</v>
          </cell>
          <cell r="S146">
            <v>12.16</v>
          </cell>
          <cell r="T146">
            <v>16.309999999999999</v>
          </cell>
          <cell r="U146">
            <v>12.89</v>
          </cell>
          <cell r="V146">
            <v>17.29</v>
          </cell>
          <cell r="W146">
            <v>12.97</v>
          </cell>
          <cell r="X146">
            <v>17.399999999999999</v>
          </cell>
          <cell r="Y146">
            <v>13.05</v>
          </cell>
          <cell r="Z146">
            <v>17.510000000000002</v>
          </cell>
          <cell r="AA146">
            <v>13.21</v>
          </cell>
          <cell r="AB146">
            <v>17.72</v>
          </cell>
        </row>
        <row r="147">
          <cell r="D147">
            <v>7898133135606</v>
          </cell>
          <cell r="E147">
            <v>30049099</v>
          </cell>
          <cell r="F147" t="str">
            <v>VITAMIN E CAP MOLE 400MG X 30</v>
          </cell>
          <cell r="G147" t="str">
            <v>-</v>
          </cell>
          <cell r="H147" t="str">
            <v>NACIONAL</v>
          </cell>
          <cell r="I147">
            <v>0</v>
          </cell>
          <cell r="J147" t="str">
            <v>-</v>
          </cell>
          <cell r="K147" t="str">
            <v>NÃO</v>
          </cell>
          <cell r="L147" t="str">
            <v>Descontinuado</v>
          </cell>
          <cell r="M147">
            <v>50</v>
          </cell>
          <cell r="N147">
            <v>12.159480907433595</v>
          </cell>
          <cell r="O147" t="str">
            <v>-</v>
          </cell>
          <cell r="P147">
            <v>0.15812743823146946</v>
          </cell>
          <cell r="Q147">
            <v>44.53</v>
          </cell>
          <cell r="R147">
            <v>59.74</v>
          </cell>
          <cell r="S147">
            <v>50.6</v>
          </cell>
          <cell r="T147">
            <v>67.88</v>
          </cell>
          <cell r="U147">
            <v>53.65</v>
          </cell>
          <cell r="V147">
            <v>71.97</v>
          </cell>
          <cell r="W147">
            <v>53.97</v>
          </cell>
          <cell r="X147">
            <v>72.400000000000006</v>
          </cell>
          <cell r="Y147">
            <v>54.3</v>
          </cell>
          <cell r="Z147">
            <v>72.84</v>
          </cell>
          <cell r="AA147">
            <v>54.97</v>
          </cell>
          <cell r="AB147">
            <v>73.739999999999995</v>
          </cell>
        </row>
        <row r="148">
          <cell r="D148">
            <v>7899898600958</v>
          </cell>
          <cell r="E148">
            <v>21069030</v>
          </cell>
          <cell r="F148" t="str">
            <v>VITAZ AZ COM REV 630MG X 60</v>
          </cell>
          <cell r="G148" t="str">
            <v>-</v>
          </cell>
          <cell r="H148" t="str">
            <v>NACIONAL</v>
          </cell>
          <cell r="I148">
            <v>0</v>
          </cell>
          <cell r="J148" t="str">
            <v>-</v>
          </cell>
          <cell r="K148" t="str">
            <v>NÃO</v>
          </cell>
          <cell r="L148" t="str">
            <v>Descontinuado</v>
          </cell>
          <cell r="M148">
            <v>50</v>
          </cell>
          <cell r="N148">
            <v>13.021798010955553</v>
          </cell>
          <cell r="O148">
            <v>39.065394032866664</v>
          </cell>
          <cell r="P148" t="str">
            <v>-</v>
          </cell>
          <cell r="Q148" t="str">
            <v>-</v>
          </cell>
          <cell r="R148" t="str">
            <v>-</v>
          </cell>
          <cell r="S148" t="str">
            <v>-</v>
          </cell>
          <cell r="T148" t="str">
            <v>-</v>
          </cell>
          <cell r="U148">
            <v>39.065394032866664</v>
          </cell>
          <cell r="V148" t="str">
            <v>-</v>
          </cell>
          <cell r="W148" t="str">
            <v>-</v>
          </cell>
          <cell r="X148" t="str">
            <v>-</v>
          </cell>
          <cell r="Y148" t="str">
            <v>-</v>
          </cell>
          <cell r="Z148" t="str">
            <v>-</v>
          </cell>
          <cell r="AA148">
            <v>39.065394032866664</v>
          </cell>
          <cell r="AB148" t="str">
            <v>-</v>
          </cell>
        </row>
        <row r="149">
          <cell r="D149">
            <v>7899898601160</v>
          </cell>
          <cell r="E149">
            <v>21069030</v>
          </cell>
          <cell r="F149" t="str">
            <v>VITAZ CABELO PELE UNHA CAP DURA 500MGX60</v>
          </cell>
          <cell r="G149" t="str">
            <v>-</v>
          </cell>
          <cell r="H149" t="str">
            <v>NACIONAL</v>
          </cell>
          <cell r="I149">
            <v>0</v>
          </cell>
          <cell r="J149" t="str">
            <v>-</v>
          </cell>
          <cell r="K149" t="str">
            <v>NÃO</v>
          </cell>
          <cell r="L149" t="str">
            <v>Descontinuado</v>
          </cell>
          <cell r="M149">
            <v>50</v>
          </cell>
          <cell r="N149">
            <v>13.022113775111107</v>
          </cell>
          <cell r="O149">
            <v>39.066341325333319</v>
          </cell>
          <cell r="P149" t="str">
            <v>-</v>
          </cell>
          <cell r="Q149" t="str">
            <v>-</v>
          </cell>
          <cell r="R149" t="str">
            <v>-</v>
          </cell>
          <cell r="S149" t="str">
            <v>-</v>
          </cell>
          <cell r="T149" t="str">
            <v>-</v>
          </cell>
          <cell r="U149">
            <v>39.066341325333319</v>
          </cell>
          <cell r="V149" t="str">
            <v>-</v>
          </cell>
          <cell r="W149" t="str">
            <v>-</v>
          </cell>
          <cell r="X149" t="str">
            <v>-</v>
          </cell>
          <cell r="Y149" t="str">
            <v>-</v>
          </cell>
          <cell r="Z149" t="str">
            <v>-</v>
          </cell>
          <cell r="AA149">
            <v>39.066341325333319</v>
          </cell>
          <cell r="AB149" t="str">
            <v>-</v>
          </cell>
        </row>
        <row r="150">
          <cell r="D150">
            <v>7899898600972</v>
          </cell>
          <cell r="E150">
            <v>21069030</v>
          </cell>
          <cell r="F150" t="str">
            <v>VITAZ MULHER COM REV 630MG X 60</v>
          </cell>
          <cell r="G150" t="str">
            <v>-</v>
          </cell>
          <cell r="H150" t="str">
            <v>NACIONAL</v>
          </cell>
          <cell r="I150">
            <v>0</v>
          </cell>
          <cell r="J150" t="str">
            <v>-</v>
          </cell>
          <cell r="K150" t="str">
            <v>NÃO</v>
          </cell>
          <cell r="L150" t="str">
            <v>Descontinuado</v>
          </cell>
          <cell r="M150">
            <v>50</v>
          </cell>
          <cell r="N150">
            <v>12.630566222222219</v>
          </cell>
          <cell r="O150">
            <v>37.891698666666656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>
            <v>37.891698666666656</v>
          </cell>
          <cell r="V150" t="str">
            <v>-</v>
          </cell>
          <cell r="W150" t="str">
            <v>-</v>
          </cell>
          <cell r="X150" t="str">
            <v>-</v>
          </cell>
          <cell r="Y150" t="str">
            <v>-</v>
          </cell>
          <cell r="Z150" t="str">
            <v>-</v>
          </cell>
          <cell r="AA150">
            <v>37.891698666666656</v>
          </cell>
          <cell r="AB150" t="str">
            <v>-</v>
          </cell>
        </row>
        <row r="151">
          <cell r="D151">
            <v>7899898601207</v>
          </cell>
          <cell r="E151">
            <v>21069030</v>
          </cell>
          <cell r="F151" t="str">
            <v>VITAZ OLEO DE PEIXE ÔMEGA3 CAP MOLE X120</v>
          </cell>
          <cell r="G151" t="str">
            <v>-</v>
          </cell>
          <cell r="H151" t="str">
            <v>NACIONAL</v>
          </cell>
          <cell r="I151">
            <v>0</v>
          </cell>
          <cell r="J151" t="str">
            <v>-</v>
          </cell>
          <cell r="K151" t="str">
            <v>NÃO</v>
          </cell>
          <cell r="L151" t="str">
            <v>Descontinuado</v>
          </cell>
          <cell r="M151">
            <v>50</v>
          </cell>
          <cell r="N151">
            <v>21.143519555555557</v>
          </cell>
          <cell r="O151">
            <v>63.43055866666667</v>
          </cell>
          <cell r="P151" t="str">
            <v>-</v>
          </cell>
          <cell r="Q151" t="str">
            <v>-</v>
          </cell>
          <cell r="R151" t="str">
            <v>-</v>
          </cell>
          <cell r="S151" t="str">
            <v>-</v>
          </cell>
          <cell r="T151" t="str">
            <v>-</v>
          </cell>
          <cell r="U151">
            <v>63.43055866666667</v>
          </cell>
          <cell r="V151" t="str">
            <v>-</v>
          </cell>
          <cell r="W151" t="str">
            <v>-</v>
          </cell>
          <cell r="X151" t="str">
            <v>-</v>
          </cell>
          <cell r="Y151" t="str">
            <v>-</v>
          </cell>
          <cell r="Z151" t="str">
            <v>-</v>
          </cell>
          <cell r="AA151">
            <v>63.43055866666667</v>
          </cell>
          <cell r="AB151" t="str">
            <v>-</v>
          </cell>
        </row>
        <row r="152">
          <cell r="D152">
            <v>7899898600989</v>
          </cell>
          <cell r="E152">
            <v>21069030</v>
          </cell>
          <cell r="F152" t="str">
            <v>VITAZ SENIOR COM REV 630MG X 60</v>
          </cell>
          <cell r="G152" t="str">
            <v>-</v>
          </cell>
          <cell r="H152" t="str">
            <v>NACIONAL</v>
          </cell>
          <cell r="I152">
            <v>0</v>
          </cell>
          <cell r="J152" t="str">
            <v>-</v>
          </cell>
          <cell r="K152" t="str">
            <v>NÃO</v>
          </cell>
          <cell r="L152" t="str">
            <v>Descontinuado</v>
          </cell>
          <cell r="M152">
            <v>50</v>
          </cell>
          <cell r="N152">
            <v>12.630566222222219</v>
          </cell>
          <cell r="O152">
            <v>37.891698666666656</v>
          </cell>
          <cell r="P152" t="str">
            <v>-</v>
          </cell>
          <cell r="Q152" t="str">
            <v>-</v>
          </cell>
          <cell r="R152" t="str">
            <v>-</v>
          </cell>
          <cell r="S152" t="str">
            <v>-</v>
          </cell>
          <cell r="T152" t="str">
            <v>-</v>
          </cell>
          <cell r="U152">
            <v>37.891698666666656</v>
          </cell>
          <cell r="V152" t="str">
            <v>-</v>
          </cell>
          <cell r="W152" t="str">
            <v>-</v>
          </cell>
          <cell r="X152" t="str">
            <v>-</v>
          </cell>
          <cell r="Y152" t="str">
            <v>-</v>
          </cell>
          <cell r="Z152" t="str">
            <v>-</v>
          </cell>
          <cell r="AA152">
            <v>37.891698666666656</v>
          </cell>
          <cell r="AB152" t="str">
            <v>-</v>
          </cell>
        </row>
        <row r="153">
          <cell r="D153">
            <v>7898133136481</v>
          </cell>
          <cell r="E153">
            <v>30045090</v>
          </cell>
          <cell r="F153" t="str">
            <v>VITER C COMRIMIDOS 500MG X 20</v>
          </cell>
          <cell r="G153" t="str">
            <v>-</v>
          </cell>
          <cell r="H153" t="str">
            <v>NACIONAL</v>
          </cell>
          <cell r="I153">
            <v>0</v>
          </cell>
          <cell r="J153" t="str">
            <v>-</v>
          </cell>
          <cell r="K153" t="str">
            <v>NÃO</v>
          </cell>
          <cell r="L153" t="str">
            <v>Descontinuado</v>
          </cell>
          <cell r="M153">
            <v>100</v>
          </cell>
          <cell r="N153">
            <v>4.4948393599999994</v>
          </cell>
          <cell r="O153" t="str">
            <v>-</v>
          </cell>
          <cell r="P153">
            <v>0.15801104972375679</v>
          </cell>
          <cell r="Q153">
            <v>20.96</v>
          </cell>
          <cell r="R153">
            <v>28.12</v>
          </cell>
          <cell r="S153">
            <v>23.82</v>
          </cell>
          <cell r="T153">
            <v>31.95</v>
          </cell>
          <cell r="U153">
            <v>25.25</v>
          </cell>
          <cell r="V153">
            <v>33.869999999999997</v>
          </cell>
          <cell r="W153">
            <v>25.41</v>
          </cell>
          <cell r="X153">
            <v>34.090000000000003</v>
          </cell>
          <cell r="Y153">
            <v>25.56</v>
          </cell>
          <cell r="Z153">
            <v>34.29</v>
          </cell>
          <cell r="AA153">
            <v>25.88</v>
          </cell>
          <cell r="AB153">
            <v>34.72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6EC0-7977-411B-9D9A-17BF9182F5A6}">
  <sheetPr>
    <tabColor rgb="FFC00000"/>
  </sheetPr>
  <dimension ref="A1:BP304"/>
  <sheetViews>
    <sheetView showGridLines="0" topLeftCell="B1" zoomScale="80" zoomScaleNormal="80" workbookViewId="0">
      <pane xSplit="11" ySplit="6" topLeftCell="M7" activePane="bottomRight" state="frozen"/>
      <selection activeCell="J6" sqref="J6"/>
      <selection pane="topRight" activeCell="J6" sqref="J6"/>
      <selection pane="bottomLeft" activeCell="J6" sqref="J6"/>
      <selection pane="bottomRight" activeCell="J6" sqref="J6"/>
    </sheetView>
  </sheetViews>
  <sheetFormatPr defaultRowHeight="14.4" outlineLevelCol="1" x14ac:dyDescent="0.3"/>
  <cols>
    <col min="1" max="1" width="12.33203125" hidden="1" customWidth="1"/>
    <col min="2" max="2" width="20.5546875" customWidth="1"/>
    <col min="3" max="3" width="18.6640625" hidden="1" customWidth="1" outlineLevel="1"/>
    <col min="4" max="4" width="11.33203125" hidden="1" customWidth="1" outlineLevel="1"/>
    <col min="5" max="5" width="11.33203125" customWidth="1" collapsed="1"/>
    <col min="6" max="6" width="50.33203125" customWidth="1"/>
    <col min="7" max="7" width="13.109375" style="1" hidden="1" customWidth="1"/>
    <col min="8" max="8" width="11.33203125" style="1" hidden="1" customWidth="1"/>
    <col min="9" max="9" width="9.109375" style="1" customWidth="1"/>
    <col min="10" max="10" width="12.109375" customWidth="1"/>
    <col min="11" max="11" width="0.33203125" customWidth="1"/>
    <col min="12" max="12" width="12.109375" hidden="1" customWidth="1"/>
    <col min="13" max="14" width="11.44140625" customWidth="1"/>
    <col min="15" max="15" width="1.33203125" style="9" customWidth="1"/>
    <col min="16" max="16" width="11.44140625" customWidth="1"/>
    <col min="17" max="17" width="11.44140625" style="9" customWidth="1"/>
    <col min="18" max="18" width="1.33203125" style="9" customWidth="1"/>
    <col min="19" max="20" width="11.44140625" customWidth="1"/>
    <col min="21" max="21" width="2" customWidth="1"/>
    <col min="22" max="23" width="11.44140625" customWidth="1"/>
    <col min="24" max="24" width="2" customWidth="1"/>
    <col min="25" max="26" width="11.44140625" customWidth="1"/>
    <col min="27" max="27" width="0.88671875" customWidth="1"/>
    <col min="28" max="28" width="14.88671875" customWidth="1"/>
    <col min="29" max="29" width="11.44140625" customWidth="1"/>
    <col min="30" max="30" width="1.5546875" customWidth="1"/>
    <col min="31" max="32" width="11.44140625" customWidth="1"/>
    <col min="33" max="33" width="1.6640625" customWidth="1"/>
    <col min="34" max="35" width="11.44140625" customWidth="1"/>
    <col min="36" max="36" width="1.5546875" customWidth="1"/>
    <col min="37" max="38" width="11.44140625" customWidth="1"/>
    <col min="39" max="39" width="1.5546875" customWidth="1"/>
    <col min="40" max="41" width="11.44140625" customWidth="1"/>
    <col min="42" max="42" width="3.44140625" customWidth="1"/>
    <col min="43" max="44" width="11.44140625" customWidth="1"/>
    <col min="45" max="45" width="5.6640625" customWidth="1"/>
    <col min="46" max="46" width="13.88671875" bestFit="1" customWidth="1"/>
    <col min="47" max="47" width="9.5546875" bestFit="1" customWidth="1"/>
    <col min="48" max="48" width="11.44140625" bestFit="1" customWidth="1"/>
    <col min="49" max="49" width="10.5546875" customWidth="1"/>
    <col min="50" max="50" width="11.44140625" bestFit="1" customWidth="1"/>
    <col min="51" max="51" width="10.5546875" customWidth="1"/>
    <col min="52" max="52" width="11.44140625" bestFit="1" customWidth="1"/>
    <col min="53" max="53" width="9.5546875" bestFit="1" customWidth="1"/>
    <col min="54" max="54" width="11.44140625" bestFit="1" customWidth="1"/>
    <col min="55" max="55" width="10.5546875" customWidth="1"/>
    <col min="56" max="56" width="11.44140625" bestFit="1" customWidth="1"/>
    <col min="57" max="57" width="10.5546875" customWidth="1"/>
    <col min="58" max="58" width="11.44140625" bestFit="1" customWidth="1"/>
    <col min="59" max="59" width="10.5546875" customWidth="1"/>
    <col min="60" max="60" width="11.44140625" bestFit="1" customWidth="1"/>
    <col min="61" max="61" width="9.5546875" bestFit="1" customWidth="1"/>
    <col min="62" max="62" width="11.44140625" bestFit="1" customWidth="1"/>
    <col min="63" max="63" width="10.5546875" customWidth="1"/>
    <col min="64" max="64" width="11.44140625" bestFit="1" customWidth="1"/>
    <col min="65" max="65" width="23.44140625" bestFit="1" customWidth="1"/>
    <col min="66" max="66" width="32.6640625" bestFit="1" customWidth="1"/>
  </cols>
  <sheetData>
    <row r="1" spans="1:67" ht="19.5" customHeight="1" x14ac:dyDescent="0.3">
      <c r="G1"/>
      <c r="AT1" s="2"/>
    </row>
    <row r="2" spans="1:67" ht="19.5" customHeight="1" x14ac:dyDescent="0.3">
      <c r="D2" s="3"/>
      <c r="E2" s="3"/>
      <c r="F2" s="4"/>
      <c r="G2"/>
      <c r="H2"/>
      <c r="AT2" s="2"/>
      <c r="BN2" s="6"/>
    </row>
    <row r="3" spans="1:67" x14ac:dyDescent="0.3">
      <c r="D3" s="3"/>
      <c r="E3" s="3"/>
      <c r="F3" s="4"/>
      <c r="G3"/>
      <c r="H3"/>
      <c r="V3" s="7"/>
      <c r="AB3" s="7"/>
      <c r="AT3" s="2"/>
      <c r="BC3" s="7"/>
      <c r="BN3" s="6"/>
    </row>
    <row r="4" spans="1:67" ht="18" x14ac:dyDescent="0.3">
      <c r="A4" s="8" t="s">
        <v>238</v>
      </c>
      <c r="J4" s="9"/>
      <c r="M4" s="9"/>
      <c r="N4" s="9"/>
      <c r="P4" s="9"/>
      <c r="S4" s="9"/>
      <c r="T4" s="9"/>
      <c r="V4" s="9"/>
      <c r="W4" s="9"/>
      <c r="Y4" s="9"/>
      <c r="Z4" s="9"/>
      <c r="AB4" s="9"/>
      <c r="AC4" s="9"/>
      <c r="AE4" s="9"/>
      <c r="AF4" s="9"/>
      <c r="AH4" s="9"/>
      <c r="AI4" s="9"/>
      <c r="AK4" s="9"/>
      <c r="AL4" s="9"/>
      <c r="AN4" s="9"/>
      <c r="AO4" s="9"/>
      <c r="AQ4" s="9"/>
      <c r="AR4" s="9"/>
      <c r="BC4" s="5"/>
      <c r="BN4" s="6"/>
    </row>
    <row r="5" spans="1:67" ht="43.2" x14ac:dyDescent="0.3">
      <c r="A5" s="10" t="s">
        <v>0</v>
      </c>
      <c r="J5" s="60" t="s">
        <v>262</v>
      </c>
      <c r="M5" s="62" t="s">
        <v>263</v>
      </c>
      <c r="N5" s="58"/>
      <c r="P5" s="62" t="s">
        <v>278</v>
      </c>
      <c r="S5" s="62" t="s">
        <v>279</v>
      </c>
      <c r="T5" s="58"/>
      <c r="V5" s="62" t="s">
        <v>280</v>
      </c>
      <c r="W5" s="58"/>
      <c r="Y5" s="62" t="s">
        <v>281</v>
      </c>
      <c r="Z5" s="58"/>
      <c r="AB5" s="62" t="s">
        <v>282</v>
      </c>
      <c r="AC5" s="58"/>
      <c r="AE5" s="62"/>
      <c r="AF5" s="62" t="s">
        <v>259</v>
      </c>
      <c r="AH5" s="62"/>
      <c r="AI5" s="62" t="s">
        <v>259</v>
      </c>
      <c r="AL5" s="62" t="s">
        <v>259</v>
      </c>
      <c r="AO5" s="62" t="s">
        <v>259</v>
      </c>
      <c r="AR5" s="62" t="s">
        <v>259</v>
      </c>
      <c r="AU5" s="80" t="s">
        <v>1</v>
      </c>
      <c r="AV5" s="81"/>
      <c r="AW5" s="80" t="s">
        <v>2</v>
      </c>
      <c r="AX5" s="81"/>
      <c r="AY5" s="82" t="s">
        <v>3</v>
      </c>
      <c r="AZ5" s="81"/>
      <c r="BA5" s="82" t="s">
        <v>4</v>
      </c>
      <c r="BB5" s="81"/>
      <c r="BC5" s="82" t="s">
        <v>5</v>
      </c>
      <c r="BD5" s="81"/>
      <c r="BE5" s="82" t="s">
        <v>6</v>
      </c>
      <c r="BF5" s="81"/>
      <c r="BG5" s="82" t="s">
        <v>7</v>
      </c>
      <c r="BH5" s="83"/>
      <c r="BI5" s="82" t="s">
        <v>8</v>
      </c>
      <c r="BJ5" s="83"/>
      <c r="BK5" s="82" t="s">
        <v>9</v>
      </c>
      <c r="BL5" s="83"/>
      <c r="BN5" s="15"/>
    </row>
    <row r="6" spans="1:67" s="57" customFormat="1" ht="28.8" x14ac:dyDescent="0.3">
      <c r="A6" s="54" t="s">
        <v>10</v>
      </c>
      <c r="B6" s="55" t="s">
        <v>11</v>
      </c>
      <c r="C6" s="56" t="s">
        <v>12</v>
      </c>
      <c r="D6" s="56" t="s">
        <v>13</v>
      </c>
      <c r="E6" s="56" t="s">
        <v>14</v>
      </c>
      <c r="F6" s="55" t="s">
        <v>15</v>
      </c>
      <c r="G6" s="55" t="s">
        <v>16</v>
      </c>
      <c r="H6" s="55" t="s">
        <v>17</v>
      </c>
      <c r="I6" s="55" t="s">
        <v>18</v>
      </c>
      <c r="J6" s="16" t="s">
        <v>240</v>
      </c>
      <c r="K6"/>
      <c r="L6" s="16" t="s">
        <v>264</v>
      </c>
      <c r="M6" s="63" t="s">
        <v>277</v>
      </c>
      <c r="N6" s="64" t="s">
        <v>254</v>
      </c>
      <c r="O6" s="9"/>
      <c r="P6" s="63" t="s">
        <v>245</v>
      </c>
      <c r="Q6" s="64" t="s">
        <v>255</v>
      </c>
      <c r="R6" s="9"/>
      <c r="S6" s="63" t="s">
        <v>246</v>
      </c>
      <c r="T6" s="64" t="s">
        <v>256</v>
      </c>
      <c r="U6"/>
      <c r="V6" s="63" t="s">
        <v>248</v>
      </c>
      <c r="W6" s="64" t="s">
        <v>257</v>
      </c>
      <c r="X6"/>
      <c r="Y6" s="63" t="s">
        <v>247</v>
      </c>
      <c r="Z6" s="64" t="s">
        <v>258</v>
      </c>
      <c r="AB6" s="63" t="s">
        <v>249</v>
      </c>
      <c r="AC6" s="64" t="s">
        <v>258</v>
      </c>
      <c r="AE6" s="63" t="s">
        <v>253</v>
      </c>
      <c r="AF6" s="64" t="s">
        <v>258</v>
      </c>
      <c r="AH6" s="63" t="s">
        <v>252</v>
      </c>
      <c r="AI6" s="64" t="s">
        <v>272</v>
      </c>
      <c r="AK6" s="63" t="s">
        <v>250</v>
      </c>
      <c r="AL6" s="64" t="s">
        <v>260</v>
      </c>
      <c r="AN6" s="63" t="s">
        <v>251</v>
      </c>
      <c r="AO6" s="64" t="s">
        <v>261</v>
      </c>
      <c r="AQ6" s="63" t="s">
        <v>299</v>
      </c>
      <c r="AR6" s="64" t="s">
        <v>300</v>
      </c>
      <c r="AT6" s="16" t="s">
        <v>239</v>
      </c>
      <c r="AU6" s="17" t="s">
        <v>19</v>
      </c>
      <c r="AV6" s="17" t="s">
        <v>20</v>
      </c>
      <c r="AW6" s="17" t="s">
        <v>19</v>
      </c>
      <c r="AX6" s="17" t="s">
        <v>20</v>
      </c>
      <c r="AY6" s="17" t="s">
        <v>19</v>
      </c>
      <c r="AZ6" s="17" t="s">
        <v>20</v>
      </c>
      <c r="BA6" s="17" t="s">
        <v>19</v>
      </c>
      <c r="BB6" s="17" t="s">
        <v>20</v>
      </c>
      <c r="BC6" s="17" t="s">
        <v>19</v>
      </c>
      <c r="BD6" s="17" t="s">
        <v>20</v>
      </c>
      <c r="BE6" s="17" t="s">
        <v>19</v>
      </c>
      <c r="BF6" s="17" t="s">
        <v>20</v>
      </c>
      <c r="BG6" s="17" t="s">
        <v>19</v>
      </c>
      <c r="BH6" s="17" t="s">
        <v>20</v>
      </c>
      <c r="BI6" s="17" t="s">
        <v>19</v>
      </c>
      <c r="BJ6" s="17" t="s">
        <v>20</v>
      </c>
      <c r="BK6" s="17" t="s">
        <v>19</v>
      </c>
      <c r="BL6" s="17" t="s">
        <v>20</v>
      </c>
      <c r="BM6" s="17" t="s">
        <v>21</v>
      </c>
      <c r="BN6" s="18" t="s">
        <v>22</v>
      </c>
    </row>
    <row r="7" spans="1:67" x14ac:dyDescent="0.3">
      <c r="A7" s="19" t="s">
        <v>48</v>
      </c>
      <c r="B7" s="20" t="s">
        <v>124</v>
      </c>
      <c r="C7" s="21">
        <v>7899470804828</v>
      </c>
      <c r="D7" s="22">
        <v>43890</v>
      </c>
      <c r="E7" s="23">
        <v>15000145</v>
      </c>
      <c r="F7" s="24" t="s">
        <v>143</v>
      </c>
      <c r="G7" s="25" t="s">
        <v>75</v>
      </c>
      <c r="H7" s="26" t="s">
        <v>27</v>
      </c>
      <c r="I7" s="27">
        <v>50</v>
      </c>
      <c r="J7" s="28">
        <v>4.2300000000000004</v>
      </c>
      <c r="L7" s="28">
        <v>4.1500000000000004</v>
      </c>
      <c r="M7" s="28">
        <v>4.2300000000000004</v>
      </c>
      <c r="N7" s="59">
        <f>IFERROR(100%-(J7/M7),"")</f>
        <v>0</v>
      </c>
      <c r="P7" s="28">
        <v>4.55</v>
      </c>
      <c r="Q7" s="59">
        <f t="shared" ref="Q7:Q38" si="0">IFERROR(100%-(M7/P7),0)</f>
        <v>7.0329670329670191E-2</v>
      </c>
      <c r="S7" s="28">
        <v>4.8899999999999997</v>
      </c>
      <c r="T7" s="59">
        <f t="shared" ref="T7:T38" si="1">IFERROR(100%-(M7/S7),0)</f>
        <v>0.13496932515337412</v>
      </c>
      <c r="V7" s="28">
        <v>4.28755641521599</v>
      </c>
      <c r="W7" s="59">
        <f t="shared" ref="W7:W38" si="2">IFERROR(100%-(M7/V7),0)</f>
        <v>1.3424060150375894E-2</v>
      </c>
      <c r="Y7" s="28">
        <v>4.5798898071625347</v>
      </c>
      <c r="Z7" s="59">
        <f t="shared" ref="Z7:Z38" si="3">IFERROR(100%-(M7/Y7),0)</f>
        <v>7.6396992481203019E-2</v>
      </c>
      <c r="AB7" s="28">
        <v>4.9150036954915004</v>
      </c>
      <c r="AC7" s="59">
        <f t="shared" ref="AC7:AC38" si="4">IFERROR(100%-(M7/AB7),0)</f>
        <v>0.13936992481203003</v>
      </c>
      <c r="AE7" s="28">
        <v>4.0507614213197973</v>
      </c>
      <c r="AF7" s="59">
        <f t="shared" ref="AF7:AF38" si="5">IFERROR(100%-(M7/AE7),0)</f>
        <v>-4.424812030075187E-2</v>
      </c>
      <c r="AH7" s="28">
        <v>0</v>
      </c>
      <c r="AI7" s="59">
        <f t="shared" ref="AI7:AI38" si="6">IFERROR(100%-(M7/AH7),0)</f>
        <v>0</v>
      </c>
      <c r="AK7" s="28">
        <v>0</v>
      </c>
      <c r="AL7" s="59">
        <f t="shared" ref="AL7:AL38" si="7">IFERROR(100%-(M7/AK7),0)</f>
        <v>0</v>
      </c>
      <c r="AN7" s="28">
        <v>0</v>
      </c>
      <c r="AO7" s="59">
        <f t="shared" ref="AO7:AO38" si="8">IFERROR(100%-(M7/AN7),0)</f>
        <v>0</v>
      </c>
      <c r="AQ7" s="28"/>
      <c r="AR7" s="59">
        <f t="shared" ref="AR7:AR70" si="9">IFERROR(100%-(P7/AQ7),0)</f>
        <v>0</v>
      </c>
      <c r="AT7" s="28">
        <v>12.14</v>
      </c>
      <c r="AU7" s="29">
        <v>9.68</v>
      </c>
      <c r="AV7" s="29">
        <v>12.98</v>
      </c>
      <c r="AW7" s="29">
        <v>11.19</v>
      </c>
      <c r="AX7" s="29">
        <v>14.94</v>
      </c>
      <c r="AY7" s="29">
        <v>11.97</v>
      </c>
      <c r="AZ7" s="29">
        <v>15.95</v>
      </c>
      <c r="BA7" s="29">
        <v>12.05</v>
      </c>
      <c r="BB7" s="29">
        <v>16.05</v>
      </c>
      <c r="BC7" s="29">
        <v>12.14</v>
      </c>
      <c r="BD7" s="29">
        <v>16.170000000000002</v>
      </c>
      <c r="BE7" s="29">
        <v>12.49</v>
      </c>
      <c r="BF7" s="29">
        <v>16.63</v>
      </c>
      <c r="BG7" s="29">
        <v>10.42</v>
      </c>
      <c r="BH7" s="29">
        <v>14.41</v>
      </c>
      <c r="BI7" s="30">
        <v>10.49</v>
      </c>
      <c r="BJ7" s="30">
        <v>14.5</v>
      </c>
      <c r="BK7" s="30">
        <v>10.55</v>
      </c>
      <c r="BL7" s="30">
        <v>14.59</v>
      </c>
      <c r="BM7" s="27" t="s">
        <v>52</v>
      </c>
      <c r="BN7" s="27" t="s">
        <v>55</v>
      </c>
      <c r="BO7" s="7"/>
    </row>
    <row r="8" spans="1:67" x14ac:dyDescent="0.3">
      <c r="A8" s="34" t="s">
        <v>48</v>
      </c>
      <c r="B8" s="35" t="s">
        <v>124</v>
      </c>
      <c r="C8" s="36">
        <v>7898133136535</v>
      </c>
      <c r="D8" s="44">
        <v>23646</v>
      </c>
      <c r="E8" s="50">
        <v>15000153</v>
      </c>
      <c r="F8" s="37" t="s">
        <v>213</v>
      </c>
      <c r="G8" s="38" t="s">
        <v>37</v>
      </c>
      <c r="H8" s="46" t="s">
        <v>27</v>
      </c>
      <c r="I8" s="39">
        <v>200</v>
      </c>
      <c r="J8" s="28">
        <v>1.47</v>
      </c>
      <c r="L8" s="40">
        <v>1.54</v>
      </c>
      <c r="M8" s="28">
        <v>1.47</v>
      </c>
      <c r="N8" s="59">
        <f t="shared" ref="N8:N39" si="10">IFERROR(100%-(J8/M8),0)</f>
        <v>0</v>
      </c>
      <c r="P8" s="28">
        <v>1.58</v>
      </c>
      <c r="Q8" s="59">
        <f t="shared" si="0"/>
        <v>6.9620253164557E-2</v>
      </c>
      <c r="S8" s="28">
        <v>1.7</v>
      </c>
      <c r="T8" s="59">
        <f t="shared" si="1"/>
        <v>0.13529411764705879</v>
      </c>
      <c r="V8" s="28">
        <v>1.4904448742746617</v>
      </c>
      <c r="W8" s="59">
        <f t="shared" si="2"/>
        <v>1.3717296511628008E-2</v>
      </c>
      <c r="Y8" s="28">
        <v>1.5920661157024796</v>
      </c>
      <c r="Z8" s="59">
        <f t="shared" si="3"/>
        <v>7.6671511627907085E-2</v>
      </c>
      <c r="AB8" s="28">
        <v>1.708558758314856</v>
      </c>
      <c r="AC8" s="59">
        <f t="shared" si="4"/>
        <v>0.13962572674418616</v>
      </c>
      <c r="AE8" s="28">
        <v>1.3401015228426396</v>
      </c>
      <c r="AF8" s="59">
        <f t="shared" si="5"/>
        <v>-9.6931818181818175E-2</v>
      </c>
      <c r="AH8" s="28">
        <v>1.4</v>
      </c>
      <c r="AI8" s="59">
        <f t="shared" si="6"/>
        <v>-5.0000000000000044E-2</v>
      </c>
      <c r="AK8" s="28">
        <v>4.3574999999999999</v>
      </c>
      <c r="AL8" s="59">
        <f t="shared" si="7"/>
        <v>0.66265060240963858</v>
      </c>
      <c r="AN8" s="28">
        <v>0</v>
      </c>
      <c r="AO8" s="59">
        <f t="shared" si="8"/>
        <v>0</v>
      </c>
      <c r="AQ8" s="28"/>
      <c r="AR8" s="59">
        <f t="shared" si="9"/>
        <v>0</v>
      </c>
      <c r="AT8" s="40">
        <v>8.83</v>
      </c>
      <c r="AU8" s="41">
        <v>7.04</v>
      </c>
      <c r="AV8" s="41">
        <v>9.44</v>
      </c>
      <c r="AW8" s="41">
        <v>8.14</v>
      </c>
      <c r="AX8" s="41">
        <v>10.87</v>
      </c>
      <c r="AY8" s="41">
        <v>8.6999999999999993</v>
      </c>
      <c r="AZ8" s="41">
        <v>11.59</v>
      </c>
      <c r="BA8" s="41">
        <v>8.76</v>
      </c>
      <c r="BB8" s="41">
        <v>11.67</v>
      </c>
      <c r="BC8" s="41">
        <v>8.83</v>
      </c>
      <c r="BD8" s="41">
        <v>11.76</v>
      </c>
      <c r="BE8" s="41">
        <v>9.09</v>
      </c>
      <c r="BF8" s="41">
        <v>12.1</v>
      </c>
      <c r="BG8" s="41">
        <v>7.58</v>
      </c>
      <c r="BH8" s="41">
        <v>10.48</v>
      </c>
      <c r="BI8" s="42">
        <v>7.63</v>
      </c>
      <c r="BJ8" s="42">
        <v>10.55</v>
      </c>
      <c r="BK8" s="42">
        <v>7.67</v>
      </c>
      <c r="BL8" s="42">
        <v>10.6</v>
      </c>
      <c r="BM8" s="39" t="s">
        <v>52</v>
      </c>
      <c r="BN8" s="39" t="s">
        <v>67</v>
      </c>
      <c r="BO8" s="51"/>
    </row>
    <row r="9" spans="1:67" x14ac:dyDescent="0.3">
      <c r="A9" s="19" t="s">
        <v>48</v>
      </c>
      <c r="B9" s="20" t="s">
        <v>124</v>
      </c>
      <c r="C9" s="21">
        <v>7898133139741</v>
      </c>
      <c r="D9" s="22">
        <v>34232</v>
      </c>
      <c r="E9" s="23">
        <v>15000133</v>
      </c>
      <c r="F9" s="24" t="s">
        <v>129</v>
      </c>
      <c r="G9" s="25" t="s">
        <v>130</v>
      </c>
      <c r="H9" s="26" t="s">
        <v>27</v>
      </c>
      <c r="I9" s="27">
        <v>200</v>
      </c>
      <c r="J9" s="28">
        <v>7.12</v>
      </c>
      <c r="L9" s="28">
        <v>6.9799999999999995</v>
      </c>
      <c r="M9" s="28">
        <v>7.12</v>
      </c>
      <c r="N9" s="59">
        <f t="shared" si="10"/>
        <v>0</v>
      </c>
      <c r="P9" s="28">
        <v>7.66</v>
      </c>
      <c r="Q9" s="59">
        <f t="shared" si="0"/>
        <v>7.0496083550913857E-2</v>
      </c>
      <c r="S9" s="28">
        <v>8.23</v>
      </c>
      <c r="T9" s="59">
        <f t="shared" si="1"/>
        <v>0.1348724179829891</v>
      </c>
      <c r="V9" s="28">
        <v>7.2156458199011393</v>
      </c>
      <c r="W9" s="59">
        <f t="shared" si="2"/>
        <v>1.3255337399923794E-2</v>
      </c>
      <c r="Y9" s="28">
        <v>7.7076216712580345</v>
      </c>
      <c r="Z9" s="59">
        <f t="shared" si="3"/>
        <v>7.6239039268013675E-2</v>
      </c>
      <c r="AB9" s="28">
        <v>8.2715939886671599</v>
      </c>
      <c r="AC9" s="59">
        <f t="shared" si="4"/>
        <v>0.13922274113610378</v>
      </c>
      <c r="AE9" s="28">
        <v>6.5076142131979697</v>
      </c>
      <c r="AF9" s="59">
        <f t="shared" si="5"/>
        <v>-9.4102964118564669E-2</v>
      </c>
      <c r="AH9" s="28">
        <v>6.78</v>
      </c>
      <c r="AI9" s="59">
        <f t="shared" si="6"/>
        <v>-5.0147492625368661E-2</v>
      </c>
      <c r="AK9" s="28">
        <v>9.9596000000000018</v>
      </c>
      <c r="AL9" s="59">
        <f t="shared" si="7"/>
        <v>0.28511185188160182</v>
      </c>
      <c r="AN9" s="28">
        <v>0</v>
      </c>
      <c r="AO9" s="59">
        <f t="shared" si="8"/>
        <v>0</v>
      </c>
      <c r="AQ9" s="28"/>
      <c r="AR9" s="59">
        <f t="shared" si="9"/>
        <v>0</v>
      </c>
      <c r="AT9" s="28">
        <v>35.57</v>
      </c>
      <c r="AU9" s="29">
        <v>28.38</v>
      </c>
      <c r="AV9" s="29">
        <v>38.07</v>
      </c>
      <c r="AW9" s="29">
        <v>32.799999999999997</v>
      </c>
      <c r="AX9" s="29">
        <v>43.81</v>
      </c>
      <c r="AY9" s="29">
        <v>35.07</v>
      </c>
      <c r="AZ9" s="29">
        <v>46.74</v>
      </c>
      <c r="BA9" s="29">
        <v>35.32</v>
      </c>
      <c r="BB9" s="29">
        <v>47.06</v>
      </c>
      <c r="BC9" s="29">
        <v>35.57</v>
      </c>
      <c r="BD9" s="29">
        <v>47.39</v>
      </c>
      <c r="BE9" s="29">
        <v>36.6</v>
      </c>
      <c r="BF9" s="29">
        <v>48.72</v>
      </c>
      <c r="BG9" s="29">
        <v>30.54</v>
      </c>
      <c r="BH9" s="29">
        <v>42.22</v>
      </c>
      <c r="BI9" s="30">
        <v>30.72</v>
      </c>
      <c r="BJ9" s="30">
        <v>42.47</v>
      </c>
      <c r="BK9" s="30">
        <v>30.91</v>
      </c>
      <c r="BL9" s="30">
        <v>42.73</v>
      </c>
      <c r="BM9" s="27" t="s">
        <v>52</v>
      </c>
      <c r="BN9" s="27" t="s">
        <v>53</v>
      </c>
      <c r="BO9" s="7"/>
    </row>
    <row r="10" spans="1:67" x14ac:dyDescent="0.3">
      <c r="A10" s="34" t="s">
        <v>48</v>
      </c>
      <c r="B10" s="35" t="s">
        <v>124</v>
      </c>
      <c r="C10" s="36">
        <v>7899470801414</v>
      </c>
      <c r="D10" s="44">
        <v>23719</v>
      </c>
      <c r="E10" s="50">
        <v>15000155</v>
      </c>
      <c r="F10" s="37" t="s">
        <v>211</v>
      </c>
      <c r="G10" s="38" t="s">
        <v>78</v>
      </c>
      <c r="H10" s="46" t="s">
        <v>27</v>
      </c>
      <c r="I10" s="39">
        <v>50</v>
      </c>
      <c r="J10" s="28">
        <v>7.85</v>
      </c>
      <c r="L10" s="40">
        <v>7.6900000000000013</v>
      </c>
      <c r="M10" s="28">
        <v>7.85</v>
      </c>
      <c r="N10" s="59">
        <f t="shared" si="10"/>
        <v>0</v>
      </c>
      <c r="P10" s="28">
        <v>8.44</v>
      </c>
      <c r="Q10" s="59">
        <f t="shared" si="0"/>
        <v>6.9905213270142208E-2</v>
      </c>
      <c r="S10" s="28">
        <v>9.07</v>
      </c>
      <c r="T10" s="59">
        <f t="shared" si="1"/>
        <v>0.13450937155457554</v>
      </c>
      <c r="V10" s="28">
        <v>7.9490393294648616</v>
      </c>
      <c r="W10" s="59">
        <f t="shared" si="2"/>
        <v>1.2459282859219378E-2</v>
      </c>
      <c r="Y10" s="28">
        <v>8.4910192837465566</v>
      </c>
      <c r="Z10" s="59">
        <f t="shared" si="3"/>
        <v>7.5493796719269146E-2</v>
      </c>
      <c r="AB10" s="28">
        <v>9.1123133776792322</v>
      </c>
      <c r="AC10" s="59">
        <f t="shared" si="4"/>
        <v>0.13852831057931903</v>
      </c>
      <c r="AE10" s="28">
        <v>7.1634517766497465</v>
      </c>
      <c r="AF10" s="59">
        <f t="shared" si="5"/>
        <v>-9.5840419501133756E-2</v>
      </c>
      <c r="AH10" s="28">
        <v>0</v>
      </c>
      <c r="AI10" s="59">
        <f t="shared" si="6"/>
        <v>0</v>
      </c>
      <c r="AK10" s="28">
        <v>0</v>
      </c>
      <c r="AL10" s="59">
        <f t="shared" si="7"/>
        <v>0</v>
      </c>
      <c r="AN10" s="28">
        <v>0</v>
      </c>
      <c r="AO10" s="59">
        <f t="shared" si="8"/>
        <v>0</v>
      </c>
      <c r="AQ10" s="28"/>
      <c r="AR10" s="59">
        <f t="shared" si="9"/>
        <v>0</v>
      </c>
      <c r="AT10" s="40">
        <v>28.88</v>
      </c>
      <c r="AU10" s="41">
        <v>23.04</v>
      </c>
      <c r="AV10" s="41">
        <v>30.9</v>
      </c>
      <c r="AW10" s="41">
        <v>26.63</v>
      </c>
      <c r="AX10" s="41">
        <v>35.57</v>
      </c>
      <c r="AY10" s="41">
        <v>28.47</v>
      </c>
      <c r="AZ10" s="41">
        <v>37.94</v>
      </c>
      <c r="BA10" s="41">
        <v>28.67</v>
      </c>
      <c r="BB10" s="41">
        <v>38.200000000000003</v>
      </c>
      <c r="BC10" s="41">
        <v>28.88</v>
      </c>
      <c r="BD10" s="41">
        <v>38.479999999999997</v>
      </c>
      <c r="BE10" s="41">
        <v>29.72</v>
      </c>
      <c r="BF10" s="41">
        <v>39.56</v>
      </c>
      <c r="BG10" s="41">
        <v>24.79</v>
      </c>
      <c r="BH10" s="41">
        <v>34.270000000000003</v>
      </c>
      <c r="BI10" s="42">
        <v>24.94</v>
      </c>
      <c r="BJ10" s="42">
        <v>34.479999999999997</v>
      </c>
      <c r="BK10" s="42">
        <v>25.09</v>
      </c>
      <c r="BL10" s="42">
        <v>34.69</v>
      </c>
      <c r="BM10" s="39" t="s">
        <v>52</v>
      </c>
      <c r="BN10" s="39" t="s">
        <v>55</v>
      </c>
      <c r="BO10" s="51"/>
    </row>
    <row r="11" spans="1:67" x14ac:dyDescent="0.3">
      <c r="A11" s="34" t="s">
        <v>48</v>
      </c>
      <c r="B11" s="35" t="s">
        <v>124</v>
      </c>
      <c r="C11" s="36">
        <v>7898133134456</v>
      </c>
      <c r="D11" s="44">
        <v>28582</v>
      </c>
      <c r="E11" s="50">
        <v>15000120</v>
      </c>
      <c r="F11" s="37" t="s">
        <v>141</v>
      </c>
      <c r="G11" s="38" t="s">
        <v>59</v>
      </c>
      <c r="H11" s="46" t="s">
        <v>27</v>
      </c>
      <c r="I11" s="39">
        <v>50</v>
      </c>
      <c r="J11" s="28">
        <v>3.04</v>
      </c>
      <c r="L11" s="40">
        <v>2.9799999999999991</v>
      </c>
      <c r="M11" s="28">
        <v>3.04</v>
      </c>
      <c r="N11" s="59">
        <f t="shared" si="10"/>
        <v>0</v>
      </c>
      <c r="P11" s="28">
        <v>3.26</v>
      </c>
      <c r="Q11" s="59">
        <f t="shared" si="0"/>
        <v>6.748466257668706E-2</v>
      </c>
      <c r="S11" s="28">
        <v>3.51</v>
      </c>
      <c r="T11" s="59">
        <f t="shared" si="1"/>
        <v>0.1339031339031338</v>
      </c>
      <c r="V11" s="28">
        <v>3.0755211691381907</v>
      </c>
      <c r="W11" s="59">
        <f t="shared" si="2"/>
        <v>1.1549642218246947E-2</v>
      </c>
      <c r="Y11" s="28">
        <v>3.2852157943067035</v>
      </c>
      <c r="Z11" s="59">
        <f t="shared" si="3"/>
        <v>7.4642218246869452E-2</v>
      </c>
      <c r="AB11" s="28">
        <v>3.5255974377925603</v>
      </c>
      <c r="AC11" s="59">
        <f t="shared" si="4"/>
        <v>0.13773479427549207</v>
      </c>
      <c r="AE11" s="28">
        <v>2.8105797488645474</v>
      </c>
      <c r="AF11" s="59">
        <f t="shared" si="5"/>
        <v>-8.1627376425855491E-2</v>
      </c>
      <c r="AH11" s="28">
        <v>0</v>
      </c>
      <c r="AI11" s="59">
        <f t="shared" si="6"/>
        <v>0</v>
      </c>
      <c r="AK11" s="28">
        <v>0</v>
      </c>
      <c r="AL11" s="59">
        <f t="shared" si="7"/>
        <v>0</v>
      </c>
      <c r="AN11" s="28">
        <v>0</v>
      </c>
      <c r="AO11" s="59">
        <f t="shared" si="8"/>
        <v>0</v>
      </c>
      <c r="AQ11" s="28"/>
      <c r="AR11" s="59">
        <f t="shared" si="9"/>
        <v>0</v>
      </c>
      <c r="AT11" s="40">
        <v>16.84</v>
      </c>
      <c r="AU11" s="41">
        <v>13.43</v>
      </c>
      <c r="AV11" s="41">
        <v>18.010000000000002</v>
      </c>
      <c r="AW11" s="41">
        <v>15.52</v>
      </c>
      <c r="AX11" s="41">
        <v>20.73</v>
      </c>
      <c r="AY11" s="41">
        <v>16.600000000000001</v>
      </c>
      <c r="AZ11" s="41">
        <v>22.12</v>
      </c>
      <c r="BA11" s="41">
        <v>16.72</v>
      </c>
      <c r="BB11" s="41">
        <v>22.28</v>
      </c>
      <c r="BC11" s="41">
        <v>16.84</v>
      </c>
      <c r="BD11" s="41">
        <v>22.44</v>
      </c>
      <c r="BE11" s="41">
        <v>17.329999999999998</v>
      </c>
      <c r="BF11" s="41">
        <v>23.07</v>
      </c>
      <c r="BG11" s="41">
        <v>14.46</v>
      </c>
      <c r="BH11" s="41">
        <v>19.989999999999998</v>
      </c>
      <c r="BI11" s="42">
        <v>14.54</v>
      </c>
      <c r="BJ11" s="42">
        <v>20.100000000000001</v>
      </c>
      <c r="BK11" s="42">
        <v>14.63</v>
      </c>
      <c r="BL11" s="42">
        <v>20.23</v>
      </c>
      <c r="BM11" s="39" t="s">
        <v>52</v>
      </c>
      <c r="BN11" s="39" t="s">
        <v>53</v>
      </c>
      <c r="BO11" s="51"/>
    </row>
    <row r="12" spans="1:67" x14ac:dyDescent="0.3">
      <c r="A12" s="19" t="s">
        <v>48</v>
      </c>
      <c r="B12" s="20" t="s">
        <v>124</v>
      </c>
      <c r="C12" s="21">
        <v>7898133134630</v>
      </c>
      <c r="D12" s="22">
        <v>28578</v>
      </c>
      <c r="E12" s="23">
        <v>15000119</v>
      </c>
      <c r="F12" s="24" t="s">
        <v>142</v>
      </c>
      <c r="G12" s="25" t="s">
        <v>59</v>
      </c>
      <c r="H12" s="26" t="s">
        <v>27</v>
      </c>
      <c r="I12" s="27">
        <v>60</v>
      </c>
      <c r="J12" s="28">
        <v>4.0199999999999996</v>
      </c>
      <c r="L12" s="28">
        <v>3.94</v>
      </c>
      <c r="M12" s="28">
        <v>4.0199999999999996</v>
      </c>
      <c r="N12" s="59">
        <f t="shared" si="10"/>
        <v>0</v>
      </c>
      <c r="P12" s="28">
        <v>4.32</v>
      </c>
      <c r="Q12" s="59">
        <f t="shared" si="0"/>
        <v>6.9444444444444642E-2</v>
      </c>
      <c r="S12" s="28">
        <v>4.6399999999999997</v>
      </c>
      <c r="T12" s="59">
        <f t="shared" si="1"/>
        <v>0.13362068965517249</v>
      </c>
      <c r="V12" s="28">
        <v>4.0691510853212982</v>
      </c>
      <c r="W12" s="59">
        <f t="shared" si="2"/>
        <v>1.2078953150351679E-2</v>
      </c>
      <c r="Y12" s="28">
        <v>4.3465932047750231</v>
      </c>
      <c r="Z12" s="59">
        <f t="shared" si="3"/>
        <v>7.5137743374797283E-2</v>
      </c>
      <c r="AB12" s="28">
        <v>4.6646366100024634</v>
      </c>
      <c r="AC12" s="59">
        <f t="shared" si="4"/>
        <v>0.13819653359924289</v>
      </c>
      <c r="AE12" s="28">
        <v>3.7082554100988516</v>
      </c>
      <c r="AF12" s="59">
        <f t="shared" si="5"/>
        <v>-8.4067723342939216E-2</v>
      </c>
      <c r="AH12" s="28">
        <v>0</v>
      </c>
      <c r="AI12" s="59">
        <f t="shared" si="6"/>
        <v>0</v>
      </c>
      <c r="AK12" s="28">
        <v>0</v>
      </c>
      <c r="AL12" s="59">
        <f t="shared" si="7"/>
        <v>0</v>
      </c>
      <c r="AN12" s="28">
        <v>0</v>
      </c>
      <c r="AO12" s="59">
        <f t="shared" si="8"/>
        <v>0</v>
      </c>
      <c r="AQ12" s="28"/>
      <c r="AR12" s="59">
        <f t="shared" si="9"/>
        <v>0</v>
      </c>
      <c r="AT12" s="28">
        <v>20.91</v>
      </c>
      <c r="AU12" s="29">
        <v>16.68</v>
      </c>
      <c r="AV12" s="29">
        <v>22.37</v>
      </c>
      <c r="AW12" s="29">
        <v>19.28</v>
      </c>
      <c r="AX12" s="29">
        <v>25.75</v>
      </c>
      <c r="AY12" s="29">
        <v>20.62</v>
      </c>
      <c r="AZ12" s="29">
        <v>27.48</v>
      </c>
      <c r="BA12" s="29">
        <v>20.76</v>
      </c>
      <c r="BB12" s="29">
        <v>27.66</v>
      </c>
      <c r="BC12" s="29">
        <v>20.91</v>
      </c>
      <c r="BD12" s="29">
        <v>27.86</v>
      </c>
      <c r="BE12" s="29">
        <v>21.52</v>
      </c>
      <c r="BF12" s="29">
        <v>28.64</v>
      </c>
      <c r="BG12" s="29">
        <v>17.95</v>
      </c>
      <c r="BH12" s="29">
        <v>24.82</v>
      </c>
      <c r="BI12" s="30">
        <v>18.059999999999999</v>
      </c>
      <c r="BJ12" s="30">
        <v>24.97</v>
      </c>
      <c r="BK12" s="30">
        <v>18.170000000000002</v>
      </c>
      <c r="BL12" s="30">
        <v>25.12</v>
      </c>
      <c r="BM12" s="27" t="s">
        <v>52</v>
      </c>
      <c r="BN12" s="27" t="s">
        <v>53</v>
      </c>
      <c r="BO12" s="7"/>
    </row>
    <row r="13" spans="1:67" x14ac:dyDescent="0.3">
      <c r="A13" s="19" t="s">
        <v>48</v>
      </c>
      <c r="B13" s="20" t="s">
        <v>124</v>
      </c>
      <c r="C13" s="21">
        <v>7898133136634</v>
      </c>
      <c r="D13" s="22">
        <v>23792</v>
      </c>
      <c r="E13" s="23">
        <v>15000068</v>
      </c>
      <c r="F13" s="24" t="s">
        <v>208</v>
      </c>
      <c r="G13" s="25" t="s">
        <v>59</v>
      </c>
      <c r="H13" s="26" t="s">
        <v>27</v>
      </c>
      <c r="I13" s="27">
        <v>50</v>
      </c>
      <c r="J13" s="28">
        <v>3.61</v>
      </c>
      <c r="L13" s="28">
        <v>3.5399999999999996</v>
      </c>
      <c r="M13" s="28">
        <v>3.61</v>
      </c>
      <c r="N13" s="59">
        <f t="shared" si="10"/>
        <v>0</v>
      </c>
      <c r="P13" s="28">
        <v>3.88</v>
      </c>
      <c r="Q13" s="59">
        <f t="shared" si="0"/>
        <v>6.9587628865979356E-2</v>
      </c>
      <c r="S13" s="28">
        <v>4.17</v>
      </c>
      <c r="T13" s="59">
        <f t="shared" si="1"/>
        <v>0.13429256594724226</v>
      </c>
      <c r="V13" s="28">
        <v>3.6535568450462068</v>
      </c>
      <c r="W13" s="59">
        <f t="shared" si="2"/>
        <v>1.1921764705882354E-2</v>
      </c>
      <c r="Y13" s="28">
        <v>3.9026629935720845</v>
      </c>
      <c r="Z13" s="59">
        <f t="shared" si="3"/>
        <v>7.4990588235294142E-2</v>
      </c>
      <c r="AB13" s="28">
        <v>4.1882237004188223</v>
      </c>
      <c r="AC13" s="59">
        <f t="shared" si="4"/>
        <v>0.13805941176470593</v>
      </c>
      <c r="AE13" s="28">
        <v>3.43</v>
      </c>
      <c r="AF13" s="59">
        <f t="shared" si="5"/>
        <v>-5.2478134110787167E-2</v>
      </c>
      <c r="AH13" s="28">
        <v>3.3</v>
      </c>
      <c r="AI13" s="59">
        <f t="shared" si="6"/>
        <v>-9.3939393939393989E-2</v>
      </c>
      <c r="AK13" s="28">
        <v>13.133000000000001</v>
      </c>
      <c r="AL13" s="59">
        <f t="shared" si="7"/>
        <v>0.72511992690169802</v>
      </c>
      <c r="AN13" s="28">
        <v>11.826675</v>
      </c>
      <c r="AO13" s="59">
        <f t="shared" si="8"/>
        <v>0.69475782500153249</v>
      </c>
      <c r="AQ13" s="28"/>
      <c r="AR13" s="59">
        <f t="shared" si="9"/>
        <v>0</v>
      </c>
      <c r="AT13" s="28">
        <v>19.93</v>
      </c>
      <c r="AU13" s="29">
        <v>15.9</v>
      </c>
      <c r="AV13" s="29">
        <v>21.32</v>
      </c>
      <c r="AW13" s="29">
        <v>18.37</v>
      </c>
      <c r="AX13" s="29">
        <v>24.53</v>
      </c>
      <c r="AY13" s="29">
        <v>19.649999999999999</v>
      </c>
      <c r="AZ13" s="29">
        <v>26.19</v>
      </c>
      <c r="BA13" s="29">
        <v>19.79</v>
      </c>
      <c r="BB13" s="29">
        <v>26.37</v>
      </c>
      <c r="BC13" s="29">
        <v>19.93</v>
      </c>
      <c r="BD13" s="29">
        <v>26.55</v>
      </c>
      <c r="BE13" s="29">
        <v>20.51</v>
      </c>
      <c r="BF13" s="29">
        <v>27.3</v>
      </c>
      <c r="BG13" s="29">
        <v>17.11</v>
      </c>
      <c r="BH13" s="29">
        <v>23.65</v>
      </c>
      <c r="BI13" s="30">
        <v>17.21</v>
      </c>
      <c r="BJ13" s="30">
        <v>23.79</v>
      </c>
      <c r="BK13" s="30">
        <v>17.32</v>
      </c>
      <c r="BL13" s="30">
        <v>23.94</v>
      </c>
      <c r="BM13" s="27" t="s">
        <v>52</v>
      </c>
      <c r="BN13" s="27" t="s">
        <v>55</v>
      </c>
      <c r="BO13" s="7"/>
    </row>
    <row r="14" spans="1:67" x14ac:dyDescent="0.3">
      <c r="A14" s="19" t="s">
        <v>48</v>
      </c>
      <c r="B14" s="20" t="s">
        <v>124</v>
      </c>
      <c r="C14" s="21">
        <v>7898133136757</v>
      </c>
      <c r="D14" s="22">
        <v>23794</v>
      </c>
      <c r="E14" s="23">
        <v>15000069</v>
      </c>
      <c r="F14" s="24" t="s">
        <v>207</v>
      </c>
      <c r="G14" s="25" t="s">
        <v>59</v>
      </c>
      <c r="H14" s="26" t="s">
        <v>27</v>
      </c>
      <c r="I14" s="27">
        <v>50</v>
      </c>
      <c r="J14" s="28">
        <v>3.61</v>
      </c>
      <c r="L14" s="28">
        <v>3.5399999999999996</v>
      </c>
      <c r="M14" s="28">
        <v>3.61</v>
      </c>
      <c r="N14" s="59">
        <f t="shared" si="10"/>
        <v>0</v>
      </c>
      <c r="P14" s="28">
        <v>3.88</v>
      </c>
      <c r="Q14" s="59">
        <f t="shared" si="0"/>
        <v>6.9587628865979356E-2</v>
      </c>
      <c r="S14" s="28">
        <v>4.17</v>
      </c>
      <c r="T14" s="59">
        <f t="shared" si="1"/>
        <v>0.13429256594724226</v>
      </c>
      <c r="V14" s="28">
        <v>3.6535568450462068</v>
      </c>
      <c r="W14" s="59">
        <f t="shared" si="2"/>
        <v>1.1921764705882354E-2</v>
      </c>
      <c r="Y14" s="28">
        <v>3.9026629935720845</v>
      </c>
      <c r="Z14" s="59">
        <f t="shared" si="3"/>
        <v>7.4990588235294142E-2</v>
      </c>
      <c r="AB14" s="28">
        <v>4.1882237004188223</v>
      </c>
      <c r="AC14" s="59">
        <f t="shared" si="4"/>
        <v>0.13805941176470593</v>
      </c>
      <c r="AE14" s="28">
        <v>3.43</v>
      </c>
      <c r="AF14" s="59">
        <f t="shared" si="5"/>
        <v>-5.2478134110787167E-2</v>
      </c>
      <c r="AH14" s="28">
        <v>3.3</v>
      </c>
      <c r="AI14" s="59">
        <f t="shared" si="6"/>
        <v>-9.3939393939393989E-2</v>
      </c>
      <c r="AK14" s="28">
        <v>13.144000000000002</v>
      </c>
      <c r="AL14" s="59">
        <f t="shared" si="7"/>
        <v>0.72534996956786379</v>
      </c>
      <c r="AN14" s="28">
        <v>11.826675</v>
      </c>
      <c r="AO14" s="59">
        <f t="shared" si="8"/>
        <v>0.69475782500153249</v>
      </c>
      <c r="AQ14" s="28"/>
      <c r="AR14" s="59">
        <f t="shared" si="9"/>
        <v>0</v>
      </c>
      <c r="AT14" s="28">
        <v>25.03</v>
      </c>
      <c r="AU14" s="29">
        <v>19.97</v>
      </c>
      <c r="AV14" s="29">
        <v>26.78</v>
      </c>
      <c r="AW14" s="29">
        <v>23.08</v>
      </c>
      <c r="AX14" s="29">
        <v>30.83</v>
      </c>
      <c r="AY14" s="29">
        <v>24.68</v>
      </c>
      <c r="AZ14" s="29">
        <v>32.89</v>
      </c>
      <c r="BA14" s="29">
        <v>24.85</v>
      </c>
      <c r="BB14" s="29">
        <v>33.11</v>
      </c>
      <c r="BC14" s="29">
        <v>25.03</v>
      </c>
      <c r="BD14" s="29">
        <v>33.35</v>
      </c>
      <c r="BE14" s="29">
        <v>25.76</v>
      </c>
      <c r="BF14" s="29">
        <v>34.29</v>
      </c>
      <c r="BG14" s="29">
        <v>21.49</v>
      </c>
      <c r="BH14" s="29">
        <v>29.71</v>
      </c>
      <c r="BI14" s="30">
        <v>21.62</v>
      </c>
      <c r="BJ14" s="30">
        <v>29.89</v>
      </c>
      <c r="BK14" s="30">
        <v>21.75</v>
      </c>
      <c r="BL14" s="30">
        <v>30.07</v>
      </c>
      <c r="BM14" s="27" t="s">
        <v>52</v>
      </c>
      <c r="BN14" s="27" t="s">
        <v>55</v>
      </c>
      <c r="BO14" s="7"/>
    </row>
    <row r="15" spans="1:67" x14ac:dyDescent="0.3">
      <c r="A15" s="19" t="s">
        <v>48</v>
      </c>
      <c r="B15" s="20" t="s">
        <v>124</v>
      </c>
      <c r="C15" s="21">
        <v>7899470802725</v>
      </c>
      <c r="D15" s="22">
        <v>23670</v>
      </c>
      <c r="E15" s="23">
        <v>15000154</v>
      </c>
      <c r="F15" s="24" t="s">
        <v>212</v>
      </c>
      <c r="G15" s="25" t="s">
        <v>59</v>
      </c>
      <c r="H15" s="26" t="s">
        <v>27</v>
      </c>
      <c r="I15" s="27">
        <v>100</v>
      </c>
      <c r="J15" s="28">
        <v>21.2</v>
      </c>
      <c r="L15" s="28">
        <v>20.789999999999996</v>
      </c>
      <c r="M15" s="28">
        <v>21.2</v>
      </c>
      <c r="N15" s="59">
        <f t="shared" si="10"/>
        <v>0</v>
      </c>
      <c r="P15" s="28">
        <v>22.8</v>
      </c>
      <c r="Q15" s="59">
        <f t="shared" si="0"/>
        <v>7.0175438596491335E-2</v>
      </c>
      <c r="S15" s="28">
        <v>24.51</v>
      </c>
      <c r="T15" s="59">
        <f t="shared" si="1"/>
        <v>0.1350469196246431</v>
      </c>
      <c r="V15" s="28">
        <v>21.480765097786374</v>
      </c>
      <c r="W15" s="59">
        <f t="shared" si="2"/>
        <v>1.3070535267633798E-2</v>
      </c>
      <c r="Y15" s="28">
        <v>22.945362718089989</v>
      </c>
      <c r="Z15" s="59">
        <f t="shared" si="3"/>
        <v>7.6066033016508161E-2</v>
      </c>
      <c r="AB15" s="28">
        <v>24.624291697462429</v>
      </c>
      <c r="AC15" s="59">
        <f t="shared" si="4"/>
        <v>0.13906153076538275</v>
      </c>
      <c r="AE15" s="28">
        <v>19.543147208121827</v>
      </c>
      <c r="AF15" s="59">
        <f t="shared" si="5"/>
        <v>-8.4779220779220843E-2</v>
      </c>
      <c r="AH15" s="28">
        <v>0</v>
      </c>
      <c r="AI15" s="59">
        <f t="shared" si="6"/>
        <v>0</v>
      </c>
      <c r="AK15" s="28">
        <v>0</v>
      </c>
      <c r="AL15" s="59">
        <f t="shared" si="7"/>
        <v>0</v>
      </c>
      <c r="AN15" s="28">
        <v>0</v>
      </c>
      <c r="AO15" s="59">
        <f t="shared" si="8"/>
        <v>0</v>
      </c>
      <c r="AQ15" s="28"/>
      <c r="AR15" s="59">
        <f t="shared" si="9"/>
        <v>0</v>
      </c>
      <c r="AT15" s="28">
        <v>82.28</v>
      </c>
      <c r="AU15" s="29">
        <v>65.66</v>
      </c>
      <c r="AV15" s="29">
        <v>88.08</v>
      </c>
      <c r="AW15" s="29">
        <v>75.87</v>
      </c>
      <c r="AX15" s="29">
        <v>101.34</v>
      </c>
      <c r="AY15" s="29">
        <v>81.13</v>
      </c>
      <c r="AZ15" s="29">
        <v>108.14</v>
      </c>
      <c r="BA15" s="29">
        <v>81.7</v>
      </c>
      <c r="BB15" s="29">
        <v>108.87</v>
      </c>
      <c r="BC15" s="29">
        <v>82.28</v>
      </c>
      <c r="BD15" s="29">
        <v>109.62</v>
      </c>
      <c r="BE15" s="29">
        <v>84.66</v>
      </c>
      <c r="BF15" s="29">
        <v>112.69</v>
      </c>
      <c r="BG15" s="29">
        <v>70.63</v>
      </c>
      <c r="BH15" s="29">
        <v>97.64</v>
      </c>
      <c r="BI15" s="30">
        <v>71.06</v>
      </c>
      <c r="BJ15" s="30">
        <v>98.24</v>
      </c>
      <c r="BK15" s="30">
        <v>71.489999999999995</v>
      </c>
      <c r="BL15" s="30">
        <v>98.83</v>
      </c>
      <c r="BM15" s="27" t="s">
        <v>52</v>
      </c>
      <c r="BN15" s="27" t="s">
        <v>55</v>
      </c>
      <c r="BO15" s="7"/>
    </row>
    <row r="16" spans="1:67" x14ac:dyDescent="0.3">
      <c r="A16" s="19" t="s">
        <v>48</v>
      </c>
      <c r="B16" s="20" t="s">
        <v>124</v>
      </c>
      <c r="C16" s="21">
        <v>7899470805726</v>
      </c>
      <c r="D16" s="22">
        <v>27414</v>
      </c>
      <c r="E16" s="23">
        <v>15000220</v>
      </c>
      <c r="F16" s="24" t="s">
        <v>149</v>
      </c>
      <c r="G16" s="25" t="s">
        <v>59</v>
      </c>
      <c r="H16" s="26" t="s">
        <v>27</v>
      </c>
      <c r="I16" s="27">
        <v>100</v>
      </c>
      <c r="J16" s="28">
        <v>3.79</v>
      </c>
      <c r="L16" s="28">
        <v>3.71</v>
      </c>
      <c r="M16" s="28">
        <v>3.79</v>
      </c>
      <c r="N16" s="59">
        <f t="shared" si="10"/>
        <v>0</v>
      </c>
      <c r="P16" s="28">
        <v>4.07</v>
      </c>
      <c r="Q16" s="59">
        <f t="shared" si="0"/>
        <v>6.879606879606881E-2</v>
      </c>
      <c r="S16" s="28">
        <v>4.38</v>
      </c>
      <c r="T16" s="59">
        <f t="shared" si="1"/>
        <v>0.13470319634703198</v>
      </c>
      <c r="V16" s="28">
        <v>3.8362346872985174</v>
      </c>
      <c r="W16" s="59">
        <f t="shared" si="2"/>
        <v>1.2052100840336144E-2</v>
      </c>
      <c r="Y16" s="28">
        <v>4.0977961432506884</v>
      </c>
      <c r="Z16" s="59">
        <f t="shared" si="3"/>
        <v>7.5112605042016778E-2</v>
      </c>
      <c r="AB16" s="28">
        <v>4.3976348854397633</v>
      </c>
      <c r="AC16" s="59">
        <f t="shared" si="4"/>
        <v>0.13817310924369741</v>
      </c>
      <c r="AE16" s="28">
        <v>3.6243654822335025</v>
      </c>
      <c r="AF16" s="59">
        <f t="shared" si="5"/>
        <v>-4.5700280112044744E-2</v>
      </c>
      <c r="AH16" s="28">
        <v>0</v>
      </c>
      <c r="AI16" s="59">
        <f t="shared" si="6"/>
        <v>0</v>
      </c>
      <c r="AK16" s="28">
        <v>0</v>
      </c>
      <c r="AL16" s="59">
        <f t="shared" si="7"/>
        <v>0</v>
      </c>
      <c r="AN16" s="28">
        <v>0</v>
      </c>
      <c r="AO16" s="59">
        <f t="shared" si="8"/>
        <v>0</v>
      </c>
      <c r="AQ16" s="28"/>
      <c r="AR16" s="59">
        <f t="shared" si="9"/>
        <v>0</v>
      </c>
      <c r="AT16" s="28">
        <v>20.49</v>
      </c>
      <c r="AU16" s="29">
        <v>16.350000000000001</v>
      </c>
      <c r="AV16" s="29">
        <v>21.93</v>
      </c>
      <c r="AW16" s="29">
        <v>18.89</v>
      </c>
      <c r="AX16" s="29">
        <v>25.23</v>
      </c>
      <c r="AY16" s="29">
        <v>20.2</v>
      </c>
      <c r="AZ16" s="29">
        <v>26.92</v>
      </c>
      <c r="BA16" s="29">
        <v>20.34</v>
      </c>
      <c r="BB16" s="29">
        <v>27.1</v>
      </c>
      <c r="BC16" s="29">
        <v>20.49</v>
      </c>
      <c r="BD16" s="29">
        <v>27.3</v>
      </c>
      <c r="BE16" s="29">
        <v>21.08</v>
      </c>
      <c r="BF16" s="29">
        <v>28.06</v>
      </c>
      <c r="BG16" s="29">
        <v>17.59</v>
      </c>
      <c r="BH16" s="29">
        <v>24.32</v>
      </c>
      <c r="BI16" s="30">
        <v>17.7</v>
      </c>
      <c r="BJ16" s="30">
        <v>24.47</v>
      </c>
      <c r="BK16" s="30">
        <v>17.8</v>
      </c>
      <c r="BL16" s="30">
        <v>24.61</v>
      </c>
      <c r="BM16" s="27" t="s">
        <v>52</v>
      </c>
      <c r="BN16" s="27" t="s">
        <v>53</v>
      </c>
      <c r="BO16" s="7"/>
    </row>
    <row r="17" spans="1:67" x14ac:dyDescent="0.3">
      <c r="A17" s="19" t="s">
        <v>48</v>
      </c>
      <c r="B17" s="20" t="s">
        <v>124</v>
      </c>
      <c r="C17" s="21">
        <v>7899470805955</v>
      </c>
      <c r="D17" s="22">
        <v>30023</v>
      </c>
      <c r="E17" s="23">
        <v>15000130</v>
      </c>
      <c r="F17" s="24" t="s">
        <v>136</v>
      </c>
      <c r="G17" s="25" t="s">
        <v>69</v>
      </c>
      <c r="H17" s="26" t="s">
        <v>27</v>
      </c>
      <c r="I17" s="27">
        <v>50</v>
      </c>
      <c r="J17" s="28">
        <v>2.69</v>
      </c>
      <c r="L17" s="28"/>
      <c r="M17" s="28">
        <v>0</v>
      </c>
      <c r="N17" s="59">
        <f t="shared" si="10"/>
        <v>0</v>
      </c>
      <c r="P17" s="28">
        <v>0</v>
      </c>
      <c r="Q17" s="59">
        <f t="shared" si="0"/>
        <v>0</v>
      </c>
      <c r="S17" s="28">
        <v>0</v>
      </c>
      <c r="T17" s="59">
        <f t="shared" si="1"/>
        <v>0</v>
      </c>
      <c r="V17" s="28">
        <v>0</v>
      </c>
      <c r="W17" s="59">
        <f t="shared" si="2"/>
        <v>0</v>
      </c>
      <c r="Y17" s="28">
        <v>0</v>
      </c>
      <c r="Z17" s="59">
        <f t="shared" si="3"/>
        <v>0</v>
      </c>
      <c r="AB17" s="28">
        <v>0</v>
      </c>
      <c r="AC17" s="59">
        <f t="shared" si="4"/>
        <v>0</v>
      </c>
      <c r="AE17" s="28">
        <v>0</v>
      </c>
      <c r="AF17" s="59">
        <f t="shared" si="5"/>
        <v>0</v>
      </c>
      <c r="AH17" s="28">
        <v>0</v>
      </c>
      <c r="AI17" s="59">
        <f t="shared" si="6"/>
        <v>0</v>
      </c>
      <c r="AK17" s="28">
        <v>0</v>
      </c>
      <c r="AL17" s="59">
        <f t="shared" si="7"/>
        <v>0</v>
      </c>
      <c r="AN17" s="28">
        <v>0</v>
      </c>
      <c r="AO17" s="59">
        <f t="shared" si="8"/>
        <v>0</v>
      </c>
      <c r="AQ17" s="28"/>
      <c r="AR17" s="59">
        <f t="shared" si="9"/>
        <v>0</v>
      </c>
      <c r="AT17" s="28">
        <v>26.65</v>
      </c>
      <c r="AU17" s="29">
        <v>21.26</v>
      </c>
      <c r="AV17" s="29">
        <v>28.52</v>
      </c>
      <c r="AW17" s="29">
        <v>24.57</v>
      </c>
      <c r="AX17" s="29">
        <v>32.82</v>
      </c>
      <c r="AY17" s="29">
        <v>26.28</v>
      </c>
      <c r="AZ17" s="29">
        <v>35.020000000000003</v>
      </c>
      <c r="BA17" s="29">
        <v>26.46</v>
      </c>
      <c r="BB17" s="29">
        <v>35.26</v>
      </c>
      <c r="BC17" s="29">
        <v>26.65</v>
      </c>
      <c r="BD17" s="29">
        <v>35.51</v>
      </c>
      <c r="BE17" s="29">
        <v>27.42</v>
      </c>
      <c r="BF17" s="29">
        <v>36.5</v>
      </c>
      <c r="BG17" s="29">
        <v>22.88</v>
      </c>
      <c r="BH17" s="29">
        <v>31.63</v>
      </c>
      <c r="BI17" s="30">
        <v>23.02</v>
      </c>
      <c r="BJ17" s="30">
        <v>31.82</v>
      </c>
      <c r="BK17" s="30">
        <v>23.16</v>
      </c>
      <c r="BL17" s="30">
        <v>32.020000000000003</v>
      </c>
      <c r="BM17" s="27" t="s">
        <v>52</v>
      </c>
      <c r="BN17" s="27" t="s">
        <v>55</v>
      </c>
      <c r="BO17" s="7"/>
    </row>
    <row r="18" spans="1:67" x14ac:dyDescent="0.3">
      <c r="A18" s="19" t="s">
        <v>48</v>
      </c>
      <c r="B18" s="20" t="s">
        <v>124</v>
      </c>
      <c r="C18" s="21">
        <v>7898133135941</v>
      </c>
      <c r="D18" s="22">
        <v>23805</v>
      </c>
      <c r="E18" s="23">
        <v>15000071</v>
      </c>
      <c r="F18" s="24" t="s">
        <v>206</v>
      </c>
      <c r="G18" s="25" t="s">
        <v>69</v>
      </c>
      <c r="H18" s="26" t="s">
        <v>27</v>
      </c>
      <c r="I18" s="27">
        <v>50</v>
      </c>
      <c r="J18" s="28">
        <v>2.81</v>
      </c>
      <c r="L18" s="28">
        <v>2.7600000000000002</v>
      </c>
      <c r="M18" s="28">
        <v>2.81</v>
      </c>
      <c r="N18" s="59">
        <f t="shared" si="10"/>
        <v>0</v>
      </c>
      <c r="P18" s="28">
        <v>3.03</v>
      </c>
      <c r="Q18" s="59">
        <f t="shared" si="0"/>
        <v>7.2607260726072487E-2</v>
      </c>
      <c r="S18" s="28">
        <v>3.25</v>
      </c>
      <c r="T18" s="59">
        <f t="shared" si="1"/>
        <v>0.13538461538461533</v>
      </c>
      <c r="V18" s="28">
        <v>2.8862583279604554</v>
      </c>
      <c r="W18" s="59">
        <f t="shared" si="2"/>
        <v>2.642117208349215E-2</v>
      </c>
      <c r="Y18" s="28">
        <v>3.0830486685032139</v>
      </c>
      <c r="Z18" s="59">
        <f t="shared" si="3"/>
        <v>8.8564501524971417E-2</v>
      </c>
      <c r="AB18" s="28">
        <v>3.3086375954668639</v>
      </c>
      <c r="AC18" s="59">
        <f t="shared" si="4"/>
        <v>0.15070783096645068</v>
      </c>
      <c r="AE18" s="28">
        <v>2.5685279187817258</v>
      </c>
      <c r="AF18" s="59">
        <f t="shared" si="5"/>
        <v>-9.4011857707509972E-2</v>
      </c>
      <c r="AH18" s="28">
        <v>0</v>
      </c>
      <c r="AI18" s="59">
        <f t="shared" si="6"/>
        <v>0</v>
      </c>
      <c r="AK18" s="28">
        <v>0</v>
      </c>
      <c r="AL18" s="59">
        <f t="shared" si="7"/>
        <v>0</v>
      </c>
      <c r="AN18" s="28">
        <v>0</v>
      </c>
      <c r="AO18" s="59">
        <f t="shared" si="8"/>
        <v>0</v>
      </c>
      <c r="AQ18" s="28"/>
      <c r="AR18" s="59">
        <f t="shared" si="9"/>
        <v>0</v>
      </c>
      <c r="AT18" s="28">
        <v>27.79</v>
      </c>
      <c r="AU18" s="29">
        <v>22.17</v>
      </c>
      <c r="AV18" s="29">
        <v>29.74</v>
      </c>
      <c r="AW18" s="29">
        <v>25.62</v>
      </c>
      <c r="AX18" s="29">
        <v>34.22</v>
      </c>
      <c r="AY18" s="29">
        <v>27.4</v>
      </c>
      <c r="AZ18" s="29">
        <v>36.520000000000003</v>
      </c>
      <c r="BA18" s="29">
        <v>27.59</v>
      </c>
      <c r="BB18" s="29">
        <v>36.76</v>
      </c>
      <c r="BC18" s="29">
        <v>27.79</v>
      </c>
      <c r="BD18" s="29">
        <v>37.03</v>
      </c>
      <c r="BE18" s="29">
        <v>28.6</v>
      </c>
      <c r="BF18" s="29">
        <v>38.07</v>
      </c>
      <c r="BG18" s="29">
        <v>23.86</v>
      </c>
      <c r="BH18" s="29">
        <v>32.99</v>
      </c>
      <c r="BI18" s="30">
        <v>24</v>
      </c>
      <c r="BJ18" s="30">
        <v>33.18</v>
      </c>
      <c r="BK18" s="30">
        <v>24.15</v>
      </c>
      <c r="BL18" s="30">
        <v>33.39</v>
      </c>
      <c r="BM18" s="27" t="s">
        <v>52</v>
      </c>
      <c r="BN18" s="27" t="s">
        <v>55</v>
      </c>
      <c r="BO18" s="7"/>
    </row>
    <row r="19" spans="1:67" x14ac:dyDescent="0.3">
      <c r="A19" s="34" t="s">
        <v>48</v>
      </c>
      <c r="B19" s="35" t="s">
        <v>124</v>
      </c>
      <c r="C19" s="36">
        <v>7899470802565</v>
      </c>
      <c r="D19" s="44">
        <v>28440</v>
      </c>
      <c r="E19" s="50">
        <v>15000117</v>
      </c>
      <c r="F19" s="37" t="s">
        <v>144</v>
      </c>
      <c r="G19" s="38" t="s">
        <v>78</v>
      </c>
      <c r="H19" s="46" t="s">
        <v>27</v>
      </c>
      <c r="I19" s="39">
        <v>200</v>
      </c>
      <c r="J19" s="28">
        <v>5.6</v>
      </c>
      <c r="L19" s="40">
        <v>5.4500000000000011</v>
      </c>
      <c r="M19" s="28">
        <v>5.6</v>
      </c>
      <c r="N19" s="59">
        <f t="shared" si="10"/>
        <v>0</v>
      </c>
      <c r="P19" s="28">
        <v>6.02</v>
      </c>
      <c r="Q19" s="59">
        <f t="shared" si="0"/>
        <v>6.9767441860465129E-2</v>
      </c>
      <c r="S19" s="28">
        <v>6.47</v>
      </c>
      <c r="T19" s="59">
        <f t="shared" si="1"/>
        <v>0.13446676970633697</v>
      </c>
      <c r="V19" s="28">
        <v>5.6702127659574471</v>
      </c>
      <c r="W19" s="59">
        <f t="shared" si="2"/>
        <v>1.238273921200761E-2</v>
      </c>
      <c r="Y19" s="28">
        <v>6.0568181818181817</v>
      </c>
      <c r="Z19" s="59">
        <f t="shared" si="3"/>
        <v>7.5422138836773067E-2</v>
      </c>
      <c r="AB19" s="28">
        <v>6.5000000000000009</v>
      </c>
      <c r="AC19" s="59">
        <f t="shared" si="4"/>
        <v>0.13846153846153864</v>
      </c>
      <c r="AE19" s="28">
        <v>5.33</v>
      </c>
      <c r="AF19" s="59">
        <f t="shared" si="5"/>
        <v>-5.0656660412757848E-2</v>
      </c>
      <c r="AH19" s="28">
        <v>5.29</v>
      </c>
      <c r="AI19" s="59">
        <f t="shared" si="6"/>
        <v>-5.8601134215500839E-2</v>
      </c>
      <c r="AK19" s="28">
        <v>8.1765000000000008</v>
      </c>
      <c r="AL19" s="59">
        <f t="shared" si="7"/>
        <v>0.31511037730080116</v>
      </c>
      <c r="AN19" s="28">
        <v>0</v>
      </c>
      <c r="AO19" s="59">
        <f t="shared" si="8"/>
        <v>0</v>
      </c>
      <c r="AQ19" s="28"/>
      <c r="AR19" s="59">
        <f t="shared" si="9"/>
        <v>0</v>
      </c>
      <c r="AT19" s="40">
        <v>10.84</v>
      </c>
      <c r="AU19" s="41">
        <v>8.65</v>
      </c>
      <c r="AV19" s="41">
        <v>11.6</v>
      </c>
      <c r="AW19" s="41">
        <v>9.99</v>
      </c>
      <c r="AX19" s="41">
        <v>13.34</v>
      </c>
      <c r="AY19" s="41">
        <v>10.69</v>
      </c>
      <c r="AZ19" s="41">
        <v>14.24</v>
      </c>
      <c r="BA19" s="41">
        <v>10.76</v>
      </c>
      <c r="BB19" s="41">
        <v>14.33</v>
      </c>
      <c r="BC19" s="41">
        <v>10.84</v>
      </c>
      <c r="BD19" s="41">
        <v>14.44</v>
      </c>
      <c r="BE19" s="41">
        <v>11.15</v>
      </c>
      <c r="BF19" s="41">
        <v>14.84</v>
      </c>
      <c r="BG19" s="41">
        <v>9.31</v>
      </c>
      <c r="BH19" s="41">
        <v>12.87</v>
      </c>
      <c r="BI19" s="42">
        <v>9.36</v>
      </c>
      <c r="BJ19" s="42">
        <v>12.94</v>
      </c>
      <c r="BK19" s="42">
        <v>9.42</v>
      </c>
      <c r="BL19" s="42">
        <v>13.02</v>
      </c>
      <c r="BM19" s="39" t="s">
        <v>52</v>
      </c>
      <c r="BN19" s="39" t="s">
        <v>55</v>
      </c>
      <c r="BO19" s="51"/>
    </row>
    <row r="20" spans="1:67" x14ac:dyDescent="0.3">
      <c r="A20" s="19" t="s">
        <v>48</v>
      </c>
      <c r="B20" s="20" t="s">
        <v>124</v>
      </c>
      <c r="C20" s="21">
        <v>7899470805849</v>
      </c>
      <c r="D20" s="22">
        <v>33549</v>
      </c>
      <c r="E20" s="23">
        <v>15000131</v>
      </c>
      <c r="F20" s="24" t="s">
        <v>133</v>
      </c>
      <c r="G20" s="25" t="s">
        <v>51</v>
      </c>
      <c r="H20" s="26" t="s">
        <v>27</v>
      </c>
      <c r="I20" s="27">
        <v>50</v>
      </c>
      <c r="J20" s="28">
        <v>1.77</v>
      </c>
      <c r="L20" s="28">
        <v>1.7400000000000002</v>
      </c>
      <c r="M20" s="28">
        <v>1.77</v>
      </c>
      <c r="N20" s="59">
        <f t="shared" si="10"/>
        <v>0</v>
      </c>
      <c r="P20" s="28">
        <v>1.91</v>
      </c>
      <c r="Q20" s="59">
        <f t="shared" si="0"/>
        <v>7.3298429319371694E-2</v>
      </c>
      <c r="S20" s="28">
        <v>2.0499999999999998</v>
      </c>
      <c r="T20" s="59">
        <f t="shared" si="1"/>
        <v>0.13658536585365844</v>
      </c>
      <c r="V20" s="28">
        <v>1.7978723404255319</v>
      </c>
      <c r="W20" s="59">
        <f t="shared" si="2"/>
        <v>1.5502958579881598E-2</v>
      </c>
      <c r="Y20" s="28">
        <v>1.9204545454545454</v>
      </c>
      <c r="Z20" s="59">
        <f t="shared" si="3"/>
        <v>7.8343195266272203E-2</v>
      </c>
      <c r="AB20" s="28">
        <v>2.0609756097560976</v>
      </c>
      <c r="AC20" s="59">
        <f t="shared" si="4"/>
        <v>0.1411834319526627</v>
      </c>
      <c r="AE20" s="28">
        <v>1.5126903553299493</v>
      </c>
      <c r="AF20" s="59">
        <f t="shared" si="5"/>
        <v>-0.17010067114093963</v>
      </c>
      <c r="AH20" s="28">
        <v>0</v>
      </c>
      <c r="AI20" s="59">
        <f t="shared" si="6"/>
        <v>0</v>
      </c>
      <c r="AK20" s="28">
        <v>0</v>
      </c>
      <c r="AL20" s="59">
        <f t="shared" si="7"/>
        <v>0</v>
      </c>
      <c r="AN20" s="28">
        <v>0</v>
      </c>
      <c r="AO20" s="59">
        <f t="shared" si="8"/>
        <v>0</v>
      </c>
      <c r="AQ20" s="28"/>
      <c r="AR20" s="59">
        <f t="shared" si="9"/>
        <v>0</v>
      </c>
      <c r="AT20" s="28">
        <v>5.48</v>
      </c>
      <c r="AU20" s="29">
        <v>4.49</v>
      </c>
      <c r="AV20" s="29">
        <v>6.2</v>
      </c>
      <c r="AW20" s="29">
        <v>5.0999999999999996</v>
      </c>
      <c r="AX20" s="29">
        <v>7.05</v>
      </c>
      <c r="AY20" s="29">
        <v>5.41</v>
      </c>
      <c r="AZ20" s="29">
        <v>7.47</v>
      </c>
      <c r="BA20" s="29">
        <v>5.44</v>
      </c>
      <c r="BB20" s="29">
        <v>7.52</v>
      </c>
      <c r="BC20" s="29">
        <v>5.48</v>
      </c>
      <c r="BD20" s="29">
        <v>7.58</v>
      </c>
      <c r="BE20" s="29">
        <v>5.62</v>
      </c>
      <c r="BF20" s="29">
        <v>7.77</v>
      </c>
      <c r="BG20" s="29">
        <v>5.41</v>
      </c>
      <c r="BH20" s="29">
        <v>7.48</v>
      </c>
      <c r="BI20" s="30">
        <v>5.45</v>
      </c>
      <c r="BJ20" s="30">
        <v>7.53</v>
      </c>
      <c r="BK20" s="30">
        <v>5.48</v>
      </c>
      <c r="BL20" s="30">
        <v>7.58</v>
      </c>
      <c r="BM20" s="27" t="s">
        <v>66</v>
      </c>
      <c r="BN20" s="27" t="s">
        <v>67</v>
      </c>
      <c r="BO20" s="7"/>
    </row>
    <row r="21" spans="1:67" x14ac:dyDescent="0.3">
      <c r="A21" s="34" t="s">
        <v>48</v>
      </c>
      <c r="B21" s="35" t="s">
        <v>124</v>
      </c>
      <c r="C21" s="36">
        <v>7899470804200</v>
      </c>
      <c r="D21" s="44">
        <v>44983</v>
      </c>
      <c r="E21" s="50">
        <v>15000211</v>
      </c>
      <c r="F21" s="37" t="s">
        <v>134</v>
      </c>
      <c r="G21" s="38" t="s">
        <v>59</v>
      </c>
      <c r="H21" s="46" t="s">
        <v>27</v>
      </c>
      <c r="I21" s="39">
        <v>100</v>
      </c>
      <c r="J21" s="28">
        <v>11.98</v>
      </c>
      <c r="L21" s="40">
        <v>11.750000000000002</v>
      </c>
      <c r="M21" s="28">
        <v>11.98</v>
      </c>
      <c r="N21" s="59">
        <f t="shared" si="10"/>
        <v>0</v>
      </c>
      <c r="P21" s="28">
        <v>12.88</v>
      </c>
      <c r="Q21" s="59">
        <f t="shared" si="0"/>
        <v>6.9875776397515521E-2</v>
      </c>
      <c r="S21" s="28">
        <v>13.85</v>
      </c>
      <c r="T21" s="59">
        <f t="shared" si="1"/>
        <v>0.13501805054151617</v>
      </c>
      <c r="V21" s="28">
        <v>12.136479690522243</v>
      </c>
      <c r="W21" s="59">
        <f t="shared" si="2"/>
        <v>1.289333435332507E-2</v>
      </c>
      <c r="Y21" s="28">
        <v>12.96396694214876</v>
      </c>
      <c r="Z21" s="59">
        <f t="shared" si="3"/>
        <v>7.5900142798857595E-2</v>
      </c>
      <c r="AB21" s="28">
        <v>13.912549889135255</v>
      </c>
      <c r="AC21" s="59">
        <f t="shared" si="4"/>
        <v>0.13890695124439001</v>
      </c>
      <c r="AE21" s="28">
        <v>10.934010152284264</v>
      </c>
      <c r="AF21" s="59">
        <f t="shared" si="5"/>
        <v>-9.5663881151346386E-2</v>
      </c>
      <c r="AH21" s="28">
        <v>0</v>
      </c>
      <c r="AI21" s="59">
        <f t="shared" si="6"/>
        <v>0</v>
      </c>
      <c r="AK21" s="28">
        <v>0</v>
      </c>
      <c r="AL21" s="59">
        <f t="shared" si="7"/>
        <v>0</v>
      </c>
      <c r="AN21" s="28">
        <v>0</v>
      </c>
      <c r="AO21" s="59">
        <f t="shared" si="8"/>
        <v>0</v>
      </c>
      <c r="AQ21" s="28"/>
      <c r="AR21" s="59">
        <f t="shared" si="9"/>
        <v>0</v>
      </c>
      <c r="AT21" s="40">
        <v>50.38</v>
      </c>
      <c r="AU21" s="41">
        <v>40.200000000000003</v>
      </c>
      <c r="AV21" s="41">
        <v>53.92</v>
      </c>
      <c r="AW21" s="41">
        <v>46.45</v>
      </c>
      <c r="AX21" s="41">
        <v>62.04</v>
      </c>
      <c r="AY21" s="41">
        <v>49.68</v>
      </c>
      <c r="AZ21" s="41">
        <v>66.22</v>
      </c>
      <c r="BA21" s="41">
        <v>50.02</v>
      </c>
      <c r="BB21" s="41">
        <v>66.650000000000006</v>
      </c>
      <c r="BC21" s="41">
        <v>50.38</v>
      </c>
      <c r="BD21" s="41">
        <v>67.12</v>
      </c>
      <c r="BE21" s="41">
        <v>51.84</v>
      </c>
      <c r="BF21" s="41">
        <v>69</v>
      </c>
      <c r="BG21" s="41">
        <v>43.25</v>
      </c>
      <c r="BH21" s="41">
        <v>59.79</v>
      </c>
      <c r="BI21" s="42">
        <v>43.51</v>
      </c>
      <c r="BJ21" s="42">
        <v>60.15</v>
      </c>
      <c r="BK21" s="42">
        <v>43.78</v>
      </c>
      <c r="BL21" s="42">
        <v>60.52</v>
      </c>
      <c r="BM21" s="39" t="s">
        <v>52</v>
      </c>
      <c r="BN21" s="39" t="s">
        <v>53</v>
      </c>
      <c r="BO21" s="51"/>
    </row>
    <row r="22" spans="1:67" x14ac:dyDescent="0.3">
      <c r="A22" s="34" t="s">
        <v>48</v>
      </c>
      <c r="B22" s="35" t="s">
        <v>124</v>
      </c>
      <c r="C22" s="36">
        <v>7899470803647</v>
      </c>
      <c r="D22" s="44">
        <v>23815</v>
      </c>
      <c r="E22" s="50">
        <v>15000074</v>
      </c>
      <c r="F22" s="37" t="s">
        <v>205</v>
      </c>
      <c r="G22" s="38" t="s">
        <v>59</v>
      </c>
      <c r="H22" s="46" t="s">
        <v>27</v>
      </c>
      <c r="I22" s="39">
        <v>50</v>
      </c>
      <c r="J22" s="28">
        <v>15.39</v>
      </c>
      <c r="L22" s="40">
        <v>0</v>
      </c>
      <c r="M22" s="28">
        <v>15.39</v>
      </c>
      <c r="N22" s="59">
        <f t="shared" si="10"/>
        <v>0</v>
      </c>
      <c r="P22" s="28">
        <v>16.55</v>
      </c>
      <c r="Q22" s="59">
        <f t="shared" si="0"/>
        <v>7.0090634441087651E-2</v>
      </c>
      <c r="S22" s="28">
        <v>17.8</v>
      </c>
      <c r="T22" s="59">
        <f t="shared" si="1"/>
        <v>0.13539325842696626</v>
      </c>
      <c r="V22" s="28">
        <v>15.585106382978724</v>
      </c>
      <c r="W22" s="59">
        <f t="shared" si="2"/>
        <v>1.2518771331058054E-2</v>
      </c>
      <c r="Y22" s="28">
        <v>16.647727272727273</v>
      </c>
      <c r="Z22" s="59">
        <f t="shared" si="3"/>
        <v>7.5549488054607483E-2</v>
      </c>
      <c r="AB22" s="28">
        <v>17.865853658536587</v>
      </c>
      <c r="AC22" s="59">
        <f t="shared" si="4"/>
        <v>0.13858020477815702</v>
      </c>
      <c r="AE22" s="28">
        <v>14.65</v>
      </c>
      <c r="AF22" s="59">
        <f t="shared" si="5"/>
        <v>-5.0511945392491375E-2</v>
      </c>
      <c r="AH22" s="28">
        <v>0</v>
      </c>
      <c r="AI22" s="59">
        <f t="shared" si="6"/>
        <v>0</v>
      </c>
      <c r="AK22" s="28">
        <v>0</v>
      </c>
      <c r="AL22" s="59">
        <f t="shared" si="7"/>
        <v>0</v>
      </c>
      <c r="AN22" s="28">
        <v>0</v>
      </c>
      <c r="AO22" s="59">
        <f t="shared" si="8"/>
        <v>0</v>
      </c>
      <c r="AQ22" s="28"/>
      <c r="AR22" s="59">
        <f t="shared" si="9"/>
        <v>0</v>
      </c>
      <c r="AT22" s="40">
        <v>50.25</v>
      </c>
      <c r="AU22" s="41">
        <v>40.1</v>
      </c>
      <c r="AV22" s="41">
        <v>53.79</v>
      </c>
      <c r="AW22" s="41">
        <v>46.33</v>
      </c>
      <c r="AX22" s="41">
        <v>61.88</v>
      </c>
      <c r="AY22" s="41">
        <v>49.55</v>
      </c>
      <c r="AZ22" s="41">
        <v>66.040000000000006</v>
      </c>
      <c r="BA22" s="41">
        <v>49.89</v>
      </c>
      <c r="BB22" s="41">
        <v>66.48</v>
      </c>
      <c r="BC22" s="41">
        <v>50.25</v>
      </c>
      <c r="BD22" s="41">
        <v>66.95</v>
      </c>
      <c r="BE22" s="41">
        <v>51.71</v>
      </c>
      <c r="BF22" s="41">
        <v>68.83</v>
      </c>
      <c r="BG22" s="41">
        <v>43.14</v>
      </c>
      <c r="BH22" s="41">
        <v>59.64</v>
      </c>
      <c r="BI22" s="42">
        <v>43.4</v>
      </c>
      <c r="BJ22" s="42">
        <v>60</v>
      </c>
      <c r="BK22" s="42">
        <v>43.66</v>
      </c>
      <c r="BL22" s="42">
        <v>60.36</v>
      </c>
      <c r="BM22" s="39" t="s">
        <v>52</v>
      </c>
      <c r="BN22" s="39" t="s">
        <v>53</v>
      </c>
      <c r="BO22" s="51"/>
    </row>
    <row r="23" spans="1:67" x14ac:dyDescent="0.3">
      <c r="A23" s="19" t="s">
        <v>48</v>
      </c>
      <c r="B23" s="20" t="s">
        <v>124</v>
      </c>
      <c r="C23" s="21">
        <v>7899470804149</v>
      </c>
      <c r="D23" s="22">
        <v>45087</v>
      </c>
      <c r="E23" s="23">
        <v>15000213</v>
      </c>
      <c r="F23" s="24" t="s">
        <v>135</v>
      </c>
      <c r="G23" s="25" t="s">
        <v>59</v>
      </c>
      <c r="H23" s="26" t="s">
        <v>27</v>
      </c>
      <c r="I23" s="27">
        <v>50</v>
      </c>
      <c r="J23" s="28">
        <v>16.96</v>
      </c>
      <c r="L23" s="28">
        <v>16.63</v>
      </c>
      <c r="M23" s="28">
        <v>16.96</v>
      </c>
      <c r="N23" s="59">
        <f t="shared" si="10"/>
        <v>0</v>
      </c>
      <c r="P23" s="28">
        <v>18.239999999999998</v>
      </c>
      <c r="Q23" s="59">
        <f t="shared" si="0"/>
        <v>7.0175438596491113E-2</v>
      </c>
      <c r="S23" s="28">
        <v>19.61</v>
      </c>
      <c r="T23" s="59">
        <f t="shared" si="1"/>
        <v>0.13513513513513509</v>
      </c>
      <c r="V23" s="28">
        <v>17.182462927143781</v>
      </c>
      <c r="W23" s="59">
        <f t="shared" si="2"/>
        <v>1.294709193245791E-2</v>
      </c>
      <c r="Y23" s="28">
        <v>18.353994490358126</v>
      </c>
      <c r="Z23" s="59">
        <f t="shared" si="3"/>
        <v>7.5950469043151836E-2</v>
      </c>
      <c r="AB23" s="28">
        <v>19.696969696969699</v>
      </c>
      <c r="AC23" s="59">
        <f t="shared" si="4"/>
        <v>0.13895384615384621</v>
      </c>
      <c r="AE23" s="28">
        <v>16.233502538071065</v>
      </c>
      <c r="AF23" s="59">
        <f t="shared" si="5"/>
        <v>-4.4752970606629194E-2</v>
      </c>
      <c r="AH23" s="28">
        <v>16.149999999999999</v>
      </c>
      <c r="AI23" s="59">
        <f t="shared" si="6"/>
        <v>-5.0154798761609998E-2</v>
      </c>
      <c r="AK23" s="28">
        <v>29.454599999999999</v>
      </c>
      <c r="AL23" s="59">
        <f t="shared" si="7"/>
        <v>0.42419859716309161</v>
      </c>
      <c r="AN23" s="28">
        <v>0</v>
      </c>
      <c r="AO23" s="59">
        <f t="shared" si="8"/>
        <v>0</v>
      </c>
      <c r="AQ23" s="28"/>
      <c r="AR23" s="59">
        <f t="shared" si="9"/>
        <v>0</v>
      </c>
      <c r="AT23" s="28">
        <v>70.13</v>
      </c>
      <c r="AU23" s="29">
        <v>55.96</v>
      </c>
      <c r="AV23" s="29">
        <v>75.06</v>
      </c>
      <c r="AW23" s="29">
        <v>64.67</v>
      </c>
      <c r="AX23" s="29">
        <v>86.38</v>
      </c>
      <c r="AY23" s="29">
        <v>69.150000000000006</v>
      </c>
      <c r="AZ23" s="29">
        <v>92.17</v>
      </c>
      <c r="BA23" s="29">
        <v>69.64</v>
      </c>
      <c r="BB23" s="29">
        <v>92.8</v>
      </c>
      <c r="BC23" s="29">
        <v>70.13</v>
      </c>
      <c r="BD23" s="29">
        <v>93.44</v>
      </c>
      <c r="BE23" s="29">
        <v>72.16</v>
      </c>
      <c r="BF23" s="29">
        <v>96.05</v>
      </c>
      <c r="BG23" s="29">
        <v>60.2</v>
      </c>
      <c r="BH23" s="29">
        <v>83.22</v>
      </c>
      <c r="BI23" s="30">
        <v>60.57</v>
      </c>
      <c r="BJ23" s="30">
        <v>83.73</v>
      </c>
      <c r="BK23" s="30">
        <v>60.94</v>
      </c>
      <c r="BL23" s="30">
        <v>84.25</v>
      </c>
      <c r="BM23" s="27" t="s">
        <v>52</v>
      </c>
      <c r="BN23" s="27" t="s">
        <v>53</v>
      </c>
      <c r="BO23" s="7"/>
    </row>
    <row r="24" spans="1:67" x14ac:dyDescent="0.3">
      <c r="A24" s="19" t="s">
        <v>48</v>
      </c>
      <c r="B24" s="20" t="s">
        <v>124</v>
      </c>
      <c r="C24" s="21">
        <v>7898133137549</v>
      </c>
      <c r="D24" s="22">
        <v>23780</v>
      </c>
      <c r="E24" s="23">
        <v>15000158</v>
      </c>
      <c r="F24" s="24" t="s">
        <v>210</v>
      </c>
      <c r="G24" s="25" t="s">
        <v>37</v>
      </c>
      <c r="H24" s="26" t="s">
        <v>27</v>
      </c>
      <c r="I24" s="27">
        <v>100</v>
      </c>
      <c r="J24" s="28">
        <v>4.2300000000000004</v>
      </c>
      <c r="L24" s="28">
        <v>3.7899999999999996</v>
      </c>
      <c r="M24" s="28">
        <v>4.2300000000000004</v>
      </c>
      <c r="N24" s="59">
        <f t="shared" si="10"/>
        <v>0</v>
      </c>
      <c r="P24" s="28">
        <v>4.55</v>
      </c>
      <c r="Q24" s="59">
        <f t="shared" si="0"/>
        <v>7.0329670329670191E-2</v>
      </c>
      <c r="S24" s="28">
        <v>4.8899999999999997</v>
      </c>
      <c r="T24" s="59">
        <f t="shared" si="1"/>
        <v>0.13496932515337412</v>
      </c>
      <c r="V24" s="28">
        <v>3.915375026864389</v>
      </c>
      <c r="W24" s="59">
        <f t="shared" si="2"/>
        <v>-8.0356280299304528E-2</v>
      </c>
      <c r="Y24" s="28">
        <v>4.1823324150596877</v>
      </c>
      <c r="Z24" s="59">
        <f t="shared" si="3"/>
        <v>-1.1397368790838414E-2</v>
      </c>
      <c r="AB24" s="28">
        <v>4.4883567381128362</v>
      </c>
      <c r="AC24" s="59">
        <f t="shared" si="4"/>
        <v>5.7561542717628034E-2</v>
      </c>
      <c r="AE24" s="28">
        <v>3.5284263959390865</v>
      </c>
      <c r="AF24" s="59">
        <f t="shared" si="5"/>
        <v>-0.1988347000431594</v>
      </c>
      <c r="AH24" s="28">
        <v>3.68</v>
      </c>
      <c r="AI24" s="59">
        <f t="shared" si="6"/>
        <v>-0.1494565217391306</v>
      </c>
      <c r="AK24" s="28">
        <v>5.0799999999999983</v>
      </c>
      <c r="AL24" s="59">
        <f t="shared" si="7"/>
        <v>0.16732283464566888</v>
      </c>
      <c r="AN24" s="28">
        <v>0</v>
      </c>
      <c r="AO24" s="59">
        <f t="shared" si="8"/>
        <v>0</v>
      </c>
      <c r="AQ24" s="28"/>
      <c r="AR24" s="59">
        <f t="shared" si="9"/>
        <v>0</v>
      </c>
      <c r="AT24" s="28">
        <v>25.56</v>
      </c>
      <c r="AU24" s="29">
        <v>20.39</v>
      </c>
      <c r="AV24" s="29">
        <v>27.35</v>
      </c>
      <c r="AW24" s="29">
        <v>23.57</v>
      </c>
      <c r="AX24" s="29">
        <v>31.48</v>
      </c>
      <c r="AY24" s="29">
        <v>25.2</v>
      </c>
      <c r="AZ24" s="29">
        <v>33.590000000000003</v>
      </c>
      <c r="BA24" s="29">
        <v>25.38</v>
      </c>
      <c r="BB24" s="29">
        <v>33.82</v>
      </c>
      <c r="BC24" s="29">
        <v>25.56</v>
      </c>
      <c r="BD24" s="29">
        <v>34.049999999999997</v>
      </c>
      <c r="BE24" s="29">
        <v>26.3</v>
      </c>
      <c r="BF24" s="29">
        <v>35.01</v>
      </c>
      <c r="BG24" s="29">
        <v>21.94</v>
      </c>
      <c r="BH24" s="29">
        <v>30.33</v>
      </c>
      <c r="BI24" s="30">
        <v>22.08</v>
      </c>
      <c r="BJ24" s="30">
        <v>30.52</v>
      </c>
      <c r="BK24" s="30">
        <v>22.21</v>
      </c>
      <c r="BL24" s="30">
        <v>30.7</v>
      </c>
      <c r="BM24" s="27" t="s">
        <v>52</v>
      </c>
      <c r="BN24" s="27" t="s">
        <v>55</v>
      </c>
      <c r="BO24" s="7"/>
    </row>
    <row r="25" spans="1:67" x14ac:dyDescent="0.3">
      <c r="A25" s="19" t="s">
        <v>48</v>
      </c>
      <c r="B25" s="20" t="s">
        <v>124</v>
      </c>
      <c r="C25" s="21">
        <v>7899470802282</v>
      </c>
      <c r="D25" s="22">
        <v>23783</v>
      </c>
      <c r="E25" s="23">
        <v>15000159</v>
      </c>
      <c r="F25" s="24" t="s">
        <v>209</v>
      </c>
      <c r="G25" s="25" t="s">
        <v>78</v>
      </c>
      <c r="H25" s="26" t="s">
        <v>27</v>
      </c>
      <c r="I25" s="27">
        <v>100</v>
      </c>
      <c r="J25" s="28">
        <v>9.5299999999999994</v>
      </c>
      <c r="L25" s="28">
        <v>9.35</v>
      </c>
      <c r="M25" s="28">
        <v>9.5299999999999994</v>
      </c>
      <c r="N25" s="59">
        <f t="shared" si="10"/>
        <v>0</v>
      </c>
      <c r="P25" s="28">
        <v>10.25</v>
      </c>
      <c r="Q25" s="59">
        <f t="shared" si="0"/>
        <v>7.0243902439024453E-2</v>
      </c>
      <c r="S25" s="28">
        <v>11.02</v>
      </c>
      <c r="T25" s="59">
        <f t="shared" si="1"/>
        <v>0.13520871143375679</v>
      </c>
      <c r="V25" s="28">
        <v>9.6604341285192366</v>
      </c>
      <c r="W25" s="59">
        <f t="shared" si="2"/>
        <v>1.3501890989989107E-2</v>
      </c>
      <c r="Y25" s="28">
        <v>10.319100091827366</v>
      </c>
      <c r="Z25" s="59">
        <f t="shared" si="3"/>
        <v>7.6469855394883379E-2</v>
      </c>
      <c r="AB25" s="28">
        <v>11.074156196107417</v>
      </c>
      <c r="AC25" s="59">
        <f t="shared" si="4"/>
        <v>0.13943781979977765</v>
      </c>
      <c r="AE25" s="28">
        <v>9.126903553299492</v>
      </c>
      <c r="AF25" s="59">
        <f t="shared" si="5"/>
        <v>-4.4165739710789742E-2</v>
      </c>
      <c r="AH25" s="28">
        <v>0</v>
      </c>
      <c r="AI25" s="59">
        <f t="shared" si="6"/>
        <v>0</v>
      </c>
      <c r="AK25" s="28">
        <v>0</v>
      </c>
      <c r="AL25" s="59">
        <f t="shared" si="7"/>
        <v>0</v>
      </c>
      <c r="AN25" s="28">
        <v>0</v>
      </c>
      <c r="AO25" s="59">
        <f t="shared" si="8"/>
        <v>0</v>
      </c>
      <c r="AQ25" s="28"/>
      <c r="AR25" s="59">
        <f t="shared" si="9"/>
        <v>0</v>
      </c>
      <c r="AT25" s="28">
        <v>38.29</v>
      </c>
      <c r="AU25" s="29">
        <v>30.55</v>
      </c>
      <c r="AV25" s="29">
        <v>40.98</v>
      </c>
      <c r="AW25" s="29">
        <v>35.31</v>
      </c>
      <c r="AX25" s="29">
        <v>47.16</v>
      </c>
      <c r="AY25" s="29">
        <v>37.75</v>
      </c>
      <c r="AZ25" s="29">
        <v>50.31</v>
      </c>
      <c r="BA25" s="29">
        <v>38.020000000000003</v>
      </c>
      <c r="BB25" s="29">
        <v>50.66</v>
      </c>
      <c r="BC25" s="29">
        <v>38.29</v>
      </c>
      <c r="BD25" s="29">
        <v>51.01</v>
      </c>
      <c r="BE25" s="29">
        <v>39.4</v>
      </c>
      <c r="BF25" s="29">
        <v>52.44</v>
      </c>
      <c r="BG25" s="29">
        <v>32.869999999999997</v>
      </c>
      <c r="BH25" s="29">
        <v>45.44</v>
      </c>
      <c r="BI25" s="30">
        <v>33.07</v>
      </c>
      <c r="BJ25" s="30">
        <v>45.72</v>
      </c>
      <c r="BK25" s="30">
        <v>33.270000000000003</v>
      </c>
      <c r="BL25" s="30">
        <v>45.99</v>
      </c>
      <c r="BM25" s="27" t="s">
        <v>52</v>
      </c>
      <c r="BN25" s="27" t="s">
        <v>55</v>
      </c>
      <c r="BO25" s="7"/>
    </row>
    <row r="26" spans="1:67" x14ac:dyDescent="0.3">
      <c r="A26" s="34" t="s">
        <v>48</v>
      </c>
      <c r="B26" s="35" t="s">
        <v>124</v>
      </c>
      <c r="C26" s="36">
        <v>7899470803067</v>
      </c>
      <c r="D26" s="44">
        <v>24129</v>
      </c>
      <c r="E26" s="50">
        <v>15000114</v>
      </c>
      <c r="F26" s="37" t="s">
        <v>153</v>
      </c>
      <c r="G26" s="38" t="s">
        <v>78</v>
      </c>
      <c r="H26" s="46" t="s">
        <v>27</v>
      </c>
      <c r="I26" s="39">
        <v>60</v>
      </c>
      <c r="J26" s="28">
        <v>10.85</v>
      </c>
      <c r="L26" s="40">
        <v>10.649524479999998</v>
      </c>
      <c r="M26" s="28">
        <v>10.85</v>
      </c>
      <c r="N26" s="59">
        <f t="shared" si="10"/>
        <v>0</v>
      </c>
      <c r="P26" s="28">
        <v>11.66</v>
      </c>
      <c r="Q26" s="59">
        <f t="shared" si="0"/>
        <v>6.9468267581475174E-2</v>
      </c>
      <c r="S26" s="28">
        <v>12.54</v>
      </c>
      <c r="T26" s="59">
        <f t="shared" si="1"/>
        <v>0.13476874003189787</v>
      </c>
      <c r="V26" s="28">
        <v>10.98936170212766</v>
      </c>
      <c r="W26" s="59">
        <f t="shared" si="2"/>
        <v>1.268151016456931E-2</v>
      </c>
      <c r="Y26" s="28">
        <v>11.738636363636363</v>
      </c>
      <c r="Z26" s="59">
        <f t="shared" si="3"/>
        <v>7.5701839303001006E-2</v>
      </c>
      <c r="AB26" s="28">
        <v>12.597560975609756</v>
      </c>
      <c r="AC26" s="59">
        <f t="shared" si="4"/>
        <v>0.1387221684414327</v>
      </c>
      <c r="AE26" s="28">
        <v>10.33</v>
      </c>
      <c r="AF26" s="59">
        <f t="shared" si="5"/>
        <v>-5.0338818973862498E-2</v>
      </c>
      <c r="AH26" s="28">
        <v>0</v>
      </c>
      <c r="AI26" s="59">
        <f t="shared" si="6"/>
        <v>0</v>
      </c>
      <c r="AK26" s="28">
        <v>0</v>
      </c>
      <c r="AL26" s="59">
        <f t="shared" si="7"/>
        <v>0</v>
      </c>
      <c r="AN26" s="28">
        <v>0</v>
      </c>
      <c r="AO26" s="59">
        <f t="shared" si="8"/>
        <v>0</v>
      </c>
      <c r="AQ26" s="28"/>
      <c r="AR26" s="59">
        <f t="shared" si="9"/>
        <v>0</v>
      </c>
      <c r="AT26" s="40">
        <v>43.4</v>
      </c>
      <c r="AU26" s="41">
        <v>34.630000000000003</v>
      </c>
      <c r="AV26" s="41">
        <v>46.45</v>
      </c>
      <c r="AW26" s="41">
        <v>40.020000000000003</v>
      </c>
      <c r="AX26" s="41">
        <v>53.45</v>
      </c>
      <c r="AY26" s="41">
        <v>42.79</v>
      </c>
      <c r="AZ26" s="41">
        <v>57.03</v>
      </c>
      <c r="BA26" s="41">
        <v>43.09</v>
      </c>
      <c r="BB26" s="41">
        <v>57.42</v>
      </c>
      <c r="BC26" s="41">
        <v>43.4</v>
      </c>
      <c r="BD26" s="41">
        <v>57.82</v>
      </c>
      <c r="BE26" s="41">
        <v>44.66</v>
      </c>
      <c r="BF26" s="41">
        <v>59.44</v>
      </c>
      <c r="BG26" s="41">
        <v>37.26</v>
      </c>
      <c r="BH26" s="41">
        <v>51.51</v>
      </c>
      <c r="BI26" s="42">
        <v>37.479999999999997</v>
      </c>
      <c r="BJ26" s="42">
        <v>51.81</v>
      </c>
      <c r="BK26" s="42">
        <v>37.71</v>
      </c>
      <c r="BL26" s="42">
        <v>52.13</v>
      </c>
      <c r="BM26" s="39" t="s">
        <v>52</v>
      </c>
      <c r="BN26" s="39" t="s">
        <v>55</v>
      </c>
      <c r="BO26" s="51"/>
    </row>
    <row r="27" spans="1:67" x14ac:dyDescent="0.3">
      <c r="A27" s="19" t="s">
        <v>48</v>
      </c>
      <c r="B27" s="20" t="s">
        <v>124</v>
      </c>
      <c r="C27" s="21">
        <v>7899470802299</v>
      </c>
      <c r="D27" s="22">
        <v>23830</v>
      </c>
      <c r="E27" s="23">
        <v>15000160</v>
      </c>
      <c r="F27" s="24" t="s">
        <v>202</v>
      </c>
      <c r="G27" s="25" t="s">
        <v>59</v>
      </c>
      <c r="H27" s="26" t="s">
        <v>27</v>
      </c>
      <c r="I27" s="27">
        <v>50</v>
      </c>
      <c r="J27" s="28">
        <v>11.03</v>
      </c>
      <c r="L27" s="28">
        <v>10.82</v>
      </c>
      <c r="M27" s="28">
        <v>11.03</v>
      </c>
      <c r="N27" s="59">
        <f t="shared" si="10"/>
        <v>0</v>
      </c>
      <c r="P27" s="28">
        <v>11.86</v>
      </c>
      <c r="Q27" s="59">
        <f t="shared" si="0"/>
        <v>6.9983136593591899E-2</v>
      </c>
      <c r="S27" s="28">
        <v>12.76</v>
      </c>
      <c r="T27" s="59">
        <f t="shared" si="1"/>
        <v>0.13557993730407525</v>
      </c>
      <c r="V27" s="28">
        <v>11.178336557059962</v>
      </c>
      <c r="W27" s="59">
        <f t="shared" si="2"/>
        <v>1.3270002768549394E-2</v>
      </c>
      <c r="Y27" s="28">
        <v>11.940495867768595</v>
      </c>
      <c r="Z27" s="59">
        <f t="shared" si="3"/>
        <v>7.6252768549280203E-2</v>
      </c>
      <c r="AB27" s="28">
        <v>12.814190687361419</v>
      </c>
      <c r="AC27" s="59">
        <f t="shared" si="4"/>
        <v>0.13923553433001112</v>
      </c>
      <c r="AE27" s="28">
        <v>10.073604060913706</v>
      </c>
      <c r="AF27" s="59">
        <f t="shared" si="5"/>
        <v>-9.4940791131267188E-2</v>
      </c>
      <c r="AH27" s="28">
        <v>0</v>
      </c>
      <c r="AI27" s="59">
        <f t="shared" si="6"/>
        <v>0</v>
      </c>
      <c r="AK27" s="28">
        <v>0</v>
      </c>
      <c r="AL27" s="59">
        <f t="shared" si="7"/>
        <v>0</v>
      </c>
      <c r="AN27" s="28">
        <v>0</v>
      </c>
      <c r="AO27" s="59">
        <f t="shared" si="8"/>
        <v>0</v>
      </c>
      <c r="AQ27" s="28"/>
      <c r="AR27" s="59">
        <f t="shared" si="9"/>
        <v>0</v>
      </c>
      <c r="AT27" s="28">
        <v>52.01</v>
      </c>
      <c r="AU27" s="29">
        <v>41.5</v>
      </c>
      <c r="AV27" s="29">
        <v>55.67</v>
      </c>
      <c r="AW27" s="29">
        <v>47.96</v>
      </c>
      <c r="AX27" s="29">
        <v>64.06</v>
      </c>
      <c r="AY27" s="29">
        <v>51.28</v>
      </c>
      <c r="AZ27" s="29">
        <v>68.349999999999994</v>
      </c>
      <c r="BA27" s="29">
        <v>51.64</v>
      </c>
      <c r="BB27" s="29">
        <v>68.81</v>
      </c>
      <c r="BC27" s="29">
        <v>52.01</v>
      </c>
      <c r="BD27" s="29">
        <v>69.290000000000006</v>
      </c>
      <c r="BE27" s="29">
        <v>53.52</v>
      </c>
      <c r="BF27" s="29">
        <v>71.239999999999995</v>
      </c>
      <c r="BG27" s="29">
        <v>44.65</v>
      </c>
      <c r="BH27" s="29">
        <v>61.73</v>
      </c>
      <c r="BI27" s="30">
        <v>44.92</v>
      </c>
      <c r="BJ27" s="30">
        <v>62.1</v>
      </c>
      <c r="BK27" s="30">
        <v>45.19</v>
      </c>
      <c r="BL27" s="30">
        <v>62.47</v>
      </c>
      <c r="BM27" s="27" t="s">
        <v>52</v>
      </c>
      <c r="BN27" s="27" t="s">
        <v>55</v>
      </c>
      <c r="BO27" s="7"/>
    </row>
    <row r="28" spans="1:67" x14ac:dyDescent="0.3">
      <c r="A28" s="19" t="s">
        <v>48</v>
      </c>
      <c r="B28" s="20" t="s">
        <v>124</v>
      </c>
      <c r="C28" s="21">
        <v>7898133131110</v>
      </c>
      <c r="D28" s="22">
        <v>23825</v>
      </c>
      <c r="E28" s="23">
        <v>15000273</v>
      </c>
      <c r="F28" s="24" t="s">
        <v>292</v>
      </c>
      <c r="G28" s="25" t="s">
        <v>69</v>
      </c>
      <c r="H28" s="26" t="s">
        <v>27</v>
      </c>
      <c r="I28" s="27">
        <v>30</v>
      </c>
      <c r="J28" s="28">
        <v>3.62</v>
      </c>
      <c r="L28" s="28">
        <v>3.55</v>
      </c>
      <c r="M28" s="28">
        <v>3.62</v>
      </c>
      <c r="N28" s="59">
        <f t="shared" si="10"/>
        <v>0</v>
      </c>
      <c r="P28" s="28">
        <v>3.89</v>
      </c>
      <c r="Q28" s="59">
        <f t="shared" si="0"/>
        <v>6.9408740359897192E-2</v>
      </c>
      <c r="S28" s="28">
        <v>4.18</v>
      </c>
      <c r="T28" s="59">
        <f t="shared" si="1"/>
        <v>0.13397129186602863</v>
      </c>
      <c r="V28" s="28">
        <v>3.6643026004728139</v>
      </c>
      <c r="W28" s="59">
        <f t="shared" si="2"/>
        <v>1.2090322580645352E-2</v>
      </c>
      <c r="Y28" s="28">
        <v>3.9141414141414144</v>
      </c>
      <c r="Z28" s="59">
        <f t="shared" si="3"/>
        <v>7.5148387096774183E-2</v>
      </c>
      <c r="AB28" s="28">
        <v>4.2005420054200551</v>
      </c>
      <c r="AC28" s="59">
        <f t="shared" si="4"/>
        <v>0.13820645161290335</v>
      </c>
      <c r="AE28" s="28">
        <v>3.3045685279187822</v>
      </c>
      <c r="AF28" s="59">
        <f t="shared" si="5"/>
        <v>-9.5453149001536008E-2</v>
      </c>
      <c r="AH28" s="28">
        <v>0</v>
      </c>
      <c r="AI28" s="59">
        <f t="shared" si="6"/>
        <v>0</v>
      </c>
      <c r="AK28" s="28">
        <v>0</v>
      </c>
      <c r="AL28" s="59">
        <f t="shared" si="7"/>
        <v>0</v>
      </c>
      <c r="AN28" s="28">
        <v>0</v>
      </c>
      <c r="AO28" s="59">
        <f t="shared" si="8"/>
        <v>0</v>
      </c>
      <c r="AQ28" s="28"/>
      <c r="AR28" s="59">
        <f t="shared" si="9"/>
        <v>0</v>
      </c>
      <c r="AT28" s="28">
        <v>15.13</v>
      </c>
      <c r="AU28" s="29">
        <v>12.07</v>
      </c>
      <c r="AV28" s="29">
        <v>16.190000000000001</v>
      </c>
      <c r="AW28" s="29">
        <v>13.95</v>
      </c>
      <c r="AX28" s="29">
        <v>18.63</v>
      </c>
      <c r="AY28" s="29">
        <v>14.92</v>
      </c>
      <c r="AZ28" s="29">
        <v>19.88</v>
      </c>
      <c r="BA28" s="29">
        <v>15.02</v>
      </c>
      <c r="BB28" s="29">
        <v>20.010000000000002</v>
      </c>
      <c r="BC28" s="29">
        <v>15.13</v>
      </c>
      <c r="BD28" s="29">
        <v>20.16</v>
      </c>
      <c r="BE28" s="29">
        <v>15.57</v>
      </c>
      <c r="BF28" s="29">
        <v>20.72</v>
      </c>
      <c r="BG28" s="29">
        <v>12.99</v>
      </c>
      <c r="BH28" s="29">
        <v>17.96</v>
      </c>
      <c r="BI28" s="30">
        <v>13.07</v>
      </c>
      <c r="BJ28" s="30">
        <v>18.07</v>
      </c>
      <c r="BK28" s="30">
        <v>13.15</v>
      </c>
      <c r="BL28" s="30">
        <v>18.18</v>
      </c>
      <c r="BM28" s="27" t="s">
        <v>52</v>
      </c>
      <c r="BN28" s="27" t="s">
        <v>55</v>
      </c>
      <c r="BO28" s="7"/>
    </row>
    <row r="29" spans="1:67" x14ac:dyDescent="0.3">
      <c r="A29" s="34" t="s">
        <v>48</v>
      </c>
      <c r="B29" s="35" t="s">
        <v>124</v>
      </c>
      <c r="C29" s="36">
        <v>7898133131400</v>
      </c>
      <c r="D29" s="44">
        <v>23828</v>
      </c>
      <c r="E29" s="50">
        <v>15000079</v>
      </c>
      <c r="F29" s="37" t="s">
        <v>203</v>
      </c>
      <c r="G29" s="38" t="s">
        <v>59</v>
      </c>
      <c r="H29" s="46" t="s">
        <v>27</v>
      </c>
      <c r="I29" s="39">
        <v>200</v>
      </c>
      <c r="J29" s="28">
        <v>1.48</v>
      </c>
      <c r="L29" s="40">
        <v>1.45</v>
      </c>
      <c r="M29" s="28">
        <v>1.48</v>
      </c>
      <c r="N29" s="59">
        <f t="shared" si="10"/>
        <v>0</v>
      </c>
      <c r="P29" s="28">
        <v>1.59</v>
      </c>
      <c r="Q29" s="59">
        <f t="shared" si="0"/>
        <v>6.9182389937107014E-2</v>
      </c>
      <c r="S29" s="28">
        <v>1.71</v>
      </c>
      <c r="T29" s="59">
        <f t="shared" si="1"/>
        <v>0.13450292397660812</v>
      </c>
      <c r="V29" s="28">
        <v>1.5</v>
      </c>
      <c r="W29" s="59">
        <f t="shared" si="2"/>
        <v>1.3333333333333308E-2</v>
      </c>
      <c r="Y29" s="28">
        <v>1.6022727272727271</v>
      </c>
      <c r="Z29" s="59">
        <f t="shared" si="3"/>
        <v>7.6312056737588563E-2</v>
      </c>
      <c r="AB29" s="28">
        <v>1.7195121951219512</v>
      </c>
      <c r="AC29" s="59">
        <f t="shared" si="4"/>
        <v>0.13929078014184393</v>
      </c>
      <c r="AE29" s="28">
        <v>1.41</v>
      </c>
      <c r="AF29" s="59">
        <f t="shared" si="5"/>
        <v>-4.9645390070921946E-2</v>
      </c>
      <c r="AH29" s="28">
        <v>1.4</v>
      </c>
      <c r="AI29" s="59">
        <f t="shared" si="6"/>
        <v>-5.7142857142857162E-2</v>
      </c>
      <c r="AK29" s="28">
        <v>0</v>
      </c>
      <c r="AL29" s="59">
        <f t="shared" si="7"/>
        <v>0</v>
      </c>
      <c r="AN29" s="28">
        <v>0</v>
      </c>
      <c r="AO29" s="59">
        <f t="shared" si="8"/>
        <v>0</v>
      </c>
      <c r="AQ29" s="28"/>
      <c r="AR29" s="59">
        <f t="shared" si="9"/>
        <v>0</v>
      </c>
      <c r="AT29" s="40">
        <v>6.92</v>
      </c>
      <c r="AU29" s="41">
        <v>5.52</v>
      </c>
      <c r="AV29" s="41">
        <v>7.4</v>
      </c>
      <c r="AW29" s="41">
        <v>6.38</v>
      </c>
      <c r="AX29" s="41">
        <v>8.52</v>
      </c>
      <c r="AY29" s="41">
        <v>6.82</v>
      </c>
      <c r="AZ29" s="41">
        <v>9.09</v>
      </c>
      <c r="BA29" s="41">
        <v>6.87</v>
      </c>
      <c r="BB29" s="41">
        <v>9.15</v>
      </c>
      <c r="BC29" s="41">
        <v>6.92</v>
      </c>
      <c r="BD29" s="41">
        <v>9.2200000000000006</v>
      </c>
      <c r="BE29" s="41">
        <v>7.12</v>
      </c>
      <c r="BF29" s="41">
        <v>9.48</v>
      </c>
      <c r="BG29" s="41">
        <v>5.94</v>
      </c>
      <c r="BH29" s="41">
        <v>8.2100000000000009</v>
      </c>
      <c r="BI29" s="42">
        <v>5.98</v>
      </c>
      <c r="BJ29" s="42">
        <v>8.27</v>
      </c>
      <c r="BK29" s="42">
        <v>6.01</v>
      </c>
      <c r="BL29" s="42">
        <v>8.31</v>
      </c>
      <c r="BM29" s="39" t="s">
        <v>52</v>
      </c>
      <c r="BN29" s="39" t="s">
        <v>55</v>
      </c>
      <c r="BO29" s="51"/>
    </row>
    <row r="30" spans="1:67" x14ac:dyDescent="0.3">
      <c r="A30" s="19" t="s">
        <v>48</v>
      </c>
      <c r="B30" s="20" t="s">
        <v>124</v>
      </c>
      <c r="C30" s="21">
        <v>7898133139253</v>
      </c>
      <c r="D30" s="22">
        <v>23833</v>
      </c>
      <c r="E30" s="23">
        <v>15000080</v>
      </c>
      <c r="F30" s="24" t="s">
        <v>201</v>
      </c>
      <c r="G30" s="25" t="s">
        <v>111</v>
      </c>
      <c r="H30" s="26" t="s">
        <v>27</v>
      </c>
      <c r="I30" s="27">
        <v>24</v>
      </c>
      <c r="J30" s="28">
        <v>3.97</v>
      </c>
      <c r="L30" s="28">
        <v>4.08</v>
      </c>
      <c r="M30" s="28">
        <v>3.97</v>
      </c>
      <c r="N30" s="59">
        <f t="shared" si="10"/>
        <v>0</v>
      </c>
      <c r="P30" s="28">
        <v>4.2699999999999996</v>
      </c>
      <c r="Q30" s="59">
        <f t="shared" si="0"/>
        <v>7.0257611241217655E-2</v>
      </c>
      <c r="S30" s="28">
        <v>4.59</v>
      </c>
      <c r="T30" s="59">
        <f t="shared" si="1"/>
        <v>0.13507625272331147</v>
      </c>
      <c r="V30" s="28">
        <v>4.0189125295508283</v>
      </c>
      <c r="W30" s="59">
        <f t="shared" si="2"/>
        <v>1.2170588235294266E-2</v>
      </c>
      <c r="Y30" s="28">
        <v>4.2929292929292933</v>
      </c>
      <c r="Z30" s="59">
        <f t="shared" si="3"/>
        <v>7.5223529411764689E-2</v>
      </c>
      <c r="AB30" s="28">
        <v>4.6070460704607052</v>
      </c>
      <c r="AC30" s="59">
        <f t="shared" si="4"/>
        <v>0.13827647058823533</v>
      </c>
      <c r="AE30" s="28">
        <v>3.6776649746192898</v>
      </c>
      <c r="AF30" s="59">
        <f t="shared" si="5"/>
        <v>-7.9489302967563846E-2</v>
      </c>
      <c r="AH30" s="28">
        <v>3.78</v>
      </c>
      <c r="AI30" s="59">
        <f t="shared" si="6"/>
        <v>-5.0264550264550456E-2</v>
      </c>
      <c r="AK30" s="28">
        <v>6.8249999999999993</v>
      </c>
      <c r="AL30" s="59">
        <f t="shared" si="7"/>
        <v>0.41831501831501827</v>
      </c>
      <c r="AN30" s="28">
        <v>6.4595474999999993</v>
      </c>
      <c r="AO30" s="59">
        <f t="shared" si="8"/>
        <v>0.38540586627778484</v>
      </c>
      <c r="AQ30" s="28"/>
      <c r="AR30" s="59">
        <f t="shared" si="9"/>
        <v>0</v>
      </c>
      <c r="AT30" s="28">
        <v>17.77</v>
      </c>
      <c r="AU30" s="29">
        <v>14.18</v>
      </c>
      <c r="AV30" s="29">
        <v>19.02</v>
      </c>
      <c r="AW30" s="29">
        <v>16.38</v>
      </c>
      <c r="AX30" s="29">
        <v>21.88</v>
      </c>
      <c r="AY30" s="29">
        <v>17.52</v>
      </c>
      <c r="AZ30" s="29">
        <v>23.35</v>
      </c>
      <c r="BA30" s="29">
        <v>17.64</v>
      </c>
      <c r="BB30" s="29">
        <v>23.5</v>
      </c>
      <c r="BC30" s="29">
        <v>17.77</v>
      </c>
      <c r="BD30" s="29">
        <v>23.68</v>
      </c>
      <c r="BE30" s="29">
        <v>18.28</v>
      </c>
      <c r="BF30" s="29">
        <v>24.33</v>
      </c>
      <c r="BG30" s="29">
        <v>15.26</v>
      </c>
      <c r="BH30" s="29">
        <v>21.1</v>
      </c>
      <c r="BI30" s="30">
        <v>15.35</v>
      </c>
      <c r="BJ30" s="30">
        <v>21.22</v>
      </c>
      <c r="BK30" s="30">
        <v>15.44</v>
      </c>
      <c r="BL30" s="30">
        <v>21.35</v>
      </c>
      <c r="BM30" s="27" t="s">
        <v>52</v>
      </c>
      <c r="BN30" s="27" t="s">
        <v>53</v>
      </c>
      <c r="BO30" s="7"/>
    </row>
    <row r="31" spans="1:67" x14ac:dyDescent="0.3">
      <c r="A31" s="19" t="s">
        <v>48</v>
      </c>
      <c r="B31" s="20" t="s">
        <v>124</v>
      </c>
      <c r="C31" s="21">
        <v>7898133139246</v>
      </c>
      <c r="D31" s="22">
        <v>23836</v>
      </c>
      <c r="E31" s="23">
        <v>15000081</v>
      </c>
      <c r="F31" s="24" t="s">
        <v>200</v>
      </c>
      <c r="G31" s="25" t="s">
        <v>111</v>
      </c>
      <c r="H31" s="26" t="s">
        <v>27</v>
      </c>
      <c r="I31" s="27">
        <v>24</v>
      </c>
      <c r="J31" s="28">
        <v>3.97</v>
      </c>
      <c r="L31" s="28">
        <v>4.08</v>
      </c>
      <c r="M31" s="28">
        <v>3.97</v>
      </c>
      <c r="N31" s="59">
        <f t="shared" si="10"/>
        <v>0</v>
      </c>
      <c r="P31" s="28">
        <v>4.2699999999999996</v>
      </c>
      <c r="Q31" s="59">
        <f t="shared" si="0"/>
        <v>7.0257611241217655E-2</v>
      </c>
      <c r="S31" s="28">
        <v>4.59</v>
      </c>
      <c r="T31" s="59">
        <f t="shared" si="1"/>
        <v>0.13507625272331147</v>
      </c>
      <c r="V31" s="28">
        <v>4.0189125295508283</v>
      </c>
      <c r="W31" s="59">
        <f t="shared" si="2"/>
        <v>1.2170588235294266E-2</v>
      </c>
      <c r="Y31" s="28">
        <v>4.2929292929292933</v>
      </c>
      <c r="Z31" s="59">
        <f t="shared" si="3"/>
        <v>7.5223529411764689E-2</v>
      </c>
      <c r="AB31" s="28">
        <v>4.6070460704607052</v>
      </c>
      <c r="AC31" s="59">
        <f t="shared" si="4"/>
        <v>0.13827647058823533</v>
      </c>
      <c r="AE31" s="28">
        <v>3.6776649746192898</v>
      </c>
      <c r="AF31" s="59">
        <f t="shared" si="5"/>
        <v>-7.9489302967563846E-2</v>
      </c>
      <c r="AH31" s="28">
        <v>3.78</v>
      </c>
      <c r="AI31" s="59">
        <f t="shared" si="6"/>
        <v>-5.0264550264550456E-2</v>
      </c>
      <c r="AK31" s="28">
        <v>0</v>
      </c>
      <c r="AL31" s="59">
        <f t="shared" si="7"/>
        <v>0</v>
      </c>
      <c r="AN31" s="28">
        <v>0</v>
      </c>
      <c r="AO31" s="59">
        <f t="shared" si="8"/>
        <v>0</v>
      </c>
      <c r="AQ31" s="28"/>
      <c r="AR31" s="59">
        <f t="shared" si="9"/>
        <v>0</v>
      </c>
      <c r="AT31" s="28">
        <v>17.760000000000002</v>
      </c>
      <c r="AU31" s="29">
        <v>14.17</v>
      </c>
      <c r="AV31" s="29">
        <v>19</v>
      </c>
      <c r="AW31" s="29">
        <v>16.37</v>
      </c>
      <c r="AX31" s="29">
        <v>21.86</v>
      </c>
      <c r="AY31" s="29">
        <v>17.510000000000002</v>
      </c>
      <c r="AZ31" s="29">
        <v>23.34</v>
      </c>
      <c r="BA31" s="29">
        <v>17.63</v>
      </c>
      <c r="BB31" s="29">
        <v>23.49</v>
      </c>
      <c r="BC31" s="29">
        <v>17.760000000000002</v>
      </c>
      <c r="BD31" s="29">
        <v>23.66</v>
      </c>
      <c r="BE31" s="29">
        <v>18.27</v>
      </c>
      <c r="BF31" s="29">
        <v>24.32</v>
      </c>
      <c r="BG31" s="29">
        <v>15.25</v>
      </c>
      <c r="BH31" s="29">
        <v>21.08</v>
      </c>
      <c r="BI31" s="30">
        <v>15.34</v>
      </c>
      <c r="BJ31" s="30">
        <v>21.21</v>
      </c>
      <c r="BK31" s="30">
        <v>15.43</v>
      </c>
      <c r="BL31" s="30">
        <v>21.33</v>
      </c>
      <c r="BM31" s="27" t="s">
        <v>52</v>
      </c>
      <c r="BN31" s="27" t="s">
        <v>53</v>
      </c>
      <c r="BO31" s="7"/>
    </row>
    <row r="32" spans="1:67" x14ac:dyDescent="0.3">
      <c r="A32" s="19" t="s">
        <v>48</v>
      </c>
      <c r="B32" s="20" t="s">
        <v>124</v>
      </c>
      <c r="C32" s="21">
        <v>7898133139277</v>
      </c>
      <c r="D32" s="22">
        <v>23839</v>
      </c>
      <c r="E32" s="23">
        <v>15000082</v>
      </c>
      <c r="F32" s="24" t="s">
        <v>199</v>
      </c>
      <c r="G32" s="25" t="s">
        <v>111</v>
      </c>
      <c r="H32" s="26" t="s">
        <v>27</v>
      </c>
      <c r="I32" s="27">
        <v>24</v>
      </c>
      <c r="J32" s="28">
        <v>3.97</v>
      </c>
      <c r="L32" s="28">
        <v>4.08</v>
      </c>
      <c r="M32" s="28">
        <v>3.97</v>
      </c>
      <c r="N32" s="59">
        <f t="shared" si="10"/>
        <v>0</v>
      </c>
      <c r="P32" s="28">
        <v>4.2699999999999996</v>
      </c>
      <c r="Q32" s="59">
        <f t="shared" si="0"/>
        <v>7.0257611241217655E-2</v>
      </c>
      <c r="S32" s="28">
        <v>4.59</v>
      </c>
      <c r="T32" s="59">
        <f t="shared" si="1"/>
        <v>0.13507625272331147</v>
      </c>
      <c r="V32" s="28">
        <v>4.0189125295508283</v>
      </c>
      <c r="W32" s="59">
        <f t="shared" si="2"/>
        <v>1.2170588235294266E-2</v>
      </c>
      <c r="Y32" s="28">
        <v>4.2929292929292933</v>
      </c>
      <c r="Z32" s="59">
        <f t="shared" si="3"/>
        <v>7.5223529411764689E-2</v>
      </c>
      <c r="AB32" s="28">
        <v>4.6070460704607052</v>
      </c>
      <c r="AC32" s="59">
        <f t="shared" si="4"/>
        <v>0.13827647058823533</v>
      </c>
      <c r="AE32" s="28">
        <v>3.6776649746192898</v>
      </c>
      <c r="AF32" s="59">
        <f t="shared" si="5"/>
        <v>-7.9489302967563846E-2</v>
      </c>
      <c r="AH32" s="28">
        <v>3.78</v>
      </c>
      <c r="AI32" s="59">
        <f t="shared" si="6"/>
        <v>-5.0264550264550456E-2</v>
      </c>
      <c r="AK32" s="28">
        <v>0</v>
      </c>
      <c r="AL32" s="59">
        <f t="shared" si="7"/>
        <v>0</v>
      </c>
      <c r="AN32" s="28">
        <v>0</v>
      </c>
      <c r="AO32" s="59">
        <f t="shared" si="8"/>
        <v>0</v>
      </c>
      <c r="AQ32" s="28"/>
      <c r="AR32" s="59">
        <f t="shared" si="9"/>
        <v>0</v>
      </c>
      <c r="AT32" s="28">
        <v>17.77</v>
      </c>
      <c r="AU32" s="29">
        <v>14.18</v>
      </c>
      <c r="AV32" s="29">
        <v>19.02</v>
      </c>
      <c r="AW32" s="29">
        <v>16.38</v>
      </c>
      <c r="AX32" s="29">
        <v>21.88</v>
      </c>
      <c r="AY32" s="29">
        <v>17.52</v>
      </c>
      <c r="AZ32" s="29">
        <v>23.35</v>
      </c>
      <c r="BA32" s="29">
        <v>17.64</v>
      </c>
      <c r="BB32" s="29">
        <v>23.5</v>
      </c>
      <c r="BC32" s="29">
        <v>17.77</v>
      </c>
      <c r="BD32" s="29">
        <v>23.68</v>
      </c>
      <c r="BE32" s="29">
        <v>18.28</v>
      </c>
      <c r="BF32" s="29">
        <v>24.33</v>
      </c>
      <c r="BG32" s="29">
        <v>15.26</v>
      </c>
      <c r="BH32" s="29">
        <v>21.1</v>
      </c>
      <c r="BI32" s="30">
        <v>15.35</v>
      </c>
      <c r="BJ32" s="30">
        <v>21.22</v>
      </c>
      <c r="BK32" s="30">
        <v>15.44</v>
      </c>
      <c r="BL32" s="30">
        <v>21.35</v>
      </c>
      <c r="BM32" s="27" t="s">
        <v>52</v>
      </c>
      <c r="BN32" s="27" t="s">
        <v>53</v>
      </c>
      <c r="BO32" s="7"/>
    </row>
    <row r="33" spans="1:67" x14ac:dyDescent="0.3">
      <c r="A33" s="19" t="s">
        <v>48</v>
      </c>
      <c r="B33" s="20" t="s">
        <v>124</v>
      </c>
      <c r="C33" s="21">
        <v>7898133139260</v>
      </c>
      <c r="D33" s="22">
        <v>23843</v>
      </c>
      <c r="E33" s="23">
        <v>15000083</v>
      </c>
      <c r="F33" s="24" t="s">
        <v>197</v>
      </c>
      <c r="G33" s="25" t="s">
        <v>111</v>
      </c>
      <c r="H33" s="26" t="s">
        <v>27</v>
      </c>
      <c r="I33" s="27">
        <v>24</v>
      </c>
      <c r="J33" s="28">
        <v>3.97</v>
      </c>
      <c r="L33" s="28">
        <v>4.08</v>
      </c>
      <c r="M33" s="28">
        <v>3.97</v>
      </c>
      <c r="N33" s="59">
        <f t="shared" si="10"/>
        <v>0</v>
      </c>
      <c r="P33" s="28">
        <v>4.2699999999999996</v>
      </c>
      <c r="Q33" s="59">
        <f t="shared" si="0"/>
        <v>7.0257611241217655E-2</v>
      </c>
      <c r="S33" s="28">
        <v>4.59</v>
      </c>
      <c r="T33" s="59">
        <f t="shared" si="1"/>
        <v>0.13507625272331147</v>
      </c>
      <c r="V33" s="28">
        <v>4.0189125295508283</v>
      </c>
      <c r="W33" s="59">
        <f t="shared" si="2"/>
        <v>1.2170588235294266E-2</v>
      </c>
      <c r="Y33" s="28">
        <v>4.2929292929292933</v>
      </c>
      <c r="Z33" s="59">
        <f t="shared" si="3"/>
        <v>7.5223529411764689E-2</v>
      </c>
      <c r="AB33" s="28">
        <v>4.6070460704607052</v>
      </c>
      <c r="AC33" s="59">
        <f t="shared" si="4"/>
        <v>0.13827647058823533</v>
      </c>
      <c r="AE33" s="28">
        <v>3.6776649746192898</v>
      </c>
      <c r="AF33" s="59">
        <f t="shared" si="5"/>
        <v>-7.9489302967563846E-2</v>
      </c>
      <c r="AH33" s="28">
        <v>3.78</v>
      </c>
      <c r="AI33" s="59">
        <f t="shared" si="6"/>
        <v>-5.0264550264550456E-2</v>
      </c>
      <c r="AK33" s="28">
        <v>6.8249999999999993</v>
      </c>
      <c r="AL33" s="59">
        <f t="shared" si="7"/>
        <v>0.41831501831501827</v>
      </c>
      <c r="AN33" s="28">
        <v>0</v>
      </c>
      <c r="AO33" s="59">
        <f t="shared" si="8"/>
        <v>0</v>
      </c>
      <c r="AQ33" s="28"/>
      <c r="AR33" s="59">
        <f t="shared" si="9"/>
        <v>0</v>
      </c>
      <c r="AT33" s="28">
        <v>17.77</v>
      </c>
      <c r="AU33" s="29">
        <v>14.18</v>
      </c>
      <c r="AV33" s="29">
        <v>19.02</v>
      </c>
      <c r="AW33" s="29">
        <v>16.38</v>
      </c>
      <c r="AX33" s="29">
        <v>21.88</v>
      </c>
      <c r="AY33" s="29">
        <v>17.52</v>
      </c>
      <c r="AZ33" s="29">
        <v>23.35</v>
      </c>
      <c r="BA33" s="29">
        <v>17.64</v>
      </c>
      <c r="BB33" s="29">
        <v>23.5</v>
      </c>
      <c r="BC33" s="29">
        <v>17.77</v>
      </c>
      <c r="BD33" s="29">
        <v>23.68</v>
      </c>
      <c r="BE33" s="29">
        <v>18.28</v>
      </c>
      <c r="BF33" s="29">
        <v>24.33</v>
      </c>
      <c r="BG33" s="29">
        <v>15.26</v>
      </c>
      <c r="BH33" s="29">
        <v>21.1</v>
      </c>
      <c r="BI33" s="30">
        <v>15.35</v>
      </c>
      <c r="BJ33" s="30">
        <v>21.22</v>
      </c>
      <c r="BK33" s="30">
        <v>15.44</v>
      </c>
      <c r="BL33" s="30">
        <v>21.35</v>
      </c>
      <c r="BM33" s="27" t="s">
        <v>52</v>
      </c>
      <c r="BN33" s="27" t="s">
        <v>53</v>
      </c>
      <c r="BO33" s="7"/>
    </row>
    <row r="34" spans="1:67" x14ac:dyDescent="0.3">
      <c r="A34" s="19" t="s">
        <v>48</v>
      </c>
      <c r="B34" s="20" t="s">
        <v>124</v>
      </c>
      <c r="C34" s="21">
        <v>7898133139239</v>
      </c>
      <c r="D34" s="22">
        <v>23846</v>
      </c>
      <c r="E34" s="23">
        <v>15000084</v>
      </c>
      <c r="F34" s="24" t="s">
        <v>196</v>
      </c>
      <c r="G34" s="25" t="s">
        <v>111</v>
      </c>
      <c r="H34" s="26" t="s">
        <v>27</v>
      </c>
      <c r="I34" s="27">
        <v>24</v>
      </c>
      <c r="J34" s="28">
        <v>3.97</v>
      </c>
      <c r="L34" s="28">
        <v>4.08</v>
      </c>
      <c r="M34" s="28">
        <v>3.97</v>
      </c>
      <c r="N34" s="59">
        <f t="shared" si="10"/>
        <v>0</v>
      </c>
      <c r="P34" s="28">
        <v>4.2699999999999996</v>
      </c>
      <c r="Q34" s="59">
        <f t="shared" si="0"/>
        <v>7.0257611241217655E-2</v>
      </c>
      <c r="S34" s="28">
        <v>4.59</v>
      </c>
      <c r="T34" s="59">
        <f t="shared" si="1"/>
        <v>0.13507625272331147</v>
      </c>
      <c r="V34" s="28">
        <v>4.0189125295508283</v>
      </c>
      <c r="W34" s="59">
        <f t="shared" si="2"/>
        <v>1.2170588235294266E-2</v>
      </c>
      <c r="Y34" s="28">
        <v>4.2929292929292933</v>
      </c>
      <c r="Z34" s="59">
        <f t="shared" si="3"/>
        <v>7.5223529411764689E-2</v>
      </c>
      <c r="AB34" s="28">
        <v>4.6070460704607052</v>
      </c>
      <c r="AC34" s="59">
        <f t="shared" si="4"/>
        <v>0.13827647058823533</v>
      </c>
      <c r="AE34" s="28">
        <v>3.6776649746192898</v>
      </c>
      <c r="AF34" s="59">
        <f t="shared" si="5"/>
        <v>-7.9489302967563846E-2</v>
      </c>
      <c r="AH34" s="28">
        <v>3.78</v>
      </c>
      <c r="AI34" s="59">
        <f t="shared" si="6"/>
        <v>-5.0264550264550456E-2</v>
      </c>
      <c r="AK34" s="28">
        <v>0</v>
      </c>
      <c r="AL34" s="59">
        <f t="shared" si="7"/>
        <v>0</v>
      </c>
      <c r="AN34" s="28">
        <v>0</v>
      </c>
      <c r="AO34" s="59">
        <f t="shared" si="8"/>
        <v>0</v>
      </c>
      <c r="AQ34" s="28"/>
      <c r="AR34" s="59">
        <f t="shared" si="9"/>
        <v>0</v>
      </c>
      <c r="AT34" s="28">
        <v>17.77</v>
      </c>
      <c r="AU34" s="29">
        <v>14.18</v>
      </c>
      <c r="AV34" s="29">
        <v>19.02</v>
      </c>
      <c r="AW34" s="29">
        <v>16.38</v>
      </c>
      <c r="AX34" s="29">
        <v>21.88</v>
      </c>
      <c r="AY34" s="29">
        <v>17.52</v>
      </c>
      <c r="AZ34" s="29">
        <v>23.35</v>
      </c>
      <c r="BA34" s="29">
        <v>17.64</v>
      </c>
      <c r="BB34" s="29">
        <v>23.5</v>
      </c>
      <c r="BC34" s="29">
        <v>17.77</v>
      </c>
      <c r="BD34" s="29">
        <v>23.68</v>
      </c>
      <c r="BE34" s="29">
        <v>18.28</v>
      </c>
      <c r="BF34" s="29">
        <v>24.33</v>
      </c>
      <c r="BG34" s="29">
        <v>15.26</v>
      </c>
      <c r="BH34" s="29">
        <v>21.1</v>
      </c>
      <c r="BI34" s="30">
        <v>15.35</v>
      </c>
      <c r="BJ34" s="30">
        <v>21.22</v>
      </c>
      <c r="BK34" s="30">
        <v>15.44</v>
      </c>
      <c r="BL34" s="30">
        <v>21.35</v>
      </c>
      <c r="BM34" s="27" t="s">
        <v>52</v>
      </c>
      <c r="BN34" s="27" t="s">
        <v>53</v>
      </c>
      <c r="BO34" s="7"/>
    </row>
    <row r="35" spans="1:67" x14ac:dyDescent="0.3">
      <c r="A35" s="19" t="s">
        <v>48</v>
      </c>
      <c r="B35" s="20" t="s">
        <v>124</v>
      </c>
      <c r="C35" s="21">
        <v>7898133137297</v>
      </c>
      <c r="D35" s="22">
        <v>23842</v>
      </c>
      <c r="E35" s="23">
        <v>15000161</v>
      </c>
      <c r="F35" s="24" t="s">
        <v>198</v>
      </c>
      <c r="G35" s="25" t="s">
        <v>111</v>
      </c>
      <c r="H35" s="26" t="s">
        <v>27</v>
      </c>
      <c r="I35" s="27">
        <v>30</v>
      </c>
      <c r="J35" s="28">
        <v>4.3899999999999997</v>
      </c>
      <c r="L35" s="28">
        <v>4.3099999999999996</v>
      </c>
      <c r="M35" s="28">
        <v>4.3899999999999997</v>
      </c>
      <c r="N35" s="59">
        <f t="shared" si="10"/>
        <v>0</v>
      </c>
      <c r="P35" s="28">
        <v>4.72</v>
      </c>
      <c r="Q35" s="59">
        <f t="shared" si="0"/>
        <v>6.9915254237288171E-2</v>
      </c>
      <c r="S35" s="28">
        <v>5.08</v>
      </c>
      <c r="T35" s="59">
        <f t="shared" si="1"/>
        <v>0.1358267716535434</v>
      </c>
      <c r="V35" s="28">
        <v>4.4487427466150873</v>
      </c>
      <c r="W35" s="59">
        <f t="shared" si="2"/>
        <v>1.3204347826087037E-2</v>
      </c>
      <c r="Y35" s="28">
        <v>4.7520661157024788</v>
      </c>
      <c r="Z35" s="59">
        <f t="shared" si="3"/>
        <v>7.6191304347826061E-2</v>
      </c>
      <c r="AB35" s="28">
        <v>5.0997782705099777</v>
      </c>
      <c r="AC35" s="59">
        <f t="shared" si="4"/>
        <v>0.13917826086956531</v>
      </c>
      <c r="AE35" s="28">
        <v>4.1725888324873104</v>
      </c>
      <c r="AF35" s="59">
        <f t="shared" si="5"/>
        <v>-5.2104622871046002E-2</v>
      </c>
      <c r="AH35" s="28">
        <v>4.18</v>
      </c>
      <c r="AI35" s="59">
        <f t="shared" si="6"/>
        <v>-5.0239234449760861E-2</v>
      </c>
      <c r="AK35" s="28">
        <v>10.079999999999998</v>
      </c>
      <c r="AL35" s="59">
        <f t="shared" si="7"/>
        <v>0.56448412698412698</v>
      </c>
      <c r="AN35" s="28">
        <v>9.2647800000000018</v>
      </c>
      <c r="AO35" s="59">
        <f t="shared" si="8"/>
        <v>0.52616252085856341</v>
      </c>
      <c r="AQ35" s="28"/>
      <c r="AR35" s="59">
        <f t="shared" si="9"/>
        <v>0</v>
      </c>
      <c r="AT35" s="28">
        <v>31.64</v>
      </c>
      <c r="AU35" s="29">
        <v>25.24</v>
      </c>
      <c r="AV35" s="29">
        <v>33.85</v>
      </c>
      <c r="AW35" s="29">
        <v>29.17</v>
      </c>
      <c r="AX35" s="29">
        <v>38.96</v>
      </c>
      <c r="AY35" s="29">
        <v>31.2</v>
      </c>
      <c r="AZ35" s="29">
        <v>41.58</v>
      </c>
      <c r="BA35" s="29">
        <v>31.41</v>
      </c>
      <c r="BB35" s="29">
        <v>41.85</v>
      </c>
      <c r="BC35" s="29">
        <v>31.64</v>
      </c>
      <c r="BD35" s="29">
        <v>42.15</v>
      </c>
      <c r="BE35" s="29">
        <v>32.56</v>
      </c>
      <c r="BF35" s="29">
        <v>43.34</v>
      </c>
      <c r="BG35" s="29">
        <v>27.16</v>
      </c>
      <c r="BH35" s="29">
        <v>37.549999999999997</v>
      </c>
      <c r="BI35" s="30">
        <v>27.33</v>
      </c>
      <c r="BJ35" s="30">
        <v>37.78</v>
      </c>
      <c r="BK35" s="30">
        <v>27.49</v>
      </c>
      <c r="BL35" s="30">
        <v>38</v>
      </c>
      <c r="BM35" s="27" t="s">
        <v>52</v>
      </c>
      <c r="BN35" s="27" t="s">
        <v>53</v>
      </c>
      <c r="BO35" s="7"/>
    </row>
    <row r="36" spans="1:67" x14ac:dyDescent="0.3">
      <c r="A36" s="19" t="s">
        <v>48</v>
      </c>
      <c r="B36" s="20" t="s">
        <v>124</v>
      </c>
      <c r="C36" s="21">
        <v>7898133137334</v>
      </c>
      <c r="D36" s="22">
        <v>23847</v>
      </c>
      <c r="E36" s="23">
        <v>15000162</v>
      </c>
      <c r="F36" s="24" t="s">
        <v>195</v>
      </c>
      <c r="G36" s="25" t="s">
        <v>111</v>
      </c>
      <c r="H36" s="26" t="s">
        <v>27</v>
      </c>
      <c r="I36" s="27">
        <v>30</v>
      </c>
      <c r="J36" s="28">
        <v>4.3899999999999997</v>
      </c>
      <c r="L36" s="28">
        <v>4.3099999999999996</v>
      </c>
      <c r="M36" s="28">
        <v>4.3899999999999997</v>
      </c>
      <c r="N36" s="59">
        <f t="shared" si="10"/>
        <v>0</v>
      </c>
      <c r="P36" s="28">
        <v>4.72</v>
      </c>
      <c r="Q36" s="59">
        <f t="shared" si="0"/>
        <v>6.9915254237288171E-2</v>
      </c>
      <c r="S36" s="28">
        <v>5.08</v>
      </c>
      <c r="T36" s="59">
        <f t="shared" si="1"/>
        <v>0.1358267716535434</v>
      </c>
      <c r="V36" s="28">
        <v>4.4487427466150873</v>
      </c>
      <c r="W36" s="59">
        <f t="shared" si="2"/>
        <v>1.3204347826087037E-2</v>
      </c>
      <c r="Y36" s="28">
        <v>4.7520661157024788</v>
      </c>
      <c r="Z36" s="59">
        <f t="shared" si="3"/>
        <v>7.6191304347826061E-2</v>
      </c>
      <c r="AB36" s="28">
        <v>5.0997782705099777</v>
      </c>
      <c r="AC36" s="59">
        <f t="shared" si="4"/>
        <v>0.13917826086956531</v>
      </c>
      <c r="AE36" s="28">
        <v>4.1725888324873104</v>
      </c>
      <c r="AF36" s="59">
        <f t="shared" si="5"/>
        <v>-5.2104622871046002E-2</v>
      </c>
      <c r="AH36" s="28">
        <v>4.18</v>
      </c>
      <c r="AI36" s="59">
        <f t="shared" si="6"/>
        <v>-5.0239234449760861E-2</v>
      </c>
      <c r="AK36" s="28">
        <v>0</v>
      </c>
      <c r="AL36" s="59">
        <f t="shared" si="7"/>
        <v>0</v>
      </c>
      <c r="AN36" s="28">
        <v>0</v>
      </c>
      <c r="AO36" s="59">
        <f t="shared" si="8"/>
        <v>0</v>
      </c>
      <c r="AQ36" s="28"/>
      <c r="AR36" s="59">
        <f t="shared" si="9"/>
        <v>0</v>
      </c>
      <c r="AT36" s="28">
        <v>27.63</v>
      </c>
      <c r="AU36" s="29">
        <v>22.04</v>
      </c>
      <c r="AV36" s="29">
        <v>29.56</v>
      </c>
      <c r="AW36" s="29">
        <v>25.48</v>
      </c>
      <c r="AX36" s="29">
        <v>34.03</v>
      </c>
      <c r="AY36" s="29">
        <v>27.24</v>
      </c>
      <c r="AZ36" s="29">
        <v>36.299999999999997</v>
      </c>
      <c r="BA36" s="29">
        <v>27.43</v>
      </c>
      <c r="BB36" s="29">
        <v>36.549999999999997</v>
      </c>
      <c r="BC36" s="29">
        <v>27.63</v>
      </c>
      <c r="BD36" s="29">
        <v>36.81</v>
      </c>
      <c r="BE36" s="29">
        <v>28.43</v>
      </c>
      <c r="BF36" s="29">
        <v>37.840000000000003</v>
      </c>
      <c r="BG36" s="29">
        <v>23.72</v>
      </c>
      <c r="BH36" s="29">
        <v>32.79</v>
      </c>
      <c r="BI36" s="30">
        <v>23.86</v>
      </c>
      <c r="BJ36" s="30">
        <v>32.99</v>
      </c>
      <c r="BK36" s="30">
        <v>24.01</v>
      </c>
      <c r="BL36" s="30">
        <v>33.19</v>
      </c>
      <c r="BM36" s="27" t="s">
        <v>52</v>
      </c>
      <c r="BN36" s="27" t="s">
        <v>53</v>
      </c>
      <c r="BO36" s="7"/>
    </row>
    <row r="37" spans="1:67" x14ac:dyDescent="0.3">
      <c r="A37" s="19" t="s">
        <v>48</v>
      </c>
      <c r="B37" s="20" t="s">
        <v>124</v>
      </c>
      <c r="C37" s="21">
        <v>7898133137372</v>
      </c>
      <c r="D37" s="22">
        <v>23850</v>
      </c>
      <c r="E37" s="23">
        <v>15000163</v>
      </c>
      <c r="F37" s="24" t="s">
        <v>194</v>
      </c>
      <c r="G37" s="25" t="s">
        <v>111</v>
      </c>
      <c r="H37" s="26" t="s">
        <v>27</v>
      </c>
      <c r="I37" s="27">
        <v>30</v>
      </c>
      <c r="J37" s="28">
        <v>4.3899999999999997</v>
      </c>
      <c r="L37" s="28">
        <v>4.3099999999999996</v>
      </c>
      <c r="M37" s="28">
        <v>4.3899999999999997</v>
      </c>
      <c r="N37" s="59">
        <f t="shared" si="10"/>
        <v>0</v>
      </c>
      <c r="P37" s="28">
        <v>4.72</v>
      </c>
      <c r="Q37" s="59">
        <f t="shared" si="0"/>
        <v>6.9915254237288171E-2</v>
      </c>
      <c r="S37" s="28">
        <v>5.08</v>
      </c>
      <c r="T37" s="59">
        <f t="shared" si="1"/>
        <v>0.1358267716535434</v>
      </c>
      <c r="V37" s="28">
        <v>4.4487427466150873</v>
      </c>
      <c r="W37" s="59">
        <f t="shared" si="2"/>
        <v>1.3204347826087037E-2</v>
      </c>
      <c r="Y37" s="28">
        <v>4.7520661157024788</v>
      </c>
      <c r="Z37" s="59">
        <f t="shared" si="3"/>
        <v>7.6191304347826061E-2</v>
      </c>
      <c r="AB37" s="28">
        <v>5.0997782705099777</v>
      </c>
      <c r="AC37" s="59">
        <f t="shared" si="4"/>
        <v>0.13917826086956531</v>
      </c>
      <c r="AE37" s="28">
        <v>4.1725888324873104</v>
      </c>
      <c r="AF37" s="59">
        <f t="shared" si="5"/>
        <v>-5.2104622871046002E-2</v>
      </c>
      <c r="AH37" s="28">
        <v>4.18</v>
      </c>
      <c r="AI37" s="59">
        <f t="shared" si="6"/>
        <v>-5.0239234449760861E-2</v>
      </c>
      <c r="AK37" s="28">
        <v>10.399999999999999</v>
      </c>
      <c r="AL37" s="59">
        <f t="shared" si="7"/>
        <v>0.57788461538461533</v>
      </c>
      <c r="AN37" s="28">
        <v>9.2647800000000018</v>
      </c>
      <c r="AO37" s="59">
        <f t="shared" si="8"/>
        <v>0.52616252085856341</v>
      </c>
      <c r="AQ37" s="28"/>
      <c r="AR37" s="59">
        <f t="shared" si="9"/>
        <v>0</v>
      </c>
      <c r="AT37" s="28">
        <v>32.68</v>
      </c>
      <c r="AU37" s="29">
        <v>26.07</v>
      </c>
      <c r="AV37" s="29">
        <v>34.97</v>
      </c>
      <c r="AW37" s="29">
        <v>30.13</v>
      </c>
      <c r="AX37" s="29">
        <v>40.24</v>
      </c>
      <c r="AY37" s="29">
        <v>32.22</v>
      </c>
      <c r="AZ37" s="29">
        <v>42.94</v>
      </c>
      <c r="BA37" s="29">
        <v>32.450000000000003</v>
      </c>
      <c r="BB37" s="29">
        <v>43.24</v>
      </c>
      <c r="BC37" s="29">
        <v>32.68</v>
      </c>
      <c r="BD37" s="29">
        <v>43.54</v>
      </c>
      <c r="BE37" s="29">
        <v>33.630000000000003</v>
      </c>
      <c r="BF37" s="29">
        <v>44.76</v>
      </c>
      <c r="BG37" s="29">
        <v>28.05</v>
      </c>
      <c r="BH37" s="29">
        <v>38.78</v>
      </c>
      <c r="BI37" s="30">
        <v>28.22</v>
      </c>
      <c r="BJ37" s="30">
        <v>39.01</v>
      </c>
      <c r="BK37" s="30">
        <v>28.4</v>
      </c>
      <c r="BL37" s="30">
        <v>39.26</v>
      </c>
      <c r="BM37" s="27" t="s">
        <v>52</v>
      </c>
      <c r="BN37" s="27" t="s">
        <v>53</v>
      </c>
      <c r="BO37" s="7"/>
    </row>
    <row r="38" spans="1:67" x14ac:dyDescent="0.3">
      <c r="A38" s="19" t="s">
        <v>48</v>
      </c>
      <c r="B38" s="20" t="s">
        <v>124</v>
      </c>
      <c r="C38" s="21">
        <v>7898133137310</v>
      </c>
      <c r="D38" s="22">
        <v>23855</v>
      </c>
      <c r="E38" s="23">
        <v>15000164</v>
      </c>
      <c r="F38" s="24" t="s">
        <v>192</v>
      </c>
      <c r="G38" s="25" t="s">
        <v>111</v>
      </c>
      <c r="H38" s="26" t="s">
        <v>27</v>
      </c>
      <c r="I38" s="27">
        <v>30</v>
      </c>
      <c r="J38" s="28">
        <v>4.3899999999999997</v>
      </c>
      <c r="L38" s="28">
        <v>4.3099999999999996</v>
      </c>
      <c r="M38" s="28">
        <v>4.3899999999999997</v>
      </c>
      <c r="N38" s="59">
        <f t="shared" si="10"/>
        <v>0</v>
      </c>
      <c r="P38" s="28">
        <v>4.72</v>
      </c>
      <c r="Q38" s="59">
        <f t="shared" si="0"/>
        <v>6.9915254237288171E-2</v>
      </c>
      <c r="S38" s="28">
        <v>5.08</v>
      </c>
      <c r="T38" s="59">
        <f t="shared" si="1"/>
        <v>0.1358267716535434</v>
      </c>
      <c r="V38" s="28">
        <v>4.4487427466150873</v>
      </c>
      <c r="W38" s="59">
        <f t="shared" si="2"/>
        <v>1.3204347826087037E-2</v>
      </c>
      <c r="Y38" s="28">
        <v>4.7520661157024788</v>
      </c>
      <c r="Z38" s="59">
        <f t="shared" si="3"/>
        <v>7.6191304347826061E-2</v>
      </c>
      <c r="AB38" s="28">
        <v>5.0997782705099777</v>
      </c>
      <c r="AC38" s="59">
        <f t="shared" si="4"/>
        <v>0.13917826086956531</v>
      </c>
      <c r="AE38" s="28">
        <v>4.1725888324873104</v>
      </c>
      <c r="AF38" s="59">
        <f t="shared" si="5"/>
        <v>-5.2104622871046002E-2</v>
      </c>
      <c r="AH38" s="28">
        <v>4.18</v>
      </c>
      <c r="AI38" s="59">
        <f t="shared" si="6"/>
        <v>-5.0239234449760861E-2</v>
      </c>
      <c r="AK38" s="28">
        <v>0</v>
      </c>
      <c r="AL38" s="59">
        <f t="shared" si="7"/>
        <v>0</v>
      </c>
      <c r="AN38" s="28">
        <v>0</v>
      </c>
      <c r="AO38" s="59">
        <f t="shared" si="8"/>
        <v>0</v>
      </c>
      <c r="AQ38" s="28"/>
      <c r="AR38" s="59">
        <f t="shared" si="9"/>
        <v>0</v>
      </c>
      <c r="AT38" s="28">
        <v>32.61</v>
      </c>
      <c r="AU38" s="29">
        <v>26.02</v>
      </c>
      <c r="AV38" s="29">
        <v>34.9</v>
      </c>
      <c r="AW38" s="29">
        <v>30.07</v>
      </c>
      <c r="AX38" s="29">
        <v>40.159999999999997</v>
      </c>
      <c r="AY38" s="29">
        <v>32.15</v>
      </c>
      <c r="AZ38" s="29">
        <v>42.85</v>
      </c>
      <c r="BA38" s="29">
        <v>32.380000000000003</v>
      </c>
      <c r="BB38" s="29">
        <v>43.15</v>
      </c>
      <c r="BC38" s="29">
        <v>32.61</v>
      </c>
      <c r="BD38" s="29">
        <v>43.45</v>
      </c>
      <c r="BE38" s="29">
        <v>33.549999999999997</v>
      </c>
      <c r="BF38" s="29">
        <v>44.66</v>
      </c>
      <c r="BG38" s="29">
        <v>27.99</v>
      </c>
      <c r="BH38" s="29">
        <v>38.700000000000003</v>
      </c>
      <c r="BI38" s="30">
        <v>28.16</v>
      </c>
      <c r="BJ38" s="30">
        <v>38.93</v>
      </c>
      <c r="BK38" s="30">
        <v>28.34</v>
      </c>
      <c r="BL38" s="30">
        <v>39.18</v>
      </c>
      <c r="BM38" s="27" t="s">
        <v>52</v>
      </c>
      <c r="BN38" s="27" t="s">
        <v>53</v>
      </c>
      <c r="BO38" s="7"/>
    </row>
    <row r="39" spans="1:67" x14ac:dyDescent="0.3">
      <c r="A39" s="19" t="s">
        <v>48</v>
      </c>
      <c r="B39" s="20" t="s">
        <v>124</v>
      </c>
      <c r="C39" s="21">
        <v>7898133137396</v>
      </c>
      <c r="D39" s="22">
        <v>23862</v>
      </c>
      <c r="E39" s="23">
        <v>15000165</v>
      </c>
      <c r="F39" s="24" t="s">
        <v>190</v>
      </c>
      <c r="G39" s="25" t="s">
        <v>111</v>
      </c>
      <c r="H39" s="26" t="s">
        <v>27</v>
      </c>
      <c r="I39" s="27">
        <v>30</v>
      </c>
      <c r="J39" s="28">
        <v>4.3899999999999997</v>
      </c>
      <c r="L39" s="28">
        <v>4.3099999999999996</v>
      </c>
      <c r="M39" s="28">
        <v>4.3899999999999997</v>
      </c>
      <c r="N39" s="59">
        <f t="shared" si="10"/>
        <v>0</v>
      </c>
      <c r="P39" s="28">
        <v>4.72</v>
      </c>
      <c r="Q39" s="59">
        <f t="shared" ref="Q39:Q70" si="11">IFERROR(100%-(M39/P39),0)</f>
        <v>6.9915254237288171E-2</v>
      </c>
      <c r="S39" s="28">
        <v>5.08</v>
      </c>
      <c r="T39" s="59">
        <f t="shared" ref="T39:T70" si="12">IFERROR(100%-(M39/S39),0)</f>
        <v>0.1358267716535434</v>
      </c>
      <c r="V39" s="28">
        <v>4.4487427466150873</v>
      </c>
      <c r="W39" s="59">
        <f t="shared" ref="W39:W70" si="13">IFERROR(100%-(M39/V39),0)</f>
        <v>1.3204347826087037E-2</v>
      </c>
      <c r="Y39" s="28">
        <v>4.7520661157024788</v>
      </c>
      <c r="Z39" s="59">
        <f t="shared" ref="Z39:Z70" si="14">IFERROR(100%-(M39/Y39),0)</f>
        <v>7.6191304347826061E-2</v>
      </c>
      <c r="AB39" s="28">
        <v>5.0997782705099777</v>
      </c>
      <c r="AC39" s="59">
        <f t="shared" ref="AC39:AC70" si="15">IFERROR(100%-(M39/AB39),0)</f>
        <v>0.13917826086956531</v>
      </c>
      <c r="AE39" s="28">
        <v>4.1725888324873104</v>
      </c>
      <c r="AF39" s="59">
        <f t="shared" ref="AF39:AF70" si="16">IFERROR(100%-(M39/AE39),0)</f>
        <v>-5.2104622871046002E-2</v>
      </c>
      <c r="AH39" s="28">
        <v>4.18</v>
      </c>
      <c r="AI39" s="59">
        <f t="shared" ref="AI39:AI70" si="17">IFERROR(100%-(M39/AH39),0)</f>
        <v>-5.0239234449760861E-2</v>
      </c>
      <c r="AK39" s="28">
        <v>0</v>
      </c>
      <c r="AL39" s="59">
        <f t="shared" ref="AL39:AL70" si="18">IFERROR(100%-(M39/AK39),0)</f>
        <v>0</v>
      </c>
      <c r="AN39" s="28">
        <v>0</v>
      </c>
      <c r="AO39" s="59">
        <f t="shared" ref="AO39:AO70" si="19">IFERROR(100%-(M39/AN39),0)</f>
        <v>0</v>
      </c>
      <c r="AQ39" s="28"/>
      <c r="AR39" s="59">
        <f t="shared" si="9"/>
        <v>0</v>
      </c>
      <c r="AT39" s="28">
        <v>27.63</v>
      </c>
      <c r="AU39" s="29">
        <v>22.04</v>
      </c>
      <c r="AV39" s="29">
        <v>29.56</v>
      </c>
      <c r="AW39" s="29">
        <v>25.48</v>
      </c>
      <c r="AX39" s="29">
        <v>34.03</v>
      </c>
      <c r="AY39" s="29">
        <v>27.24</v>
      </c>
      <c r="AZ39" s="29">
        <v>36.299999999999997</v>
      </c>
      <c r="BA39" s="29">
        <v>27.43</v>
      </c>
      <c r="BB39" s="29">
        <v>36.549999999999997</v>
      </c>
      <c r="BC39" s="29">
        <v>27.63</v>
      </c>
      <c r="BD39" s="29">
        <v>36.81</v>
      </c>
      <c r="BE39" s="29">
        <v>28.43</v>
      </c>
      <c r="BF39" s="29">
        <v>37.840000000000003</v>
      </c>
      <c r="BG39" s="29">
        <v>23.72</v>
      </c>
      <c r="BH39" s="29">
        <v>32.79</v>
      </c>
      <c r="BI39" s="30">
        <v>23.86</v>
      </c>
      <c r="BJ39" s="30">
        <v>32.99</v>
      </c>
      <c r="BK39" s="30">
        <v>24.01</v>
      </c>
      <c r="BL39" s="30">
        <v>33.19</v>
      </c>
      <c r="BM39" s="27" t="s">
        <v>52</v>
      </c>
      <c r="BN39" s="27" t="s">
        <v>53</v>
      </c>
      <c r="BO39" s="7"/>
    </row>
    <row r="40" spans="1:67" x14ac:dyDescent="0.3">
      <c r="A40" s="19" t="s">
        <v>48</v>
      </c>
      <c r="B40" s="20" t="s">
        <v>124</v>
      </c>
      <c r="C40" s="21">
        <v>7898133137358</v>
      </c>
      <c r="D40" s="22">
        <v>23867</v>
      </c>
      <c r="E40" s="23">
        <v>15000166</v>
      </c>
      <c r="F40" s="24" t="s">
        <v>188</v>
      </c>
      <c r="G40" s="25" t="s">
        <v>111</v>
      </c>
      <c r="H40" s="26" t="s">
        <v>27</v>
      </c>
      <c r="I40" s="27">
        <v>30</v>
      </c>
      <c r="J40" s="28">
        <v>4.3899999999999997</v>
      </c>
      <c r="L40" s="28">
        <v>4.3099999999999987</v>
      </c>
      <c r="M40" s="28">
        <v>4.3899999999999997</v>
      </c>
      <c r="N40" s="59">
        <f t="shared" ref="N40:N71" si="20">IFERROR(100%-(J40/M40),0)</f>
        <v>0</v>
      </c>
      <c r="P40" s="28">
        <v>4.72</v>
      </c>
      <c r="Q40" s="59">
        <f t="shared" si="11"/>
        <v>6.9915254237288171E-2</v>
      </c>
      <c r="S40" s="28">
        <v>5.08</v>
      </c>
      <c r="T40" s="59">
        <f t="shared" si="12"/>
        <v>0.1358267716535434</v>
      </c>
      <c r="V40" s="28">
        <v>4.4487427466150873</v>
      </c>
      <c r="W40" s="59">
        <f t="shared" si="13"/>
        <v>1.3204347826087037E-2</v>
      </c>
      <c r="Y40" s="28">
        <v>4.7520661157024788</v>
      </c>
      <c r="Z40" s="59">
        <f t="shared" si="14"/>
        <v>7.6191304347826061E-2</v>
      </c>
      <c r="AB40" s="28">
        <v>5.0997782705099777</v>
      </c>
      <c r="AC40" s="59">
        <f t="shared" si="15"/>
        <v>0.13917826086956531</v>
      </c>
      <c r="AE40" s="28">
        <v>4.1725888324873104</v>
      </c>
      <c r="AF40" s="59">
        <f t="shared" si="16"/>
        <v>-5.2104622871046002E-2</v>
      </c>
      <c r="AH40" s="28">
        <v>4.18</v>
      </c>
      <c r="AI40" s="59">
        <f t="shared" si="17"/>
        <v>-5.0239234449760861E-2</v>
      </c>
      <c r="AK40" s="28">
        <v>0</v>
      </c>
      <c r="AL40" s="59">
        <f t="shared" si="18"/>
        <v>0</v>
      </c>
      <c r="AN40" s="28">
        <v>0</v>
      </c>
      <c r="AO40" s="59">
        <f t="shared" si="19"/>
        <v>0</v>
      </c>
      <c r="AQ40" s="28"/>
      <c r="AR40" s="59">
        <f t="shared" si="9"/>
        <v>0</v>
      </c>
      <c r="AT40" s="28">
        <v>27.53</v>
      </c>
      <c r="AU40" s="29">
        <v>21.96</v>
      </c>
      <c r="AV40" s="29">
        <v>29.45</v>
      </c>
      <c r="AW40" s="29">
        <v>25.38</v>
      </c>
      <c r="AX40" s="29">
        <v>33.9</v>
      </c>
      <c r="AY40" s="29">
        <v>27.14</v>
      </c>
      <c r="AZ40" s="29">
        <v>36.17</v>
      </c>
      <c r="BA40" s="29">
        <v>27.33</v>
      </c>
      <c r="BB40" s="29">
        <v>36.42</v>
      </c>
      <c r="BC40" s="29">
        <v>27.53</v>
      </c>
      <c r="BD40" s="29">
        <v>36.68</v>
      </c>
      <c r="BE40" s="29">
        <v>28.33</v>
      </c>
      <c r="BF40" s="29">
        <v>37.71</v>
      </c>
      <c r="BG40" s="29">
        <v>23.63</v>
      </c>
      <c r="BH40" s="29">
        <v>32.67</v>
      </c>
      <c r="BI40" s="30">
        <v>23.78</v>
      </c>
      <c r="BJ40" s="30">
        <v>32.869999999999997</v>
      </c>
      <c r="BK40" s="30">
        <v>23.92</v>
      </c>
      <c r="BL40" s="30">
        <v>33.07</v>
      </c>
      <c r="BM40" s="27" t="s">
        <v>52</v>
      </c>
      <c r="BN40" s="27" t="s">
        <v>53</v>
      </c>
      <c r="BO40" s="7"/>
    </row>
    <row r="41" spans="1:67" x14ac:dyDescent="0.3">
      <c r="A41" s="19" t="s">
        <v>48</v>
      </c>
      <c r="B41" s="20" t="s">
        <v>124</v>
      </c>
      <c r="C41" s="21">
        <v>7898133134234</v>
      </c>
      <c r="D41" s="22">
        <v>23851</v>
      </c>
      <c r="E41" s="23">
        <v>15000085</v>
      </c>
      <c r="F41" s="24" t="s">
        <v>193</v>
      </c>
      <c r="G41" s="25" t="s">
        <v>109</v>
      </c>
      <c r="H41" s="26" t="s">
        <v>27</v>
      </c>
      <c r="I41" s="27">
        <v>100</v>
      </c>
      <c r="J41" s="28">
        <v>1.88</v>
      </c>
      <c r="L41" s="28">
        <v>1.84</v>
      </c>
      <c r="M41" s="28">
        <v>1.88</v>
      </c>
      <c r="N41" s="59">
        <f t="shared" si="20"/>
        <v>0</v>
      </c>
      <c r="P41" s="28">
        <v>2.02</v>
      </c>
      <c r="Q41" s="59">
        <f t="shared" si="11"/>
        <v>6.9306930693069368E-2</v>
      </c>
      <c r="S41" s="28">
        <v>2.17</v>
      </c>
      <c r="T41" s="59">
        <f t="shared" si="12"/>
        <v>0.13364055299539168</v>
      </c>
      <c r="V41" s="28">
        <v>1.901998710509349</v>
      </c>
      <c r="W41" s="59">
        <f t="shared" si="13"/>
        <v>1.1566101694915454E-2</v>
      </c>
      <c r="Y41" s="28">
        <v>2.0316804407713498</v>
      </c>
      <c r="Z41" s="59">
        <f t="shared" si="14"/>
        <v>7.4657627118644099E-2</v>
      </c>
      <c r="AB41" s="28">
        <v>2.1803399852180343</v>
      </c>
      <c r="AC41" s="59">
        <f t="shared" si="15"/>
        <v>0.13774915254237308</v>
      </c>
      <c r="AE41" s="28">
        <v>1.7969543147208122</v>
      </c>
      <c r="AF41" s="59">
        <f t="shared" si="16"/>
        <v>-4.6214689265536624E-2</v>
      </c>
      <c r="AH41" s="28">
        <v>0</v>
      </c>
      <c r="AI41" s="59">
        <f t="shared" si="17"/>
        <v>0</v>
      </c>
      <c r="AK41" s="28">
        <v>4.4205000000000005</v>
      </c>
      <c r="AL41" s="59">
        <f t="shared" si="18"/>
        <v>0.57470874335482414</v>
      </c>
      <c r="AN41" s="28">
        <v>0</v>
      </c>
      <c r="AO41" s="59">
        <f t="shared" si="19"/>
        <v>0</v>
      </c>
      <c r="AQ41" s="28"/>
      <c r="AR41" s="59">
        <f t="shared" si="9"/>
        <v>0</v>
      </c>
      <c r="AT41" s="28">
        <v>21.06</v>
      </c>
      <c r="AU41" s="29">
        <v>16.8</v>
      </c>
      <c r="AV41" s="29">
        <v>22.53</v>
      </c>
      <c r="AW41" s="29">
        <v>19.420000000000002</v>
      </c>
      <c r="AX41" s="29">
        <v>25.94</v>
      </c>
      <c r="AY41" s="29">
        <v>20.76</v>
      </c>
      <c r="AZ41" s="29">
        <v>27.67</v>
      </c>
      <c r="BA41" s="29">
        <v>20.91</v>
      </c>
      <c r="BB41" s="29">
        <v>27.86</v>
      </c>
      <c r="BC41" s="29">
        <v>21.06</v>
      </c>
      <c r="BD41" s="29">
        <v>28.06</v>
      </c>
      <c r="BE41" s="29">
        <v>21.67</v>
      </c>
      <c r="BF41" s="29">
        <v>28.84</v>
      </c>
      <c r="BG41" s="29">
        <v>18.079999999999998</v>
      </c>
      <c r="BH41" s="29">
        <v>25</v>
      </c>
      <c r="BI41" s="30">
        <v>18.190000000000001</v>
      </c>
      <c r="BJ41" s="30">
        <v>25.15</v>
      </c>
      <c r="BK41" s="30">
        <v>18.3</v>
      </c>
      <c r="BL41" s="30">
        <v>25.3</v>
      </c>
      <c r="BM41" s="27" t="s">
        <v>52</v>
      </c>
      <c r="BN41" s="27" t="s">
        <v>55</v>
      </c>
      <c r="BO41" s="7"/>
    </row>
    <row r="42" spans="1:67" x14ac:dyDescent="0.3">
      <c r="A42" s="34" t="s">
        <v>48</v>
      </c>
      <c r="B42" s="35" t="s">
        <v>124</v>
      </c>
      <c r="C42" s="36">
        <v>7898133134760</v>
      </c>
      <c r="D42" s="44">
        <v>23857</v>
      </c>
      <c r="E42" s="50">
        <v>15000086</v>
      </c>
      <c r="F42" s="37" t="s">
        <v>191</v>
      </c>
      <c r="G42" s="38" t="s">
        <v>109</v>
      </c>
      <c r="H42" s="46" t="s">
        <v>27</v>
      </c>
      <c r="I42" s="39">
        <v>50</v>
      </c>
      <c r="J42" s="28">
        <v>4.34</v>
      </c>
      <c r="L42" s="40">
        <v>4.2622</v>
      </c>
      <c r="M42" s="28">
        <v>4.34</v>
      </c>
      <c r="N42" s="59">
        <f t="shared" si="20"/>
        <v>0</v>
      </c>
      <c r="P42" s="28">
        <v>4.66</v>
      </c>
      <c r="Q42" s="59">
        <f t="shared" si="11"/>
        <v>6.8669527896995763E-2</v>
      </c>
      <c r="S42" s="28">
        <v>5.01</v>
      </c>
      <c r="T42" s="59">
        <f t="shared" si="12"/>
        <v>0.1337325349301397</v>
      </c>
      <c r="V42" s="28">
        <v>4.3936170212765955</v>
      </c>
      <c r="W42" s="59">
        <f t="shared" si="13"/>
        <v>1.2203389830508393E-2</v>
      </c>
      <c r="Y42" s="28">
        <v>4.6931818181818183</v>
      </c>
      <c r="Z42" s="59">
        <f t="shared" si="14"/>
        <v>7.5254237288135628E-2</v>
      </c>
      <c r="AB42" s="28">
        <v>5.036585365853659</v>
      </c>
      <c r="AC42" s="59">
        <f t="shared" si="15"/>
        <v>0.13830508474576286</v>
      </c>
      <c r="AE42" s="28">
        <v>4.13</v>
      </c>
      <c r="AF42" s="59">
        <f t="shared" si="16"/>
        <v>-5.0847457627118731E-2</v>
      </c>
      <c r="AH42" s="28">
        <v>0</v>
      </c>
      <c r="AI42" s="59">
        <f t="shared" si="17"/>
        <v>0</v>
      </c>
      <c r="AK42" s="28">
        <v>0</v>
      </c>
      <c r="AL42" s="59">
        <f t="shared" si="18"/>
        <v>0</v>
      </c>
      <c r="AN42" s="28">
        <v>0</v>
      </c>
      <c r="AO42" s="59">
        <f t="shared" si="19"/>
        <v>0</v>
      </c>
      <c r="AQ42" s="28"/>
      <c r="AR42" s="59">
        <f t="shared" si="9"/>
        <v>0</v>
      </c>
      <c r="AT42" s="40">
        <v>23.93</v>
      </c>
      <c r="AU42" s="41">
        <v>19.09</v>
      </c>
      <c r="AV42" s="41">
        <v>25.6</v>
      </c>
      <c r="AW42" s="41">
        <v>22.06</v>
      </c>
      <c r="AX42" s="41">
        <v>29.46</v>
      </c>
      <c r="AY42" s="41">
        <v>23.59</v>
      </c>
      <c r="AZ42" s="41">
        <v>31.44</v>
      </c>
      <c r="BA42" s="41">
        <v>23.76</v>
      </c>
      <c r="BB42" s="41">
        <v>31.66</v>
      </c>
      <c r="BC42" s="41">
        <v>23.93</v>
      </c>
      <c r="BD42" s="41">
        <v>31.88</v>
      </c>
      <c r="BE42" s="41">
        <v>24.62</v>
      </c>
      <c r="BF42" s="41">
        <v>32.770000000000003</v>
      </c>
      <c r="BG42" s="41">
        <v>20.54</v>
      </c>
      <c r="BH42" s="41">
        <v>28.4</v>
      </c>
      <c r="BI42" s="42">
        <v>20.67</v>
      </c>
      <c r="BJ42" s="42">
        <v>28.58</v>
      </c>
      <c r="BK42" s="42">
        <v>20.79</v>
      </c>
      <c r="BL42" s="42">
        <v>28.74</v>
      </c>
      <c r="BM42" s="39" t="s">
        <v>52</v>
      </c>
      <c r="BN42" s="39" t="s">
        <v>55</v>
      </c>
      <c r="BO42" s="51"/>
    </row>
    <row r="43" spans="1:67" x14ac:dyDescent="0.3">
      <c r="A43" s="19" t="s">
        <v>48</v>
      </c>
      <c r="B43" s="20" t="s">
        <v>124</v>
      </c>
      <c r="C43" s="21">
        <v>7898133130281</v>
      </c>
      <c r="D43" s="22">
        <v>23863</v>
      </c>
      <c r="E43" s="23">
        <v>15000087</v>
      </c>
      <c r="F43" s="24" t="s">
        <v>189</v>
      </c>
      <c r="G43" s="25" t="s">
        <v>59</v>
      </c>
      <c r="H43" s="26" t="s">
        <v>27</v>
      </c>
      <c r="I43" s="27">
        <v>50</v>
      </c>
      <c r="J43" s="28">
        <v>3.54</v>
      </c>
      <c r="L43" s="28"/>
      <c r="M43" s="28">
        <v>3.54</v>
      </c>
      <c r="N43" s="59">
        <f t="shared" si="20"/>
        <v>0</v>
      </c>
      <c r="P43" s="28">
        <v>3.81</v>
      </c>
      <c r="Q43" s="59">
        <f t="shared" si="11"/>
        <v>7.086614173228345E-2</v>
      </c>
      <c r="S43" s="28">
        <v>4.0999999999999996</v>
      </c>
      <c r="T43" s="59">
        <f t="shared" si="12"/>
        <v>0.13658536585365844</v>
      </c>
      <c r="V43" s="28">
        <v>3.5890823124865681</v>
      </c>
      <c r="W43" s="59">
        <f t="shared" si="13"/>
        <v>1.3675449101796522E-2</v>
      </c>
      <c r="Y43" s="28">
        <v>3.8337924701561064</v>
      </c>
      <c r="Z43" s="59">
        <f t="shared" si="14"/>
        <v>7.6632335329341217E-2</v>
      </c>
      <c r="AB43" s="28">
        <v>4.1143138704114319</v>
      </c>
      <c r="AC43" s="59">
        <f t="shared" si="15"/>
        <v>0.13958922155688636</v>
      </c>
      <c r="AE43" s="28">
        <v>3.2299492385786799</v>
      </c>
      <c r="AF43" s="59">
        <f t="shared" si="16"/>
        <v>-9.5992456388496183E-2</v>
      </c>
      <c r="AH43" s="28">
        <v>0</v>
      </c>
      <c r="AI43" s="59">
        <f t="shared" si="17"/>
        <v>0</v>
      </c>
      <c r="AK43" s="28">
        <v>0</v>
      </c>
      <c r="AL43" s="59">
        <f t="shared" si="18"/>
        <v>0</v>
      </c>
      <c r="AN43" s="28">
        <v>0</v>
      </c>
      <c r="AO43" s="59">
        <f t="shared" si="19"/>
        <v>0</v>
      </c>
      <c r="AQ43" s="28"/>
      <c r="AR43" s="59">
        <f t="shared" si="9"/>
        <v>0</v>
      </c>
      <c r="AT43" s="28">
        <v>21.63</v>
      </c>
      <c r="AU43" s="29">
        <v>17.260000000000002</v>
      </c>
      <c r="AV43" s="29">
        <v>23.15</v>
      </c>
      <c r="AW43" s="29">
        <v>19.940000000000001</v>
      </c>
      <c r="AX43" s="29">
        <v>26.63</v>
      </c>
      <c r="AY43" s="29">
        <v>21.33</v>
      </c>
      <c r="AZ43" s="29">
        <v>28.43</v>
      </c>
      <c r="BA43" s="29">
        <v>21.47</v>
      </c>
      <c r="BB43" s="29">
        <v>28.61</v>
      </c>
      <c r="BC43" s="29">
        <v>21.63</v>
      </c>
      <c r="BD43" s="29">
        <v>28.82</v>
      </c>
      <c r="BE43" s="29">
        <v>22.26</v>
      </c>
      <c r="BF43" s="29">
        <v>29.63</v>
      </c>
      <c r="BG43" s="29">
        <v>18.57</v>
      </c>
      <c r="BH43" s="29">
        <v>25.67</v>
      </c>
      <c r="BI43" s="30">
        <v>18.68</v>
      </c>
      <c r="BJ43" s="30">
        <v>25.82</v>
      </c>
      <c r="BK43" s="30">
        <v>18.8</v>
      </c>
      <c r="BL43" s="30">
        <v>25.99</v>
      </c>
      <c r="BM43" s="27" t="s">
        <v>52</v>
      </c>
      <c r="BN43" s="27" t="s">
        <v>53</v>
      </c>
      <c r="BO43" s="7"/>
    </row>
    <row r="44" spans="1:67" x14ac:dyDescent="0.3">
      <c r="A44" s="19" t="s">
        <v>48</v>
      </c>
      <c r="B44" s="20" t="s">
        <v>124</v>
      </c>
      <c r="C44" s="21">
        <v>7898133134753</v>
      </c>
      <c r="D44" s="22">
        <v>23868</v>
      </c>
      <c r="E44" s="23">
        <v>15000277</v>
      </c>
      <c r="F44" s="24" t="s">
        <v>293</v>
      </c>
      <c r="G44" s="25" t="s">
        <v>109</v>
      </c>
      <c r="H44" s="26" t="s">
        <v>27</v>
      </c>
      <c r="I44" s="27">
        <v>100</v>
      </c>
      <c r="J44" s="28">
        <v>5.09</v>
      </c>
      <c r="L44" s="28"/>
      <c r="M44" s="28">
        <v>0</v>
      </c>
      <c r="N44" s="59">
        <f t="shared" si="20"/>
        <v>0</v>
      </c>
      <c r="P44" s="28">
        <v>0</v>
      </c>
      <c r="Q44" s="28">
        <f t="shared" si="11"/>
        <v>0</v>
      </c>
      <c r="S44" s="28">
        <v>0</v>
      </c>
      <c r="T44" s="59">
        <f t="shared" si="12"/>
        <v>0</v>
      </c>
      <c r="V44" s="28">
        <v>0</v>
      </c>
      <c r="W44" s="59">
        <f t="shared" si="13"/>
        <v>0</v>
      </c>
      <c r="Y44" s="28">
        <v>0</v>
      </c>
      <c r="Z44" s="59">
        <f t="shared" si="14"/>
        <v>0</v>
      </c>
      <c r="AB44" s="28">
        <v>0</v>
      </c>
      <c r="AC44" s="59">
        <f t="shared" si="15"/>
        <v>0</v>
      </c>
      <c r="AE44" s="28">
        <v>4.6477157360406096</v>
      </c>
      <c r="AF44" s="59">
        <f t="shared" si="16"/>
        <v>1</v>
      </c>
      <c r="AH44" s="28">
        <v>4.8499999999999996</v>
      </c>
      <c r="AI44" s="59">
        <f t="shared" si="17"/>
        <v>1</v>
      </c>
      <c r="AK44" s="28">
        <v>9.8115000000000023</v>
      </c>
      <c r="AL44" s="59">
        <f t="shared" si="18"/>
        <v>1</v>
      </c>
      <c r="AN44" s="28">
        <v>0</v>
      </c>
      <c r="AO44" s="59">
        <f t="shared" si="19"/>
        <v>0</v>
      </c>
      <c r="AQ44" s="28"/>
      <c r="AR44" s="59">
        <f t="shared" si="9"/>
        <v>0</v>
      </c>
      <c r="AT44" s="28">
        <v>31.65</v>
      </c>
      <c r="AU44" s="29">
        <v>25.25</v>
      </c>
      <c r="AV44" s="29">
        <v>33.869999999999997</v>
      </c>
      <c r="AW44" s="29">
        <v>29.18</v>
      </c>
      <c r="AX44" s="29">
        <v>38.97</v>
      </c>
      <c r="AY44" s="29">
        <v>31.21</v>
      </c>
      <c r="AZ44" s="29">
        <v>41.6</v>
      </c>
      <c r="BA44" s="29">
        <v>31.42</v>
      </c>
      <c r="BB44" s="29">
        <v>41.87</v>
      </c>
      <c r="BC44" s="29">
        <v>31.65</v>
      </c>
      <c r="BD44" s="29">
        <v>42.17</v>
      </c>
      <c r="BE44" s="29">
        <v>32.57</v>
      </c>
      <c r="BF44" s="29">
        <v>43.35</v>
      </c>
      <c r="BG44" s="29">
        <v>27.17</v>
      </c>
      <c r="BH44" s="29">
        <v>37.56</v>
      </c>
      <c r="BI44" s="30">
        <v>27.34</v>
      </c>
      <c r="BJ44" s="30">
        <v>37.799999999999997</v>
      </c>
      <c r="BK44" s="30">
        <v>27.5</v>
      </c>
      <c r="BL44" s="30">
        <v>38.020000000000003</v>
      </c>
      <c r="BM44" s="27" t="s">
        <v>52</v>
      </c>
      <c r="BN44" s="27" t="s">
        <v>53</v>
      </c>
      <c r="BO44" s="7"/>
    </row>
    <row r="45" spans="1:67" x14ac:dyDescent="0.3">
      <c r="A45" s="19" t="s">
        <v>48</v>
      </c>
      <c r="B45" s="20" t="s">
        <v>124</v>
      </c>
      <c r="C45" s="21">
        <v>7898133136092</v>
      </c>
      <c r="D45" s="22">
        <v>28605</v>
      </c>
      <c r="E45" s="23">
        <v>15000122</v>
      </c>
      <c r="F45" s="24" t="s">
        <v>139</v>
      </c>
      <c r="G45" s="25" t="s">
        <v>51</v>
      </c>
      <c r="H45" s="26" t="s">
        <v>27</v>
      </c>
      <c r="I45" s="27">
        <v>60</v>
      </c>
      <c r="J45" s="28">
        <v>4.93</v>
      </c>
      <c r="L45" s="28">
        <v>4.839999999999999</v>
      </c>
      <c r="M45" s="28">
        <v>4.93</v>
      </c>
      <c r="N45" s="59">
        <f t="shared" si="20"/>
        <v>0</v>
      </c>
      <c r="P45" s="28">
        <v>5.3</v>
      </c>
      <c r="Q45" s="59">
        <f t="shared" si="11"/>
        <v>6.9811320754716966E-2</v>
      </c>
      <c r="S45" s="28">
        <v>5.7</v>
      </c>
      <c r="T45" s="59">
        <f t="shared" si="12"/>
        <v>0.1350877192982457</v>
      </c>
      <c r="V45" s="28">
        <v>4.9967762733720189</v>
      </c>
      <c r="W45" s="59">
        <f t="shared" si="13"/>
        <v>1.3363870967742164E-2</v>
      </c>
      <c r="Y45" s="28">
        <v>5.3374655647382925</v>
      </c>
      <c r="Z45" s="59">
        <f t="shared" si="14"/>
        <v>7.6340645161290466E-2</v>
      </c>
      <c r="AB45" s="28">
        <v>5.7280118255728016</v>
      </c>
      <c r="AC45" s="59">
        <f t="shared" si="15"/>
        <v>0.13931741935483888</v>
      </c>
      <c r="AE45" s="28">
        <v>4.7208121827411169</v>
      </c>
      <c r="AF45" s="59">
        <f t="shared" si="16"/>
        <v>-4.431182795698918E-2</v>
      </c>
      <c r="AH45" s="28">
        <v>0</v>
      </c>
      <c r="AI45" s="59">
        <f t="shared" si="17"/>
        <v>0</v>
      </c>
      <c r="AK45" s="28">
        <v>0</v>
      </c>
      <c r="AL45" s="59">
        <f t="shared" si="18"/>
        <v>0</v>
      </c>
      <c r="AN45" s="28">
        <v>0</v>
      </c>
      <c r="AO45" s="59">
        <f t="shared" si="19"/>
        <v>0</v>
      </c>
      <c r="AQ45" s="28"/>
      <c r="AR45" s="59">
        <f t="shared" si="9"/>
        <v>0</v>
      </c>
      <c r="AT45" s="28">
        <v>24.4</v>
      </c>
      <c r="AU45" s="29">
        <v>19.47</v>
      </c>
      <c r="AV45" s="29">
        <v>26.11</v>
      </c>
      <c r="AW45" s="29">
        <v>22.5</v>
      </c>
      <c r="AX45" s="29">
        <v>30.05</v>
      </c>
      <c r="AY45" s="29">
        <v>24.06</v>
      </c>
      <c r="AZ45" s="29">
        <v>32.07</v>
      </c>
      <c r="BA45" s="29">
        <v>24.23</v>
      </c>
      <c r="BB45" s="29">
        <v>32.28</v>
      </c>
      <c r="BC45" s="29">
        <v>24.4</v>
      </c>
      <c r="BD45" s="29">
        <v>32.51</v>
      </c>
      <c r="BE45" s="29">
        <v>25.11</v>
      </c>
      <c r="BF45" s="29">
        <v>33.42</v>
      </c>
      <c r="BG45" s="29">
        <v>20.95</v>
      </c>
      <c r="BH45" s="29">
        <v>28.96</v>
      </c>
      <c r="BI45" s="30">
        <v>21.07</v>
      </c>
      <c r="BJ45" s="30">
        <v>29.13</v>
      </c>
      <c r="BK45" s="30">
        <v>21.2</v>
      </c>
      <c r="BL45" s="30">
        <v>29.31</v>
      </c>
      <c r="BM45" s="27" t="s">
        <v>52</v>
      </c>
      <c r="BN45" s="27" t="s">
        <v>53</v>
      </c>
      <c r="BO45" s="7"/>
    </row>
    <row r="46" spans="1:67" x14ac:dyDescent="0.3">
      <c r="A46" s="19" t="s">
        <v>48</v>
      </c>
      <c r="B46" s="20" t="s">
        <v>124</v>
      </c>
      <c r="C46" s="21">
        <v>7898133136085</v>
      </c>
      <c r="D46" s="22">
        <v>28607</v>
      </c>
      <c r="E46" s="23">
        <v>15000123</v>
      </c>
      <c r="F46" s="24" t="s">
        <v>138</v>
      </c>
      <c r="G46" s="25" t="s">
        <v>51</v>
      </c>
      <c r="H46" s="26" t="s">
        <v>27</v>
      </c>
      <c r="I46" s="27">
        <v>60</v>
      </c>
      <c r="J46" s="28">
        <v>4.93</v>
      </c>
      <c r="L46" s="28">
        <v>4.84</v>
      </c>
      <c r="M46" s="28">
        <v>4.93</v>
      </c>
      <c r="N46" s="59">
        <f t="shared" si="20"/>
        <v>0</v>
      </c>
      <c r="P46" s="28">
        <v>5.3</v>
      </c>
      <c r="Q46" s="59">
        <f t="shared" si="11"/>
        <v>6.9811320754716966E-2</v>
      </c>
      <c r="S46" s="28">
        <v>5.7</v>
      </c>
      <c r="T46" s="59">
        <f t="shared" si="12"/>
        <v>0.1350877192982457</v>
      </c>
      <c r="V46" s="28">
        <v>4.9967762733720189</v>
      </c>
      <c r="W46" s="59">
        <f t="shared" si="13"/>
        <v>1.3363870967742164E-2</v>
      </c>
      <c r="Y46" s="28">
        <v>5.3374655647382925</v>
      </c>
      <c r="Z46" s="59">
        <f t="shared" si="14"/>
        <v>7.6340645161290466E-2</v>
      </c>
      <c r="AB46" s="28">
        <v>5.7280118255728016</v>
      </c>
      <c r="AC46" s="59">
        <f t="shared" si="15"/>
        <v>0.13931741935483888</v>
      </c>
      <c r="AE46" s="28">
        <v>4.7208121827411169</v>
      </c>
      <c r="AF46" s="59">
        <f t="shared" si="16"/>
        <v>-4.431182795698918E-2</v>
      </c>
      <c r="AH46" s="28">
        <v>0</v>
      </c>
      <c r="AI46" s="59">
        <f t="shared" si="17"/>
        <v>0</v>
      </c>
      <c r="AK46" s="28">
        <v>0</v>
      </c>
      <c r="AL46" s="59">
        <f t="shared" si="18"/>
        <v>0</v>
      </c>
      <c r="AN46" s="28">
        <v>0</v>
      </c>
      <c r="AO46" s="59">
        <f t="shared" si="19"/>
        <v>0</v>
      </c>
      <c r="AQ46" s="28"/>
      <c r="AR46" s="59">
        <f t="shared" si="9"/>
        <v>0</v>
      </c>
      <c r="AT46" s="28">
        <v>25.57</v>
      </c>
      <c r="AU46" s="29">
        <v>20.399999999999999</v>
      </c>
      <c r="AV46" s="29">
        <v>27.36</v>
      </c>
      <c r="AW46" s="29">
        <v>23.58</v>
      </c>
      <c r="AX46" s="29">
        <v>31.49</v>
      </c>
      <c r="AY46" s="29">
        <v>25.21</v>
      </c>
      <c r="AZ46" s="29">
        <v>33.6</v>
      </c>
      <c r="BA46" s="29">
        <v>25.39</v>
      </c>
      <c r="BB46" s="29">
        <v>33.83</v>
      </c>
      <c r="BC46" s="29">
        <v>25.57</v>
      </c>
      <c r="BD46" s="29">
        <v>34.07</v>
      </c>
      <c r="BE46" s="29">
        <v>26.31</v>
      </c>
      <c r="BF46" s="29">
        <v>35.020000000000003</v>
      </c>
      <c r="BG46" s="29">
        <v>21.95</v>
      </c>
      <c r="BH46" s="29">
        <v>30.35</v>
      </c>
      <c r="BI46" s="30">
        <v>22.08</v>
      </c>
      <c r="BJ46" s="30">
        <v>30.52</v>
      </c>
      <c r="BK46" s="30">
        <v>22.22</v>
      </c>
      <c r="BL46" s="30">
        <v>30.72</v>
      </c>
      <c r="BM46" s="27" t="s">
        <v>52</v>
      </c>
      <c r="BN46" s="27" t="s">
        <v>53</v>
      </c>
      <c r="BO46" s="7"/>
    </row>
    <row r="47" spans="1:67" x14ac:dyDescent="0.3">
      <c r="A47" s="19" t="s">
        <v>48</v>
      </c>
      <c r="B47" s="20" t="s">
        <v>124</v>
      </c>
      <c r="C47" s="21">
        <v>7898133134661</v>
      </c>
      <c r="D47" s="22">
        <v>28603</v>
      </c>
      <c r="E47" s="23">
        <v>15000121</v>
      </c>
      <c r="F47" s="24" t="s">
        <v>140</v>
      </c>
      <c r="G47" s="25" t="s">
        <v>51</v>
      </c>
      <c r="H47" s="26" t="s">
        <v>27</v>
      </c>
      <c r="I47" s="27">
        <v>60</v>
      </c>
      <c r="J47" s="28">
        <v>4.93</v>
      </c>
      <c r="L47" s="28"/>
      <c r="M47" s="28">
        <v>4.93</v>
      </c>
      <c r="N47" s="59">
        <f t="shared" si="20"/>
        <v>0</v>
      </c>
      <c r="P47" s="28">
        <v>5.3</v>
      </c>
      <c r="Q47" s="59">
        <f t="shared" si="11"/>
        <v>6.9811320754716966E-2</v>
      </c>
      <c r="S47" s="28">
        <v>5.7</v>
      </c>
      <c r="T47" s="59">
        <f t="shared" si="12"/>
        <v>0.1350877192982457</v>
      </c>
      <c r="V47" s="28">
        <v>4.9967762733720189</v>
      </c>
      <c r="W47" s="59">
        <f t="shared" si="13"/>
        <v>1.3363870967742164E-2</v>
      </c>
      <c r="Y47" s="28">
        <v>5.3374655647382925</v>
      </c>
      <c r="Z47" s="59">
        <f t="shared" si="14"/>
        <v>7.6340645161290466E-2</v>
      </c>
      <c r="AB47" s="28">
        <v>5.7280118255728016</v>
      </c>
      <c r="AC47" s="59">
        <f t="shared" si="15"/>
        <v>0.13931741935483888</v>
      </c>
      <c r="AE47" s="28">
        <v>4.7208121827411169</v>
      </c>
      <c r="AF47" s="59">
        <f t="shared" si="16"/>
        <v>-4.431182795698918E-2</v>
      </c>
      <c r="AH47" s="28">
        <v>0</v>
      </c>
      <c r="AI47" s="59">
        <f t="shared" si="17"/>
        <v>0</v>
      </c>
      <c r="AK47" s="28">
        <v>0</v>
      </c>
      <c r="AL47" s="59">
        <f t="shared" si="18"/>
        <v>0</v>
      </c>
      <c r="AN47" s="28">
        <v>0</v>
      </c>
      <c r="AO47" s="59">
        <f t="shared" si="19"/>
        <v>0</v>
      </c>
      <c r="AQ47" s="28"/>
      <c r="AR47" s="59">
        <f t="shared" si="9"/>
        <v>0</v>
      </c>
      <c r="AT47" s="28">
        <v>25.57</v>
      </c>
      <c r="AU47" s="29">
        <v>20.399999999999999</v>
      </c>
      <c r="AV47" s="29">
        <v>27.36</v>
      </c>
      <c r="AW47" s="29">
        <v>23.58</v>
      </c>
      <c r="AX47" s="29">
        <v>31.49</v>
      </c>
      <c r="AY47" s="29">
        <v>25.21</v>
      </c>
      <c r="AZ47" s="29">
        <v>33.6</v>
      </c>
      <c r="BA47" s="29">
        <v>25.39</v>
      </c>
      <c r="BB47" s="29">
        <v>33.83</v>
      </c>
      <c r="BC47" s="29">
        <v>25.57</v>
      </c>
      <c r="BD47" s="29">
        <v>34.07</v>
      </c>
      <c r="BE47" s="29">
        <v>26.31</v>
      </c>
      <c r="BF47" s="29">
        <v>35.020000000000003</v>
      </c>
      <c r="BG47" s="29">
        <v>21.95</v>
      </c>
      <c r="BH47" s="29">
        <v>30.35</v>
      </c>
      <c r="BI47" s="30">
        <v>22.08</v>
      </c>
      <c r="BJ47" s="30">
        <v>30.52</v>
      </c>
      <c r="BK47" s="30">
        <v>22.22</v>
      </c>
      <c r="BL47" s="30">
        <v>30.72</v>
      </c>
      <c r="BM47" s="27" t="s">
        <v>52</v>
      </c>
      <c r="BN47" s="27" t="s">
        <v>53</v>
      </c>
      <c r="BO47" s="7"/>
    </row>
    <row r="48" spans="1:67" x14ac:dyDescent="0.3">
      <c r="A48" s="19" t="s">
        <v>48</v>
      </c>
      <c r="B48" s="20" t="s">
        <v>124</v>
      </c>
      <c r="C48" s="21">
        <v>7898133139420</v>
      </c>
      <c r="D48" s="22">
        <v>23876</v>
      </c>
      <c r="E48" s="23">
        <v>15000090</v>
      </c>
      <c r="F48" s="24" t="s">
        <v>185</v>
      </c>
      <c r="G48" s="25" t="s">
        <v>59</v>
      </c>
      <c r="H48" s="26" t="s">
        <v>27</v>
      </c>
      <c r="I48" s="27">
        <v>50</v>
      </c>
      <c r="J48" s="28">
        <v>7.65</v>
      </c>
      <c r="L48" s="28">
        <v>7.4999999999999991</v>
      </c>
      <c r="M48" s="28">
        <v>7.65</v>
      </c>
      <c r="N48" s="59">
        <f t="shared" si="20"/>
        <v>0</v>
      </c>
      <c r="P48" s="28">
        <v>8.2200000000000006</v>
      </c>
      <c r="Q48" s="59">
        <f t="shared" si="11"/>
        <v>6.9343065693430739E-2</v>
      </c>
      <c r="S48" s="28">
        <v>8.84</v>
      </c>
      <c r="T48" s="59">
        <f t="shared" si="12"/>
        <v>0.13461538461538458</v>
      </c>
      <c r="V48" s="28">
        <v>7.7479475607135191</v>
      </c>
      <c r="W48" s="59">
        <f t="shared" si="13"/>
        <v>1.2641742854606841E-2</v>
      </c>
      <c r="Y48" s="28">
        <v>8.2762167125803483</v>
      </c>
      <c r="Z48" s="59">
        <f t="shared" si="14"/>
        <v>7.5664610331972137E-2</v>
      </c>
      <c r="AB48" s="28">
        <v>8.8817935452081809</v>
      </c>
      <c r="AC48" s="59">
        <f t="shared" si="15"/>
        <v>0.13868747780933799</v>
      </c>
      <c r="AE48" s="28">
        <v>6.9847715736040605</v>
      </c>
      <c r="AF48" s="59">
        <f t="shared" si="16"/>
        <v>-9.5239825581395543E-2</v>
      </c>
      <c r="AH48" s="28">
        <v>7.28</v>
      </c>
      <c r="AI48" s="59">
        <f t="shared" si="17"/>
        <v>-5.0824175824175866E-2</v>
      </c>
      <c r="AK48" s="28">
        <v>8.8800000000000008</v>
      </c>
      <c r="AL48" s="59">
        <f t="shared" si="18"/>
        <v>0.1385135135135136</v>
      </c>
      <c r="AN48" s="28">
        <v>8.3916000000000004</v>
      </c>
      <c r="AO48" s="59">
        <f t="shared" si="19"/>
        <v>8.8374088374088333E-2</v>
      </c>
      <c r="AQ48" s="28"/>
      <c r="AR48" s="59">
        <f t="shared" si="9"/>
        <v>0</v>
      </c>
      <c r="AT48" s="28">
        <v>11.7</v>
      </c>
      <c r="AU48" s="29">
        <v>9.33</v>
      </c>
      <c r="AV48" s="29">
        <v>12.51</v>
      </c>
      <c r="AW48" s="29">
        <v>10.78</v>
      </c>
      <c r="AX48" s="29">
        <v>14.4</v>
      </c>
      <c r="AY48" s="29">
        <v>11.53</v>
      </c>
      <c r="AZ48" s="29">
        <v>15.36</v>
      </c>
      <c r="BA48" s="29">
        <v>11.61</v>
      </c>
      <c r="BB48" s="29">
        <v>15.47</v>
      </c>
      <c r="BC48" s="29">
        <v>11.7</v>
      </c>
      <c r="BD48" s="29">
        <v>15.59</v>
      </c>
      <c r="BE48" s="29">
        <v>12.04</v>
      </c>
      <c r="BF48" s="29">
        <v>16.03</v>
      </c>
      <c r="BG48" s="29">
        <v>10.039999999999999</v>
      </c>
      <c r="BH48" s="29">
        <v>13.88</v>
      </c>
      <c r="BI48" s="30">
        <v>10.11</v>
      </c>
      <c r="BJ48" s="30">
        <v>13.98</v>
      </c>
      <c r="BK48" s="30">
        <v>10.17</v>
      </c>
      <c r="BL48" s="30">
        <v>14.06</v>
      </c>
      <c r="BM48" s="27" t="s">
        <v>52</v>
      </c>
      <c r="BN48" s="27" t="s">
        <v>53</v>
      </c>
      <c r="BO48" s="7"/>
    </row>
    <row r="49" spans="1:67" x14ac:dyDescent="0.3">
      <c r="A49" s="19" t="s">
        <v>48</v>
      </c>
      <c r="B49" s="20" t="s">
        <v>124</v>
      </c>
      <c r="C49" s="21">
        <v>7898133134715</v>
      </c>
      <c r="D49" s="22">
        <v>23879</v>
      </c>
      <c r="E49" s="23">
        <v>15000091</v>
      </c>
      <c r="F49" s="24" t="s">
        <v>184</v>
      </c>
      <c r="G49" s="25" t="s">
        <v>51</v>
      </c>
      <c r="H49" s="26" t="s">
        <v>27</v>
      </c>
      <c r="I49" s="27">
        <v>60</v>
      </c>
      <c r="J49" s="28">
        <v>4.3600000000000003</v>
      </c>
      <c r="L49" s="28">
        <v>4.2699999999999996</v>
      </c>
      <c r="M49" s="28">
        <v>4.3600000000000003</v>
      </c>
      <c r="N49" s="59">
        <f t="shared" si="20"/>
        <v>0</v>
      </c>
      <c r="P49" s="28">
        <v>4.6900000000000004</v>
      </c>
      <c r="Q49" s="59">
        <f t="shared" si="11"/>
        <v>7.0362473347547971E-2</v>
      </c>
      <c r="S49" s="28">
        <v>5.04</v>
      </c>
      <c r="T49" s="59">
        <f t="shared" si="12"/>
        <v>0.13492063492063489</v>
      </c>
      <c r="V49" s="28">
        <v>4.4165054803352684</v>
      </c>
      <c r="W49" s="59">
        <f t="shared" si="13"/>
        <v>1.2794160583941672E-2</v>
      </c>
      <c r="Y49" s="28">
        <v>4.7176308539944909</v>
      </c>
      <c r="Z49" s="59">
        <f t="shared" si="14"/>
        <v>7.5807299270073014E-2</v>
      </c>
      <c r="AB49" s="28">
        <v>5.0628233555062838</v>
      </c>
      <c r="AC49" s="59">
        <f t="shared" si="15"/>
        <v>0.13882043795620458</v>
      </c>
      <c r="AE49" s="28">
        <v>3.9761421319796955</v>
      </c>
      <c r="AF49" s="59">
        <f t="shared" si="16"/>
        <v>-9.6540278309715344E-2</v>
      </c>
      <c r="AH49" s="28">
        <v>0</v>
      </c>
      <c r="AI49" s="59">
        <f t="shared" si="17"/>
        <v>0</v>
      </c>
      <c r="AK49" s="28">
        <v>0</v>
      </c>
      <c r="AL49" s="59">
        <f t="shared" si="18"/>
        <v>0</v>
      </c>
      <c r="AN49" s="28">
        <v>0</v>
      </c>
      <c r="AO49" s="59">
        <f t="shared" si="19"/>
        <v>0</v>
      </c>
      <c r="AQ49" s="28"/>
      <c r="AR49" s="59">
        <f t="shared" si="9"/>
        <v>0</v>
      </c>
      <c r="AT49" s="28">
        <v>29.33</v>
      </c>
      <c r="AU49" s="29">
        <v>23.4</v>
      </c>
      <c r="AV49" s="29">
        <v>31.39</v>
      </c>
      <c r="AW49" s="29">
        <v>27.04</v>
      </c>
      <c r="AX49" s="29">
        <v>36.119999999999997</v>
      </c>
      <c r="AY49" s="29">
        <v>28.92</v>
      </c>
      <c r="AZ49" s="29">
        <v>38.54</v>
      </c>
      <c r="BA49" s="29">
        <v>29.12</v>
      </c>
      <c r="BB49" s="29">
        <v>38.799999999999997</v>
      </c>
      <c r="BC49" s="29">
        <v>29.33</v>
      </c>
      <c r="BD49" s="29">
        <v>39.08</v>
      </c>
      <c r="BE49" s="29">
        <v>30.18</v>
      </c>
      <c r="BF49" s="29">
        <v>40.17</v>
      </c>
      <c r="BG49" s="29">
        <v>25.18</v>
      </c>
      <c r="BH49" s="29">
        <v>34.81</v>
      </c>
      <c r="BI49" s="30">
        <v>25.33</v>
      </c>
      <c r="BJ49" s="30">
        <v>35.020000000000003</v>
      </c>
      <c r="BK49" s="30">
        <v>25.49</v>
      </c>
      <c r="BL49" s="30">
        <v>35.24</v>
      </c>
      <c r="BM49" s="27" t="s">
        <v>52</v>
      </c>
      <c r="BN49" s="27" t="s">
        <v>53</v>
      </c>
      <c r="BO49" s="7"/>
    </row>
    <row r="50" spans="1:67" x14ac:dyDescent="0.3">
      <c r="A50" s="19" t="s">
        <v>48</v>
      </c>
      <c r="B50" s="20" t="s">
        <v>124</v>
      </c>
      <c r="C50" s="21">
        <v>7898133137969</v>
      </c>
      <c r="D50" s="22">
        <v>35686</v>
      </c>
      <c r="E50" s="23">
        <v>15000135</v>
      </c>
      <c r="F50" s="24" t="s">
        <v>127</v>
      </c>
      <c r="G50" s="25" t="s">
        <v>59</v>
      </c>
      <c r="H50" s="26" t="s">
        <v>27</v>
      </c>
      <c r="I50" s="27">
        <v>100</v>
      </c>
      <c r="J50" s="28">
        <v>1.78</v>
      </c>
      <c r="L50" s="28">
        <v>1.7499999999999993</v>
      </c>
      <c r="M50" s="28">
        <v>1.78</v>
      </c>
      <c r="N50" s="59">
        <f t="shared" si="20"/>
        <v>0</v>
      </c>
      <c r="P50" s="28">
        <v>1.92</v>
      </c>
      <c r="Q50" s="59">
        <f t="shared" si="11"/>
        <v>7.291666666666663E-2</v>
      </c>
      <c r="S50" s="28">
        <v>2.06</v>
      </c>
      <c r="T50" s="59">
        <f t="shared" si="12"/>
        <v>0.13592233009708743</v>
      </c>
      <c r="V50" s="28">
        <v>1.8052869116698906</v>
      </c>
      <c r="W50" s="59">
        <f t="shared" si="13"/>
        <v>1.4007142857142996E-2</v>
      </c>
      <c r="Y50" s="28">
        <v>1.9283746556473829</v>
      </c>
      <c r="Z50" s="59">
        <f t="shared" si="14"/>
        <v>7.6942857142857091E-2</v>
      </c>
      <c r="AB50" s="28">
        <v>2.0694752402069478</v>
      </c>
      <c r="AC50" s="59">
        <f t="shared" si="15"/>
        <v>0.13987857142857152</v>
      </c>
      <c r="AE50" s="28">
        <v>1.7</v>
      </c>
      <c r="AF50" s="59">
        <f t="shared" si="16"/>
        <v>-4.705882352941182E-2</v>
      </c>
      <c r="AH50" s="28">
        <v>1.45</v>
      </c>
      <c r="AI50" s="59">
        <f t="shared" si="17"/>
        <v>-0.22758620689655173</v>
      </c>
      <c r="AK50" s="28">
        <v>5.2774999999999999</v>
      </c>
      <c r="AL50" s="59">
        <f t="shared" si="18"/>
        <v>0.66271909047844624</v>
      </c>
      <c r="AN50" s="28">
        <v>0</v>
      </c>
      <c r="AO50" s="59">
        <f t="shared" si="19"/>
        <v>0</v>
      </c>
      <c r="AQ50" s="28"/>
      <c r="AR50" s="59">
        <f t="shared" si="9"/>
        <v>0</v>
      </c>
      <c r="AT50" s="28">
        <v>21.11</v>
      </c>
      <c r="AU50" s="29">
        <v>16.84</v>
      </c>
      <c r="AV50" s="29">
        <v>22.59</v>
      </c>
      <c r="AW50" s="29">
        <v>19.46</v>
      </c>
      <c r="AX50" s="29">
        <v>25.99</v>
      </c>
      <c r="AY50" s="29">
        <v>20.81</v>
      </c>
      <c r="AZ50" s="29">
        <v>27.73</v>
      </c>
      <c r="BA50" s="29">
        <v>20.96</v>
      </c>
      <c r="BB50" s="29">
        <v>27.93</v>
      </c>
      <c r="BC50" s="29">
        <v>21.11</v>
      </c>
      <c r="BD50" s="29">
        <v>28.13</v>
      </c>
      <c r="BE50" s="29">
        <v>21.72</v>
      </c>
      <c r="BF50" s="29">
        <v>28.91</v>
      </c>
      <c r="BG50" s="29">
        <v>18.12</v>
      </c>
      <c r="BH50" s="29">
        <v>25.05</v>
      </c>
      <c r="BI50" s="30">
        <v>18.23</v>
      </c>
      <c r="BJ50" s="30">
        <v>25.2</v>
      </c>
      <c r="BK50" s="30">
        <v>18.34</v>
      </c>
      <c r="BL50" s="30">
        <v>25.35</v>
      </c>
      <c r="BM50" s="27" t="s">
        <v>52</v>
      </c>
      <c r="BN50" s="27" t="s">
        <v>53</v>
      </c>
      <c r="BO50" s="7"/>
    </row>
    <row r="51" spans="1:67" x14ac:dyDescent="0.3">
      <c r="A51" s="19" t="s">
        <v>48</v>
      </c>
      <c r="B51" s="20" t="s">
        <v>124</v>
      </c>
      <c r="C51" s="21">
        <v>7899470802275</v>
      </c>
      <c r="D51" s="22">
        <v>23883</v>
      </c>
      <c r="E51" s="23">
        <v>15000093</v>
      </c>
      <c r="F51" s="24" t="s">
        <v>182</v>
      </c>
      <c r="G51" s="25" t="s">
        <v>59</v>
      </c>
      <c r="H51" s="26" t="s">
        <v>27</v>
      </c>
      <c r="I51" s="27">
        <v>100</v>
      </c>
      <c r="J51" s="28">
        <v>3.07</v>
      </c>
      <c r="L51" s="28">
        <v>3.01</v>
      </c>
      <c r="M51" s="28">
        <v>3.07</v>
      </c>
      <c r="N51" s="59">
        <f t="shared" si="20"/>
        <v>0</v>
      </c>
      <c r="P51" s="28">
        <v>3.3</v>
      </c>
      <c r="Q51" s="59">
        <f t="shared" si="11"/>
        <v>6.9696969696969702E-2</v>
      </c>
      <c r="S51" s="28">
        <v>3.54</v>
      </c>
      <c r="T51" s="59">
        <f t="shared" si="12"/>
        <v>0.13276836158192096</v>
      </c>
      <c r="V51" s="28">
        <v>3.1055233182892765</v>
      </c>
      <c r="W51" s="59">
        <f t="shared" si="13"/>
        <v>1.143875432525987E-2</v>
      </c>
      <c r="Y51" s="28">
        <v>3.3172635445362721</v>
      </c>
      <c r="Z51" s="59">
        <f t="shared" si="14"/>
        <v>7.4538408304498427E-2</v>
      </c>
      <c r="AB51" s="28">
        <v>3.5599901453559997</v>
      </c>
      <c r="AC51" s="59">
        <f t="shared" si="15"/>
        <v>0.13763806228373721</v>
      </c>
      <c r="AE51" s="28">
        <v>2.9340101522842641</v>
      </c>
      <c r="AF51" s="59">
        <f t="shared" si="16"/>
        <v>-4.6349480968858048E-2</v>
      </c>
      <c r="AH51" s="28">
        <v>2.92</v>
      </c>
      <c r="AI51" s="59">
        <f t="shared" si="17"/>
        <v>-5.1369863013698502E-2</v>
      </c>
      <c r="AK51" s="28">
        <v>0</v>
      </c>
      <c r="AL51" s="59">
        <f t="shared" si="18"/>
        <v>0</v>
      </c>
      <c r="AN51" s="28">
        <v>0</v>
      </c>
      <c r="AO51" s="59">
        <f t="shared" si="19"/>
        <v>0</v>
      </c>
      <c r="AQ51" s="28"/>
      <c r="AR51" s="59">
        <f t="shared" si="9"/>
        <v>0</v>
      </c>
      <c r="AT51" s="28">
        <v>15.38</v>
      </c>
      <c r="AU51" s="29">
        <v>12.27</v>
      </c>
      <c r="AV51" s="29">
        <v>16.46</v>
      </c>
      <c r="AW51" s="29">
        <v>14.18</v>
      </c>
      <c r="AX51" s="29">
        <v>18.940000000000001</v>
      </c>
      <c r="AY51" s="29">
        <v>15.16</v>
      </c>
      <c r="AZ51" s="29">
        <v>20.2</v>
      </c>
      <c r="BA51" s="29">
        <v>15.27</v>
      </c>
      <c r="BB51" s="29">
        <v>20.34</v>
      </c>
      <c r="BC51" s="29">
        <v>15.38</v>
      </c>
      <c r="BD51" s="29">
        <v>20.49</v>
      </c>
      <c r="BE51" s="29">
        <v>15.83</v>
      </c>
      <c r="BF51" s="29">
        <v>21.07</v>
      </c>
      <c r="BG51" s="29">
        <v>13.2</v>
      </c>
      <c r="BH51" s="29">
        <v>18.25</v>
      </c>
      <c r="BI51" s="30">
        <v>13.28</v>
      </c>
      <c r="BJ51" s="30">
        <v>18.36</v>
      </c>
      <c r="BK51" s="30">
        <v>13.36</v>
      </c>
      <c r="BL51" s="30">
        <v>18.47</v>
      </c>
      <c r="BM51" s="27" t="s">
        <v>52</v>
      </c>
      <c r="BN51" s="27" t="s">
        <v>53</v>
      </c>
      <c r="BO51" s="7"/>
    </row>
    <row r="52" spans="1:67" x14ac:dyDescent="0.3">
      <c r="A52" s="19" t="s">
        <v>48</v>
      </c>
      <c r="B52" s="20" t="s">
        <v>124</v>
      </c>
      <c r="C52" s="21">
        <v>7899470802268</v>
      </c>
      <c r="D52" s="22">
        <v>23881</v>
      </c>
      <c r="E52" s="23">
        <v>15000092</v>
      </c>
      <c r="F52" s="24" t="s">
        <v>183</v>
      </c>
      <c r="G52" s="25" t="s">
        <v>59</v>
      </c>
      <c r="H52" s="26" t="s">
        <v>27</v>
      </c>
      <c r="I52" s="27">
        <v>100</v>
      </c>
      <c r="J52" s="28">
        <v>3.07</v>
      </c>
      <c r="L52" s="28">
        <v>3.0100000000000002</v>
      </c>
      <c r="M52" s="28">
        <v>3.07</v>
      </c>
      <c r="N52" s="59">
        <f t="shared" si="20"/>
        <v>0</v>
      </c>
      <c r="P52" s="28">
        <v>3.3</v>
      </c>
      <c r="Q52" s="59">
        <f t="shared" si="11"/>
        <v>6.9696969696969702E-2</v>
      </c>
      <c r="S52" s="28">
        <v>3.54</v>
      </c>
      <c r="T52" s="59">
        <f t="shared" si="12"/>
        <v>0.13276836158192096</v>
      </c>
      <c r="V52" s="28">
        <v>3.1055233182892765</v>
      </c>
      <c r="W52" s="59">
        <f t="shared" si="13"/>
        <v>1.143875432525987E-2</v>
      </c>
      <c r="Y52" s="28">
        <v>3.3172635445362721</v>
      </c>
      <c r="Z52" s="59">
        <f t="shared" si="14"/>
        <v>7.4538408304498427E-2</v>
      </c>
      <c r="AB52" s="28">
        <v>3.5599901453559997</v>
      </c>
      <c r="AC52" s="59">
        <f t="shared" si="15"/>
        <v>0.13763806228373721</v>
      </c>
      <c r="AE52" s="28">
        <v>2.9340101522842641</v>
      </c>
      <c r="AF52" s="59">
        <f t="shared" si="16"/>
        <v>-4.6349480968858048E-2</v>
      </c>
      <c r="AH52" s="28">
        <v>2.92</v>
      </c>
      <c r="AI52" s="59">
        <f t="shared" si="17"/>
        <v>-5.1369863013698502E-2</v>
      </c>
      <c r="AK52" s="28">
        <v>4.9439999999999991</v>
      </c>
      <c r="AL52" s="59">
        <f t="shared" si="18"/>
        <v>0.37904530744336562</v>
      </c>
      <c r="AN52" s="28">
        <v>3.212054999999999</v>
      </c>
      <c r="AO52" s="59">
        <f t="shared" si="19"/>
        <v>4.4225581442409623E-2</v>
      </c>
      <c r="AQ52" s="28"/>
      <c r="AR52" s="59">
        <f t="shared" si="9"/>
        <v>0</v>
      </c>
      <c r="AT52" s="28">
        <v>15.45</v>
      </c>
      <c r="AU52" s="29">
        <v>12.32</v>
      </c>
      <c r="AV52" s="29">
        <v>16.52</v>
      </c>
      <c r="AW52" s="29">
        <v>14.24</v>
      </c>
      <c r="AX52" s="29">
        <v>19.02</v>
      </c>
      <c r="AY52" s="29">
        <v>15.23</v>
      </c>
      <c r="AZ52" s="29">
        <v>20.3</v>
      </c>
      <c r="BA52" s="29">
        <v>15.34</v>
      </c>
      <c r="BB52" s="29">
        <v>20.440000000000001</v>
      </c>
      <c r="BC52" s="29">
        <v>15.45</v>
      </c>
      <c r="BD52" s="29">
        <v>20.58</v>
      </c>
      <c r="BE52" s="29">
        <v>15.9</v>
      </c>
      <c r="BF52" s="29">
        <v>21.16</v>
      </c>
      <c r="BG52" s="29">
        <v>13.26</v>
      </c>
      <c r="BH52" s="29">
        <v>18.329999999999998</v>
      </c>
      <c r="BI52" s="30">
        <v>13.34</v>
      </c>
      <c r="BJ52" s="30">
        <v>18.440000000000001</v>
      </c>
      <c r="BK52" s="30">
        <v>13.43</v>
      </c>
      <c r="BL52" s="30">
        <v>18.57</v>
      </c>
      <c r="BM52" s="27" t="s">
        <v>52</v>
      </c>
      <c r="BN52" s="27" t="s">
        <v>53</v>
      </c>
      <c r="BO52" s="7"/>
    </row>
    <row r="53" spans="1:67" x14ac:dyDescent="0.3">
      <c r="A53" s="19" t="s">
        <v>48</v>
      </c>
      <c r="B53" s="20" t="s">
        <v>124</v>
      </c>
      <c r="C53" s="21">
        <v>7899470807225</v>
      </c>
      <c r="D53" s="22">
        <v>38804</v>
      </c>
      <c r="E53" s="23">
        <v>15000194</v>
      </c>
      <c r="F53" s="24" t="s">
        <v>125</v>
      </c>
      <c r="G53" s="25" t="s">
        <v>51</v>
      </c>
      <c r="H53" s="26" t="s">
        <v>27</v>
      </c>
      <c r="I53" s="27">
        <v>200</v>
      </c>
      <c r="J53" s="28">
        <v>3.25</v>
      </c>
      <c r="L53" s="28">
        <v>3.1800000000000006</v>
      </c>
      <c r="M53" s="28">
        <v>3.25</v>
      </c>
      <c r="N53" s="59">
        <f t="shared" si="20"/>
        <v>0</v>
      </c>
      <c r="P53" s="28">
        <v>3.49</v>
      </c>
      <c r="Q53" s="59">
        <f t="shared" si="11"/>
        <v>6.8767908309455672E-2</v>
      </c>
      <c r="S53" s="28">
        <v>3.75</v>
      </c>
      <c r="T53" s="59">
        <f t="shared" si="12"/>
        <v>0.1333333333333333</v>
      </c>
      <c r="V53" s="28">
        <v>3.2884418654631422</v>
      </c>
      <c r="W53" s="59">
        <f t="shared" si="13"/>
        <v>1.1689993935084519E-2</v>
      </c>
      <c r="Y53" s="28">
        <v>3.5126538108356287</v>
      </c>
      <c r="Z53" s="59">
        <f t="shared" si="14"/>
        <v>7.4773611343483259E-2</v>
      </c>
      <c r="AB53" s="28">
        <v>3.7696772604089679</v>
      </c>
      <c r="AC53" s="59">
        <f t="shared" si="15"/>
        <v>0.13785722875188222</v>
      </c>
      <c r="AE53" s="28">
        <v>3.0355329949238583</v>
      </c>
      <c r="AF53" s="59">
        <f t="shared" si="16"/>
        <v>-7.0652173913043237E-2</v>
      </c>
      <c r="AH53" s="28">
        <v>3.09</v>
      </c>
      <c r="AI53" s="59">
        <f t="shared" si="17"/>
        <v>-5.1779935275080957E-2</v>
      </c>
      <c r="AK53" s="28">
        <v>4.1752000000000002</v>
      </c>
      <c r="AL53" s="59">
        <f t="shared" si="18"/>
        <v>0.22159417512933521</v>
      </c>
      <c r="AN53" s="28">
        <v>0</v>
      </c>
      <c r="AO53" s="59">
        <f t="shared" si="19"/>
        <v>0</v>
      </c>
      <c r="AQ53" s="28"/>
      <c r="AR53" s="59">
        <f t="shared" si="9"/>
        <v>0</v>
      </c>
      <c r="AT53" s="28">
        <v>12.28</v>
      </c>
      <c r="AU53" s="29">
        <v>9.8000000000000007</v>
      </c>
      <c r="AV53" s="29">
        <v>13.14</v>
      </c>
      <c r="AW53" s="29">
        <v>11.32</v>
      </c>
      <c r="AX53" s="29">
        <v>15.12</v>
      </c>
      <c r="AY53" s="29">
        <v>12.11</v>
      </c>
      <c r="AZ53" s="29">
        <v>16.14</v>
      </c>
      <c r="BA53" s="29">
        <v>12.19</v>
      </c>
      <c r="BB53" s="29">
        <v>16.239999999999998</v>
      </c>
      <c r="BC53" s="29">
        <v>12.28</v>
      </c>
      <c r="BD53" s="29">
        <v>16.36</v>
      </c>
      <c r="BE53" s="29">
        <v>12.64</v>
      </c>
      <c r="BF53" s="29">
        <v>16.82</v>
      </c>
      <c r="BG53" s="29">
        <v>10.54</v>
      </c>
      <c r="BH53" s="29">
        <v>14.57</v>
      </c>
      <c r="BI53" s="30">
        <v>10.61</v>
      </c>
      <c r="BJ53" s="30">
        <v>14.67</v>
      </c>
      <c r="BK53" s="30">
        <v>10.67</v>
      </c>
      <c r="BL53" s="30">
        <v>14.75</v>
      </c>
      <c r="BM53" s="27" t="s">
        <v>52</v>
      </c>
      <c r="BN53" s="27" t="s">
        <v>53</v>
      </c>
      <c r="BO53" s="7"/>
    </row>
    <row r="54" spans="1:67" x14ac:dyDescent="0.3">
      <c r="A54" s="19" t="s">
        <v>48</v>
      </c>
      <c r="B54" s="20" t="s">
        <v>124</v>
      </c>
      <c r="C54" s="21">
        <v>7898133134999</v>
      </c>
      <c r="D54" s="22">
        <v>41484</v>
      </c>
      <c r="E54" s="23">
        <v>15000143</v>
      </c>
      <c r="F54" s="24" t="s">
        <v>152</v>
      </c>
      <c r="G54" s="25" t="s">
        <v>51</v>
      </c>
      <c r="H54" s="26" t="s">
        <v>27</v>
      </c>
      <c r="I54" s="27">
        <v>50</v>
      </c>
      <c r="J54" s="28">
        <v>2.19</v>
      </c>
      <c r="L54" s="28">
        <v>2.15</v>
      </c>
      <c r="M54" s="28">
        <v>2.19</v>
      </c>
      <c r="N54" s="59">
        <f t="shared" si="20"/>
        <v>0</v>
      </c>
      <c r="P54" s="28">
        <v>2.36</v>
      </c>
      <c r="Q54" s="59">
        <f t="shared" si="11"/>
        <v>7.2033898305084665E-2</v>
      </c>
      <c r="S54" s="28">
        <v>2.54</v>
      </c>
      <c r="T54" s="59">
        <f t="shared" si="12"/>
        <v>0.13779527559055127</v>
      </c>
      <c r="V54" s="28">
        <v>2.2238383838383839</v>
      </c>
      <c r="W54" s="59">
        <f t="shared" si="13"/>
        <v>1.521620639534893E-2</v>
      </c>
      <c r="Y54" s="28">
        <v>2.3754637281910007</v>
      </c>
      <c r="Z54" s="59">
        <f t="shared" si="14"/>
        <v>7.8074746412666984E-2</v>
      </c>
      <c r="AB54" s="28">
        <v>2.5492781473269277</v>
      </c>
      <c r="AC54" s="59">
        <f t="shared" si="15"/>
        <v>0.14093328642998515</v>
      </c>
      <c r="AE54" s="28">
        <v>2.0040609137055836</v>
      </c>
      <c r="AF54" s="59">
        <f t="shared" si="16"/>
        <v>-9.2781155015197569E-2</v>
      </c>
      <c r="AH54" s="28">
        <v>2.09</v>
      </c>
      <c r="AI54" s="59">
        <f t="shared" si="17"/>
        <v>-4.7846889952153138E-2</v>
      </c>
      <c r="AK54" s="28">
        <v>2.7791999999999994</v>
      </c>
      <c r="AL54" s="59">
        <f t="shared" si="18"/>
        <v>0.21200345423143341</v>
      </c>
      <c r="AN54" s="28">
        <v>0</v>
      </c>
      <c r="AO54" s="59">
        <f t="shared" si="19"/>
        <v>0</v>
      </c>
      <c r="AQ54" s="28"/>
      <c r="AR54" s="59">
        <f t="shared" si="9"/>
        <v>0</v>
      </c>
      <c r="AT54" s="28">
        <v>11.58</v>
      </c>
      <c r="AU54" s="29">
        <v>9.24</v>
      </c>
      <c r="AV54" s="29">
        <v>12.39</v>
      </c>
      <c r="AW54" s="29">
        <v>10.67</v>
      </c>
      <c r="AX54" s="29">
        <v>14.25</v>
      </c>
      <c r="AY54" s="29">
        <v>11.41</v>
      </c>
      <c r="AZ54" s="29">
        <v>15.2</v>
      </c>
      <c r="BA54" s="29">
        <v>11.49</v>
      </c>
      <c r="BB54" s="29">
        <v>15.31</v>
      </c>
      <c r="BC54" s="29">
        <v>11.58</v>
      </c>
      <c r="BD54" s="29">
        <v>15.43</v>
      </c>
      <c r="BE54" s="29">
        <v>11.92</v>
      </c>
      <c r="BF54" s="29">
        <v>15.87</v>
      </c>
      <c r="BG54" s="29">
        <v>9.94</v>
      </c>
      <c r="BH54" s="29">
        <v>13.74</v>
      </c>
      <c r="BI54" s="30">
        <v>10</v>
      </c>
      <c r="BJ54" s="30">
        <v>13.82</v>
      </c>
      <c r="BK54" s="30">
        <v>10.06</v>
      </c>
      <c r="BL54" s="30">
        <v>13.91</v>
      </c>
      <c r="BM54" s="27" t="s">
        <v>52</v>
      </c>
      <c r="BN54" s="27" t="s">
        <v>55</v>
      </c>
      <c r="BO54" s="7"/>
    </row>
    <row r="55" spans="1:67" x14ac:dyDescent="0.3">
      <c r="A55" s="19" t="s">
        <v>48</v>
      </c>
      <c r="B55" s="20" t="s">
        <v>124</v>
      </c>
      <c r="C55" s="21">
        <v>7898133131028</v>
      </c>
      <c r="D55" s="22">
        <v>23912</v>
      </c>
      <c r="E55" s="23">
        <v>15000096</v>
      </c>
      <c r="F55" s="24" t="s">
        <v>179</v>
      </c>
      <c r="G55" s="25" t="s">
        <v>54</v>
      </c>
      <c r="H55" s="26" t="s">
        <v>27</v>
      </c>
      <c r="I55" s="27">
        <v>50</v>
      </c>
      <c r="J55" s="28">
        <v>2.85</v>
      </c>
      <c r="L55" s="28">
        <v>2.8</v>
      </c>
      <c r="M55" s="28">
        <v>2.85</v>
      </c>
      <c r="N55" s="59">
        <f t="shared" si="20"/>
        <v>0</v>
      </c>
      <c r="P55" s="28">
        <v>3.07</v>
      </c>
      <c r="Q55" s="59">
        <f t="shared" si="11"/>
        <v>7.1661237785016207E-2</v>
      </c>
      <c r="S55" s="28">
        <v>3.3</v>
      </c>
      <c r="T55" s="59">
        <f t="shared" si="12"/>
        <v>0.13636363636363624</v>
      </c>
      <c r="V55" s="28">
        <v>2.8906082097571462</v>
      </c>
      <c r="W55" s="59">
        <f t="shared" si="13"/>
        <v>1.4048327137546557E-2</v>
      </c>
      <c r="Y55" s="28">
        <v>3.0876951331496785</v>
      </c>
      <c r="Z55" s="59">
        <f t="shared" si="14"/>
        <v>7.6981412639405167E-2</v>
      </c>
      <c r="AB55" s="28">
        <v>3.3136240453313626</v>
      </c>
      <c r="AC55" s="59">
        <f t="shared" si="15"/>
        <v>0.139914498141264</v>
      </c>
      <c r="AE55" s="28">
        <v>2.7309644670050761</v>
      </c>
      <c r="AF55" s="59">
        <f t="shared" si="16"/>
        <v>-4.3587360594795621E-2</v>
      </c>
      <c r="AH55" s="28">
        <v>0</v>
      </c>
      <c r="AI55" s="59">
        <f t="shared" si="17"/>
        <v>0</v>
      </c>
      <c r="AK55" s="28">
        <v>0</v>
      </c>
      <c r="AL55" s="59">
        <f t="shared" si="18"/>
        <v>0</v>
      </c>
      <c r="AN55" s="28">
        <v>2.7479843999999991</v>
      </c>
      <c r="AO55" s="59">
        <f t="shared" si="19"/>
        <v>-3.7123791532441386E-2</v>
      </c>
      <c r="AQ55" s="28"/>
      <c r="AR55" s="59">
        <f t="shared" si="9"/>
        <v>0</v>
      </c>
      <c r="AT55" s="28">
        <v>17.84</v>
      </c>
      <c r="AU55" s="29">
        <v>14.23</v>
      </c>
      <c r="AV55" s="29">
        <v>19.079999999999998</v>
      </c>
      <c r="AW55" s="29">
        <v>16.45</v>
      </c>
      <c r="AX55" s="29">
        <v>21.97</v>
      </c>
      <c r="AY55" s="29">
        <v>17.59</v>
      </c>
      <c r="AZ55" s="29">
        <v>23.44</v>
      </c>
      <c r="BA55" s="29">
        <v>17.71</v>
      </c>
      <c r="BB55" s="29">
        <v>23.6</v>
      </c>
      <c r="BC55" s="29">
        <v>17.84</v>
      </c>
      <c r="BD55" s="29">
        <v>23.77</v>
      </c>
      <c r="BE55" s="29">
        <v>18.36</v>
      </c>
      <c r="BF55" s="29">
        <v>24.44</v>
      </c>
      <c r="BG55" s="29">
        <v>15.32</v>
      </c>
      <c r="BH55" s="29">
        <v>21.18</v>
      </c>
      <c r="BI55" s="30">
        <v>15.41</v>
      </c>
      <c r="BJ55" s="30">
        <v>21.3</v>
      </c>
      <c r="BK55" s="30">
        <v>15.5</v>
      </c>
      <c r="BL55" s="30">
        <v>21.43</v>
      </c>
      <c r="BM55" s="27" t="s">
        <v>52</v>
      </c>
      <c r="BN55" s="27" t="s">
        <v>55</v>
      </c>
      <c r="BO55" s="7"/>
    </row>
    <row r="56" spans="1:67" x14ac:dyDescent="0.3">
      <c r="A56" s="19" t="s">
        <v>48</v>
      </c>
      <c r="B56" s="20" t="s">
        <v>124</v>
      </c>
      <c r="C56" s="21">
        <v>7898133130403</v>
      </c>
      <c r="D56" s="22">
        <v>23892</v>
      </c>
      <c r="E56" s="23">
        <v>15000094</v>
      </c>
      <c r="F56" s="24" t="s">
        <v>181</v>
      </c>
      <c r="G56" s="25" t="s">
        <v>54</v>
      </c>
      <c r="H56" s="26" t="s">
        <v>27</v>
      </c>
      <c r="I56" s="27">
        <v>240</v>
      </c>
      <c r="J56" s="28">
        <v>1.1399999999999999</v>
      </c>
      <c r="L56" s="28">
        <v>1.02</v>
      </c>
      <c r="M56" s="28">
        <v>1.1399999999999999</v>
      </c>
      <c r="N56" s="59">
        <f t="shared" si="20"/>
        <v>0</v>
      </c>
      <c r="P56" s="28">
        <v>1.22</v>
      </c>
      <c r="Q56" s="59">
        <f t="shared" si="11"/>
        <v>6.5573770491803351E-2</v>
      </c>
      <c r="S56" s="28">
        <v>1.32</v>
      </c>
      <c r="T56" s="59">
        <f t="shared" si="12"/>
        <v>0.13636363636363646</v>
      </c>
      <c r="V56" s="28">
        <v>1.0530840318074361</v>
      </c>
      <c r="W56" s="59">
        <f t="shared" si="13"/>
        <v>-8.2534693877550858E-2</v>
      </c>
      <c r="Y56" s="28">
        <v>1.1248852157943068</v>
      </c>
      <c r="Z56" s="59">
        <f t="shared" si="14"/>
        <v>-1.3436734693877295E-2</v>
      </c>
      <c r="AB56" s="28">
        <v>1.2071938901207195</v>
      </c>
      <c r="AC56" s="59">
        <f t="shared" si="15"/>
        <v>5.5661224489796157E-2</v>
      </c>
      <c r="AE56" s="28">
        <v>0.99492385786802029</v>
      </c>
      <c r="AF56" s="59">
        <f t="shared" si="16"/>
        <v>-0.14581632653061227</v>
      </c>
      <c r="AH56" s="28">
        <v>0.99</v>
      </c>
      <c r="AI56" s="59">
        <f t="shared" si="17"/>
        <v>-0.15151515151515138</v>
      </c>
      <c r="AK56" s="28">
        <v>0</v>
      </c>
      <c r="AL56" s="59">
        <f t="shared" si="18"/>
        <v>0</v>
      </c>
      <c r="AN56" s="28">
        <v>1.0237600000000002</v>
      </c>
      <c r="AO56" s="59">
        <f t="shared" si="19"/>
        <v>-0.11354223646167028</v>
      </c>
      <c r="AQ56" s="28"/>
      <c r="AR56" s="59">
        <f t="shared" si="9"/>
        <v>0</v>
      </c>
      <c r="AT56" s="28">
        <v>7.64</v>
      </c>
      <c r="AU56" s="29">
        <v>6.09</v>
      </c>
      <c r="AV56" s="29">
        <v>8.17</v>
      </c>
      <c r="AW56" s="29">
        <v>7.04</v>
      </c>
      <c r="AX56" s="29">
        <v>9.4</v>
      </c>
      <c r="AY56" s="29">
        <v>7.53</v>
      </c>
      <c r="AZ56" s="29">
        <v>10.029999999999999</v>
      </c>
      <c r="BA56" s="29">
        <v>7.58</v>
      </c>
      <c r="BB56" s="29">
        <v>10.1</v>
      </c>
      <c r="BC56" s="29">
        <v>7.64</v>
      </c>
      <c r="BD56" s="29">
        <v>10.18</v>
      </c>
      <c r="BE56" s="29">
        <v>7.86</v>
      </c>
      <c r="BF56" s="29">
        <v>10.46</v>
      </c>
      <c r="BG56" s="29">
        <v>6.56</v>
      </c>
      <c r="BH56" s="29">
        <v>9.07</v>
      </c>
      <c r="BI56" s="30">
        <v>6.6</v>
      </c>
      <c r="BJ56" s="30">
        <v>9.1199999999999992</v>
      </c>
      <c r="BK56" s="30">
        <v>6.64</v>
      </c>
      <c r="BL56" s="30">
        <v>9.18</v>
      </c>
      <c r="BM56" s="27" t="s">
        <v>52</v>
      </c>
      <c r="BN56" s="27" t="s">
        <v>55</v>
      </c>
      <c r="BO56" s="7"/>
    </row>
    <row r="57" spans="1:67" x14ac:dyDescent="0.3">
      <c r="A57" s="34" t="s">
        <v>48</v>
      </c>
      <c r="B57" s="35" t="s">
        <v>124</v>
      </c>
      <c r="C57" s="36">
        <v>7898133131011</v>
      </c>
      <c r="D57" s="44">
        <v>23906</v>
      </c>
      <c r="E57" s="50">
        <v>15000095</v>
      </c>
      <c r="F57" s="37" t="s">
        <v>180</v>
      </c>
      <c r="G57" s="38" t="s">
        <v>54</v>
      </c>
      <c r="H57" s="46" t="s">
        <v>27</v>
      </c>
      <c r="I57" s="39">
        <v>200</v>
      </c>
      <c r="J57" s="28">
        <v>1.76</v>
      </c>
      <c r="L57" s="40">
        <v>1.6</v>
      </c>
      <c r="M57" s="28">
        <v>1.76</v>
      </c>
      <c r="N57" s="59">
        <f t="shared" si="20"/>
        <v>0</v>
      </c>
      <c r="P57" s="28">
        <v>1.89</v>
      </c>
      <c r="Q57" s="59">
        <f t="shared" si="11"/>
        <v>6.8783068783068724E-2</v>
      </c>
      <c r="S57" s="28">
        <v>2.0299999999999998</v>
      </c>
      <c r="T57" s="59">
        <f t="shared" si="12"/>
        <v>0.13300492610837433</v>
      </c>
      <c r="V57" s="28">
        <v>1.5903718031377607</v>
      </c>
      <c r="W57" s="59">
        <f t="shared" si="13"/>
        <v>-0.10665945945945943</v>
      </c>
      <c r="Y57" s="28">
        <v>1.6988062442607899</v>
      </c>
      <c r="Z57" s="59">
        <f t="shared" si="14"/>
        <v>-3.6021621621621591E-2</v>
      </c>
      <c r="AB57" s="28">
        <v>1.8231091401823112</v>
      </c>
      <c r="AC57" s="59">
        <f t="shared" si="15"/>
        <v>3.4616216216216356E-2</v>
      </c>
      <c r="AE57" s="28">
        <v>1.5025380710659899</v>
      </c>
      <c r="AF57" s="59">
        <f t="shared" si="16"/>
        <v>-0.17135135135135138</v>
      </c>
      <c r="AH57" s="28">
        <v>1.49</v>
      </c>
      <c r="AI57" s="59">
        <f t="shared" si="17"/>
        <v>-0.18120805369127524</v>
      </c>
      <c r="AK57" s="28">
        <v>1.6509999999999998</v>
      </c>
      <c r="AL57" s="59">
        <f t="shared" si="18"/>
        <v>-6.6020593579648734E-2</v>
      </c>
      <c r="AN57" s="28">
        <v>1.6002089999999993</v>
      </c>
      <c r="AO57" s="59">
        <f t="shared" si="19"/>
        <v>-9.985633126672866E-2</v>
      </c>
      <c r="AQ57" s="28"/>
      <c r="AR57" s="59">
        <f t="shared" si="9"/>
        <v>0</v>
      </c>
      <c r="AT57" s="40">
        <v>12.69</v>
      </c>
      <c r="AU57" s="41">
        <v>10.119999999999999</v>
      </c>
      <c r="AV57" s="41">
        <v>13.57</v>
      </c>
      <c r="AW57" s="41">
        <v>11.7</v>
      </c>
      <c r="AX57" s="41">
        <v>15.62</v>
      </c>
      <c r="AY57" s="41">
        <v>12.51</v>
      </c>
      <c r="AZ57" s="41">
        <v>16.670000000000002</v>
      </c>
      <c r="BA57" s="41">
        <v>12.6</v>
      </c>
      <c r="BB57" s="41">
        <v>16.79</v>
      </c>
      <c r="BC57" s="41">
        <v>12.69</v>
      </c>
      <c r="BD57" s="41">
        <v>16.91</v>
      </c>
      <c r="BE57" s="41">
        <v>13.06</v>
      </c>
      <c r="BF57" s="41">
        <v>17.38</v>
      </c>
      <c r="BG57" s="41">
        <v>10.89</v>
      </c>
      <c r="BH57" s="41">
        <v>15.06</v>
      </c>
      <c r="BI57" s="42">
        <v>10.96</v>
      </c>
      <c r="BJ57" s="42">
        <v>15.15</v>
      </c>
      <c r="BK57" s="42">
        <v>11.03</v>
      </c>
      <c r="BL57" s="42">
        <v>15.25</v>
      </c>
      <c r="BM57" s="39" t="s">
        <v>52</v>
      </c>
      <c r="BN57" s="39" t="s">
        <v>55</v>
      </c>
      <c r="BO57" s="51"/>
    </row>
    <row r="58" spans="1:67" x14ac:dyDescent="0.3">
      <c r="A58" s="19" t="s">
        <v>48</v>
      </c>
      <c r="B58" s="20" t="s">
        <v>124</v>
      </c>
      <c r="C58" s="21">
        <v>7899470804576</v>
      </c>
      <c r="D58" s="22">
        <v>34071</v>
      </c>
      <c r="E58" s="23">
        <v>15000191</v>
      </c>
      <c r="F58" s="24" t="s">
        <v>132</v>
      </c>
      <c r="G58" s="25" t="s">
        <v>54</v>
      </c>
      <c r="H58" s="26" t="s">
        <v>27</v>
      </c>
      <c r="I58" s="27">
        <v>100</v>
      </c>
      <c r="J58" s="28">
        <v>4.2300000000000004</v>
      </c>
      <c r="L58" s="28">
        <v>4.1500000000000004</v>
      </c>
      <c r="M58" s="28">
        <v>4.2300000000000004</v>
      </c>
      <c r="N58" s="59">
        <f t="shared" si="20"/>
        <v>0</v>
      </c>
      <c r="P58" s="28">
        <v>4.55</v>
      </c>
      <c r="Q58" s="59">
        <f t="shared" si="11"/>
        <v>7.0329670329670191E-2</v>
      </c>
      <c r="S58" s="28">
        <v>4.8899999999999997</v>
      </c>
      <c r="T58" s="59">
        <f t="shared" si="12"/>
        <v>0.13496932515337412</v>
      </c>
      <c r="V58" s="28">
        <v>4.28755641521599</v>
      </c>
      <c r="W58" s="59">
        <f t="shared" si="13"/>
        <v>1.3424060150375894E-2</v>
      </c>
      <c r="Y58" s="28">
        <v>4.5798898071625347</v>
      </c>
      <c r="Z58" s="59">
        <f t="shared" si="14"/>
        <v>7.6396992481203019E-2</v>
      </c>
      <c r="AB58" s="28">
        <v>4.9150036954915004</v>
      </c>
      <c r="AC58" s="59">
        <f t="shared" si="15"/>
        <v>0.13936992481203003</v>
      </c>
      <c r="AE58" s="28">
        <v>4.0507614213197964</v>
      </c>
      <c r="AF58" s="59">
        <f t="shared" si="16"/>
        <v>-4.4248120300752092E-2</v>
      </c>
      <c r="AH58" s="28">
        <v>0</v>
      </c>
      <c r="AI58" s="59">
        <f t="shared" si="17"/>
        <v>0</v>
      </c>
      <c r="AK58" s="28">
        <v>0</v>
      </c>
      <c r="AL58" s="59">
        <f t="shared" si="18"/>
        <v>0</v>
      </c>
      <c r="AN58" s="28">
        <v>4.0119100000000003</v>
      </c>
      <c r="AO58" s="59">
        <f t="shared" si="19"/>
        <v>-5.4360641190854153E-2</v>
      </c>
      <c r="AQ58" s="28"/>
      <c r="AR58" s="59">
        <f t="shared" si="9"/>
        <v>0</v>
      </c>
      <c r="AT58" s="28">
        <v>15.49</v>
      </c>
      <c r="AU58" s="29">
        <v>12.36</v>
      </c>
      <c r="AV58" s="29">
        <v>16.579999999999998</v>
      </c>
      <c r="AW58" s="29">
        <v>14.28</v>
      </c>
      <c r="AX58" s="29">
        <v>19.07</v>
      </c>
      <c r="AY58" s="29">
        <v>15.27</v>
      </c>
      <c r="AZ58" s="29">
        <v>20.350000000000001</v>
      </c>
      <c r="BA58" s="29">
        <v>15.38</v>
      </c>
      <c r="BB58" s="29">
        <v>20.49</v>
      </c>
      <c r="BC58" s="29">
        <v>15.49</v>
      </c>
      <c r="BD58" s="29">
        <v>20.64</v>
      </c>
      <c r="BE58" s="29">
        <v>15.94</v>
      </c>
      <c r="BF58" s="29">
        <v>21.22</v>
      </c>
      <c r="BG58" s="29">
        <v>13.3</v>
      </c>
      <c r="BH58" s="29">
        <v>18.39</v>
      </c>
      <c r="BI58" s="30">
        <v>13.38</v>
      </c>
      <c r="BJ58" s="30">
        <v>18.5</v>
      </c>
      <c r="BK58" s="30">
        <v>13.46</v>
      </c>
      <c r="BL58" s="30">
        <v>18.61</v>
      </c>
      <c r="BM58" s="27" t="s">
        <v>52</v>
      </c>
      <c r="BN58" s="27" t="s">
        <v>55</v>
      </c>
      <c r="BO58" s="7"/>
    </row>
    <row r="59" spans="1:67" x14ac:dyDescent="0.3">
      <c r="A59" s="19" t="s">
        <v>48</v>
      </c>
      <c r="B59" s="20" t="s">
        <v>124</v>
      </c>
      <c r="C59" s="21">
        <v>7898133138751</v>
      </c>
      <c r="D59" s="22">
        <v>23916</v>
      </c>
      <c r="E59" s="23">
        <v>15000097</v>
      </c>
      <c r="F59" s="24" t="s">
        <v>178</v>
      </c>
      <c r="G59" s="25" t="s">
        <v>54</v>
      </c>
      <c r="H59" s="26" t="s">
        <v>27</v>
      </c>
      <c r="I59" s="27">
        <v>50</v>
      </c>
      <c r="J59" s="28">
        <v>3.6</v>
      </c>
      <c r="L59" s="28">
        <v>0</v>
      </c>
      <c r="M59" s="28">
        <v>3.6</v>
      </c>
      <c r="N59" s="59">
        <f t="shared" si="20"/>
        <v>0</v>
      </c>
      <c r="P59" s="28">
        <v>3.87</v>
      </c>
      <c r="Q59" s="59">
        <f t="shared" si="11"/>
        <v>6.9767441860465129E-2</v>
      </c>
      <c r="S59" s="28">
        <v>4.16</v>
      </c>
      <c r="T59" s="59">
        <f t="shared" si="12"/>
        <v>0.13461538461538458</v>
      </c>
      <c r="V59" s="28">
        <v>3.6428110896196007</v>
      </c>
      <c r="W59" s="59">
        <f t="shared" si="13"/>
        <v>1.1752212389380623E-2</v>
      </c>
      <c r="Y59" s="28">
        <v>3.891184573002755</v>
      </c>
      <c r="Z59" s="59">
        <f t="shared" si="14"/>
        <v>7.4831858407079621E-2</v>
      </c>
      <c r="AB59" s="28">
        <v>4.1759053954175904</v>
      </c>
      <c r="AC59" s="59">
        <f t="shared" si="15"/>
        <v>0.13791150442477873</v>
      </c>
      <c r="AE59" s="28">
        <v>3.4416243654822338</v>
      </c>
      <c r="AF59" s="59">
        <f t="shared" si="16"/>
        <v>-4.6017699115044275E-2</v>
      </c>
      <c r="AH59" s="28">
        <v>0</v>
      </c>
      <c r="AI59" s="59">
        <f t="shared" si="17"/>
        <v>0</v>
      </c>
      <c r="AK59" s="28">
        <v>0</v>
      </c>
      <c r="AL59" s="59">
        <f t="shared" si="18"/>
        <v>0</v>
      </c>
      <c r="AN59" s="28">
        <v>3.5443737</v>
      </c>
      <c r="AO59" s="59">
        <f t="shared" si="19"/>
        <v>-1.5694253684367387E-2</v>
      </c>
      <c r="AQ59" s="28"/>
      <c r="AR59" s="59">
        <f t="shared" si="9"/>
        <v>0</v>
      </c>
      <c r="AT59" s="28">
        <v>18.66</v>
      </c>
      <c r="AU59" s="29">
        <v>14.89</v>
      </c>
      <c r="AV59" s="29">
        <v>19.97</v>
      </c>
      <c r="AW59" s="29">
        <v>17.2</v>
      </c>
      <c r="AX59" s="29">
        <v>22.97</v>
      </c>
      <c r="AY59" s="29">
        <v>18.399999999999999</v>
      </c>
      <c r="AZ59" s="29">
        <v>24.52</v>
      </c>
      <c r="BA59" s="29">
        <v>18.53</v>
      </c>
      <c r="BB59" s="29">
        <v>24.69</v>
      </c>
      <c r="BC59" s="29">
        <v>18.66</v>
      </c>
      <c r="BD59" s="29">
        <v>24.86</v>
      </c>
      <c r="BE59" s="29">
        <v>19.2</v>
      </c>
      <c r="BF59" s="29">
        <v>25.56</v>
      </c>
      <c r="BG59" s="29">
        <v>16.02</v>
      </c>
      <c r="BH59" s="29">
        <v>22.15</v>
      </c>
      <c r="BI59" s="30">
        <v>16.12</v>
      </c>
      <c r="BJ59" s="30">
        <v>22.29</v>
      </c>
      <c r="BK59" s="30">
        <v>16.21</v>
      </c>
      <c r="BL59" s="30">
        <v>22.41</v>
      </c>
      <c r="BM59" s="27" t="s">
        <v>52</v>
      </c>
      <c r="BN59" s="27" t="s">
        <v>55</v>
      </c>
      <c r="BO59" s="7"/>
    </row>
    <row r="60" spans="1:67" x14ac:dyDescent="0.3">
      <c r="A60" s="19" t="s">
        <v>48</v>
      </c>
      <c r="B60" s="20" t="s">
        <v>124</v>
      </c>
      <c r="C60" s="21">
        <v>7899470804521</v>
      </c>
      <c r="D60" s="22">
        <v>34072</v>
      </c>
      <c r="E60" s="23">
        <v>15000192</v>
      </c>
      <c r="F60" s="24" t="s">
        <v>131</v>
      </c>
      <c r="G60" s="25" t="s">
        <v>54</v>
      </c>
      <c r="H60" s="26" t="s">
        <v>27</v>
      </c>
      <c r="I60" s="27">
        <v>24</v>
      </c>
      <c r="J60" s="28">
        <v>15.9</v>
      </c>
      <c r="L60" s="28">
        <v>15.589999999999996</v>
      </c>
      <c r="M60" s="28">
        <v>15.9</v>
      </c>
      <c r="N60" s="59">
        <f t="shared" si="20"/>
        <v>0</v>
      </c>
      <c r="P60" s="28">
        <v>17.100000000000001</v>
      </c>
      <c r="Q60" s="59">
        <f t="shared" si="11"/>
        <v>7.0175438596491335E-2</v>
      </c>
      <c r="S60" s="28">
        <v>18.38</v>
      </c>
      <c r="T60" s="59">
        <f t="shared" si="12"/>
        <v>0.13492927094668106</v>
      </c>
      <c r="V60" s="28">
        <v>16.107887384483131</v>
      </c>
      <c r="W60" s="59">
        <f t="shared" si="13"/>
        <v>1.290593729152778E-2</v>
      </c>
      <c r="Y60" s="28">
        <v>17.20615243342516</v>
      </c>
      <c r="Z60" s="59">
        <f t="shared" si="14"/>
        <v>7.5911941294196095E-2</v>
      </c>
      <c r="AB60" s="28">
        <v>18.465139196846515</v>
      </c>
      <c r="AC60" s="59">
        <f t="shared" si="15"/>
        <v>0.13891794529686463</v>
      </c>
      <c r="AE60" s="28">
        <v>15.218274111675127</v>
      </c>
      <c r="AF60" s="59">
        <f t="shared" si="16"/>
        <v>-4.4796531020680375E-2</v>
      </c>
      <c r="AH60" s="28">
        <v>0</v>
      </c>
      <c r="AI60" s="59">
        <f t="shared" si="17"/>
        <v>0</v>
      </c>
      <c r="AK60" s="28">
        <v>0</v>
      </c>
      <c r="AL60" s="59">
        <f t="shared" si="18"/>
        <v>0</v>
      </c>
      <c r="AN60" s="28">
        <v>0</v>
      </c>
      <c r="AO60" s="59">
        <f t="shared" si="19"/>
        <v>0</v>
      </c>
      <c r="AQ60" s="28"/>
      <c r="AR60" s="59">
        <f t="shared" si="9"/>
        <v>0</v>
      </c>
      <c r="AT60" s="28">
        <v>57.18</v>
      </c>
      <c r="AU60" s="29">
        <v>45.63</v>
      </c>
      <c r="AV60" s="29">
        <v>61.21</v>
      </c>
      <c r="AW60" s="29">
        <v>52.73</v>
      </c>
      <c r="AX60" s="29">
        <v>70.430000000000007</v>
      </c>
      <c r="AY60" s="29">
        <v>56.38</v>
      </c>
      <c r="AZ60" s="29">
        <v>75.150000000000006</v>
      </c>
      <c r="BA60" s="29">
        <v>56.78</v>
      </c>
      <c r="BB60" s="29">
        <v>75.66</v>
      </c>
      <c r="BC60" s="29">
        <v>57.18</v>
      </c>
      <c r="BD60" s="29">
        <v>76.180000000000007</v>
      </c>
      <c r="BE60" s="29">
        <v>58.84</v>
      </c>
      <c r="BF60" s="29">
        <v>78.319999999999993</v>
      </c>
      <c r="BG60" s="29">
        <v>49.09</v>
      </c>
      <c r="BH60" s="29">
        <v>67.86</v>
      </c>
      <c r="BI60" s="30">
        <v>49.38</v>
      </c>
      <c r="BJ60" s="30">
        <v>68.27</v>
      </c>
      <c r="BK60" s="30">
        <v>49.69</v>
      </c>
      <c r="BL60" s="30">
        <v>68.69</v>
      </c>
      <c r="BM60" s="27" t="s">
        <v>52</v>
      </c>
      <c r="BN60" s="27" t="s">
        <v>55</v>
      </c>
      <c r="BO60" s="7"/>
    </row>
    <row r="61" spans="1:67" x14ac:dyDescent="0.3">
      <c r="A61" s="19" t="s">
        <v>48</v>
      </c>
      <c r="B61" s="20" t="s">
        <v>124</v>
      </c>
      <c r="C61" s="21">
        <v>7898133137419</v>
      </c>
      <c r="D61" s="22">
        <v>23918</v>
      </c>
      <c r="E61" s="23">
        <v>15000098</v>
      </c>
      <c r="F61" s="24" t="s">
        <v>177</v>
      </c>
      <c r="G61" s="25" t="s">
        <v>176</v>
      </c>
      <c r="H61" s="26" t="s">
        <v>27</v>
      </c>
      <c r="I61" s="27">
        <v>200</v>
      </c>
      <c r="J61" s="28">
        <v>2.64</v>
      </c>
      <c r="L61" s="28">
        <v>2.59</v>
      </c>
      <c r="M61" s="28">
        <v>2.64</v>
      </c>
      <c r="N61" s="59">
        <f t="shared" si="20"/>
        <v>0</v>
      </c>
      <c r="P61" s="28">
        <v>2.84</v>
      </c>
      <c r="Q61" s="59">
        <f t="shared" si="11"/>
        <v>7.0422535211267512E-2</v>
      </c>
      <c r="S61" s="28">
        <v>3.05</v>
      </c>
      <c r="T61" s="59">
        <f t="shared" si="12"/>
        <v>0.1344262295081966</v>
      </c>
      <c r="V61" s="28">
        <v>2.6756931012250167</v>
      </c>
      <c r="W61" s="59">
        <f t="shared" si="13"/>
        <v>1.3339759036144705E-2</v>
      </c>
      <c r="Y61" s="28">
        <v>2.8581267217630857</v>
      </c>
      <c r="Z61" s="59">
        <f t="shared" si="14"/>
        <v>7.6318072289156658E-2</v>
      </c>
      <c r="AB61" s="28">
        <v>3.0672579453067264</v>
      </c>
      <c r="AC61" s="59">
        <f t="shared" si="15"/>
        <v>0.13929638554216883</v>
      </c>
      <c r="AE61" s="28">
        <v>2.5279187817258886</v>
      </c>
      <c r="AF61" s="59">
        <f t="shared" si="16"/>
        <v>-4.4337349397590264E-2</v>
      </c>
      <c r="AH61" s="28">
        <v>0</v>
      </c>
      <c r="AI61" s="59">
        <f t="shared" si="17"/>
        <v>0</v>
      </c>
      <c r="AK61" s="28">
        <v>0</v>
      </c>
      <c r="AL61" s="59">
        <f t="shared" si="18"/>
        <v>0</v>
      </c>
      <c r="AN61" s="28">
        <v>0</v>
      </c>
      <c r="AO61" s="59">
        <f t="shared" si="19"/>
        <v>0</v>
      </c>
      <c r="AQ61" s="28"/>
      <c r="AR61" s="59">
        <f t="shared" si="9"/>
        <v>0</v>
      </c>
      <c r="AT61" s="28">
        <v>13.18</v>
      </c>
      <c r="AU61" s="29">
        <v>10.51</v>
      </c>
      <c r="AV61" s="29">
        <v>14.09</v>
      </c>
      <c r="AW61" s="29">
        <v>12.15</v>
      </c>
      <c r="AX61" s="29">
        <v>16.23</v>
      </c>
      <c r="AY61" s="29">
        <v>12.99</v>
      </c>
      <c r="AZ61" s="29">
        <v>17.309999999999999</v>
      </c>
      <c r="BA61" s="29">
        <v>13.08</v>
      </c>
      <c r="BB61" s="29">
        <v>17.43</v>
      </c>
      <c r="BC61" s="29">
        <v>13.18</v>
      </c>
      <c r="BD61" s="29">
        <v>17.559999999999999</v>
      </c>
      <c r="BE61" s="29">
        <v>13.56</v>
      </c>
      <c r="BF61" s="29">
        <v>18.05</v>
      </c>
      <c r="BG61" s="29">
        <v>11.31</v>
      </c>
      <c r="BH61" s="29">
        <v>15.64</v>
      </c>
      <c r="BI61" s="30">
        <v>11.38</v>
      </c>
      <c r="BJ61" s="30">
        <v>15.73</v>
      </c>
      <c r="BK61" s="30">
        <v>11.45</v>
      </c>
      <c r="BL61" s="30">
        <v>15.83</v>
      </c>
      <c r="BM61" s="27" t="s">
        <v>52</v>
      </c>
      <c r="BN61" s="27" t="s">
        <v>53</v>
      </c>
      <c r="BO61" s="7"/>
    </row>
    <row r="62" spans="1:67" x14ac:dyDescent="0.3">
      <c r="A62" s="19" t="s">
        <v>48</v>
      </c>
      <c r="B62" s="20" t="s">
        <v>124</v>
      </c>
      <c r="C62" s="21">
        <v>7898133137426</v>
      </c>
      <c r="D62" s="22">
        <v>23920</v>
      </c>
      <c r="E62" s="23">
        <v>15000099</v>
      </c>
      <c r="F62" s="24" t="s">
        <v>175</v>
      </c>
      <c r="G62" s="25" t="s">
        <v>176</v>
      </c>
      <c r="H62" s="26" t="s">
        <v>27</v>
      </c>
      <c r="I62" s="27">
        <v>50</v>
      </c>
      <c r="J62" s="28">
        <v>4.1100000000000003</v>
      </c>
      <c r="L62" s="28">
        <v>4.0199999999999996</v>
      </c>
      <c r="M62" s="28">
        <v>4.1100000000000003</v>
      </c>
      <c r="N62" s="59">
        <f t="shared" si="20"/>
        <v>0</v>
      </c>
      <c r="P62" s="28">
        <v>4.42</v>
      </c>
      <c r="Q62" s="59">
        <f t="shared" si="11"/>
        <v>7.0135746606334703E-2</v>
      </c>
      <c r="S62" s="28">
        <v>4.75</v>
      </c>
      <c r="T62" s="59">
        <f t="shared" si="12"/>
        <v>0.13473684210526304</v>
      </c>
      <c r="V62" s="28">
        <v>4.1637825059101656</v>
      </c>
      <c r="W62" s="59">
        <f t="shared" si="13"/>
        <v>1.2916742369186052E-2</v>
      </c>
      <c r="Y62" s="28">
        <v>4.4476767676767679</v>
      </c>
      <c r="Z62" s="59">
        <f t="shared" si="14"/>
        <v>7.5922056686046457E-2</v>
      </c>
      <c r="AB62" s="28">
        <v>4.7731165311653116</v>
      </c>
      <c r="AC62" s="59">
        <f t="shared" si="15"/>
        <v>0.13892737100290686</v>
      </c>
      <c r="AE62" s="28">
        <v>3.7563451776649748</v>
      </c>
      <c r="AF62" s="59">
        <f t="shared" si="16"/>
        <v>-9.4148648648648692E-2</v>
      </c>
      <c r="AH62" s="28">
        <v>0</v>
      </c>
      <c r="AI62" s="59">
        <f t="shared" si="17"/>
        <v>0</v>
      </c>
      <c r="AK62" s="28">
        <v>0</v>
      </c>
      <c r="AL62" s="59">
        <f t="shared" si="18"/>
        <v>0</v>
      </c>
      <c r="AN62" s="28">
        <v>0</v>
      </c>
      <c r="AO62" s="59">
        <f t="shared" si="19"/>
        <v>0</v>
      </c>
      <c r="AQ62" s="28"/>
      <c r="AR62" s="59">
        <f t="shared" si="9"/>
        <v>0</v>
      </c>
      <c r="AT62" s="28">
        <v>27.57</v>
      </c>
      <c r="AU62" s="29">
        <v>22</v>
      </c>
      <c r="AV62" s="29">
        <v>29.51</v>
      </c>
      <c r="AW62" s="29">
        <v>25.42</v>
      </c>
      <c r="AX62" s="29">
        <v>33.950000000000003</v>
      </c>
      <c r="AY62" s="29">
        <v>27.18</v>
      </c>
      <c r="AZ62" s="29">
        <v>36.22</v>
      </c>
      <c r="BA62" s="29">
        <v>27.37</v>
      </c>
      <c r="BB62" s="29">
        <v>36.47</v>
      </c>
      <c r="BC62" s="29">
        <v>27.57</v>
      </c>
      <c r="BD62" s="29">
        <v>36.729999999999997</v>
      </c>
      <c r="BE62" s="29">
        <v>28.37</v>
      </c>
      <c r="BF62" s="29">
        <v>37.76</v>
      </c>
      <c r="BG62" s="29">
        <v>23.67</v>
      </c>
      <c r="BH62" s="29">
        <v>32.72</v>
      </c>
      <c r="BI62" s="30">
        <v>23.81</v>
      </c>
      <c r="BJ62" s="30">
        <v>32.92</v>
      </c>
      <c r="BK62" s="30">
        <v>23.96</v>
      </c>
      <c r="BL62" s="30">
        <v>33.119999999999997</v>
      </c>
      <c r="BM62" s="27" t="s">
        <v>52</v>
      </c>
      <c r="BN62" s="27" t="s">
        <v>53</v>
      </c>
      <c r="BO62" s="7"/>
    </row>
    <row r="63" spans="1:67" x14ac:dyDescent="0.3">
      <c r="A63" s="19" t="s">
        <v>48</v>
      </c>
      <c r="B63" s="20" t="s">
        <v>124</v>
      </c>
      <c r="C63" s="21">
        <v>7898133135248</v>
      </c>
      <c r="D63" s="22">
        <v>23961</v>
      </c>
      <c r="E63" s="23">
        <v>15000100</v>
      </c>
      <c r="F63" s="24" t="s">
        <v>173</v>
      </c>
      <c r="G63" s="25" t="s">
        <v>81</v>
      </c>
      <c r="H63" s="26" t="s">
        <v>27</v>
      </c>
      <c r="I63" s="27">
        <v>50</v>
      </c>
      <c r="J63" s="28">
        <v>4.2</v>
      </c>
      <c r="L63" s="28">
        <v>4.1199999999999992</v>
      </c>
      <c r="M63" s="28">
        <v>4.2</v>
      </c>
      <c r="N63" s="59">
        <f t="shared" si="20"/>
        <v>0</v>
      </c>
      <c r="P63" s="28">
        <v>4.5199999999999996</v>
      </c>
      <c r="Q63" s="59">
        <f t="shared" si="11"/>
        <v>7.0796460176991038E-2</v>
      </c>
      <c r="S63" s="28">
        <v>4.8600000000000003</v>
      </c>
      <c r="T63" s="59">
        <f t="shared" si="12"/>
        <v>0.13580246913580252</v>
      </c>
      <c r="V63" s="28">
        <v>4.2584139264990331</v>
      </c>
      <c r="W63" s="59">
        <f t="shared" si="13"/>
        <v>1.3717296511627897E-2</v>
      </c>
      <c r="Y63" s="28">
        <v>4.5487603305785118</v>
      </c>
      <c r="Z63" s="59">
        <f t="shared" si="14"/>
        <v>7.6671511627906863E-2</v>
      </c>
      <c r="AB63" s="28">
        <v>4.8815964523281599</v>
      </c>
      <c r="AC63" s="59">
        <f t="shared" si="15"/>
        <v>0.13962572674418605</v>
      </c>
      <c r="AE63" s="28">
        <v>3.8375634517766501</v>
      </c>
      <c r="AF63" s="59">
        <f t="shared" si="16"/>
        <v>-9.4444444444444331E-2</v>
      </c>
      <c r="AH63" s="28">
        <v>4</v>
      </c>
      <c r="AI63" s="59">
        <f t="shared" si="17"/>
        <v>-5.0000000000000044E-2</v>
      </c>
      <c r="AK63" s="28">
        <v>5.8000000000000007</v>
      </c>
      <c r="AL63" s="59">
        <f t="shared" si="18"/>
        <v>0.27586206896551735</v>
      </c>
      <c r="AN63" s="28">
        <v>0</v>
      </c>
      <c r="AO63" s="59">
        <f t="shared" si="19"/>
        <v>0</v>
      </c>
      <c r="AQ63" s="28"/>
      <c r="AR63" s="59">
        <f t="shared" si="9"/>
        <v>0</v>
      </c>
      <c r="AT63" s="28">
        <v>23.2</v>
      </c>
      <c r="AU63" s="29">
        <v>18.510000000000002</v>
      </c>
      <c r="AV63" s="29">
        <v>24.83</v>
      </c>
      <c r="AW63" s="29">
        <v>21.39</v>
      </c>
      <c r="AX63" s="29">
        <v>28.57</v>
      </c>
      <c r="AY63" s="29">
        <v>22.87</v>
      </c>
      <c r="AZ63" s="29">
        <v>30.48</v>
      </c>
      <c r="BA63" s="29">
        <v>23.03</v>
      </c>
      <c r="BB63" s="29">
        <v>30.69</v>
      </c>
      <c r="BC63" s="29">
        <v>23.2</v>
      </c>
      <c r="BD63" s="29">
        <v>30.91</v>
      </c>
      <c r="BE63" s="29">
        <v>23.87</v>
      </c>
      <c r="BF63" s="29">
        <v>31.77</v>
      </c>
      <c r="BG63" s="29">
        <v>19.920000000000002</v>
      </c>
      <c r="BH63" s="29">
        <v>27.54</v>
      </c>
      <c r="BI63" s="30">
        <v>20.04</v>
      </c>
      <c r="BJ63" s="30">
        <v>27.7</v>
      </c>
      <c r="BK63" s="30">
        <v>20.16</v>
      </c>
      <c r="BL63" s="30">
        <v>27.87</v>
      </c>
      <c r="BM63" s="27" t="s">
        <v>52</v>
      </c>
      <c r="BN63" s="27" t="s">
        <v>53</v>
      </c>
      <c r="BO63" s="7"/>
    </row>
    <row r="64" spans="1:67" x14ac:dyDescent="0.3">
      <c r="A64" s="34" t="s">
        <v>48</v>
      </c>
      <c r="B64" s="35" t="s">
        <v>124</v>
      </c>
      <c r="C64" s="36">
        <v>7899470805061</v>
      </c>
      <c r="D64" s="44">
        <v>26882</v>
      </c>
      <c r="E64" s="50">
        <v>15000214</v>
      </c>
      <c r="F64" s="37" t="s">
        <v>150</v>
      </c>
      <c r="G64" s="38" t="s">
        <v>81</v>
      </c>
      <c r="H64" s="46" t="s">
        <v>27</v>
      </c>
      <c r="I64" s="39">
        <v>50</v>
      </c>
      <c r="J64" s="28">
        <v>17.18</v>
      </c>
      <c r="L64" s="40">
        <v>16.869450000000001</v>
      </c>
      <c r="M64" s="28">
        <v>17.18</v>
      </c>
      <c r="N64" s="59">
        <f t="shared" si="20"/>
        <v>0</v>
      </c>
      <c r="P64" s="28">
        <v>18.47</v>
      </c>
      <c r="Q64" s="59">
        <f t="shared" si="11"/>
        <v>6.98429886302111E-2</v>
      </c>
      <c r="S64" s="28">
        <v>19.86</v>
      </c>
      <c r="T64" s="59">
        <f t="shared" si="12"/>
        <v>0.13494461228600196</v>
      </c>
      <c r="V64" s="28">
        <v>17.404255319148938</v>
      </c>
      <c r="W64" s="59">
        <f t="shared" si="13"/>
        <v>1.2885085574572241E-2</v>
      </c>
      <c r="Y64" s="28">
        <v>18.59090909090909</v>
      </c>
      <c r="Z64" s="59">
        <f t="shared" si="14"/>
        <v>7.5892420537897243E-2</v>
      </c>
      <c r="AB64" s="28">
        <v>19.951219512195124</v>
      </c>
      <c r="AC64" s="59">
        <f t="shared" si="15"/>
        <v>0.13889975550122258</v>
      </c>
      <c r="AE64" s="28">
        <v>16.36</v>
      </c>
      <c r="AF64" s="59">
        <f t="shared" si="16"/>
        <v>-5.0122249388752982E-2</v>
      </c>
      <c r="AH64" s="28">
        <v>0</v>
      </c>
      <c r="AI64" s="59">
        <f t="shared" si="17"/>
        <v>0</v>
      </c>
      <c r="AK64" s="28">
        <v>19.95</v>
      </c>
      <c r="AL64" s="59">
        <f t="shared" si="18"/>
        <v>0.13884711779448622</v>
      </c>
      <c r="AN64" s="28">
        <v>0</v>
      </c>
      <c r="AO64" s="59">
        <f t="shared" si="19"/>
        <v>0</v>
      </c>
      <c r="AQ64" s="28"/>
      <c r="AR64" s="59">
        <f t="shared" si="9"/>
        <v>0</v>
      </c>
      <c r="AT64" s="40">
        <v>55.51</v>
      </c>
      <c r="AU64" s="41">
        <v>44.29</v>
      </c>
      <c r="AV64" s="41">
        <v>59.41</v>
      </c>
      <c r="AW64" s="41">
        <v>51.19</v>
      </c>
      <c r="AX64" s="41">
        <v>68.37</v>
      </c>
      <c r="AY64" s="41">
        <v>54.74</v>
      </c>
      <c r="AZ64" s="41">
        <v>72.959999999999994</v>
      </c>
      <c r="BA64" s="41">
        <v>55.12</v>
      </c>
      <c r="BB64" s="41">
        <v>73.45</v>
      </c>
      <c r="BC64" s="41">
        <v>55.51</v>
      </c>
      <c r="BD64" s="41">
        <v>73.959999999999994</v>
      </c>
      <c r="BE64" s="41">
        <v>57.12</v>
      </c>
      <c r="BF64" s="41">
        <v>76.03</v>
      </c>
      <c r="BG64" s="41">
        <v>47.65</v>
      </c>
      <c r="BH64" s="41">
        <v>65.87</v>
      </c>
      <c r="BI64" s="42">
        <v>47.94</v>
      </c>
      <c r="BJ64" s="42">
        <v>66.27</v>
      </c>
      <c r="BK64" s="42">
        <v>48.23</v>
      </c>
      <c r="BL64" s="42">
        <v>66.680000000000007</v>
      </c>
      <c r="BM64" s="39" t="s">
        <v>52</v>
      </c>
      <c r="BN64" s="39" t="s">
        <v>53</v>
      </c>
      <c r="BO64" s="51"/>
    </row>
    <row r="65" spans="1:67" x14ac:dyDescent="0.3">
      <c r="A65" s="19" t="s">
        <v>48</v>
      </c>
      <c r="B65" s="20" t="s">
        <v>124</v>
      </c>
      <c r="C65" s="21">
        <v>7899470805641</v>
      </c>
      <c r="D65" s="22">
        <v>28092</v>
      </c>
      <c r="E65" s="23">
        <v>15000216</v>
      </c>
      <c r="F65" s="24" t="s">
        <v>145</v>
      </c>
      <c r="G65" s="25" t="s">
        <v>81</v>
      </c>
      <c r="H65" s="26" t="s">
        <v>27</v>
      </c>
      <c r="I65" s="27">
        <v>50</v>
      </c>
      <c r="J65" s="28">
        <v>17.91</v>
      </c>
      <c r="L65" s="28">
        <v>17.57</v>
      </c>
      <c r="M65" s="28">
        <v>17.91</v>
      </c>
      <c r="N65" s="59">
        <f t="shared" si="20"/>
        <v>0</v>
      </c>
      <c r="P65" s="28">
        <v>19.260000000000002</v>
      </c>
      <c r="Q65" s="59">
        <f t="shared" si="11"/>
        <v>7.0093457943925297E-2</v>
      </c>
      <c r="S65" s="28">
        <v>20.71</v>
      </c>
      <c r="T65" s="59">
        <f t="shared" si="12"/>
        <v>0.13520038628681796</v>
      </c>
      <c r="V65" s="28">
        <v>18.149580915538365</v>
      </c>
      <c r="W65" s="59">
        <f t="shared" si="13"/>
        <v>1.3200355239787021E-2</v>
      </c>
      <c r="Y65" s="28">
        <v>19.387052341597798</v>
      </c>
      <c r="Z65" s="59">
        <f t="shared" si="14"/>
        <v>7.6187566607460067E-2</v>
      </c>
      <c r="AB65" s="28">
        <v>20.805617147080564</v>
      </c>
      <c r="AC65" s="59">
        <f t="shared" si="15"/>
        <v>0.13917477797513333</v>
      </c>
      <c r="AE65" s="28">
        <v>16.458883248730963</v>
      </c>
      <c r="AF65" s="59">
        <f t="shared" si="16"/>
        <v>-8.8166173205033394E-2</v>
      </c>
      <c r="AH65" s="28">
        <v>0</v>
      </c>
      <c r="AI65" s="59">
        <f t="shared" si="17"/>
        <v>0</v>
      </c>
      <c r="AK65" s="28">
        <v>20.81</v>
      </c>
      <c r="AL65" s="59">
        <f t="shared" si="18"/>
        <v>0.13935607880826517</v>
      </c>
      <c r="AN65" s="28">
        <v>0</v>
      </c>
      <c r="AO65" s="59">
        <f t="shared" si="19"/>
        <v>0</v>
      </c>
      <c r="AQ65" s="28"/>
      <c r="AR65" s="59">
        <f t="shared" si="9"/>
        <v>0</v>
      </c>
      <c r="AT65" s="28">
        <v>58.37</v>
      </c>
      <c r="AU65" s="29">
        <v>46.58</v>
      </c>
      <c r="AV65" s="29">
        <v>62.48</v>
      </c>
      <c r="AW65" s="29">
        <v>53.82</v>
      </c>
      <c r="AX65" s="29">
        <v>71.89</v>
      </c>
      <c r="AY65" s="29">
        <v>57.56</v>
      </c>
      <c r="AZ65" s="29">
        <v>76.72</v>
      </c>
      <c r="BA65" s="29">
        <v>57.96</v>
      </c>
      <c r="BB65" s="29">
        <v>77.23</v>
      </c>
      <c r="BC65" s="29">
        <v>58.37</v>
      </c>
      <c r="BD65" s="29">
        <v>77.77</v>
      </c>
      <c r="BE65" s="29">
        <v>60.06</v>
      </c>
      <c r="BF65" s="29">
        <v>79.94</v>
      </c>
      <c r="BG65" s="29">
        <v>50.11</v>
      </c>
      <c r="BH65" s="29">
        <v>69.27</v>
      </c>
      <c r="BI65" s="30">
        <v>50.41</v>
      </c>
      <c r="BJ65" s="30">
        <v>69.69</v>
      </c>
      <c r="BK65" s="30">
        <v>50.72</v>
      </c>
      <c r="BL65" s="30">
        <v>70.12</v>
      </c>
      <c r="BM65" s="27" t="s">
        <v>52</v>
      </c>
      <c r="BN65" s="27" t="s">
        <v>53</v>
      </c>
      <c r="BO65" s="7"/>
    </row>
    <row r="66" spans="1:67" x14ac:dyDescent="0.3">
      <c r="A66" s="19" t="s">
        <v>48</v>
      </c>
      <c r="B66" s="20" t="s">
        <v>124</v>
      </c>
      <c r="C66" s="21">
        <v>7898133136382</v>
      </c>
      <c r="D66" s="22">
        <v>23956</v>
      </c>
      <c r="E66" s="23">
        <v>15000172</v>
      </c>
      <c r="F66" s="24" t="s">
        <v>174</v>
      </c>
      <c r="G66" s="25" t="s">
        <v>59</v>
      </c>
      <c r="H66" s="26" t="s">
        <v>27</v>
      </c>
      <c r="I66" s="27">
        <v>50</v>
      </c>
      <c r="J66" s="28">
        <v>7.67</v>
      </c>
      <c r="L66" s="28">
        <v>7.5200000000000005</v>
      </c>
      <c r="M66" s="28">
        <v>7.67</v>
      </c>
      <c r="N66" s="59">
        <f t="shared" si="20"/>
        <v>0</v>
      </c>
      <c r="P66" s="28">
        <v>8.25</v>
      </c>
      <c r="Q66" s="59">
        <f t="shared" si="11"/>
        <v>7.0303030303030312E-2</v>
      </c>
      <c r="S66" s="28">
        <v>8.8699999999999992</v>
      </c>
      <c r="T66" s="59">
        <f t="shared" si="12"/>
        <v>0.13528748590755346</v>
      </c>
      <c r="V66" s="28">
        <v>7.7716054158607362</v>
      </c>
      <c r="W66" s="59">
        <f t="shared" si="13"/>
        <v>1.3073928798980727E-2</v>
      </c>
      <c r="Y66" s="28">
        <v>8.3014876033057856</v>
      </c>
      <c r="Z66" s="59">
        <f t="shared" si="14"/>
        <v>7.6069209939471194E-2</v>
      </c>
      <c r="AB66" s="28">
        <v>8.9089135254988925</v>
      </c>
      <c r="AC66" s="59">
        <f t="shared" si="15"/>
        <v>0.13906449107996188</v>
      </c>
      <c r="AE66" s="28">
        <v>7.0035532994923866</v>
      </c>
      <c r="AF66" s="59">
        <f t="shared" si="16"/>
        <v>-9.5158367761107421E-2</v>
      </c>
      <c r="AH66" s="28">
        <v>0</v>
      </c>
      <c r="AI66" s="59">
        <f t="shared" si="17"/>
        <v>0</v>
      </c>
      <c r="AK66" s="28">
        <v>0</v>
      </c>
      <c r="AL66" s="59">
        <f t="shared" si="18"/>
        <v>0</v>
      </c>
      <c r="AN66" s="28">
        <v>0</v>
      </c>
      <c r="AO66" s="59">
        <f t="shared" si="19"/>
        <v>0</v>
      </c>
      <c r="AQ66" s="28"/>
      <c r="AR66" s="59">
        <f t="shared" si="9"/>
        <v>0</v>
      </c>
      <c r="AT66" s="28">
        <v>42.78</v>
      </c>
      <c r="AU66" s="29">
        <v>34.130000000000003</v>
      </c>
      <c r="AV66" s="29">
        <v>45.78</v>
      </c>
      <c r="AW66" s="29">
        <v>39.450000000000003</v>
      </c>
      <c r="AX66" s="29">
        <v>52.69</v>
      </c>
      <c r="AY66" s="29">
        <v>42.18</v>
      </c>
      <c r="AZ66" s="29">
        <v>56.22</v>
      </c>
      <c r="BA66" s="29">
        <v>42.48</v>
      </c>
      <c r="BB66" s="29">
        <v>56.61</v>
      </c>
      <c r="BC66" s="29">
        <v>42.78</v>
      </c>
      <c r="BD66" s="29">
        <v>57</v>
      </c>
      <c r="BE66" s="29">
        <v>44.02</v>
      </c>
      <c r="BF66" s="29">
        <v>58.59</v>
      </c>
      <c r="BG66" s="29">
        <v>36.72</v>
      </c>
      <c r="BH66" s="29">
        <v>50.76</v>
      </c>
      <c r="BI66" s="30">
        <v>36.950000000000003</v>
      </c>
      <c r="BJ66" s="30">
        <v>51.08</v>
      </c>
      <c r="BK66" s="30">
        <v>37.17</v>
      </c>
      <c r="BL66" s="30">
        <v>51.39</v>
      </c>
      <c r="BM66" s="27" t="s">
        <v>52</v>
      </c>
      <c r="BN66" s="27" t="s">
        <v>55</v>
      </c>
      <c r="BO66" s="7"/>
    </row>
    <row r="67" spans="1:67" x14ac:dyDescent="0.3">
      <c r="A67" s="34" t="s">
        <v>48</v>
      </c>
      <c r="B67" s="35" t="s">
        <v>124</v>
      </c>
      <c r="C67" s="36">
        <v>7899470806976</v>
      </c>
      <c r="D67" s="44">
        <v>40888</v>
      </c>
      <c r="E67" s="50">
        <v>15000142</v>
      </c>
      <c r="F67" s="37" t="s">
        <v>222</v>
      </c>
      <c r="G67" s="38" t="s">
        <v>223</v>
      </c>
      <c r="H67" s="46" t="s">
        <v>27</v>
      </c>
      <c r="I67" s="39">
        <v>50</v>
      </c>
      <c r="J67" s="28">
        <v>3.81</v>
      </c>
      <c r="L67" s="40">
        <v>3.7110000000000003</v>
      </c>
      <c r="M67" s="28">
        <v>3.81</v>
      </c>
      <c r="N67" s="59">
        <f t="shared" si="20"/>
        <v>0</v>
      </c>
      <c r="P67" s="28">
        <v>4.09</v>
      </c>
      <c r="Q67" s="59">
        <f t="shared" si="11"/>
        <v>6.8459657701711474E-2</v>
      </c>
      <c r="S67" s="28">
        <v>4.4000000000000004</v>
      </c>
      <c r="T67" s="59">
        <f t="shared" si="12"/>
        <v>0.13409090909090915</v>
      </c>
      <c r="V67" s="28">
        <v>3.8562303889963463</v>
      </c>
      <c r="W67" s="59">
        <f t="shared" si="13"/>
        <v>1.1988492473961943E-2</v>
      </c>
      <c r="Y67" s="28">
        <v>4.1191551882460971</v>
      </c>
      <c r="Z67" s="59">
        <f t="shared" si="14"/>
        <v>7.5053056784134653E-2</v>
      </c>
      <c r="AB67" s="28">
        <v>4.4205567873860554</v>
      </c>
      <c r="AC67" s="59">
        <f t="shared" si="15"/>
        <v>0.13811762109430725</v>
      </c>
      <c r="AE67" s="28">
        <v>3.5431472081218276</v>
      </c>
      <c r="AF67" s="59">
        <f t="shared" si="16"/>
        <v>-7.5315186246418309E-2</v>
      </c>
      <c r="AH67" s="28">
        <v>3.62</v>
      </c>
      <c r="AI67" s="59">
        <f t="shared" si="17"/>
        <v>-5.2486187845303789E-2</v>
      </c>
      <c r="AK67" s="28">
        <v>9.3093000000000004</v>
      </c>
      <c r="AL67" s="59">
        <f t="shared" si="18"/>
        <v>0.59073184879636487</v>
      </c>
      <c r="AN67" s="28">
        <v>0</v>
      </c>
      <c r="AO67" s="59">
        <f t="shared" si="19"/>
        <v>0</v>
      </c>
      <c r="AQ67" s="28"/>
      <c r="AR67" s="59">
        <f t="shared" si="9"/>
        <v>0</v>
      </c>
      <c r="AT67" s="40">
        <v>24.18</v>
      </c>
      <c r="AU67" s="41">
        <v>19.82</v>
      </c>
      <c r="AV67" s="41">
        <v>27.4</v>
      </c>
      <c r="AW67" s="41">
        <v>22.53</v>
      </c>
      <c r="AX67" s="41">
        <v>31.14</v>
      </c>
      <c r="AY67" s="41">
        <v>23.88</v>
      </c>
      <c r="AZ67" s="41">
        <v>33.01</v>
      </c>
      <c r="BA67" s="41">
        <v>24.03</v>
      </c>
      <c r="BB67" s="41">
        <v>33.22</v>
      </c>
      <c r="BC67" s="41">
        <v>24.18</v>
      </c>
      <c r="BD67" s="41">
        <v>33.43</v>
      </c>
      <c r="BE67" s="41">
        <v>24.79</v>
      </c>
      <c r="BF67" s="41">
        <v>34.270000000000003</v>
      </c>
      <c r="BG67" s="41">
        <v>23.89</v>
      </c>
      <c r="BH67" s="41">
        <v>33.03</v>
      </c>
      <c r="BI67" s="42">
        <v>24.03</v>
      </c>
      <c r="BJ67" s="42">
        <v>33.22</v>
      </c>
      <c r="BK67" s="42">
        <v>24.18</v>
      </c>
      <c r="BL67" s="42">
        <v>33.43</v>
      </c>
      <c r="BM67" s="39" t="s">
        <v>66</v>
      </c>
      <c r="BN67" s="39" t="s">
        <v>67</v>
      </c>
      <c r="BO67" s="51"/>
    </row>
    <row r="68" spans="1:67" x14ac:dyDescent="0.3">
      <c r="A68" s="34" t="s">
        <v>48</v>
      </c>
      <c r="B68" s="35" t="s">
        <v>124</v>
      </c>
      <c r="C68" s="36">
        <v>7898133138898</v>
      </c>
      <c r="D68" s="44">
        <v>23873</v>
      </c>
      <c r="E68" s="50">
        <v>15000089</v>
      </c>
      <c r="F68" s="37" t="s">
        <v>186</v>
      </c>
      <c r="G68" s="38" t="s">
        <v>59</v>
      </c>
      <c r="H68" s="46" t="s">
        <v>27</v>
      </c>
      <c r="I68" s="39">
        <v>50</v>
      </c>
      <c r="J68" s="28">
        <v>3.6</v>
      </c>
      <c r="L68" s="40">
        <v>3.52</v>
      </c>
      <c r="M68" s="28">
        <v>3.6</v>
      </c>
      <c r="N68" s="59">
        <f t="shared" si="20"/>
        <v>0</v>
      </c>
      <c r="P68" s="28">
        <v>3.87</v>
      </c>
      <c r="Q68" s="59">
        <f t="shared" si="11"/>
        <v>6.9767441860465129E-2</v>
      </c>
      <c r="S68" s="28">
        <v>4.16</v>
      </c>
      <c r="T68" s="59">
        <f t="shared" si="12"/>
        <v>0.13461538461538458</v>
      </c>
      <c r="V68" s="28">
        <v>3.6433096926713953</v>
      </c>
      <c r="W68" s="59">
        <f t="shared" si="13"/>
        <v>1.188745847176087E-2</v>
      </c>
      <c r="Y68" s="28">
        <v>3.8917171717171719</v>
      </c>
      <c r="Z68" s="59">
        <f t="shared" si="14"/>
        <v>7.4958471760797396E-2</v>
      </c>
      <c r="AB68" s="28">
        <v>4.1764769647696482</v>
      </c>
      <c r="AC68" s="59">
        <f t="shared" si="15"/>
        <v>0.13802948504983403</v>
      </c>
      <c r="AE68" s="28">
        <v>3.2791878172588831</v>
      </c>
      <c r="AF68" s="59">
        <f t="shared" si="16"/>
        <v>-9.7832817337461409E-2</v>
      </c>
      <c r="AH68" s="28">
        <v>0</v>
      </c>
      <c r="AI68" s="59">
        <f t="shared" si="17"/>
        <v>0</v>
      </c>
      <c r="AK68" s="28">
        <v>0</v>
      </c>
      <c r="AL68" s="59">
        <f t="shared" si="18"/>
        <v>0</v>
      </c>
      <c r="AN68" s="28">
        <v>0</v>
      </c>
      <c r="AO68" s="59">
        <f t="shared" si="19"/>
        <v>0</v>
      </c>
      <c r="AQ68" s="28"/>
      <c r="AR68" s="59">
        <f t="shared" si="9"/>
        <v>0</v>
      </c>
      <c r="AT68" s="40">
        <v>21.78</v>
      </c>
      <c r="AU68" s="41">
        <v>17.38</v>
      </c>
      <c r="AV68" s="41">
        <v>23.31</v>
      </c>
      <c r="AW68" s="41">
        <v>20.079999999999998</v>
      </c>
      <c r="AX68" s="41">
        <v>26.82</v>
      </c>
      <c r="AY68" s="41">
        <v>21.47</v>
      </c>
      <c r="AZ68" s="41">
        <v>28.61</v>
      </c>
      <c r="BA68" s="41">
        <v>21.62</v>
      </c>
      <c r="BB68" s="41">
        <v>28.81</v>
      </c>
      <c r="BC68" s="41">
        <v>21.78</v>
      </c>
      <c r="BD68" s="41">
        <v>29.02</v>
      </c>
      <c r="BE68" s="41">
        <v>22.41</v>
      </c>
      <c r="BF68" s="41">
        <v>29.83</v>
      </c>
      <c r="BG68" s="41">
        <v>18.7</v>
      </c>
      <c r="BH68" s="41">
        <v>25.85</v>
      </c>
      <c r="BI68" s="42">
        <v>18.809999999999999</v>
      </c>
      <c r="BJ68" s="42">
        <v>26</v>
      </c>
      <c r="BK68" s="42">
        <v>18.93</v>
      </c>
      <c r="BL68" s="42">
        <v>26.17</v>
      </c>
      <c r="BM68" s="39" t="s">
        <v>52</v>
      </c>
      <c r="BN68" s="39" t="s">
        <v>53</v>
      </c>
      <c r="BO68" s="51"/>
    </row>
    <row r="69" spans="1:67" x14ac:dyDescent="0.3">
      <c r="A69" s="34" t="s">
        <v>48</v>
      </c>
      <c r="B69" s="35" t="s">
        <v>124</v>
      </c>
      <c r="C69" s="36">
        <v>7898133134685</v>
      </c>
      <c r="D69" s="44">
        <v>24005</v>
      </c>
      <c r="E69" s="50">
        <v>15000174</v>
      </c>
      <c r="F69" s="37" t="s">
        <v>168</v>
      </c>
      <c r="G69" s="38" t="s">
        <v>37</v>
      </c>
      <c r="H69" s="46" t="s">
        <v>27</v>
      </c>
      <c r="I69" s="39">
        <v>50</v>
      </c>
      <c r="J69" s="28">
        <v>8.6999999999999993</v>
      </c>
      <c r="L69" s="40">
        <v>8.52</v>
      </c>
      <c r="M69" s="28">
        <v>8.6999999999999993</v>
      </c>
      <c r="N69" s="59">
        <f t="shared" si="20"/>
        <v>0</v>
      </c>
      <c r="P69" s="28">
        <v>9.35</v>
      </c>
      <c r="Q69" s="59">
        <f t="shared" si="11"/>
        <v>6.9518716577540163E-2</v>
      </c>
      <c r="S69" s="28">
        <v>10.06</v>
      </c>
      <c r="T69" s="59">
        <f t="shared" si="12"/>
        <v>0.13518886679920483</v>
      </c>
      <c r="V69" s="28">
        <v>8.8115194498173217</v>
      </c>
      <c r="W69" s="59">
        <f t="shared" si="13"/>
        <v>1.2656097560975632E-2</v>
      </c>
      <c r="Y69" s="28">
        <v>9.4123048668503202</v>
      </c>
      <c r="Z69" s="59">
        <f t="shared" si="14"/>
        <v>7.5678048780487783E-2</v>
      </c>
      <c r="AB69" s="28">
        <v>10.1010101010101</v>
      </c>
      <c r="AC69" s="59">
        <f t="shared" si="15"/>
        <v>0.13870000000000005</v>
      </c>
      <c r="AE69" s="28">
        <v>7.9949238578680202</v>
      </c>
      <c r="AF69" s="59">
        <f t="shared" si="16"/>
        <v>-8.8190476190476152E-2</v>
      </c>
      <c r="AH69" s="28">
        <v>8.2799999999999994</v>
      </c>
      <c r="AI69" s="59">
        <f t="shared" si="17"/>
        <v>-5.0724637681159424E-2</v>
      </c>
      <c r="AK69" s="28">
        <v>0</v>
      </c>
      <c r="AL69" s="59">
        <f t="shared" si="18"/>
        <v>0</v>
      </c>
      <c r="AN69" s="28">
        <v>0</v>
      </c>
      <c r="AO69" s="59">
        <f t="shared" si="19"/>
        <v>0</v>
      </c>
      <c r="AQ69" s="28"/>
      <c r="AR69" s="59">
        <f t="shared" si="9"/>
        <v>0</v>
      </c>
      <c r="AT69" s="40">
        <v>48.87</v>
      </c>
      <c r="AU69" s="41">
        <v>38.99</v>
      </c>
      <c r="AV69" s="41">
        <v>52.3</v>
      </c>
      <c r="AW69" s="41">
        <v>45.06</v>
      </c>
      <c r="AX69" s="41">
        <v>60.19</v>
      </c>
      <c r="AY69" s="41">
        <v>48.19</v>
      </c>
      <c r="AZ69" s="41">
        <v>64.23</v>
      </c>
      <c r="BA69" s="41">
        <v>48.52</v>
      </c>
      <c r="BB69" s="41">
        <v>64.650000000000006</v>
      </c>
      <c r="BC69" s="41">
        <v>48.87</v>
      </c>
      <c r="BD69" s="41">
        <v>65.11</v>
      </c>
      <c r="BE69" s="41">
        <v>50.29</v>
      </c>
      <c r="BF69" s="41">
        <v>66.94</v>
      </c>
      <c r="BG69" s="41">
        <v>41.95</v>
      </c>
      <c r="BH69" s="41">
        <v>57.99</v>
      </c>
      <c r="BI69" s="42">
        <v>42.21</v>
      </c>
      <c r="BJ69" s="42">
        <v>58.35</v>
      </c>
      <c r="BK69" s="42">
        <v>42.46</v>
      </c>
      <c r="BL69" s="42">
        <v>58.7</v>
      </c>
      <c r="BM69" s="39" t="s">
        <v>52</v>
      </c>
      <c r="BN69" s="39" t="s">
        <v>55</v>
      </c>
      <c r="BO69" s="51"/>
    </row>
    <row r="70" spans="1:67" x14ac:dyDescent="0.3">
      <c r="A70" s="19" t="s">
        <v>48</v>
      </c>
      <c r="B70" s="20" t="s">
        <v>124</v>
      </c>
      <c r="C70" s="21">
        <v>7898133133770</v>
      </c>
      <c r="D70" s="22">
        <v>24010</v>
      </c>
      <c r="E70" s="23">
        <v>15000175</v>
      </c>
      <c r="F70" s="24" t="s">
        <v>166</v>
      </c>
      <c r="G70" s="25" t="s">
        <v>37</v>
      </c>
      <c r="H70" s="26" t="s">
        <v>27</v>
      </c>
      <c r="I70" s="27">
        <v>50</v>
      </c>
      <c r="J70" s="28">
        <v>8.76</v>
      </c>
      <c r="L70" s="28">
        <v>8.5900000000000016</v>
      </c>
      <c r="M70" s="28">
        <v>8.76</v>
      </c>
      <c r="N70" s="59">
        <f t="shared" si="20"/>
        <v>0</v>
      </c>
      <c r="P70" s="28">
        <v>9.42</v>
      </c>
      <c r="Q70" s="59">
        <f t="shared" si="11"/>
        <v>7.0063694267515908E-2</v>
      </c>
      <c r="S70" s="28">
        <v>10.130000000000001</v>
      </c>
      <c r="T70" s="59">
        <f t="shared" si="12"/>
        <v>0.13524185587364268</v>
      </c>
      <c r="V70" s="28">
        <v>8.8759939823769614</v>
      </c>
      <c r="W70" s="59">
        <f t="shared" si="13"/>
        <v>1.3068280871670779E-2</v>
      </c>
      <c r="Y70" s="28">
        <v>9.4811753902662979</v>
      </c>
      <c r="Z70" s="59">
        <f t="shared" si="14"/>
        <v>7.6063922518159632E-2</v>
      </c>
      <c r="AB70" s="28">
        <v>10.174919931017492</v>
      </c>
      <c r="AC70" s="59">
        <f t="shared" si="15"/>
        <v>0.13905956416464893</v>
      </c>
      <c r="AE70" s="28">
        <v>7.9390862944162439</v>
      </c>
      <c r="AF70" s="59">
        <f t="shared" si="16"/>
        <v>-0.10340153452685419</v>
      </c>
      <c r="AH70" s="28">
        <v>8.34</v>
      </c>
      <c r="AI70" s="59">
        <f t="shared" si="17"/>
        <v>-5.0359712230215736E-2</v>
      </c>
      <c r="AK70" s="28">
        <v>0</v>
      </c>
      <c r="AL70" s="59">
        <f t="shared" si="18"/>
        <v>0</v>
      </c>
      <c r="AN70" s="28">
        <v>0</v>
      </c>
      <c r="AO70" s="59">
        <f t="shared" si="19"/>
        <v>0</v>
      </c>
      <c r="AQ70" s="28"/>
      <c r="AR70" s="59">
        <f t="shared" si="9"/>
        <v>0</v>
      </c>
      <c r="AT70" s="28">
        <v>51.29</v>
      </c>
      <c r="AU70" s="29">
        <v>40.93</v>
      </c>
      <c r="AV70" s="29">
        <v>54.9</v>
      </c>
      <c r="AW70" s="29">
        <v>47.29</v>
      </c>
      <c r="AX70" s="29">
        <v>63.16</v>
      </c>
      <c r="AY70" s="29">
        <v>50.57</v>
      </c>
      <c r="AZ70" s="29">
        <v>67.400000000000006</v>
      </c>
      <c r="BA70" s="29">
        <v>50.93</v>
      </c>
      <c r="BB70" s="29">
        <v>67.87</v>
      </c>
      <c r="BC70" s="29">
        <v>51.29</v>
      </c>
      <c r="BD70" s="29">
        <v>68.33</v>
      </c>
      <c r="BE70" s="29">
        <v>52.78</v>
      </c>
      <c r="BF70" s="29">
        <v>70.25</v>
      </c>
      <c r="BG70" s="29">
        <v>44.03</v>
      </c>
      <c r="BH70" s="29">
        <v>60.87</v>
      </c>
      <c r="BI70" s="30">
        <v>44.3</v>
      </c>
      <c r="BJ70" s="30">
        <v>61.24</v>
      </c>
      <c r="BK70" s="30">
        <v>44.57</v>
      </c>
      <c r="BL70" s="30">
        <v>61.62</v>
      </c>
      <c r="BM70" s="27" t="s">
        <v>52</v>
      </c>
      <c r="BN70" s="27" t="s">
        <v>55</v>
      </c>
      <c r="BO70" s="7"/>
    </row>
    <row r="71" spans="1:67" x14ac:dyDescent="0.3">
      <c r="A71" s="19" t="s">
        <v>48</v>
      </c>
      <c r="B71" s="20" t="s">
        <v>124</v>
      </c>
      <c r="C71" s="21">
        <v>7899470805740</v>
      </c>
      <c r="D71" s="22">
        <v>27416</v>
      </c>
      <c r="E71" s="23">
        <v>15000222</v>
      </c>
      <c r="F71" s="24" t="s">
        <v>148</v>
      </c>
      <c r="G71" s="25" t="s">
        <v>59</v>
      </c>
      <c r="H71" s="26" t="s">
        <v>27</v>
      </c>
      <c r="I71" s="27">
        <v>100</v>
      </c>
      <c r="J71" s="28">
        <v>4.43</v>
      </c>
      <c r="L71" s="28">
        <v>4.3499999999999996</v>
      </c>
      <c r="M71" s="28">
        <v>4.43</v>
      </c>
      <c r="N71" s="59">
        <f t="shared" si="20"/>
        <v>0</v>
      </c>
      <c r="P71" s="28">
        <v>4.7699999999999996</v>
      </c>
      <c r="Q71" s="59">
        <f t="shared" ref="Q71:Q102" si="21">IFERROR(100%-(M71/P71),0)</f>
        <v>7.1278825995807149E-2</v>
      </c>
      <c r="S71" s="28">
        <v>5.13</v>
      </c>
      <c r="T71" s="59">
        <f t="shared" ref="T71:T102" si="22">IFERROR(100%-(M71/S71),0)</f>
        <v>0.1364522417153996</v>
      </c>
      <c r="V71" s="28">
        <v>4.4917257683215137</v>
      </c>
      <c r="W71" s="59">
        <f t="shared" ref="W71:W102" si="23">IFERROR(100%-(M71/V71),0)</f>
        <v>1.3742105263158111E-2</v>
      </c>
      <c r="Y71" s="28">
        <v>4.7979797979797985</v>
      </c>
      <c r="Z71" s="59">
        <f t="shared" ref="Z71:Z102" si="24">IFERROR(100%-(M71/Y71),0)</f>
        <v>7.6694736842105371E-2</v>
      </c>
      <c r="AB71" s="28">
        <v>5.1490514905149052</v>
      </c>
      <c r="AC71" s="59">
        <f t="shared" ref="AC71:AC102" si="25">IFERROR(100%-(M71/AB71),0)</f>
        <v>0.13964736842105274</v>
      </c>
      <c r="AE71" s="28">
        <v>4.1928934010152288</v>
      </c>
      <c r="AF71" s="59">
        <f t="shared" ref="AF71:AF102" si="26">IFERROR(100%-(M71/AE71),0)</f>
        <v>-5.6549636803874037E-2</v>
      </c>
      <c r="AH71" s="28">
        <v>0</v>
      </c>
      <c r="AI71" s="59">
        <f t="shared" ref="AI71:AI102" si="27">IFERROR(100%-(M71/AH71),0)</f>
        <v>0</v>
      </c>
      <c r="AK71" s="28">
        <v>0</v>
      </c>
      <c r="AL71" s="59">
        <f t="shared" ref="AL71:AL102" si="28">IFERROR(100%-(M71/AK71),0)</f>
        <v>0</v>
      </c>
      <c r="AN71" s="28">
        <v>0</v>
      </c>
      <c r="AO71" s="59">
        <f t="shared" ref="AO71:AO102" si="29">IFERROR(100%-(M71/AN71),0)</f>
        <v>0</v>
      </c>
      <c r="AQ71" s="28"/>
      <c r="AR71" s="59">
        <f t="shared" ref="AR71:AR134" si="30">IFERROR(100%-(P71/AQ71),0)</f>
        <v>0</v>
      </c>
      <c r="AT71" s="28">
        <v>24.75</v>
      </c>
      <c r="AU71" s="29">
        <v>19.75</v>
      </c>
      <c r="AV71" s="29">
        <v>26.49</v>
      </c>
      <c r="AW71" s="29">
        <v>22.82</v>
      </c>
      <c r="AX71" s="29">
        <v>30.48</v>
      </c>
      <c r="AY71" s="29">
        <v>24.4</v>
      </c>
      <c r="AZ71" s="29">
        <v>32.520000000000003</v>
      </c>
      <c r="BA71" s="29">
        <v>24.57</v>
      </c>
      <c r="BB71" s="29">
        <v>32.74</v>
      </c>
      <c r="BC71" s="29">
        <v>24.75</v>
      </c>
      <c r="BD71" s="29">
        <v>32.979999999999997</v>
      </c>
      <c r="BE71" s="29">
        <v>25.47</v>
      </c>
      <c r="BF71" s="29">
        <v>33.9</v>
      </c>
      <c r="BG71" s="29">
        <v>21.25</v>
      </c>
      <c r="BH71" s="29">
        <v>29.38</v>
      </c>
      <c r="BI71" s="30">
        <v>21.38</v>
      </c>
      <c r="BJ71" s="30">
        <v>29.56</v>
      </c>
      <c r="BK71" s="30">
        <v>21.51</v>
      </c>
      <c r="BL71" s="30">
        <v>29.74</v>
      </c>
      <c r="BM71" s="27" t="s">
        <v>52</v>
      </c>
      <c r="BN71" s="27" t="s">
        <v>53</v>
      </c>
      <c r="BO71" s="7"/>
    </row>
    <row r="72" spans="1:67" x14ac:dyDescent="0.3">
      <c r="A72" s="19" t="s">
        <v>48</v>
      </c>
      <c r="B72" s="20" t="s">
        <v>124</v>
      </c>
      <c r="C72" s="21">
        <v>7899470805917</v>
      </c>
      <c r="D72" s="22">
        <v>27460</v>
      </c>
      <c r="E72" s="23">
        <v>15000223</v>
      </c>
      <c r="F72" s="24" t="s">
        <v>147</v>
      </c>
      <c r="G72" s="25" t="s">
        <v>59</v>
      </c>
      <c r="H72" s="26" t="s">
        <v>27</v>
      </c>
      <c r="I72" s="27">
        <v>100</v>
      </c>
      <c r="J72" s="28">
        <v>4.43</v>
      </c>
      <c r="L72" s="28">
        <v>4.3500000000000005</v>
      </c>
      <c r="M72" s="28">
        <v>4.43</v>
      </c>
      <c r="N72" s="59">
        <f t="shared" ref="N72:N103" si="31">IFERROR(100%-(J72/M72),0)</f>
        <v>0</v>
      </c>
      <c r="P72" s="28">
        <v>4.7699999999999996</v>
      </c>
      <c r="Q72" s="59">
        <f t="shared" si="21"/>
        <v>7.1278825995807149E-2</v>
      </c>
      <c r="S72" s="28">
        <v>5.13</v>
      </c>
      <c r="T72" s="59">
        <f t="shared" si="22"/>
        <v>0.1364522417153996</v>
      </c>
      <c r="V72" s="28">
        <v>4.4917257683215137</v>
      </c>
      <c r="W72" s="59">
        <f t="shared" si="23"/>
        <v>1.3742105263158111E-2</v>
      </c>
      <c r="Y72" s="28">
        <v>4.7979797979797985</v>
      </c>
      <c r="Z72" s="59">
        <f t="shared" si="24"/>
        <v>7.6694736842105371E-2</v>
      </c>
      <c r="AB72" s="28">
        <v>5.1490514905149052</v>
      </c>
      <c r="AC72" s="59">
        <f t="shared" si="25"/>
        <v>0.13964736842105274</v>
      </c>
      <c r="AE72" s="28">
        <v>4.1928934010152288</v>
      </c>
      <c r="AF72" s="59">
        <f t="shared" si="26"/>
        <v>-5.6549636803874037E-2</v>
      </c>
      <c r="AH72" s="28">
        <v>0</v>
      </c>
      <c r="AI72" s="59">
        <f t="shared" si="27"/>
        <v>0</v>
      </c>
      <c r="AK72" s="28">
        <v>0</v>
      </c>
      <c r="AL72" s="59">
        <f t="shared" si="28"/>
        <v>0</v>
      </c>
      <c r="AN72" s="28">
        <v>0</v>
      </c>
      <c r="AO72" s="59">
        <f t="shared" si="29"/>
        <v>0</v>
      </c>
      <c r="AQ72" s="28"/>
      <c r="AR72" s="59">
        <f t="shared" si="30"/>
        <v>0</v>
      </c>
      <c r="AT72" s="28">
        <v>25.95</v>
      </c>
      <c r="AU72" s="29">
        <v>20.7</v>
      </c>
      <c r="AV72" s="29">
        <v>27.76</v>
      </c>
      <c r="AW72" s="29">
        <v>23.93</v>
      </c>
      <c r="AX72" s="29">
        <v>31.96</v>
      </c>
      <c r="AY72" s="29">
        <v>25.59</v>
      </c>
      <c r="AZ72" s="29">
        <v>34.11</v>
      </c>
      <c r="BA72" s="29">
        <v>25.76</v>
      </c>
      <c r="BB72" s="29">
        <v>34.32</v>
      </c>
      <c r="BC72" s="29">
        <v>25.95</v>
      </c>
      <c r="BD72" s="29">
        <v>34.57</v>
      </c>
      <c r="BE72" s="29">
        <v>26.7</v>
      </c>
      <c r="BF72" s="29">
        <v>35.54</v>
      </c>
      <c r="BG72" s="29">
        <v>22.28</v>
      </c>
      <c r="BH72" s="29">
        <v>30.8</v>
      </c>
      <c r="BI72" s="30">
        <v>22.41</v>
      </c>
      <c r="BJ72" s="30">
        <v>30.98</v>
      </c>
      <c r="BK72" s="30">
        <v>22.55</v>
      </c>
      <c r="BL72" s="30">
        <v>31.17</v>
      </c>
      <c r="BM72" s="27" t="s">
        <v>52</v>
      </c>
      <c r="BN72" s="27" t="s">
        <v>53</v>
      </c>
      <c r="BO72" s="7"/>
    </row>
    <row r="73" spans="1:67" x14ac:dyDescent="0.3">
      <c r="A73" s="19" t="s">
        <v>48</v>
      </c>
      <c r="B73" s="20" t="s">
        <v>124</v>
      </c>
      <c r="C73" s="21">
        <v>7899470805900</v>
      </c>
      <c r="D73" s="22">
        <v>27461</v>
      </c>
      <c r="E73" s="23">
        <v>15000224</v>
      </c>
      <c r="F73" s="24" t="s">
        <v>146</v>
      </c>
      <c r="G73" s="25" t="s">
        <v>59</v>
      </c>
      <c r="H73" s="26" t="s">
        <v>27</v>
      </c>
      <c r="I73" s="27">
        <v>100</v>
      </c>
      <c r="J73" s="28">
        <v>4.43</v>
      </c>
      <c r="L73" s="28">
        <v>4.3499999999999996</v>
      </c>
      <c r="M73" s="28">
        <v>4.43</v>
      </c>
      <c r="N73" s="59">
        <f t="shared" si="31"/>
        <v>0</v>
      </c>
      <c r="P73" s="28">
        <v>4.7699999999999996</v>
      </c>
      <c r="Q73" s="59">
        <f t="shared" si="21"/>
        <v>7.1278825995807149E-2</v>
      </c>
      <c r="S73" s="28">
        <v>5.13</v>
      </c>
      <c r="T73" s="59">
        <f t="shared" si="22"/>
        <v>0.1364522417153996</v>
      </c>
      <c r="V73" s="28">
        <v>4.4917257683215137</v>
      </c>
      <c r="W73" s="59">
        <f t="shared" si="23"/>
        <v>1.3742105263158111E-2</v>
      </c>
      <c r="Y73" s="28">
        <v>4.7979797979797985</v>
      </c>
      <c r="Z73" s="59">
        <f t="shared" si="24"/>
        <v>7.6694736842105371E-2</v>
      </c>
      <c r="AB73" s="28">
        <v>5.1490514905149052</v>
      </c>
      <c r="AC73" s="59">
        <f t="shared" si="25"/>
        <v>0.13964736842105274</v>
      </c>
      <c r="AE73" s="28">
        <v>4.1928934010152288</v>
      </c>
      <c r="AF73" s="59">
        <f t="shared" si="26"/>
        <v>-5.6549636803874037E-2</v>
      </c>
      <c r="AH73" s="28">
        <v>0</v>
      </c>
      <c r="AI73" s="59">
        <f t="shared" si="27"/>
        <v>0</v>
      </c>
      <c r="AK73" s="28">
        <v>0</v>
      </c>
      <c r="AL73" s="59">
        <f t="shared" si="28"/>
        <v>0</v>
      </c>
      <c r="AN73" s="28">
        <v>0</v>
      </c>
      <c r="AO73" s="59">
        <f t="shared" si="29"/>
        <v>0</v>
      </c>
      <c r="AQ73" s="28"/>
      <c r="AR73" s="59">
        <f t="shared" si="30"/>
        <v>0</v>
      </c>
      <c r="AT73" s="28">
        <v>24.74</v>
      </c>
      <c r="AU73" s="29">
        <v>19.739999999999998</v>
      </c>
      <c r="AV73" s="29">
        <v>26.48</v>
      </c>
      <c r="AW73" s="29">
        <v>22.81</v>
      </c>
      <c r="AX73" s="29">
        <v>30.46</v>
      </c>
      <c r="AY73" s="29">
        <v>24.39</v>
      </c>
      <c r="AZ73" s="29">
        <v>32.51</v>
      </c>
      <c r="BA73" s="29">
        <v>24.56</v>
      </c>
      <c r="BB73" s="29">
        <v>32.72</v>
      </c>
      <c r="BC73" s="29">
        <v>24.74</v>
      </c>
      <c r="BD73" s="29">
        <v>32.96</v>
      </c>
      <c r="BE73" s="29">
        <v>25.46</v>
      </c>
      <c r="BF73" s="29">
        <v>33.89</v>
      </c>
      <c r="BG73" s="29">
        <v>21.24</v>
      </c>
      <c r="BH73" s="29">
        <v>29.36</v>
      </c>
      <c r="BI73" s="30">
        <v>21.37</v>
      </c>
      <c r="BJ73" s="30">
        <v>29.54</v>
      </c>
      <c r="BK73" s="30">
        <v>21.5</v>
      </c>
      <c r="BL73" s="30">
        <v>29.72</v>
      </c>
      <c r="BM73" s="27" t="s">
        <v>52</v>
      </c>
      <c r="BN73" s="27" t="s">
        <v>53</v>
      </c>
      <c r="BO73" s="7"/>
    </row>
    <row r="74" spans="1:67" x14ac:dyDescent="0.3">
      <c r="A74" s="34" t="s">
        <v>48</v>
      </c>
      <c r="B74" s="35" t="s">
        <v>124</v>
      </c>
      <c r="C74" s="36">
        <v>7899470806020</v>
      </c>
      <c r="D74" s="44">
        <v>36393</v>
      </c>
      <c r="E74" s="50">
        <v>15000193</v>
      </c>
      <c r="F74" s="37" t="s">
        <v>126</v>
      </c>
      <c r="G74" s="38" t="s">
        <v>59</v>
      </c>
      <c r="H74" s="46" t="s">
        <v>27</v>
      </c>
      <c r="I74" s="39">
        <v>50</v>
      </c>
      <c r="J74" s="28">
        <v>27.41</v>
      </c>
      <c r="L74" s="40">
        <v>21</v>
      </c>
      <c r="M74" s="28">
        <v>27.41</v>
      </c>
      <c r="N74" s="59">
        <f t="shared" si="31"/>
        <v>0</v>
      </c>
      <c r="P74" s="28">
        <v>29.47</v>
      </c>
      <c r="Q74" s="59">
        <f t="shared" si="21"/>
        <v>6.9901594842212367E-2</v>
      </c>
      <c r="S74" s="28">
        <v>31.69</v>
      </c>
      <c r="T74" s="59">
        <f t="shared" si="22"/>
        <v>0.13505837803723575</v>
      </c>
      <c r="V74" s="28">
        <v>27.187500000000004</v>
      </c>
      <c r="W74" s="59">
        <f t="shared" si="23"/>
        <v>-8.1839080459769065E-3</v>
      </c>
      <c r="Y74" s="28">
        <v>29.65909090909091</v>
      </c>
      <c r="Z74" s="59">
        <f t="shared" si="24"/>
        <v>7.5831417624521058E-2</v>
      </c>
      <c r="AB74" s="28">
        <v>22.16063069721606</v>
      </c>
      <c r="AC74" s="59">
        <f t="shared" si="25"/>
        <v>-0.2368781545302947</v>
      </c>
      <c r="AE74" s="28">
        <v>18.263959390862944</v>
      </c>
      <c r="AF74" s="59">
        <f t="shared" si="26"/>
        <v>-0.50076987215119506</v>
      </c>
      <c r="AH74" s="28">
        <v>0</v>
      </c>
      <c r="AI74" s="59">
        <f t="shared" si="27"/>
        <v>0</v>
      </c>
      <c r="AK74" s="28">
        <v>0</v>
      </c>
      <c r="AL74" s="59">
        <f t="shared" si="28"/>
        <v>0</v>
      </c>
      <c r="AN74" s="28">
        <v>0</v>
      </c>
      <c r="AO74" s="59">
        <f t="shared" si="29"/>
        <v>0</v>
      </c>
      <c r="AQ74" s="28"/>
      <c r="AR74" s="59">
        <f t="shared" si="30"/>
        <v>0</v>
      </c>
      <c r="AT74" s="40">
        <v>81.319999999999993</v>
      </c>
      <c r="AU74" s="41">
        <v>64.89</v>
      </c>
      <c r="AV74" s="41">
        <v>87.04</v>
      </c>
      <c r="AW74" s="41">
        <v>74.989999999999995</v>
      </c>
      <c r="AX74" s="41">
        <v>100.17</v>
      </c>
      <c r="AY74" s="41">
        <v>80.19</v>
      </c>
      <c r="AZ74" s="41">
        <v>106.88</v>
      </c>
      <c r="BA74" s="41">
        <v>80.75</v>
      </c>
      <c r="BB74" s="41">
        <v>107.6</v>
      </c>
      <c r="BC74" s="41">
        <v>81.319999999999993</v>
      </c>
      <c r="BD74" s="41">
        <v>108.34</v>
      </c>
      <c r="BE74" s="41">
        <v>83.67</v>
      </c>
      <c r="BF74" s="41">
        <v>111.37</v>
      </c>
      <c r="BG74" s="41">
        <v>69.81</v>
      </c>
      <c r="BH74" s="41">
        <v>96.51</v>
      </c>
      <c r="BI74" s="42">
        <v>70.23</v>
      </c>
      <c r="BJ74" s="42">
        <v>97.09</v>
      </c>
      <c r="BK74" s="42">
        <v>70.66</v>
      </c>
      <c r="BL74" s="42">
        <v>97.68</v>
      </c>
      <c r="BM74" s="39" t="s">
        <v>52</v>
      </c>
      <c r="BN74" s="39" t="s">
        <v>55</v>
      </c>
      <c r="BO74" s="51"/>
    </row>
    <row r="75" spans="1:67" x14ac:dyDescent="0.3">
      <c r="A75" s="19" t="s">
        <v>48</v>
      </c>
      <c r="B75" s="20" t="s">
        <v>124</v>
      </c>
      <c r="C75" s="21">
        <v>7899470803104</v>
      </c>
      <c r="D75" s="22">
        <v>24038</v>
      </c>
      <c r="E75" s="23">
        <v>15000176</v>
      </c>
      <c r="F75" s="24" t="s">
        <v>163</v>
      </c>
      <c r="G75" s="25" t="s">
        <v>59</v>
      </c>
      <c r="H75" s="26" t="s">
        <v>27</v>
      </c>
      <c r="I75" s="27">
        <v>50</v>
      </c>
      <c r="J75" s="28">
        <v>11.99</v>
      </c>
      <c r="L75" s="28"/>
      <c r="M75" s="28">
        <v>0</v>
      </c>
      <c r="N75" s="59">
        <f t="shared" si="31"/>
        <v>0</v>
      </c>
      <c r="P75" s="28">
        <v>0</v>
      </c>
      <c r="Q75" s="59">
        <f t="shared" si="21"/>
        <v>0</v>
      </c>
      <c r="S75" s="28">
        <v>0</v>
      </c>
      <c r="T75" s="59">
        <f t="shared" si="22"/>
        <v>0</v>
      </c>
      <c r="V75" s="28">
        <v>0</v>
      </c>
      <c r="W75" s="59">
        <f t="shared" si="23"/>
        <v>0</v>
      </c>
      <c r="Y75" s="28">
        <v>0</v>
      </c>
      <c r="Z75" s="59">
        <f t="shared" si="24"/>
        <v>0</v>
      </c>
      <c r="AB75" s="28">
        <v>0</v>
      </c>
      <c r="AC75" s="59">
        <f t="shared" si="25"/>
        <v>0</v>
      </c>
      <c r="AE75" s="28">
        <v>0</v>
      </c>
      <c r="AF75" s="59">
        <f t="shared" si="26"/>
        <v>0</v>
      </c>
      <c r="AH75" s="28">
        <v>0</v>
      </c>
      <c r="AI75" s="59">
        <f t="shared" si="27"/>
        <v>0</v>
      </c>
      <c r="AK75" s="28">
        <v>0</v>
      </c>
      <c r="AL75" s="59">
        <f t="shared" si="28"/>
        <v>0</v>
      </c>
      <c r="AN75" s="28">
        <v>0</v>
      </c>
      <c r="AO75" s="59">
        <f t="shared" si="29"/>
        <v>0</v>
      </c>
      <c r="AQ75" s="28"/>
      <c r="AR75" s="59">
        <f t="shared" si="30"/>
        <v>0</v>
      </c>
      <c r="AT75" s="28">
        <v>42.22</v>
      </c>
      <c r="AU75" s="29">
        <v>33.69</v>
      </c>
      <c r="AV75" s="29">
        <v>45.19</v>
      </c>
      <c r="AW75" s="29">
        <v>38.93</v>
      </c>
      <c r="AX75" s="29">
        <v>52</v>
      </c>
      <c r="AY75" s="29">
        <v>41.63</v>
      </c>
      <c r="AZ75" s="29">
        <v>55.49</v>
      </c>
      <c r="BA75" s="29">
        <v>41.92</v>
      </c>
      <c r="BB75" s="29">
        <v>55.86</v>
      </c>
      <c r="BC75" s="29">
        <v>42.22</v>
      </c>
      <c r="BD75" s="29">
        <v>56.25</v>
      </c>
      <c r="BE75" s="29">
        <v>43.44</v>
      </c>
      <c r="BF75" s="29">
        <v>57.82</v>
      </c>
      <c r="BG75" s="29">
        <v>36.24</v>
      </c>
      <c r="BH75" s="29">
        <v>50.1</v>
      </c>
      <c r="BI75" s="30">
        <v>36.46</v>
      </c>
      <c r="BJ75" s="30">
        <v>50.4</v>
      </c>
      <c r="BK75" s="30">
        <v>36.69</v>
      </c>
      <c r="BL75" s="30">
        <v>50.72</v>
      </c>
      <c r="BM75" s="27" t="s">
        <v>52</v>
      </c>
      <c r="BN75" s="27" t="s">
        <v>55</v>
      </c>
      <c r="BO75" s="7"/>
    </row>
    <row r="76" spans="1:67" x14ac:dyDescent="0.3">
      <c r="A76" s="19" t="s">
        <v>48</v>
      </c>
      <c r="B76" s="20" t="s">
        <v>124</v>
      </c>
      <c r="C76" s="21">
        <v>7898133131066</v>
      </c>
      <c r="D76" s="22">
        <v>23974</v>
      </c>
      <c r="E76" s="23">
        <v>15000102</v>
      </c>
      <c r="F76" s="24" t="s">
        <v>172</v>
      </c>
      <c r="G76" s="25" t="s">
        <v>54</v>
      </c>
      <c r="H76" s="26" t="s">
        <v>27</v>
      </c>
      <c r="I76" s="27">
        <v>50</v>
      </c>
      <c r="J76" s="28">
        <v>2.5299999999999998</v>
      </c>
      <c r="L76" s="28">
        <v>2.4852761600000002</v>
      </c>
      <c r="M76" s="28">
        <v>2.5299999999999998</v>
      </c>
      <c r="N76" s="59">
        <f t="shared" si="31"/>
        <v>0</v>
      </c>
      <c r="P76" s="28">
        <v>2.72</v>
      </c>
      <c r="Q76" s="59">
        <f t="shared" si="21"/>
        <v>6.9852941176470673E-2</v>
      </c>
      <c r="S76" s="28">
        <v>2.93</v>
      </c>
      <c r="T76" s="59">
        <f t="shared" si="22"/>
        <v>0.13651877133105816</v>
      </c>
      <c r="V76" s="28">
        <v>2.563829787234043</v>
      </c>
      <c r="W76" s="59">
        <f t="shared" si="23"/>
        <v>1.3195020746888164E-2</v>
      </c>
      <c r="Y76" s="28">
        <v>2.7386363636363638</v>
      </c>
      <c r="Z76" s="59">
        <f t="shared" si="24"/>
        <v>7.6182572614107991E-2</v>
      </c>
      <c r="AB76" s="28">
        <v>2.9390243902439028</v>
      </c>
      <c r="AC76" s="59">
        <f t="shared" si="25"/>
        <v>0.13917012448132793</v>
      </c>
      <c r="AE76" s="28">
        <v>2.41</v>
      </c>
      <c r="AF76" s="59">
        <f t="shared" si="26"/>
        <v>-4.9792531120331773E-2</v>
      </c>
      <c r="AH76" s="28">
        <v>2.38</v>
      </c>
      <c r="AI76" s="59">
        <f t="shared" si="27"/>
        <v>-6.3025210084033612E-2</v>
      </c>
      <c r="AK76" s="28">
        <v>0</v>
      </c>
      <c r="AL76" s="59">
        <f t="shared" si="28"/>
        <v>0</v>
      </c>
      <c r="AN76" s="28">
        <v>0</v>
      </c>
      <c r="AO76" s="59">
        <f t="shared" si="29"/>
        <v>0</v>
      </c>
      <c r="AQ76" s="28"/>
      <c r="AR76" s="59">
        <f t="shared" si="30"/>
        <v>0</v>
      </c>
      <c r="AT76" s="28">
        <v>12.23</v>
      </c>
      <c r="AU76" s="29">
        <v>9.76</v>
      </c>
      <c r="AV76" s="29">
        <v>13.09</v>
      </c>
      <c r="AW76" s="29">
        <v>11.27</v>
      </c>
      <c r="AX76" s="29">
        <v>15.05</v>
      </c>
      <c r="AY76" s="29">
        <v>12.06</v>
      </c>
      <c r="AZ76" s="29">
        <v>16.07</v>
      </c>
      <c r="BA76" s="29">
        <v>12.14</v>
      </c>
      <c r="BB76" s="29">
        <v>16.170000000000002</v>
      </c>
      <c r="BC76" s="29">
        <v>12.23</v>
      </c>
      <c r="BD76" s="29">
        <v>16.29</v>
      </c>
      <c r="BE76" s="29">
        <v>12.58</v>
      </c>
      <c r="BF76" s="29">
        <v>16.739999999999998</v>
      </c>
      <c r="BG76" s="29">
        <v>10.5</v>
      </c>
      <c r="BH76" s="29">
        <v>14.52</v>
      </c>
      <c r="BI76" s="30">
        <v>10.56</v>
      </c>
      <c r="BJ76" s="30">
        <v>14.6</v>
      </c>
      <c r="BK76" s="30">
        <v>10.63</v>
      </c>
      <c r="BL76" s="30">
        <v>14.7</v>
      </c>
      <c r="BM76" s="27" t="s">
        <v>52</v>
      </c>
      <c r="BN76" s="27" t="s">
        <v>67</v>
      </c>
      <c r="BO76" s="7"/>
    </row>
    <row r="77" spans="1:67" x14ac:dyDescent="0.3">
      <c r="A77" s="34" t="s">
        <v>48</v>
      </c>
      <c r="B77" s="35" t="s">
        <v>124</v>
      </c>
      <c r="C77" s="36">
        <v>7898133137457</v>
      </c>
      <c r="D77" s="44">
        <v>23982</v>
      </c>
      <c r="E77" s="50">
        <v>15000103</v>
      </c>
      <c r="F77" s="37" t="s">
        <v>171</v>
      </c>
      <c r="G77" s="38" t="s">
        <v>59</v>
      </c>
      <c r="H77" s="46" t="s">
        <v>27</v>
      </c>
      <c r="I77" s="39">
        <v>50</v>
      </c>
      <c r="J77" s="28">
        <v>6.72</v>
      </c>
      <c r="L77" s="40">
        <v>6.6</v>
      </c>
      <c r="M77" s="28">
        <v>6.72</v>
      </c>
      <c r="N77" s="59">
        <f t="shared" si="31"/>
        <v>0</v>
      </c>
      <c r="P77" s="28">
        <v>7.23</v>
      </c>
      <c r="Q77" s="59">
        <f t="shared" si="21"/>
        <v>7.0539419087137012E-2</v>
      </c>
      <c r="S77" s="28">
        <v>7.77</v>
      </c>
      <c r="T77" s="59">
        <f t="shared" si="22"/>
        <v>0.13513513513513509</v>
      </c>
      <c r="V77" s="28">
        <v>6.4367075005372891</v>
      </c>
      <c r="W77" s="59">
        <f t="shared" si="23"/>
        <v>-4.4012020033388666E-2</v>
      </c>
      <c r="Y77" s="28">
        <v>6.875573921028467</v>
      </c>
      <c r="Z77" s="59">
        <f t="shared" si="24"/>
        <v>2.2627045075125363E-2</v>
      </c>
      <c r="AB77" s="28">
        <v>7.3786646957378679</v>
      </c>
      <c r="AC77" s="59">
        <f t="shared" si="25"/>
        <v>8.9266110183639613E-2</v>
      </c>
      <c r="AE77" s="28">
        <v>6.0812182741116754</v>
      </c>
      <c r="AF77" s="59">
        <f t="shared" si="26"/>
        <v>-0.10504173622704505</v>
      </c>
      <c r="AH77" s="28">
        <v>0</v>
      </c>
      <c r="AI77" s="59">
        <f t="shared" si="27"/>
        <v>0</v>
      </c>
      <c r="AK77" s="28">
        <v>0</v>
      </c>
      <c r="AL77" s="59">
        <f t="shared" si="28"/>
        <v>0</v>
      </c>
      <c r="AN77" s="28">
        <v>0</v>
      </c>
      <c r="AO77" s="59">
        <f t="shared" si="29"/>
        <v>0</v>
      </c>
      <c r="AQ77" s="28"/>
      <c r="AR77" s="59">
        <f t="shared" si="30"/>
        <v>0</v>
      </c>
      <c r="AT77" s="40">
        <v>25.64</v>
      </c>
      <c r="AU77" s="41">
        <v>20.46</v>
      </c>
      <c r="AV77" s="41">
        <v>27.44</v>
      </c>
      <c r="AW77" s="41">
        <v>23.64</v>
      </c>
      <c r="AX77" s="41">
        <v>31.57</v>
      </c>
      <c r="AY77" s="41">
        <v>25.28</v>
      </c>
      <c r="AZ77" s="41">
        <v>33.69</v>
      </c>
      <c r="BA77" s="41">
        <v>25.46</v>
      </c>
      <c r="BB77" s="41">
        <v>33.92</v>
      </c>
      <c r="BC77" s="41">
        <v>25.64</v>
      </c>
      <c r="BD77" s="41">
        <v>34.159999999999997</v>
      </c>
      <c r="BE77" s="41">
        <v>26.38</v>
      </c>
      <c r="BF77" s="41">
        <v>35.11</v>
      </c>
      <c r="BG77" s="41">
        <v>22.01</v>
      </c>
      <c r="BH77" s="41">
        <v>30.43</v>
      </c>
      <c r="BI77" s="42">
        <v>22.14</v>
      </c>
      <c r="BJ77" s="42">
        <v>30.61</v>
      </c>
      <c r="BK77" s="42">
        <v>22.28</v>
      </c>
      <c r="BL77" s="42">
        <v>30.8</v>
      </c>
      <c r="BM77" s="39" t="s">
        <v>52</v>
      </c>
      <c r="BN77" s="39" t="s">
        <v>53</v>
      </c>
      <c r="BO77" s="51"/>
    </row>
    <row r="78" spans="1:67" x14ac:dyDescent="0.3">
      <c r="A78" s="34" t="s">
        <v>48</v>
      </c>
      <c r="B78" s="35" t="s">
        <v>124</v>
      </c>
      <c r="C78" s="36">
        <v>7898133134784</v>
      </c>
      <c r="D78" s="44">
        <v>34671</v>
      </c>
      <c r="E78" s="50">
        <v>15000134</v>
      </c>
      <c r="F78" s="37" t="s">
        <v>128</v>
      </c>
      <c r="G78" s="38" t="s">
        <v>65</v>
      </c>
      <c r="H78" s="46" t="s">
        <v>27</v>
      </c>
      <c r="I78" s="39">
        <v>50</v>
      </c>
      <c r="J78" s="28">
        <v>3.95</v>
      </c>
      <c r="L78" s="40">
        <v>3.8500000000000005</v>
      </c>
      <c r="M78" s="28">
        <v>3.95</v>
      </c>
      <c r="N78" s="59">
        <f t="shared" si="31"/>
        <v>0</v>
      </c>
      <c r="P78" s="28">
        <v>4.24</v>
      </c>
      <c r="Q78" s="59">
        <f t="shared" si="21"/>
        <v>6.8396226415094352E-2</v>
      </c>
      <c r="S78" s="28">
        <v>4.5599999999999996</v>
      </c>
      <c r="T78" s="59">
        <f t="shared" si="22"/>
        <v>0.13377192982456132</v>
      </c>
      <c r="V78" s="28">
        <v>3.9974210186976147</v>
      </c>
      <c r="W78" s="59">
        <f t="shared" si="23"/>
        <v>1.186290322580652E-2</v>
      </c>
      <c r="Y78" s="28">
        <v>4.2699724517906334</v>
      </c>
      <c r="Z78" s="59">
        <f t="shared" si="24"/>
        <v>7.4935483870967712E-2</v>
      </c>
      <c r="AB78" s="28">
        <v>4.5824094604582415</v>
      </c>
      <c r="AC78" s="59">
        <f t="shared" si="25"/>
        <v>0.13800806451612913</v>
      </c>
      <c r="AE78" s="28">
        <v>3.76</v>
      </c>
      <c r="AF78" s="59">
        <f t="shared" si="26"/>
        <v>-5.0531914893617191E-2</v>
      </c>
      <c r="AH78" s="28">
        <v>3.22</v>
      </c>
      <c r="AI78" s="59">
        <f t="shared" si="27"/>
        <v>-0.22670807453416142</v>
      </c>
      <c r="AK78" s="28">
        <v>4.6999999999999993</v>
      </c>
      <c r="AL78" s="59">
        <f t="shared" si="28"/>
        <v>0.15957446808510622</v>
      </c>
      <c r="AN78" s="28">
        <v>4.7168730000000005</v>
      </c>
      <c r="AO78" s="59">
        <f t="shared" si="29"/>
        <v>0.16258080300232813</v>
      </c>
      <c r="AQ78" s="28"/>
      <c r="AR78" s="59">
        <f t="shared" si="30"/>
        <v>0</v>
      </c>
      <c r="AT78" s="40">
        <v>17.7</v>
      </c>
      <c r="AU78" s="41">
        <v>14.51</v>
      </c>
      <c r="AV78" s="41">
        <v>20.05</v>
      </c>
      <c r="AW78" s="41">
        <v>16.489999999999998</v>
      </c>
      <c r="AX78" s="41">
        <v>22.79</v>
      </c>
      <c r="AY78" s="41">
        <v>17.48</v>
      </c>
      <c r="AZ78" s="41">
        <v>24.16</v>
      </c>
      <c r="BA78" s="41">
        <v>17.59</v>
      </c>
      <c r="BB78" s="41">
        <v>24.31</v>
      </c>
      <c r="BC78" s="41">
        <v>17.7</v>
      </c>
      <c r="BD78" s="41">
        <v>24.47</v>
      </c>
      <c r="BE78" s="41">
        <v>18.14</v>
      </c>
      <c r="BF78" s="41">
        <v>25.08</v>
      </c>
      <c r="BG78" s="41">
        <v>17.489999999999998</v>
      </c>
      <c r="BH78" s="41">
        <v>24.18</v>
      </c>
      <c r="BI78" s="42">
        <v>17.59</v>
      </c>
      <c r="BJ78" s="42">
        <v>24.32</v>
      </c>
      <c r="BK78" s="42">
        <v>17.7</v>
      </c>
      <c r="BL78" s="42">
        <v>24.47</v>
      </c>
      <c r="BM78" s="39" t="s">
        <v>66</v>
      </c>
      <c r="BN78" s="39" t="s">
        <v>67</v>
      </c>
      <c r="BO78" s="51"/>
    </row>
    <row r="79" spans="1:67" x14ac:dyDescent="0.3">
      <c r="A79" s="19" t="s">
        <v>48</v>
      </c>
      <c r="B79" s="20" t="s">
        <v>124</v>
      </c>
      <c r="C79" s="21">
        <v>7898133136047</v>
      </c>
      <c r="D79" s="22">
        <v>24694</v>
      </c>
      <c r="E79" s="23">
        <v>15000187</v>
      </c>
      <c r="F79" s="24" t="s">
        <v>151</v>
      </c>
      <c r="G79" s="25" t="s">
        <v>59</v>
      </c>
      <c r="H79" s="26" t="s">
        <v>27</v>
      </c>
      <c r="I79" s="27">
        <v>50</v>
      </c>
      <c r="J79" s="28">
        <v>8.1</v>
      </c>
      <c r="L79" s="28">
        <v>7.9499999999999993</v>
      </c>
      <c r="M79" s="28">
        <v>8.1</v>
      </c>
      <c r="N79" s="59">
        <f t="shared" si="31"/>
        <v>0</v>
      </c>
      <c r="P79" s="28">
        <v>8.7100000000000009</v>
      </c>
      <c r="Q79" s="59">
        <f t="shared" si="21"/>
        <v>7.003444316877161E-2</v>
      </c>
      <c r="S79" s="28">
        <v>9.3699999999999992</v>
      </c>
      <c r="T79" s="59">
        <f t="shared" si="22"/>
        <v>0.13553895410885808</v>
      </c>
      <c r="V79" s="28">
        <v>8.2097571459273588</v>
      </c>
      <c r="W79" s="59">
        <f t="shared" si="23"/>
        <v>1.3369109947644064E-2</v>
      </c>
      <c r="Y79" s="28">
        <v>8.7695133149678597</v>
      </c>
      <c r="Z79" s="59">
        <f t="shared" si="24"/>
        <v>7.6345549738219831E-2</v>
      </c>
      <c r="AB79" s="28">
        <v>9.4111850209411188</v>
      </c>
      <c r="AC79" s="59">
        <f t="shared" si="25"/>
        <v>0.13932198952879582</v>
      </c>
      <c r="AE79" s="28">
        <v>7.4619289340101522</v>
      </c>
      <c r="AF79" s="59">
        <f t="shared" si="26"/>
        <v>-8.5510204081632679E-2</v>
      </c>
      <c r="AH79" s="28">
        <v>7.72</v>
      </c>
      <c r="AI79" s="59">
        <f t="shared" si="27"/>
        <v>-4.9222797927461093E-2</v>
      </c>
      <c r="AK79" s="28">
        <v>13.664100000000001</v>
      </c>
      <c r="AL79" s="59">
        <f t="shared" si="28"/>
        <v>0.40720574351768513</v>
      </c>
      <c r="AN79" s="28">
        <v>11.272328549999997</v>
      </c>
      <c r="AO79" s="59">
        <f t="shared" si="29"/>
        <v>0.28142619654215084</v>
      </c>
      <c r="AQ79" s="28"/>
      <c r="AR79" s="59">
        <f t="shared" si="30"/>
        <v>0</v>
      </c>
      <c r="AT79" s="28">
        <v>36.93</v>
      </c>
      <c r="AU79" s="29">
        <v>29.47</v>
      </c>
      <c r="AV79" s="29">
        <v>39.53</v>
      </c>
      <c r="AW79" s="29">
        <v>34.049999999999997</v>
      </c>
      <c r="AX79" s="29">
        <v>45.48</v>
      </c>
      <c r="AY79" s="29">
        <v>36.409999999999997</v>
      </c>
      <c r="AZ79" s="29">
        <v>48.53</v>
      </c>
      <c r="BA79" s="29">
        <v>36.67</v>
      </c>
      <c r="BB79" s="29">
        <v>48.86</v>
      </c>
      <c r="BC79" s="29">
        <v>36.93</v>
      </c>
      <c r="BD79" s="29">
        <v>49.2</v>
      </c>
      <c r="BE79" s="29">
        <v>38</v>
      </c>
      <c r="BF79" s="29">
        <v>50.58</v>
      </c>
      <c r="BG79" s="29">
        <v>31.7</v>
      </c>
      <c r="BH79" s="29">
        <v>43.82</v>
      </c>
      <c r="BI79" s="30">
        <v>31.9</v>
      </c>
      <c r="BJ79" s="30">
        <v>44.1</v>
      </c>
      <c r="BK79" s="30">
        <v>32.090000000000003</v>
      </c>
      <c r="BL79" s="30">
        <v>44.36</v>
      </c>
      <c r="BM79" s="27" t="s">
        <v>52</v>
      </c>
      <c r="BN79" s="27" t="s">
        <v>53</v>
      </c>
      <c r="BO79" s="7"/>
    </row>
    <row r="80" spans="1:67" x14ac:dyDescent="0.3">
      <c r="A80" s="34" t="s">
        <v>48</v>
      </c>
      <c r="B80" s="35" t="s">
        <v>124</v>
      </c>
      <c r="C80" s="36">
        <v>7899470800882</v>
      </c>
      <c r="D80" s="44">
        <v>23994</v>
      </c>
      <c r="E80" s="50">
        <v>15000106</v>
      </c>
      <c r="F80" s="37" t="s">
        <v>170</v>
      </c>
      <c r="G80" s="38" t="s">
        <v>59</v>
      </c>
      <c r="H80" s="46" t="s">
        <v>27</v>
      </c>
      <c r="I80" s="39">
        <v>50</v>
      </c>
      <c r="J80" s="28">
        <v>9.89</v>
      </c>
      <c r="L80" s="40">
        <v>9.6999999999999993</v>
      </c>
      <c r="M80" s="28">
        <v>9.89</v>
      </c>
      <c r="N80" s="59">
        <f t="shared" si="31"/>
        <v>0</v>
      </c>
      <c r="P80" s="28">
        <v>10.63</v>
      </c>
      <c r="Q80" s="59">
        <f t="shared" si="21"/>
        <v>6.9614299153339609E-2</v>
      </c>
      <c r="S80" s="28">
        <v>11.43</v>
      </c>
      <c r="T80" s="59">
        <f t="shared" si="22"/>
        <v>0.1347331583552055</v>
      </c>
      <c r="V80" s="28">
        <v>10.019101654846336</v>
      </c>
      <c r="W80" s="59">
        <f t="shared" si="23"/>
        <v>1.2885551948051965E-2</v>
      </c>
      <c r="Y80" s="28">
        <v>10.702222222222224</v>
      </c>
      <c r="Z80" s="59">
        <f t="shared" si="24"/>
        <v>7.5892857142857206E-2</v>
      </c>
      <c r="AB80" s="28">
        <v>11.485311653116533</v>
      </c>
      <c r="AC80" s="59">
        <f t="shared" si="25"/>
        <v>0.13890016233766245</v>
      </c>
      <c r="AE80" s="28">
        <v>9.0253807106598991</v>
      </c>
      <c r="AF80" s="59">
        <f t="shared" si="26"/>
        <v>-9.5798650168728905E-2</v>
      </c>
      <c r="AH80" s="28">
        <v>9.42</v>
      </c>
      <c r="AI80" s="59">
        <f t="shared" si="27"/>
        <v>-4.9893842887473561E-2</v>
      </c>
      <c r="AK80" s="28">
        <v>15.9495</v>
      </c>
      <c r="AL80" s="59">
        <f t="shared" si="28"/>
        <v>0.37991786576381703</v>
      </c>
      <c r="AN80" s="28">
        <v>12.009201750000003</v>
      </c>
      <c r="AO80" s="59">
        <f t="shared" si="29"/>
        <v>0.1764648303955757</v>
      </c>
      <c r="AQ80" s="28"/>
      <c r="AR80" s="59">
        <f t="shared" si="30"/>
        <v>0</v>
      </c>
      <c r="AT80" s="40">
        <v>51.45</v>
      </c>
      <c r="AU80" s="41">
        <v>41.05</v>
      </c>
      <c r="AV80" s="41">
        <v>55.06</v>
      </c>
      <c r="AW80" s="41">
        <v>47.44</v>
      </c>
      <c r="AX80" s="41">
        <v>63.37</v>
      </c>
      <c r="AY80" s="41">
        <v>50.73</v>
      </c>
      <c r="AZ80" s="41">
        <v>67.61</v>
      </c>
      <c r="BA80" s="41">
        <v>51.09</v>
      </c>
      <c r="BB80" s="41">
        <v>68.08</v>
      </c>
      <c r="BC80" s="41">
        <v>51.45</v>
      </c>
      <c r="BD80" s="41">
        <v>68.55</v>
      </c>
      <c r="BE80" s="41">
        <v>52.94</v>
      </c>
      <c r="BF80" s="41">
        <v>70.47</v>
      </c>
      <c r="BG80" s="41">
        <v>44.17</v>
      </c>
      <c r="BH80" s="41">
        <v>61.06</v>
      </c>
      <c r="BI80" s="42">
        <v>44.44</v>
      </c>
      <c r="BJ80" s="42">
        <v>61.44</v>
      </c>
      <c r="BK80" s="42">
        <v>44.71</v>
      </c>
      <c r="BL80" s="42">
        <v>61.81</v>
      </c>
      <c r="BM80" s="39" t="s">
        <v>52</v>
      </c>
      <c r="BN80" s="39" t="s">
        <v>53</v>
      </c>
      <c r="BO80" s="51"/>
    </row>
    <row r="81" spans="1:67" x14ac:dyDescent="0.3">
      <c r="A81" s="19" t="s">
        <v>48</v>
      </c>
      <c r="B81" s="20" t="s">
        <v>124</v>
      </c>
      <c r="C81" s="21">
        <v>7898133135163</v>
      </c>
      <c r="D81" s="22">
        <v>24054</v>
      </c>
      <c r="E81" s="23">
        <v>15000264</v>
      </c>
      <c r="F81" s="24" t="s">
        <v>295</v>
      </c>
      <c r="G81" s="25" t="s">
        <v>37</v>
      </c>
      <c r="H81" s="26" t="s">
        <v>27</v>
      </c>
      <c r="I81" s="27">
        <v>100</v>
      </c>
      <c r="J81" s="28">
        <v>6.92</v>
      </c>
      <c r="L81" s="28"/>
      <c r="M81" s="28">
        <v>0</v>
      </c>
      <c r="N81" s="59">
        <f t="shared" si="31"/>
        <v>0</v>
      </c>
      <c r="P81" s="28">
        <v>0</v>
      </c>
      <c r="Q81" s="59">
        <f t="shared" si="21"/>
        <v>0</v>
      </c>
      <c r="S81" s="28">
        <v>0</v>
      </c>
      <c r="T81" s="59">
        <f t="shared" si="22"/>
        <v>0</v>
      </c>
      <c r="V81" s="28">
        <v>0</v>
      </c>
      <c r="W81" s="59">
        <f t="shared" si="23"/>
        <v>0</v>
      </c>
      <c r="Y81" s="28">
        <v>0</v>
      </c>
      <c r="Z81" s="59">
        <f t="shared" si="24"/>
        <v>0</v>
      </c>
      <c r="AB81" s="28">
        <v>0</v>
      </c>
      <c r="AC81" s="59">
        <f t="shared" si="25"/>
        <v>0</v>
      </c>
      <c r="AE81" s="28">
        <v>6.3248730964467006</v>
      </c>
      <c r="AF81" s="59">
        <f t="shared" si="26"/>
        <v>1</v>
      </c>
      <c r="AH81" s="28">
        <v>6.59</v>
      </c>
      <c r="AI81" s="59">
        <f t="shared" si="27"/>
        <v>1</v>
      </c>
      <c r="AK81" s="28">
        <v>11.420500000000001</v>
      </c>
      <c r="AL81" s="59">
        <f t="shared" si="28"/>
        <v>1</v>
      </c>
      <c r="AN81" s="28">
        <v>0</v>
      </c>
      <c r="AO81" s="59">
        <f t="shared" si="29"/>
        <v>0</v>
      </c>
      <c r="AQ81" s="28"/>
      <c r="AR81" s="59">
        <f t="shared" si="30"/>
        <v>0</v>
      </c>
      <c r="AT81" s="28">
        <v>32.630000000000003</v>
      </c>
      <c r="AU81" s="29">
        <v>26.03</v>
      </c>
      <c r="AV81" s="29">
        <v>34.909999999999997</v>
      </c>
      <c r="AW81" s="29">
        <v>30.09</v>
      </c>
      <c r="AX81" s="29">
        <v>40.19</v>
      </c>
      <c r="AY81" s="29">
        <v>32.17</v>
      </c>
      <c r="AZ81" s="29">
        <v>42.88</v>
      </c>
      <c r="BA81" s="29">
        <v>32.4</v>
      </c>
      <c r="BB81" s="29">
        <v>43.17</v>
      </c>
      <c r="BC81" s="29">
        <v>32.630000000000003</v>
      </c>
      <c r="BD81" s="29">
        <v>43.47</v>
      </c>
      <c r="BE81" s="29">
        <v>33.58</v>
      </c>
      <c r="BF81" s="29">
        <v>44.7</v>
      </c>
      <c r="BG81" s="29">
        <v>28.01</v>
      </c>
      <c r="BH81" s="29">
        <v>38.72</v>
      </c>
      <c r="BI81" s="30">
        <v>28.18</v>
      </c>
      <c r="BJ81" s="30">
        <v>38.96</v>
      </c>
      <c r="BK81" s="30">
        <v>28.35</v>
      </c>
      <c r="BL81" s="30">
        <v>39.19</v>
      </c>
      <c r="BM81" s="27" t="s">
        <v>52</v>
      </c>
      <c r="BN81" s="27" t="s">
        <v>55</v>
      </c>
      <c r="BO81" s="7"/>
    </row>
    <row r="82" spans="1:67" x14ac:dyDescent="0.3">
      <c r="A82" s="19" t="s">
        <v>48</v>
      </c>
      <c r="B82" s="20" t="s">
        <v>124</v>
      </c>
      <c r="C82" s="21">
        <v>7898133131509</v>
      </c>
      <c r="D82" s="22">
        <v>23996</v>
      </c>
      <c r="E82" s="23">
        <v>15000107</v>
      </c>
      <c r="F82" s="24" t="s">
        <v>169</v>
      </c>
      <c r="G82" s="25" t="s">
        <v>91</v>
      </c>
      <c r="H82" s="26" t="s">
        <v>27</v>
      </c>
      <c r="I82" s="27">
        <v>100</v>
      </c>
      <c r="J82" s="28">
        <v>3.38</v>
      </c>
      <c r="L82" s="28">
        <v>3.2899999999999996</v>
      </c>
      <c r="M82" s="28">
        <v>3.38</v>
      </c>
      <c r="N82" s="59">
        <f t="shared" si="31"/>
        <v>0</v>
      </c>
      <c r="P82" s="28">
        <v>3.64</v>
      </c>
      <c r="Q82" s="59">
        <f t="shared" si="21"/>
        <v>7.1428571428571508E-2</v>
      </c>
      <c r="S82" s="28">
        <v>3.91</v>
      </c>
      <c r="T82" s="59">
        <f t="shared" si="22"/>
        <v>0.13554987212276226</v>
      </c>
      <c r="V82" s="28">
        <v>3.3956587148076514</v>
      </c>
      <c r="W82" s="59">
        <f t="shared" si="23"/>
        <v>4.6113924050634747E-3</v>
      </c>
      <c r="Y82" s="28">
        <v>3.6271808999081729</v>
      </c>
      <c r="Z82" s="59">
        <f t="shared" si="24"/>
        <v>6.8146835443038123E-2</v>
      </c>
      <c r="AB82" s="28">
        <v>3.892584380389259</v>
      </c>
      <c r="AC82" s="59">
        <f t="shared" si="25"/>
        <v>0.13168227848101277</v>
      </c>
      <c r="AE82" s="28">
        <v>3.2081218274111678</v>
      </c>
      <c r="AF82" s="59">
        <f t="shared" si="26"/>
        <v>-5.3575949367088427E-2</v>
      </c>
      <c r="AH82" s="28">
        <v>3.19</v>
      </c>
      <c r="AI82" s="59">
        <f t="shared" si="27"/>
        <v>-5.9561128526645746E-2</v>
      </c>
      <c r="AK82" s="28">
        <v>0</v>
      </c>
      <c r="AL82" s="59">
        <f t="shared" si="28"/>
        <v>0</v>
      </c>
      <c r="AN82" s="28">
        <v>0</v>
      </c>
      <c r="AO82" s="59">
        <f t="shared" si="29"/>
        <v>0</v>
      </c>
      <c r="AQ82" s="28"/>
      <c r="AR82" s="59">
        <f t="shared" si="30"/>
        <v>0</v>
      </c>
      <c r="AT82" s="28">
        <v>25.81</v>
      </c>
      <c r="AU82" s="29">
        <v>20.59</v>
      </c>
      <c r="AV82" s="29">
        <v>27.62</v>
      </c>
      <c r="AW82" s="29">
        <v>23.8</v>
      </c>
      <c r="AX82" s="29">
        <v>31.79</v>
      </c>
      <c r="AY82" s="29">
        <v>25.45</v>
      </c>
      <c r="AZ82" s="29">
        <v>33.92</v>
      </c>
      <c r="BA82" s="29">
        <v>25.63</v>
      </c>
      <c r="BB82" s="29">
        <v>34.15</v>
      </c>
      <c r="BC82" s="29">
        <v>25.81</v>
      </c>
      <c r="BD82" s="29">
        <v>34.39</v>
      </c>
      <c r="BE82" s="29">
        <v>26.56</v>
      </c>
      <c r="BF82" s="29">
        <v>35.35</v>
      </c>
      <c r="BG82" s="29">
        <v>22.16</v>
      </c>
      <c r="BH82" s="29">
        <v>30.64</v>
      </c>
      <c r="BI82" s="30">
        <v>22.29</v>
      </c>
      <c r="BJ82" s="30">
        <v>30.82</v>
      </c>
      <c r="BK82" s="30">
        <v>22.43</v>
      </c>
      <c r="BL82" s="30">
        <v>31.01</v>
      </c>
      <c r="BM82" s="27" t="s">
        <v>52</v>
      </c>
      <c r="BN82" s="27" t="s">
        <v>55</v>
      </c>
      <c r="BO82" s="7"/>
    </row>
    <row r="83" spans="1:67" x14ac:dyDescent="0.3">
      <c r="A83" s="19" t="s">
        <v>48</v>
      </c>
      <c r="B83" s="20" t="s">
        <v>124</v>
      </c>
      <c r="C83" s="21">
        <v>7898133130410</v>
      </c>
      <c r="D83" s="22">
        <v>24016</v>
      </c>
      <c r="E83" s="23">
        <v>15000109</v>
      </c>
      <c r="F83" s="24" t="s">
        <v>165</v>
      </c>
      <c r="G83" s="25" t="s">
        <v>91</v>
      </c>
      <c r="H83" s="26" t="s">
        <v>27</v>
      </c>
      <c r="I83" s="27">
        <v>200</v>
      </c>
      <c r="J83" s="28">
        <v>1.53</v>
      </c>
      <c r="L83" s="28">
        <v>1.37</v>
      </c>
      <c r="M83" s="28">
        <v>1.53</v>
      </c>
      <c r="N83" s="59">
        <f t="shared" si="31"/>
        <v>0</v>
      </c>
      <c r="P83" s="28">
        <v>1.65</v>
      </c>
      <c r="Q83" s="59">
        <f t="shared" si="21"/>
        <v>7.272727272727264E-2</v>
      </c>
      <c r="S83" s="28">
        <v>1.77</v>
      </c>
      <c r="T83" s="59">
        <f t="shared" si="22"/>
        <v>0.13559322033898302</v>
      </c>
      <c r="V83" s="28">
        <v>1.418439716312057</v>
      </c>
      <c r="W83" s="59">
        <f t="shared" si="23"/>
        <v>-7.8649999999999887E-2</v>
      </c>
      <c r="Y83" s="28">
        <v>1.5151515151515154</v>
      </c>
      <c r="Z83" s="59">
        <f t="shared" si="24"/>
        <v>-9.7999999999998089E-3</v>
      </c>
      <c r="AB83" s="28">
        <v>1.6260162601626018</v>
      </c>
      <c r="AC83" s="59">
        <f t="shared" si="25"/>
        <v>5.9050000000000047E-2</v>
      </c>
      <c r="AE83" s="28">
        <v>1.36</v>
      </c>
      <c r="AF83" s="59">
        <f t="shared" si="26"/>
        <v>-0.125</v>
      </c>
      <c r="AH83" s="28">
        <v>1.04</v>
      </c>
      <c r="AI83" s="59">
        <f t="shared" si="27"/>
        <v>-0.47115384615384603</v>
      </c>
      <c r="AK83" s="28">
        <v>3.9848999999999997</v>
      </c>
      <c r="AL83" s="59">
        <f t="shared" si="28"/>
        <v>0.61605059098095305</v>
      </c>
      <c r="AN83" s="28">
        <v>3.7610999999999999</v>
      </c>
      <c r="AO83" s="59">
        <f t="shared" si="29"/>
        <v>0.59320411581718113</v>
      </c>
      <c r="AQ83" s="28"/>
      <c r="AR83" s="59">
        <f t="shared" si="30"/>
        <v>0</v>
      </c>
      <c r="AT83" s="28">
        <v>10.77</v>
      </c>
      <c r="AU83" s="29">
        <v>8.59</v>
      </c>
      <c r="AV83" s="29">
        <v>11.52</v>
      </c>
      <c r="AW83" s="29">
        <v>9.93</v>
      </c>
      <c r="AX83" s="29">
        <v>13.26</v>
      </c>
      <c r="AY83" s="29">
        <v>10.62</v>
      </c>
      <c r="AZ83" s="29">
        <v>14.15</v>
      </c>
      <c r="BA83" s="29">
        <v>10.69</v>
      </c>
      <c r="BB83" s="29">
        <v>14.24</v>
      </c>
      <c r="BC83" s="29">
        <v>10.77</v>
      </c>
      <c r="BD83" s="29">
        <v>14.35</v>
      </c>
      <c r="BE83" s="29">
        <v>11.08</v>
      </c>
      <c r="BF83" s="29">
        <v>14.75</v>
      </c>
      <c r="BG83" s="29">
        <v>9.25</v>
      </c>
      <c r="BH83" s="29">
        <v>12.79</v>
      </c>
      <c r="BI83" s="30">
        <v>9.3000000000000007</v>
      </c>
      <c r="BJ83" s="30">
        <v>12.86</v>
      </c>
      <c r="BK83" s="30">
        <v>9.36</v>
      </c>
      <c r="BL83" s="30">
        <v>12.94</v>
      </c>
      <c r="BM83" s="27" t="s">
        <v>52</v>
      </c>
      <c r="BN83" s="27" t="s">
        <v>55</v>
      </c>
      <c r="BO83" s="7"/>
    </row>
    <row r="84" spans="1:67" x14ac:dyDescent="0.3">
      <c r="A84" s="19" t="s">
        <v>48</v>
      </c>
      <c r="B84" s="20" t="s">
        <v>124</v>
      </c>
      <c r="C84" s="21">
        <v>7898133137471</v>
      </c>
      <c r="D84" s="22">
        <v>24009</v>
      </c>
      <c r="E84" s="23">
        <v>15000108</v>
      </c>
      <c r="F84" s="24" t="s">
        <v>167</v>
      </c>
      <c r="G84" s="25" t="s">
        <v>91</v>
      </c>
      <c r="H84" s="26" t="s">
        <v>27</v>
      </c>
      <c r="I84" s="27">
        <v>100</v>
      </c>
      <c r="J84" s="28">
        <v>3.23</v>
      </c>
      <c r="L84" s="28">
        <v>3.1699999999999995</v>
      </c>
      <c r="M84" s="28">
        <v>3.23</v>
      </c>
      <c r="N84" s="59">
        <f t="shared" si="31"/>
        <v>0</v>
      </c>
      <c r="P84" s="28">
        <v>3.48</v>
      </c>
      <c r="Q84" s="59">
        <f t="shared" si="21"/>
        <v>7.1839080459770166E-2</v>
      </c>
      <c r="S84" s="28">
        <v>3.74</v>
      </c>
      <c r="T84" s="59">
        <f t="shared" si="22"/>
        <v>0.13636363636363646</v>
      </c>
      <c r="V84" s="28">
        <v>3.2774554051149796</v>
      </c>
      <c r="W84" s="59">
        <f t="shared" si="23"/>
        <v>1.4479344262295135E-2</v>
      </c>
      <c r="Y84" s="28">
        <v>3.5009182736455458</v>
      </c>
      <c r="Z84" s="59">
        <f t="shared" si="24"/>
        <v>7.7384918032786687E-2</v>
      </c>
      <c r="AB84" s="28">
        <v>3.7570830253757079</v>
      </c>
      <c r="AC84" s="59">
        <f t="shared" si="25"/>
        <v>0.14029049180327857</v>
      </c>
      <c r="AE84" s="28">
        <v>3.0964467005076139</v>
      </c>
      <c r="AF84" s="59">
        <f t="shared" si="26"/>
        <v>-4.3131147540983683E-2</v>
      </c>
      <c r="AH84" s="28">
        <v>0</v>
      </c>
      <c r="AI84" s="59">
        <f t="shared" si="27"/>
        <v>0</v>
      </c>
      <c r="AK84" s="28">
        <v>0</v>
      </c>
      <c r="AL84" s="59">
        <f t="shared" si="28"/>
        <v>0</v>
      </c>
      <c r="AN84" s="28">
        <v>0</v>
      </c>
      <c r="AO84" s="59">
        <f t="shared" si="29"/>
        <v>0</v>
      </c>
      <c r="AQ84" s="28"/>
      <c r="AR84" s="59">
        <f t="shared" si="30"/>
        <v>0</v>
      </c>
      <c r="AT84" s="28">
        <v>20</v>
      </c>
      <c r="AU84" s="29">
        <v>15.96</v>
      </c>
      <c r="AV84" s="29">
        <v>21.41</v>
      </c>
      <c r="AW84" s="29">
        <v>18.440000000000001</v>
      </c>
      <c r="AX84" s="29">
        <v>24.63</v>
      </c>
      <c r="AY84" s="29">
        <v>19.72</v>
      </c>
      <c r="AZ84" s="29">
        <v>26.28</v>
      </c>
      <c r="BA84" s="29">
        <v>19.86</v>
      </c>
      <c r="BB84" s="29">
        <v>26.46</v>
      </c>
      <c r="BC84" s="29">
        <v>20</v>
      </c>
      <c r="BD84" s="29">
        <v>26.65</v>
      </c>
      <c r="BE84" s="29">
        <v>20.58</v>
      </c>
      <c r="BF84" s="29">
        <v>27.39</v>
      </c>
      <c r="BG84" s="29">
        <v>17.170000000000002</v>
      </c>
      <c r="BH84" s="29">
        <v>23.74</v>
      </c>
      <c r="BI84" s="30">
        <v>17.27</v>
      </c>
      <c r="BJ84" s="30">
        <v>23.88</v>
      </c>
      <c r="BK84" s="30">
        <v>17.38</v>
      </c>
      <c r="BL84" s="30">
        <v>24.03</v>
      </c>
      <c r="BM84" s="27" t="s">
        <v>52</v>
      </c>
      <c r="BN84" s="27" t="s">
        <v>55</v>
      </c>
      <c r="BO84" s="7"/>
    </row>
    <row r="85" spans="1:67" x14ac:dyDescent="0.3">
      <c r="A85" s="19" t="s">
        <v>48</v>
      </c>
      <c r="B85" s="20" t="s">
        <v>124</v>
      </c>
      <c r="C85" s="21">
        <v>7899470805221</v>
      </c>
      <c r="D85" s="22">
        <v>24020</v>
      </c>
      <c r="E85" s="23">
        <v>15000110</v>
      </c>
      <c r="F85" s="24" t="s">
        <v>164</v>
      </c>
      <c r="G85" s="25" t="s">
        <v>109</v>
      </c>
      <c r="H85" s="26" t="s">
        <v>27</v>
      </c>
      <c r="I85" s="27">
        <v>100</v>
      </c>
      <c r="J85" s="28">
        <v>9.0500000000000007</v>
      </c>
      <c r="L85" s="28">
        <v>8.870000000000001</v>
      </c>
      <c r="M85" s="28">
        <v>9.0500000000000007</v>
      </c>
      <c r="N85" s="59">
        <f t="shared" si="31"/>
        <v>0</v>
      </c>
      <c r="P85" s="28">
        <v>9.73</v>
      </c>
      <c r="Q85" s="59">
        <f t="shared" si="21"/>
        <v>6.9886947584789305E-2</v>
      </c>
      <c r="S85" s="28">
        <v>10.46</v>
      </c>
      <c r="T85" s="59">
        <f t="shared" si="22"/>
        <v>0.13479923518164438</v>
      </c>
      <c r="V85" s="28">
        <v>9.1674188695465304</v>
      </c>
      <c r="W85" s="59">
        <f t="shared" si="23"/>
        <v>1.2808280195048871E-2</v>
      </c>
      <c r="Y85" s="28">
        <v>9.7924701561065195</v>
      </c>
      <c r="Z85" s="59">
        <f t="shared" si="24"/>
        <v>7.5820517629407225E-2</v>
      </c>
      <c r="AB85" s="28">
        <v>10.508992362650901</v>
      </c>
      <c r="AC85" s="59">
        <f t="shared" si="25"/>
        <v>0.13883275506376602</v>
      </c>
      <c r="AE85" s="28">
        <v>8.2614213197969555</v>
      </c>
      <c r="AF85" s="59">
        <f t="shared" si="26"/>
        <v>-9.5453149001536008E-2</v>
      </c>
      <c r="AH85" s="28">
        <v>8.6199999999999992</v>
      </c>
      <c r="AI85" s="59">
        <f t="shared" si="27"/>
        <v>-4.9883990719257643E-2</v>
      </c>
      <c r="AK85" s="28">
        <v>0</v>
      </c>
      <c r="AL85" s="59">
        <f t="shared" si="28"/>
        <v>0</v>
      </c>
      <c r="AN85" s="28">
        <v>0</v>
      </c>
      <c r="AO85" s="59">
        <f t="shared" si="29"/>
        <v>0</v>
      </c>
      <c r="AQ85" s="28"/>
      <c r="AR85" s="59">
        <f t="shared" si="30"/>
        <v>0</v>
      </c>
      <c r="AT85" s="28">
        <v>63.4</v>
      </c>
      <c r="AU85" s="29">
        <v>50.59</v>
      </c>
      <c r="AV85" s="29">
        <v>67.86</v>
      </c>
      <c r="AW85" s="29">
        <v>58.46</v>
      </c>
      <c r="AX85" s="29">
        <v>78.09</v>
      </c>
      <c r="AY85" s="29">
        <v>62.52</v>
      </c>
      <c r="AZ85" s="29">
        <v>83.33</v>
      </c>
      <c r="BA85" s="29">
        <v>62.95</v>
      </c>
      <c r="BB85" s="29">
        <v>83.88</v>
      </c>
      <c r="BC85" s="29">
        <v>63.4</v>
      </c>
      <c r="BD85" s="29">
        <v>84.47</v>
      </c>
      <c r="BE85" s="29">
        <v>65.239999999999995</v>
      </c>
      <c r="BF85" s="29">
        <v>86.84</v>
      </c>
      <c r="BG85" s="29">
        <v>54.43</v>
      </c>
      <c r="BH85" s="29">
        <v>75.25</v>
      </c>
      <c r="BI85" s="30">
        <v>54.76</v>
      </c>
      <c r="BJ85" s="30">
        <v>75.7</v>
      </c>
      <c r="BK85" s="30">
        <v>55.09</v>
      </c>
      <c r="BL85" s="30">
        <v>76.16</v>
      </c>
      <c r="BM85" s="27" t="s">
        <v>52</v>
      </c>
      <c r="BN85" s="27" t="s">
        <v>53</v>
      </c>
      <c r="BO85" s="7"/>
    </row>
    <row r="86" spans="1:67" x14ac:dyDescent="0.3">
      <c r="A86" s="19" t="s">
        <v>48</v>
      </c>
      <c r="B86" s="20" t="s">
        <v>124</v>
      </c>
      <c r="C86" s="21">
        <v>7898133137242</v>
      </c>
      <c r="D86" s="22">
        <v>24058</v>
      </c>
      <c r="E86" s="23">
        <v>15000178</v>
      </c>
      <c r="F86" s="24" t="s">
        <v>161</v>
      </c>
      <c r="G86" s="25" t="s">
        <v>37</v>
      </c>
      <c r="H86" s="26" t="s">
        <v>27</v>
      </c>
      <c r="I86" s="27">
        <v>50</v>
      </c>
      <c r="J86" s="28">
        <v>7.33</v>
      </c>
      <c r="L86" s="28">
        <v>7.19</v>
      </c>
      <c r="M86" s="28">
        <v>7.33</v>
      </c>
      <c r="N86" s="59">
        <f t="shared" si="31"/>
        <v>0</v>
      </c>
      <c r="P86" s="28">
        <v>7.88</v>
      </c>
      <c r="Q86" s="59">
        <f t="shared" si="21"/>
        <v>6.9796954314720772E-2</v>
      </c>
      <c r="S86" s="28">
        <v>8.48</v>
      </c>
      <c r="T86" s="59">
        <f t="shared" si="22"/>
        <v>0.13561320754716988</v>
      </c>
      <c r="V86" s="28">
        <v>7.4285665162260912</v>
      </c>
      <c r="W86" s="59">
        <f t="shared" si="23"/>
        <v>1.3268578266182884E-2</v>
      </c>
      <c r="Y86" s="28">
        <v>7.9350596877869606</v>
      </c>
      <c r="Z86" s="59">
        <f t="shared" si="24"/>
        <v>7.6251434972596677E-2</v>
      </c>
      <c r="AB86" s="28">
        <v>8.5156738112835679</v>
      </c>
      <c r="AC86" s="59">
        <f t="shared" si="25"/>
        <v>0.13923429167901058</v>
      </c>
      <c r="AE86" s="28">
        <v>6.6944162436548229</v>
      </c>
      <c r="AF86" s="59">
        <f t="shared" si="26"/>
        <v>-9.4942371853199869E-2</v>
      </c>
      <c r="AH86" s="28">
        <v>6.98</v>
      </c>
      <c r="AI86" s="59">
        <f t="shared" si="27"/>
        <v>-5.014326647564471E-2</v>
      </c>
      <c r="AK86" s="28">
        <v>8.52</v>
      </c>
      <c r="AL86" s="59">
        <f t="shared" si="28"/>
        <v>0.13967136150234738</v>
      </c>
      <c r="AN86" s="28">
        <v>8.0513999999999992</v>
      </c>
      <c r="AO86" s="59">
        <f t="shared" si="29"/>
        <v>8.9599324341108288E-2</v>
      </c>
      <c r="AQ86" s="28"/>
      <c r="AR86" s="59">
        <f t="shared" si="30"/>
        <v>0</v>
      </c>
      <c r="AT86" s="28">
        <v>43.25</v>
      </c>
      <c r="AU86" s="29">
        <v>34.51</v>
      </c>
      <c r="AV86" s="29">
        <v>46.29</v>
      </c>
      <c r="AW86" s="29">
        <v>39.880000000000003</v>
      </c>
      <c r="AX86" s="29">
        <v>53.27</v>
      </c>
      <c r="AY86" s="29">
        <v>42.65</v>
      </c>
      <c r="AZ86" s="29">
        <v>56.84</v>
      </c>
      <c r="BA86" s="29">
        <v>42.94</v>
      </c>
      <c r="BB86" s="29">
        <v>57.22</v>
      </c>
      <c r="BC86" s="29">
        <v>43.25</v>
      </c>
      <c r="BD86" s="29">
        <v>57.62</v>
      </c>
      <c r="BE86" s="29">
        <v>44.5</v>
      </c>
      <c r="BF86" s="29">
        <v>59.23</v>
      </c>
      <c r="BG86" s="29">
        <v>37.130000000000003</v>
      </c>
      <c r="BH86" s="29">
        <v>51.33</v>
      </c>
      <c r="BI86" s="30">
        <v>37.35</v>
      </c>
      <c r="BJ86" s="30">
        <v>51.63</v>
      </c>
      <c r="BK86" s="30">
        <v>37.58</v>
      </c>
      <c r="BL86" s="30">
        <v>51.95</v>
      </c>
      <c r="BM86" s="27" t="s">
        <v>52</v>
      </c>
      <c r="BN86" s="27" t="s">
        <v>55</v>
      </c>
      <c r="BO86" s="7"/>
    </row>
    <row r="87" spans="1:67" x14ac:dyDescent="0.3">
      <c r="A87" s="34" t="s">
        <v>48</v>
      </c>
      <c r="B87" s="35" t="s">
        <v>124</v>
      </c>
      <c r="C87" s="36">
        <v>7898133136450</v>
      </c>
      <c r="D87" s="44">
        <v>24061</v>
      </c>
      <c r="E87" s="50">
        <v>15000179</v>
      </c>
      <c r="F87" s="37" t="s">
        <v>160</v>
      </c>
      <c r="G87" s="38" t="s">
        <v>59</v>
      </c>
      <c r="H87" s="46" t="s">
        <v>27</v>
      </c>
      <c r="I87" s="39">
        <v>50</v>
      </c>
      <c r="J87" s="28">
        <v>7.65</v>
      </c>
      <c r="L87" s="40">
        <v>7.4200000000000008</v>
      </c>
      <c r="M87" s="28">
        <v>7.65</v>
      </c>
      <c r="N87" s="59">
        <f t="shared" si="31"/>
        <v>0</v>
      </c>
      <c r="P87" s="28">
        <v>8.23</v>
      </c>
      <c r="Q87" s="59">
        <f t="shared" si="21"/>
        <v>7.0473876063183449E-2</v>
      </c>
      <c r="S87" s="28">
        <v>8.85</v>
      </c>
      <c r="T87" s="59">
        <f t="shared" si="22"/>
        <v>0.13559322033898302</v>
      </c>
      <c r="V87" s="28">
        <v>7.59375</v>
      </c>
      <c r="W87" s="59">
        <f t="shared" si="23"/>
        <v>-7.4074074074075291E-3</v>
      </c>
      <c r="Y87" s="28">
        <v>8.2840909090909083</v>
      </c>
      <c r="Z87" s="59">
        <f t="shared" si="24"/>
        <v>7.6543209876543061E-2</v>
      </c>
      <c r="AB87" s="28">
        <v>9.0487804878048781</v>
      </c>
      <c r="AC87" s="59">
        <f t="shared" si="25"/>
        <v>0.15458221024258756</v>
      </c>
      <c r="AE87" s="28">
        <v>7.42</v>
      </c>
      <c r="AF87" s="59">
        <f t="shared" si="26"/>
        <v>-3.0997304582210283E-2</v>
      </c>
      <c r="AH87" s="28">
        <v>6.92</v>
      </c>
      <c r="AI87" s="59">
        <f t="shared" si="27"/>
        <v>-0.1054913294797688</v>
      </c>
      <c r="AK87" s="28">
        <v>17.964800000000004</v>
      </c>
      <c r="AL87" s="59">
        <f t="shared" si="28"/>
        <v>0.57416726042037769</v>
      </c>
      <c r="AN87" s="28">
        <v>10.731722400000004</v>
      </c>
      <c r="AO87" s="59">
        <f t="shared" si="29"/>
        <v>0.287160092773179</v>
      </c>
      <c r="AQ87" s="28"/>
      <c r="AR87" s="59">
        <f t="shared" si="30"/>
        <v>0</v>
      </c>
      <c r="AT87" s="40">
        <v>64.16</v>
      </c>
      <c r="AU87" s="41">
        <v>51.2</v>
      </c>
      <c r="AV87" s="41">
        <v>68.680000000000007</v>
      </c>
      <c r="AW87" s="41">
        <v>59.16</v>
      </c>
      <c r="AX87" s="41">
        <v>79.02</v>
      </c>
      <c r="AY87" s="41">
        <v>63.27</v>
      </c>
      <c r="AZ87" s="41">
        <v>84.33</v>
      </c>
      <c r="BA87" s="41">
        <v>63.71</v>
      </c>
      <c r="BB87" s="41">
        <v>84.9</v>
      </c>
      <c r="BC87" s="41">
        <v>64.16</v>
      </c>
      <c r="BD87" s="41">
        <v>85.48</v>
      </c>
      <c r="BE87" s="41">
        <v>66.02</v>
      </c>
      <c r="BF87" s="41">
        <v>87.88</v>
      </c>
      <c r="BG87" s="41">
        <v>55.08</v>
      </c>
      <c r="BH87" s="41">
        <v>76.150000000000006</v>
      </c>
      <c r="BI87" s="42">
        <v>55.41</v>
      </c>
      <c r="BJ87" s="42">
        <v>76.599999999999994</v>
      </c>
      <c r="BK87" s="42">
        <v>55.75</v>
      </c>
      <c r="BL87" s="42">
        <v>77.069999999999993</v>
      </c>
      <c r="BM87" s="39" t="s">
        <v>52</v>
      </c>
      <c r="BN87" s="39" t="s">
        <v>55</v>
      </c>
      <c r="BO87" s="51"/>
    </row>
    <row r="88" spans="1:67" x14ac:dyDescent="0.3">
      <c r="A88" s="34" t="s">
        <v>48</v>
      </c>
      <c r="B88" s="35" t="s">
        <v>124</v>
      </c>
      <c r="C88" s="36">
        <v>7899470803975</v>
      </c>
      <c r="D88" s="44">
        <v>24065</v>
      </c>
      <c r="E88" s="50">
        <v>15000180</v>
      </c>
      <c r="F88" s="37" t="s">
        <v>159</v>
      </c>
      <c r="G88" s="38" t="s">
        <v>59</v>
      </c>
      <c r="H88" s="46" t="s">
        <v>27</v>
      </c>
      <c r="I88" s="39">
        <v>50</v>
      </c>
      <c r="J88" s="28">
        <v>10.8</v>
      </c>
      <c r="L88" s="40">
        <v>10.59</v>
      </c>
      <c r="M88" s="28">
        <v>10.8</v>
      </c>
      <c r="N88" s="59">
        <f t="shared" si="31"/>
        <v>0</v>
      </c>
      <c r="P88" s="28">
        <v>11.62</v>
      </c>
      <c r="Q88" s="59">
        <f t="shared" si="21"/>
        <v>7.0567986230636759E-2</v>
      </c>
      <c r="S88" s="28">
        <v>12.49</v>
      </c>
      <c r="T88" s="59">
        <f t="shared" si="22"/>
        <v>0.1353082465972778</v>
      </c>
      <c r="V88" s="28">
        <v>10.71875</v>
      </c>
      <c r="W88" s="59">
        <f t="shared" si="23"/>
        <v>-7.5801749271138252E-3</v>
      </c>
      <c r="Y88" s="28">
        <v>11.693181818181817</v>
      </c>
      <c r="Z88" s="59">
        <f t="shared" si="24"/>
        <v>7.6384839650145531E-2</v>
      </c>
      <c r="AB88" s="28">
        <v>12.914634146341465</v>
      </c>
      <c r="AC88" s="59">
        <f t="shared" si="25"/>
        <v>0.16373937677053829</v>
      </c>
      <c r="AE88" s="28">
        <v>10.59</v>
      </c>
      <c r="AF88" s="59">
        <f t="shared" si="26"/>
        <v>-1.9830028328611915E-2</v>
      </c>
      <c r="AH88" s="28">
        <v>10.09</v>
      </c>
      <c r="AI88" s="59">
        <f t="shared" si="27"/>
        <v>-7.036669970267595E-2</v>
      </c>
      <c r="AK88" s="28">
        <v>19.347999999999999</v>
      </c>
      <c r="AL88" s="59">
        <f t="shared" si="28"/>
        <v>0.44180277031217685</v>
      </c>
      <c r="AN88" s="28">
        <v>14.822986499999997</v>
      </c>
      <c r="AO88" s="59">
        <f t="shared" si="29"/>
        <v>0.27140188652266517</v>
      </c>
      <c r="AQ88" s="28"/>
      <c r="AR88" s="59">
        <f t="shared" si="30"/>
        <v>0</v>
      </c>
      <c r="AT88" s="40">
        <v>69.099999999999994</v>
      </c>
      <c r="AU88" s="41">
        <v>55.14</v>
      </c>
      <c r="AV88" s="41">
        <v>73.959999999999994</v>
      </c>
      <c r="AW88" s="41">
        <v>63.72</v>
      </c>
      <c r="AX88" s="41">
        <v>85.11</v>
      </c>
      <c r="AY88" s="41">
        <v>68.14</v>
      </c>
      <c r="AZ88" s="41">
        <v>90.82</v>
      </c>
      <c r="BA88" s="41">
        <v>68.61</v>
      </c>
      <c r="BB88" s="41">
        <v>91.43</v>
      </c>
      <c r="BC88" s="41">
        <v>69.099999999999994</v>
      </c>
      <c r="BD88" s="41">
        <v>92.06</v>
      </c>
      <c r="BE88" s="41">
        <v>71.099999999999994</v>
      </c>
      <c r="BF88" s="41">
        <v>94.64</v>
      </c>
      <c r="BG88" s="41">
        <v>59.32</v>
      </c>
      <c r="BH88" s="41">
        <v>82.01</v>
      </c>
      <c r="BI88" s="42">
        <v>59.68</v>
      </c>
      <c r="BJ88" s="42">
        <v>82.5</v>
      </c>
      <c r="BK88" s="42">
        <v>60.04</v>
      </c>
      <c r="BL88" s="42">
        <v>83</v>
      </c>
      <c r="BM88" s="39" t="s">
        <v>52</v>
      </c>
      <c r="BN88" s="39" t="s">
        <v>55</v>
      </c>
      <c r="BO88" s="51"/>
    </row>
    <row r="89" spans="1:67" x14ac:dyDescent="0.3">
      <c r="A89" s="19" t="s">
        <v>48</v>
      </c>
      <c r="B89" s="20" t="s">
        <v>124</v>
      </c>
      <c r="C89" s="21">
        <v>7898133135606</v>
      </c>
      <c r="D89" s="22">
        <v>24068</v>
      </c>
      <c r="E89" s="23">
        <v>15000181</v>
      </c>
      <c r="F89" s="24" t="s">
        <v>158</v>
      </c>
      <c r="G89" s="25" t="s">
        <v>59</v>
      </c>
      <c r="H89" s="26" t="s">
        <v>27</v>
      </c>
      <c r="I89" s="27">
        <v>50</v>
      </c>
      <c r="J89" s="28">
        <v>7.87</v>
      </c>
      <c r="L89" s="28">
        <v>7.72</v>
      </c>
      <c r="M89" s="28">
        <v>7.87</v>
      </c>
      <c r="N89" s="59">
        <f t="shared" si="31"/>
        <v>0</v>
      </c>
      <c r="P89" s="28">
        <v>8.4600000000000009</v>
      </c>
      <c r="Q89" s="59">
        <f t="shared" si="21"/>
        <v>6.9739952718676168E-2</v>
      </c>
      <c r="S89" s="28">
        <v>9.1</v>
      </c>
      <c r="T89" s="59">
        <f t="shared" si="22"/>
        <v>0.13516483516483513</v>
      </c>
      <c r="V89" s="28">
        <v>7.8065993265993265</v>
      </c>
      <c r="W89" s="59">
        <f t="shared" si="23"/>
        <v>-8.1214201918431428E-3</v>
      </c>
      <c r="Y89" s="28">
        <v>8.5162901744719921</v>
      </c>
      <c r="Z89" s="59">
        <f t="shared" si="24"/>
        <v>7.5888698157477008E-2</v>
      </c>
      <c r="AB89" s="28">
        <v>9.1394333579699438</v>
      </c>
      <c r="AC89" s="59">
        <f t="shared" si="25"/>
        <v>0.13889628691946732</v>
      </c>
      <c r="AE89" s="28">
        <v>7.187817258883249</v>
      </c>
      <c r="AF89" s="59">
        <f t="shared" si="26"/>
        <v>-9.490819209039536E-2</v>
      </c>
      <c r="AH89" s="28">
        <v>0</v>
      </c>
      <c r="AI89" s="59">
        <f t="shared" si="27"/>
        <v>0</v>
      </c>
      <c r="AK89" s="28">
        <v>8.0604000000000013</v>
      </c>
      <c r="AL89" s="59">
        <f t="shared" si="28"/>
        <v>2.3621656493474363E-2</v>
      </c>
      <c r="AN89" s="28">
        <v>0</v>
      </c>
      <c r="AO89" s="59">
        <f t="shared" si="29"/>
        <v>0</v>
      </c>
      <c r="AQ89" s="28"/>
      <c r="AR89" s="59">
        <f t="shared" si="30"/>
        <v>0</v>
      </c>
      <c r="AT89" s="28">
        <v>44.78</v>
      </c>
      <c r="AU89" s="29">
        <v>35.729999999999997</v>
      </c>
      <c r="AV89" s="29">
        <v>47.93</v>
      </c>
      <c r="AW89" s="29">
        <v>41.29</v>
      </c>
      <c r="AX89" s="29">
        <v>55.15</v>
      </c>
      <c r="AY89" s="29">
        <v>44.15</v>
      </c>
      <c r="AZ89" s="29">
        <v>58.84</v>
      </c>
      <c r="BA89" s="29">
        <v>44.46</v>
      </c>
      <c r="BB89" s="29">
        <v>59.24</v>
      </c>
      <c r="BC89" s="29">
        <v>44.78</v>
      </c>
      <c r="BD89" s="29">
        <v>59.66</v>
      </c>
      <c r="BE89" s="29">
        <v>46.08</v>
      </c>
      <c r="BF89" s="29">
        <v>61.33</v>
      </c>
      <c r="BG89" s="29">
        <v>38.44</v>
      </c>
      <c r="BH89" s="29">
        <v>53.14</v>
      </c>
      <c r="BI89" s="30">
        <v>38.67</v>
      </c>
      <c r="BJ89" s="30">
        <v>53.46</v>
      </c>
      <c r="BK89" s="30">
        <v>38.909999999999997</v>
      </c>
      <c r="BL89" s="30">
        <v>53.79</v>
      </c>
      <c r="BM89" s="27" t="s">
        <v>52</v>
      </c>
      <c r="BN89" s="27" t="s">
        <v>55</v>
      </c>
      <c r="BO89" s="7"/>
    </row>
    <row r="90" spans="1:67" x14ac:dyDescent="0.3">
      <c r="A90" s="34" t="s">
        <v>48</v>
      </c>
      <c r="B90" s="35" t="s">
        <v>124</v>
      </c>
      <c r="C90" s="36">
        <v>7899470800325</v>
      </c>
      <c r="D90" s="44">
        <v>24099</v>
      </c>
      <c r="E90" s="50">
        <v>15000265</v>
      </c>
      <c r="F90" s="37" t="s">
        <v>294</v>
      </c>
      <c r="G90" s="38" t="s">
        <v>37</v>
      </c>
      <c r="H90" s="46" t="s">
        <v>27</v>
      </c>
      <c r="I90" s="39">
        <v>100</v>
      </c>
      <c r="J90" s="28">
        <v>5.13</v>
      </c>
      <c r="L90" s="40"/>
      <c r="M90" s="28">
        <v>0</v>
      </c>
      <c r="N90" s="59">
        <f t="shared" si="31"/>
        <v>0</v>
      </c>
      <c r="P90" s="28">
        <v>0</v>
      </c>
      <c r="Q90" s="59">
        <f t="shared" si="21"/>
        <v>0</v>
      </c>
      <c r="S90" s="28">
        <v>0</v>
      </c>
      <c r="T90" s="59">
        <f t="shared" si="22"/>
        <v>0</v>
      </c>
      <c r="V90" s="28">
        <v>0</v>
      </c>
      <c r="W90" s="59">
        <f t="shared" si="23"/>
        <v>0</v>
      </c>
      <c r="Y90" s="28">
        <v>0</v>
      </c>
      <c r="Z90" s="59">
        <f t="shared" si="24"/>
        <v>0</v>
      </c>
      <c r="AB90" s="28">
        <v>0</v>
      </c>
      <c r="AC90" s="59">
        <f t="shared" si="25"/>
        <v>0</v>
      </c>
      <c r="AE90" s="28">
        <v>4.8899999999999997</v>
      </c>
      <c r="AF90" s="59">
        <f t="shared" si="26"/>
        <v>1</v>
      </c>
      <c r="AH90" s="28">
        <v>4.79</v>
      </c>
      <c r="AI90" s="59">
        <f t="shared" si="27"/>
        <v>1</v>
      </c>
      <c r="AK90" s="28">
        <v>0</v>
      </c>
      <c r="AL90" s="59">
        <f t="shared" si="28"/>
        <v>0</v>
      </c>
      <c r="AN90" s="28">
        <v>0</v>
      </c>
      <c r="AO90" s="59">
        <f t="shared" si="29"/>
        <v>0</v>
      </c>
      <c r="AQ90" s="28"/>
      <c r="AR90" s="59">
        <f t="shared" si="30"/>
        <v>0</v>
      </c>
      <c r="AT90" s="40">
        <v>25.97</v>
      </c>
      <c r="AU90" s="41">
        <v>20.72</v>
      </c>
      <c r="AV90" s="41">
        <v>27.79</v>
      </c>
      <c r="AW90" s="41">
        <v>23.94</v>
      </c>
      <c r="AX90" s="41">
        <v>31.97</v>
      </c>
      <c r="AY90" s="41">
        <v>25.61</v>
      </c>
      <c r="AZ90" s="41">
        <v>34.130000000000003</v>
      </c>
      <c r="BA90" s="41">
        <v>25.78</v>
      </c>
      <c r="BB90" s="41">
        <v>34.35</v>
      </c>
      <c r="BC90" s="41">
        <v>25.97</v>
      </c>
      <c r="BD90" s="41">
        <v>34.6</v>
      </c>
      <c r="BE90" s="41">
        <v>26.72</v>
      </c>
      <c r="BF90" s="41">
        <v>35.57</v>
      </c>
      <c r="BG90" s="41">
        <v>22.29</v>
      </c>
      <c r="BH90" s="41">
        <v>30.82</v>
      </c>
      <c r="BI90" s="42">
        <v>22.43</v>
      </c>
      <c r="BJ90" s="42">
        <v>31.01</v>
      </c>
      <c r="BK90" s="42">
        <v>22.57</v>
      </c>
      <c r="BL90" s="42">
        <v>31.2</v>
      </c>
      <c r="BM90" s="39" t="s">
        <v>52</v>
      </c>
      <c r="BN90" s="39" t="s">
        <v>55</v>
      </c>
      <c r="BO90" s="51"/>
    </row>
    <row r="91" spans="1:67" x14ac:dyDescent="0.3">
      <c r="A91" s="19" t="s">
        <v>48</v>
      </c>
      <c r="B91" s="20" t="s">
        <v>124</v>
      </c>
      <c r="C91" s="21">
        <v>7898133136481</v>
      </c>
      <c r="D91" s="22">
        <v>24069</v>
      </c>
      <c r="E91" s="23">
        <v>15000182</v>
      </c>
      <c r="F91" s="24" t="s">
        <v>157</v>
      </c>
      <c r="G91" s="25" t="s">
        <v>37</v>
      </c>
      <c r="H91" s="26" t="s">
        <v>27</v>
      </c>
      <c r="I91" s="27">
        <v>100</v>
      </c>
      <c r="J91" s="28">
        <v>3.46</v>
      </c>
      <c r="L91" s="28">
        <v>3.3900000000000006</v>
      </c>
      <c r="M91" s="28">
        <v>3.46</v>
      </c>
      <c r="N91" s="59">
        <f t="shared" si="31"/>
        <v>0</v>
      </c>
      <c r="P91" s="28">
        <v>3.72</v>
      </c>
      <c r="Q91" s="59">
        <f t="shared" si="21"/>
        <v>6.9892473118279619E-2</v>
      </c>
      <c r="S91" s="28">
        <v>4</v>
      </c>
      <c r="T91" s="59">
        <f t="shared" si="22"/>
        <v>0.13500000000000001</v>
      </c>
      <c r="V91" s="28">
        <v>3.4284175084175086</v>
      </c>
      <c r="W91" s="59">
        <f t="shared" si="23"/>
        <v>-9.2119736015083831E-3</v>
      </c>
      <c r="Y91" s="28">
        <v>3.7400918273645547</v>
      </c>
      <c r="Z91" s="59">
        <f t="shared" si="24"/>
        <v>7.4889024198617204E-2</v>
      </c>
      <c r="AB91" s="28">
        <v>4.0137570830253759</v>
      </c>
      <c r="AC91" s="59">
        <f t="shared" si="25"/>
        <v>0.13796477254871153</v>
      </c>
      <c r="AE91" s="28">
        <v>3.1573604060913705</v>
      </c>
      <c r="AF91" s="59">
        <f t="shared" si="26"/>
        <v>-9.5852090032154447E-2</v>
      </c>
      <c r="AH91" s="28">
        <v>3.29</v>
      </c>
      <c r="AI91" s="59">
        <f t="shared" si="27"/>
        <v>-5.1671732522796221E-2</v>
      </c>
      <c r="AK91" s="28">
        <v>6.7455999999999978</v>
      </c>
      <c r="AL91" s="59">
        <f t="shared" si="28"/>
        <v>0.48707305502846288</v>
      </c>
      <c r="AN91" s="28">
        <v>7.3779999999999983</v>
      </c>
      <c r="AO91" s="59">
        <f t="shared" si="29"/>
        <v>0.5310382217403089</v>
      </c>
      <c r="AQ91" s="28"/>
      <c r="AR91" s="59">
        <f t="shared" si="30"/>
        <v>0</v>
      </c>
      <c r="AT91" s="28">
        <v>21.08</v>
      </c>
      <c r="AU91" s="29">
        <v>16.82</v>
      </c>
      <c r="AV91" s="29">
        <v>22.56</v>
      </c>
      <c r="AW91" s="29">
        <v>19.43</v>
      </c>
      <c r="AX91" s="29">
        <v>25.95</v>
      </c>
      <c r="AY91" s="29">
        <v>20.78</v>
      </c>
      <c r="AZ91" s="29">
        <v>27.69</v>
      </c>
      <c r="BA91" s="29">
        <v>20.93</v>
      </c>
      <c r="BB91" s="29">
        <v>27.89</v>
      </c>
      <c r="BC91" s="29">
        <v>21.08</v>
      </c>
      <c r="BD91" s="29">
        <v>28.09</v>
      </c>
      <c r="BE91" s="29">
        <v>21.69</v>
      </c>
      <c r="BF91" s="29">
        <v>28.87</v>
      </c>
      <c r="BG91" s="29">
        <v>18.100000000000001</v>
      </c>
      <c r="BH91" s="29">
        <v>25.02</v>
      </c>
      <c r="BI91" s="30">
        <v>18.21</v>
      </c>
      <c r="BJ91" s="30">
        <v>25.17</v>
      </c>
      <c r="BK91" s="30">
        <v>18.32</v>
      </c>
      <c r="BL91" s="30">
        <v>25.33</v>
      </c>
      <c r="BM91" s="27" t="s">
        <v>52</v>
      </c>
      <c r="BN91" s="27" t="s">
        <v>55</v>
      </c>
      <c r="BO91" s="7"/>
    </row>
    <row r="92" spans="1:67" x14ac:dyDescent="0.3">
      <c r="A92" s="19" t="s">
        <v>48</v>
      </c>
      <c r="B92" s="20" t="s">
        <v>124</v>
      </c>
      <c r="C92" s="21">
        <v>7899470800240</v>
      </c>
      <c r="D92" s="22">
        <v>24096</v>
      </c>
      <c r="E92" s="23">
        <v>15000263</v>
      </c>
      <c r="F92" s="24" t="s">
        <v>296</v>
      </c>
      <c r="G92" s="25" t="s">
        <v>37</v>
      </c>
      <c r="H92" s="26" t="s">
        <v>27</v>
      </c>
      <c r="I92" s="27">
        <v>100</v>
      </c>
      <c r="J92" s="28">
        <v>3.89</v>
      </c>
      <c r="L92" s="28"/>
      <c r="M92" s="28">
        <v>0</v>
      </c>
      <c r="N92" s="59">
        <f t="shared" si="31"/>
        <v>0</v>
      </c>
      <c r="P92" s="28">
        <v>0</v>
      </c>
      <c r="Q92" s="59">
        <f t="shared" si="21"/>
        <v>0</v>
      </c>
      <c r="S92" s="28">
        <v>0</v>
      </c>
      <c r="T92" s="59">
        <f t="shared" si="22"/>
        <v>0</v>
      </c>
      <c r="V92" s="28">
        <v>0</v>
      </c>
      <c r="W92" s="59">
        <f t="shared" si="23"/>
        <v>0</v>
      </c>
      <c r="Y92" s="28">
        <v>0</v>
      </c>
      <c r="Z92" s="59">
        <f t="shared" si="24"/>
        <v>0</v>
      </c>
      <c r="AB92" s="28">
        <v>0</v>
      </c>
      <c r="AC92" s="59">
        <f t="shared" si="25"/>
        <v>0</v>
      </c>
      <c r="AE92" s="28">
        <v>3.07</v>
      </c>
      <c r="AF92" s="59">
        <f t="shared" si="26"/>
        <v>1</v>
      </c>
      <c r="AH92" s="28">
        <v>3.02</v>
      </c>
      <c r="AI92" s="59">
        <f t="shared" si="27"/>
        <v>1</v>
      </c>
      <c r="AK92" s="28">
        <v>4.4229000000000003</v>
      </c>
      <c r="AL92" s="59">
        <f t="shared" si="28"/>
        <v>1</v>
      </c>
      <c r="AN92" s="28">
        <v>4.6151999999999997</v>
      </c>
      <c r="AO92" s="59">
        <f t="shared" si="29"/>
        <v>1</v>
      </c>
      <c r="AQ92" s="28"/>
      <c r="AR92" s="59">
        <f t="shared" si="30"/>
        <v>0</v>
      </c>
      <c r="AT92" s="28">
        <v>19.23</v>
      </c>
      <c r="AU92" s="29">
        <v>15.34</v>
      </c>
      <c r="AV92" s="29">
        <v>20.57</v>
      </c>
      <c r="AW92" s="29">
        <v>17.73</v>
      </c>
      <c r="AX92" s="29">
        <v>23.68</v>
      </c>
      <c r="AY92" s="29">
        <v>18.96</v>
      </c>
      <c r="AZ92" s="29">
        <v>25.27</v>
      </c>
      <c r="BA92" s="29">
        <v>19.09</v>
      </c>
      <c r="BB92" s="29">
        <v>25.44</v>
      </c>
      <c r="BC92" s="29">
        <v>19.23</v>
      </c>
      <c r="BD92" s="29">
        <v>25.62</v>
      </c>
      <c r="BE92" s="29">
        <v>19.79</v>
      </c>
      <c r="BF92" s="29">
        <v>26.34</v>
      </c>
      <c r="BG92" s="29">
        <v>16.510000000000002</v>
      </c>
      <c r="BH92" s="29">
        <v>22.82</v>
      </c>
      <c r="BI92" s="30">
        <v>16.61</v>
      </c>
      <c r="BJ92" s="30">
        <v>22.96</v>
      </c>
      <c r="BK92" s="30">
        <v>16.71</v>
      </c>
      <c r="BL92" s="30">
        <v>23.1</v>
      </c>
      <c r="BM92" s="27" t="s">
        <v>52</v>
      </c>
      <c r="BN92" s="27" t="s">
        <v>55</v>
      </c>
      <c r="BO92" s="7"/>
    </row>
    <row r="93" spans="1:67" x14ac:dyDescent="0.3">
      <c r="A93" s="19" t="s">
        <v>48</v>
      </c>
      <c r="B93" s="20" t="s">
        <v>124</v>
      </c>
      <c r="C93" s="21">
        <v>7899470802961</v>
      </c>
      <c r="D93" s="22">
        <v>28916</v>
      </c>
      <c r="E93" s="23">
        <v>15000125</v>
      </c>
      <c r="F93" s="24" t="s">
        <v>137</v>
      </c>
      <c r="G93" s="25" t="s">
        <v>59</v>
      </c>
      <c r="H93" s="26" t="s">
        <v>27</v>
      </c>
      <c r="I93" s="27">
        <v>50</v>
      </c>
      <c r="J93" s="28">
        <v>2.92</v>
      </c>
      <c r="L93" s="28">
        <v>2.86</v>
      </c>
      <c r="M93" s="28">
        <v>2.92</v>
      </c>
      <c r="N93" s="59">
        <f t="shared" si="31"/>
        <v>0</v>
      </c>
      <c r="P93" s="28">
        <v>3.14</v>
      </c>
      <c r="Q93" s="59">
        <f t="shared" si="21"/>
        <v>7.0063694267516019E-2</v>
      </c>
      <c r="S93" s="28">
        <v>3.37</v>
      </c>
      <c r="T93" s="59">
        <f t="shared" si="22"/>
        <v>0.13353115727002973</v>
      </c>
      <c r="V93" s="28">
        <v>2.9572318934021058</v>
      </c>
      <c r="W93" s="59">
        <f t="shared" si="23"/>
        <v>1.2590116279069696E-2</v>
      </c>
      <c r="Y93" s="28">
        <v>3.1588613406795223</v>
      </c>
      <c r="Z93" s="59">
        <f t="shared" si="24"/>
        <v>7.5616279069767423E-2</v>
      </c>
      <c r="AB93" s="28">
        <v>3.3899975363389996</v>
      </c>
      <c r="AC93" s="59">
        <f t="shared" si="25"/>
        <v>0.13864244186046515</v>
      </c>
      <c r="AE93" s="28">
        <v>2.6649746192893402</v>
      </c>
      <c r="AF93" s="59">
        <f t="shared" si="26"/>
        <v>-9.5695238095238055E-2</v>
      </c>
      <c r="AH93" s="28">
        <v>0</v>
      </c>
      <c r="AI93" s="59">
        <f t="shared" si="27"/>
        <v>0</v>
      </c>
      <c r="AK93" s="28">
        <v>0</v>
      </c>
      <c r="AL93" s="59">
        <f t="shared" si="28"/>
        <v>0</v>
      </c>
      <c r="AN93" s="28">
        <v>0</v>
      </c>
      <c r="AO93" s="59">
        <f t="shared" si="29"/>
        <v>0</v>
      </c>
      <c r="AQ93" s="28"/>
      <c r="AR93" s="59">
        <f t="shared" si="30"/>
        <v>0</v>
      </c>
      <c r="AT93" s="28">
        <v>29.57</v>
      </c>
      <c r="AU93" s="29">
        <v>23.59</v>
      </c>
      <c r="AV93" s="29">
        <v>31.64</v>
      </c>
      <c r="AW93" s="29">
        <v>27.26</v>
      </c>
      <c r="AX93" s="29">
        <v>36.409999999999997</v>
      </c>
      <c r="AY93" s="29">
        <v>29.16</v>
      </c>
      <c r="AZ93" s="29">
        <v>38.86</v>
      </c>
      <c r="BA93" s="29">
        <v>29.36</v>
      </c>
      <c r="BB93" s="29">
        <v>39.119999999999997</v>
      </c>
      <c r="BC93" s="29">
        <v>29.57</v>
      </c>
      <c r="BD93" s="29">
        <v>39.4</v>
      </c>
      <c r="BE93" s="29">
        <v>30.43</v>
      </c>
      <c r="BF93" s="29">
        <v>40.5</v>
      </c>
      <c r="BG93" s="29">
        <v>25.38</v>
      </c>
      <c r="BH93" s="29">
        <v>35.090000000000003</v>
      </c>
      <c r="BI93" s="30">
        <v>25.54</v>
      </c>
      <c r="BJ93" s="30">
        <v>35.31</v>
      </c>
      <c r="BK93" s="30">
        <v>25.69</v>
      </c>
      <c r="BL93" s="30">
        <v>35.520000000000003</v>
      </c>
      <c r="BM93" s="27" t="s">
        <v>52</v>
      </c>
      <c r="BN93" s="27" t="s">
        <v>53</v>
      </c>
      <c r="BO93" s="7"/>
    </row>
    <row r="94" spans="1:67" x14ac:dyDescent="0.3">
      <c r="A94" s="34" t="s">
        <v>48</v>
      </c>
      <c r="B94" s="35" t="s">
        <v>124</v>
      </c>
      <c r="C94" s="36">
        <v>7898133131837</v>
      </c>
      <c r="D94" s="44">
        <v>24104</v>
      </c>
      <c r="E94" s="50">
        <v>15000112</v>
      </c>
      <c r="F94" s="37" t="s">
        <v>154</v>
      </c>
      <c r="G94" s="38" t="s">
        <v>59</v>
      </c>
      <c r="H94" s="46" t="s">
        <v>27</v>
      </c>
      <c r="I94" s="39">
        <v>50</v>
      </c>
      <c r="J94" s="28">
        <v>4.93</v>
      </c>
      <c r="L94" s="40">
        <v>4.83</v>
      </c>
      <c r="M94" s="28">
        <v>4.93</v>
      </c>
      <c r="N94" s="59">
        <f t="shared" si="31"/>
        <v>0</v>
      </c>
      <c r="P94" s="28">
        <v>5.3</v>
      </c>
      <c r="Q94" s="59">
        <f t="shared" si="21"/>
        <v>6.9811320754716966E-2</v>
      </c>
      <c r="S94" s="28">
        <v>5.7</v>
      </c>
      <c r="T94" s="59">
        <f t="shared" si="22"/>
        <v>0.1350877192982457</v>
      </c>
      <c r="V94" s="28">
        <v>4.9918074360627553</v>
      </c>
      <c r="W94" s="59">
        <f t="shared" si="23"/>
        <v>1.2381774909070997E-2</v>
      </c>
      <c r="Y94" s="28">
        <v>5.3321579430670338</v>
      </c>
      <c r="Z94" s="59">
        <f t="shared" si="24"/>
        <v>7.5421236085087662E-2</v>
      </c>
      <c r="AB94" s="28">
        <v>5.7223158413402313</v>
      </c>
      <c r="AC94" s="59">
        <f t="shared" si="25"/>
        <v>0.13846069726110444</v>
      </c>
      <c r="AE94" s="28">
        <v>4.4984771573604059</v>
      </c>
      <c r="AF94" s="59">
        <f t="shared" si="26"/>
        <v>-9.5926427443015161E-2</v>
      </c>
      <c r="AH94" s="28">
        <v>4.6900000000000004</v>
      </c>
      <c r="AI94" s="59">
        <f t="shared" si="27"/>
        <v>-5.1172707889125757E-2</v>
      </c>
      <c r="AK94" s="28">
        <v>10.038</v>
      </c>
      <c r="AL94" s="59">
        <f t="shared" si="28"/>
        <v>0.50886630802948796</v>
      </c>
      <c r="AN94" s="28">
        <v>7.56</v>
      </c>
      <c r="AO94" s="59">
        <f t="shared" si="29"/>
        <v>0.34788359788359791</v>
      </c>
      <c r="AQ94" s="28"/>
      <c r="AR94" s="59">
        <f t="shared" si="30"/>
        <v>0</v>
      </c>
      <c r="AT94" s="40">
        <v>33.46</v>
      </c>
      <c r="AU94" s="41">
        <v>26.7</v>
      </c>
      <c r="AV94" s="41">
        <v>35.81</v>
      </c>
      <c r="AW94" s="41">
        <v>30.85</v>
      </c>
      <c r="AX94" s="41">
        <v>41.2</v>
      </c>
      <c r="AY94" s="41">
        <v>32.99</v>
      </c>
      <c r="AZ94" s="41">
        <v>43.97</v>
      </c>
      <c r="BA94" s="41">
        <v>33.22</v>
      </c>
      <c r="BB94" s="41">
        <v>44.27</v>
      </c>
      <c r="BC94" s="41">
        <v>33.46</v>
      </c>
      <c r="BD94" s="41">
        <v>44.58</v>
      </c>
      <c r="BE94" s="41">
        <v>34.43</v>
      </c>
      <c r="BF94" s="41">
        <v>45.83</v>
      </c>
      <c r="BG94" s="41">
        <v>28.72</v>
      </c>
      <c r="BH94" s="41">
        <v>39.700000000000003</v>
      </c>
      <c r="BI94" s="42">
        <v>28.9</v>
      </c>
      <c r="BJ94" s="42">
        <v>39.950000000000003</v>
      </c>
      <c r="BK94" s="42">
        <v>29.07</v>
      </c>
      <c r="BL94" s="42">
        <v>40.19</v>
      </c>
      <c r="BM94" s="39" t="s">
        <v>52</v>
      </c>
      <c r="BN94" s="39" t="s">
        <v>53</v>
      </c>
      <c r="BO94" s="51"/>
    </row>
    <row r="95" spans="1:67" x14ac:dyDescent="0.3">
      <c r="A95" s="19" t="s">
        <v>23</v>
      </c>
      <c r="B95" s="20" t="s">
        <v>24</v>
      </c>
      <c r="C95" s="21">
        <v>7899898601481</v>
      </c>
      <c r="D95" s="22">
        <v>21835</v>
      </c>
      <c r="E95" s="23">
        <v>15000257</v>
      </c>
      <c r="F95" s="24" t="s">
        <v>36</v>
      </c>
      <c r="G95" s="25" t="s">
        <v>37</v>
      </c>
      <c r="H95" s="26" t="s">
        <v>27</v>
      </c>
      <c r="I95" s="27">
        <v>36</v>
      </c>
      <c r="J95" s="28">
        <v>5.2</v>
      </c>
      <c r="L95" s="28">
        <v>5.25</v>
      </c>
      <c r="M95" s="28">
        <v>5.2</v>
      </c>
      <c r="N95" s="59">
        <f t="shared" si="31"/>
        <v>0</v>
      </c>
      <c r="P95" s="28">
        <v>5.59</v>
      </c>
      <c r="Q95" s="59">
        <f t="shared" si="21"/>
        <v>6.9767441860465018E-2</v>
      </c>
      <c r="S95" s="28">
        <v>6.01</v>
      </c>
      <c r="T95" s="59">
        <f t="shared" si="22"/>
        <v>0.13477537437603992</v>
      </c>
      <c r="V95" s="28">
        <v>5.2654201590371814</v>
      </c>
      <c r="W95" s="59">
        <f t="shared" si="23"/>
        <v>1.2424489795918592E-2</v>
      </c>
      <c r="Y95" s="28">
        <v>5.6244260789715339</v>
      </c>
      <c r="Z95" s="59">
        <f t="shared" si="24"/>
        <v>7.5461224489795975E-2</v>
      </c>
      <c r="AB95" s="28">
        <v>6.0359694506035977</v>
      </c>
      <c r="AC95" s="59">
        <f t="shared" si="25"/>
        <v>0.13849795918367358</v>
      </c>
      <c r="AE95" s="28">
        <v>4.9746192893401018</v>
      </c>
      <c r="AF95" s="59">
        <f t="shared" si="26"/>
        <v>-4.5306122448979469E-2</v>
      </c>
      <c r="AH95" s="28">
        <v>0</v>
      </c>
      <c r="AI95" s="59">
        <f t="shared" si="27"/>
        <v>0</v>
      </c>
      <c r="AK95" s="28">
        <v>0</v>
      </c>
      <c r="AL95" s="59">
        <f t="shared" si="28"/>
        <v>0</v>
      </c>
      <c r="AN95" s="28">
        <v>0</v>
      </c>
      <c r="AO95" s="59">
        <f t="shared" si="29"/>
        <v>0</v>
      </c>
      <c r="AQ95" s="28"/>
      <c r="AR95" s="59">
        <f t="shared" si="30"/>
        <v>0</v>
      </c>
      <c r="AT95" s="28">
        <v>25.42</v>
      </c>
      <c r="AU95" s="29">
        <v>20.420000000000002</v>
      </c>
      <c r="AV95" s="29">
        <v>27.58</v>
      </c>
      <c r="AW95" s="29">
        <v>23.5</v>
      </c>
      <c r="AX95" s="29">
        <v>31.64</v>
      </c>
      <c r="AY95" s="29">
        <v>25.07</v>
      </c>
      <c r="AZ95" s="29">
        <v>33.700000000000003</v>
      </c>
      <c r="BA95" s="29">
        <v>25.24</v>
      </c>
      <c r="BB95" s="29">
        <v>33.92</v>
      </c>
      <c r="BC95" s="29">
        <v>25.42</v>
      </c>
      <c r="BD95" s="29">
        <v>34.159999999999997</v>
      </c>
      <c r="BE95" s="29">
        <v>26.13</v>
      </c>
      <c r="BF95" s="29">
        <v>35.090000000000003</v>
      </c>
      <c r="BG95" s="29">
        <v>22.59</v>
      </c>
      <c r="BH95" s="29">
        <v>31.23</v>
      </c>
      <c r="BI95" s="30">
        <v>22.72</v>
      </c>
      <c r="BJ95" s="30">
        <v>31.41</v>
      </c>
      <c r="BK95" s="30">
        <v>22.86</v>
      </c>
      <c r="BL95" s="30">
        <v>31.6</v>
      </c>
      <c r="BM95" s="27" t="s">
        <v>28</v>
      </c>
      <c r="BN95" s="27" t="s">
        <v>29</v>
      </c>
      <c r="BO95" s="7"/>
    </row>
    <row r="96" spans="1:67" x14ac:dyDescent="0.3">
      <c r="A96" s="19" t="s">
        <v>23</v>
      </c>
      <c r="B96" s="20" t="s">
        <v>24</v>
      </c>
      <c r="C96" s="21">
        <v>7899898601146</v>
      </c>
      <c r="D96" s="22">
        <v>208</v>
      </c>
      <c r="E96" s="23">
        <v>15000253</v>
      </c>
      <c r="F96" s="24" t="s">
        <v>45</v>
      </c>
      <c r="G96" s="25" t="s">
        <v>26</v>
      </c>
      <c r="H96" s="26" t="s">
        <v>27</v>
      </c>
      <c r="I96" s="27">
        <v>50</v>
      </c>
      <c r="J96" s="28">
        <v>9.5299999999999994</v>
      </c>
      <c r="L96" s="28">
        <v>9.35</v>
      </c>
      <c r="M96" s="28">
        <v>9.5299999999999994</v>
      </c>
      <c r="N96" s="59">
        <f t="shared" si="31"/>
        <v>0</v>
      </c>
      <c r="P96" s="28">
        <v>10.25</v>
      </c>
      <c r="Q96" s="59">
        <f t="shared" si="21"/>
        <v>7.0243902439024453E-2</v>
      </c>
      <c r="S96" s="28">
        <v>11.02</v>
      </c>
      <c r="T96" s="59">
        <f t="shared" si="22"/>
        <v>0.13520871143375679</v>
      </c>
      <c r="V96" s="28">
        <v>9.6604341285192366</v>
      </c>
      <c r="W96" s="59">
        <f t="shared" si="23"/>
        <v>1.3501890989989107E-2</v>
      </c>
      <c r="Y96" s="28">
        <v>10.319100091827366</v>
      </c>
      <c r="Z96" s="59">
        <f t="shared" si="24"/>
        <v>7.6469855394883379E-2</v>
      </c>
      <c r="AB96" s="28">
        <v>11.074156196107417</v>
      </c>
      <c r="AC96" s="59">
        <f t="shared" si="25"/>
        <v>0.13943781979977765</v>
      </c>
      <c r="AE96" s="28">
        <v>9.126903553299492</v>
      </c>
      <c r="AF96" s="59">
        <f t="shared" si="26"/>
        <v>-4.4165739710789742E-2</v>
      </c>
      <c r="AH96" s="28">
        <v>0</v>
      </c>
      <c r="AI96" s="59">
        <f t="shared" si="27"/>
        <v>0</v>
      </c>
      <c r="AK96" s="28">
        <v>0</v>
      </c>
      <c r="AL96" s="59">
        <f t="shared" si="28"/>
        <v>0</v>
      </c>
      <c r="AN96" s="28">
        <v>0</v>
      </c>
      <c r="AO96" s="59">
        <f t="shared" si="29"/>
        <v>0</v>
      </c>
      <c r="AQ96" s="28"/>
      <c r="AR96" s="59">
        <f t="shared" si="30"/>
        <v>0</v>
      </c>
      <c r="AT96" s="28">
        <v>38.96</v>
      </c>
      <c r="AU96" s="29">
        <v>31.31</v>
      </c>
      <c r="AV96" s="29">
        <v>42.29</v>
      </c>
      <c r="AW96" s="29">
        <v>36.020000000000003</v>
      </c>
      <c r="AX96" s="29">
        <v>48.5</v>
      </c>
      <c r="AY96" s="29">
        <v>38.43</v>
      </c>
      <c r="AZ96" s="29">
        <v>51.66</v>
      </c>
      <c r="BA96" s="29">
        <v>38.69</v>
      </c>
      <c r="BB96" s="29">
        <v>52</v>
      </c>
      <c r="BC96" s="29">
        <v>38.96</v>
      </c>
      <c r="BD96" s="29">
        <v>52.36</v>
      </c>
      <c r="BE96" s="29">
        <v>40.049999999999997</v>
      </c>
      <c r="BF96" s="29">
        <v>53.79</v>
      </c>
      <c r="BG96" s="29">
        <v>34.619999999999997</v>
      </c>
      <c r="BH96" s="29">
        <v>47.86</v>
      </c>
      <c r="BI96" s="30">
        <v>34.83</v>
      </c>
      <c r="BJ96" s="30">
        <v>48.15</v>
      </c>
      <c r="BK96" s="30">
        <v>35.04</v>
      </c>
      <c r="BL96" s="30">
        <v>48.44</v>
      </c>
      <c r="BM96" s="27" t="s">
        <v>28</v>
      </c>
      <c r="BN96" s="27" t="s">
        <v>29</v>
      </c>
      <c r="BO96" s="7"/>
    </row>
    <row r="97" spans="1:67" x14ac:dyDescent="0.3">
      <c r="A97" s="19" t="s">
        <v>23</v>
      </c>
      <c r="B97" s="20" t="s">
        <v>24</v>
      </c>
      <c r="C97" s="21">
        <v>7899898601061</v>
      </c>
      <c r="D97" s="22">
        <v>19794</v>
      </c>
      <c r="E97" s="23">
        <v>15000239</v>
      </c>
      <c r="F97" s="24" t="s">
        <v>35</v>
      </c>
      <c r="G97" s="25" t="s">
        <v>26</v>
      </c>
      <c r="H97" s="26" t="s">
        <v>27</v>
      </c>
      <c r="I97" s="27">
        <v>36</v>
      </c>
      <c r="J97" s="28">
        <v>5.29</v>
      </c>
      <c r="L97" s="28">
        <v>5.1899999999999986</v>
      </c>
      <c r="M97" s="28">
        <v>5.29</v>
      </c>
      <c r="N97" s="59">
        <f t="shared" si="31"/>
        <v>0</v>
      </c>
      <c r="P97" s="28">
        <v>5.69</v>
      </c>
      <c r="Q97" s="59">
        <f t="shared" si="21"/>
        <v>7.0298769771529046E-2</v>
      </c>
      <c r="S97" s="28">
        <v>6.12</v>
      </c>
      <c r="T97" s="59">
        <f t="shared" si="22"/>
        <v>0.1356209150326797</v>
      </c>
      <c r="V97" s="28">
        <v>5.3621319578766391</v>
      </c>
      <c r="W97" s="59">
        <f t="shared" si="23"/>
        <v>1.3452104208416915E-2</v>
      </c>
      <c r="Y97" s="28">
        <v>5.7277318640955004</v>
      </c>
      <c r="Z97" s="59">
        <f t="shared" si="24"/>
        <v>7.642324649298593E-2</v>
      </c>
      <c r="AB97" s="28">
        <v>6.1468341956146837</v>
      </c>
      <c r="AC97" s="59">
        <f t="shared" si="25"/>
        <v>0.13939438877755517</v>
      </c>
      <c r="AE97" s="28">
        <v>5.0659898477157359</v>
      </c>
      <c r="AF97" s="59">
        <f t="shared" si="26"/>
        <v>-4.4218436873747491E-2</v>
      </c>
      <c r="AH97" s="28">
        <v>0</v>
      </c>
      <c r="AI97" s="59">
        <f t="shared" si="27"/>
        <v>0</v>
      </c>
      <c r="AK97" s="28">
        <v>0</v>
      </c>
      <c r="AL97" s="59">
        <f t="shared" si="28"/>
        <v>0</v>
      </c>
      <c r="AN97" s="28">
        <v>0</v>
      </c>
      <c r="AO97" s="59">
        <f t="shared" si="29"/>
        <v>0</v>
      </c>
      <c r="AQ97" s="28"/>
      <c r="AR97" s="59">
        <f t="shared" si="30"/>
        <v>0</v>
      </c>
      <c r="AT97" s="28">
        <v>20.64</v>
      </c>
      <c r="AU97" s="29">
        <v>16.579999999999998</v>
      </c>
      <c r="AV97" s="29">
        <v>22.39</v>
      </c>
      <c r="AW97" s="29">
        <v>19.079999999999998</v>
      </c>
      <c r="AX97" s="29">
        <v>25.69</v>
      </c>
      <c r="AY97" s="29">
        <v>20.36</v>
      </c>
      <c r="AZ97" s="29">
        <v>27.37</v>
      </c>
      <c r="BA97" s="29">
        <v>20.5</v>
      </c>
      <c r="BB97" s="29">
        <v>27.55</v>
      </c>
      <c r="BC97" s="29">
        <v>20.64</v>
      </c>
      <c r="BD97" s="29">
        <v>27.74</v>
      </c>
      <c r="BE97" s="29">
        <v>21.22</v>
      </c>
      <c r="BF97" s="29">
        <v>28.5</v>
      </c>
      <c r="BG97" s="29">
        <v>18.34</v>
      </c>
      <c r="BH97" s="29">
        <v>25.35</v>
      </c>
      <c r="BI97" s="30">
        <v>18.45</v>
      </c>
      <c r="BJ97" s="30">
        <v>25.51</v>
      </c>
      <c r="BK97" s="30">
        <v>18.559999999999999</v>
      </c>
      <c r="BL97" s="30">
        <v>25.66</v>
      </c>
      <c r="BM97" s="27" t="s">
        <v>28</v>
      </c>
      <c r="BN97" s="27" t="s">
        <v>29</v>
      </c>
      <c r="BO97" s="7"/>
    </row>
    <row r="98" spans="1:67" x14ac:dyDescent="0.3">
      <c r="A98" s="19" t="s">
        <v>23</v>
      </c>
      <c r="B98" s="20" t="s">
        <v>24</v>
      </c>
      <c r="C98" s="21">
        <v>7898557141337</v>
      </c>
      <c r="D98" s="22">
        <v>14033</v>
      </c>
      <c r="E98" s="23">
        <v>15000236</v>
      </c>
      <c r="F98" s="24" t="s">
        <v>42</v>
      </c>
      <c r="G98" s="25" t="s">
        <v>26</v>
      </c>
      <c r="H98" s="26" t="s">
        <v>27</v>
      </c>
      <c r="I98" s="27">
        <v>24</v>
      </c>
      <c r="J98" s="28">
        <v>6.35</v>
      </c>
      <c r="L98" s="28">
        <v>6.23</v>
      </c>
      <c r="M98" s="28">
        <v>6.35</v>
      </c>
      <c r="N98" s="59">
        <f t="shared" si="31"/>
        <v>0</v>
      </c>
      <c r="P98" s="28">
        <v>6.83</v>
      </c>
      <c r="Q98" s="59">
        <f t="shared" si="21"/>
        <v>7.0278184480234374E-2</v>
      </c>
      <c r="S98" s="28">
        <v>7.35</v>
      </c>
      <c r="T98" s="59">
        <f t="shared" si="22"/>
        <v>0.13605442176870752</v>
      </c>
      <c r="V98" s="28">
        <v>6.4367075005372891</v>
      </c>
      <c r="W98" s="59">
        <f t="shared" si="23"/>
        <v>1.3470784641068656E-2</v>
      </c>
      <c r="Y98" s="28">
        <v>6.875573921028467</v>
      </c>
      <c r="Z98" s="59">
        <f t="shared" si="24"/>
        <v>7.6440734557596146E-2</v>
      </c>
      <c r="AB98" s="28">
        <v>7.3786646957378679</v>
      </c>
      <c r="AC98" s="59">
        <f t="shared" si="25"/>
        <v>0.13941068447412375</v>
      </c>
      <c r="AE98" s="28">
        <v>6.0812182741116754</v>
      </c>
      <c r="AF98" s="59">
        <f t="shared" si="26"/>
        <v>-4.4198664440734392E-2</v>
      </c>
      <c r="AH98" s="28">
        <v>0</v>
      </c>
      <c r="AI98" s="59">
        <f t="shared" si="27"/>
        <v>0</v>
      </c>
      <c r="AK98" s="28">
        <v>0</v>
      </c>
      <c r="AL98" s="59">
        <f t="shared" si="28"/>
        <v>0</v>
      </c>
      <c r="AN98" s="28">
        <v>0</v>
      </c>
      <c r="AO98" s="59">
        <f t="shared" si="29"/>
        <v>0</v>
      </c>
      <c r="AQ98" s="28"/>
      <c r="AR98" s="59">
        <f t="shared" si="30"/>
        <v>0</v>
      </c>
      <c r="AT98" s="28">
        <v>23.74</v>
      </c>
      <c r="AU98" s="29">
        <v>19.07</v>
      </c>
      <c r="AV98" s="29">
        <v>25.76</v>
      </c>
      <c r="AW98" s="29">
        <v>21.95</v>
      </c>
      <c r="AX98" s="29">
        <v>29.55</v>
      </c>
      <c r="AY98" s="29">
        <v>23.42</v>
      </c>
      <c r="AZ98" s="29">
        <v>31.48</v>
      </c>
      <c r="BA98" s="29">
        <v>23.58</v>
      </c>
      <c r="BB98" s="29">
        <v>31.69</v>
      </c>
      <c r="BC98" s="29">
        <v>23.74</v>
      </c>
      <c r="BD98" s="29">
        <v>31.91</v>
      </c>
      <c r="BE98" s="29">
        <v>24.4</v>
      </c>
      <c r="BF98" s="29">
        <v>32.770000000000003</v>
      </c>
      <c r="BG98" s="29">
        <v>21.09</v>
      </c>
      <c r="BH98" s="29">
        <v>29.16</v>
      </c>
      <c r="BI98" s="30">
        <v>21.22</v>
      </c>
      <c r="BJ98" s="30">
        <v>29.34</v>
      </c>
      <c r="BK98" s="30">
        <v>21.35</v>
      </c>
      <c r="BL98" s="30">
        <v>29.52</v>
      </c>
      <c r="BM98" s="27" t="s">
        <v>28</v>
      </c>
      <c r="BN98" s="27" t="s">
        <v>29</v>
      </c>
      <c r="BO98" s="7"/>
    </row>
    <row r="99" spans="1:67" x14ac:dyDescent="0.3">
      <c r="A99" s="34" t="s">
        <v>23</v>
      </c>
      <c r="B99" s="35" t="s">
        <v>24</v>
      </c>
      <c r="C99" s="36">
        <v>7898557141115</v>
      </c>
      <c r="D99" s="44">
        <v>14275</v>
      </c>
      <c r="E99" s="50">
        <v>15000235</v>
      </c>
      <c r="F99" s="37" t="s">
        <v>41</v>
      </c>
      <c r="G99" s="38" t="s">
        <v>26</v>
      </c>
      <c r="H99" s="46" t="s">
        <v>27</v>
      </c>
      <c r="I99" s="39">
        <v>200</v>
      </c>
      <c r="J99" s="28">
        <v>6.62</v>
      </c>
      <c r="L99" s="40">
        <v>6.4899999999999993</v>
      </c>
      <c r="M99" s="28">
        <v>6.62</v>
      </c>
      <c r="N99" s="59">
        <f t="shared" si="31"/>
        <v>0</v>
      </c>
      <c r="P99" s="28">
        <v>7.11</v>
      </c>
      <c r="Q99" s="59">
        <f t="shared" si="21"/>
        <v>6.8917018284106901E-2</v>
      </c>
      <c r="S99" s="28">
        <v>7.65</v>
      </c>
      <c r="T99" s="59">
        <f t="shared" si="22"/>
        <v>0.13464052287581707</v>
      </c>
      <c r="V99" s="28">
        <v>6.7553191489361701</v>
      </c>
      <c r="W99" s="59">
        <f t="shared" si="23"/>
        <v>2.0031496062992149E-2</v>
      </c>
      <c r="Y99" s="28">
        <v>7.2159090909090908</v>
      </c>
      <c r="Z99" s="59">
        <f t="shared" si="24"/>
        <v>8.2582677165354279E-2</v>
      </c>
      <c r="AB99" s="28">
        <v>7.7439024390243905</v>
      </c>
      <c r="AC99" s="59">
        <f t="shared" si="25"/>
        <v>0.14513385826771652</v>
      </c>
      <c r="AE99" s="28">
        <v>6.85</v>
      </c>
      <c r="AF99" s="59">
        <f t="shared" si="26"/>
        <v>3.3576642335766405E-2</v>
      </c>
      <c r="AH99" s="28">
        <v>0</v>
      </c>
      <c r="AI99" s="59">
        <f t="shared" si="27"/>
        <v>0</v>
      </c>
      <c r="AK99" s="28">
        <v>9.703000000000003</v>
      </c>
      <c r="AL99" s="59">
        <f t="shared" si="28"/>
        <v>0.31773678243842129</v>
      </c>
      <c r="AN99" s="28">
        <v>0</v>
      </c>
      <c r="AO99" s="59">
        <f t="shared" si="29"/>
        <v>0</v>
      </c>
      <c r="AQ99" s="28"/>
      <c r="AR99" s="59">
        <f t="shared" si="30"/>
        <v>0</v>
      </c>
      <c r="AT99" s="40">
        <v>31.53</v>
      </c>
      <c r="AU99" s="41">
        <v>25.33</v>
      </c>
      <c r="AV99" s="41">
        <v>34.22</v>
      </c>
      <c r="AW99" s="41">
        <v>29.15</v>
      </c>
      <c r="AX99" s="41">
        <v>39.25</v>
      </c>
      <c r="AY99" s="41">
        <v>31.1</v>
      </c>
      <c r="AZ99" s="41">
        <v>41.81</v>
      </c>
      <c r="BA99" s="41">
        <v>31.31</v>
      </c>
      <c r="BB99" s="41">
        <v>42.08</v>
      </c>
      <c r="BC99" s="41">
        <v>31.53</v>
      </c>
      <c r="BD99" s="41">
        <v>42.38</v>
      </c>
      <c r="BE99" s="41">
        <v>32.409999999999997</v>
      </c>
      <c r="BF99" s="41">
        <v>43.53</v>
      </c>
      <c r="BG99" s="41">
        <v>28.02</v>
      </c>
      <c r="BH99" s="41">
        <v>38.74</v>
      </c>
      <c r="BI99" s="42">
        <v>28.19</v>
      </c>
      <c r="BJ99" s="42">
        <v>38.97</v>
      </c>
      <c r="BK99" s="42">
        <v>28.36</v>
      </c>
      <c r="BL99" s="42">
        <v>39.21</v>
      </c>
      <c r="BM99" s="39" t="s">
        <v>28</v>
      </c>
      <c r="BN99" s="39" t="s">
        <v>29</v>
      </c>
      <c r="BO99" s="51"/>
    </row>
    <row r="100" spans="1:67" x14ac:dyDescent="0.3">
      <c r="A100" s="34" t="s">
        <v>23</v>
      </c>
      <c r="B100" s="35" t="s">
        <v>24</v>
      </c>
      <c r="C100" s="36">
        <v>7899898601221</v>
      </c>
      <c r="D100" s="44">
        <v>20308</v>
      </c>
      <c r="E100" s="50">
        <v>15000247</v>
      </c>
      <c r="F100" s="37" t="s">
        <v>30</v>
      </c>
      <c r="G100" s="38" t="s">
        <v>26</v>
      </c>
      <c r="H100" s="46" t="s">
        <v>27</v>
      </c>
      <c r="I100" s="39">
        <v>24</v>
      </c>
      <c r="J100" s="28">
        <v>23.64</v>
      </c>
      <c r="L100" s="40">
        <v>21.194950000000002</v>
      </c>
      <c r="M100" s="28">
        <v>23.64</v>
      </c>
      <c r="N100" s="59">
        <f t="shared" si="31"/>
        <v>0</v>
      </c>
      <c r="P100" s="28">
        <v>25.42</v>
      </c>
      <c r="Q100" s="59">
        <f t="shared" si="21"/>
        <v>7.0023603461841111E-2</v>
      </c>
      <c r="S100" s="28">
        <v>27.34</v>
      </c>
      <c r="T100" s="59">
        <f t="shared" si="22"/>
        <v>0.135332845647403</v>
      </c>
      <c r="V100" s="28">
        <v>22.107526881720428</v>
      </c>
      <c r="W100" s="59">
        <f t="shared" si="23"/>
        <v>-6.9319066147859987E-2</v>
      </c>
      <c r="Y100" s="28">
        <v>23.363636363636363</v>
      </c>
      <c r="Z100" s="59">
        <f t="shared" si="24"/>
        <v>-1.1828793774319113E-2</v>
      </c>
      <c r="AB100" s="28">
        <v>25.073170731707318</v>
      </c>
      <c r="AC100" s="59">
        <f t="shared" si="25"/>
        <v>5.7159533073929958E-2</v>
      </c>
      <c r="AE100" s="28">
        <v>20.294416243654823</v>
      </c>
      <c r="AF100" s="59">
        <f t="shared" si="26"/>
        <v>-0.16485242621310658</v>
      </c>
      <c r="AH100" s="28">
        <v>0</v>
      </c>
      <c r="AI100" s="59">
        <f t="shared" si="27"/>
        <v>0</v>
      </c>
      <c r="AK100" s="28">
        <v>0</v>
      </c>
      <c r="AL100" s="59">
        <f t="shared" si="28"/>
        <v>0</v>
      </c>
      <c r="AN100" s="28">
        <v>0</v>
      </c>
      <c r="AO100" s="59">
        <f t="shared" si="29"/>
        <v>0</v>
      </c>
      <c r="AQ100" s="28"/>
      <c r="AR100" s="59">
        <f t="shared" si="30"/>
        <v>0</v>
      </c>
      <c r="AT100" s="40">
        <v>57.24</v>
      </c>
      <c r="AU100" s="41">
        <v>46</v>
      </c>
      <c r="AV100" s="41">
        <v>62.14</v>
      </c>
      <c r="AW100" s="41">
        <v>52.92</v>
      </c>
      <c r="AX100" s="41">
        <v>71.260000000000005</v>
      </c>
      <c r="AY100" s="41">
        <v>56.47</v>
      </c>
      <c r="AZ100" s="41">
        <v>75.92</v>
      </c>
      <c r="BA100" s="41">
        <v>56.85</v>
      </c>
      <c r="BB100" s="41">
        <v>76.41</v>
      </c>
      <c r="BC100" s="41">
        <v>57.24</v>
      </c>
      <c r="BD100" s="41">
        <v>76.930000000000007</v>
      </c>
      <c r="BE100" s="41">
        <v>58.84</v>
      </c>
      <c r="BF100" s="41">
        <v>79.02</v>
      </c>
      <c r="BG100" s="41">
        <v>50.86</v>
      </c>
      <c r="BH100" s="41">
        <v>70.31</v>
      </c>
      <c r="BI100" s="42">
        <v>51.17</v>
      </c>
      <c r="BJ100" s="42">
        <v>70.739999999999995</v>
      </c>
      <c r="BK100" s="42">
        <v>51.48</v>
      </c>
      <c r="BL100" s="42">
        <v>71.17</v>
      </c>
      <c r="BM100" s="39" t="s">
        <v>28</v>
      </c>
      <c r="BN100" s="39" t="s">
        <v>29</v>
      </c>
      <c r="BO100" s="51"/>
    </row>
    <row r="101" spans="1:67" x14ac:dyDescent="0.3">
      <c r="A101" s="19" t="s">
        <v>23</v>
      </c>
      <c r="B101" s="20" t="s">
        <v>24</v>
      </c>
      <c r="C101" s="21">
        <v>7898557141054</v>
      </c>
      <c r="D101" s="22">
        <v>13802</v>
      </c>
      <c r="E101" s="23">
        <v>15000232</v>
      </c>
      <c r="F101" s="24" t="s">
        <v>44</v>
      </c>
      <c r="G101" s="25" t="s">
        <v>26</v>
      </c>
      <c r="H101" s="26" t="s">
        <v>27</v>
      </c>
      <c r="I101" s="27">
        <v>50</v>
      </c>
      <c r="J101" s="28">
        <v>8.4700000000000006</v>
      </c>
      <c r="L101" s="28">
        <v>8.31</v>
      </c>
      <c r="M101" s="28">
        <v>8.4700000000000006</v>
      </c>
      <c r="N101" s="59">
        <f t="shared" si="31"/>
        <v>0</v>
      </c>
      <c r="P101" s="28">
        <v>9.11</v>
      </c>
      <c r="Q101" s="59">
        <f t="shared" si="21"/>
        <v>7.0252469813391727E-2</v>
      </c>
      <c r="S101" s="28">
        <v>9.8000000000000007</v>
      </c>
      <c r="T101" s="59">
        <f t="shared" si="22"/>
        <v>0.13571428571428568</v>
      </c>
      <c r="V101" s="28">
        <v>8.5858585858585865</v>
      </c>
      <c r="W101" s="59">
        <f t="shared" si="23"/>
        <v>1.3494117647058879E-2</v>
      </c>
      <c r="Y101" s="28">
        <v>9.1712580348943984</v>
      </c>
      <c r="Z101" s="59">
        <f t="shared" si="24"/>
        <v>7.6462578222778355E-2</v>
      </c>
      <c r="AB101" s="28">
        <v>9.8423256959842327</v>
      </c>
      <c r="AC101" s="59">
        <f t="shared" si="25"/>
        <v>0.13943103879849805</v>
      </c>
      <c r="AE101" s="28">
        <v>7.7497461928934008</v>
      </c>
      <c r="AF101" s="59">
        <f t="shared" si="26"/>
        <v>-9.2939018798716244E-2</v>
      </c>
      <c r="AH101" s="28">
        <v>0</v>
      </c>
      <c r="AI101" s="59">
        <f t="shared" si="27"/>
        <v>0</v>
      </c>
      <c r="AK101" s="28">
        <v>0</v>
      </c>
      <c r="AL101" s="59">
        <f t="shared" si="28"/>
        <v>0</v>
      </c>
      <c r="AN101" s="28">
        <v>0</v>
      </c>
      <c r="AO101" s="59">
        <f t="shared" si="29"/>
        <v>0</v>
      </c>
      <c r="AQ101" s="28"/>
      <c r="AR101" s="59">
        <f t="shared" si="30"/>
        <v>0</v>
      </c>
      <c r="AT101" s="28">
        <v>37.07</v>
      </c>
      <c r="AU101" s="29">
        <v>29.79</v>
      </c>
      <c r="AV101" s="29">
        <v>40.24</v>
      </c>
      <c r="AW101" s="29">
        <v>34.270000000000003</v>
      </c>
      <c r="AX101" s="29">
        <v>46.14</v>
      </c>
      <c r="AY101" s="29">
        <v>36.57</v>
      </c>
      <c r="AZ101" s="29">
        <v>49.16</v>
      </c>
      <c r="BA101" s="29">
        <v>36.82</v>
      </c>
      <c r="BB101" s="29">
        <v>49.49</v>
      </c>
      <c r="BC101" s="29">
        <v>37.07</v>
      </c>
      <c r="BD101" s="29">
        <v>49.82</v>
      </c>
      <c r="BE101" s="29">
        <v>38.11</v>
      </c>
      <c r="BF101" s="29">
        <v>51.18</v>
      </c>
      <c r="BG101" s="29">
        <v>32.94</v>
      </c>
      <c r="BH101" s="29">
        <v>45.54</v>
      </c>
      <c r="BI101" s="30">
        <v>33.14</v>
      </c>
      <c r="BJ101" s="30">
        <v>45.81</v>
      </c>
      <c r="BK101" s="30">
        <v>33.340000000000003</v>
      </c>
      <c r="BL101" s="30">
        <v>46.09</v>
      </c>
      <c r="BM101" s="27" t="s">
        <v>28</v>
      </c>
      <c r="BN101" s="27" t="s">
        <v>29</v>
      </c>
      <c r="BO101" s="7"/>
    </row>
    <row r="102" spans="1:67" x14ac:dyDescent="0.3">
      <c r="A102" s="19" t="s">
        <v>23</v>
      </c>
      <c r="B102" s="20" t="s">
        <v>24</v>
      </c>
      <c r="C102" s="21">
        <v>7898557141061</v>
      </c>
      <c r="D102" s="22">
        <v>13806</v>
      </c>
      <c r="E102" s="23">
        <v>15000234</v>
      </c>
      <c r="F102" s="24" t="s">
        <v>43</v>
      </c>
      <c r="G102" s="25" t="s">
        <v>26</v>
      </c>
      <c r="H102" s="26" t="s">
        <v>27</v>
      </c>
      <c r="I102" s="27">
        <v>50</v>
      </c>
      <c r="J102" s="28">
        <v>8.4700000000000006</v>
      </c>
      <c r="L102" s="28">
        <v>8.31</v>
      </c>
      <c r="M102" s="28">
        <v>8.4700000000000006</v>
      </c>
      <c r="N102" s="59">
        <f t="shared" si="31"/>
        <v>0</v>
      </c>
      <c r="P102" s="28">
        <v>9.11</v>
      </c>
      <c r="Q102" s="59">
        <f t="shared" si="21"/>
        <v>7.0252469813391727E-2</v>
      </c>
      <c r="S102" s="28">
        <v>9.8000000000000007</v>
      </c>
      <c r="T102" s="59">
        <f t="shared" si="22"/>
        <v>0.13571428571428568</v>
      </c>
      <c r="V102" s="28">
        <v>8.5858585858585865</v>
      </c>
      <c r="W102" s="59">
        <f t="shared" si="23"/>
        <v>1.3494117647058879E-2</v>
      </c>
      <c r="Y102" s="28">
        <v>9.1712580348943984</v>
      </c>
      <c r="Z102" s="59">
        <f t="shared" si="24"/>
        <v>7.6462578222778355E-2</v>
      </c>
      <c r="AB102" s="28">
        <v>9.8423256959842327</v>
      </c>
      <c r="AC102" s="59">
        <f t="shared" si="25"/>
        <v>0.13943103879849805</v>
      </c>
      <c r="AE102" s="28">
        <v>7.7497461928934008</v>
      </c>
      <c r="AF102" s="59">
        <f t="shared" si="26"/>
        <v>-9.2939018798716244E-2</v>
      </c>
      <c r="AH102" s="28">
        <v>0</v>
      </c>
      <c r="AI102" s="59">
        <f t="shared" si="27"/>
        <v>0</v>
      </c>
      <c r="AK102" s="28">
        <v>0</v>
      </c>
      <c r="AL102" s="59">
        <f t="shared" si="28"/>
        <v>0</v>
      </c>
      <c r="AN102" s="28">
        <v>0</v>
      </c>
      <c r="AO102" s="59">
        <f t="shared" si="29"/>
        <v>0</v>
      </c>
      <c r="AQ102" s="28"/>
      <c r="AR102" s="59">
        <f t="shared" si="30"/>
        <v>0</v>
      </c>
      <c r="AT102" s="28">
        <v>36.04</v>
      </c>
      <c r="AU102" s="29">
        <v>28.96</v>
      </c>
      <c r="AV102" s="29">
        <v>39.119999999999997</v>
      </c>
      <c r="AW102" s="29">
        <v>33.32</v>
      </c>
      <c r="AX102" s="29">
        <v>44.86</v>
      </c>
      <c r="AY102" s="29">
        <v>35.549999999999997</v>
      </c>
      <c r="AZ102" s="29">
        <v>47.79</v>
      </c>
      <c r="BA102" s="29">
        <v>35.79</v>
      </c>
      <c r="BB102" s="29">
        <v>48.1</v>
      </c>
      <c r="BC102" s="29">
        <v>36.04</v>
      </c>
      <c r="BD102" s="29">
        <v>48.44</v>
      </c>
      <c r="BE102" s="29">
        <v>37.049999999999997</v>
      </c>
      <c r="BF102" s="29">
        <v>49.76</v>
      </c>
      <c r="BG102" s="29">
        <v>32.020000000000003</v>
      </c>
      <c r="BH102" s="29">
        <v>44.27</v>
      </c>
      <c r="BI102" s="30">
        <v>32.22</v>
      </c>
      <c r="BJ102" s="30">
        <v>44.54</v>
      </c>
      <c r="BK102" s="30">
        <v>32.409999999999997</v>
      </c>
      <c r="BL102" s="30">
        <v>44.81</v>
      </c>
      <c r="BM102" s="27" t="s">
        <v>28</v>
      </c>
      <c r="BN102" s="27" t="s">
        <v>29</v>
      </c>
      <c r="BO102" s="7"/>
    </row>
    <row r="103" spans="1:67" x14ac:dyDescent="0.3">
      <c r="A103" s="19" t="s">
        <v>23</v>
      </c>
      <c r="B103" s="20" t="s">
        <v>24</v>
      </c>
      <c r="C103" s="21">
        <v>7898557147643</v>
      </c>
      <c r="D103" s="22">
        <v>17491</v>
      </c>
      <c r="E103" s="23">
        <v>15000228</v>
      </c>
      <c r="F103" s="24" t="s">
        <v>40</v>
      </c>
      <c r="G103" s="25" t="s">
        <v>26</v>
      </c>
      <c r="H103" s="26" t="s">
        <v>27</v>
      </c>
      <c r="I103" s="27">
        <v>50</v>
      </c>
      <c r="J103" s="28">
        <v>11.66</v>
      </c>
      <c r="L103" s="28">
        <v>11.43</v>
      </c>
      <c r="M103" s="28">
        <v>11.66</v>
      </c>
      <c r="N103" s="59">
        <f t="shared" si="31"/>
        <v>0</v>
      </c>
      <c r="P103" s="28">
        <v>12.53</v>
      </c>
      <c r="Q103" s="59">
        <f t="shared" ref="Q103:Q134" si="32">IFERROR(100%-(M103/P103),0)</f>
        <v>6.9433359936153183E-2</v>
      </c>
      <c r="S103" s="28">
        <v>13.48</v>
      </c>
      <c r="T103" s="59">
        <f t="shared" ref="T103:T134" si="33">IFERROR(100%-(M103/S103),0)</f>
        <v>0.13501483679525228</v>
      </c>
      <c r="V103" s="28">
        <v>11.809585213840535</v>
      </c>
      <c r="W103" s="59">
        <f t="shared" ref="W103:W134" si="34">IFERROR(100%-(M103/V103),0)</f>
        <v>1.2666424021838152E-2</v>
      </c>
      <c r="Y103" s="28">
        <v>12.614784205693297</v>
      </c>
      <c r="Z103" s="59">
        <f t="shared" ref="Z103:Z134" si="35">IFERROR(100%-(M103/Y103),0)</f>
        <v>7.5687716105550584E-2</v>
      </c>
      <c r="AB103" s="28">
        <v>13.537817196353783</v>
      </c>
      <c r="AC103" s="59">
        <f t="shared" ref="AC103:AC134" si="36">IFERROR(100%-(M103/AB103),0)</f>
        <v>0.13870900818926302</v>
      </c>
      <c r="AE103" s="28">
        <v>11.157360406091371</v>
      </c>
      <c r="AF103" s="59">
        <f t="shared" ref="AF103:AF134" si="37">IFERROR(100%-(M103/AE103),0)</f>
        <v>-4.50500454959053E-2</v>
      </c>
      <c r="AH103" s="28">
        <v>11.1</v>
      </c>
      <c r="AI103" s="59">
        <f t="shared" ref="AI103:AI134" si="38">IFERROR(100%-(M103/AH103),0)</f>
        <v>-5.0450450450450601E-2</v>
      </c>
      <c r="AK103" s="28">
        <v>14.636299999999999</v>
      </c>
      <c r="AL103" s="59">
        <f t="shared" ref="AL103:AL134" si="39">IFERROR(100%-(M103/AK103),0)</f>
        <v>0.20335057357392228</v>
      </c>
      <c r="AN103" s="28">
        <v>0</v>
      </c>
      <c r="AO103" s="59">
        <f t="shared" ref="AO103:AO134" si="40">IFERROR(100%-(M103/AN103),0)</f>
        <v>0</v>
      </c>
      <c r="AQ103" s="28"/>
      <c r="AR103" s="59">
        <f t="shared" si="30"/>
        <v>0</v>
      </c>
      <c r="AT103" s="28">
        <v>50.47</v>
      </c>
      <c r="AU103" s="29">
        <v>40.549999999999997</v>
      </c>
      <c r="AV103" s="29">
        <v>54.78</v>
      </c>
      <c r="AW103" s="29">
        <v>46.66</v>
      </c>
      <c r="AX103" s="29">
        <v>62.83</v>
      </c>
      <c r="AY103" s="29">
        <v>49.79</v>
      </c>
      <c r="AZ103" s="29">
        <v>66.930000000000007</v>
      </c>
      <c r="BA103" s="29">
        <v>50.13</v>
      </c>
      <c r="BB103" s="29">
        <v>67.38</v>
      </c>
      <c r="BC103" s="29">
        <v>50.47</v>
      </c>
      <c r="BD103" s="29">
        <v>67.83</v>
      </c>
      <c r="BE103" s="29">
        <v>51.88</v>
      </c>
      <c r="BF103" s="29">
        <v>69.67</v>
      </c>
      <c r="BG103" s="29">
        <v>44.84</v>
      </c>
      <c r="BH103" s="29">
        <v>61.99</v>
      </c>
      <c r="BI103" s="30">
        <v>45.12</v>
      </c>
      <c r="BJ103" s="30">
        <v>62.38</v>
      </c>
      <c r="BK103" s="30">
        <v>45.39</v>
      </c>
      <c r="BL103" s="30">
        <v>62.75</v>
      </c>
      <c r="BM103" s="27" t="s">
        <v>28</v>
      </c>
      <c r="BN103" s="27" t="s">
        <v>29</v>
      </c>
      <c r="BO103" s="7"/>
    </row>
    <row r="104" spans="1:67" x14ac:dyDescent="0.3">
      <c r="A104" s="19" t="s">
        <v>23</v>
      </c>
      <c r="B104" s="20" t="s">
        <v>24</v>
      </c>
      <c r="C104" s="21">
        <v>7898557147650</v>
      </c>
      <c r="D104" s="22">
        <v>17492</v>
      </c>
      <c r="E104" s="23">
        <v>15000229</v>
      </c>
      <c r="F104" s="24" t="s">
        <v>39</v>
      </c>
      <c r="G104" s="25" t="s">
        <v>26</v>
      </c>
      <c r="H104" s="26" t="s">
        <v>27</v>
      </c>
      <c r="I104" s="27">
        <v>50</v>
      </c>
      <c r="J104" s="28">
        <v>11.66</v>
      </c>
      <c r="L104" s="28">
        <v>11.43</v>
      </c>
      <c r="M104" s="28">
        <v>11.66</v>
      </c>
      <c r="N104" s="59">
        <f t="shared" ref="N104:N135" si="41">IFERROR(100%-(J104/M104),0)</f>
        <v>0</v>
      </c>
      <c r="P104" s="28">
        <v>12.53</v>
      </c>
      <c r="Q104" s="59">
        <f t="shared" si="32"/>
        <v>6.9433359936153183E-2</v>
      </c>
      <c r="S104" s="28">
        <v>13.48</v>
      </c>
      <c r="T104" s="59">
        <f t="shared" si="33"/>
        <v>0.13501483679525228</v>
      </c>
      <c r="V104" s="28">
        <v>11.809585213840535</v>
      </c>
      <c r="W104" s="59">
        <f t="shared" si="34"/>
        <v>1.2666424021838152E-2</v>
      </c>
      <c r="Y104" s="28">
        <v>12.614784205693297</v>
      </c>
      <c r="Z104" s="59">
        <f t="shared" si="35"/>
        <v>7.5687716105550584E-2</v>
      </c>
      <c r="AB104" s="28">
        <v>13.537817196353783</v>
      </c>
      <c r="AC104" s="59">
        <f t="shared" si="36"/>
        <v>0.13870900818926302</v>
      </c>
      <c r="AE104" s="28">
        <v>11.157360406091371</v>
      </c>
      <c r="AF104" s="59">
        <f t="shared" si="37"/>
        <v>-4.50500454959053E-2</v>
      </c>
      <c r="AH104" s="28">
        <v>0</v>
      </c>
      <c r="AI104" s="59">
        <f t="shared" si="38"/>
        <v>0</v>
      </c>
      <c r="AK104" s="28">
        <v>0</v>
      </c>
      <c r="AL104" s="59">
        <f t="shared" si="39"/>
        <v>0</v>
      </c>
      <c r="AN104" s="28">
        <v>0</v>
      </c>
      <c r="AO104" s="59">
        <f t="shared" si="40"/>
        <v>0</v>
      </c>
      <c r="AQ104" s="28"/>
      <c r="AR104" s="59">
        <f t="shared" si="30"/>
        <v>0</v>
      </c>
      <c r="AT104" s="28">
        <v>48.11</v>
      </c>
      <c r="AU104" s="29">
        <v>38.659999999999997</v>
      </c>
      <c r="AV104" s="29">
        <v>52.22</v>
      </c>
      <c r="AW104" s="29">
        <v>44.48</v>
      </c>
      <c r="AX104" s="29">
        <v>59.89</v>
      </c>
      <c r="AY104" s="29">
        <v>47.46</v>
      </c>
      <c r="AZ104" s="29">
        <v>63.8</v>
      </c>
      <c r="BA104" s="29">
        <v>47.78</v>
      </c>
      <c r="BB104" s="29">
        <v>64.22</v>
      </c>
      <c r="BC104" s="29">
        <v>48.11</v>
      </c>
      <c r="BD104" s="29">
        <v>64.66</v>
      </c>
      <c r="BE104" s="29">
        <v>49.45</v>
      </c>
      <c r="BF104" s="29">
        <v>66.41</v>
      </c>
      <c r="BG104" s="29">
        <v>42.75</v>
      </c>
      <c r="BH104" s="29">
        <v>59.1</v>
      </c>
      <c r="BI104" s="30">
        <v>43.01</v>
      </c>
      <c r="BJ104" s="30">
        <v>59.46</v>
      </c>
      <c r="BK104" s="30">
        <v>43.27</v>
      </c>
      <c r="BL104" s="30">
        <v>59.82</v>
      </c>
      <c r="BM104" s="27" t="s">
        <v>28</v>
      </c>
      <c r="BN104" s="27" t="s">
        <v>29</v>
      </c>
      <c r="BO104" s="7"/>
    </row>
    <row r="105" spans="1:67" x14ac:dyDescent="0.3">
      <c r="A105" s="34" t="s">
        <v>23</v>
      </c>
      <c r="B105" s="35" t="s">
        <v>24</v>
      </c>
      <c r="C105" s="36">
        <v>7899898601269</v>
      </c>
      <c r="D105" s="44">
        <v>20476</v>
      </c>
      <c r="E105" s="50">
        <v>15000250</v>
      </c>
      <c r="F105" s="37" t="s">
        <v>25</v>
      </c>
      <c r="G105" s="38" t="s">
        <v>26</v>
      </c>
      <c r="H105" s="46" t="s">
        <v>27</v>
      </c>
      <c r="I105" s="39">
        <v>24</v>
      </c>
      <c r="J105" s="28">
        <v>38.020000000000003</v>
      </c>
      <c r="L105" s="40">
        <v>37.340000000000003</v>
      </c>
      <c r="M105" s="28">
        <v>38.020000000000003</v>
      </c>
      <c r="N105" s="59">
        <f t="shared" si="41"/>
        <v>0</v>
      </c>
      <c r="P105" s="28">
        <v>40.880000000000003</v>
      </c>
      <c r="Q105" s="59">
        <f t="shared" si="32"/>
        <v>6.9960861056751478E-2</v>
      </c>
      <c r="S105" s="28">
        <v>43.96</v>
      </c>
      <c r="T105" s="59">
        <f t="shared" si="33"/>
        <v>0.13512283894449495</v>
      </c>
      <c r="V105" s="28">
        <v>38.521276595744681</v>
      </c>
      <c r="W105" s="59">
        <f t="shared" si="34"/>
        <v>1.3012979839823191E-2</v>
      </c>
      <c r="Y105" s="28">
        <v>41.147727272727273</v>
      </c>
      <c r="Z105" s="59">
        <f t="shared" si="35"/>
        <v>7.6012151339408973E-2</v>
      </c>
      <c r="AB105" s="28">
        <v>44.158536585365859</v>
      </c>
      <c r="AC105" s="59">
        <f t="shared" si="36"/>
        <v>0.13901132283899476</v>
      </c>
      <c r="AE105" s="28">
        <v>36.44670050761421</v>
      </c>
      <c r="AF105" s="59">
        <f t="shared" si="37"/>
        <v>-4.3167130919220309E-2</v>
      </c>
      <c r="AH105" s="28">
        <v>0</v>
      </c>
      <c r="AI105" s="59">
        <f t="shared" si="38"/>
        <v>0</v>
      </c>
      <c r="AK105" s="28">
        <v>0</v>
      </c>
      <c r="AL105" s="59">
        <f t="shared" si="39"/>
        <v>0</v>
      </c>
      <c r="AN105" s="28">
        <v>0</v>
      </c>
      <c r="AO105" s="59">
        <f t="shared" si="40"/>
        <v>0</v>
      </c>
      <c r="AQ105" s="28"/>
      <c r="AR105" s="59">
        <f t="shared" si="30"/>
        <v>0</v>
      </c>
      <c r="AT105" s="40">
        <v>101.41</v>
      </c>
      <c r="AU105" s="41">
        <v>81.489999999999995</v>
      </c>
      <c r="AV105" s="41">
        <v>110.09</v>
      </c>
      <c r="AW105" s="41">
        <v>93.77</v>
      </c>
      <c r="AX105" s="41">
        <v>126.27</v>
      </c>
      <c r="AY105" s="41">
        <v>100.05</v>
      </c>
      <c r="AZ105" s="41">
        <v>134.51</v>
      </c>
      <c r="BA105" s="41">
        <v>100.72</v>
      </c>
      <c r="BB105" s="41">
        <v>135.38</v>
      </c>
      <c r="BC105" s="41">
        <v>101.41</v>
      </c>
      <c r="BD105" s="41">
        <v>136.29</v>
      </c>
      <c r="BE105" s="41">
        <v>104.24</v>
      </c>
      <c r="BF105" s="41">
        <v>139.99</v>
      </c>
      <c r="BG105" s="41">
        <v>90.11</v>
      </c>
      <c r="BH105" s="41">
        <v>124.57</v>
      </c>
      <c r="BI105" s="42">
        <v>90.65</v>
      </c>
      <c r="BJ105" s="42">
        <v>125.32</v>
      </c>
      <c r="BK105" s="42">
        <v>91.21</v>
      </c>
      <c r="BL105" s="42">
        <v>126.09</v>
      </c>
      <c r="BM105" s="39" t="s">
        <v>28</v>
      </c>
      <c r="BN105" s="39" t="s">
        <v>29</v>
      </c>
      <c r="BO105" s="51"/>
    </row>
    <row r="106" spans="1:67" x14ac:dyDescent="0.3">
      <c r="A106" s="19" t="s">
        <v>23</v>
      </c>
      <c r="B106" s="20" t="s">
        <v>24</v>
      </c>
      <c r="C106" s="21">
        <v>7899898601337</v>
      </c>
      <c r="D106" s="22">
        <v>19</v>
      </c>
      <c r="E106" s="23">
        <v>15000252</v>
      </c>
      <c r="F106" s="24" t="s">
        <v>46</v>
      </c>
      <c r="G106" s="25" t="s">
        <v>26</v>
      </c>
      <c r="H106" s="26" t="s">
        <v>27</v>
      </c>
      <c r="I106" s="27">
        <v>24</v>
      </c>
      <c r="J106" s="28">
        <v>5.29</v>
      </c>
      <c r="L106" s="28">
        <v>5.19</v>
      </c>
      <c r="M106" s="28">
        <v>5.29</v>
      </c>
      <c r="N106" s="59">
        <f t="shared" si="41"/>
        <v>0</v>
      </c>
      <c r="P106" s="28">
        <v>5.69</v>
      </c>
      <c r="Q106" s="59">
        <f t="shared" si="32"/>
        <v>7.0298769771529046E-2</v>
      </c>
      <c r="S106" s="28">
        <v>6.12</v>
      </c>
      <c r="T106" s="59">
        <f t="shared" si="33"/>
        <v>0.1356209150326797</v>
      </c>
      <c r="V106" s="28">
        <v>5.3621319578766391</v>
      </c>
      <c r="W106" s="59">
        <f t="shared" si="34"/>
        <v>1.3452104208416915E-2</v>
      </c>
      <c r="Y106" s="28">
        <v>5.7277318640955004</v>
      </c>
      <c r="Z106" s="59">
        <f t="shared" si="35"/>
        <v>7.642324649298593E-2</v>
      </c>
      <c r="AB106" s="28">
        <v>6.1468341956146837</v>
      </c>
      <c r="AC106" s="59">
        <f t="shared" si="36"/>
        <v>0.13939438877755517</v>
      </c>
      <c r="AE106" s="28">
        <v>5.0659898477157359</v>
      </c>
      <c r="AF106" s="59">
        <f t="shared" si="37"/>
        <v>-4.4218436873747491E-2</v>
      </c>
      <c r="AH106" s="28">
        <v>0</v>
      </c>
      <c r="AI106" s="59">
        <f t="shared" si="38"/>
        <v>0</v>
      </c>
      <c r="AK106" s="28">
        <v>0</v>
      </c>
      <c r="AL106" s="59">
        <f t="shared" si="39"/>
        <v>0</v>
      </c>
      <c r="AN106" s="28">
        <v>0</v>
      </c>
      <c r="AO106" s="59">
        <f t="shared" si="40"/>
        <v>0</v>
      </c>
      <c r="AQ106" s="28"/>
      <c r="AR106" s="59">
        <f t="shared" si="30"/>
        <v>0</v>
      </c>
      <c r="AT106" s="28">
        <v>15.53</v>
      </c>
      <c r="AU106" s="29">
        <v>12.48</v>
      </c>
      <c r="AV106" s="29">
        <v>16.86</v>
      </c>
      <c r="AW106" s="29">
        <v>14.36</v>
      </c>
      <c r="AX106" s="29">
        <v>19.329999999999998</v>
      </c>
      <c r="AY106" s="29">
        <v>15.32</v>
      </c>
      <c r="AZ106" s="29">
        <v>20.59</v>
      </c>
      <c r="BA106" s="29">
        <v>15.42</v>
      </c>
      <c r="BB106" s="29">
        <v>20.72</v>
      </c>
      <c r="BC106" s="29">
        <v>15.53</v>
      </c>
      <c r="BD106" s="29">
        <v>20.87</v>
      </c>
      <c r="BE106" s="29">
        <v>15.96</v>
      </c>
      <c r="BF106" s="29">
        <v>21.43</v>
      </c>
      <c r="BG106" s="29">
        <v>13.8</v>
      </c>
      <c r="BH106" s="29">
        <v>19.079999999999998</v>
      </c>
      <c r="BI106" s="30">
        <v>13.88</v>
      </c>
      <c r="BJ106" s="30">
        <v>19.190000000000001</v>
      </c>
      <c r="BK106" s="30">
        <v>13.97</v>
      </c>
      <c r="BL106" s="30">
        <v>19.309999999999999</v>
      </c>
      <c r="BM106" s="27" t="s">
        <v>28</v>
      </c>
      <c r="BN106" s="27" t="s">
        <v>29</v>
      </c>
      <c r="BO106" s="7"/>
    </row>
    <row r="107" spans="1:67" x14ac:dyDescent="0.3">
      <c r="A107" s="19" t="s">
        <v>23</v>
      </c>
      <c r="B107" s="20" t="s">
        <v>24</v>
      </c>
      <c r="C107" s="21">
        <v>7899898601283</v>
      </c>
      <c r="D107" s="22">
        <v>20504</v>
      </c>
      <c r="E107" s="23">
        <v>15000261</v>
      </c>
      <c r="F107" s="24" t="s">
        <v>297</v>
      </c>
      <c r="G107" s="25" t="s">
        <v>26</v>
      </c>
      <c r="H107" s="26" t="s">
        <v>27</v>
      </c>
      <c r="I107" s="27">
        <v>50</v>
      </c>
      <c r="J107" s="28">
        <v>6.35</v>
      </c>
      <c r="L107" s="28"/>
      <c r="M107" s="28">
        <v>0</v>
      </c>
      <c r="N107" s="59">
        <f t="shared" si="41"/>
        <v>0</v>
      </c>
      <c r="P107" s="28">
        <v>0</v>
      </c>
      <c r="Q107" s="59">
        <f t="shared" si="32"/>
        <v>0</v>
      </c>
      <c r="S107" s="28">
        <v>0</v>
      </c>
      <c r="T107" s="59">
        <f t="shared" si="33"/>
        <v>0</v>
      </c>
      <c r="V107" s="28">
        <v>0</v>
      </c>
      <c r="W107" s="59">
        <f t="shared" si="34"/>
        <v>0</v>
      </c>
      <c r="Y107" s="28">
        <v>0</v>
      </c>
      <c r="Z107" s="59">
        <f t="shared" si="35"/>
        <v>0</v>
      </c>
      <c r="AB107" s="28">
        <v>0</v>
      </c>
      <c r="AC107" s="59">
        <f t="shared" si="36"/>
        <v>0</v>
      </c>
      <c r="AE107" s="28">
        <v>6.0812182741116754</v>
      </c>
      <c r="AF107" s="59">
        <f t="shared" si="37"/>
        <v>1</v>
      </c>
      <c r="AH107" s="28">
        <v>0</v>
      </c>
      <c r="AI107" s="59">
        <f t="shared" si="38"/>
        <v>0</v>
      </c>
      <c r="AK107" s="28">
        <v>0</v>
      </c>
      <c r="AL107" s="59">
        <f t="shared" si="39"/>
        <v>0</v>
      </c>
      <c r="AN107" s="28">
        <v>0</v>
      </c>
      <c r="AO107" s="59">
        <f t="shared" si="40"/>
        <v>0</v>
      </c>
      <c r="AQ107" s="28"/>
      <c r="AR107" s="59">
        <f t="shared" si="30"/>
        <v>0</v>
      </c>
      <c r="AT107" s="28">
        <v>27.85</v>
      </c>
      <c r="AU107" s="29">
        <v>22.38</v>
      </c>
      <c r="AV107" s="29">
        <v>30.23</v>
      </c>
      <c r="AW107" s="29">
        <v>25.75</v>
      </c>
      <c r="AX107" s="29">
        <v>34.67</v>
      </c>
      <c r="AY107" s="29">
        <v>27.47</v>
      </c>
      <c r="AZ107" s="29">
        <v>36.93</v>
      </c>
      <c r="BA107" s="29">
        <v>27.66</v>
      </c>
      <c r="BB107" s="29">
        <v>37.18</v>
      </c>
      <c r="BC107" s="29">
        <v>27.85</v>
      </c>
      <c r="BD107" s="29">
        <v>37.43</v>
      </c>
      <c r="BE107" s="29">
        <v>28.63</v>
      </c>
      <c r="BF107" s="29">
        <v>38.450000000000003</v>
      </c>
      <c r="BG107" s="29">
        <v>24.75</v>
      </c>
      <c r="BH107" s="29">
        <v>34.22</v>
      </c>
      <c r="BI107" s="30">
        <v>24.9</v>
      </c>
      <c r="BJ107" s="30">
        <v>34.42</v>
      </c>
      <c r="BK107" s="30">
        <v>25.05</v>
      </c>
      <c r="BL107" s="30">
        <v>34.630000000000003</v>
      </c>
      <c r="BM107" s="27" t="s">
        <v>28</v>
      </c>
      <c r="BN107" s="27" t="s">
        <v>29</v>
      </c>
      <c r="BO107" s="7"/>
    </row>
    <row r="108" spans="1:67" x14ac:dyDescent="0.3">
      <c r="A108" s="19" t="s">
        <v>23</v>
      </c>
      <c r="B108" s="20" t="s">
        <v>24</v>
      </c>
      <c r="C108" s="21">
        <v>7899898601450</v>
      </c>
      <c r="D108" s="22">
        <v>20746</v>
      </c>
      <c r="E108" s="23">
        <v>15000262</v>
      </c>
      <c r="F108" s="24" t="s">
        <v>298</v>
      </c>
      <c r="G108" s="25" t="s">
        <v>26</v>
      </c>
      <c r="H108" s="26" t="s">
        <v>27</v>
      </c>
      <c r="I108" s="27">
        <v>24</v>
      </c>
      <c r="J108" s="28">
        <v>5.29</v>
      </c>
      <c r="L108" s="28"/>
      <c r="M108" s="28">
        <v>0</v>
      </c>
      <c r="N108" s="59">
        <f t="shared" si="41"/>
        <v>0</v>
      </c>
      <c r="P108" s="28">
        <v>0</v>
      </c>
      <c r="Q108" s="59">
        <f t="shared" si="32"/>
        <v>0</v>
      </c>
      <c r="S108" s="28">
        <v>0</v>
      </c>
      <c r="T108" s="59">
        <f t="shared" si="33"/>
        <v>0</v>
      </c>
      <c r="V108" s="28">
        <v>0</v>
      </c>
      <c r="W108" s="59">
        <f t="shared" si="34"/>
        <v>0</v>
      </c>
      <c r="Y108" s="28">
        <v>0</v>
      </c>
      <c r="Z108" s="59">
        <f t="shared" si="35"/>
        <v>0</v>
      </c>
      <c r="AB108" s="28">
        <v>0</v>
      </c>
      <c r="AC108" s="59">
        <f t="shared" si="36"/>
        <v>0</v>
      </c>
      <c r="AE108" s="28">
        <v>5.0659898477157359</v>
      </c>
      <c r="AF108" s="59">
        <f t="shared" si="37"/>
        <v>1</v>
      </c>
      <c r="AH108" s="28">
        <v>0</v>
      </c>
      <c r="AI108" s="59">
        <f t="shared" si="38"/>
        <v>0</v>
      </c>
      <c r="AK108" s="28">
        <v>0</v>
      </c>
      <c r="AL108" s="59">
        <f t="shared" si="39"/>
        <v>0</v>
      </c>
      <c r="AN108" s="28">
        <v>0</v>
      </c>
      <c r="AO108" s="59">
        <f t="shared" si="40"/>
        <v>0</v>
      </c>
      <c r="AQ108" s="28"/>
      <c r="AR108" s="59">
        <f t="shared" si="30"/>
        <v>0</v>
      </c>
      <c r="AT108" s="28">
        <v>21.66</v>
      </c>
      <c r="AU108" s="29">
        <v>17.399999999999999</v>
      </c>
      <c r="AV108" s="29">
        <v>23.5</v>
      </c>
      <c r="AW108" s="29">
        <v>20.02</v>
      </c>
      <c r="AX108" s="29">
        <v>26.95</v>
      </c>
      <c r="AY108" s="29">
        <v>21.37</v>
      </c>
      <c r="AZ108" s="29">
        <v>28.73</v>
      </c>
      <c r="BA108" s="29">
        <v>21.51</v>
      </c>
      <c r="BB108" s="29">
        <v>28.91</v>
      </c>
      <c r="BC108" s="29">
        <v>21.66</v>
      </c>
      <c r="BD108" s="29">
        <v>29.11</v>
      </c>
      <c r="BE108" s="29">
        <v>22.27</v>
      </c>
      <c r="BF108" s="29">
        <v>29.91</v>
      </c>
      <c r="BG108" s="29">
        <v>19.25</v>
      </c>
      <c r="BH108" s="29">
        <v>26.61</v>
      </c>
      <c r="BI108" s="30">
        <v>19.36</v>
      </c>
      <c r="BJ108" s="30">
        <v>26.76</v>
      </c>
      <c r="BK108" s="30">
        <v>19.48</v>
      </c>
      <c r="BL108" s="30">
        <v>26.93</v>
      </c>
      <c r="BM108" s="27" t="s">
        <v>28</v>
      </c>
      <c r="BN108" s="27" t="s">
        <v>29</v>
      </c>
      <c r="BO108" s="7"/>
    </row>
    <row r="109" spans="1:67" x14ac:dyDescent="0.3">
      <c r="A109" s="34" t="s">
        <v>23</v>
      </c>
      <c r="B109" s="35" t="s">
        <v>24</v>
      </c>
      <c r="C109" s="36">
        <v>7899898600996</v>
      </c>
      <c r="D109" s="44">
        <v>19584</v>
      </c>
      <c r="E109" s="50">
        <v>15000231</v>
      </c>
      <c r="F109" s="37" t="s">
        <v>38</v>
      </c>
      <c r="G109" s="38" t="s">
        <v>26</v>
      </c>
      <c r="H109" s="46" t="s">
        <v>27</v>
      </c>
      <c r="I109" s="39">
        <v>24</v>
      </c>
      <c r="J109" s="28">
        <v>28.43</v>
      </c>
      <c r="L109" s="40">
        <v>27.918709759999995</v>
      </c>
      <c r="M109" s="28">
        <v>28.43</v>
      </c>
      <c r="N109" s="59">
        <f t="shared" si="41"/>
        <v>0</v>
      </c>
      <c r="P109" s="28">
        <v>30.57</v>
      </c>
      <c r="Q109" s="59">
        <f t="shared" si="32"/>
        <v>7.0003271180896331E-2</v>
      </c>
      <c r="S109" s="28">
        <v>32.880000000000003</v>
      </c>
      <c r="T109" s="59">
        <f t="shared" si="33"/>
        <v>0.13534063260340645</v>
      </c>
      <c r="V109" s="28">
        <v>29.118279569892469</v>
      </c>
      <c r="W109" s="59">
        <f t="shared" si="34"/>
        <v>2.3637370753323395E-2</v>
      </c>
      <c r="Y109" s="28">
        <v>30.77272727272727</v>
      </c>
      <c r="Z109" s="59">
        <f t="shared" si="35"/>
        <v>7.6129985228951202E-2</v>
      </c>
      <c r="AB109" s="28">
        <v>33.024390243902438</v>
      </c>
      <c r="AC109" s="59">
        <f t="shared" si="36"/>
        <v>0.13912112259970455</v>
      </c>
      <c r="AE109" s="28">
        <v>0</v>
      </c>
      <c r="AF109" s="59">
        <f t="shared" si="37"/>
        <v>0</v>
      </c>
      <c r="AH109" s="28">
        <v>0</v>
      </c>
      <c r="AI109" s="59">
        <f t="shared" si="38"/>
        <v>0</v>
      </c>
      <c r="AK109" s="28">
        <v>0</v>
      </c>
      <c r="AL109" s="59">
        <f t="shared" si="39"/>
        <v>0</v>
      </c>
      <c r="AN109" s="28">
        <v>0</v>
      </c>
      <c r="AO109" s="59">
        <f t="shared" si="40"/>
        <v>0</v>
      </c>
      <c r="AQ109" s="28"/>
      <c r="AR109" s="59">
        <f t="shared" si="30"/>
        <v>0</v>
      </c>
      <c r="AT109" s="40">
        <v>133.44999999999999</v>
      </c>
      <c r="AU109" s="41">
        <v>107.24</v>
      </c>
      <c r="AV109" s="41">
        <v>144.87</v>
      </c>
      <c r="AW109" s="41">
        <v>123.39</v>
      </c>
      <c r="AX109" s="41">
        <v>166.15</v>
      </c>
      <c r="AY109" s="41">
        <v>131.66</v>
      </c>
      <c r="AZ109" s="41">
        <v>177</v>
      </c>
      <c r="BA109" s="41">
        <v>132.55000000000001</v>
      </c>
      <c r="BB109" s="41">
        <v>178.17</v>
      </c>
      <c r="BC109" s="41">
        <v>133.44999999999999</v>
      </c>
      <c r="BD109" s="41">
        <v>179.35</v>
      </c>
      <c r="BE109" s="41">
        <v>137.18</v>
      </c>
      <c r="BF109" s="41">
        <v>184.23</v>
      </c>
      <c r="BG109" s="41">
        <v>118.58</v>
      </c>
      <c r="BH109" s="41">
        <v>163.93</v>
      </c>
      <c r="BI109" s="42">
        <v>119.29</v>
      </c>
      <c r="BJ109" s="42">
        <v>164.91</v>
      </c>
      <c r="BK109" s="42">
        <v>120.02</v>
      </c>
      <c r="BL109" s="42">
        <v>165.92</v>
      </c>
      <c r="BM109" s="39" t="s">
        <v>28</v>
      </c>
      <c r="BN109" s="39" t="s">
        <v>29</v>
      </c>
      <c r="BO109" s="51"/>
    </row>
    <row r="110" spans="1:67" x14ac:dyDescent="0.3">
      <c r="A110" s="19" t="s">
        <v>23</v>
      </c>
      <c r="B110" s="20" t="s">
        <v>24</v>
      </c>
      <c r="C110" s="21">
        <v>7899898600958</v>
      </c>
      <c r="D110" s="22">
        <v>19969</v>
      </c>
      <c r="E110" s="23">
        <v>15000241</v>
      </c>
      <c r="F110" s="24" t="s">
        <v>34</v>
      </c>
      <c r="G110" s="25" t="s">
        <v>26</v>
      </c>
      <c r="H110" s="26" t="s">
        <v>27</v>
      </c>
      <c r="I110" s="27">
        <v>50</v>
      </c>
      <c r="J110" s="28">
        <v>9.44</v>
      </c>
      <c r="L110" s="28">
        <v>8.9899999999999984</v>
      </c>
      <c r="M110" s="28">
        <v>9.44</v>
      </c>
      <c r="N110" s="59">
        <f t="shared" si="41"/>
        <v>0</v>
      </c>
      <c r="P110" s="28">
        <v>10.15</v>
      </c>
      <c r="Q110" s="59">
        <f t="shared" si="32"/>
        <v>6.995073891625625E-2</v>
      </c>
      <c r="S110" s="28">
        <v>10.91</v>
      </c>
      <c r="T110" s="59">
        <f t="shared" si="33"/>
        <v>0.13473877176901927</v>
      </c>
      <c r="V110" s="28">
        <v>9.3645833333333339</v>
      </c>
      <c r="W110" s="59">
        <f t="shared" si="34"/>
        <v>-8.0533926585093507E-3</v>
      </c>
      <c r="Y110" s="28">
        <v>10.215909090909092</v>
      </c>
      <c r="Z110" s="59">
        <f t="shared" si="35"/>
        <v>7.5951056729699817E-2</v>
      </c>
      <c r="AB110" s="28">
        <v>10.963414634146343</v>
      </c>
      <c r="AC110" s="59">
        <f t="shared" si="36"/>
        <v>0.13895439377085661</v>
      </c>
      <c r="AE110" s="28">
        <v>9.0808080808080813</v>
      </c>
      <c r="AF110" s="59">
        <f t="shared" si="37"/>
        <v>-3.9555061179087803E-2</v>
      </c>
      <c r="AH110" s="28">
        <v>0</v>
      </c>
      <c r="AI110" s="59">
        <f t="shared" si="38"/>
        <v>0</v>
      </c>
      <c r="AK110" s="28">
        <v>0</v>
      </c>
      <c r="AL110" s="59">
        <f t="shared" si="39"/>
        <v>0</v>
      </c>
      <c r="AN110" s="28">
        <v>0</v>
      </c>
      <c r="AO110" s="59">
        <f t="shared" si="40"/>
        <v>0</v>
      </c>
      <c r="AQ110" s="28"/>
      <c r="AR110" s="59">
        <f t="shared" si="30"/>
        <v>0</v>
      </c>
      <c r="AT110" s="28">
        <v>35.53</v>
      </c>
      <c r="AU110" s="29">
        <v>28.55</v>
      </c>
      <c r="AV110" s="29">
        <v>38.57</v>
      </c>
      <c r="AW110" s="29">
        <v>32.85</v>
      </c>
      <c r="AX110" s="29">
        <v>44.23</v>
      </c>
      <c r="AY110" s="29">
        <v>35.049999999999997</v>
      </c>
      <c r="AZ110" s="29">
        <v>47.12</v>
      </c>
      <c r="BA110" s="29">
        <v>35.29</v>
      </c>
      <c r="BB110" s="29">
        <v>47.43</v>
      </c>
      <c r="BC110" s="29">
        <v>35.53</v>
      </c>
      <c r="BD110" s="29">
        <v>47.75</v>
      </c>
      <c r="BE110" s="29">
        <v>36.520000000000003</v>
      </c>
      <c r="BF110" s="29">
        <v>49.05</v>
      </c>
      <c r="BG110" s="29">
        <v>31.57</v>
      </c>
      <c r="BH110" s="29">
        <v>43.64</v>
      </c>
      <c r="BI110" s="30">
        <v>31.76</v>
      </c>
      <c r="BJ110" s="30">
        <v>43.91</v>
      </c>
      <c r="BK110" s="30">
        <v>31.96</v>
      </c>
      <c r="BL110" s="30">
        <v>44.18</v>
      </c>
      <c r="BM110" s="27" t="s">
        <v>28</v>
      </c>
      <c r="BN110" s="27" t="s">
        <v>29</v>
      </c>
      <c r="BO110" s="7"/>
    </row>
    <row r="111" spans="1:67" x14ac:dyDescent="0.3">
      <c r="A111" s="19" t="s">
        <v>23</v>
      </c>
      <c r="B111" s="20" t="s">
        <v>24</v>
      </c>
      <c r="C111" s="21">
        <v>7899898601160</v>
      </c>
      <c r="D111" s="22">
        <v>19972</v>
      </c>
      <c r="E111" s="23">
        <v>15000244</v>
      </c>
      <c r="F111" s="24" t="s">
        <v>31</v>
      </c>
      <c r="G111" s="25" t="s">
        <v>26</v>
      </c>
      <c r="H111" s="26" t="s">
        <v>27</v>
      </c>
      <c r="I111" s="27">
        <v>50</v>
      </c>
      <c r="J111" s="28">
        <v>9.44</v>
      </c>
      <c r="L111" s="28">
        <v>8.9899999999999984</v>
      </c>
      <c r="M111" s="28">
        <v>9.44</v>
      </c>
      <c r="N111" s="59">
        <f t="shared" si="41"/>
        <v>0</v>
      </c>
      <c r="P111" s="28">
        <v>10.15</v>
      </c>
      <c r="Q111" s="59">
        <f t="shared" si="32"/>
        <v>6.995073891625625E-2</v>
      </c>
      <c r="S111" s="28">
        <v>10.91</v>
      </c>
      <c r="T111" s="59">
        <f t="shared" si="33"/>
        <v>0.13473877176901927</v>
      </c>
      <c r="V111" s="28">
        <v>9.3645833333333339</v>
      </c>
      <c r="W111" s="59">
        <f t="shared" si="34"/>
        <v>-8.0533926585093507E-3</v>
      </c>
      <c r="Y111" s="28">
        <v>10.215909090909092</v>
      </c>
      <c r="Z111" s="59">
        <f t="shared" si="35"/>
        <v>7.5951056729699817E-2</v>
      </c>
      <c r="AB111" s="28">
        <v>10.963414634146343</v>
      </c>
      <c r="AC111" s="59">
        <f t="shared" si="36"/>
        <v>0.13895439377085661</v>
      </c>
      <c r="AE111" s="28">
        <v>9.0808080808080813</v>
      </c>
      <c r="AF111" s="59">
        <f t="shared" si="37"/>
        <v>-3.9555061179087803E-2</v>
      </c>
      <c r="AH111" s="28">
        <v>0</v>
      </c>
      <c r="AI111" s="59">
        <f t="shared" si="38"/>
        <v>0</v>
      </c>
      <c r="AK111" s="28">
        <v>0</v>
      </c>
      <c r="AL111" s="59">
        <f t="shared" si="39"/>
        <v>0</v>
      </c>
      <c r="AN111" s="28">
        <v>0</v>
      </c>
      <c r="AO111" s="59">
        <f t="shared" si="40"/>
        <v>0</v>
      </c>
      <c r="AQ111" s="28"/>
      <c r="AR111" s="59">
        <f t="shared" si="30"/>
        <v>0</v>
      </c>
      <c r="AT111" s="28">
        <v>35.53</v>
      </c>
      <c r="AU111" s="29">
        <v>28.55</v>
      </c>
      <c r="AV111" s="29">
        <v>38.57</v>
      </c>
      <c r="AW111" s="29">
        <v>32.85</v>
      </c>
      <c r="AX111" s="29">
        <v>44.23</v>
      </c>
      <c r="AY111" s="29">
        <v>35.049999999999997</v>
      </c>
      <c r="AZ111" s="29">
        <v>47.12</v>
      </c>
      <c r="BA111" s="29">
        <v>35.29</v>
      </c>
      <c r="BB111" s="29">
        <v>47.43</v>
      </c>
      <c r="BC111" s="29">
        <v>35.53</v>
      </c>
      <c r="BD111" s="29">
        <v>47.75</v>
      </c>
      <c r="BE111" s="29">
        <v>36.520000000000003</v>
      </c>
      <c r="BF111" s="29">
        <v>49.05</v>
      </c>
      <c r="BG111" s="29">
        <v>31.57</v>
      </c>
      <c r="BH111" s="29">
        <v>43.64</v>
      </c>
      <c r="BI111" s="30">
        <v>31.76</v>
      </c>
      <c r="BJ111" s="30">
        <v>43.91</v>
      </c>
      <c r="BK111" s="30">
        <v>31.96</v>
      </c>
      <c r="BL111" s="30">
        <v>44.18</v>
      </c>
      <c r="BM111" s="27" t="s">
        <v>28</v>
      </c>
      <c r="BN111" s="27" t="s">
        <v>29</v>
      </c>
      <c r="BO111" s="7"/>
    </row>
    <row r="112" spans="1:67" x14ac:dyDescent="0.3">
      <c r="A112" s="19" t="s">
        <v>23</v>
      </c>
      <c r="B112" s="20" t="s">
        <v>24</v>
      </c>
      <c r="C112" s="21">
        <v>7899898600972</v>
      </c>
      <c r="D112" s="22">
        <v>19970</v>
      </c>
      <c r="E112" s="23">
        <v>15000242</v>
      </c>
      <c r="F112" s="24" t="s">
        <v>33</v>
      </c>
      <c r="G112" s="25" t="s">
        <v>26</v>
      </c>
      <c r="H112" s="26" t="s">
        <v>27</v>
      </c>
      <c r="I112" s="27">
        <v>50</v>
      </c>
      <c r="J112" s="28">
        <v>9.44</v>
      </c>
      <c r="L112" s="28">
        <v>8.9899999999999984</v>
      </c>
      <c r="M112" s="28">
        <v>9.44</v>
      </c>
      <c r="N112" s="59">
        <f t="shared" si="41"/>
        <v>0</v>
      </c>
      <c r="P112" s="28">
        <v>10.15</v>
      </c>
      <c r="Q112" s="59">
        <f t="shared" si="32"/>
        <v>6.995073891625625E-2</v>
      </c>
      <c r="S112" s="28">
        <v>10.91</v>
      </c>
      <c r="T112" s="59">
        <f t="shared" si="33"/>
        <v>0.13473877176901927</v>
      </c>
      <c r="V112" s="28">
        <v>9.3645833333333339</v>
      </c>
      <c r="W112" s="59">
        <f t="shared" si="34"/>
        <v>-8.0533926585093507E-3</v>
      </c>
      <c r="Y112" s="28">
        <v>10.215909090909092</v>
      </c>
      <c r="Z112" s="59">
        <f t="shared" si="35"/>
        <v>7.5951056729699817E-2</v>
      </c>
      <c r="AB112" s="28">
        <v>10.963414634146343</v>
      </c>
      <c r="AC112" s="59">
        <f t="shared" si="36"/>
        <v>0.13895439377085661</v>
      </c>
      <c r="AE112" s="28">
        <v>9.0808080808080813</v>
      </c>
      <c r="AF112" s="59">
        <f t="shared" si="37"/>
        <v>-3.9555061179087803E-2</v>
      </c>
      <c r="AH112" s="28">
        <v>0</v>
      </c>
      <c r="AI112" s="59">
        <f t="shared" si="38"/>
        <v>0</v>
      </c>
      <c r="AK112" s="28">
        <v>0</v>
      </c>
      <c r="AL112" s="59">
        <f t="shared" si="39"/>
        <v>0</v>
      </c>
      <c r="AN112" s="28">
        <v>0</v>
      </c>
      <c r="AO112" s="59">
        <f t="shared" si="40"/>
        <v>0</v>
      </c>
      <c r="AQ112" s="28"/>
      <c r="AR112" s="59">
        <f t="shared" si="30"/>
        <v>0</v>
      </c>
      <c r="AT112" s="28">
        <v>35.53</v>
      </c>
      <c r="AU112" s="29">
        <v>28.55</v>
      </c>
      <c r="AV112" s="29">
        <v>38.57</v>
      </c>
      <c r="AW112" s="29">
        <v>32.85</v>
      </c>
      <c r="AX112" s="29">
        <v>44.23</v>
      </c>
      <c r="AY112" s="29">
        <v>35.049999999999997</v>
      </c>
      <c r="AZ112" s="29">
        <v>47.12</v>
      </c>
      <c r="BA112" s="29">
        <v>35.29</v>
      </c>
      <c r="BB112" s="29">
        <v>47.43</v>
      </c>
      <c r="BC112" s="29">
        <v>35.53</v>
      </c>
      <c r="BD112" s="29">
        <v>47.75</v>
      </c>
      <c r="BE112" s="29">
        <v>36.520000000000003</v>
      </c>
      <c r="BF112" s="29">
        <v>49.05</v>
      </c>
      <c r="BG112" s="29">
        <v>31.57</v>
      </c>
      <c r="BH112" s="29">
        <v>43.64</v>
      </c>
      <c r="BI112" s="30">
        <v>31.76</v>
      </c>
      <c r="BJ112" s="30">
        <v>43.91</v>
      </c>
      <c r="BK112" s="30">
        <v>31.96</v>
      </c>
      <c r="BL112" s="30">
        <v>44.18</v>
      </c>
      <c r="BM112" s="27" t="s">
        <v>28</v>
      </c>
      <c r="BN112" s="27" t="s">
        <v>29</v>
      </c>
      <c r="BO112" s="7"/>
    </row>
    <row r="113" spans="1:67" x14ac:dyDescent="0.3">
      <c r="A113" s="19" t="s">
        <v>23</v>
      </c>
      <c r="B113" s="20" t="s">
        <v>24</v>
      </c>
      <c r="C113" s="21">
        <v>7899898601207</v>
      </c>
      <c r="D113" s="22">
        <v>19974</v>
      </c>
      <c r="E113" s="23">
        <v>15000246</v>
      </c>
      <c r="F113" s="24" t="s">
        <v>224</v>
      </c>
      <c r="G113" s="25" t="s">
        <v>26</v>
      </c>
      <c r="H113" s="26" t="s">
        <v>27</v>
      </c>
      <c r="I113" s="27">
        <v>50</v>
      </c>
      <c r="J113" s="28">
        <v>15.73</v>
      </c>
      <c r="L113" s="28">
        <v>14.099999999999998</v>
      </c>
      <c r="M113" s="28">
        <v>15.73</v>
      </c>
      <c r="N113" s="59">
        <f t="shared" si="41"/>
        <v>0</v>
      </c>
      <c r="P113" s="28">
        <v>16.920000000000002</v>
      </c>
      <c r="Q113" s="59">
        <f t="shared" si="32"/>
        <v>7.0330969267139554E-2</v>
      </c>
      <c r="S113" s="28">
        <v>18.190000000000001</v>
      </c>
      <c r="T113" s="59">
        <f t="shared" si="33"/>
        <v>0.13523914238592638</v>
      </c>
      <c r="V113" s="28">
        <v>14.25</v>
      </c>
      <c r="W113" s="59">
        <f t="shared" si="34"/>
        <v>-0.10385964912280699</v>
      </c>
      <c r="Y113" s="28">
        <v>15.545454545454545</v>
      </c>
      <c r="Z113" s="59">
        <f t="shared" si="35"/>
        <v>-1.187134502923981E-2</v>
      </c>
      <c r="AB113" s="28">
        <v>16.682926829268293</v>
      </c>
      <c r="AC113" s="59">
        <f t="shared" si="36"/>
        <v>5.7119883040935626E-2</v>
      </c>
      <c r="AE113" s="28">
        <v>13.68</v>
      </c>
      <c r="AF113" s="59">
        <f t="shared" si="37"/>
        <v>-0.14985380116959068</v>
      </c>
      <c r="AH113" s="28">
        <v>0</v>
      </c>
      <c r="AI113" s="59">
        <f t="shared" si="38"/>
        <v>0</v>
      </c>
      <c r="AK113" s="28">
        <v>0</v>
      </c>
      <c r="AL113" s="59">
        <f t="shared" si="39"/>
        <v>0</v>
      </c>
      <c r="AN113" s="28">
        <v>0</v>
      </c>
      <c r="AO113" s="59">
        <f t="shared" si="40"/>
        <v>0</v>
      </c>
      <c r="AQ113" s="28"/>
      <c r="AR113" s="59">
        <f t="shared" si="30"/>
        <v>0</v>
      </c>
      <c r="AT113" s="28">
        <v>83.67</v>
      </c>
      <c r="AU113" s="29">
        <v>67.239999999999995</v>
      </c>
      <c r="AV113" s="29">
        <v>90.83</v>
      </c>
      <c r="AW113" s="29">
        <v>77.36</v>
      </c>
      <c r="AX113" s="29">
        <v>104.17</v>
      </c>
      <c r="AY113" s="29">
        <v>82.54</v>
      </c>
      <c r="AZ113" s="29">
        <v>110.96</v>
      </c>
      <c r="BA113" s="29">
        <v>83.1</v>
      </c>
      <c r="BB113" s="29">
        <v>111.7</v>
      </c>
      <c r="BC113" s="29">
        <v>83.67</v>
      </c>
      <c r="BD113" s="29">
        <v>112.45</v>
      </c>
      <c r="BE113" s="29">
        <v>86.01</v>
      </c>
      <c r="BF113" s="29">
        <v>115.51</v>
      </c>
      <c r="BG113" s="29">
        <v>74.34</v>
      </c>
      <c r="BH113" s="29">
        <v>102.77</v>
      </c>
      <c r="BI113" s="30">
        <v>74.790000000000006</v>
      </c>
      <c r="BJ113" s="30">
        <v>103.39</v>
      </c>
      <c r="BK113" s="30">
        <v>75.25</v>
      </c>
      <c r="BL113" s="30">
        <v>104.03</v>
      </c>
      <c r="BM113" s="27" t="s">
        <v>28</v>
      </c>
      <c r="BN113" s="27" t="s">
        <v>29</v>
      </c>
      <c r="BO113" s="7"/>
    </row>
    <row r="114" spans="1:67" x14ac:dyDescent="0.3">
      <c r="A114" s="19" t="s">
        <v>23</v>
      </c>
      <c r="B114" s="20" t="s">
        <v>24</v>
      </c>
      <c r="C114" s="21">
        <v>7899898600989</v>
      </c>
      <c r="D114" s="22">
        <v>19971</v>
      </c>
      <c r="E114" s="23">
        <v>15000243</v>
      </c>
      <c r="F114" s="24" t="s">
        <v>32</v>
      </c>
      <c r="G114" s="25" t="s">
        <v>26</v>
      </c>
      <c r="H114" s="26" t="s">
        <v>27</v>
      </c>
      <c r="I114" s="27">
        <v>50</v>
      </c>
      <c r="J114" s="28">
        <v>9.44</v>
      </c>
      <c r="L114" s="28">
        <v>8.9899999999999984</v>
      </c>
      <c r="M114" s="28">
        <v>9.44</v>
      </c>
      <c r="N114" s="59">
        <f t="shared" si="41"/>
        <v>0</v>
      </c>
      <c r="P114" s="28">
        <v>10.15</v>
      </c>
      <c r="Q114" s="59">
        <f t="shared" si="32"/>
        <v>6.995073891625625E-2</v>
      </c>
      <c r="S114" s="28">
        <v>10.91</v>
      </c>
      <c r="T114" s="59">
        <f t="shared" si="33"/>
        <v>0.13473877176901927</v>
      </c>
      <c r="V114" s="28">
        <v>9.3645833333333339</v>
      </c>
      <c r="W114" s="59">
        <f t="shared" si="34"/>
        <v>-8.0533926585093507E-3</v>
      </c>
      <c r="Y114" s="28">
        <v>10.215909090909092</v>
      </c>
      <c r="Z114" s="59">
        <f t="shared" si="35"/>
        <v>7.5951056729699817E-2</v>
      </c>
      <c r="AB114" s="28">
        <v>10.963414634146343</v>
      </c>
      <c r="AC114" s="59">
        <f t="shared" si="36"/>
        <v>0.13895439377085661</v>
      </c>
      <c r="AE114" s="28">
        <v>9.0808080808080813</v>
      </c>
      <c r="AF114" s="59">
        <f t="shared" si="37"/>
        <v>-3.9555061179087803E-2</v>
      </c>
      <c r="AH114" s="28">
        <v>0</v>
      </c>
      <c r="AI114" s="59">
        <f t="shared" si="38"/>
        <v>0</v>
      </c>
      <c r="AK114" s="28">
        <v>0</v>
      </c>
      <c r="AL114" s="59">
        <f t="shared" si="39"/>
        <v>0</v>
      </c>
      <c r="AN114" s="28">
        <v>0</v>
      </c>
      <c r="AO114" s="59">
        <f t="shared" si="40"/>
        <v>0</v>
      </c>
      <c r="AQ114" s="28"/>
      <c r="AR114" s="59">
        <f t="shared" si="30"/>
        <v>0</v>
      </c>
      <c r="AT114" s="28">
        <v>35.53</v>
      </c>
      <c r="AU114" s="29">
        <v>28.55</v>
      </c>
      <c r="AV114" s="29">
        <v>38.57</v>
      </c>
      <c r="AW114" s="29">
        <v>32.85</v>
      </c>
      <c r="AX114" s="29">
        <v>44.23</v>
      </c>
      <c r="AY114" s="29">
        <v>35.049999999999997</v>
      </c>
      <c r="AZ114" s="29">
        <v>47.12</v>
      </c>
      <c r="BA114" s="29">
        <v>35.29</v>
      </c>
      <c r="BB114" s="29">
        <v>47.43</v>
      </c>
      <c r="BC114" s="29">
        <v>35.53</v>
      </c>
      <c r="BD114" s="29">
        <v>47.75</v>
      </c>
      <c r="BE114" s="29">
        <v>36.520000000000003</v>
      </c>
      <c r="BF114" s="29">
        <v>49.05</v>
      </c>
      <c r="BG114" s="29">
        <v>31.57</v>
      </c>
      <c r="BH114" s="29">
        <v>43.64</v>
      </c>
      <c r="BI114" s="30">
        <v>31.76</v>
      </c>
      <c r="BJ114" s="30">
        <v>43.91</v>
      </c>
      <c r="BK114" s="30">
        <v>31.96</v>
      </c>
      <c r="BL114" s="30">
        <v>44.18</v>
      </c>
      <c r="BM114" s="27" t="s">
        <v>28</v>
      </c>
      <c r="BN114" s="27" t="s">
        <v>29</v>
      </c>
      <c r="BO114" s="7"/>
    </row>
    <row r="115" spans="1:67" x14ac:dyDescent="0.3">
      <c r="A115" s="19" t="s">
        <v>23</v>
      </c>
      <c r="B115" s="20" t="s">
        <v>24</v>
      </c>
      <c r="C115" s="21">
        <v>7899898601535</v>
      </c>
      <c r="D115" s="22">
        <v>22393</v>
      </c>
      <c r="E115" s="23">
        <v>15000259</v>
      </c>
      <c r="F115" s="24" t="s">
        <v>47</v>
      </c>
      <c r="G115" s="25">
        <v>21069030</v>
      </c>
      <c r="H115" s="26" t="s">
        <v>27</v>
      </c>
      <c r="I115" s="27">
        <v>100</v>
      </c>
      <c r="J115" s="28">
        <v>1.6</v>
      </c>
      <c r="L115" s="28">
        <v>1.45</v>
      </c>
      <c r="M115" s="28">
        <v>1.6</v>
      </c>
      <c r="N115" s="59">
        <f t="shared" si="41"/>
        <v>0</v>
      </c>
      <c r="P115" s="28">
        <v>1.72</v>
      </c>
      <c r="Q115" s="59">
        <f t="shared" si="32"/>
        <v>6.9767441860465018E-2</v>
      </c>
      <c r="S115" s="28">
        <v>1.85</v>
      </c>
      <c r="T115" s="59">
        <f t="shared" si="33"/>
        <v>0.13513513513513509</v>
      </c>
      <c r="V115" s="28">
        <v>1.4479166666666665</v>
      </c>
      <c r="W115" s="59">
        <f t="shared" si="34"/>
        <v>-0.10503597122302177</v>
      </c>
      <c r="Y115" s="28">
        <v>1.5795454545454544</v>
      </c>
      <c r="Z115" s="59">
        <f t="shared" si="35"/>
        <v>-1.2949640287770015E-2</v>
      </c>
      <c r="AB115" s="28">
        <v>1.7122443951712245</v>
      </c>
      <c r="AC115" s="59">
        <f t="shared" si="36"/>
        <v>6.5553956834532356E-2</v>
      </c>
      <c r="AE115" s="28">
        <v>2.7918781725888326</v>
      </c>
      <c r="AF115" s="59">
        <f t="shared" si="37"/>
        <v>0.4269090909090909</v>
      </c>
      <c r="AH115" s="28">
        <v>0</v>
      </c>
      <c r="AI115" s="59">
        <f t="shared" si="38"/>
        <v>0</v>
      </c>
      <c r="AK115" s="28">
        <v>0</v>
      </c>
      <c r="AL115" s="59">
        <f t="shared" si="39"/>
        <v>0</v>
      </c>
      <c r="AN115" s="28">
        <v>0</v>
      </c>
      <c r="AO115" s="59">
        <f t="shared" si="40"/>
        <v>0</v>
      </c>
      <c r="AQ115" s="28"/>
      <c r="AR115" s="59">
        <f t="shared" si="30"/>
        <v>0</v>
      </c>
      <c r="AT115" s="28">
        <v>12.2</v>
      </c>
      <c r="AU115" s="29">
        <v>9.8000000000000007</v>
      </c>
      <c r="AV115" s="29">
        <v>13.23</v>
      </c>
      <c r="AW115" s="29">
        <v>11.28</v>
      </c>
      <c r="AX115" s="29">
        <v>15.19</v>
      </c>
      <c r="AY115" s="29">
        <v>12.03</v>
      </c>
      <c r="AZ115" s="29">
        <v>16.170000000000002</v>
      </c>
      <c r="BA115" s="29">
        <v>12.11</v>
      </c>
      <c r="BB115" s="29">
        <v>16.27</v>
      </c>
      <c r="BC115" s="29">
        <v>12.2</v>
      </c>
      <c r="BD115" s="29">
        <v>16.399999999999999</v>
      </c>
      <c r="BE115" s="29">
        <v>12.54</v>
      </c>
      <c r="BF115" s="29">
        <v>16.84</v>
      </c>
      <c r="BG115" s="29">
        <v>10.84</v>
      </c>
      <c r="BH115" s="29">
        <v>14.99</v>
      </c>
      <c r="BI115" s="30">
        <v>10.91</v>
      </c>
      <c r="BJ115" s="30">
        <v>15.08</v>
      </c>
      <c r="BK115" s="30">
        <v>10.97</v>
      </c>
      <c r="BL115" s="30">
        <v>15.17</v>
      </c>
      <c r="BM115" s="27" t="s">
        <v>28</v>
      </c>
      <c r="BN115" s="27" t="s">
        <v>29</v>
      </c>
      <c r="BO115" s="7"/>
    </row>
    <row r="116" spans="1:67" x14ac:dyDescent="0.3">
      <c r="A116" s="19" t="s">
        <v>48</v>
      </c>
      <c r="B116" s="20" t="s">
        <v>49</v>
      </c>
      <c r="C116" s="21">
        <v>7899470804873</v>
      </c>
      <c r="D116" s="22">
        <v>28994</v>
      </c>
      <c r="E116" s="23">
        <v>15000029</v>
      </c>
      <c r="F116" s="24" t="s">
        <v>74</v>
      </c>
      <c r="G116" s="25" t="s">
        <v>75</v>
      </c>
      <c r="H116" s="26" t="s">
        <v>27</v>
      </c>
      <c r="I116" s="27">
        <v>200</v>
      </c>
      <c r="J116" s="28">
        <v>4.25</v>
      </c>
      <c r="L116" s="28">
        <v>3.6749999999999994</v>
      </c>
      <c r="M116" s="28">
        <v>0</v>
      </c>
      <c r="N116" s="59">
        <f t="shared" si="41"/>
        <v>0</v>
      </c>
      <c r="P116" s="28">
        <v>0</v>
      </c>
      <c r="Q116" s="59">
        <f t="shared" si="32"/>
        <v>0</v>
      </c>
      <c r="S116" s="28">
        <v>0</v>
      </c>
      <c r="T116" s="59">
        <f t="shared" si="33"/>
        <v>0</v>
      </c>
      <c r="V116" s="28">
        <v>0</v>
      </c>
      <c r="W116" s="59">
        <f t="shared" si="34"/>
        <v>0</v>
      </c>
      <c r="Y116" s="28">
        <v>0</v>
      </c>
      <c r="Z116" s="59">
        <f t="shared" si="35"/>
        <v>0</v>
      </c>
      <c r="AB116" s="28">
        <v>0</v>
      </c>
      <c r="AC116" s="59">
        <f t="shared" si="36"/>
        <v>0</v>
      </c>
      <c r="AE116" s="28">
        <v>0</v>
      </c>
      <c r="AF116" s="59">
        <f t="shared" si="37"/>
        <v>0</v>
      </c>
      <c r="AH116" s="28">
        <v>0</v>
      </c>
      <c r="AI116" s="59">
        <f t="shared" si="38"/>
        <v>0</v>
      </c>
      <c r="AK116" s="28">
        <v>0</v>
      </c>
      <c r="AL116" s="59">
        <f t="shared" si="39"/>
        <v>0</v>
      </c>
      <c r="AN116" s="28">
        <v>0</v>
      </c>
      <c r="AO116" s="59">
        <f t="shared" si="40"/>
        <v>0</v>
      </c>
      <c r="AQ116" s="28"/>
      <c r="AR116" s="59">
        <f t="shared" si="30"/>
        <v>0</v>
      </c>
      <c r="AT116" s="28">
        <v>18.004300000000001</v>
      </c>
      <c r="AU116" s="29">
        <v>2873.53</v>
      </c>
      <c r="AV116" s="29">
        <v>3854.73</v>
      </c>
      <c r="AW116" s="29">
        <v>3320.62</v>
      </c>
      <c r="AX116" s="29">
        <v>4435.63</v>
      </c>
      <c r="AY116" s="29">
        <v>3550.9</v>
      </c>
      <c r="AZ116" s="29">
        <v>4733.08</v>
      </c>
      <c r="BA116" s="29">
        <v>3575.7</v>
      </c>
      <c r="BB116" s="29">
        <v>4765.04</v>
      </c>
      <c r="BC116" s="29">
        <v>3600.86</v>
      </c>
      <c r="BD116" s="29">
        <v>4797.46</v>
      </c>
      <c r="BE116" s="29">
        <v>3705.11</v>
      </c>
      <c r="BF116" s="29">
        <v>4931.63</v>
      </c>
      <c r="BG116" s="29">
        <v>3091.15</v>
      </c>
      <c r="BH116" s="29">
        <v>4273.33</v>
      </c>
      <c r="BI116" s="30">
        <v>3109.89</v>
      </c>
      <c r="BJ116" s="30">
        <v>4299.24</v>
      </c>
      <c r="BK116" s="30">
        <v>3128.85</v>
      </c>
      <c r="BL116" s="30">
        <v>4325.45</v>
      </c>
      <c r="BM116" s="27" t="s">
        <v>52</v>
      </c>
      <c r="BN116" s="27" t="s">
        <v>63</v>
      </c>
      <c r="BO116" s="7"/>
    </row>
    <row r="117" spans="1:67" x14ac:dyDescent="0.3">
      <c r="A117" s="19" t="s">
        <v>48</v>
      </c>
      <c r="B117" s="20" t="s">
        <v>49</v>
      </c>
      <c r="C117" s="21">
        <v>7898133136580</v>
      </c>
      <c r="D117" s="22">
        <v>23667</v>
      </c>
      <c r="E117" s="23">
        <v>15000045</v>
      </c>
      <c r="F117" s="24" t="s">
        <v>119</v>
      </c>
      <c r="G117" s="25" t="s">
        <v>37</v>
      </c>
      <c r="H117" s="26" t="s">
        <v>27</v>
      </c>
      <c r="I117" s="27">
        <v>10</v>
      </c>
      <c r="J117" s="28">
        <v>17.5</v>
      </c>
      <c r="L117" s="28">
        <v>16.222499999999997</v>
      </c>
      <c r="M117" s="28">
        <v>0</v>
      </c>
      <c r="N117" s="59">
        <f t="shared" si="41"/>
        <v>0</v>
      </c>
      <c r="P117" s="28">
        <v>0</v>
      </c>
      <c r="Q117" s="59">
        <f t="shared" si="32"/>
        <v>0</v>
      </c>
      <c r="S117" s="28">
        <v>0</v>
      </c>
      <c r="T117" s="59">
        <f t="shared" si="33"/>
        <v>0</v>
      </c>
      <c r="V117" s="28">
        <v>0</v>
      </c>
      <c r="W117" s="59">
        <f t="shared" si="34"/>
        <v>0</v>
      </c>
      <c r="Y117" s="28">
        <v>0</v>
      </c>
      <c r="Z117" s="59">
        <f t="shared" si="35"/>
        <v>0</v>
      </c>
      <c r="AB117" s="28">
        <v>0</v>
      </c>
      <c r="AC117" s="59">
        <f t="shared" si="36"/>
        <v>0</v>
      </c>
      <c r="AE117" s="28">
        <v>0</v>
      </c>
      <c r="AF117" s="59">
        <f t="shared" si="37"/>
        <v>0</v>
      </c>
      <c r="AH117" s="28">
        <v>0</v>
      </c>
      <c r="AI117" s="59">
        <f t="shared" si="38"/>
        <v>0</v>
      </c>
      <c r="AK117" s="28">
        <v>0</v>
      </c>
      <c r="AL117" s="59">
        <f t="shared" si="39"/>
        <v>0</v>
      </c>
      <c r="AN117" s="28">
        <v>0</v>
      </c>
      <c r="AO117" s="59">
        <f t="shared" si="40"/>
        <v>0</v>
      </c>
      <c r="AQ117" s="28"/>
      <c r="AR117" s="59">
        <f t="shared" si="30"/>
        <v>0</v>
      </c>
      <c r="AT117" s="28">
        <v>116.72</v>
      </c>
      <c r="AU117" s="29">
        <v>93.14</v>
      </c>
      <c r="AV117" s="29">
        <v>124.94</v>
      </c>
      <c r="AW117" s="29">
        <v>107.63</v>
      </c>
      <c r="AX117" s="29">
        <v>143.77000000000001</v>
      </c>
      <c r="AY117" s="29">
        <v>115.1</v>
      </c>
      <c r="AZ117" s="29">
        <v>153.41999999999999</v>
      </c>
      <c r="BA117" s="29">
        <v>115.9</v>
      </c>
      <c r="BB117" s="29">
        <v>154.44999999999999</v>
      </c>
      <c r="BC117" s="29">
        <v>116.72</v>
      </c>
      <c r="BD117" s="29">
        <v>155.51</v>
      </c>
      <c r="BE117" s="29">
        <v>120.1</v>
      </c>
      <c r="BF117" s="29">
        <v>159.86000000000001</v>
      </c>
      <c r="BG117" s="29">
        <v>100.2</v>
      </c>
      <c r="BH117" s="29">
        <v>138.52000000000001</v>
      </c>
      <c r="BI117" s="30">
        <v>100.81</v>
      </c>
      <c r="BJ117" s="30">
        <v>139.36000000000001</v>
      </c>
      <c r="BK117" s="30">
        <v>101.42</v>
      </c>
      <c r="BL117" s="30">
        <v>140.21</v>
      </c>
      <c r="BM117" s="27" t="s">
        <v>52</v>
      </c>
      <c r="BN117" s="27" t="s">
        <v>67</v>
      </c>
      <c r="BO117" s="7"/>
    </row>
    <row r="118" spans="1:67" x14ac:dyDescent="0.3">
      <c r="A118" s="19" t="s">
        <v>48</v>
      </c>
      <c r="B118" s="20" t="s">
        <v>49</v>
      </c>
      <c r="C118" s="21">
        <v>7898133138423</v>
      </c>
      <c r="D118" s="22">
        <v>35601</v>
      </c>
      <c r="E118" s="23">
        <v>15000036</v>
      </c>
      <c r="F118" s="24" t="s">
        <v>62</v>
      </c>
      <c r="G118" s="25" t="s">
        <v>37</v>
      </c>
      <c r="H118" s="26" t="s">
        <v>27</v>
      </c>
      <c r="I118" s="27">
        <v>100</v>
      </c>
      <c r="J118" s="28">
        <v>4.33</v>
      </c>
      <c r="L118" s="28">
        <v>4.3260000000000005</v>
      </c>
      <c r="M118" s="28">
        <v>0</v>
      </c>
      <c r="N118" s="59">
        <f t="shared" si="41"/>
        <v>0</v>
      </c>
      <c r="P118" s="28">
        <v>0</v>
      </c>
      <c r="Q118" s="59">
        <f t="shared" si="32"/>
        <v>0</v>
      </c>
      <c r="S118" s="28">
        <v>0</v>
      </c>
      <c r="T118" s="59">
        <f t="shared" si="33"/>
        <v>0</v>
      </c>
      <c r="V118" s="28">
        <v>0</v>
      </c>
      <c r="W118" s="59">
        <f t="shared" si="34"/>
        <v>0</v>
      </c>
      <c r="Y118" s="28">
        <v>0</v>
      </c>
      <c r="Z118" s="59">
        <f t="shared" si="35"/>
        <v>0</v>
      </c>
      <c r="AB118" s="28">
        <v>0</v>
      </c>
      <c r="AC118" s="59">
        <f t="shared" si="36"/>
        <v>0</v>
      </c>
      <c r="AE118" s="28">
        <v>0</v>
      </c>
      <c r="AF118" s="59">
        <f t="shared" si="37"/>
        <v>0</v>
      </c>
      <c r="AH118" s="28">
        <v>0</v>
      </c>
      <c r="AI118" s="59">
        <f t="shared" si="38"/>
        <v>0</v>
      </c>
      <c r="AK118" s="28">
        <v>0</v>
      </c>
      <c r="AL118" s="59">
        <f t="shared" si="39"/>
        <v>0</v>
      </c>
      <c r="AN118" s="28">
        <v>0</v>
      </c>
      <c r="AO118" s="59">
        <f t="shared" si="40"/>
        <v>0</v>
      </c>
      <c r="AQ118" s="28"/>
      <c r="AR118" s="59">
        <f t="shared" si="30"/>
        <v>0</v>
      </c>
      <c r="AT118" s="28">
        <v>10.987299999999999</v>
      </c>
      <c r="AU118" s="29">
        <v>876.8</v>
      </c>
      <c r="AV118" s="29">
        <v>1176.19</v>
      </c>
      <c r="AW118" s="29">
        <v>1013.22</v>
      </c>
      <c r="AX118" s="29">
        <v>1353.44</v>
      </c>
      <c r="AY118" s="29">
        <v>1083.48</v>
      </c>
      <c r="AZ118" s="29">
        <v>1444.19</v>
      </c>
      <c r="BA118" s="29">
        <v>1091.05</v>
      </c>
      <c r="BB118" s="29">
        <v>1453.95</v>
      </c>
      <c r="BC118" s="29">
        <v>1098.73</v>
      </c>
      <c r="BD118" s="29">
        <v>1463.85</v>
      </c>
      <c r="BE118" s="29">
        <v>1130.54</v>
      </c>
      <c r="BF118" s="29">
        <v>1504.79</v>
      </c>
      <c r="BG118" s="29">
        <v>943.2</v>
      </c>
      <c r="BH118" s="29">
        <v>1303.92</v>
      </c>
      <c r="BI118" s="30">
        <v>948.92</v>
      </c>
      <c r="BJ118" s="30">
        <v>1311.83</v>
      </c>
      <c r="BK118" s="30">
        <v>954.71</v>
      </c>
      <c r="BL118" s="30">
        <v>1319.83</v>
      </c>
      <c r="BM118" s="27" t="s">
        <v>52</v>
      </c>
      <c r="BN118" s="27" t="s">
        <v>63</v>
      </c>
      <c r="BO118" s="7"/>
    </row>
    <row r="119" spans="1:67" x14ac:dyDescent="0.3">
      <c r="A119" s="19" t="s">
        <v>48</v>
      </c>
      <c r="B119" s="20" t="s">
        <v>49</v>
      </c>
      <c r="C119" s="21">
        <v>7899470801476</v>
      </c>
      <c r="D119" s="22">
        <v>23720</v>
      </c>
      <c r="E119" s="23">
        <v>15000047</v>
      </c>
      <c r="F119" s="24" t="s">
        <v>117</v>
      </c>
      <c r="G119" s="25" t="s">
        <v>78</v>
      </c>
      <c r="H119" s="26" t="s">
        <v>27</v>
      </c>
      <c r="I119" s="27">
        <v>10</v>
      </c>
      <c r="J119" s="28">
        <v>146.16</v>
      </c>
      <c r="L119" s="28"/>
      <c r="M119" s="28">
        <v>0</v>
      </c>
      <c r="N119" s="59">
        <f t="shared" si="41"/>
        <v>0</v>
      </c>
      <c r="P119" s="28">
        <v>0</v>
      </c>
      <c r="Q119" s="59">
        <f t="shared" si="32"/>
        <v>0</v>
      </c>
      <c r="S119" s="28">
        <v>0</v>
      </c>
      <c r="T119" s="59">
        <f t="shared" si="33"/>
        <v>0</v>
      </c>
      <c r="V119" s="28">
        <v>0</v>
      </c>
      <c r="W119" s="59">
        <f t="shared" si="34"/>
        <v>0</v>
      </c>
      <c r="Y119" s="28">
        <v>0</v>
      </c>
      <c r="Z119" s="59">
        <f t="shared" si="35"/>
        <v>0</v>
      </c>
      <c r="AB119" s="28">
        <v>0</v>
      </c>
      <c r="AC119" s="59">
        <f t="shared" si="36"/>
        <v>0</v>
      </c>
      <c r="AE119" s="28">
        <v>0</v>
      </c>
      <c r="AF119" s="59">
        <f t="shared" si="37"/>
        <v>0</v>
      </c>
      <c r="AH119" s="28">
        <v>0</v>
      </c>
      <c r="AI119" s="59">
        <f t="shared" si="38"/>
        <v>0</v>
      </c>
      <c r="AK119" s="28">
        <v>0</v>
      </c>
      <c r="AL119" s="59">
        <f t="shared" si="39"/>
        <v>0</v>
      </c>
      <c r="AN119" s="28">
        <v>0</v>
      </c>
      <c r="AO119" s="59">
        <f t="shared" si="40"/>
        <v>0</v>
      </c>
      <c r="AQ119" s="28"/>
      <c r="AR119" s="59">
        <f t="shared" si="30"/>
        <v>0</v>
      </c>
      <c r="AT119" s="28">
        <v>704.68</v>
      </c>
      <c r="AU119" s="29">
        <v>562.34</v>
      </c>
      <c r="AV119" s="29">
        <v>754.35</v>
      </c>
      <c r="AW119" s="29">
        <v>649.83000000000004</v>
      </c>
      <c r="AX119" s="29">
        <v>868.03</v>
      </c>
      <c r="AY119" s="29">
        <v>694.9</v>
      </c>
      <c r="AZ119" s="29">
        <v>926.24</v>
      </c>
      <c r="BA119" s="29">
        <v>699.75</v>
      </c>
      <c r="BB119" s="29">
        <v>932.5</v>
      </c>
      <c r="BC119" s="29">
        <v>704.68</v>
      </c>
      <c r="BD119" s="29">
        <v>938.85</v>
      </c>
      <c r="BE119" s="29">
        <v>725.08</v>
      </c>
      <c r="BF119" s="29">
        <v>965.11</v>
      </c>
      <c r="BG119" s="29">
        <v>604.92999999999995</v>
      </c>
      <c r="BH119" s="29">
        <v>836.28</v>
      </c>
      <c r="BI119" s="30">
        <v>608.6</v>
      </c>
      <c r="BJ119" s="30">
        <v>841.35</v>
      </c>
      <c r="BK119" s="30">
        <v>612.30999999999995</v>
      </c>
      <c r="BL119" s="30">
        <v>846.48</v>
      </c>
      <c r="BM119" s="27" t="s">
        <v>52</v>
      </c>
      <c r="BN119" s="27" t="s">
        <v>63</v>
      </c>
      <c r="BO119" s="7"/>
    </row>
    <row r="120" spans="1:67" x14ac:dyDescent="0.3">
      <c r="A120" s="19" t="s">
        <v>48</v>
      </c>
      <c r="B120" s="20" t="s">
        <v>49</v>
      </c>
      <c r="C120" s="21">
        <v>7899470807034</v>
      </c>
      <c r="D120" s="22">
        <v>35630</v>
      </c>
      <c r="E120" s="23">
        <v>15000037</v>
      </c>
      <c r="F120" s="24" t="s">
        <v>61</v>
      </c>
      <c r="G120" s="25" t="s">
        <v>59</v>
      </c>
      <c r="H120" s="26" t="s">
        <v>27</v>
      </c>
      <c r="I120" s="27">
        <v>50</v>
      </c>
      <c r="J120" s="28">
        <v>1.65</v>
      </c>
      <c r="L120" s="28">
        <v>1.6274999999999999</v>
      </c>
      <c r="M120" s="28">
        <v>0</v>
      </c>
      <c r="N120" s="59">
        <f t="shared" si="41"/>
        <v>0</v>
      </c>
      <c r="P120" s="28">
        <v>0</v>
      </c>
      <c r="Q120" s="59">
        <f t="shared" si="32"/>
        <v>0</v>
      </c>
      <c r="S120" s="28">
        <v>0</v>
      </c>
      <c r="T120" s="59">
        <f t="shared" si="33"/>
        <v>0</v>
      </c>
      <c r="V120" s="28">
        <v>0</v>
      </c>
      <c r="W120" s="59">
        <f t="shared" si="34"/>
        <v>0</v>
      </c>
      <c r="Y120" s="28">
        <v>0</v>
      </c>
      <c r="Z120" s="59">
        <f t="shared" si="35"/>
        <v>0</v>
      </c>
      <c r="AB120" s="28">
        <v>0</v>
      </c>
      <c r="AC120" s="59">
        <f t="shared" si="36"/>
        <v>0</v>
      </c>
      <c r="AE120" s="28">
        <v>0</v>
      </c>
      <c r="AF120" s="59">
        <f t="shared" si="37"/>
        <v>0</v>
      </c>
      <c r="AH120" s="28">
        <v>0</v>
      </c>
      <c r="AI120" s="59">
        <f t="shared" si="38"/>
        <v>0</v>
      </c>
      <c r="AK120" s="28">
        <v>0</v>
      </c>
      <c r="AL120" s="59">
        <f t="shared" si="39"/>
        <v>0</v>
      </c>
      <c r="AN120" s="28">
        <v>0</v>
      </c>
      <c r="AO120" s="59">
        <f t="shared" si="40"/>
        <v>0</v>
      </c>
      <c r="AQ120" s="28"/>
      <c r="AR120" s="59">
        <f t="shared" si="30"/>
        <v>0</v>
      </c>
      <c r="AT120" s="28">
        <v>8.69</v>
      </c>
      <c r="AU120" s="29">
        <v>6.93</v>
      </c>
      <c r="AV120" s="29">
        <v>9.2899999999999991</v>
      </c>
      <c r="AW120" s="29">
        <v>8.01</v>
      </c>
      <c r="AX120" s="29">
        <v>10.7</v>
      </c>
      <c r="AY120" s="29">
        <v>8.56</v>
      </c>
      <c r="AZ120" s="29">
        <v>11.41</v>
      </c>
      <c r="BA120" s="29">
        <v>8.6199999999999992</v>
      </c>
      <c r="BB120" s="29">
        <v>11.48</v>
      </c>
      <c r="BC120" s="29">
        <v>8.69</v>
      </c>
      <c r="BD120" s="29">
        <v>11.58</v>
      </c>
      <c r="BE120" s="29">
        <v>8.94</v>
      </c>
      <c r="BF120" s="29">
        <v>11.9</v>
      </c>
      <c r="BG120" s="29">
        <v>7.46</v>
      </c>
      <c r="BH120" s="29">
        <v>10.31</v>
      </c>
      <c r="BI120" s="30">
        <v>7.51</v>
      </c>
      <c r="BJ120" s="30">
        <v>10.38</v>
      </c>
      <c r="BK120" s="30">
        <v>7.55</v>
      </c>
      <c r="BL120" s="30">
        <v>10.44</v>
      </c>
      <c r="BM120" s="27" t="s">
        <v>52</v>
      </c>
      <c r="BN120" s="27" t="s">
        <v>53</v>
      </c>
      <c r="BO120" s="7"/>
    </row>
    <row r="121" spans="1:67" x14ac:dyDescent="0.3">
      <c r="A121" s="19" t="s">
        <v>48</v>
      </c>
      <c r="B121" s="20" t="s">
        <v>49</v>
      </c>
      <c r="C121" s="21">
        <v>7899470807041</v>
      </c>
      <c r="D121" s="22">
        <v>35636</v>
      </c>
      <c r="E121" s="23">
        <v>15000038</v>
      </c>
      <c r="F121" s="24" t="s">
        <v>60</v>
      </c>
      <c r="G121" s="25" t="s">
        <v>59</v>
      </c>
      <c r="H121" s="26" t="s">
        <v>27</v>
      </c>
      <c r="I121" s="27">
        <v>50</v>
      </c>
      <c r="J121" s="28">
        <v>1.96</v>
      </c>
      <c r="L121" s="28"/>
      <c r="M121" s="28">
        <v>0</v>
      </c>
      <c r="N121" s="59">
        <f t="shared" si="41"/>
        <v>0</v>
      </c>
      <c r="P121" s="28">
        <v>0</v>
      </c>
      <c r="Q121" s="59">
        <f t="shared" si="32"/>
        <v>0</v>
      </c>
      <c r="S121" s="28">
        <v>0</v>
      </c>
      <c r="T121" s="59">
        <f t="shared" si="33"/>
        <v>0</v>
      </c>
      <c r="V121" s="28">
        <v>0</v>
      </c>
      <c r="W121" s="59">
        <f t="shared" si="34"/>
        <v>0</v>
      </c>
      <c r="Y121" s="28">
        <v>0</v>
      </c>
      <c r="Z121" s="59">
        <f t="shared" si="35"/>
        <v>0</v>
      </c>
      <c r="AB121" s="28">
        <v>0</v>
      </c>
      <c r="AC121" s="59">
        <f t="shared" si="36"/>
        <v>0</v>
      </c>
      <c r="AE121" s="28">
        <v>0</v>
      </c>
      <c r="AF121" s="59">
        <f t="shared" si="37"/>
        <v>0</v>
      </c>
      <c r="AH121" s="28">
        <v>0</v>
      </c>
      <c r="AI121" s="59">
        <f t="shared" si="38"/>
        <v>0</v>
      </c>
      <c r="AK121" s="28">
        <v>0</v>
      </c>
      <c r="AL121" s="59">
        <f t="shared" si="39"/>
        <v>0</v>
      </c>
      <c r="AN121" s="28">
        <v>0</v>
      </c>
      <c r="AO121" s="59">
        <f t="shared" si="40"/>
        <v>0</v>
      </c>
      <c r="AQ121" s="28"/>
      <c r="AR121" s="59">
        <f t="shared" si="30"/>
        <v>0</v>
      </c>
      <c r="AT121" s="28">
        <v>10.43</v>
      </c>
      <c r="AU121" s="29">
        <v>8.32</v>
      </c>
      <c r="AV121" s="29">
        <v>11.16</v>
      </c>
      <c r="AW121" s="29">
        <v>9.61</v>
      </c>
      <c r="AX121" s="29">
        <v>12.83</v>
      </c>
      <c r="AY121" s="29">
        <v>10.28</v>
      </c>
      <c r="AZ121" s="29">
        <v>13.7</v>
      </c>
      <c r="BA121" s="29">
        <v>10.35</v>
      </c>
      <c r="BB121" s="29">
        <v>13.79</v>
      </c>
      <c r="BC121" s="29">
        <v>10.43</v>
      </c>
      <c r="BD121" s="29">
        <v>13.9</v>
      </c>
      <c r="BE121" s="29">
        <v>10.73</v>
      </c>
      <c r="BF121" s="29">
        <v>14.28</v>
      </c>
      <c r="BG121" s="29">
        <v>8.9499999999999993</v>
      </c>
      <c r="BH121" s="29">
        <v>12.37</v>
      </c>
      <c r="BI121" s="30">
        <v>9.01</v>
      </c>
      <c r="BJ121" s="30">
        <v>12.46</v>
      </c>
      <c r="BK121" s="30">
        <v>9.06</v>
      </c>
      <c r="BL121" s="30">
        <v>12.53</v>
      </c>
      <c r="BM121" s="27" t="s">
        <v>52</v>
      </c>
      <c r="BN121" s="27" t="s">
        <v>53</v>
      </c>
      <c r="BO121" s="7"/>
    </row>
    <row r="122" spans="1:67" x14ac:dyDescent="0.3">
      <c r="A122" s="19" t="s">
        <v>48</v>
      </c>
      <c r="B122" s="20" t="s">
        <v>49</v>
      </c>
      <c r="C122" s="21">
        <v>7899470802763</v>
      </c>
      <c r="D122" s="22">
        <v>23671</v>
      </c>
      <c r="E122" s="23">
        <v>15000046</v>
      </c>
      <c r="F122" s="24" t="s">
        <v>118</v>
      </c>
      <c r="G122" s="25" t="s">
        <v>59</v>
      </c>
      <c r="H122" s="26" t="s">
        <v>27</v>
      </c>
      <c r="I122" s="27">
        <v>10</v>
      </c>
      <c r="J122" s="28">
        <v>373.38</v>
      </c>
      <c r="L122" s="28"/>
      <c r="M122" s="28">
        <v>0</v>
      </c>
      <c r="N122" s="59">
        <f t="shared" si="41"/>
        <v>0</v>
      </c>
      <c r="P122" s="28">
        <v>0</v>
      </c>
      <c r="Q122" s="59">
        <f t="shared" si="32"/>
        <v>0</v>
      </c>
      <c r="S122" s="28">
        <v>0</v>
      </c>
      <c r="T122" s="59">
        <f t="shared" si="33"/>
        <v>0</v>
      </c>
      <c r="V122" s="28">
        <v>0</v>
      </c>
      <c r="W122" s="59">
        <f t="shared" si="34"/>
        <v>0</v>
      </c>
      <c r="Y122" s="28">
        <v>0</v>
      </c>
      <c r="Z122" s="59">
        <f t="shared" si="35"/>
        <v>0</v>
      </c>
      <c r="AB122" s="28">
        <v>0</v>
      </c>
      <c r="AC122" s="59">
        <f t="shared" si="36"/>
        <v>0</v>
      </c>
      <c r="AE122" s="28">
        <v>0</v>
      </c>
      <c r="AF122" s="59">
        <f t="shared" si="37"/>
        <v>0</v>
      </c>
      <c r="AH122" s="28">
        <v>0</v>
      </c>
      <c r="AI122" s="59">
        <f t="shared" si="38"/>
        <v>0</v>
      </c>
      <c r="AK122" s="28">
        <v>0</v>
      </c>
      <c r="AL122" s="59">
        <f t="shared" si="39"/>
        <v>0</v>
      </c>
      <c r="AN122" s="28">
        <v>0</v>
      </c>
      <c r="AO122" s="59">
        <f t="shared" si="40"/>
        <v>0</v>
      </c>
      <c r="AQ122" s="28"/>
      <c r="AR122" s="59">
        <f t="shared" si="30"/>
        <v>0</v>
      </c>
      <c r="AT122" s="28">
        <v>1869.64</v>
      </c>
      <c r="AU122" s="29">
        <v>1491.99</v>
      </c>
      <c r="AV122" s="29">
        <v>2001.45</v>
      </c>
      <c r="AW122" s="29">
        <v>1724.13</v>
      </c>
      <c r="AX122" s="29">
        <v>2303.06</v>
      </c>
      <c r="AY122" s="29">
        <v>1843.7</v>
      </c>
      <c r="AZ122" s="29">
        <v>2457.5100000000002</v>
      </c>
      <c r="BA122" s="29">
        <v>1856.58</v>
      </c>
      <c r="BB122" s="29">
        <v>2474.11</v>
      </c>
      <c r="BC122" s="29">
        <v>1869.64</v>
      </c>
      <c r="BD122" s="29">
        <v>2490.94</v>
      </c>
      <c r="BE122" s="29">
        <v>1923.77</v>
      </c>
      <c r="BF122" s="29">
        <v>2560.6</v>
      </c>
      <c r="BG122" s="29">
        <v>1604.99</v>
      </c>
      <c r="BH122" s="29">
        <v>2218.81</v>
      </c>
      <c r="BI122" s="30">
        <v>1614.72</v>
      </c>
      <c r="BJ122" s="30">
        <v>2232.2600000000002</v>
      </c>
      <c r="BK122" s="30">
        <v>1624.56</v>
      </c>
      <c r="BL122" s="30">
        <v>2245.86</v>
      </c>
      <c r="BM122" s="27" t="s">
        <v>52</v>
      </c>
      <c r="BN122" s="27" t="s">
        <v>55</v>
      </c>
      <c r="BO122" s="7"/>
    </row>
    <row r="123" spans="1:67" x14ac:dyDescent="0.3">
      <c r="A123" s="19" t="s">
        <v>48</v>
      </c>
      <c r="B123" s="20" t="s">
        <v>49</v>
      </c>
      <c r="C123" s="21">
        <v>7898133138577</v>
      </c>
      <c r="D123" s="22">
        <v>23777</v>
      </c>
      <c r="E123" s="23">
        <v>15000048</v>
      </c>
      <c r="F123" s="24" t="s">
        <v>116</v>
      </c>
      <c r="G123" s="25" t="s">
        <v>37</v>
      </c>
      <c r="H123" s="26" t="s">
        <v>27</v>
      </c>
      <c r="I123" s="27">
        <v>10</v>
      </c>
      <c r="J123" s="28">
        <v>114.18</v>
      </c>
      <c r="L123" s="28"/>
      <c r="M123" s="28">
        <v>0</v>
      </c>
      <c r="N123" s="59">
        <f t="shared" si="41"/>
        <v>0</v>
      </c>
      <c r="P123" s="28">
        <v>0</v>
      </c>
      <c r="Q123" s="59">
        <f t="shared" si="32"/>
        <v>0</v>
      </c>
      <c r="S123" s="28">
        <v>0</v>
      </c>
      <c r="T123" s="59">
        <f t="shared" si="33"/>
        <v>0</v>
      </c>
      <c r="V123" s="28">
        <v>0</v>
      </c>
      <c r="W123" s="59">
        <f t="shared" si="34"/>
        <v>0</v>
      </c>
      <c r="Y123" s="28">
        <v>0</v>
      </c>
      <c r="Z123" s="59">
        <f t="shared" si="35"/>
        <v>0</v>
      </c>
      <c r="AB123" s="28">
        <v>0</v>
      </c>
      <c r="AC123" s="59">
        <f t="shared" si="36"/>
        <v>0</v>
      </c>
      <c r="AE123" s="28">
        <v>0</v>
      </c>
      <c r="AF123" s="59">
        <f t="shared" si="37"/>
        <v>0</v>
      </c>
      <c r="AH123" s="28">
        <v>0</v>
      </c>
      <c r="AI123" s="59">
        <f t="shared" si="38"/>
        <v>0</v>
      </c>
      <c r="AK123" s="28">
        <v>0</v>
      </c>
      <c r="AL123" s="59">
        <f t="shared" si="39"/>
        <v>0</v>
      </c>
      <c r="AN123" s="28">
        <v>0</v>
      </c>
      <c r="AO123" s="59">
        <f t="shared" si="40"/>
        <v>0</v>
      </c>
      <c r="AQ123" s="28"/>
      <c r="AR123" s="59">
        <f t="shared" si="30"/>
        <v>0</v>
      </c>
      <c r="AT123" s="28">
        <v>162.53</v>
      </c>
      <c r="AU123" s="29">
        <v>129.69999999999999</v>
      </c>
      <c r="AV123" s="29">
        <v>173.98</v>
      </c>
      <c r="AW123" s="29">
        <v>149.88</v>
      </c>
      <c r="AX123" s="29">
        <v>200.2</v>
      </c>
      <c r="AY123" s="29">
        <v>160.27000000000001</v>
      </c>
      <c r="AZ123" s="29">
        <v>213.62</v>
      </c>
      <c r="BA123" s="29">
        <v>161.38999999999999</v>
      </c>
      <c r="BB123" s="29">
        <v>215.07</v>
      </c>
      <c r="BC123" s="29">
        <v>162.53</v>
      </c>
      <c r="BD123" s="29">
        <v>216.54</v>
      </c>
      <c r="BE123" s="29">
        <v>167.24</v>
      </c>
      <c r="BF123" s="29">
        <v>222.6</v>
      </c>
      <c r="BG123" s="29">
        <v>139.52000000000001</v>
      </c>
      <c r="BH123" s="29">
        <v>192.88</v>
      </c>
      <c r="BI123" s="30">
        <v>140.37</v>
      </c>
      <c r="BJ123" s="30">
        <v>194.05</v>
      </c>
      <c r="BK123" s="30">
        <v>141.22999999999999</v>
      </c>
      <c r="BL123" s="30">
        <v>195.24</v>
      </c>
      <c r="BM123" s="27" t="s">
        <v>52</v>
      </c>
      <c r="BN123" s="27" t="s">
        <v>67</v>
      </c>
      <c r="BO123" s="7"/>
    </row>
    <row r="124" spans="1:67" x14ac:dyDescent="0.3">
      <c r="A124" s="19" t="s">
        <v>48</v>
      </c>
      <c r="B124" s="20" t="s">
        <v>49</v>
      </c>
      <c r="C124" s="21">
        <v>7899470805993</v>
      </c>
      <c r="D124" s="22">
        <v>30024</v>
      </c>
      <c r="E124" s="23">
        <v>15000030</v>
      </c>
      <c r="F124" s="24" t="s">
        <v>73</v>
      </c>
      <c r="G124" s="25" t="s">
        <v>69</v>
      </c>
      <c r="H124" s="26" t="s">
        <v>27</v>
      </c>
      <c r="I124" s="27">
        <v>50</v>
      </c>
      <c r="J124" s="28">
        <v>1.26</v>
      </c>
      <c r="L124" s="28"/>
      <c r="M124" s="28">
        <v>0</v>
      </c>
      <c r="N124" s="59">
        <f t="shared" si="41"/>
        <v>0</v>
      </c>
      <c r="P124" s="28">
        <v>0</v>
      </c>
      <c r="Q124" s="59">
        <f t="shared" si="32"/>
        <v>0</v>
      </c>
      <c r="S124" s="28">
        <v>0</v>
      </c>
      <c r="T124" s="59">
        <f t="shared" si="33"/>
        <v>0</v>
      </c>
      <c r="V124" s="28">
        <v>0</v>
      </c>
      <c r="W124" s="59">
        <f t="shared" si="34"/>
        <v>0</v>
      </c>
      <c r="Y124" s="28">
        <v>0</v>
      </c>
      <c r="Z124" s="59">
        <f t="shared" si="35"/>
        <v>0</v>
      </c>
      <c r="AB124" s="28">
        <v>0</v>
      </c>
      <c r="AC124" s="59">
        <f t="shared" si="36"/>
        <v>0</v>
      </c>
      <c r="AE124" s="28">
        <v>0</v>
      </c>
      <c r="AF124" s="59">
        <f t="shared" si="37"/>
        <v>0</v>
      </c>
      <c r="AH124" s="28">
        <v>0</v>
      </c>
      <c r="AI124" s="59">
        <f t="shared" si="38"/>
        <v>0</v>
      </c>
      <c r="AK124" s="28">
        <v>0</v>
      </c>
      <c r="AL124" s="59">
        <f t="shared" si="39"/>
        <v>0</v>
      </c>
      <c r="AN124" s="28">
        <v>0</v>
      </c>
      <c r="AO124" s="59">
        <f t="shared" si="40"/>
        <v>0</v>
      </c>
      <c r="AQ124" s="28"/>
      <c r="AR124" s="59">
        <f t="shared" si="30"/>
        <v>0</v>
      </c>
      <c r="AT124" s="28">
        <v>10.186399999999999</v>
      </c>
      <c r="AU124" s="29">
        <v>406.44</v>
      </c>
      <c r="AV124" s="29">
        <v>545.22</v>
      </c>
      <c r="AW124" s="29">
        <v>469.68</v>
      </c>
      <c r="AX124" s="29">
        <v>627.39</v>
      </c>
      <c r="AY124" s="29">
        <v>502.25</v>
      </c>
      <c r="AZ124" s="29">
        <v>669.46</v>
      </c>
      <c r="BA124" s="29">
        <v>505.76</v>
      </c>
      <c r="BB124" s="29">
        <v>673.98</v>
      </c>
      <c r="BC124" s="29">
        <v>509.32</v>
      </c>
      <c r="BD124" s="29">
        <v>678.57</v>
      </c>
      <c r="BE124" s="29">
        <v>524.07000000000005</v>
      </c>
      <c r="BF124" s="29">
        <v>697.56</v>
      </c>
      <c r="BG124" s="29">
        <v>437.23</v>
      </c>
      <c r="BH124" s="29">
        <v>604.45000000000005</v>
      </c>
      <c r="BI124" s="30">
        <v>439.88</v>
      </c>
      <c r="BJ124" s="30">
        <v>608.11</v>
      </c>
      <c r="BK124" s="30">
        <v>442.56</v>
      </c>
      <c r="BL124" s="30">
        <v>611.80999999999995</v>
      </c>
      <c r="BM124" s="27" t="s">
        <v>52</v>
      </c>
      <c r="BN124" s="27" t="s">
        <v>55</v>
      </c>
      <c r="BO124" s="7"/>
    </row>
    <row r="125" spans="1:67" x14ac:dyDescent="0.3">
      <c r="A125" s="19" t="s">
        <v>48</v>
      </c>
      <c r="B125" s="20" t="s">
        <v>49</v>
      </c>
      <c r="C125" s="21">
        <v>7899470806006</v>
      </c>
      <c r="D125" s="22">
        <v>30025</v>
      </c>
      <c r="E125" s="23">
        <v>15000031</v>
      </c>
      <c r="F125" s="24" t="s">
        <v>72</v>
      </c>
      <c r="G125" s="25" t="s">
        <v>69</v>
      </c>
      <c r="H125" s="26" t="s">
        <v>27</v>
      </c>
      <c r="I125" s="27">
        <v>50</v>
      </c>
      <c r="J125" s="28">
        <v>1.33</v>
      </c>
      <c r="L125" s="28"/>
      <c r="M125" s="28">
        <v>0</v>
      </c>
      <c r="N125" s="59">
        <f t="shared" si="41"/>
        <v>0</v>
      </c>
      <c r="P125" s="28">
        <v>0</v>
      </c>
      <c r="Q125" s="59">
        <f t="shared" si="32"/>
        <v>0</v>
      </c>
      <c r="S125" s="28">
        <v>0</v>
      </c>
      <c r="T125" s="59">
        <f t="shared" si="33"/>
        <v>0</v>
      </c>
      <c r="V125" s="28">
        <v>0</v>
      </c>
      <c r="W125" s="59">
        <f t="shared" si="34"/>
        <v>0</v>
      </c>
      <c r="Y125" s="28">
        <v>0</v>
      </c>
      <c r="Z125" s="59">
        <f t="shared" si="35"/>
        <v>0</v>
      </c>
      <c r="AB125" s="28">
        <v>0</v>
      </c>
      <c r="AC125" s="59">
        <f t="shared" si="36"/>
        <v>0</v>
      </c>
      <c r="AE125" s="28">
        <v>0</v>
      </c>
      <c r="AF125" s="59">
        <f t="shared" si="37"/>
        <v>0</v>
      </c>
      <c r="AH125" s="28">
        <v>0</v>
      </c>
      <c r="AI125" s="59">
        <f t="shared" si="38"/>
        <v>0</v>
      </c>
      <c r="AK125" s="28">
        <v>0</v>
      </c>
      <c r="AL125" s="59">
        <f t="shared" si="39"/>
        <v>0</v>
      </c>
      <c r="AN125" s="28">
        <v>0</v>
      </c>
      <c r="AO125" s="59">
        <f t="shared" si="40"/>
        <v>0</v>
      </c>
      <c r="AQ125" s="28"/>
      <c r="AR125" s="59">
        <f t="shared" si="30"/>
        <v>0</v>
      </c>
      <c r="AT125" s="28">
        <v>14.538399999999999</v>
      </c>
      <c r="AU125" s="29">
        <v>580.09</v>
      </c>
      <c r="AV125" s="29">
        <v>778.17</v>
      </c>
      <c r="AW125" s="29">
        <v>670.34</v>
      </c>
      <c r="AX125" s="29">
        <v>895.42</v>
      </c>
      <c r="AY125" s="29">
        <v>716.83</v>
      </c>
      <c r="AZ125" s="29">
        <v>955.48</v>
      </c>
      <c r="BA125" s="29">
        <v>721.84</v>
      </c>
      <c r="BB125" s="29">
        <v>961.93</v>
      </c>
      <c r="BC125" s="29">
        <v>726.92</v>
      </c>
      <c r="BD125" s="29">
        <v>968.48</v>
      </c>
      <c r="BE125" s="29">
        <v>747.97</v>
      </c>
      <c r="BF125" s="29">
        <v>995.57</v>
      </c>
      <c r="BG125" s="29">
        <v>624.02</v>
      </c>
      <c r="BH125" s="29">
        <v>862.67</v>
      </c>
      <c r="BI125" s="30">
        <v>627.80999999999995</v>
      </c>
      <c r="BJ125" s="30">
        <v>867.91</v>
      </c>
      <c r="BK125" s="30">
        <v>631.63</v>
      </c>
      <c r="BL125" s="30">
        <v>873.19</v>
      </c>
      <c r="BM125" s="27" t="s">
        <v>52</v>
      </c>
      <c r="BN125" s="27" t="s">
        <v>55</v>
      </c>
      <c r="BO125" s="7"/>
    </row>
    <row r="126" spans="1:67" x14ac:dyDescent="0.3">
      <c r="A126" s="19" t="s">
        <v>48</v>
      </c>
      <c r="B126" s="20" t="s">
        <v>49</v>
      </c>
      <c r="C126" s="21">
        <v>7899470806600</v>
      </c>
      <c r="D126" s="22">
        <v>34432</v>
      </c>
      <c r="E126" s="23">
        <v>15000034</v>
      </c>
      <c r="F126" s="24" t="s">
        <v>68</v>
      </c>
      <c r="G126" s="25" t="s">
        <v>69</v>
      </c>
      <c r="H126" s="26" t="s">
        <v>27</v>
      </c>
      <c r="I126" s="27">
        <v>50</v>
      </c>
      <c r="J126" s="28">
        <v>1.9</v>
      </c>
      <c r="L126" s="28">
        <v>1.6485000000000001</v>
      </c>
      <c r="M126" s="28">
        <v>0</v>
      </c>
      <c r="N126" s="59">
        <f t="shared" si="41"/>
        <v>0</v>
      </c>
      <c r="P126" s="28">
        <v>0</v>
      </c>
      <c r="Q126" s="59">
        <f t="shared" si="32"/>
        <v>0</v>
      </c>
      <c r="S126" s="28">
        <v>0</v>
      </c>
      <c r="T126" s="59">
        <f t="shared" si="33"/>
        <v>0</v>
      </c>
      <c r="V126" s="28">
        <v>0</v>
      </c>
      <c r="W126" s="59">
        <f t="shared" si="34"/>
        <v>0</v>
      </c>
      <c r="Y126" s="28">
        <v>0</v>
      </c>
      <c r="Z126" s="59">
        <f t="shared" si="35"/>
        <v>0</v>
      </c>
      <c r="AB126" s="28">
        <v>0</v>
      </c>
      <c r="AC126" s="59">
        <f t="shared" si="36"/>
        <v>0</v>
      </c>
      <c r="AE126" s="28">
        <v>0</v>
      </c>
      <c r="AF126" s="59">
        <f t="shared" si="37"/>
        <v>0</v>
      </c>
      <c r="AH126" s="28">
        <v>0</v>
      </c>
      <c r="AI126" s="59">
        <f t="shared" si="38"/>
        <v>0</v>
      </c>
      <c r="AK126" s="28">
        <v>0</v>
      </c>
      <c r="AL126" s="59">
        <f t="shared" si="39"/>
        <v>0</v>
      </c>
      <c r="AN126" s="28">
        <v>0</v>
      </c>
      <c r="AO126" s="59">
        <f t="shared" si="40"/>
        <v>0</v>
      </c>
      <c r="AQ126" s="28"/>
      <c r="AR126" s="59">
        <f t="shared" si="30"/>
        <v>0</v>
      </c>
      <c r="AT126" s="28">
        <v>6.6834000000000007</v>
      </c>
      <c r="AU126" s="29">
        <v>266.67</v>
      </c>
      <c r="AV126" s="29">
        <v>357.72</v>
      </c>
      <c r="AW126" s="29">
        <v>308.16000000000003</v>
      </c>
      <c r="AX126" s="29">
        <v>411.63</v>
      </c>
      <c r="AY126" s="29">
        <v>329.53</v>
      </c>
      <c r="AZ126" s="29">
        <v>439.23</v>
      </c>
      <c r="BA126" s="29">
        <v>331.83</v>
      </c>
      <c r="BB126" s="29">
        <v>442.2</v>
      </c>
      <c r="BC126" s="29">
        <v>334.17</v>
      </c>
      <c r="BD126" s="29">
        <v>445.22</v>
      </c>
      <c r="BE126" s="29">
        <v>343.85</v>
      </c>
      <c r="BF126" s="29">
        <v>457.68</v>
      </c>
      <c r="BG126" s="29">
        <v>286.87</v>
      </c>
      <c r="BH126" s="29">
        <v>396.58</v>
      </c>
      <c r="BI126" s="30">
        <v>288.61</v>
      </c>
      <c r="BJ126" s="30">
        <v>398.99</v>
      </c>
      <c r="BK126" s="30">
        <v>290.37</v>
      </c>
      <c r="BL126" s="30">
        <v>401.42</v>
      </c>
      <c r="BM126" s="27" t="s">
        <v>52</v>
      </c>
      <c r="BN126" s="27" t="s">
        <v>55</v>
      </c>
      <c r="BO126" s="7"/>
    </row>
    <row r="127" spans="1:67" x14ac:dyDescent="0.3">
      <c r="A127" s="19" t="s">
        <v>48</v>
      </c>
      <c r="B127" s="20" t="s">
        <v>49</v>
      </c>
      <c r="C127" s="21">
        <v>7899470802596</v>
      </c>
      <c r="D127" s="22">
        <v>28481</v>
      </c>
      <c r="E127" s="23">
        <v>15000027</v>
      </c>
      <c r="F127" s="24" t="s">
        <v>77</v>
      </c>
      <c r="G127" s="25" t="s">
        <v>78</v>
      </c>
      <c r="H127" s="26" t="s">
        <v>27</v>
      </c>
      <c r="I127" s="27">
        <v>200</v>
      </c>
      <c r="J127" s="28">
        <v>5.51</v>
      </c>
      <c r="L127" s="28">
        <v>5.5125000000000002</v>
      </c>
      <c r="M127" s="28">
        <v>0</v>
      </c>
      <c r="N127" s="59">
        <f t="shared" si="41"/>
        <v>0</v>
      </c>
      <c r="P127" s="28">
        <v>0</v>
      </c>
      <c r="Q127" s="59">
        <f t="shared" si="32"/>
        <v>0</v>
      </c>
      <c r="S127" s="28">
        <v>0</v>
      </c>
      <c r="T127" s="59">
        <f t="shared" si="33"/>
        <v>0</v>
      </c>
      <c r="V127" s="28">
        <v>0</v>
      </c>
      <c r="W127" s="59">
        <f t="shared" si="34"/>
        <v>0</v>
      </c>
      <c r="Y127" s="28">
        <v>0</v>
      </c>
      <c r="Z127" s="59">
        <f t="shared" si="35"/>
        <v>0</v>
      </c>
      <c r="AB127" s="28">
        <v>0</v>
      </c>
      <c r="AC127" s="59">
        <f t="shared" si="36"/>
        <v>0</v>
      </c>
      <c r="AE127" s="28">
        <v>0</v>
      </c>
      <c r="AF127" s="59">
        <f t="shared" si="37"/>
        <v>0</v>
      </c>
      <c r="AH127" s="28">
        <v>0</v>
      </c>
      <c r="AI127" s="59">
        <f t="shared" si="38"/>
        <v>0</v>
      </c>
      <c r="AK127" s="28">
        <v>0</v>
      </c>
      <c r="AL127" s="59">
        <f t="shared" si="39"/>
        <v>0</v>
      </c>
      <c r="AN127" s="28">
        <v>0</v>
      </c>
      <c r="AO127" s="59">
        <f t="shared" si="40"/>
        <v>0</v>
      </c>
      <c r="AQ127" s="28"/>
      <c r="AR127" s="59">
        <f t="shared" si="30"/>
        <v>0</v>
      </c>
      <c r="AT127" s="28">
        <v>11.443199999999999</v>
      </c>
      <c r="AU127" s="29">
        <v>1826.36</v>
      </c>
      <c r="AV127" s="29">
        <v>2449.9899999999998</v>
      </c>
      <c r="AW127" s="29">
        <v>2110.52</v>
      </c>
      <c r="AX127" s="29">
        <v>2819.19</v>
      </c>
      <c r="AY127" s="29">
        <v>2256.89</v>
      </c>
      <c r="AZ127" s="29">
        <v>3008.26</v>
      </c>
      <c r="BA127" s="29">
        <v>2272.65</v>
      </c>
      <c r="BB127" s="29">
        <v>3028.57</v>
      </c>
      <c r="BC127" s="29">
        <v>2288.64</v>
      </c>
      <c r="BD127" s="29">
        <v>3049.17</v>
      </c>
      <c r="BE127" s="29">
        <v>2354.9</v>
      </c>
      <c r="BF127" s="29">
        <v>3134.45</v>
      </c>
      <c r="BG127" s="29">
        <v>1964.68</v>
      </c>
      <c r="BH127" s="29">
        <v>2716.06</v>
      </c>
      <c r="BI127" s="30">
        <v>1976.59</v>
      </c>
      <c r="BJ127" s="30">
        <v>2732.52</v>
      </c>
      <c r="BK127" s="30">
        <v>1988.64</v>
      </c>
      <c r="BL127" s="30">
        <v>2749.18</v>
      </c>
      <c r="BM127" s="27" t="s">
        <v>52</v>
      </c>
      <c r="BN127" s="27" t="s">
        <v>55</v>
      </c>
      <c r="BO127" s="7"/>
    </row>
    <row r="128" spans="1:67" x14ac:dyDescent="0.3">
      <c r="A128" s="19" t="s">
        <v>48</v>
      </c>
      <c r="B128" s="20" t="s">
        <v>49</v>
      </c>
      <c r="C128" s="21">
        <v>7899470805788</v>
      </c>
      <c r="D128" s="22">
        <v>33550</v>
      </c>
      <c r="E128" s="23">
        <v>15000032</v>
      </c>
      <c r="F128" s="24" t="s">
        <v>71</v>
      </c>
      <c r="G128" s="25" t="s">
        <v>51</v>
      </c>
      <c r="H128" s="26" t="s">
        <v>27</v>
      </c>
      <c r="I128" s="27">
        <v>50</v>
      </c>
      <c r="J128" s="28">
        <v>0.87</v>
      </c>
      <c r="L128" s="28">
        <v>0.87149999999999994</v>
      </c>
      <c r="M128" s="28">
        <v>0</v>
      </c>
      <c r="N128" s="59">
        <f t="shared" si="41"/>
        <v>0</v>
      </c>
      <c r="P128" s="28">
        <v>0</v>
      </c>
      <c r="Q128" s="59">
        <f t="shared" si="32"/>
        <v>0</v>
      </c>
      <c r="S128" s="28">
        <v>0</v>
      </c>
      <c r="T128" s="59">
        <f t="shared" si="33"/>
        <v>0</v>
      </c>
      <c r="V128" s="28">
        <v>0</v>
      </c>
      <c r="W128" s="59">
        <f t="shared" si="34"/>
        <v>0</v>
      </c>
      <c r="Y128" s="28">
        <v>0</v>
      </c>
      <c r="Z128" s="59">
        <f t="shared" si="35"/>
        <v>0</v>
      </c>
      <c r="AB128" s="28">
        <v>0</v>
      </c>
      <c r="AC128" s="59">
        <f t="shared" si="36"/>
        <v>0</v>
      </c>
      <c r="AE128" s="28">
        <v>0</v>
      </c>
      <c r="AF128" s="59">
        <f t="shared" si="37"/>
        <v>0</v>
      </c>
      <c r="AH128" s="28">
        <v>0</v>
      </c>
      <c r="AI128" s="59">
        <f t="shared" si="38"/>
        <v>0</v>
      </c>
      <c r="AK128" s="28">
        <v>0</v>
      </c>
      <c r="AL128" s="59">
        <f t="shared" si="39"/>
        <v>0</v>
      </c>
      <c r="AN128" s="28">
        <v>0</v>
      </c>
      <c r="AO128" s="59">
        <f t="shared" si="40"/>
        <v>0</v>
      </c>
      <c r="AQ128" s="28"/>
      <c r="AR128" s="59">
        <f t="shared" si="30"/>
        <v>0</v>
      </c>
      <c r="AT128" s="28">
        <v>4.0423999999999998</v>
      </c>
      <c r="AU128" s="29">
        <v>165.73</v>
      </c>
      <c r="AV128" s="29">
        <v>229.11</v>
      </c>
      <c r="AW128" s="29">
        <v>188.33</v>
      </c>
      <c r="AX128" s="29">
        <v>260.35000000000002</v>
      </c>
      <c r="AY128" s="29">
        <v>199.68</v>
      </c>
      <c r="AZ128" s="29">
        <v>276.04000000000002</v>
      </c>
      <c r="BA128" s="29">
        <v>200.89</v>
      </c>
      <c r="BB128" s="29">
        <v>277.70999999999998</v>
      </c>
      <c r="BC128" s="29">
        <v>202.12</v>
      </c>
      <c r="BD128" s="29">
        <v>279.42</v>
      </c>
      <c r="BE128" s="29">
        <v>207.17</v>
      </c>
      <c r="BF128" s="29">
        <v>286.39999999999998</v>
      </c>
      <c r="BG128" s="29">
        <v>199.69</v>
      </c>
      <c r="BH128" s="29">
        <v>276.06</v>
      </c>
      <c r="BI128" s="30">
        <v>200.9</v>
      </c>
      <c r="BJ128" s="30">
        <v>277.73</v>
      </c>
      <c r="BK128" s="30">
        <v>202.12</v>
      </c>
      <c r="BL128" s="30">
        <v>279.42</v>
      </c>
      <c r="BM128" s="27" t="s">
        <v>66</v>
      </c>
      <c r="BN128" s="27" t="s">
        <v>67</v>
      </c>
      <c r="BO128" s="7"/>
    </row>
    <row r="129" spans="1:67" x14ac:dyDescent="0.3">
      <c r="A129" s="19" t="s">
        <v>48</v>
      </c>
      <c r="B129" s="20" t="s">
        <v>49</v>
      </c>
      <c r="C129" s="21">
        <v>7899470805795</v>
      </c>
      <c r="D129" s="22">
        <v>33551</v>
      </c>
      <c r="E129" s="23">
        <v>15000033</v>
      </c>
      <c r="F129" s="24" t="s">
        <v>70</v>
      </c>
      <c r="G129" s="25" t="s">
        <v>51</v>
      </c>
      <c r="H129" s="26" t="s">
        <v>27</v>
      </c>
      <c r="I129" s="27">
        <v>50</v>
      </c>
      <c r="J129" s="28">
        <v>0.9</v>
      </c>
      <c r="L129" s="28"/>
      <c r="M129" s="28">
        <v>0</v>
      </c>
      <c r="N129" s="59">
        <f t="shared" si="41"/>
        <v>0</v>
      </c>
      <c r="P129" s="28">
        <v>0</v>
      </c>
      <c r="Q129" s="59">
        <f t="shared" si="32"/>
        <v>0</v>
      </c>
      <c r="S129" s="28">
        <v>0</v>
      </c>
      <c r="T129" s="59">
        <f t="shared" si="33"/>
        <v>0</v>
      </c>
      <c r="V129" s="28">
        <v>0</v>
      </c>
      <c r="W129" s="59">
        <f t="shared" si="34"/>
        <v>0</v>
      </c>
      <c r="Y129" s="28">
        <v>0</v>
      </c>
      <c r="Z129" s="59">
        <f t="shared" si="35"/>
        <v>0</v>
      </c>
      <c r="AB129" s="28">
        <v>0</v>
      </c>
      <c r="AC129" s="59">
        <f t="shared" si="36"/>
        <v>0</v>
      </c>
      <c r="AE129" s="28">
        <v>0</v>
      </c>
      <c r="AF129" s="59">
        <f t="shared" si="37"/>
        <v>0</v>
      </c>
      <c r="AH129" s="28">
        <v>0</v>
      </c>
      <c r="AI129" s="59">
        <f t="shared" si="38"/>
        <v>0</v>
      </c>
      <c r="AK129" s="28">
        <v>0</v>
      </c>
      <c r="AL129" s="59">
        <f t="shared" si="39"/>
        <v>0</v>
      </c>
      <c r="AN129" s="28">
        <v>0</v>
      </c>
      <c r="AO129" s="59">
        <f t="shared" si="40"/>
        <v>0</v>
      </c>
      <c r="AQ129" s="28"/>
      <c r="AR129" s="59">
        <f t="shared" si="30"/>
        <v>0</v>
      </c>
      <c r="AT129" s="28">
        <v>4.3193999999999999</v>
      </c>
      <c r="AU129" s="29">
        <v>177.09</v>
      </c>
      <c r="AV129" s="29">
        <v>244.81</v>
      </c>
      <c r="AW129" s="29">
        <v>201.24</v>
      </c>
      <c r="AX129" s="29">
        <v>278.2</v>
      </c>
      <c r="AY129" s="29">
        <v>213.36</v>
      </c>
      <c r="AZ129" s="29">
        <v>294.95</v>
      </c>
      <c r="BA129" s="29">
        <v>214.66</v>
      </c>
      <c r="BB129" s="29">
        <v>296.75</v>
      </c>
      <c r="BC129" s="29">
        <v>215.97</v>
      </c>
      <c r="BD129" s="29">
        <v>298.57</v>
      </c>
      <c r="BE129" s="29">
        <v>221.37</v>
      </c>
      <c r="BF129" s="29">
        <v>306.02999999999997</v>
      </c>
      <c r="BG129" s="29">
        <v>213.37</v>
      </c>
      <c r="BH129" s="29">
        <v>294.97000000000003</v>
      </c>
      <c r="BI129" s="30">
        <v>214.66</v>
      </c>
      <c r="BJ129" s="30">
        <v>296.76</v>
      </c>
      <c r="BK129" s="30">
        <v>215.97</v>
      </c>
      <c r="BL129" s="30">
        <v>298.57</v>
      </c>
      <c r="BM129" s="27" t="s">
        <v>66</v>
      </c>
      <c r="BN129" s="27" t="s">
        <v>67</v>
      </c>
      <c r="BO129" s="7"/>
    </row>
    <row r="130" spans="1:67" x14ac:dyDescent="0.3">
      <c r="A130" s="19" t="s">
        <v>48</v>
      </c>
      <c r="B130" s="20" t="s">
        <v>49</v>
      </c>
      <c r="C130" s="21">
        <v>7898133137679</v>
      </c>
      <c r="D130" s="22">
        <v>23781</v>
      </c>
      <c r="E130" s="23">
        <v>15000049</v>
      </c>
      <c r="F130" s="24" t="s">
        <v>115</v>
      </c>
      <c r="G130" s="25" t="s">
        <v>37</v>
      </c>
      <c r="H130" s="26" t="s">
        <v>27</v>
      </c>
      <c r="I130" s="27">
        <v>10</v>
      </c>
      <c r="J130" s="28">
        <v>18.39</v>
      </c>
      <c r="L130" s="28">
        <v>18.385500000000008</v>
      </c>
      <c r="M130" s="28">
        <v>0</v>
      </c>
      <c r="N130" s="59">
        <f t="shared" si="41"/>
        <v>0</v>
      </c>
      <c r="P130" s="28">
        <v>0</v>
      </c>
      <c r="Q130" s="59">
        <f t="shared" si="32"/>
        <v>0</v>
      </c>
      <c r="S130" s="28">
        <v>0</v>
      </c>
      <c r="T130" s="59">
        <f t="shared" si="33"/>
        <v>0</v>
      </c>
      <c r="V130" s="28">
        <v>0</v>
      </c>
      <c r="W130" s="59">
        <f t="shared" si="34"/>
        <v>0</v>
      </c>
      <c r="Y130" s="28">
        <v>0</v>
      </c>
      <c r="Z130" s="59">
        <f t="shared" si="35"/>
        <v>0</v>
      </c>
      <c r="AB130" s="28">
        <v>0</v>
      </c>
      <c r="AC130" s="59">
        <f t="shared" si="36"/>
        <v>0</v>
      </c>
      <c r="AE130" s="28">
        <v>0</v>
      </c>
      <c r="AF130" s="59">
        <f t="shared" si="37"/>
        <v>0</v>
      </c>
      <c r="AH130" s="28">
        <v>0</v>
      </c>
      <c r="AI130" s="59">
        <f t="shared" si="38"/>
        <v>0</v>
      </c>
      <c r="AK130" s="28">
        <v>0</v>
      </c>
      <c r="AL130" s="59">
        <f t="shared" si="39"/>
        <v>0</v>
      </c>
      <c r="AN130" s="28">
        <v>0</v>
      </c>
      <c r="AO130" s="59">
        <f t="shared" si="40"/>
        <v>0</v>
      </c>
      <c r="AQ130" s="28"/>
      <c r="AR130" s="59">
        <f t="shared" si="30"/>
        <v>0</v>
      </c>
      <c r="AT130" s="28">
        <v>99.72</v>
      </c>
      <c r="AU130" s="29">
        <v>79.569999999999993</v>
      </c>
      <c r="AV130" s="29">
        <v>106.74</v>
      </c>
      <c r="AW130" s="29">
        <v>91.95</v>
      </c>
      <c r="AX130" s="29">
        <v>122.82</v>
      </c>
      <c r="AY130" s="29">
        <v>98.33</v>
      </c>
      <c r="AZ130" s="29">
        <v>131.06</v>
      </c>
      <c r="BA130" s="29">
        <v>99.02</v>
      </c>
      <c r="BB130" s="29">
        <v>131.94999999999999</v>
      </c>
      <c r="BC130" s="29">
        <v>99.72</v>
      </c>
      <c r="BD130" s="29">
        <v>132.86000000000001</v>
      </c>
      <c r="BE130" s="29">
        <v>102.61</v>
      </c>
      <c r="BF130" s="29">
        <v>136.58000000000001</v>
      </c>
      <c r="BG130" s="29">
        <v>85.6</v>
      </c>
      <c r="BH130" s="29">
        <v>118.34</v>
      </c>
      <c r="BI130" s="30">
        <v>86.12</v>
      </c>
      <c r="BJ130" s="30">
        <v>119.06</v>
      </c>
      <c r="BK130" s="30">
        <v>86.65</v>
      </c>
      <c r="BL130" s="30">
        <v>119.79</v>
      </c>
      <c r="BM130" s="27" t="s">
        <v>52</v>
      </c>
      <c r="BN130" s="27" t="s">
        <v>55</v>
      </c>
      <c r="BO130" s="7"/>
    </row>
    <row r="131" spans="1:67" x14ac:dyDescent="0.3">
      <c r="A131" s="19" t="s">
        <v>48</v>
      </c>
      <c r="B131" s="20" t="s">
        <v>49</v>
      </c>
      <c r="C131" s="21">
        <v>7899470801087</v>
      </c>
      <c r="D131" s="22">
        <v>23832</v>
      </c>
      <c r="E131" s="23">
        <v>15000050</v>
      </c>
      <c r="F131" s="24" t="s">
        <v>113</v>
      </c>
      <c r="G131" s="25" t="s">
        <v>59</v>
      </c>
      <c r="H131" s="26" t="s">
        <v>27</v>
      </c>
      <c r="I131" s="27">
        <v>10</v>
      </c>
      <c r="J131" s="28">
        <v>116.91</v>
      </c>
      <c r="L131" s="28"/>
      <c r="M131" s="28">
        <v>0</v>
      </c>
      <c r="N131" s="59">
        <f t="shared" si="41"/>
        <v>0</v>
      </c>
      <c r="P131" s="28">
        <v>0</v>
      </c>
      <c r="Q131" s="59">
        <f t="shared" si="32"/>
        <v>0</v>
      </c>
      <c r="S131" s="28">
        <v>0</v>
      </c>
      <c r="T131" s="59">
        <f t="shared" si="33"/>
        <v>0</v>
      </c>
      <c r="V131" s="28">
        <v>0</v>
      </c>
      <c r="W131" s="59">
        <f t="shared" si="34"/>
        <v>0</v>
      </c>
      <c r="Y131" s="28">
        <v>0</v>
      </c>
      <c r="Z131" s="59">
        <f t="shared" si="35"/>
        <v>0</v>
      </c>
      <c r="AB131" s="28">
        <v>0</v>
      </c>
      <c r="AC131" s="59">
        <f t="shared" si="36"/>
        <v>0</v>
      </c>
      <c r="AE131" s="28">
        <v>0</v>
      </c>
      <c r="AF131" s="59">
        <f t="shared" si="37"/>
        <v>0</v>
      </c>
      <c r="AH131" s="28">
        <v>0</v>
      </c>
      <c r="AI131" s="59">
        <f t="shared" si="38"/>
        <v>0</v>
      </c>
      <c r="AK131" s="28">
        <v>0</v>
      </c>
      <c r="AL131" s="59">
        <f t="shared" si="39"/>
        <v>0</v>
      </c>
      <c r="AN131" s="28">
        <v>0</v>
      </c>
      <c r="AO131" s="59">
        <f t="shared" si="40"/>
        <v>0</v>
      </c>
      <c r="AQ131" s="28"/>
      <c r="AR131" s="59">
        <f t="shared" si="30"/>
        <v>0</v>
      </c>
      <c r="AT131" s="28">
        <v>595.59</v>
      </c>
      <c r="AU131" s="29">
        <v>475.28</v>
      </c>
      <c r="AV131" s="29">
        <v>637.57000000000005</v>
      </c>
      <c r="AW131" s="29">
        <v>549.23</v>
      </c>
      <c r="AX131" s="29">
        <v>733.65</v>
      </c>
      <c r="AY131" s="29">
        <v>587.32000000000005</v>
      </c>
      <c r="AZ131" s="29">
        <v>782.85</v>
      </c>
      <c r="BA131" s="29">
        <v>591.42999999999995</v>
      </c>
      <c r="BB131" s="29">
        <v>788.15</v>
      </c>
      <c r="BC131" s="29">
        <v>595.59</v>
      </c>
      <c r="BD131" s="29">
        <v>793.51</v>
      </c>
      <c r="BE131" s="29">
        <v>612.83000000000004</v>
      </c>
      <c r="BF131" s="29">
        <v>815.7</v>
      </c>
      <c r="BG131" s="29">
        <v>511.28</v>
      </c>
      <c r="BH131" s="29">
        <v>706.82</v>
      </c>
      <c r="BI131" s="30">
        <v>514.38</v>
      </c>
      <c r="BJ131" s="30">
        <v>711.1</v>
      </c>
      <c r="BK131" s="30">
        <v>517.52</v>
      </c>
      <c r="BL131" s="30">
        <v>715.44</v>
      </c>
      <c r="BM131" s="27" t="s">
        <v>52</v>
      </c>
      <c r="BN131" s="27" t="s">
        <v>53</v>
      </c>
      <c r="BO131" s="7"/>
    </row>
    <row r="132" spans="1:67" x14ac:dyDescent="0.3">
      <c r="A132" s="19" t="s">
        <v>48</v>
      </c>
      <c r="B132" s="20" t="s">
        <v>49</v>
      </c>
      <c r="C132" s="21">
        <v>7898133131608</v>
      </c>
      <c r="D132" s="22">
        <v>23829</v>
      </c>
      <c r="E132" s="23">
        <v>15000002</v>
      </c>
      <c r="F132" s="24" t="s">
        <v>114</v>
      </c>
      <c r="G132" s="25" t="s">
        <v>59</v>
      </c>
      <c r="H132" s="26" t="s">
        <v>27</v>
      </c>
      <c r="I132" s="27">
        <v>50</v>
      </c>
      <c r="J132" s="28">
        <v>1.05</v>
      </c>
      <c r="L132" s="28">
        <v>0.99749999999999983</v>
      </c>
      <c r="M132" s="28">
        <v>0</v>
      </c>
      <c r="N132" s="59">
        <f t="shared" si="41"/>
        <v>0</v>
      </c>
      <c r="P132" s="28">
        <v>0</v>
      </c>
      <c r="Q132" s="59">
        <f t="shared" si="32"/>
        <v>0</v>
      </c>
      <c r="S132" s="28">
        <v>0</v>
      </c>
      <c r="T132" s="59">
        <f t="shared" si="33"/>
        <v>0</v>
      </c>
      <c r="V132" s="28">
        <v>0</v>
      </c>
      <c r="W132" s="59">
        <f t="shared" si="34"/>
        <v>0</v>
      </c>
      <c r="Y132" s="28">
        <v>0</v>
      </c>
      <c r="Z132" s="59">
        <f t="shared" si="35"/>
        <v>0</v>
      </c>
      <c r="AB132" s="28">
        <v>0</v>
      </c>
      <c r="AC132" s="59">
        <f t="shared" si="36"/>
        <v>0</v>
      </c>
      <c r="AE132" s="28">
        <v>0</v>
      </c>
      <c r="AF132" s="59">
        <f t="shared" si="37"/>
        <v>0</v>
      </c>
      <c r="AH132" s="28">
        <v>0</v>
      </c>
      <c r="AI132" s="59">
        <f t="shared" si="38"/>
        <v>0</v>
      </c>
      <c r="AK132" s="28">
        <v>0</v>
      </c>
      <c r="AL132" s="59">
        <f t="shared" si="39"/>
        <v>0</v>
      </c>
      <c r="AN132" s="28">
        <v>0</v>
      </c>
      <c r="AO132" s="59">
        <f t="shared" si="40"/>
        <v>0</v>
      </c>
      <c r="AQ132" s="28"/>
      <c r="AR132" s="59">
        <f t="shared" si="30"/>
        <v>0</v>
      </c>
      <c r="AT132" s="28">
        <v>4.1581999999999999</v>
      </c>
      <c r="AU132" s="29">
        <v>165.91</v>
      </c>
      <c r="AV132" s="29">
        <v>222.56</v>
      </c>
      <c r="AW132" s="29">
        <v>191.72</v>
      </c>
      <c r="AX132" s="29">
        <v>256.08999999999997</v>
      </c>
      <c r="AY132" s="29">
        <v>205.02</v>
      </c>
      <c r="AZ132" s="29">
        <v>273.27</v>
      </c>
      <c r="BA132" s="29">
        <v>206.45</v>
      </c>
      <c r="BB132" s="29">
        <v>275.11</v>
      </c>
      <c r="BC132" s="29">
        <v>207.91</v>
      </c>
      <c r="BD132" s="29">
        <v>277</v>
      </c>
      <c r="BE132" s="29">
        <v>213.93</v>
      </c>
      <c r="BF132" s="29">
        <v>284.75</v>
      </c>
      <c r="BG132" s="29">
        <v>178.48</v>
      </c>
      <c r="BH132" s="29">
        <v>246.74</v>
      </c>
      <c r="BI132" s="30">
        <v>179.56</v>
      </c>
      <c r="BJ132" s="30">
        <v>248.23</v>
      </c>
      <c r="BK132" s="30">
        <v>180.66</v>
      </c>
      <c r="BL132" s="30">
        <v>249.75</v>
      </c>
      <c r="BM132" s="27" t="s">
        <v>52</v>
      </c>
      <c r="BN132" s="27" t="s">
        <v>55</v>
      </c>
      <c r="BO132" s="7"/>
    </row>
    <row r="133" spans="1:67" x14ac:dyDescent="0.3">
      <c r="A133" s="19" t="s">
        <v>48</v>
      </c>
      <c r="B133" s="20" t="s">
        <v>49</v>
      </c>
      <c r="C133" s="21">
        <v>7898133137327</v>
      </c>
      <c r="D133" s="22">
        <v>23858</v>
      </c>
      <c r="E133" s="23">
        <v>15000051</v>
      </c>
      <c r="F133" s="24" t="s">
        <v>110</v>
      </c>
      <c r="G133" s="25" t="s">
        <v>111</v>
      </c>
      <c r="H133" s="26" t="s">
        <v>27</v>
      </c>
      <c r="I133" s="27">
        <v>10</v>
      </c>
      <c r="J133" s="28">
        <v>27.62</v>
      </c>
      <c r="L133" s="28">
        <v>27.615000000000002</v>
      </c>
      <c r="M133" s="28">
        <v>0</v>
      </c>
      <c r="N133" s="59">
        <f t="shared" si="41"/>
        <v>0</v>
      </c>
      <c r="P133" s="28">
        <v>0</v>
      </c>
      <c r="Q133" s="59">
        <f t="shared" si="32"/>
        <v>0</v>
      </c>
      <c r="S133" s="28">
        <v>0</v>
      </c>
      <c r="T133" s="59">
        <f t="shared" si="33"/>
        <v>0</v>
      </c>
      <c r="V133" s="28">
        <v>0</v>
      </c>
      <c r="W133" s="59">
        <f t="shared" si="34"/>
        <v>0</v>
      </c>
      <c r="Y133" s="28">
        <v>0</v>
      </c>
      <c r="Z133" s="59">
        <f t="shared" si="35"/>
        <v>0</v>
      </c>
      <c r="AB133" s="28">
        <v>0</v>
      </c>
      <c r="AC133" s="59">
        <f t="shared" si="36"/>
        <v>0</v>
      </c>
      <c r="AE133" s="28">
        <v>0</v>
      </c>
      <c r="AF133" s="59">
        <f t="shared" si="37"/>
        <v>0</v>
      </c>
      <c r="AH133" s="28">
        <v>0</v>
      </c>
      <c r="AI133" s="59">
        <f t="shared" si="38"/>
        <v>0</v>
      </c>
      <c r="AK133" s="28">
        <v>0</v>
      </c>
      <c r="AL133" s="59">
        <f t="shared" si="39"/>
        <v>0</v>
      </c>
      <c r="AN133" s="28">
        <v>0</v>
      </c>
      <c r="AO133" s="59">
        <f t="shared" si="40"/>
        <v>0</v>
      </c>
      <c r="AQ133" s="28"/>
      <c r="AR133" s="59">
        <f t="shared" si="30"/>
        <v>0</v>
      </c>
      <c r="AT133" s="28">
        <v>102.24</v>
      </c>
      <c r="AU133" s="29">
        <v>81.58</v>
      </c>
      <c r="AV133" s="29">
        <v>109.43</v>
      </c>
      <c r="AW133" s="29">
        <v>94.28</v>
      </c>
      <c r="AX133" s="29">
        <v>125.93</v>
      </c>
      <c r="AY133" s="29">
        <v>100.82</v>
      </c>
      <c r="AZ133" s="29">
        <v>134.38</v>
      </c>
      <c r="BA133" s="29">
        <v>101.52</v>
      </c>
      <c r="BB133" s="29">
        <v>135.28</v>
      </c>
      <c r="BC133" s="29">
        <v>102.24</v>
      </c>
      <c r="BD133" s="29">
        <v>136.22</v>
      </c>
      <c r="BE133" s="29">
        <v>105.2</v>
      </c>
      <c r="BF133" s="29">
        <v>140.03</v>
      </c>
      <c r="BG133" s="29">
        <v>87.77</v>
      </c>
      <c r="BH133" s="29">
        <v>121.34</v>
      </c>
      <c r="BI133" s="30">
        <v>88.3</v>
      </c>
      <c r="BJ133" s="30">
        <v>122.07</v>
      </c>
      <c r="BK133" s="30">
        <v>88.84</v>
      </c>
      <c r="BL133" s="30">
        <v>122.82</v>
      </c>
      <c r="BM133" s="27" t="s">
        <v>52</v>
      </c>
      <c r="BN133" s="27" t="s">
        <v>53</v>
      </c>
      <c r="BO133" s="7"/>
    </row>
    <row r="134" spans="1:67" x14ac:dyDescent="0.3">
      <c r="A134" s="19" t="s">
        <v>48</v>
      </c>
      <c r="B134" s="20" t="s">
        <v>49</v>
      </c>
      <c r="C134" s="21">
        <v>7898133133190</v>
      </c>
      <c r="D134" s="22">
        <v>23853</v>
      </c>
      <c r="E134" s="23">
        <v>15000003</v>
      </c>
      <c r="F134" s="24" t="s">
        <v>112</v>
      </c>
      <c r="G134" s="25" t="s">
        <v>109</v>
      </c>
      <c r="H134" s="26" t="s">
        <v>27</v>
      </c>
      <c r="I134" s="27">
        <v>100</v>
      </c>
      <c r="J134" s="28">
        <v>1.19</v>
      </c>
      <c r="L134" s="28">
        <v>1.089</v>
      </c>
      <c r="M134" s="28">
        <v>0</v>
      </c>
      <c r="N134" s="59">
        <f t="shared" si="41"/>
        <v>0</v>
      </c>
      <c r="P134" s="28">
        <v>0</v>
      </c>
      <c r="Q134" s="59">
        <f t="shared" si="32"/>
        <v>0</v>
      </c>
      <c r="S134" s="28">
        <v>0</v>
      </c>
      <c r="T134" s="59">
        <f t="shared" si="33"/>
        <v>0</v>
      </c>
      <c r="V134" s="28">
        <v>0</v>
      </c>
      <c r="W134" s="59">
        <f t="shared" si="34"/>
        <v>0</v>
      </c>
      <c r="Y134" s="28">
        <v>0</v>
      </c>
      <c r="Z134" s="59">
        <f t="shared" si="35"/>
        <v>0</v>
      </c>
      <c r="AB134" s="28">
        <v>0</v>
      </c>
      <c r="AC134" s="59">
        <f t="shared" si="36"/>
        <v>0</v>
      </c>
      <c r="AE134" s="28">
        <v>0</v>
      </c>
      <c r="AF134" s="59">
        <f t="shared" si="37"/>
        <v>0</v>
      </c>
      <c r="AH134" s="28">
        <v>0</v>
      </c>
      <c r="AI134" s="59">
        <f t="shared" si="38"/>
        <v>0</v>
      </c>
      <c r="AK134" s="28">
        <v>0</v>
      </c>
      <c r="AL134" s="59">
        <f t="shared" si="39"/>
        <v>0</v>
      </c>
      <c r="AN134" s="28">
        <v>0</v>
      </c>
      <c r="AO134" s="59">
        <f t="shared" si="40"/>
        <v>0</v>
      </c>
      <c r="AQ134" s="28"/>
      <c r="AR134" s="59">
        <f t="shared" si="30"/>
        <v>0</v>
      </c>
      <c r="AT134" s="28">
        <v>15.619899999999999</v>
      </c>
      <c r="AU134" s="29">
        <v>1246.49</v>
      </c>
      <c r="AV134" s="29">
        <v>1672.12</v>
      </c>
      <c r="AW134" s="29">
        <v>1440.42</v>
      </c>
      <c r="AX134" s="29">
        <v>1924.09</v>
      </c>
      <c r="AY134" s="29">
        <v>1540.32</v>
      </c>
      <c r="AZ134" s="29">
        <v>2053.13</v>
      </c>
      <c r="BA134" s="29">
        <v>1551.07</v>
      </c>
      <c r="BB134" s="29">
        <v>2066.98</v>
      </c>
      <c r="BC134" s="29">
        <v>1561.99</v>
      </c>
      <c r="BD134" s="29">
        <v>2081.0500000000002</v>
      </c>
      <c r="BE134" s="29">
        <v>1607.21</v>
      </c>
      <c r="BF134" s="29">
        <v>2139.25</v>
      </c>
      <c r="BG134" s="29">
        <v>1340.89</v>
      </c>
      <c r="BH134" s="29">
        <v>1853.7</v>
      </c>
      <c r="BI134" s="30">
        <v>1349.01</v>
      </c>
      <c r="BJ134" s="30">
        <v>1864.93</v>
      </c>
      <c r="BK134" s="30">
        <v>1357.24</v>
      </c>
      <c r="BL134" s="30">
        <v>1876.31</v>
      </c>
      <c r="BM134" s="27" t="s">
        <v>52</v>
      </c>
      <c r="BN134" s="27" t="s">
        <v>55</v>
      </c>
      <c r="BO134" s="7"/>
    </row>
    <row r="135" spans="1:67" x14ac:dyDescent="0.3">
      <c r="A135" s="19" t="s">
        <v>48</v>
      </c>
      <c r="B135" s="20" t="s">
        <v>49</v>
      </c>
      <c r="C135" s="21">
        <v>7898133134791</v>
      </c>
      <c r="D135" s="22">
        <v>23859</v>
      </c>
      <c r="E135" s="23">
        <v>15000004</v>
      </c>
      <c r="F135" s="24" t="s">
        <v>108</v>
      </c>
      <c r="G135" s="25" t="s">
        <v>109</v>
      </c>
      <c r="H135" s="26" t="s">
        <v>27</v>
      </c>
      <c r="I135" s="27">
        <v>50</v>
      </c>
      <c r="J135" s="28">
        <v>2.59</v>
      </c>
      <c r="L135" s="28"/>
      <c r="M135" s="28">
        <v>0</v>
      </c>
      <c r="N135" s="59">
        <f t="shared" si="41"/>
        <v>0</v>
      </c>
      <c r="P135" s="28">
        <v>0</v>
      </c>
      <c r="Q135" s="59">
        <f t="shared" ref="Q135:Q166" si="42">IFERROR(100%-(M135/P135),0)</f>
        <v>0</v>
      </c>
      <c r="S135" s="28">
        <v>0</v>
      </c>
      <c r="T135" s="59">
        <f t="shared" ref="T135:T166" si="43">IFERROR(100%-(M135/S135),0)</f>
        <v>0</v>
      </c>
      <c r="V135" s="28">
        <v>0</v>
      </c>
      <c r="W135" s="59">
        <f t="shared" ref="W135:W166" si="44">IFERROR(100%-(M135/V135),0)</f>
        <v>0</v>
      </c>
      <c r="Y135" s="28">
        <v>0</v>
      </c>
      <c r="Z135" s="59">
        <f t="shared" ref="Z135:Z166" si="45">IFERROR(100%-(M135/Y135),0)</f>
        <v>0</v>
      </c>
      <c r="AB135" s="28">
        <v>0</v>
      </c>
      <c r="AC135" s="59">
        <f t="shared" ref="AC135:AC166" si="46">IFERROR(100%-(M135/AB135),0)</f>
        <v>0</v>
      </c>
      <c r="AE135" s="28">
        <v>0</v>
      </c>
      <c r="AF135" s="59">
        <f t="shared" ref="AF135:AF166" si="47">IFERROR(100%-(M135/AE135),0)</f>
        <v>0</v>
      </c>
      <c r="AH135" s="28">
        <v>0</v>
      </c>
      <c r="AI135" s="59">
        <f t="shared" ref="AI135:AI166" si="48">IFERROR(100%-(M135/AH135),0)</f>
        <v>0</v>
      </c>
      <c r="AK135" s="28">
        <v>0</v>
      </c>
      <c r="AL135" s="59">
        <f t="shared" ref="AL135:AL166" si="49">IFERROR(100%-(M135/AK135),0)</f>
        <v>0</v>
      </c>
      <c r="AN135" s="28">
        <v>0</v>
      </c>
      <c r="AO135" s="59">
        <f t="shared" ref="AO135:AO166" si="50">IFERROR(100%-(M135/AN135),0)</f>
        <v>0</v>
      </c>
      <c r="AQ135" s="28"/>
      <c r="AR135" s="59">
        <f t="shared" ref="AR135:AR186" si="51">IFERROR(100%-(P135/AQ135),0)</f>
        <v>0</v>
      </c>
      <c r="AT135" s="28">
        <v>15.085999999999999</v>
      </c>
      <c r="AU135" s="29">
        <v>601.94000000000005</v>
      </c>
      <c r="AV135" s="29">
        <v>807.48</v>
      </c>
      <c r="AW135" s="29">
        <v>695.59</v>
      </c>
      <c r="AX135" s="29">
        <v>929.15</v>
      </c>
      <c r="AY135" s="29">
        <v>743.83</v>
      </c>
      <c r="AZ135" s="29">
        <v>991.46</v>
      </c>
      <c r="BA135" s="29">
        <v>749.03</v>
      </c>
      <c r="BB135" s="29">
        <v>998.17</v>
      </c>
      <c r="BC135" s="29">
        <v>754.3</v>
      </c>
      <c r="BD135" s="29">
        <v>1004.96</v>
      </c>
      <c r="BE135" s="29">
        <v>776.14</v>
      </c>
      <c r="BF135" s="29">
        <v>1033.07</v>
      </c>
      <c r="BG135" s="29">
        <v>647.53</v>
      </c>
      <c r="BH135" s="29">
        <v>895.17</v>
      </c>
      <c r="BI135" s="30">
        <v>651.45000000000005</v>
      </c>
      <c r="BJ135" s="30">
        <v>900.59</v>
      </c>
      <c r="BK135" s="30">
        <v>655.42</v>
      </c>
      <c r="BL135" s="30">
        <v>906.08</v>
      </c>
      <c r="BM135" s="27" t="s">
        <v>52</v>
      </c>
      <c r="BN135" s="27" t="s">
        <v>55</v>
      </c>
      <c r="BO135" s="7"/>
    </row>
    <row r="136" spans="1:67" x14ac:dyDescent="0.3">
      <c r="A136" s="19" t="s">
        <v>48</v>
      </c>
      <c r="B136" s="20" t="s">
        <v>49</v>
      </c>
      <c r="C136" s="21">
        <v>7899470807195</v>
      </c>
      <c r="D136" s="22">
        <v>35940</v>
      </c>
      <c r="E136" s="23">
        <v>15000040</v>
      </c>
      <c r="F136" s="24" t="s">
        <v>57</v>
      </c>
      <c r="G136" s="25" t="s">
        <v>51</v>
      </c>
      <c r="H136" s="26" t="s">
        <v>27</v>
      </c>
      <c r="I136" s="27">
        <v>50</v>
      </c>
      <c r="J136" s="28">
        <v>1.92</v>
      </c>
      <c r="L136" s="28">
        <v>1.9215000000000002</v>
      </c>
      <c r="M136" s="28">
        <v>0</v>
      </c>
      <c r="N136" s="59">
        <f t="shared" ref="N136:N167" si="52">IFERROR(100%-(J136/M136),0)</f>
        <v>0</v>
      </c>
      <c r="P136" s="28">
        <v>0</v>
      </c>
      <c r="Q136" s="59">
        <f t="shared" si="42"/>
        <v>0</v>
      </c>
      <c r="S136" s="28">
        <v>0</v>
      </c>
      <c r="T136" s="59">
        <f t="shared" si="43"/>
        <v>0</v>
      </c>
      <c r="V136" s="28">
        <v>0</v>
      </c>
      <c r="W136" s="59">
        <f t="shared" si="44"/>
        <v>0</v>
      </c>
      <c r="Y136" s="28">
        <v>0</v>
      </c>
      <c r="Z136" s="59">
        <f t="shared" si="45"/>
        <v>0</v>
      </c>
      <c r="AB136" s="28">
        <v>0</v>
      </c>
      <c r="AC136" s="59">
        <f t="shared" si="46"/>
        <v>0</v>
      </c>
      <c r="AE136" s="28">
        <v>0</v>
      </c>
      <c r="AF136" s="59">
        <f t="shared" si="47"/>
        <v>0</v>
      </c>
      <c r="AH136" s="28">
        <v>0</v>
      </c>
      <c r="AI136" s="59">
        <f t="shared" si="48"/>
        <v>0</v>
      </c>
      <c r="AK136" s="28">
        <v>0</v>
      </c>
      <c r="AL136" s="59">
        <f t="shared" si="49"/>
        <v>0</v>
      </c>
      <c r="AN136" s="28">
        <v>0</v>
      </c>
      <c r="AO136" s="59">
        <f t="shared" si="50"/>
        <v>0</v>
      </c>
      <c r="AQ136" s="28"/>
      <c r="AR136" s="59">
        <f t="shared" si="51"/>
        <v>0</v>
      </c>
      <c r="AT136" s="28">
        <v>8.4700000000000006</v>
      </c>
      <c r="AU136" s="29">
        <v>6.75</v>
      </c>
      <c r="AV136" s="29">
        <v>9.0500000000000007</v>
      </c>
      <c r="AW136" s="29">
        <v>7.81</v>
      </c>
      <c r="AX136" s="29">
        <v>10.43</v>
      </c>
      <c r="AY136" s="29">
        <v>8.35</v>
      </c>
      <c r="AZ136" s="29">
        <v>11.13</v>
      </c>
      <c r="BA136" s="29">
        <v>8.41</v>
      </c>
      <c r="BB136" s="29">
        <v>11.2</v>
      </c>
      <c r="BC136" s="29">
        <v>8.4700000000000006</v>
      </c>
      <c r="BD136" s="29">
        <v>11.29</v>
      </c>
      <c r="BE136" s="29">
        <v>8.7200000000000006</v>
      </c>
      <c r="BF136" s="29">
        <v>11.61</v>
      </c>
      <c r="BG136" s="29">
        <v>7.27</v>
      </c>
      <c r="BH136" s="29">
        <v>10.050000000000001</v>
      </c>
      <c r="BI136" s="30">
        <v>7.32</v>
      </c>
      <c r="BJ136" s="30">
        <v>10.119999999999999</v>
      </c>
      <c r="BK136" s="30">
        <v>7.36</v>
      </c>
      <c r="BL136" s="30">
        <v>10.18</v>
      </c>
      <c r="BM136" s="27" t="s">
        <v>52</v>
      </c>
      <c r="BN136" s="27" t="s">
        <v>53</v>
      </c>
      <c r="BO136" s="7"/>
    </row>
    <row r="137" spans="1:67" x14ac:dyDescent="0.3">
      <c r="A137" s="19" t="s">
        <v>48</v>
      </c>
      <c r="B137" s="20" t="s">
        <v>49</v>
      </c>
      <c r="C137" s="21">
        <v>7899470807201</v>
      </c>
      <c r="D137" s="22">
        <v>35941</v>
      </c>
      <c r="E137" s="23">
        <v>15000041</v>
      </c>
      <c r="F137" s="24" t="s">
        <v>56</v>
      </c>
      <c r="G137" s="25" t="s">
        <v>51</v>
      </c>
      <c r="H137" s="26" t="s">
        <v>27</v>
      </c>
      <c r="I137" s="27">
        <v>50</v>
      </c>
      <c r="J137" s="28">
        <v>1.91</v>
      </c>
      <c r="L137" s="28"/>
      <c r="M137" s="28">
        <v>0</v>
      </c>
      <c r="N137" s="59">
        <f t="shared" si="52"/>
        <v>0</v>
      </c>
      <c r="P137" s="28">
        <v>0</v>
      </c>
      <c r="Q137" s="59">
        <f t="shared" si="42"/>
        <v>0</v>
      </c>
      <c r="S137" s="28">
        <v>0</v>
      </c>
      <c r="T137" s="59">
        <f t="shared" si="43"/>
        <v>0</v>
      </c>
      <c r="V137" s="28">
        <v>0</v>
      </c>
      <c r="W137" s="59">
        <f t="shared" si="44"/>
        <v>0</v>
      </c>
      <c r="Y137" s="28">
        <v>0</v>
      </c>
      <c r="Z137" s="59">
        <f t="shared" si="45"/>
        <v>0</v>
      </c>
      <c r="AB137" s="28">
        <v>0</v>
      </c>
      <c r="AC137" s="59">
        <f t="shared" si="46"/>
        <v>0</v>
      </c>
      <c r="AE137" s="28">
        <v>0</v>
      </c>
      <c r="AF137" s="59">
        <f t="shared" si="47"/>
        <v>0</v>
      </c>
      <c r="AH137" s="28">
        <v>0</v>
      </c>
      <c r="AI137" s="59">
        <f t="shared" si="48"/>
        <v>0</v>
      </c>
      <c r="AK137" s="28">
        <v>0</v>
      </c>
      <c r="AL137" s="59">
        <f t="shared" si="49"/>
        <v>0</v>
      </c>
      <c r="AN137" s="28">
        <v>0</v>
      </c>
      <c r="AO137" s="59">
        <f t="shared" si="50"/>
        <v>0</v>
      </c>
      <c r="AQ137" s="28"/>
      <c r="AR137" s="59">
        <f t="shared" si="51"/>
        <v>0</v>
      </c>
      <c r="AT137" s="28">
        <v>10.34</v>
      </c>
      <c r="AU137" s="29">
        <v>8.25</v>
      </c>
      <c r="AV137" s="29">
        <v>11.06</v>
      </c>
      <c r="AW137" s="29">
        <v>9.5299999999999994</v>
      </c>
      <c r="AX137" s="29">
        <v>12.73</v>
      </c>
      <c r="AY137" s="29">
        <v>10.19</v>
      </c>
      <c r="AZ137" s="29">
        <v>13.58</v>
      </c>
      <c r="BA137" s="29">
        <v>10.26</v>
      </c>
      <c r="BB137" s="29">
        <v>13.67</v>
      </c>
      <c r="BC137" s="29">
        <v>10.34</v>
      </c>
      <c r="BD137" s="29">
        <v>13.78</v>
      </c>
      <c r="BE137" s="29">
        <v>10.64</v>
      </c>
      <c r="BF137" s="29">
        <v>14.16</v>
      </c>
      <c r="BG137" s="29">
        <v>8.8800000000000008</v>
      </c>
      <c r="BH137" s="29">
        <v>12.28</v>
      </c>
      <c r="BI137" s="30">
        <v>8.93</v>
      </c>
      <c r="BJ137" s="30">
        <v>12.35</v>
      </c>
      <c r="BK137" s="30">
        <v>8.99</v>
      </c>
      <c r="BL137" s="30">
        <v>12.43</v>
      </c>
      <c r="BM137" s="27" t="s">
        <v>52</v>
      </c>
      <c r="BN137" s="27" t="s">
        <v>53</v>
      </c>
      <c r="BO137" s="7"/>
    </row>
    <row r="138" spans="1:67" x14ac:dyDescent="0.3">
      <c r="A138" s="19" t="s">
        <v>48</v>
      </c>
      <c r="B138" s="20" t="s">
        <v>49</v>
      </c>
      <c r="C138" s="21">
        <v>7898133138904</v>
      </c>
      <c r="D138" s="22">
        <v>23874</v>
      </c>
      <c r="E138" s="23">
        <v>15000005</v>
      </c>
      <c r="F138" s="24" t="s">
        <v>107</v>
      </c>
      <c r="G138" s="25" t="s">
        <v>59</v>
      </c>
      <c r="H138" s="26" t="s">
        <v>27</v>
      </c>
      <c r="I138" s="27">
        <v>50</v>
      </c>
      <c r="J138" s="28">
        <v>2.14</v>
      </c>
      <c r="L138" s="28"/>
      <c r="M138" s="28">
        <v>0</v>
      </c>
      <c r="N138" s="59">
        <f t="shared" si="52"/>
        <v>0</v>
      </c>
      <c r="P138" s="28">
        <v>0</v>
      </c>
      <c r="Q138" s="59">
        <f t="shared" si="42"/>
        <v>0</v>
      </c>
      <c r="S138" s="28">
        <v>0</v>
      </c>
      <c r="T138" s="59">
        <f t="shared" si="43"/>
        <v>0</v>
      </c>
      <c r="V138" s="28">
        <v>0</v>
      </c>
      <c r="W138" s="59">
        <f t="shared" si="44"/>
        <v>0</v>
      </c>
      <c r="Y138" s="28">
        <v>0</v>
      </c>
      <c r="Z138" s="59">
        <f t="shared" si="45"/>
        <v>0</v>
      </c>
      <c r="AB138" s="28">
        <v>0</v>
      </c>
      <c r="AC138" s="59">
        <f t="shared" si="46"/>
        <v>0</v>
      </c>
      <c r="AE138" s="28">
        <v>0</v>
      </c>
      <c r="AF138" s="59">
        <f t="shared" si="47"/>
        <v>0</v>
      </c>
      <c r="AH138" s="28">
        <v>0</v>
      </c>
      <c r="AI138" s="59">
        <f t="shared" si="48"/>
        <v>0</v>
      </c>
      <c r="AK138" s="28">
        <v>0</v>
      </c>
      <c r="AL138" s="59">
        <f t="shared" si="49"/>
        <v>0</v>
      </c>
      <c r="AN138" s="28">
        <v>0</v>
      </c>
      <c r="AO138" s="59">
        <f t="shared" si="50"/>
        <v>0</v>
      </c>
      <c r="AQ138" s="28"/>
      <c r="AR138" s="59">
        <f t="shared" si="51"/>
        <v>0</v>
      </c>
      <c r="AT138" s="28">
        <v>9.7799999999999994</v>
      </c>
      <c r="AU138" s="29">
        <v>7.8</v>
      </c>
      <c r="AV138" s="29">
        <v>10.46</v>
      </c>
      <c r="AW138" s="29">
        <v>9.01</v>
      </c>
      <c r="AX138" s="29">
        <v>12.03</v>
      </c>
      <c r="AY138" s="29">
        <v>9.64</v>
      </c>
      <c r="AZ138" s="29">
        <v>12.84</v>
      </c>
      <c r="BA138" s="29">
        <v>9.7100000000000009</v>
      </c>
      <c r="BB138" s="29">
        <v>12.94</v>
      </c>
      <c r="BC138" s="29">
        <v>9.7799999999999994</v>
      </c>
      <c r="BD138" s="29">
        <v>13.03</v>
      </c>
      <c r="BE138" s="29">
        <v>10.06</v>
      </c>
      <c r="BF138" s="29">
        <v>13.39</v>
      </c>
      <c r="BG138" s="29">
        <v>8.4</v>
      </c>
      <c r="BH138" s="29">
        <v>11.61</v>
      </c>
      <c r="BI138" s="30">
        <v>8.4499999999999993</v>
      </c>
      <c r="BJ138" s="30">
        <v>11.68</v>
      </c>
      <c r="BK138" s="30">
        <v>8.5</v>
      </c>
      <c r="BL138" s="30">
        <v>11.75</v>
      </c>
      <c r="BM138" s="27" t="s">
        <v>52</v>
      </c>
      <c r="BN138" s="27" t="s">
        <v>53</v>
      </c>
      <c r="BO138" s="7"/>
    </row>
    <row r="139" spans="1:67" x14ac:dyDescent="0.3">
      <c r="A139" s="19" t="s">
        <v>48</v>
      </c>
      <c r="B139" s="20" t="s">
        <v>49</v>
      </c>
      <c r="C139" s="21">
        <v>7898133139437</v>
      </c>
      <c r="D139" s="22">
        <v>23877</v>
      </c>
      <c r="E139" s="23">
        <v>15000006</v>
      </c>
      <c r="F139" s="24" t="s">
        <v>106</v>
      </c>
      <c r="G139" s="25" t="s">
        <v>59</v>
      </c>
      <c r="H139" s="26" t="s">
        <v>27</v>
      </c>
      <c r="I139" s="27">
        <v>50</v>
      </c>
      <c r="J139" s="28">
        <v>4</v>
      </c>
      <c r="L139" s="28">
        <v>3.9375</v>
      </c>
      <c r="M139" s="28">
        <v>0</v>
      </c>
      <c r="N139" s="59">
        <f t="shared" si="52"/>
        <v>0</v>
      </c>
      <c r="P139" s="28">
        <v>0</v>
      </c>
      <c r="Q139" s="59">
        <f t="shared" si="42"/>
        <v>0</v>
      </c>
      <c r="S139" s="28">
        <v>0</v>
      </c>
      <c r="T139" s="59">
        <f t="shared" si="43"/>
        <v>0</v>
      </c>
      <c r="V139" s="28">
        <v>0</v>
      </c>
      <c r="W139" s="59">
        <f t="shared" si="44"/>
        <v>0</v>
      </c>
      <c r="Y139" s="28">
        <v>0</v>
      </c>
      <c r="Z139" s="59">
        <f t="shared" si="45"/>
        <v>0</v>
      </c>
      <c r="AB139" s="28">
        <v>0</v>
      </c>
      <c r="AC139" s="59">
        <f t="shared" si="46"/>
        <v>0</v>
      </c>
      <c r="AE139" s="28">
        <v>0</v>
      </c>
      <c r="AF139" s="59">
        <f t="shared" si="47"/>
        <v>0</v>
      </c>
      <c r="AH139" s="28">
        <v>0</v>
      </c>
      <c r="AI139" s="59">
        <f t="shared" si="48"/>
        <v>0</v>
      </c>
      <c r="AK139" s="28">
        <v>0</v>
      </c>
      <c r="AL139" s="59">
        <f t="shared" si="49"/>
        <v>0</v>
      </c>
      <c r="AN139" s="28">
        <v>0</v>
      </c>
      <c r="AO139" s="59">
        <f t="shared" si="50"/>
        <v>0</v>
      </c>
      <c r="AQ139" s="28"/>
      <c r="AR139" s="59">
        <f t="shared" si="51"/>
        <v>0</v>
      </c>
      <c r="AT139" s="28">
        <v>12.792</v>
      </c>
      <c r="AU139" s="29">
        <v>510.41</v>
      </c>
      <c r="AV139" s="29">
        <v>684.69</v>
      </c>
      <c r="AW139" s="29">
        <v>589.82000000000005</v>
      </c>
      <c r="AX139" s="29">
        <v>787.87</v>
      </c>
      <c r="AY139" s="29">
        <v>630.72</v>
      </c>
      <c r="AZ139" s="29">
        <v>840.7</v>
      </c>
      <c r="BA139" s="29">
        <v>635.13</v>
      </c>
      <c r="BB139" s="29">
        <v>846.38</v>
      </c>
      <c r="BC139" s="29">
        <v>639.6</v>
      </c>
      <c r="BD139" s="29">
        <v>852.14</v>
      </c>
      <c r="BE139" s="29">
        <v>658.12</v>
      </c>
      <c r="BF139" s="29">
        <v>875.98</v>
      </c>
      <c r="BG139" s="29">
        <v>549.05999999999995</v>
      </c>
      <c r="BH139" s="29">
        <v>759.04</v>
      </c>
      <c r="BI139" s="30">
        <v>552.39</v>
      </c>
      <c r="BJ139" s="30">
        <v>763.65</v>
      </c>
      <c r="BK139" s="30">
        <v>555.76</v>
      </c>
      <c r="BL139" s="30">
        <v>768.31</v>
      </c>
      <c r="BM139" s="27" t="s">
        <v>52</v>
      </c>
      <c r="BN139" s="27" t="s">
        <v>53</v>
      </c>
      <c r="BO139" s="7"/>
    </row>
    <row r="140" spans="1:67" x14ac:dyDescent="0.3">
      <c r="A140" s="19" t="s">
        <v>48</v>
      </c>
      <c r="B140" s="20" t="s">
        <v>49</v>
      </c>
      <c r="C140" s="21">
        <v>7899470807188</v>
      </c>
      <c r="D140" s="22">
        <v>35885</v>
      </c>
      <c r="E140" s="23">
        <v>15000039</v>
      </c>
      <c r="F140" s="24" t="s">
        <v>58</v>
      </c>
      <c r="G140" s="25" t="s">
        <v>59</v>
      </c>
      <c r="H140" s="26" t="s">
        <v>27</v>
      </c>
      <c r="I140" s="27">
        <v>200</v>
      </c>
      <c r="J140" s="28">
        <v>1.36</v>
      </c>
      <c r="L140" s="28">
        <v>1.2599999999999998</v>
      </c>
      <c r="M140" s="28">
        <v>0</v>
      </c>
      <c r="N140" s="59">
        <f t="shared" si="52"/>
        <v>0</v>
      </c>
      <c r="P140" s="28">
        <v>0</v>
      </c>
      <c r="Q140" s="59">
        <f t="shared" si="42"/>
        <v>0</v>
      </c>
      <c r="S140" s="28">
        <v>0</v>
      </c>
      <c r="T140" s="59">
        <f t="shared" si="43"/>
        <v>0</v>
      </c>
      <c r="V140" s="28">
        <v>0</v>
      </c>
      <c r="W140" s="59">
        <f t="shared" si="44"/>
        <v>0</v>
      </c>
      <c r="Y140" s="28">
        <v>0</v>
      </c>
      <c r="Z140" s="59">
        <f t="shared" si="45"/>
        <v>0</v>
      </c>
      <c r="AB140" s="28">
        <v>0</v>
      </c>
      <c r="AC140" s="59">
        <f t="shared" si="46"/>
        <v>0</v>
      </c>
      <c r="AE140" s="28">
        <v>0</v>
      </c>
      <c r="AF140" s="59">
        <f t="shared" si="47"/>
        <v>0</v>
      </c>
      <c r="AH140" s="28">
        <v>0</v>
      </c>
      <c r="AI140" s="59">
        <f t="shared" si="48"/>
        <v>0</v>
      </c>
      <c r="AK140" s="28">
        <v>0</v>
      </c>
      <c r="AL140" s="59">
        <f t="shared" si="49"/>
        <v>0</v>
      </c>
      <c r="AN140" s="28">
        <v>0</v>
      </c>
      <c r="AO140" s="59">
        <f t="shared" si="50"/>
        <v>0</v>
      </c>
      <c r="AQ140" s="28"/>
      <c r="AR140" s="59">
        <f t="shared" si="51"/>
        <v>0</v>
      </c>
      <c r="AT140" s="28">
        <v>3.26</v>
      </c>
      <c r="AU140" s="29">
        <v>2.6</v>
      </c>
      <c r="AV140" s="29">
        <v>3.48</v>
      </c>
      <c r="AW140" s="29">
        <v>3</v>
      </c>
      <c r="AX140" s="29">
        <v>4</v>
      </c>
      <c r="AY140" s="29">
        <v>3.21</v>
      </c>
      <c r="AZ140" s="29">
        <v>4.2699999999999996</v>
      </c>
      <c r="BA140" s="29">
        <v>3.23</v>
      </c>
      <c r="BB140" s="29">
        <v>4.3</v>
      </c>
      <c r="BC140" s="29">
        <v>3.26</v>
      </c>
      <c r="BD140" s="29">
        <v>4.34</v>
      </c>
      <c r="BE140" s="29">
        <v>3.35</v>
      </c>
      <c r="BF140" s="29">
        <v>4.46</v>
      </c>
      <c r="BG140" s="29">
        <v>2.8</v>
      </c>
      <c r="BH140" s="29">
        <v>3.87</v>
      </c>
      <c r="BI140" s="30">
        <v>2.82</v>
      </c>
      <c r="BJ140" s="30">
        <v>3.9</v>
      </c>
      <c r="BK140" s="30">
        <v>2.83</v>
      </c>
      <c r="BL140" s="30">
        <v>3.91</v>
      </c>
      <c r="BM140" s="27" t="s">
        <v>52</v>
      </c>
      <c r="BN140" s="27" t="s">
        <v>53</v>
      </c>
      <c r="BO140" s="7"/>
    </row>
    <row r="141" spans="1:67" x14ac:dyDescent="0.3">
      <c r="A141" s="19" t="s">
        <v>48</v>
      </c>
      <c r="B141" s="20" t="s">
        <v>49</v>
      </c>
      <c r="C141" s="21">
        <v>7898133135019</v>
      </c>
      <c r="D141" s="22">
        <v>41485</v>
      </c>
      <c r="E141" s="23">
        <v>15000044</v>
      </c>
      <c r="F141" s="24" t="s">
        <v>82</v>
      </c>
      <c r="G141" s="25" t="s">
        <v>51</v>
      </c>
      <c r="H141" s="26" t="s">
        <v>27</v>
      </c>
      <c r="I141" s="27">
        <v>50</v>
      </c>
      <c r="J141" s="28">
        <v>1.06</v>
      </c>
      <c r="L141" s="28"/>
      <c r="M141" s="28">
        <v>0</v>
      </c>
      <c r="N141" s="59">
        <f t="shared" si="52"/>
        <v>0</v>
      </c>
      <c r="P141" s="28">
        <v>0</v>
      </c>
      <c r="Q141" s="59">
        <f t="shared" si="42"/>
        <v>0</v>
      </c>
      <c r="S141" s="28">
        <v>0</v>
      </c>
      <c r="T141" s="59">
        <f t="shared" si="43"/>
        <v>0</v>
      </c>
      <c r="V141" s="28">
        <v>0</v>
      </c>
      <c r="W141" s="59">
        <f t="shared" si="44"/>
        <v>0</v>
      </c>
      <c r="Y141" s="28">
        <v>0</v>
      </c>
      <c r="Z141" s="59">
        <f t="shared" si="45"/>
        <v>0</v>
      </c>
      <c r="AB141" s="28">
        <v>0</v>
      </c>
      <c r="AC141" s="59">
        <f t="shared" si="46"/>
        <v>0</v>
      </c>
      <c r="AE141" s="28">
        <v>0</v>
      </c>
      <c r="AF141" s="59">
        <f t="shared" si="47"/>
        <v>0</v>
      </c>
      <c r="AH141" s="28">
        <v>0</v>
      </c>
      <c r="AI141" s="59">
        <f t="shared" si="48"/>
        <v>0</v>
      </c>
      <c r="AK141" s="28">
        <v>0</v>
      </c>
      <c r="AL141" s="59">
        <f t="shared" si="49"/>
        <v>0</v>
      </c>
      <c r="AN141" s="28">
        <v>0</v>
      </c>
      <c r="AO141" s="59">
        <f t="shared" si="50"/>
        <v>0</v>
      </c>
      <c r="AQ141" s="28"/>
      <c r="AR141" s="59">
        <f t="shared" si="51"/>
        <v>0</v>
      </c>
      <c r="AT141" s="28">
        <v>7.6732000000000005</v>
      </c>
      <c r="AU141" s="29">
        <v>306.16000000000003</v>
      </c>
      <c r="AV141" s="29">
        <v>410.7</v>
      </c>
      <c r="AW141" s="29">
        <v>353.8</v>
      </c>
      <c r="AX141" s="29">
        <v>472.6</v>
      </c>
      <c r="AY141" s="29">
        <v>378.33</v>
      </c>
      <c r="AZ141" s="29">
        <v>504.28</v>
      </c>
      <c r="BA141" s="29">
        <v>380.98</v>
      </c>
      <c r="BB141" s="29">
        <v>507.7</v>
      </c>
      <c r="BC141" s="29">
        <v>383.66</v>
      </c>
      <c r="BD141" s="29">
        <v>511.15</v>
      </c>
      <c r="BE141" s="29">
        <v>394.77</v>
      </c>
      <c r="BF141" s="29">
        <v>525.45000000000005</v>
      </c>
      <c r="BG141" s="29">
        <v>329.35</v>
      </c>
      <c r="BH141" s="29">
        <v>455.31</v>
      </c>
      <c r="BI141" s="30">
        <v>331.35</v>
      </c>
      <c r="BJ141" s="30">
        <v>458.07</v>
      </c>
      <c r="BK141" s="30">
        <v>333.37</v>
      </c>
      <c r="BL141" s="30">
        <v>460.86</v>
      </c>
      <c r="BM141" s="27" t="s">
        <v>52</v>
      </c>
      <c r="BN141" s="27" t="s">
        <v>55</v>
      </c>
      <c r="BO141" s="7"/>
    </row>
    <row r="142" spans="1:67" x14ac:dyDescent="0.3">
      <c r="A142" s="19" t="s">
        <v>48</v>
      </c>
      <c r="B142" s="20" t="s">
        <v>49</v>
      </c>
      <c r="C142" s="21">
        <v>7898133131455</v>
      </c>
      <c r="D142" s="22">
        <v>24133</v>
      </c>
      <c r="E142" s="23">
        <v>15000024</v>
      </c>
      <c r="F142" s="24" t="s">
        <v>83</v>
      </c>
      <c r="G142" s="25" t="s">
        <v>51</v>
      </c>
      <c r="H142" s="26" t="s">
        <v>27</v>
      </c>
      <c r="I142" s="27">
        <v>100</v>
      </c>
      <c r="J142" s="28">
        <v>0.85</v>
      </c>
      <c r="L142" s="28">
        <v>0.66149999999999998</v>
      </c>
      <c r="M142" s="28">
        <v>0</v>
      </c>
      <c r="N142" s="59">
        <f t="shared" si="52"/>
        <v>0</v>
      </c>
      <c r="P142" s="28">
        <v>0</v>
      </c>
      <c r="Q142" s="59">
        <f t="shared" si="42"/>
        <v>0</v>
      </c>
      <c r="S142" s="28">
        <v>0</v>
      </c>
      <c r="T142" s="59">
        <f t="shared" si="43"/>
        <v>0</v>
      </c>
      <c r="V142" s="28">
        <v>0</v>
      </c>
      <c r="W142" s="59">
        <f t="shared" si="44"/>
        <v>0</v>
      </c>
      <c r="Y142" s="28">
        <v>0</v>
      </c>
      <c r="Z142" s="59">
        <f t="shared" si="45"/>
        <v>0</v>
      </c>
      <c r="AB142" s="28">
        <v>0</v>
      </c>
      <c r="AC142" s="59">
        <f t="shared" si="46"/>
        <v>0</v>
      </c>
      <c r="AE142" s="28">
        <v>0</v>
      </c>
      <c r="AF142" s="59">
        <f t="shared" si="47"/>
        <v>0</v>
      </c>
      <c r="AH142" s="28">
        <v>0</v>
      </c>
      <c r="AI142" s="59">
        <f t="shared" si="48"/>
        <v>0</v>
      </c>
      <c r="AK142" s="28">
        <v>0</v>
      </c>
      <c r="AL142" s="59">
        <f t="shared" si="49"/>
        <v>0</v>
      </c>
      <c r="AN142" s="28">
        <v>0</v>
      </c>
      <c r="AO142" s="59">
        <f t="shared" si="50"/>
        <v>0</v>
      </c>
      <c r="AQ142" s="28"/>
      <c r="AR142" s="59">
        <f t="shared" si="51"/>
        <v>0</v>
      </c>
      <c r="AT142" s="28">
        <v>8.7345000000000006</v>
      </c>
      <c r="AU142" s="29">
        <v>697.02</v>
      </c>
      <c r="AV142" s="29">
        <v>935.02</v>
      </c>
      <c r="AW142" s="29">
        <v>805.47</v>
      </c>
      <c r="AX142" s="29">
        <v>1075.93</v>
      </c>
      <c r="AY142" s="29">
        <v>861.33</v>
      </c>
      <c r="AZ142" s="29">
        <v>1148.08</v>
      </c>
      <c r="BA142" s="29">
        <v>867.34</v>
      </c>
      <c r="BB142" s="29">
        <v>1155.83</v>
      </c>
      <c r="BC142" s="29">
        <v>873.45</v>
      </c>
      <c r="BD142" s="29">
        <v>1163.71</v>
      </c>
      <c r="BE142" s="29">
        <v>898.74</v>
      </c>
      <c r="BF142" s="29">
        <v>1196.25</v>
      </c>
      <c r="BG142" s="29">
        <v>749.81</v>
      </c>
      <c r="BH142" s="29">
        <v>1036.57</v>
      </c>
      <c r="BI142" s="30">
        <v>754.36</v>
      </c>
      <c r="BJ142" s="30">
        <v>1042.8599999999999</v>
      </c>
      <c r="BK142" s="30">
        <v>758.96</v>
      </c>
      <c r="BL142" s="30">
        <v>1049.22</v>
      </c>
      <c r="BM142" s="27" t="s">
        <v>52</v>
      </c>
      <c r="BN142" s="27" t="s">
        <v>53</v>
      </c>
      <c r="BO142" s="7"/>
    </row>
    <row r="143" spans="1:67" x14ac:dyDescent="0.3">
      <c r="A143" s="19" t="s">
        <v>48</v>
      </c>
      <c r="B143" s="20" t="s">
        <v>49</v>
      </c>
      <c r="C143" s="21">
        <v>7899470807232</v>
      </c>
      <c r="D143" s="22">
        <v>38803</v>
      </c>
      <c r="E143" s="23">
        <v>15000064</v>
      </c>
      <c r="F143" s="24" t="s">
        <v>50</v>
      </c>
      <c r="G143" s="25" t="s">
        <v>51</v>
      </c>
      <c r="H143" s="26" t="s">
        <v>27</v>
      </c>
      <c r="I143" s="27">
        <v>10</v>
      </c>
      <c r="J143" s="28">
        <v>18.38</v>
      </c>
      <c r="L143" s="28">
        <v>18.375000000000004</v>
      </c>
      <c r="M143" s="28">
        <v>0</v>
      </c>
      <c r="N143" s="59">
        <f t="shared" si="52"/>
        <v>0</v>
      </c>
      <c r="P143" s="28">
        <v>0</v>
      </c>
      <c r="Q143" s="59">
        <f t="shared" si="42"/>
        <v>0</v>
      </c>
      <c r="S143" s="28">
        <v>0</v>
      </c>
      <c r="T143" s="59">
        <f t="shared" si="43"/>
        <v>0</v>
      </c>
      <c r="V143" s="28">
        <v>0</v>
      </c>
      <c r="W143" s="59">
        <f t="shared" si="44"/>
        <v>0</v>
      </c>
      <c r="Y143" s="28">
        <v>0</v>
      </c>
      <c r="Z143" s="59">
        <f t="shared" si="45"/>
        <v>0</v>
      </c>
      <c r="AB143" s="28">
        <v>0</v>
      </c>
      <c r="AC143" s="59">
        <f t="shared" si="46"/>
        <v>0</v>
      </c>
      <c r="AE143" s="28">
        <v>0</v>
      </c>
      <c r="AF143" s="59">
        <f t="shared" si="47"/>
        <v>0</v>
      </c>
      <c r="AH143" s="28">
        <v>0</v>
      </c>
      <c r="AI143" s="59">
        <f t="shared" si="48"/>
        <v>0</v>
      </c>
      <c r="AK143" s="28">
        <v>0</v>
      </c>
      <c r="AL143" s="59">
        <f t="shared" si="49"/>
        <v>0</v>
      </c>
      <c r="AN143" s="28">
        <v>0</v>
      </c>
      <c r="AO143" s="59">
        <f t="shared" si="50"/>
        <v>0</v>
      </c>
      <c r="AQ143" s="28"/>
      <c r="AR143" s="59">
        <f t="shared" si="51"/>
        <v>0</v>
      </c>
      <c r="AT143" s="28">
        <v>138.74</v>
      </c>
      <c r="AU143" s="29">
        <v>110.71</v>
      </c>
      <c r="AV143" s="29">
        <v>148.51</v>
      </c>
      <c r="AW143" s="29">
        <v>127.94</v>
      </c>
      <c r="AX143" s="29">
        <v>170.9</v>
      </c>
      <c r="AY143" s="29">
        <v>136.81</v>
      </c>
      <c r="AZ143" s="29">
        <v>182.35</v>
      </c>
      <c r="BA143" s="29">
        <v>137.77000000000001</v>
      </c>
      <c r="BB143" s="29">
        <v>183.59</v>
      </c>
      <c r="BC143" s="29">
        <v>138.74</v>
      </c>
      <c r="BD143" s="29">
        <v>184.84</v>
      </c>
      <c r="BE143" s="29">
        <v>142.76</v>
      </c>
      <c r="BF143" s="29">
        <v>190.02</v>
      </c>
      <c r="BG143" s="29">
        <v>119.1</v>
      </c>
      <c r="BH143" s="29">
        <v>164.65</v>
      </c>
      <c r="BI143" s="30">
        <v>119.82</v>
      </c>
      <c r="BJ143" s="30">
        <v>165.64</v>
      </c>
      <c r="BK143" s="30">
        <v>120.55</v>
      </c>
      <c r="BL143" s="30">
        <v>166.65</v>
      </c>
      <c r="BM143" s="27" t="s">
        <v>52</v>
      </c>
      <c r="BN143" s="27" t="s">
        <v>53</v>
      </c>
      <c r="BO143" s="7"/>
    </row>
    <row r="144" spans="1:67" x14ac:dyDescent="0.3">
      <c r="A144" s="19" t="s">
        <v>48</v>
      </c>
      <c r="B144" s="20" t="s">
        <v>49</v>
      </c>
      <c r="C144" s="21">
        <v>7898133131349</v>
      </c>
      <c r="D144" s="22">
        <v>23914</v>
      </c>
      <c r="E144" s="23">
        <v>15000009</v>
      </c>
      <c r="F144" s="24" t="s">
        <v>103</v>
      </c>
      <c r="G144" s="25" t="s">
        <v>54</v>
      </c>
      <c r="H144" s="26" t="s">
        <v>27</v>
      </c>
      <c r="I144" s="27">
        <v>50</v>
      </c>
      <c r="J144" s="28">
        <v>1.52</v>
      </c>
      <c r="L144" s="28"/>
      <c r="M144" s="28">
        <v>0</v>
      </c>
      <c r="N144" s="59">
        <f t="shared" si="52"/>
        <v>0</v>
      </c>
      <c r="P144" s="28">
        <v>0</v>
      </c>
      <c r="Q144" s="59">
        <f t="shared" si="42"/>
        <v>0</v>
      </c>
      <c r="S144" s="28">
        <v>0</v>
      </c>
      <c r="T144" s="59">
        <f t="shared" si="43"/>
        <v>0</v>
      </c>
      <c r="V144" s="28">
        <v>0</v>
      </c>
      <c r="W144" s="59">
        <f t="shared" si="44"/>
        <v>0</v>
      </c>
      <c r="Y144" s="28">
        <v>0</v>
      </c>
      <c r="Z144" s="59">
        <f t="shared" si="45"/>
        <v>0</v>
      </c>
      <c r="AB144" s="28">
        <v>0</v>
      </c>
      <c r="AC144" s="59">
        <f t="shared" si="46"/>
        <v>0</v>
      </c>
      <c r="AE144" s="28">
        <v>0</v>
      </c>
      <c r="AF144" s="59">
        <f t="shared" si="47"/>
        <v>0</v>
      </c>
      <c r="AH144" s="28">
        <v>0</v>
      </c>
      <c r="AI144" s="59">
        <f t="shared" si="48"/>
        <v>0</v>
      </c>
      <c r="AK144" s="28">
        <v>0</v>
      </c>
      <c r="AL144" s="59">
        <f t="shared" si="49"/>
        <v>0</v>
      </c>
      <c r="AN144" s="28">
        <v>0</v>
      </c>
      <c r="AO144" s="59">
        <f t="shared" si="50"/>
        <v>0</v>
      </c>
      <c r="AQ144" s="28"/>
      <c r="AR144" s="59">
        <f t="shared" si="51"/>
        <v>0</v>
      </c>
      <c r="AT144" s="28">
        <v>7.5067999999999993</v>
      </c>
      <c r="AU144" s="29">
        <v>299.52</v>
      </c>
      <c r="AV144" s="29">
        <v>401.79</v>
      </c>
      <c r="AW144" s="29">
        <v>346.12</v>
      </c>
      <c r="AX144" s="29">
        <v>462.34</v>
      </c>
      <c r="AY144" s="29">
        <v>370.13</v>
      </c>
      <c r="AZ144" s="29">
        <v>493.35</v>
      </c>
      <c r="BA144" s="29">
        <v>372.71</v>
      </c>
      <c r="BB144" s="29">
        <v>496.68</v>
      </c>
      <c r="BC144" s="29">
        <v>375.34</v>
      </c>
      <c r="BD144" s="29">
        <v>500.07</v>
      </c>
      <c r="BE144" s="29">
        <v>386.21</v>
      </c>
      <c r="BF144" s="29">
        <v>514.05999999999995</v>
      </c>
      <c r="BG144" s="29">
        <v>322.20999999999998</v>
      </c>
      <c r="BH144" s="29">
        <v>445.44</v>
      </c>
      <c r="BI144" s="30">
        <v>324.16000000000003</v>
      </c>
      <c r="BJ144" s="30">
        <v>448.13</v>
      </c>
      <c r="BK144" s="30">
        <v>326.14</v>
      </c>
      <c r="BL144" s="30">
        <v>450.87</v>
      </c>
      <c r="BM144" s="27" t="s">
        <v>52</v>
      </c>
      <c r="BN144" s="27" t="s">
        <v>55</v>
      </c>
      <c r="BO144" s="7"/>
    </row>
    <row r="145" spans="1:67" x14ac:dyDescent="0.3">
      <c r="A145" s="19" t="s">
        <v>48</v>
      </c>
      <c r="B145" s="20" t="s">
        <v>49</v>
      </c>
      <c r="C145" s="21">
        <v>7898133131141</v>
      </c>
      <c r="D145" s="22">
        <v>23894</v>
      </c>
      <c r="E145" s="23">
        <v>15000007</v>
      </c>
      <c r="F145" s="24" t="s">
        <v>105</v>
      </c>
      <c r="G145" s="25" t="s">
        <v>54</v>
      </c>
      <c r="H145" s="26" t="s">
        <v>27</v>
      </c>
      <c r="I145" s="27">
        <v>200</v>
      </c>
      <c r="J145" s="28">
        <v>1.05</v>
      </c>
      <c r="L145" s="28">
        <v>0.94500000000000006</v>
      </c>
      <c r="M145" s="28">
        <v>0</v>
      </c>
      <c r="N145" s="59">
        <f t="shared" si="52"/>
        <v>0</v>
      </c>
      <c r="P145" s="28">
        <v>0</v>
      </c>
      <c r="Q145" s="59">
        <f t="shared" si="42"/>
        <v>0</v>
      </c>
      <c r="S145" s="28">
        <v>0</v>
      </c>
      <c r="T145" s="59">
        <f t="shared" si="43"/>
        <v>0</v>
      </c>
      <c r="V145" s="28">
        <v>0</v>
      </c>
      <c r="W145" s="59">
        <f t="shared" si="44"/>
        <v>0</v>
      </c>
      <c r="Y145" s="28">
        <v>0</v>
      </c>
      <c r="Z145" s="59">
        <f t="shared" si="45"/>
        <v>0</v>
      </c>
      <c r="AB145" s="28">
        <v>0</v>
      </c>
      <c r="AC145" s="59">
        <f t="shared" si="46"/>
        <v>0</v>
      </c>
      <c r="AE145" s="28">
        <v>0</v>
      </c>
      <c r="AF145" s="59">
        <f t="shared" si="47"/>
        <v>0</v>
      </c>
      <c r="AH145" s="28">
        <v>0</v>
      </c>
      <c r="AI145" s="59">
        <f t="shared" si="48"/>
        <v>0</v>
      </c>
      <c r="AK145" s="28">
        <v>0</v>
      </c>
      <c r="AL145" s="59">
        <f t="shared" si="49"/>
        <v>0</v>
      </c>
      <c r="AN145" s="28">
        <v>0</v>
      </c>
      <c r="AO145" s="59">
        <f t="shared" si="50"/>
        <v>0</v>
      </c>
      <c r="AQ145" s="28"/>
      <c r="AR145" s="59">
        <f t="shared" si="51"/>
        <v>0</v>
      </c>
      <c r="AT145" s="28">
        <v>4.8411999999999997</v>
      </c>
      <c r="AU145" s="29">
        <v>772.66</v>
      </c>
      <c r="AV145" s="29">
        <v>1036.49</v>
      </c>
      <c r="AW145" s="29">
        <v>892.88</v>
      </c>
      <c r="AX145" s="29">
        <v>1192.69</v>
      </c>
      <c r="AY145" s="29">
        <v>954.8</v>
      </c>
      <c r="AZ145" s="29">
        <v>1272.67</v>
      </c>
      <c r="BA145" s="29">
        <v>961.47</v>
      </c>
      <c r="BB145" s="29">
        <v>1281.27</v>
      </c>
      <c r="BC145" s="29">
        <v>968.24</v>
      </c>
      <c r="BD145" s="29">
        <v>1289.99</v>
      </c>
      <c r="BE145" s="29">
        <v>996.27</v>
      </c>
      <c r="BF145" s="29">
        <v>1326.07</v>
      </c>
      <c r="BG145" s="29">
        <v>831.18</v>
      </c>
      <c r="BH145" s="29">
        <v>1149.06</v>
      </c>
      <c r="BI145" s="30">
        <v>836.22</v>
      </c>
      <c r="BJ145" s="30">
        <v>1156.03</v>
      </c>
      <c r="BK145" s="30">
        <v>841.32</v>
      </c>
      <c r="BL145" s="30">
        <v>1163.08</v>
      </c>
      <c r="BM145" s="27" t="s">
        <v>52</v>
      </c>
      <c r="BN145" s="27" t="s">
        <v>55</v>
      </c>
      <c r="BO145" s="7"/>
    </row>
    <row r="146" spans="1:67" x14ac:dyDescent="0.3">
      <c r="A146" s="19" t="s">
        <v>48</v>
      </c>
      <c r="B146" s="20" t="s">
        <v>49</v>
      </c>
      <c r="C146" s="21">
        <v>7898133131158</v>
      </c>
      <c r="D146" s="22">
        <v>23908</v>
      </c>
      <c r="E146" s="23">
        <v>15000008</v>
      </c>
      <c r="F146" s="24" t="s">
        <v>104</v>
      </c>
      <c r="G146" s="25" t="s">
        <v>54</v>
      </c>
      <c r="H146" s="26" t="s">
        <v>27</v>
      </c>
      <c r="I146" s="27">
        <v>200</v>
      </c>
      <c r="J146" s="28">
        <v>1.95</v>
      </c>
      <c r="L146" s="28">
        <v>1.6065</v>
      </c>
      <c r="M146" s="28">
        <v>0</v>
      </c>
      <c r="N146" s="59">
        <f t="shared" si="52"/>
        <v>0</v>
      </c>
      <c r="P146" s="28">
        <v>0</v>
      </c>
      <c r="Q146" s="59">
        <f t="shared" si="42"/>
        <v>0</v>
      </c>
      <c r="S146" s="28">
        <v>0</v>
      </c>
      <c r="T146" s="59">
        <f t="shared" si="43"/>
        <v>0</v>
      </c>
      <c r="V146" s="28">
        <v>0</v>
      </c>
      <c r="W146" s="59">
        <f t="shared" si="44"/>
        <v>0</v>
      </c>
      <c r="Y146" s="28">
        <v>0</v>
      </c>
      <c r="Z146" s="59">
        <f t="shared" si="45"/>
        <v>0</v>
      </c>
      <c r="AB146" s="28">
        <v>0</v>
      </c>
      <c r="AC146" s="59">
        <f t="shared" si="46"/>
        <v>0</v>
      </c>
      <c r="AE146" s="28">
        <v>0</v>
      </c>
      <c r="AF146" s="59">
        <f t="shared" si="47"/>
        <v>0</v>
      </c>
      <c r="AH146" s="28">
        <v>0</v>
      </c>
      <c r="AI146" s="59">
        <f t="shared" si="48"/>
        <v>0</v>
      </c>
      <c r="AK146" s="28">
        <v>0</v>
      </c>
      <c r="AL146" s="59">
        <f t="shared" si="49"/>
        <v>0</v>
      </c>
      <c r="AN146" s="28">
        <v>0</v>
      </c>
      <c r="AO146" s="59">
        <f t="shared" si="50"/>
        <v>0</v>
      </c>
      <c r="AQ146" s="28"/>
      <c r="AR146" s="59">
        <f t="shared" si="51"/>
        <v>0</v>
      </c>
      <c r="AT146" s="28">
        <v>6.1807500000000006</v>
      </c>
      <c r="AU146" s="29">
        <v>986.46</v>
      </c>
      <c r="AV146" s="29">
        <v>1323.3</v>
      </c>
      <c r="AW146" s="29">
        <v>1139.94</v>
      </c>
      <c r="AX146" s="29">
        <v>1522.71</v>
      </c>
      <c r="AY146" s="29">
        <v>1219</v>
      </c>
      <c r="AZ146" s="29">
        <v>1624.83</v>
      </c>
      <c r="BA146" s="29">
        <v>1227.51</v>
      </c>
      <c r="BB146" s="29">
        <v>1635.8</v>
      </c>
      <c r="BC146" s="29">
        <v>1236.1500000000001</v>
      </c>
      <c r="BD146" s="29">
        <v>1646.93</v>
      </c>
      <c r="BE146" s="29">
        <v>1271.94</v>
      </c>
      <c r="BF146" s="29">
        <v>1693</v>
      </c>
      <c r="BG146" s="29">
        <v>1061.17</v>
      </c>
      <c r="BH146" s="29">
        <v>1467.01</v>
      </c>
      <c r="BI146" s="30">
        <v>1067.5999999999999</v>
      </c>
      <c r="BJ146" s="30">
        <v>1475.89</v>
      </c>
      <c r="BK146" s="30">
        <v>1074.1099999999999</v>
      </c>
      <c r="BL146" s="30">
        <v>1484.89</v>
      </c>
      <c r="BM146" s="27" t="s">
        <v>52</v>
      </c>
      <c r="BN146" s="27" t="s">
        <v>55</v>
      </c>
      <c r="BO146" s="7"/>
    </row>
    <row r="147" spans="1:67" x14ac:dyDescent="0.3">
      <c r="A147" s="19" t="s">
        <v>48</v>
      </c>
      <c r="B147" s="20" t="s">
        <v>49</v>
      </c>
      <c r="C147" s="21">
        <v>7898133131981</v>
      </c>
      <c r="D147" s="22">
        <v>23926</v>
      </c>
      <c r="E147" s="23">
        <v>15000010</v>
      </c>
      <c r="F147" s="24" t="s">
        <v>101</v>
      </c>
      <c r="G147" s="25" t="s">
        <v>102</v>
      </c>
      <c r="H147" s="26" t="s">
        <v>27</v>
      </c>
      <c r="I147" s="27">
        <v>50</v>
      </c>
      <c r="J147" s="28">
        <v>2.0099999999999998</v>
      </c>
      <c r="L147" s="28"/>
      <c r="M147" s="28">
        <v>0</v>
      </c>
      <c r="N147" s="59">
        <f t="shared" si="52"/>
        <v>0</v>
      </c>
      <c r="P147" s="28">
        <v>0</v>
      </c>
      <c r="Q147" s="59">
        <f t="shared" si="42"/>
        <v>0</v>
      </c>
      <c r="S147" s="28">
        <v>0</v>
      </c>
      <c r="T147" s="59">
        <f t="shared" si="43"/>
        <v>0</v>
      </c>
      <c r="V147" s="28">
        <v>0</v>
      </c>
      <c r="W147" s="59">
        <f t="shared" si="44"/>
        <v>0</v>
      </c>
      <c r="Y147" s="28">
        <v>0</v>
      </c>
      <c r="Z147" s="59">
        <f t="shared" si="45"/>
        <v>0</v>
      </c>
      <c r="AB147" s="28">
        <v>0</v>
      </c>
      <c r="AC147" s="59">
        <f t="shared" si="46"/>
        <v>0</v>
      </c>
      <c r="AE147" s="28">
        <v>0</v>
      </c>
      <c r="AF147" s="59">
        <f t="shared" si="47"/>
        <v>0</v>
      </c>
      <c r="AH147" s="28">
        <v>0</v>
      </c>
      <c r="AI147" s="59">
        <f t="shared" si="48"/>
        <v>0</v>
      </c>
      <c r="AK147" s="28">
        <v>0</v>
      </c>
      <c r="AL147" s="59">
        <f t="shared" si="49"/>
        <v>0</v>
      </c>
      <c r="AN147" s="28">
        <v>0</v>
      </c>
      <c r="AO147" s="59">
        <f t="shared" si="50"/>
        <v>0</v>
      </c>
      <c r="AQ147" s="28"/>
      <c r="AR147" s="59">
        <f t="shared" si="51"/>
        <v>0</v>
      </c>
      <c r="AT147" s="28">
        <v>15.342000000000001</v>
      </c>
      <c r="AU147" s="29">
        <v>612.15</v>
      </c>
      <c r="AV147" s="29">
        <v>821.17</v>
      </c>
      <c r="AW147" s="29">
        <v>707.4</v>
      </c>
      <c r="AX147" s="29">
        <v>944.93</v>
      </c>
      <c r="AY147" s="29">
        <v>756.45</v>
      </c>
      <c r="AZ147" s="29">
        <v>1008.29</v>
      </c>
      <c r="BA147" s="29">
        <v>761.74</v>
      </c>
      <c r="BB147" s="29">
        <v>1015.1</v>
      </c>
      <c r="BC147" s="29">
        <v>767.1</v>
      </c>
      <c r="BD147" s="29">
        <v>1022.01</v>
      </c>
      <c r="BE147" s="29">
        <v>789.31</v>
      </c>
      <c r="BF147" s="29">
        <v>1050.5999999999999</v>
      </c>
      <c r="BG147" s="29">
        <v>658.52</v>
      </c>
      <c r="BH147" s="29">
        <v>910.37</v>
      </c>
      <c r="BI147" s="30">
        <v>662.51</v>
      </c>
      <c r="BJ147" s="30">
        <v>915.88</v>
      </c>
      <c r="BK147" s="30">
        <v>666.55</v>
      </c>
      <c r="BL147" s="30">
        <v>921.47</v>
      </c>
      <c r="BM147" s="27" t="s">
        <v>52</v>
      </c>
      <c r="BN147" s="27" t="s">
        <v>55</v>
      </c>
      <c r="BO147" s="7"/>
    </row>
    <row r="148" spans="1:67" x14ac:dyDescent="0.3">
      <c r="A148" s="19" t="s">
        <v>48</v>
      </c>
      <c r="B148" s="20" t="s">
        <v>49</v>
      </c>
      <c r="C148" s="21">
        <v>7899470805306</v>
      </c>
      <c r="D148" s="22">
        <v>24724</v>
      </c>
      <c r="E148" s="23">
        <v>15000026</v>
      </c>
      <c r="F148" s="24" t="s">
        <v>80</v>
      </c>
      <c r="G148" s="25" t="s">
        <v>81</v>
      </c>
      <c r="H148" s="26" t="s">
        <v>27</v>
      </c>
      <c r="I148" s="27">
        <v>100</v>
      </c>
      <c r="J148" s="28">
        <v>0.7</v>
      </c>
      <c r="L148" s="28">
        <v>0.59850000000000003</v>
      </c>
      <c r="M148" s="28">
        <v>0</v>
      </c>
      <c r="N148" s="59">
        <f t="shared" si="52"/>
        <v>0</v>
      </c>
      <c r="P148" s="28">
        <v>0</v>
      </c>
      <c r="Q148" s="59">
        <f t="shared" si="42"/>
        <v>0</v>
      </c>
      <c r="S148" s="28">
        <v>0</v>
      </c>
      <c r="T148" s="59">
        <f t="shared" si="43"/>
        <v>0</v>
      </c>
      <c r="V148" s="28">
        <v>0</v>
      </c>
      <c r="W148" s="59">
        <f t="shared" si="44"/>
        <v>0</v>
      </c>
      <c r="Y148" s="28">
        <v>0</v>
      </c>
      <c r="Z148" s="59">
        <f t="shared" si="45"/>
        <v>0</v>
      </c>
      <c r="AB148" s="28">
        <v>0</v>
      </c>
      <c r="AC148" s="59">
        <f t="shared" si="46"/>
        <v>0</v>
      </c>
      <c r="AE148" s="28">
        <v>0</v>
      </c>
      <c r="AF148" s="59">
        <f t="shared" si="47"/>
        <v>0</v>
      </c>
      <c r="AH148" s="28">
        <v>0</v>
      </c>
      <c r="AI148" s="59">
        <f t="shared" si="48"/>
        <v>0</v>
      </c>
      <c r="AK148" s="28">
        <v>0</v>
      </c>
      <c r="AL148" s="59">
        <f t="shared" si="49"/>
        <v>0</v>
      </c>
      <c r="AN148" s="28">
        <v>0</v>
      </c>
      <c r="AO148" s="59">
        <f t="shared" si="50"/>
        <v>0</v>
      </c>
      <c r="AQ148" s="28"/>
      <c r="AR148" s="59">
        <f t="shared" si="51"/>
        <v>0</v>
      </c>
      <c r="AT148" s="28">
        <v>3.1</v>
      </c>
      <c r="AU148" s="29">
        <v>2.4700000000000002</v>
      </c>
      <c r="AV148" s="29">
        <v>3.31</v>
      </c>
      <c r="AW148" s="29">
        <v>2.85</v>
      </c>
      <c r="AX148" s="29">
        <v>3.8</v>
      </c>
      <c r="AY148" s="29">
        <v>3.05</v>
      </c>
      <c r="AZ148" s="29">
        <v>4.0599999999999996</v>
      </c>
      <c r="BA148" s="29">
        <v>3.07</v>
      </c>
      <c r="BB148" s="29">
        <v>4.09</v>
      </c>
      <c r="BC148" s="29">
        <v>3.1</v>
      </c>
      <c r="BD148" s="29">
        <v>4.13</v>
      </c>
      <c r="BE148" s="29">
        <v>3.19</v>
      </c>
      <c r="BF148" s="29">
        <v>4.25</v>
      </c>
      <c r="BG148" s="29">
        <v>2.66</v>
      </c>
      <c r="BH148" s="29">
        <v>3.68</v>
      </c>
      <c r="BI148" s="30">
        <v>2.68</v>
      </c>
      <c r="BJ148" s="30">
        <v>3.71</v>
      </c>
      <c r="BK148" s="30">
        <v>2.69</v>
      </c>
      <c r="BL148" s="30">
        <v>3.72</v>
      </c>
      <c r="BM148" s="27" t="s">
        <v>52</v>
      </c>
      <c r="BN148" s="27" t="s">
        <v>53</v>
      </c>
      <c r="BO148" s="7"/>
    </row>
    <row r="149" spans="1:67" x14ac:dyDescent="0.3">
      <c r="A149" s="19" t="s">
        <v>48</v>
      </c>
      <c r="B149" s="20" t="s">
        <v>49</v>
      </c>
      <c r="C149" s="21">
        <v>7898133138928</v>
      </c>
      <c r="D149" s="22">
        <v>23965</v>
      </c>
      <c r="E149" s="23">
        <v>15000011</v>
      </c>
      <c r="F149" s="24" t="s">
        <v>100</v>
      </c>
      <c r="G149" s="25" t="s">
        <v>81</v>
      </c>
      <c r="H149" s="26" t="s">
        <v>27</v>
      </c>
      <c r="I149" s="27">
        <v>50</v>
      </c>
      <c r="J149" s="28">
        <v>2.2200000000000002</v>
      </c>
      <c r="L149" s="28">
        <v>2.2154999999999996</v>
      </c>
      <c r="M149" s="28">
        <v>0</v>
      </c>
      <c r="N149" s="59">
        <f t="shared" si="52"/>
        <v>0</v>
      </c>
      <c r="P149" s="28">
        <v>0</v>
      </c>
      <c r="Q149" s="59">
        <f t="shared" si="42"/>
        <v>0</v>
      </c>
      <c r="S149" s="28">
        <v>0</v>
      </c>
      <c r="T149" s="59">
        <f t="shared" si="43"/>
        <v>0</v>
      </c>
      <c r="V149" s="28">
        <v>0</v>
      </c>
      <c r="W149" s="59">
        <f t="shared" si="44"/>
        <v>0</v>
      </c>
      <c r="Y149" s="28">
        <v>0</v>
      </c>
      <c r="Z149" s="59">
        <f t="shared" si="45"/>
        <v>0</v>
      </c>
      <c r="AB149" s="28">
        <v>0</v>
      </c>
      <c r="AC149" s="59">
        <f t="shared" si="46"/>
        <v>0</v>
      </c>
      <c r="AE149" s="28">
        <v>0</v>
      </c>
      <c r="AF149" s="59">
        <f t="shared" si="47"/>
        <v>0</v>
      </c>
      <c r="AH149" s="28">
        <v>0</v>
      </c>
      <c r="AI149" s="59">
        <f t="shared" si="48"/>
        <v>0</v>
      </c>
      <c r="AK149" s="28">
        <v>0</v>
      </c>
      <c r="AL149" s="59">
        <f t="shared" si="49"/>
        <v>0</v>
      </c>
      <c r="AN149" s="28">
        <v>0</v>
      </c>
      <c r="AO149" s="59">
        <f t="shared" si="50"/>
        <v>0</v>
      </c>
      <c r="AQ149" s="28"/>
      <c r="AR149" s="59">
        <f t="shared" si="51"/>
        <v>0</v>
      </c>
      <c r="AT149" s="28">
        <v>12.23</v>
      </c>
      <c r="AU149" s="29">
        <v>9.76</v>
      </c>
      <c r="AV149" s="29">
        <v>13.09</v>
      </c>
      <c r="AW149" s="29">
        <v>11.27</v>
      </c>
      <c r="AX149" s="29">
        <v>15.05</v>
      </c>
      <c r="AY149" s="29">
        <v>12.06</v>
      </c>
      <c r="AZ149" s="29">
        <v>16.07</v>
      </c>
      <c r="BA149" s="29">
        <v>12.14</v>
      </c>
      <c r="BB149" s="29">
        <v>16.170000000000002</v>
      </c>
      <c r="BC149" s="29">
        <v>12.23</v>
      </c>
      <c r="BD149" s="29">
        <v>16.29</v>
      </c>
      <c r="BE149" s="29">
        <v>12.58</v>
      </c>
      <c r="BF149" s="29">
        <v>16.739999999999998</v>
      </c>
      <c r="BG149" s="29">
        <v>10.5</v>
      </c>
      <c r="BH149" s="29">
        <v>14.52</v>
      </c>
      <c r="BI149" s="30">
        <v>10.56</v>
      </c>
      <c r="BJ149" s="30">
        <v>14.6</v>
      </c>
      <c r="BK149" s="30">
        <v>10.63</v>
      </c>
      <c r="BL149" s="30">
        <v>14.7</v>
      </c>
      <c r="BM149" s="27" t="s">
        <v>52</v>
      </c>
      <c r="BN149" s="27" t="s">
        <v>53</v>
      </c>
      <c r="BO149" s="7"/>
    </row>
    <row r="150" spans="1:67" x14ac:dyDescent="0.3">
      <c r="A150" s="19" t="s">
        <v>48</v>
      </c>
      <c r="B150" s="20" t="s">
        <v>49</v>
      </c>
      <c r="C150" s="21">
        <v>7899470804699</v>
      </c>
      <c r="D150" s="22">
        <v>27473</v>
      </c>
      <c r="E150" s="23">
        <v>15000063</v>
      </c>
      <c r="F150" s="24" t="s">
        <v>79</v>
      </c>
      <c r="G150" s="25" t="s">
        <v>37</v>
      </c>
      <c r="H150" s="26" t="s">
        <v>27</v>
      </c>
      <c r="I150" s="27">
        <v>10</v>
      </c>
      <c r="J150" s="28">
        <v>21.09</v>
      </c>
      <c r="L150" s="28">
        <v>21.094500000000004</v>
      </c>
      <c r="M150" s="28">
        <v>0</v>
      </c>
      <c r="N150" s="59">
        <f t="shared" si="52"/>
        <v>0</v>
      </c>
      <c r="P150" s="28">
        <v>0</v>
      </c>
      <c r="Q150" s="59">
        <f t="shared" si="42"/>
        <v>0</v>
      </c>
      <c r="S150" s="28">
        <v>0</v>
      </c>
      <c r="T150" s="59">
        <f t="shared" si="43"/>
        <v>0</v>
      </c>
      <c r="V150" s="28">
        <v>0</v>
      </c>
      <c r="W150" s="59">
        <f t="shared" si="44"/>
        <v>0</v>
      </c>
      <c r="Y150" s="28">
        <v>0</v>
      </c>
      <c r="Z150" s="59">
        <f t="shared" si="45"/>
        <v>0</v>
      </c>
      <c r="AB150" s="28">
        <v>0</v>
      </c>
      <c r="AC150" s="59">
        <f t="shared" si="46"/>
        <v>0</v>
      </c>
      <c r="AE150" s="28">
        <v>0</v>
      </c>
      <c r="AF150" s="59">
        <f t="shared" si="47"/>
        <v>0</v>
      </c>
      <c r="AH150" s="28">
        <v>0</v>
      </c>
      <c r="AI150" s="59">
        <f t="shared" si="48"/>
        <v>0</v>
      </c>
      <c r="AK150" s="28">
        <v>0</v>
      </c>
      <c r="AL150" s="59">
        <f t="shared" si="49"/>
        <v>0</v>
      </c>
      <c r="AN150" s="28">
        <v>0</v>
      </c>
      <c r="AO150" s="59">
        <f t="shared" si="50"/>
        <v>0</v>
      </c>
      <c r="AQ150" s="28"/>
      <c r="AR150" s="59">
        <f t="shared" si="51"/>
        <v>0</v>
      </c>
      <c r="AT150" s="28">
        <v>104.09</v>
      </c>
      <c r="AU150" s="29">
        <v>83.06</v>
      </c>
      <c r="AV150" s="29">
        <v>111.42</v>
      </c>
      <c r="AW150" s="29">
        <v>95.98</v>
      </c>
      <c r="AX150" s="29">
        <v>128.19999999999999</v>
      </c>
      <c r="AY150" s="29">
        <v>102.64</v>
      </c>
      <c r="AZ150" s="29">
        <v>136.81</v>
      </c>
      <c r="BA150" s="29">
        <v>103.36</v>
      </c>
      <c r="BB150" s="29">
        <v>137.74</v>
      </c>
      <c r="BC150" s="29">
        <v>104.09</v>
      </c>
      <c r="BD150" s="29">
        <v>138.68</v>
      </c>
      <c r="BE150" s="29">
        <v>107.1</v>
      </c>
      <c r="BF150" s="29">
        <v>142.55000000000001</v>
      </c>
      <c r="BG150" s="29">
        <v>89.36</v>
      </c>
      <c r="BH150" s="29">
        <v>123.54</v>
      </c>
      <c r="BI150" s="30">
        <v>89.9</v>
      </c>
      <c r="BJ150" s="30">
        <v>124.28</v>
      </c>
      <c r="BK150" s="30">
        <v>90.45</v>
      </c>
      <c r="BL150" s="30">
        <v>125.04</v>
      </c>
      <c r="BM150" s="27" t="s">
        <v>52</v>
      </c>
      <c r="BN150" s="27" t="s">
        <v>55</v>
      </c>
      <c r="BO150" s="7"/>
    </row>
    <row r="151" spans="1:67" x14ac:dyDescent="0.3">
      <c r="A151" s="19" t="s">
        <v>48</v>
      </c>
      <c r="B151" s="20" t="s">
        <v>49</v>
      </c>
      <c r="C151" s="21">
        <v>7898133134821</v>
      </c>
      <c r="D151" s="22">
        <v>24007</v>
      </c>
      <c r="E151" s="23">
        <v>15000055</v>
      </c>
      <c r="F151" s="24" t="s">
        <v>95</v>
      </c>
      <c r="G151" s="25" t="s">
        <v>37</v>
      </c>
      <c r="H151" s="26" t="s">
        <v>27</v>
      </c>
      <c r="I151" s="27">
        <v>50</v>
      </c>
      <c r="J151" s="28">
        <v>5.56</v>
      </c>
      <c r="L151" s="28"/>
      <c r="M151" s="28">
        <v>0</v>
      </c>
      <c r="N151" s="59">
        <f t="shared" si="52"/>
        <v>0</v>
      </c>
      <c r="P151" s="28">
        <v>0</v>
      </c>
      <c r="Q151" s="59">
        <f t="shared" si="42"/>
        <v>0</v>
      </c>
      <c r="S151" s="28">
        <v>0</v>
      </c>
      <c r="T151" s="59">
        <f t="shared" si="43"/>
        <v>0</v>
      </c>
      <c r="V151" s="28">
        <v>0</v>
      </c>
      <c r="W151" s="59">
        <f t="shared" si="44"/>
        <v>0</v>
      </c>
      <c r="Y151" s="28">
        <v>0</v>
      </c>
      <c r="Z151" s="59">
        <f t="shared" si="45"/>
        <v>0</v>
      </c>
      <c r="AB151" s="28">
        <v>0</v>
      </c>
      <c r="AC151" s="59">
        <f t="shared" si="46"/>
        <v>0</v>
      </c>
      <c r="AE151" s="28">
        <v>0</v>
      </c>
      <c r="AF151" s="59">
        <f t="shared" si="47"/>
        <v>0</v>
      </c>
      <c r="AH151" s="28">
        <v>0</v>
      </c>
      <c r="AI151" s="59">
        <f t="shared" si="48"/>
        <v>0</v>
      </c>
      <c r="AK151" s="28">
        <v>0</v>
      </c>
      <c r="AL151" s="59">
        <f t="shared" si="49"/>
        <v>0</v>
      </c>
      <c r="AN151" s="28">
        <v>0</v>
      </c>
      <c r="AO151" s="59">
        <f t="shared" si="50"/>
        <v>0</v>
      </c>
      <c r="AQ151" s="28"/>
      <c r="AR151" s="59">
        <f t="shared" si="51"/>
        <v>0</v>
      </c>
      <c r="AT151" s="28">
        <v>51.681799999999996</v>
      </c>
      <c r="AU151" s="29">
        <v>2062.14</v>
      </c>
      <c r="AV151" s="29">
        <v>2766.28</v>
      </c>
      <c r="AW151" s="29">
        <v>2382.98</v>
      </c>
      <c r="AX151" s="29">
        <v>3183.14</v>
      </c>
      <c r="AY151" s="29">
        <v>2548.2399999999998</v>
      </c>
      <c r="AZ151" s="29">
        <v>3396.61</v>
      </c>
      <c r="BA151" s="29">
        <v>2566.04</v>
      </c>
      <c r="BB151" s="29">
        <v>3419.55</v>
      </c>
      <c r="BC151" s="29">
        <v>2584.09</v>
      </c>
      <c r="BD151" s="29">
        <v>3442.81</v>
      </c>
      <c r="BE151" s="29">
        <v>2658.91</v>
      </c>
      <c r="BF151" s="29">
        <v>3539.1</v>
      </c>
      <c r="BG151" s="29">
        <v>2218.31</v>
      </c>
      <c r="BH151" s="29">
        <v>3066.68</v>
      </c>
      <c r="BI151" s="30">
        <v>2231.75</v>
      </c>
      <c r="BJ151" s="30">
        <v>3085.26</v>
      </c>
      <c r="BK151" s="30">
        <v>2245.36</v>
      </c>
      <c r="BL151" s="30">
        <v>3104.08</v>
      </c>
      <c r="BM151" s="27" t="s">
        <v>52</v>
      </c>
      <c r="BN151" s="27" t="s">
        <v>55</v>
      </c>
      <c r="BO151" s="7"/>
    </row>
    <row r="152" spans="1:67" x14ac:dyDescent="0.3">
      <c r="A152" s="19" t="s">
        <v>48</v>
      </c>
      <c r="B152" s="20" t="s">
        <v>49</v>
      </c>
      <c r="C152" s="21">
        <v>7898133137020</v>
      </c>
      <c r="D152" s="22">
        <v>23998</v>
      </c>
      <c r="E152" s="23">
        <v>15000053</v>
      </c>
      <c r="F152" s="24" t="s">
        <v>97</v>
      </c>
      <c r="G152" s="25" t="s">
        <v>37</v>
      </c>
      <c r="H152" s="26" t="s">
        <v>27</v>
      </c>
      <c r="I152" s="27">
        <v>50</v>
      </c>
      <c r="J152" s="28">
        <v>6.49</v>
      </c>
      <c r="L152" s="28">
        <v>6.488999999999999</v>
      </c>
      <c r="M152" s="28">
        <v>0</v>
      </c>
      <c r="N152" s="59">
        <f t="shared" si="52"/>
        <v>0</v>
      </c>
      <c r="P152" s="28">
        <v>0</v>
      </c>
      <c r="Q152" s="59">
        <f t="shared" si="42"/>
        <v>0</v>
      </c>
      <c r="S152" s="28">
        <v>0</v>
      </c>
      <c r="T152" s="59">
        <f t="shared" si="43"/>
        <v>0</v>
      </c>
      <c r="V152" s="28">
        <v>0</v>
      </c>
      <c r="W152" s="59">
        <f t="shared" si="44"/>
        <v>0</v>
      </c>
      <c r="Y152" s="28">
        <v>0</v>
      </c>
      <c r="Z152" s="59">
        <f t="shared" si="45"/>
        <v>0</v>
      </c>
      <c r="AB152" s="28">
        <v>0</v>
      </c>
      <c r="AC152" s="59">
        <f t="shared" si="46"/>
        <v>0</v>
      </c>
      <c r="AE152" s="28">
        <v>0</v>
      </c>
      <c r="AF152" s="59">
        <f t="shared" si="47"/>
        <v>0</v>
      </c>
      <c r="AH152" s="28">
        <v>0</v>
      </c>
      <c r="AI152" s="59">
        <f t="shared" si="48"/>
        <v>0</v>
      </c>
      <c r="AK152" s="28">
        <v>0</v>
      </c>
      <c r="AL152" s="59">
        <f t="shared" si="49"/>
        <v>0</v>
      </c>
      <c r="AN152" s="28">
        <v>0</v>
      </c>
      <c r="AO152" s="59">
        <f t="shared" si="50"/>
        <v>0</v>
      </c>
      <c r="AQ152" s="28"/>
      <c r="AR152" s="59">
        <f t="shared" si="51"/>
        <v>0</v>
      </c>
      <c r="AT152" s="28">
        <v>57.902000000000001</v>
      </c>
      <c r="AU152" s="29">
        <v>2310.33</v>
      </c>
      <c r="AV152" s="29">
        <v>3099.22</v>
      </c>
      <c r="AW152" s="29">
        <v>2669.78</v>
      </c>
      <c r="AX152" s="29">
        <v>3566.25</v>
      </c>
      <c r="AY152" s="29">
        <v>2854.93</v>
      </c>
      <c r="AZ152" s="29">
        <v>3805.4</v>
      </c>
      <c r="BA152" s="29">
        <v>2874.87</v>
      </c>
      <c r="BB152" s="29">
        <v>3831.1</v>
      </c>
      <c r="BC152" s="29">
        <v>2895.1</v>
      </c>
      <c r="BD152" s="29">
        <v>3857.17</v>
      </c>
      <c r="BE152" s="29">
        <v>2978.92</v>
      </c>
      <c r="BF152" s="29">
        <v>3965.04</v>
      </c>
      <c r="BG152" s="29">
        <v>2485.29</v>
      </c>
      <c r="BH152" s="29">
        <v>3435.77</v>
      </c>
      <c r="BI152" s="30">
        <v>2500.36</v>
      </c>
      <c r="BJ152" s="30">
        <v>3456.6</v>
      </c>
      <c r="BK152" s="30">
        <v>2515.6</v>
      </c>
      <c r="BL152" s="30">
        <v>3477.67</v>
      </c>
      <c r="BM152" s="27" t="s">
        <v>52</v>
      </c>
      <c r="BN152" s="27" t="s">
        <v>55</v>
      </c>
      <c r="BO152" s="7"/>
    </row>
    <row r="153" spans="1:67" x14ac:dyDescent="0.3">
      <c r="A153" s="19" t="s">
        <v>48</v>
      </c>
      <c r="B153" s="20" t="s">
        <v>49</v>
      </c>
      <c r="C153" s="21">
        <v>7899470801155</v>
      </c>
      <c r="D153" s="22">
        <v>24014</v>
      </c>
      <c r="E153" s="23">
        <v>15000057</v>
      </c>
      <c r="F153" s="24" t="s">
        <v>93</v>
      </c>
      <c r="G153" s="25" t="s">
        <v>37</v>
      </c>
      <c r="H153" s="26" t="s">
        <v>27</v>
      </c>
      <c r="I153" s="27">
        <v>50</v>
      </c>
      <c r="J153" s="28">
        <v>29.79</v>
      </c>
      <c r="L153" s="28"/>
      <c r="M153" s="28">
        <v>0</v>
      </c>
      <c r="N153" s="59">
        <f t="shared" si="52"/>
        <v>0</v>
      </c>
      <c r="P153" s="28">
        <v>0</v>
      </c>
      <c r="Q153" s="59">
        <f t="shared" si="42"/>
        <v>0</v>
      </c>
      <c r="S153" s="28">
        <v>0</v>
      </c>
      <c r="T153" s="59">
        <f t="shared" si="43"/>
        <v>0</v>
      </c>
      <c r="V153" s="28">
        <v>0</v>
      </c>
      <c r="W153" s="59">
        <f t="shared" si="44"/>
        <v>0</v>
      </c>
      <c r="Y153" s="28">
        <v>0</v>
      </c>
      <c r="Z153" s="59">
        <f t="shared" si="45"/>
        <v>0</v>
      </c>
      <c r="AB153" s="28">
        <v>0</v>
      </c>
      <c r="AC153" s="59">
        <f t="shared" si="46"/>
        <v>0</v>
      </c>
      <c r="AE153" s="28">
        <v>0</v>
      </c>
      <c r="AF153" s="59">
        <f t="shared" si="47"/>
        <v>0</v>
      </c>
      <c r="AH153" s="28">
        <v>0</v>
      </c>
      <c r="AI153" s="59">
        <f t="shared" si="48"/>
        <v>0</v>
      </c>
      <c r="AK153" s="28">
        <v>0</v>
      </c>
      <c r="AL153" s="59">
        <f t="shared" si="49"/>
        <v>0</v>
      </c>
      <c r="AN153" s="28">
        <v>0</v>
      </c>
      <c r="AO153" s="59">
        <f t="shared" si="50"/>
        <v>0</v>
      </c>
      <c r="AQ153" s="28"/>
      <c r="AR153" s="59">
        <f t="shared" si="51"/>
        <v>0</v>
      </c>
      <c r="AT153" s="28">
        <v>63.698799999999999</v>
      </c>
      <c r="AU153" s="29">
        <v>2541.62</v>
      </c>
      <c r="AV153" s="29">
        <v>3409.49</v>
      </c>
      <c r="AW153" s="29">
        <v>2937.07</v>
      </c>
      <c r="AX153" s="29">
        <v>3923.29</v>
      </c>
      <c r="AY153" s="29">
        <v>3140.75</v>
      </c>
      <c r="AZ153" s="29">
        <v>4186.38</v>
      </c>
      <c r="BA153" s="29">
        <v>3162.69</v>
      </c>
      <c r="BB153" s="29">
        <v>4214.66</v>
      </c>
      <c r="BC153" s="29">
        <v>3184.94</v>
      </c>
      <c r="BD153" s="29">
        <v>4243.32</v>
      </c>
      <c r="BE153" s="29">
        <v>3277.15</v>
      </c>
      <c r="BF153" s="29">
        <v>4362</v>
      </c>
      <c r="BG153" s="29">
        <v>2734.11</v>
      </c>
      <c r="BH153" s="29">
        <v>3779.75</v>
      </c>
      <c r="BI153" s="30">
        <v>2750.68</v>
      </c>
      <c r="BJ153" s="30">
        <v>3802.65</v>
      </c>
      <c r="BK153" s="30">
        <v>2767.45</v>
      </c>
      <c r="BL153" s="30">
        <v>3825.84</v>
      </c>
      <c r="BM153" s="27" t="s">
        <v>52</v>
      </c>
      <c r="BN153" s="27" t="s">
        <v>55</v>
      </c>
      <c r="BO153" s="7"/>
    </row>
    <row r="154" spans="1:67" x14ac:dyDescent="0.3">
      <c r="A154" s="19" t="s">
        <v>48</v>
      </c>
      <c r="B154" s="20" t="s">
        <v>49</v>
      </c>
      <c r="C154" s="21">
        <v>7898133133794</v>
      </c>
      <c r="D154" s="22">
        <v>24012</v>
      </c>
      <c r="E154" s="23">
        <v>15000056</v>
      </c>
      <c r="F154" s="24" t="s">
        <v>94</v>
      </c>
      <c r="G154" s="25" t="s">
        <v>37</v>
      </c>
      <c r="H154" s="26" t="s">
        <v>27</v>
      </c>
      <c r="I154" s="27">
        <v>50</v>
      </c>
      <c r="J154" s="28">
        <v>6.8</v>
      </c>
      <c r="L154" s="28"/>
      <c r="M154" s="28">
        <v>0</v>
      </c>
      <c r="N154" s="59">
        <f t="shared" si="52"/>
        <v>0</v>
      </c>
      <c r="P154" s="28">
        <v>0</v>
      </c>
      <c r="Q154" s="59">
        <f t="shared" si="42"/>
        <v>0</v>
      </c>
      <c r="S154" s="28">
        <v>0</v>
      </c>
      <c r="T154" s="59">
        <f t="shared" si="43"/>
        <v>0</v>
      </c>
      <c r="V154" s="28">
        <v>0</v>
      </c>
      <c r="W154" s="59">
        <f t="shared" si="44"/>
        <v>0</v>
      </c>
      <c r="Y154" s="28">
        <v>0</v>
      </c>
      <c r="Z154" s="59">
        <f t="shared" si="45"/>
        <v>0</v>
      </c>
      <c r="AB154" s="28">
        <v>0</v>
      </c>
      <c r="AC154" s="59">
        <f t="shared" si="46"/>
        <v>0</v>
      </c>
      <c r="AE154" s="28">
        <v>0</v>
      </c>
      <c r="AF154" s="59">
        <f t="shared" si="47"/>
        <v>0</v>
      </c>
      <c r="AH154" s="28">
        <v>0</v>
      </c>
      <c r="AI154" s="59">
        <f t="shared" si="48"/>
        <v>0</v>
      </c>
      <c r="AK154" s="28">
        <v>0</v>
      </c>
      <c r="AL154" s="59">
        <f t="shared" si="49"/>
        <v>0</v>
      </c>
      <c r="AN154" s="28">
        <v>0</v>
      </c>
      <c r="AO154" s="59">
        <f t="shared" si="50"/>
        <v>0</v>
      </c>
      <c r="AQ154" s="28"/>
      <c r="AR154" s="59">
        <f t="shared" si="51"/>
        <v>0</v>
      </c>
      <c r="AT154" s="28">
        <v>54.227600000000002</v>
      </c>
      <c r="AU154" s="29">
        <v>2163.71</v>
      </c>
      <c r="AV154" s="29">
        <v>2902.54</v>
      </c>
      <c r="AW154" s="29">
        <v>2500.36</v>
      </c>
      <c r="AX154" s="29">
        <v>3339.94</v>
      </c>
      <c r="AY154" s="29">
        <v>2673.76</v>
      </c>
      <c r="AZ154" s="29">
        <v>3563.92</v>
      </c>
      <c r="BA154" s="29">
        <v>2692.44</v>
      </c>
      <c r="BB154" s="29">
        <v>3587.99</v>
      </c>
      <c r="BC154" s="29">
        <v>2711.38</v>
      </c>
      <c r="BD154" s="29">
        <v>3612.39</v>
      </c>
      <c r="BE154" s="29">
        <v>2789.88</v>
      </c>
      <c r="BF154" s="29">
        <v>3713.42</v>
      </c>
      <c r="BG154" s="29">
        <v>2327.58</v>
      </c>
      <c r="BH154" s="29">
        <v>3217.74</v>
      </c>
      <c r="BI154" s="30">
        <v>2341.69</v>
      </c>
      <c r="BJ154" s="30">
        <v>3237.25</v>
      </c>
      <c r="BK154" s="30">
        <v>2355.96</v>
      </c>
      <c r="BL154" s="30">
        <v>3256.98</v>
      </c>
      <c r="BM154" s="27" t="s">
        <v>52</v>
      </c>
      <c r="BN154" s="27" t="s">
        <v>55</v>
      </c>
      <c r="BO154" s="7"/>
    </row>
    <row r="155" spans="1:67" x14ac:dyDescent="0.3">
      <c r="A155" s="19" t="s">
        <v>48</v>
      </c>
      <c r="B155" s="20" t="s">
        <v>49</v>
      </c>
      <c r="C155" s="21">
        <v>7898133137167</v>
      </c>
      <c r="D155" s="22">
        <v>24002</v>
      </c>
      <c r="E155" s="23">
        <v>15000054</v>
      </c>
      <c r="F155" s="24" t="s">
        <v>96</v>
      </c>
      <c r="G155" s="25" t="s">
        <v>37</v>
      </c>
      <c r="H155" s="26" t="s">
        <v>27</v>
      </c>
      <c r="I155" s="27">
        <v>50</v>
      </c>
      <c r="J155" s="28">
        <v>6.49</v>
      </c>
      <c r="L155" s="28">
        <v>6.4889999999999999</v>
      </c>
      <c r="M155" s="28">
        <v>0</v>
      </c>
      <c r="N155" s="59">
        <f t="shared" si="52"/>
        <v>0</v>
      </c>
      <c r="P155" s="28">
        <v>0</v>
      </c>
      <c r="Q155" s="59">
        <f t="shared" si="42"/>
        <v>0</v>
      </c>
      <c r="S155" s="28">
        <v>0</v>
      </c>
      <c r="T155" s="59">
        <f t="shared" si="43"/>
        <v>0</v>
      </c>
      <c r="V155" s="28">
        <v>0</v>
      </c>
      <c r="W155" s="59">
        <f t="shared" si="44"/>
        <v>0</v>
      </c>
      <c r="Y155" s="28">
        <v>0</v>
      </c>
      <c r="Z155" s="59">
        <f t="shared" si="45"/>
        <v>0</v>
      </c>
      <c r="AB155" s="28">
        <v>0</v>
      </c>
      <c r="AC155" s="59">
        <f t="shared" si="46"/>
        <v>0</v>
      </c>
      <c r="AE155" s="28">
        <v>0</v>
      </c>
      <c r="AF155" s="59">
        <f t="shared" si="47"/>
        <v>0</v>
      </c>
      <c r="AH155" s="28">
        <v>0</v>
      </c>
      <c r="AI155" s="59">
        <f t="shared" si="48"/>
        <v>0</v>
      </c>
      <c r="AK155" s="28">
        <v>0</v>
      </c>
      <c r="AL155" s="59">
        <f t="shared" si="49"/>
        <v>0</v>
      </c>
      <c r="AN155" s="28">
        <v>0</v>
      </c>
      <c r="AO155" s="59">
        <f t="shared" si="50"/>
        <v>0</v>
      </c>
      <c r="AQ155" s="28"/>
      <c r="AR155" s="59">
        <f t="shared" si="51"/>
        <v>0</v>
      </c>
      <c r="AT155" s="28">
        <v>65.463200000000001</v>
      </c>
      <c r="AU155" s="29">
        <v>2612.02</v>
      </c>
      <c r="AV155" s="29">
        <v>3503.93</v>
      </c>
      <c r="AW155" s="29">
        <v>3018.42</v>
      </c>
      <c r="AX155" s="29">
        <v>4031.95</v>
      </c>
      <c r="AY155" s="29">
        <v>3227.75</v>
      </c>
      <c r="AZ155" s="29">
        <v>4302.34</v>
      </c>
      <c r="BA155" s="29">
        <v>3250.29</v>
      </c>
      <c r="BB155" s="29">
        <v>4331.3900000000003</v>
      </c>
      <c r="BC155" s="29">
        <v>3273.16</v>
      </c>
      <c r="BD155" s="29">
        <v>4360.8599999999997</v>
      </c>
      <c r="BE155" s="29">
        <v>3367.93</v>
      </c>
      <c r="BF155" s="29">
        <v>4482.83</v>
      </c>
      <c r="BG155" s="29">
        <v>2809.84</v>
      </c>
      <c r="BH155" s="29">
        <v>3884.44</v>
      </c>
      <c r="BI155" s="30">
        <v>2826.87</v>
      </c>
      <c r="BJ155" s="30">
        <v>3907.98</v>
      </c>
      <c r="BK155" s="30">
        <v>2844.1</v>
      </c>
      <c r="BL155" s="30">
        <v>3931.8</v>
      </c>
      <c r="BM155" s="27" t="s">
        <v>52</v>
      </c>
      <c r="BN155" s="27" t="s">
        <v>55</v>
      </c>
      <c r="BO155" s="7"/>
    </row>
    <row r="156" spans="1:67" x14ac:dyDescent="0.3">
      <c r="A156" s="19" t="s">
        <v>48</v>
      </c>
      <c r="B156" s="20" t="s">
        <v>49</v>
      </c>
      <c r="C156" s="21">
        <v>7898133131318</v>
      </c>
      <c r="D156" s="22">
        <v>23975</v>
      </c>
      <c r="E156" s="23">
        <v>15000013</v>
      </c>
      <c r="F156" s="24" t="s">
        <v>99</v>
      </c>
      <c r="G156" s="25" t="s">
        <v>54</v>
      </c>
      <c r="H156" s="26" t="s">
        <v>27</v>
      </c>
      <c r="I156" s="27">
        <v>50</v>
      </c>
      <c r="J156" s="28">
        <v>0.9</v>
      </c>
      <c r="L156" s="28"/>
      <c r="M156" s="28">
        <v>0</v>
      </c>
      <c r="N156" s="59">
        <f t="shared" si="52"/>
        <v>0</v>
      </c>
      <c r="P156" s="28">
        <v>0</v>
      </c>
      <c r="Q156" s="59">
        <f t="shared" si="42"/>
        <v>0</v>
      </c>
      <c r="S156" s="28">
        <v>0</v>
      </c>
      <c r="T156" s="59">
        <f t="shared" si="43"/>
        <v>0</v>
      </c>
      <c r="V156" s="28">
        <v>0</v>
      </c>
      <c r="W156" s="59">
        <f t="shared" si="44"/>
        <v>0</v>
      </c>
      <c r="Y156" s="28">
        <v>0</v>
      </c>
      <c r="Z156" s="59">
        <f t="shared" si="45"/>
        <v>0</v>
      </c>
      <c r="AB156" s="28">
        <v>0</v>
      </c>
      <c r="AC156" s="59">
        <f t="shared" si="46"/>
        <v>0</v>
      </c>
      <c r="AE156" s="28">
        <v>0</v>
      </c>
      <c r="AF156" s="59">
        <f t="shared" si="47"/>
        <v>0</v>
      </c>
      <c r="AH156" s="28">
        <v>0</v>
      </c>
      <c r="AI156" s="59">
        <f t="shared" si="48"/>
        <v>0</v>
      </c>
      <c r="AK156" s="28">
        <v>0</v>
      </c>
      <c r="AL156" s="59">
        <f t="shared" si="49"/>
        <v>0</v>
      </c>
      <c r="AN156" s="28">
        <v>0</v>
      </c>
      <c r="AO156" s="59">
        <f t="shared" si="50"/>
        <v>0</v>
      </c>
      <c r="AQ156" s="28"/>
      <c r="AR156" s="59">
        <f t="shared" si="51"/>
        <v>0</v>
      </c>
      <c r="AT156" s="28">
        <v>6.8877999999999995</v>
      </c>
      <c r="AU156" s="29">
        <v>274.82</v>
      </c>
      <c r="AV156" s="29">
        <v>368.66</v>
      </c>
      <c r="AW156" s="29">
        <v>317.58</v>
      </c>
      <c r="AX156" s="29">
        <v>424.21</v>
      </c>
      <c r="AY156" s="29">
        <v>339.61</v>
      </c>
      <c r="AZ156" s="29">
        <v>452.67</v>
      </c>
      <c r="BA156" s="29">
        <v>341.98</v>
      </c>
      <c r="BB156" s="29">
        <v>455.72</v>
      </c>
      <c r="BC156" s="29">
        <v>344.39</v>
      </c>
      <c r="BD156" s="29">
        <v>458.83</v>
      </c>
      <c r="BE156" s="29">
        <v>354.36</v>
      </c>
      <c r="BF156" s="29">
        <v>471.67</v>
      </c>
      <c r="BG156" s="29">
        <v>295.64</v>
      </c>
      <c r="BH156" s="29">
        <v>408.71</v>
      </c>
      <c r="BI156" s="30">
        <v>297.43</v>
      </c>
      <c r="BJ156" s="30">
        <v>411.18</v>
      </c>
      <c r="BK156" s="30">
        <v>299.25</v>
      </c>
      <c r="BL156" s="30">
        <v>413.7</v>
      </c>
      <c r="BM156" s="27" t="s">
        <v>52</v>
      </c>
      <c r="BN156" s="27" t="s">
        <v>67</v>
      </c>
      <c r="BO156" s="7"/>
    </row>
    <row r="157" spans="1:67" x14ac:dyDescent="0.3">
      <c r="A157" s="19" t="s">
        <v>48</v>
      </c>
      <c r="B157" s="20" t="s">
        <v>49</v>
      </c>
      <c r="C157" s="21">
        <v>7898133131325</v>
      </c>
      <c r="D157" s="22">
        <v>23977</v>
      </c>
      <c r="E157" s="23">
        <v>15000014</v>
      </c>
      <c r="F157" s="24" t="s">
        <v>98</v>
      </c>
      <c r="G157" s="25" t="s">
        <v>54</v>
      </c>
      <c r="H157" s="26" t="s">
        <v>27</v>
      </c>
      <c r="I157" s="27">
        <v>50</v>
      </c>
      <c r="J157" s="28">
        <v>0.98</v>
      </c>
      <c r="L157" s="28"/>
      <c r="M157" s="28">
        <v>0</v>
      </c>
      <c r="N157" s="59">
        <f t="shared" si="52"/>
        <v>0</v>
      </c>
      <c r="P157" s="28">
        <v>0</v>
      </c>
      <c r="Q157" s="59">
        <f t="shared" si="42"/>
        <v>0</v>
      </c>
      <c r="S157" s="28">
        <v>0</v>
      </c>
      <c r="T157" s="59">
        <f t="shared" si="43"/>
        <v>0</v>
      </c>
      <c r="V157" s="28">
        <v>0</v>
      </c>
      <c r="W157" s="59">
        <f t="shared" si="44"/>
        <v>0</v>
      </c>
      <c r="Y157" s="28">
        <v>0</v>
      </c>
      <c r="Z157" s="59">
        <f t="shared" si="45"/>
        <v>0</v>
      </c>
      <c r="AB157" s="28">
        <v>0</v>
      </c>
      <c r="AC157" s="59">
        <f t="shared" si="46"/>
        <v>0</v>
      </c>
      <c r="AE157" s="28">
        <v>0</v>
      </c>
      <c r="AF157" s="59">
        <f t="shared" si="47"/>
        <v>0</v>
      </c>
      <c r="AH157" s="28">
        <v>0</v>
      </c>
      <c r="AI157" s="59">
        <f t="shared" si="48"/>
        <v>0</v>
      </c>
      <c r="AK157" s="28">
        <v>0</v>
      </c>
      <c r="AL157" s="59">
        <f t="shared" si="49"/>
        <v>0</v>
      </c>
      <c r="AN157" s="28">
        <v>0</v>
      </c>
      <c r="AO157" s="59">
        <f t="shared" si="50"/>
        <v>0</v>
      </c>
      <c r="AQ157" s="28"/>
      <c r="AR157" s="59">
        <f t="shared" si="51"/>
        <v>0</v>
      </c>
      <c r="AT157" s="28">
        <v>9.1788000000000007</v>
      </c>
      <c r="AU157" s="29">
        <v>366.24</v>
      </c>
      <c r="AV157" s="29">
        <v>491.29</v>
      </c>
      <c r="AW157" s="29">
        <v>423.22</v>
      </c>
      <c r="AX157" s="29">
        <v>565.33000000000004</v>
      </c>
      <c r="AY157" s="29">
        <v>452.57</v>
      </c>
      <c r="AZ157" s="29">
        <v>603.24</v>
      </c>
      <c r="BA157" s="29">
        <v>455.73</v>
      </c>
      <c r="BB157" s="29">
        <v>607.30999999999995</v>
      </c>
      <c r="BC157" s="29">
        <v>458.94</v>
      </c>
      <c r="BD157" s="29">
        <v>611.45000000000005</v>
      </c>
      <c r="BE157" s="29">
        <v>472.23</v>
      </c>
      <c r="BF157" s="29">
        <v>628.54999999999995</v>
      </c>
      <c r="BG157" s="29">
        <v>393.98</v>
      </c>
      <c r="BH157" s="29">
        <v>544.65</v>
      </c>
      <c r="BI157" s="30">
        <v>396.36</v>
      </c>
      <c r="BJ157" s="30">
        <v>547.94000000000005</v>
      </c>
      <c r="BK157" s="30">
        <v>398.78</v>
      </c>
      <c r="BL157" s="30">
        <v>551.29</v>
      </c>
      <c r="BM157" s="27" t="s">
        <v>52</v>
      </c>
      <c r="BN157" s="27" t="s">
        <v>67</v>
      </c>
      <c r="BO157" s="7"/>
    </row>
    <row r="158" spans="1:67" x14ac:dyDescent="0.3">
      <c r="A158" s="19" t="s">
        <v>48</v>
      </c>
      <c r="B158" s="20" t="s">
        <v>49</v>
      </c>
      <c r="C158" s="21">
        <v>7899470806259</v>
      </c>
      <c r="D158" s="22">
        <v>34434</v>
      </c>
      <c r="E158" s="23">
        <v>15000035</v>
      </c>
      <c r="F158" s="24" t="s">
        <v>64</v>
      </c>
      <c r="G158" s="25" t="s">
        <v>65</v>
      </c>
      <c r="H158" s="26" t="s">
        <v>27</v>
      </c>
      <c r="I158" s="27">
        <v>50</v>
      </c>
      <c r="J158" s="28">
        <v>2.9</v>
      </c>
      <c r="L158" s="28">
        <v>2.6749999999999998</v>
      </c>
      <c r="M158" s="28">
        <v>0</v>
      </c>
      <c r="N158" s="59">
        <f t="shared" si="52"/>
        <v>0</v>
      </c>
      <c r="P158" s="28">
        <v>0</v>
      </c>
      <c r="Q158" s="59">
        <f t="shared" si="42"/>
        <v>0</v>
      </c>
      <c r="S158" s="28">
        <v>0</v>
      </c>
      <c r="T158" s="59">
        <f t="shared" si="43"/>
        <v>0</v>
      </c>
      <c r="V158" s="28">
        <v>0</v>
      </c>
      <c r="W158" s="59">
        <f t="shared" si="44"/>
        <v>0</v>
      </c>
      <c r="Y158" s="28">
        <v>0</v>
      </c>
      <c r="Z158" s="59">
        <f t="shared" si="45"/>
        <v>0</v>
      </c>
      <c r="AB158" s="28">
        <v>0</v>
      </c>
      <c r="AC158" s="59">
        <f t="shared" si="46"/>
        <v>0</v>
      </c>
      <c r="AE158" s="28">
        <v>0</v>
      </c>
      <c r="AF158" s="59">
        <f t="shared" si="47"/>
        <v>0</v>
      </c>
      <c r="AH158" s="28">
        <v>0</v>
      </c>
      <c r="AI158" s="59">
        <f t="shared" si="48"/>
        <v>0</v>
      </c>
      <c r="AK158" s="28">
        <v>0</v>
      </c>
      <c r="AL158" s="59">
        <f t="shared" si="49"/>
        <v>0</v>
      </c>
      <c r="AN158" s="28">
        <v>0</v>
      </c>
      <c r="AO158" s="59">
        <f t="shared" si="50"/>
        <v>0</v>
      </c>
      <c r="AQ158" s="28"/>
      <c r="AR158" s="59">
        <f t="shared" si="51"/>
        <v>0</v>
      </c>
      <c r="AT158" s="28">
        <v>9.9869999999999983</v>
      </c>
      <c r="AU158" s="29">
        <v>409.46</v>
      </c>
      <c r="AV158" s="29">
        <v>566.04999999999995</v>
      </c>
      <c r="AW158" s="29">
        <v>465.3</v>
      </c>
      <c r="AX158" s="29">
        <v>643.25</v>
      </c>
      <c r="AY158" s="29">
        <v>493.33</v>
      </c>
      <c r="AZ158" s="29">
        <v>682</v>
      </c>
      <c r="BA158" s="29">
        <v>496.32</v>
      </c>
      <c r="BB158" s="29">
        <v>686.13</v>
      </c>
      <c r="BC158" s="29">
        <v>499.35</v>
      </c>
      <c r="BD158" s="29">
        <v>690.32</v>
      </c>
      <c r="BE158" s="29">
        <v>511.83</v>
      </c>
      <c r="BF158" s="29">
        <v>707.58</v>
      </c>
      <c r="BG158" s="29">
        <v>493.33</v>
      </c>
      <c r="BH158" s="29">
        <v>682</v>
      </c>
      <c r="BI158" s="30">
        <v>496.32</v>
      </c>
      <c r="BJ158" s="30">
        <v>686.13</v>
      </c>
      <c r="BK158" s="30">
        <v>499.35</v>
      </c>
      <c r="BL158" s="30">
        <v>690.32</v>
      </c>
      <c r="BM158" s="27" t="s">
        <v>66</v>
      </c>
      <c r="BN158" s="27" t="s">
        <v>67</v>
      </c>
      <c r="BO158" s="7"/>
    </row>
    <row r="159" spans="1:67" x14ac:dyDescent="0.3">
      <c r="A159" s="19" t="s">
        <v>48</v>
      </c>
      <c r="B159" s="20" t="s">
        <v>49</v>
      </c>
      <c r="C159" s="21">
        <v>7898133131233</v>
      </c>
      <c r="D159" s="22">
        <v>24015</v>
      </c>
      <c r="E159" s="23">
        <v>15000017</v>
      </c>
      <c r="F159" s="24" t="s">
        <v>92</v>
      </c>
      <c r="G159" s="25" t="s">
        <v>91</v>
      </c>
      <c r="H159" s="26" t="s">
        <v>27</v>
      </c>
      <c r="I159" s="27">
        <v>200</v>
      </c>
      <c r="J159" s="28">
        <v>1</v>
      </c>
      <c r="L159" s="28">
        <v>0.79800000000000004</v>
      </c>
      <c r="M159" s="28">
        <v>0</v>
      </c>
      <c r="N159" s="59">
        <f t="shared" si="52"/>
        <v>0</v>
      </c>
      <c r="P159" s="28">
        <v>0</v>
      </c>
      <c r="Q159" s="59">
        <f t="shared" si="42"/>
        <v>0</v>
      </c>
      <c r="S159" s="28">
        <v>0</v>
      </c>
      <c r="T159" s="59">
        <f t="shared" si="43"/>
        <v>0</v>
      </c>
      <c r="V159" s="28">
        <v>0</v>
      </c>
      <c r="W159" s="59">
        <f t="shared" si="44"/>
        <v>0</v>
      </c>
      <c r="Y159" s="28">
        <v>0</v>
      </c>
      <c r="Z159" s="59">
        <f t="shared" si="45"/>
        <v>0</v>
      </c>
      <c r="AB159" s="28">
        <v>0</v>
      </c>
      <c r="AC159" s="59">
        <f t="shared" si="46"/>
        <v>0</v>
      </c>
      <c r="AE159" s="28">
        <v>0</v>
      </c>
      <c r="AF159" s="59">
        <f t="shared" si="47"/>
        <v>0</v>
      </c>
      <c r="AH159" s="28">
        <v>0</v>
      </c>
      <c r="AI159" s="59">
        <f t="shared" si="48"/>
        <v>0</v>
      </c>
      <c r="AK159" s="28">
        <v>0</v>
      </c>
      <c r="AL159" s="59">
        <f t="shared" si="49"/>
        <v>0</v>
      </c>
      <c r="AN159" s="28">
        <v>0</v>
      </c>
      <c r="AO159" s="59">
        <f t="shared" si="50"/>
        <v>0</v>
      </c>
      <c r="AQ159" s="28"/>
      <c r="AR159" s="59">
        <f t="shared" si="51"/>
        <v>0</v>
      </c>
      <c r="AT159" s="28">
        <v>2.6637</v>
      </c>
      <c r="AU159" s="29">
        <v>425.13</v>
      </c>
      <c r="AV159" s="29">
        <v>570.29</v>
      </c>
      <c r="AW159" s="29">
        <v>491.28</v>
      </c>
      <c r="AX159" s="29">
        <v>656.24</v>
      </c>
      <c r="AY159" s="29">
        <v>525.35</v>
      </c>
      <c r="AZ159" s="29">
        <v>700.25</v>
      </c>
      <c r="BA159" s="29">
        <v>529.01</v>
      </c>
      <c r="BB159" s="29">
        <v>704.96</v>
      </c>
      <c r="BC159" s="29">
        <v>532.74</v>
      </c>
      <c r="BD159" s="29">
        <v>709.77</v>
      </c>
      <c r="BE159" s="29">
        <v>548.16</v>
      </c>
      <c r="BF159" s="29">
        <v>729.62</v>
      </c>
      <c r="BG159" s="29">
        <v>457.33</v>
      </c>
      <c r="BH159" s="29">
        <v>632.23</v>
      </c>
      <c r="BI159" s="30">
        <v>460.1</v>
      </c>
      <c r="BJ159" s="30">
        <v>636.05999999999995</v>
      </c>
      <c r="BK159" s="30">
        <v>462.91</v>
      </c>
      <c r="BL159" s="30">
        <v>639.95000000000005</v>
      </c>
      <c r="BM159" s="27" t="s">
        <v>52</v>
      </c>
      <c r="BN159" s="27" t="s">
        <v>55</v>
      </c>
      <c r="BO159" s="7"/>
    </row>
    <row r="160" spans="1:67" x14ac:dyDescent="0.3">
      <c r="A160" s="19" t="s">
        <v>48</v>
      </c>
      <c r="B160" s="20" t="s">
        <v>49</v>
      </c>
      <c r="C160" s="21">
        <v>7898133131240</v>
      </c>
      <c r="D160" s="22">
        <v>24017</v>
      </c>
      <c r="E160" s="23">
        <v>15000058</v>
      </c>
      <c r="F160" s="24" t="s">
        <v>90</v>
      </c>
      <c r="G160" s="25" t="s">
        <v>91</v>
      </c>
      <c r="H160" s="26" t="s">
        <v>27</v>
      </c>
      <c r="I160" s="27">
        <v>200</v>
      </c>
      <c r="J160" s="28">
        <v>1.23</v>
      </c>
      <c r="L160" s="28">
        <v>0.78749999999999998</v>
      </c>
      <c r="M160" s="28">
        <v>0</v>
      </c>
      <c r="N160" s="59">
        <f t="shared" si="52"/>
        <v>0</v>
      </c>
      <c r="P160" s="28">
        <v>0</v>
      </c>
      <c r="Q160" s="59">
        <f t="shared" si="42"/>
        <v>0</v>
      </c>
      <c r="S160" s="28">
        <v>0</v>
      </c>
      <c r="T160" s="59">
        <f t="shared" si="43"/>
        <v>0</v>
      </c>
      <c r="V160" s="28">
        <v>0</v>
      </c>
      <c r="W160" s="59">
        <f t="shared" si="44"/>
        <v>0</v>
      </c>
      <c r="Y160" s="28">
        <v>0</v>
      </c>
      <c r="Z160" s="59">
        <f t="shared" si="45"/>
        <v>0</v>
      </c>
      <c r="AB160" s="28">
        <v>0</v>
      </c>
      <c r="AC160" s="59">
        <f t="shared" si="46"/>
        <v>0</v>
      </c>
      <c r="AE160" s="28">
        <v>0</v>
      </c>
      <c r="AF160" s="59">
        <f t="shared" si="47"/>
        <v>0</v>
      </c>
      <c r="AH160" s="28">
        <v>0</v>
      </c>
      <c r="AI160" s="59">
        <f t="shared" si="48"/>
        <v>0</v>
      </c>
      <c r="AK160" s="28">
        <v>0</v>
      </c>
      <c r="AL160" s="59">
        <f t="shared" si="49"/>
        <v>0</v>
      </c>
      <c r="AN160" s="28">
        <v>0</v>
      </c>
      <c r="AO160" s="59">
        <f t="shared" si="50"/>
        <v>0</v>
      </c>
      <c r="AQ160" s="28"/>
      <c r="AR160" s="59">
        <f t="shared" si="51"/>
        <v>0</v>
      </c>
      <c r="AT160" s="28">
        <v>2.9026999999999994</v>
      </c>
      <c r="AU160" s="29">
        <v>463.27</v>
      </c>
      <c r="AV160" s="29">
        <v>621.46</v>
      </c>
      <c r="AW160" s="29">
        <v>535.35</v>
      </c>
      <c r="AX160" s="29">
        <v>715.11</v>
      </c>
      <c r="AY160" s="29">
        <v>572.48</v>
      </c>
      <c r="AZ160" s="29">
        <v>763.07</v>
      </c>
      <c r="BA160" s="29">
        <v>576.48</v>
      </c>
      <c r="BB160" s="29">
        <v>768.22</v>
      </c>
      <c r="BC160" s="29">
        <v>580.54</v>
      </c>
      <c r="BD160" s="29">
        <v>773.46</v>
      </c>
      <c r="BE160" s="29">
        <v>597.35</v>
      </c>
      <c r="BF160" s="29">
        <v>795.09</v>
      </c>
      <c r="BG160" s="29">
        <v>498.36</v>
      </c>
      <c r="BH160" s="29">
        <v>688.95</v>
      </c>
      <c r="BI160" s="30">
        <v>501.38</v>
      </c>
      <c r="BJ160" s="30">
        <v>693.13</v>
      </c>
      <c r="BK160" s="30">
        <v>504.44</v>
      </c>
      <c r="BL160" s="30">
        <v>697.36</v>
      </c>
      <c r="BM160" s="27" t="s">
        <v>52</v>
      </c>
      <c r="BN160" s="27" t="s">
        <v>55</v>
      </c>
      <c r="BO160" s="7"/>
    </row>
    <row r="161" spans="1:67" x14ac:dyDescent="0.3">
      <c r="A161" s="19" t="s">
        <v>48</v>
      </c>
      <c r="B161" s="20" t="s">
        <v>49</v>
      </c>
      <c r="C161" s="21">
        <v>7898133137273</v>
      </c>
      <c r="D161" s="22">
        <v>24059</v>
      </c>
      <c r="E161" s="23">
        <v>15000060</v>
      </c>
      <c r="F161" s="24" t="s">
        <v>88</v>
      </c>
      <c r="G161" s="25" t="s">
        <v>37</v>
      </c>
      <c r="H161" s="26" t="s">
        <v>27</v>
      </c>
      <c r="I161" s="27">
        <v>10</v>
      </c>
      <c r="J161" s="28">
        <v>108.15</v>
      </c>
      <c r="L161" s="28"/>
      <c r="M161" s="28">
        <v>0</v>
      </c>
      <c r="N161" s="59">
        <f t="shared" si="52"/>
        <v>0</v>
      </c>
      <c r="P161" s="28">
        <v>0</v>
      </c>
      <c r="Q161" s="59">
        <f t="shared" si="42"/>
        <v>0</v>
      </c>
      <c r="S161" s="28">
        <v>0</v>
      </c>
      <c r="T161" s="59">
        <f t="shared" si="43"/>
        <v>0</v>
      </c>
      <c r="V161" s="28">
        <v>0</v>
      </c>
      <c r="W161" s="59">
        <f t="shared" si="44"/>
        <v>0</v>
      </c>
      <c r="Y161" s="28">
        <v>0</v>
      </c>
      <c r="Z161" s="59">
        <f t="shared" si="45"/>
        <v>0</v>
      </c>
      <c r="AB161" s="28">
        <v>0</v>
      </c>
      <c r="AC161" s="59">
        <f t="shared" si="46"/>
        <v>0</v>
      </c>
      <c r="AE161" s="28">
        <v>0</v>
      </c>
      <c r="AF161" s="59">
        <f t="shared" si="47"/>
        <v>0</v>
      </c>
      <c r="AH161" s="28">
        <v>0</v>
      </c>
      <c r="AI161" s="59">
        <f t="shared" si="48"/>
        <v>0</v>
      </c>
      <c r="AK161" s="28">
        <v>0</v>
      </c>
      <c r="AL161" s="59">
        <f t="shared" si="49"/>
        <v>0</v>
      </c>
      <c r="AN161" s="28">
        <v>0</v>
      </c>
      <c r="AO161" s="59">
        <f t="shared" si="50"/>
        <v>0</v>
      </c>
      <c r="AQ161" s="28"/>
      <c r="AR161" s="59">
        <f t="shared" si="51"/>
        <v>0</v>
      </c>
      <c r="AT161" s="28">
        <v>670.91</v>
      </c>
      <c r="AU161" s="29">
        <v>535.39</v>
      </c>
      <c r="AV161" s="29">
        <v>718.2</v>
      </c>
      <c r="AW161" s="29">
        <v>618.69000000000005</v>
      </c>
      <c r="AX161" s="29">
        <v>826.43</v>
      </c>
      <c r="AY161" s="29">
        <v>661.6</v>
      </c>
      <c r="AZ161" s="29">
        <v>881.86</v>
      </c>
      <c r="BA161" s="29">
        <v>666.22</v>
      </c>
      <c r="BB161" s="29">
        <v>887.81</v>
      </c>
      <c r="BC161" s="29">
        <v>670.91</v>
      </c>
      <c r="BD161" s="29">
        <v>893.86</v>
      </c>
      <c r="BE161" s="29">
        <v>690.33</v>
      </c>
      <c r="BF161" s="29">
        <v>918.85</v>
      </c>
      <c r="BG161" s="29">
        <v>575.94000000000005</v>
      </c>
      <c r="BH161" s="29">
        <v>796.2</v>
      </c>
      <c r="BI161" s="30">
        <v>579.42999999999995</v>
      </c>
      <c r="BJ161" s="30">
        <v>801.03</v>
      </c>
      <c r="BK161" s="30">
        <v>582.97</v>
      </c>
      <c r="BL161" s="30">
        <v>805.92</v>
      </c>
      <c r="BM161" s="27" t="s">
        <v>52</v>
      </c>
      <c r="BN161" s="27" t="s">
        <v>55</v>
      </c>
      <c r="BO161" s="7"/>
    </row>
    <row r="162" spans="1:67" x14ac:dyDescent="0.3">
      <c r="A162" s="19" t="s">
        <v>48</v>
      </c>
      <c r="B162" s="20" t="s">
        <v>49</v>
      </c>
      <c r="C162" s="21">
        <v>7898133136467</v>
      </c>
      <c r="D162" s="22">
        <v>24063</v>
      </c>
      <c r="E162" s="23">
        <v>15000061</v>
      </c>
      <c r="F162" s="24" t="s">
        <v>87</v>
      </c>
      <c r="G162" s="25" t="s">
        <v>59</v>
      </c>
      <c r="H162" s="26" t="s">
        <v>27</v>
      </c>
      <c r="I162" s="27">
        <v>10</v>
      </c>
      <c r="J162" s="28">
        <v>67.47</v>
      </c>
      <c r="L162" s="28"/>
      <c r="M162" s="28">
        <v>0</v>
      </c>
      <c r="N162" s="59">
        <f t="shared" si="52"/>
        <v>0</v>
      </c>
      <c r="P162" s="28">
        <v>0</v>
      </c>
      <c r="Q162" s="59">
        <f t="shared" si="42"/>
        <v>0</v>
      </c>
      <c r="S162" s="28">
        <v>0</v>
      </c>
      <c r="T162" s="59">
        <f t="shared" si="43"/>
        <v>0</v>
      </c>
      <c r="V162" s="28">
        <v>0</v>
      </c>
      <c r="W162" s="59">
        <f t="shared" si="44"/>
        <v>0</v>
      </c>
      <c r="Y162" s="28">
        <v>0</v>
      </c>
      <c r="Z162" s="59">
        <f t="shared" si="45"/>
        <v>0</v>
      </c>
      <c r="AB162" s="28">
        <v>0</v>
      </c>
      <c r="AC162" s="59">
        <f t="shared" si="46"/>
        <v>0</v>
      </c>
      <c r="AE162" s="28">
        <v>0</v>
      </c>
      <c r="AF162" s="59">
        <f t="shared" si="47"/>
        <v>0</v>
      </c>
      <c r="AH162" s="28">
        <v>0</v>
      </c>
      <c r="AI162" s="59">
        <f t="shared" si="48"/>
        <v>0</v>
      </c>
      <c r="AK162" s="28">
        <v>0</v>
      </c>
      <c r="AL162" s="59">
        <f t="shared" si="49"/>
        <v>0</v>
      </c>
      <c r="AN162" s="28">
        <v>0</v>
      </c>
      <c r="AO162" s="59">
        <f t="shared" si="50"/>
        <v>0</v>
      </c>
      <c r="AQ162" s="28"/>
      <c r="AR162" s="59">
        <f t="shared" si="51"/>
        <v>0</v>
      </c>
      <c r="AT162" s="28">
        <v>340.05</v>
      </c>
      <c r="AU162" s="29">
        <v>271.36</v>
      </c>
      <c r="AV162" s="29">
        <v>364.02</v>
      </c>
      <c r="AW162" s="29">
        <v>313.58</v>
      </c>
      <c r="AX162" s="29">
        <v>418.87</v>
      </c>
      <c r="AY162" s="29">
        <v>335.33</v>
      </c>
      <c r="AZ162" s="29">
        <v>446.97</v>
      </c>
      <c r="BA162" s="29">
        <v>337.67</v>
      </c>
      <c r="BB162" s="29">
        <v>449.98</v>
      </c>
      <c r="BC162" s="29">
        <v>340.05</v>
      </c>
      <c r="BD162" s="29">
        <v>453.05</v>
      </c>
      <c r="BE162" s="29">
        <v>349.9</v>
      </c>
      <c r="BF162" s="29">
        <v>465.73</v>
      </c>
      <c r="BG162" s="29">
        <v>291.92</v>
      </c>
      <c r="BH162" s="29">
        <v>403.56</v>
      </c>
      <c r="BI162" s="30">
        <v>293.69</v>
      </c>
      <c r="BJ162" s="30">
        <v>406.01</v>
      </c>
      <c r="BK162" s="30">
        <v>295.48</v>
      </c>
      <c r="BL162" s="30">
        <v>408.48</v>
      </c>
      <c r="BM162" s="27" t="s">
        <v>52</v>
      </c>
      <c r="BN162" s="27" t="s">
        <v>55</v>
      </c>
      <c r="BO162" s="7"/>
    </row>
    <row r="163" spans="1:67" x14ac:dyDescent="0.3">
      <c r="A163" s="19" t="s">
        <v>48</v>
      </c>
      <c r="B163" s="20" t="s">
        <v>49</v>
      </c>
      <c r="C163" s="21">
        <v>7898133131332</v>
      </c>
      <c r="D163" s="22">
        <v>24030</v>
      </c>
      <c r="E163" s="23">
        <v>15000018</v>
      </c>
      <c r="F163" s="24" t="s">
        <v>89</v>
      </c>
      <c r="G163" s="25" t="s">
        <v>37</v>
      </c>
      <c r="H163" s="26" t="s">
        <v>27</v>
      </c>
      <c r="I163" s="27">
        <v>50</v>
      </c>
      <c r="J163" s="28">
        <v>0.98</v>
      </c>
      <c r="L163" s="28">
        <v>0.97650000000000003</v>
      </c>
      <c r="M163" s="28">
        <v>0</v>
      </c>
      <c r="N163" s="59">
        <f t="shared" si="52"/>
        <v>0</v>
      </c>
      <c r="P163" s="28">
        <v>0</v>
      </c>
      <c r="Q163" s="59">
        <f t="shared" si="42"/>
        <v>0</v>
      </c>
      <c r="S163" s="28">
        <v>0</v>
      </c>
      <c r="T163" s="59">
        <f t="shared" si="43"/>
        <v>0</v>
      </c>
      <c r="V163" s="28">
        <v>0</v>
      </c>
      <c r="W163" s="59">
        <f t="shared" si="44"/>
        <v>0</v>
      </c>
      <c r="Y163" s="28">
        <v>0</v>
      </c>
      <c r="Z163" s="59">
        <f t="shared" si="45"/>
        <v>0</v>
      </c>
      <c r="AB163" s="28">
        <v>0</v>
      </c>
      <c r="AC163" s="59">
        <f t="shared" si="46"/>
        <v>0</v>
      </c>
      <c r="AE163" s="28">
        <v>0</v>
      </c>
      <c r="AF163" s="59">
        <f t="shared" si="47"/>
        <v>0</v>
      </c>
      <c r="AH163" s="28">
        <v>0</v>
      </c>
      <c r="AI163" s="59">
        <f t="shared" si="48"/>
        <v>0</v>
      </c>
      <c r="AK163" s="28">
        <v>0</v>
      </c>
      <c r="AL163" s="59">
        <f t="shared" si="49"/>
        <v>0</v>
      </c>
      <c r="AN163" s="28">
        <v>0</v>
      </c>
      <c r="AO163" s="59">
        <f t="shared" si="50"/>
        <v>0</v>
      </c>
      <c r="AQ163" s="28"/>
      <c r="AR163" s="59">
        <f t="shared" si="51"/>
        <v>0</v>
      </c>
      <c r="AT163" s="28">
        <v>4.9366000000000003</v>
      </c>
      <c r="AU163" s="29">
        <v>196.97</v>
      </c>
      <c r="AV163" s="29">
        <v>264.22000000000003</v>
      </c>
      <c r="AW163" s="29">
        <v>227.62</v>
      </c>
      <c r="AX163" s="29">
        <v>304.05</v>
      </c>
      <c r="AY163" s="29">
        <v>243.4</v>
      </c>
      <c r="AZ163" s="29">
        <v>324.43</v>
      </c>
      <c r="BA163" s="29">
        <v>245.1</v>
      </c>
      <c r="BB163" s="29">
        <v>326.62</v>
      </c>
      <c r="BC163" s="29">
        <v>246.83</v>
      </c>
      <c r="BD163" s="29">
        <v>328.85</v>
      </c>
      <c r="BE163" s="29">
        <v>253.98</v>
      </c>
      <c r="BF163" s="29">
        <v>338.06</v>
      </c>
      <c r="BG163" s="29">
        <v>211.89</v>
      </c>
      <c r="BH163" s="29">
        <v>292.93</v>
      </c>
      <c r="BI163" s="30">
        <v>213.18</v>
      </c>
      <c r="BJ163" s="30">
        <v>294.70999999999998</v>
      </c>
      <c r="BK163" s="30">
        <v>214.48</v>
      </c>
      <c r="BL163" s="30">
        <v>296.51</v>
      </c>
      <c r="BM163" s="27" t="s">
        <v>52</v>
      </c>
      <c r="BN163" s="27" t="s">
        <v>55</v>
      </c>
      <c r="BO163" s="7"/>
    </row>
    <row r="164" spans="1:67" x14ac:dyDescent="0.3">
      <c r="A164" s="19" t="s">
        <v>48</v>
      </c>
      <c r="B164" s="20" t="s">
        <v>49</v>
      </c>
      <c r="C164" s="21">
        <v>7898133136504</v>
      </c>
      <c r="D164" s="22">
        <v>24070</v>
      </c>
      <c r="E164" s="23">
        <v>15000062</v>
      </c>
      <c r="F164" s="24" t="s">
        <v>86</v>
      </c>
      <c r="G164" s="25" t="s">
        <v>37</v>
      </c>
      <c r="H164" s="26" t="s">
        <v>27</v>
      </c>
      <c r="I164" s="27">
        <v>10</v>
      </c>
      <c r="J164" s="28">
        <v>52.5</v>
      </c>
      <c r="L164" s="28">
        <v>52.500000000000007</v>
      </c>
      <c r="M164" s="28">
        <v>0</v>
      </c>
      <c r="N164" s="59">
        <f t="shared" si="52"/>
        <v>0</v>
      </c>
      <c r="P164" s="28">
        <v>0</v>
      </c>
      <c r="Q164" s="59">
        <f t="shared" si="42"/>
        <v>0</v>
      </c>
      <c r="S164" s="28">
        <v>0</v>
      </c>
      <c r="T164" s="59">
        <f t="shared" si="43"/>
        <v>0</v>
      </c>
      <c r="V164" s="28">
        <v>0</v>
      </c>
      <c r="W164" s="59">
        <f t="shared" si="44"/>
        <v>0</v>
      </c>
      <c r="Y164" s="28">
        <v>0</v>
      </c>
      <c r="Z164" s="59">
        <f t="shared" si="45"/>
        <v>0</v>
      </c>
      <c r="AB164" s="28">
        <v>0</v>
      </c>
      <c r="AC164" s="59">
        <f t="shared" si="46"/>
        <v>0</v>
      </c>
      <c r="AE164" s="28">
        <v>0</v>
      </c>
      <c r="AF164" s="59">
        <f t="shared" si="47"/>
        <v>0</v>
      </c>
      <c r="AH164" s="28">
        <v>0</v>
      </c>
      <c r="AI164" s="59">
        <f t="shared" si="48"/>
        <v>0</v>
      </c>
      <c r="AK164" s="28">
        <v>0</v>
      </c>
      <c r="AL164" s="59">
        <f t="shared" si="49"/>
        <v>0</v>
      </c>
      <c r="AN164" s="28">
        <v>0</v>
      </c>
      <c r="AO164" s="59">
        <f t="shared" si="50"/>
        <v>0</v>
      </c>
      <c r="AQ164" s="28"/>
      <c r="AR164" s="59">
        <f t="shared" si="51"/>
        <v>0</v>
      </c>
      <c r="AT164" s="28">
        <v>235.96</v>
      </c>
      <c r="AU164" s="29">
        <v>188.29</v>
      </c>
      <c r="AV164" s="29">
        <v>252.58</v>
      </c>
      <c r="AW164" s="29">
        <v>217.59</v>
      </c>
      <c r="AX164" s="29">
        <v>290.64999999999998</v>
      </c>
      <c r="AY164" s="29">
        <v>232.68</v>
      </c>
      <c r="AZ164" s="29">
        <v>310.14</v>
      </c>
      <c r="BA164" s="29">
        <v>234.31</v>
      </c>
      <c r="BB164" s="29">
        <v>312.24</v>
      </c>
      <c r="BC164" s="29">
        <v>235.96</v>
      </c>
      <c r="BD164" s="29">
        <v>314.37</v>
      </c>
      <c r="BE164" s="29">
        <v>242.79</v>
      </c>
      <c r="BF164" s="29">
        <v>323.16000000000003</v>
      </c>
      <c r="BG164" s="29">
        <v>202.56</v>
      </c>
      <c r="BH164" s="29">
        <v>280.02999999999997</v>
      </c>
      <c r="BI164" s="30">
        <v>203.79</v>
      </c>
      <c r="BJ164" s="30">
        <v>281.73</v>
      </c>
      <c r="BK164" s="30">
        <v>205.03</v>
      </c>
      <c r="BL164" s="30">
        <v>283.44</v>
      </c>
      <c r="BM164" s="27" t="s">
        <v>52</v>
      </c>
      <c r="BN164" s="27" t="s">
        <v>55</v>
      </c>
      <c r="BO164" s="7"/>
    </row>
    <row r="165" spans="1:67" x14ac:dyDescent="0.3">
      <c r="A165" s="19" t="s">
        <v>48</v>
      </c>
      <c r="B165" s="20" t="s">
        <v>49</v>
      </c>
      <c r="C165" s="21">
        <v>7899470802992</v>
      </c>
      <c r="D165" s="22">
        <v>24118</v>
      </c>
      <c r="E165" s="23">
        <v>15000021</v>
      </c>
      <c r="F165" s="24" t="s">
        <v>85</v>
      </c>
      <c r="G165" s="25" t="s">
        <v>59</v>
      </c>
      <c r="H165" s="26" t="s">
        <v>27</v>
      </c>
      <c r="I165" s="27">
        <v>50</v>
      </c>
      <c r="J165" s="28">
        <v>1.59</v>
      </c>
      <c r="L165" s="28">
        <v>1.5855000000000001</v>
      </c>
      <c r="M165" s="28">
        <v>0</v>
      </c>
      <c r="N165" s="59">
        <f t="shared" si="52"/>
        <v>0</v>
      </c>
      <c r="P165" s="28">
        <v>0</v>
      </c>
      <c r="Q165" s="59">
        <f t="shared" si="42"/>
        <v>0</v>
      </c>
      <c r="S165" s="28">
        <v>0</v>
      </c>
      <c r="T165" s="59">
        <f t="shared" si="43"/>
        <v>0</v>
      </c>
      <c r="V165" s="28">
        <v>0</v>
      </c>
      <c r="W165" s="59">
        <f t="shared" si="44"/>
        <v>0</v>
      </c>
      <c r="Y165" s="28">
        <v>0</v>
      </c>
      <c r="Z165" s="59">
        <f t="shared" si="45"/>
        <v>0</v>
      </c>
      <c r="AB165" s="28">
        <v>0</v>
      </c>
      <c r="AC165" s="59">
        <f t="shared" si="46"/>
        <v>0</v>
      </c>
      <c r="AE165" s="28">
        <v>0</v>
      </c>
      <c r="AF165" s="59">
        <f t="shared" si="47"/>
        <v>0</v>
      </c>
      <c r="AH165" s="28">
        <v>0</v>
      </c>
      <c r="AI165" s="59">
        <f t="shared" si="48"/>
        <v>0</v>
      </c>
      <c r="AK165" s="28">
        <v>0</v>
      </c>
      <c r="AL165" s="59">
        <f t="shared" si="49"/>
        <v>0</v>
      </c>
      <c r="AN165" s="28">
        <v>0</v>
      </c>
      <c r="AO165" s="59">
        <f t="shared" si="50"/>
        <v>0</v>
      </c>
      <c r="AQ165" s="28"/>
      <c r="AR165" s="59">
        <f t="shared" si="51"/>
        <v>0</v>
      </c>
      <c r="AT165" s="28">
        <v>8.1199999999999992</v>
      </c>
      <c r="AU165" s="29">
        <v>6.48</v>
      </c>
      <c r="AV165" s="29">
        <v>8.69</v>
      </c>
      <c r="AW165" s="29">
        <v>7.48</v>
      </c>
      <c r="AX165" s="29">
        <v>9.99</v>
      </c>
      <c r="AY165" s="29">
        <v>8</v>
      </c>
      <c r="AZ165" s="29">
        <v>10.66</v>
      </c>
      <c r="BA165" s="29">
        <v>8.06</v>
      </c>
      <c r="BB165" s="29">
        <v>10.74</v>
      </c>
      <c r="BC165" s="29">
        <v>8.1199999999999992</v>
      </c>
      <c r="BD165" s="29">
        <v>10.82</v>
      </c>
      <c r="BE165" s="29">
        <v>8.36</v>
      </c>
      <c r="BF165" s="29">
        <v>11.13</v>
      </c>
      <c r="BG165" s="29">
        <v>6.97</v>
      </c>
      <c r="BH165" s="29">
        <v>9.64</v>
      </c>
      <c r="BI165" s="30">
        <v>7.01</v>
      </c>
      <c r="BJ165" s="30">
        <v>9.69</v>
      </c>
      <c r="BK165" s="30">
        <v>7.06</v>
      </c>
      <c r="BL165" s="30">
        <v>9.76</v>
      </c>
      <c r="BM165" s="27" t="s">
        <v>52</v>
      </c>
      <c r="BN165" s="27" t="s">
        <v>53</v>
      </c>
      <c r="BO165" s="7"/>
    </row>
    <row r="166" spans="1:67" x14ac:dyDescent="0.3">
      <c r="A166" s="19" t="s">
        <v>48</v>
      </c>
      <c r="B166" s="20" t="s">
        <v>49</v>
      </c>
      <c r="C166" s="21">
        <v>7899470803005</v>
      </c>
      <c r="D166" s="22">
        <v>28915</v>
      </c>
      <c r="E166" s="23">
        <v>15000028</v>
      </c>
      <c r="F166" s="24" t="s">
        <v>76</v>
      </c>
      <c r="G166" s="25" t="s">
        <v>59</v>
      </c>
      <c r="H166" s="26" t="s">
        <v>27</v>
      </c>
      <c r="I166" s="27">
        <v>50</v>
      </c>
      <c r="J166" s="28">
        <v>1.73</v>
      </c>
      <c r="L166" s="28">
        <v>1.7324999999999997</v>
      </c>
      <c r="M166" s="28">
        <v>0</v>
      </c>
      <c r="N166" s="59">
        <f t="shared" si="52"/>
        <v>0</v>
      </c>
      <c r="P166" s="28">
        <v>0</v>
      </c>
      <c r="Q166" s="59">
        <f t="shared" si="42"/>
        <v>0</v>
      </c>
      <c r="S166" s="28">
        <v>0</v>
      </c>
      <c r="T166" s="59">
        <f t="shared" si="43"/>
        <v>0</v>
      </c>
      <c r="V166" s="28">
        <v>0</v>
      </c>
      <c r="W166" s="59">
        <f t="shared" si="44"/>
        <v>0</v>
      </c>
      <c r="Y166" s="28">
        <v>0</v>
      </c>
      <c r="Z166" s="59">
        <f t="shared" si="45"/>
        <v>0</v>
      </c>
      <c r="AB166" s="28">
        <v>0</v>
      </c>
      <c r="AC166" s="59">
        <f t="shared" si="46"/>
        <v>0</v>
      </c>
      <c r="AE166" s="28">
        <v>0</v>
      </c>
      <c r="AF166" s="59">
        <f t="shared" si="47"/>
        <v>0</v>
      </c>
      <c r="AH166" s="28">
        <v>0</v>
      </c>
      <c r="AI166" s="59">
        <f t="shared" si="48"/>
        <v>0</v>
      </c>
      <c r="AK166" s="28">
        <v>0</v>
      </c>
      <c r="AL166" s="59">
        <f t="shared" si="49"/>
        <v>0</v>
      </c>
      <c r="AN166" s="28">
        <v>0</v>
      </c>
      <c r="AO166" s="59">
        <f t="shared" si="50"/>
        <v>0</v>
      </c>
      <c r="AQ166" s="28"/>
      <c r="AR166" s="59">
        <f t="shared" si="51"/>
        <v>0</v>
      </c>
      <c r="AT166" s="28">
        <v>8.9600000000000009</v>
      </c>
      <c r="AU166" s="29">
        <v>7.15</v>
      </c>
      <c r="AV166" s="29">
        <v>9.59</v>
      </c>
      <c r="AW166" s="29">
        <v>8.26</v>
      </c>
      <c r="AX166" s="29">
        <v>11.03</v>
      </c>
      <c r="AY166" s="29">
        <v>8.83</v>
      </c>
      <c r="AZ166" s="29">
        <v>11.77</v>
      </c>
      <c r="BA166" s="29">
        <v>8.89</v>
      </c>
      <c r="BB166" s="29">
        <v>11.84</v>
      </c>
      <c r="BC166" s="29">
        <v>8.9600000000000009</v>
      </c>
      <c r="BD166" s="29">
        <v>11.94</v>
      </c>
      <c r="BE166" s="29">
        <v>9.2200000000000006</v>
      </c>
      <c r="BF166" s="29">
        <v>12.27</v>
      </c>
      <c r="BG166" s="29">
        <v>7.69</v>
      </c>
      <c r="BH166" s="29">
        <v>10.63</v>
      </c>
      <c r="BI166" s="30">
        <v>7.74</v>
      </c>
      <c r="BJ166" s="30">
        <v>10.7</v>
      </c>
      <c r="BK166" s="30">
        <v>7.79</v>
      </c>
      <c r="BL166" s="30">
        <v>10.77</v>
      </c>
      <c r="BM166" s="27" t="s">
        <v>52</v>
      </c>
      <c r="BN166" s="27" t="s">
        <v>53</v>
      </c>
      <c r="BO166" s="7"/>
    </row>
    <row r="167" spans="1:67" x14ac:dyDescent="0.3">
      <c r="A167" s="19" t="s">
        <v>48</v>
      </c>
      <c r="B167" s="20" t="s">
        <v>49</v>
      </c>
      <c r="C167" s="21">
        <v>7899470803012</v>
      </c>
      <c r="D167" s="22">
        <v>24120</v>
      </c>
      <c r="E167" s="23">
        <v>15000022</v>
      </c>
      <c r="F167" s="24" t="s">
        <v>84</v>
      </c>
      <c r="G167" s="25" t="s">
        <v>59</v>
      </c>
      <c r="H167" s="26" t="s">
        <v>27</v>
      </c>
      <c r="I167" s="27">
        <v>50</v>
      </c>
      <c r="J167" s="28">
        <v>1.7</v>
      </c>
      <c r="L167" s="28"/>
      <c r="M167" s="28">
        <v>0</v>
      </c>
      <c r="N167" s="59">
        <f t="shared" si="52"/>
        <v>0</v>
      </c>
      <c r="P167" s="28">
        <v>0</v>
      </c>
      <c r="Q167" s="59">
        <f t="shared" ref="Q167:Q187" si="53">IFERROR(100%-(M167/P167),0)</f>
        <v>0</v>
      </c>
      <c r="S167" s="28">
        <v>0</v>
      </c>
      <c r="T167" s="59">
        <f t="shared" ref="T167:T187" si="54">IFERROR(100%-(M167/S167),0)</f>
        <v>0</v>
      </c>
      <c r="V167" s="28">
        <v>0</v>
      </c>
      <c r="W167" s="59">
        <f t="shared" ref="W167:W187" si="55">IFERROR(100%-(M167/V167),0)</f>
        <v>0</v>
      </c>
      <c r="Y167" s="28">
        <v>0</v>
      </c>
      <c r="Z167" s="59">
        <f t="shared" ref="Z167:Z186" si="56">IFERROR(100%-(M167/Y167),0)</f>
        <v>0</v>
      </c>
      <c r="AB167" s="28">
        <v>0</v>
      </c>
      <c r="AC167" s="59">
        <f t="shared" ref="AC167:AC186" si="57">IFERROR(100%-(M167/AB167),0)</f>
        <v>0</v>
      </c>
      <c r="AE167" s="28">
        <v>0</v>
      </c>
      <c r="AF167" s="59">
        <f t="shared" ref="AF167:AF186" si="58">IFERROR(100%-(M167/AE167),0)</f>
        <v>0</v>
      </c>
      <c r="AH167" s="28">
        <v>0</v>
      </c>
      <c r="AI167" s="59">
        <f t="shared" ref="AI167:AI186" si="59">IFERROR(100%-(M167/AH167),0)</f>
        <v>0</v>
      </c>
      <c r="AK167" s="28">
        <v>0</v>
      </c>
      <c r="AL167" s="59">
        <f t="shared" ref="AL167:AL186" si="60">IFERROR(100%-(M167/AK167),0)</f>
        <v>0</v>
      </c>
      <c r="AN167" s="28">
        <v>0</v>
      </c>
      <c r="AO167" s="59">
        <f t="shared" ref="AO167:AO186" si="61">IFERROR(100%-(M167/AN167),0)</f>
        <v>0</v>
      </c>
      <c r="AQ167" s="28"/>
      <c r="AR167" s="59">
        <f t="shared" si="51"/>
        <v>0</v>
      </c>
      <c r="AT167" s="28">
        <v>9.35</v>
      </c>
      <c r="AU167" s="29">
        <v>7.46</v>
      </c>
      <c r="AV167" s="29">
        <v>10</v>
      </c>
      <c r="AW167" s="29">
        <v>8.6199999999999992</v>
      </c>
      <c r="AX167" s="29">
        <v>11.51</v>
      </c>
      <c r="AY167" s="29">
        <v>9.2200000000000006</v>
      </c>
      <c r="AZ167" s="29">
        <v>12.29</v>
      </c>
      <c r="BA167" s="29">
        <v>9.2799999999999994</v>
      </c>
      <c r="BB167" s="29">
        <v>12.36</v>
      </c>
      <c r="BC167" s="29">
        <v>9.35</v>
      </c>
      <c r="BD167" s="29">
        <v>12.46</v>
      </c>
      <c r="BE167" s="29">
        <v>9.6199999999999992</v>
      </c>
      <c r="BF167" s="29">
        <v>12.81</v>
      </c>
      <c r="BG167" s="29">
        <v>8.0299999999999994</v>
      </c>
      <c r="BH167" s="29">
        <v>11.1</v>
      </c>
      <c r="BI167" s="30">
        <v>8.08</v>
      </c>
      <c r="BJ167" s="30">
        <v>11.17</v>
      </c>
      <c r="BK167" s="30">
        <v>8.1199999999999992</v>
      </c>
      <c r="BL167" s="30">
        <v>11.23</v>
      </c>
      <c r="BM167" s="27" t="s">
        <v>52</v>
      </c>
      <c r="BN167" s="27" t="s">
        <v>53</v>
      </c>
      <c r="BO167" s="7"/>
    </row>
    <row r="168" spans="1:67" x14ac:dyDescent="0.3">
      <c r="A168" s="19" t="s">
        <v>23</v>
      </c>
      <c r="B168" s="20" t="s">
        <v>49</v>
      </c>
      <c r="C168" s="21">
        <v>7898557141511</v>
      </c>
      <c r="D168" s="22">
        <v>13804</v>
      </c>
      <c r="E168" s="23">
        <v>15000233</v>
      </c>
      <c r="F168" s="24" t="s">
        <v>123</v>
      </c>
      <c r="G168" s="25" t="s">
        <v>26</v>
      </c>
      <c r="H168" s="26" t="s">
        <v>27</v>
      </c>
      <c r="I168" s="27">
        <v>50</v>
      </c>
      <c r="J168" s="28">
        <v>6.09</v>
      </c>
      <c r="L168" s="28">
        <v>6.09</v>
      </c>
      <c r="M168" s="28">
        <v>0</v>
      </c>
      <c r="N168" s="59">
        <f t="shared" ref="N168:N187" si="62">IFERROR(100%-(J168/M168),0)</f>
        <v>0</v>
      </c>
      <c r="P168" s="28">
        <v>0</v>
      </c>
      <c r="Q168" s="59">
        <f t="shared" si="53"/>
        <v>0</v>
      </c>
      <c r="S168" s="28">
        <v>0</v>
      </c>
      <c r="T168" s="59">
        <f t="shared" si="54"/>
        <v>0</v>
      </c>
      <c r="V168" s="28">
        <v>0</v>
      </c>
      <c r="W168" s="59">
        <f t="shared" si="55"/>
        <v>0</v>
      </c>
      <c r="Y168" s="28">
        <v>0</v>
      </c>
      <c r="Z168" s="59">
        <f t="shared" si="56"/>
        <v>0</v>
      </c>
      <c r="AB168" s="28">
        <v>0</v>
      </c>
      <c r="AC168" s="59">
        <f t="shared" si="57"/>
        <v>0</v>
      </c>
      <c r="AE168" s="28">
        <v>0</v>
      </c>
      <c r="AF168" s="59">
        <f t="shared" si="58"/>
        <v>0</v>
      </c>
      <c r="AH168" s="28">
        <v>0</v>
      </c>
      <c r="AI168" s="59">
        <f t="shared" si="59"/>
        <v>0</v>
      </c>
      <c r="AK168" s="28">
        <v>0</v>
      </c>
      <c r="AL168" s="59">
        <f t="shared" si="60"/>
        <v>0</v>
      </c>
      <c r="AN168" s="28">
        <v>0</v>
      </c>
      <c r="AO168" s="59">
        <f t="shared" si="61"/>
        <v>0</v>
      </c>
      <c r="AQ168" s="28"/>
      <c r="AR168" s="59">
        <f t="shared" si="51"/>
        <v>0</v>
      </c>
      <c r="AT168" s="28">
        <v>30.96</v>
      </c>
      <c r="AU168" s="29">
        <v>24.88</v>
      </c>
      <c r="AV168" s="29">
        <v>33.61</v>
      </c>
      <c r="AW168" s="29">
        <v>28.62</v>
      </c>
      <c r="AX168" s="29">
        <v>38.54</v>
      </c>
      <c r="AY168" s="29">
        <v>30.54</v>
      </c>
      <c r="AZ168" s="29">
        <v>41.05</v>
      </c>
      <c r="BA168" s="29">
        <v>30.75</v>
      </c>
      <c r="BB168" s="29">
        <v>41.33</v>
      </c>
      <c r="BC168" s="29">
        <v>30.96</v>
      </c>
      <c r="BD168" s="29">
        <v>41.61</v>
      </c>
      <c r="BE168" s="29">
        <v>31.82</v>
      </c>
      <c r="BF168" s="29">
        <v>42.73</v>
      </c>
      <c r="BG168" s="29">
        <v>27.51</v>
      </c>
      <c r="BH168" s="29">
        <v>38.03</v>
      </c>
      <c r="BI168" s="30">
        <v>27.68</v>
      </c>
      <c r="BJ168" s="30">
        <v>38.270000000000003</v>
      </c>
      <c r="BK168" s="30">
        <v>27.84</v>
      </c>
      <c r="BL168" s="30">
        <v>38.49</v>
      </c>
      <c r="BM168" s="27" t="s">
        <v>28</v>
      </c>
      <c r="BN168" s="27" t="s">
        <v>29</v>
      </c>
      <c r="BO168" s="7"/>
    </row>
    <row r="169" spans="1:67" x14ac:dyDescent="0.3">
      <c r="A169" s="19" t="s">
        <v>23</v>
      </c>
      <c r="B169" s="20" t="s">
        <v>49</v>
      </c>
      <c r="C169" s="21">
        <v>7899898601245</v>
      </c>
      <c r="D169" s="22">
        <v>20355</v>
      </c>
      <c r="E169" s="23">
        <v>15000248</v>
      </c>
      <c r="F169" s="24" t="s">
        <v>121</v>
      </c>
      <c r="G169" s="25" t="s">
        <v>26</v>
      </c>
      <c r="H169" s="26" t="s">
        <v>27</v>
      </c>
      <c r="I169" s="27">
        <v>50</v>
      </c>
      <c r="J169" s="28">
        <v>2.57</v>
      </c>
      <c r="L169" s="28">
        <v>2.5725000000000002</v>
      </c>
      <c r="M169" s="28">
        <v>0</v>
      </c>
      <c r="N169" s="59">
        <f t="shared" si="62"/>
        <v>0</v>
      </c>
      <c r="P169" s="28">
        <v>0</v>
      </c>
      <c r="Q169" s="59">
        <f t="shared" si="53"/>
        <v>0</v>
      </c>
      <c r="S169" s="28">
        <v>0</v>
      </c>
      <c r="T169" s="59">
        <f t="shared" si="54"/>
        <v>0</v>
      </c>
      <c r="V169" s="28">
        <v>0</v>
      </c>
      <c r="W169" s="59">
        <f t="shared" si="55"/>
        <v>0</v>
      </c>
      <c r="Y169" s="28">
        <v>0</v>
      </c>
      <c r="Z169" s="59">
        <f t="shared" si="56"/>
        <v>0</v>
      </c>
      <c r="AB169" s="28">
        <v>0</v>
      </c>
      <c r="AC169" s="59">
        <f t="shared" si="57"/>
        <v>0</v>
      </c>
      <c r="AE169" s="28">
        <v>0</v>
      </c>
      <c r="AF169" s="59">
        <f t="shared" si="58"/>
        <v>0</v>
      </c>
      <c r="AH169" s="28">
        <v>0</v>
      </c>
      <c r="AI169" s="59">
        <f t="shared" si="59"/>
        <v>0</v>
      </c>
      <c r="AK169" s="28">
        <v>0</v>
      </c>
      <c r="AL169" s="59">
        <f t="shared" si="60"/>
        <v>0</v>
      </c>
      <c r="AN169" s="28">
        <v>0</v>
      </c>
      <c r="AO169" s="59">
        <f t="shared" si="61"/>
        <v>0</v>
      </c>
      <c r="AQ169" s="28"/>
      <c r="AR169" s="59">
        <f t="shared" si="51"/>
        <v>0</v>
      </c>
      <c r="AT169" s="28">
        <v>12.27</v>
      </c>
      <c r="AU169" s="29">
        <v>9.86</v>
      </c>
      <c r="AV169" s="29">
        <v>13.32</v>
      </c>
      <c r="AW169" s="29">
        <v>11.34</v>
      </c>
      <c r="AX169" s="29">
        <v>15.27</v>
      </c>
      <c r="AY169" s="29">
        <v>12.1</v>
      </c>
      <c r="AZ169" s="29">
        <v>16.260000000000002</v>
      </c>
      <c r="BA169" s="29">
        <v>12.18</v>
      </c>
      <c r="BB169" s="29">
        <v>16.37</v>
      </c>
      <c r="BC169" s="29">
        <v>12.27</v>
      </c>
      <c r="BD169" s="29">
        <v>16.489999999999998</v>
      </c>
      <c r="BE169" s="29">
        <v>12.61</v>
      </c>
      <c r="BF169" s="29">
        <v>16.940000000000001</v>
      </c>
      <c r="BG169" s="29">
        <v>10.9</v>
      </c>
      <c r="BH169" s="29">
        <v>15.07</v>
      </c>
      <c r="BI169" s="30">
        <v>10.97</v>
      </c>
      <c r="BJ169" s="30">
        <v>15.17</v>
      </c>
      <c r="BK169" s="30">
        <v>11.04</v>
      </c>
      <c r="BL169" s="30">
        <v>15.26</v>
      </c>
      <c r="BM169" s="27" t="s">
        <v>28</v>
      </c>
      <c r="BN169" s="27" t="s">
        <v>29</v>
      </c>
      <c r="BO169" s="7"/>
    </row>
    <row r="170" spans="1:67" x14ac:dyDescent="0.3">
      <c r="A170" s="19" t="s">
        <v>23</v>
      </c>
      <c r="B170" s="20" t="s">
        <v>49</v>
      </c>
      <c r="C170" s="21">
        <v>7899898601252</v>
      </c>
      <c r="D170" s="22">
        <v>20356</v>
      </c>
      <c r="E170" s="23">
        <v>15000249</v>
      </c>
      <c r="F170" s="24" t="s">
        <v>120</v>
      </c>
      <c r="G170" s="25" t="s">
        <v>26</v>
      </c>
      <c r="H170" s="26" t="s">
        <v>27</v>
      </c>
      <c r="I170" s="27">
        <v>50</v>
      </c>
      <c r="J170" s="28">
        <v>4.79</v>
      </c>
      <c r="L170" s="28"/>
      <c r="M170" s="28">
        <v>0</v>
      </c>
      <c r="N170" s="59">
        <f t="shared" si="62"/>
        <v>0</v>
      </c>
      <c r="P170" s="28">
        <v>0</v>
      </c>
      <c r="Q170" s="59">
        <f t="shared" si="53"/>
        <v>0</v>
      </c>
      <c r="S170" s="28">
        <v>0</v>
      </c>
      <c r="T170" s="59">
        <f t="shared" si="54"/>
        <v>0</v>
      </c>
      <c r="V170" s="28">
        <v>0</v>
      </c>
      <c r="W170" s="59">
        <f t="shared" si="55"/>
        <v>0</v>
      </c>
      <c r="Y170" s="28">
        <v>0</v>
      </c>
      <c r="Z170" s="59">
        <f t="shared" si="56"/>
        <v>0</v>
      </c>
      <c r="AB170" s="28">
        <v>0</v>
      </c>
      <c r="AC170" s="59">
        <f t="shared" si="57"/>
        <v>0</v>
      </c>
      <c r="AE170" s="28">
        <v>0</v>
      </c>
      <c r="AF170" s="59">
        <f t="shared" si="58"/>
        <v>0</v>
      </c>
      <c r="AH170" s="28">
        <v>0</v>
      </c>
      <c r="AI170" s="59">
        <f t="shared" si="59"/>
        <v>0</v>
      </c>
      <c r="AK170" s="28">
        <v>0</v>
      </c>
      <c r="AL170" s="59">
        <f t="shared" si="60"/>
        <v>0</v>
      </c>
      <c r="AN170" s="28">
        <v>0</v>
      </c>
      <c r="AO170" s="59">
        <f t="shared" si="61"/>
        <v>0</v>
      </c>
      <c r="AQ170" s="28"/>
      <c r="AR170" s="59">
        <f t="shared" si="51"/>
        <v>0</v>
      </c>
      <c r="AT170" s="28">
        <v>24.32</v>
      </c>
      <c r="AU170" s="29">
        <v>19.54</v>
      </c>
      <c r="AV170" s="29">
        <v>26.39</v>
      </c>
      <c r="AW170" s="29">
        <v>22.48</v>
      </c>
      <c r="AX170" s="29">
        <v>30.27</v>
      </c>
      <c r="AY170" s="29">
        <v>23.99</v>
      </c>
      <c r="AZ170" s="29">
        <v>32.25</v>
      </c>
      <c r="BA170" s="29">
        <v>24.15</v>
      </c>
      <c r="BB170" s="29">
        <v>32.46</v>
      </c>
      <c r="BC170" s="29">
        <v>24.32</v>
      </c>
      <c r="BD170" s="29">
        <v>32.69</v>
      </c>
      <c r="BE170" s="29">
        <v>25</v>
      </c>
      <c r="BF170" s="29">
        <v>33.57</v>
      </c>
      <c r="BG170" s="29">
        <v>21.61</v>
      </c>
      <c r="BH170" s="29">
        <v>29.88</v>
      </c>
      <c r="BI170" s="30">
        <v>21.74</v>
      </c>
      <c r="BJ170" s="30">
        <v>30.05</v>
      </c>
      <c r="BK170" s="30">
        <v>21.87</v>
      </c>
      <c r="BL170" s="30">
        <v>30.23</v>
      </c>
      <c r="BM170" s="27" t="s">
        <v>28</v>
      </c>
      <c r="BN170" s="27" t="s">
        <v>29</v>
      </c>
      <c r="BO170" s="7"/>
    </row>
    <row r="171" spans="1:67" x14ac:dyDescent="0.3">
      <c r="A171" s="19" t="s">
        <v>23</v>
      </c>
      <c r="B171" s="20" t="s">
        <v>49</v>
      </c>
      <c r="C171" s="21">
        <v>7898557143409</v>
      </c>
      <c r="D171" s="22">
        <v>15081</v>
      </c>
      <c r="E171" s="23">
        <v>15000230</v>
      </c>
      <c r="F171" s="24" t="s">
        <v>122</v>
      </c>
      <c r="G171" s="25" t="s">
        <v>26</v>
      </c>
      <c r="H171" s="26" t="s">
        <v>27</v>
      </c>
      <c r="I171" s="27">
        <v>50</v>
      </c>
      <c r="J171" s="28">
        <v>6.54</v>
      </c>
      <c r="L171" s="28"/>
      <c r="M171" s="28">
        <v>0</v>
      </c>
      <c r="N171" s="59">
        <f t="shared" si="62"/>
        <v>0</v>
      </c>
      <c r="P171" s="28">
        <v>0</v>
      </c>
      <c r="Q171" s="59">
        <f t="shared" si="53"/>
        <v>0</v>
      </c>
      <c r="S171" s="28">
        <v>0</v>
      </c>
      <c r="T171" s="59">
        <f t="shared" si="54"/>
        <v>0</v>
      </c>
      <c r="V171" s="28">
        <v>0</v>
      </c>
      <c r="W171" s="59">
        <f t="shared" si="55"/>
        <v>0</v>
      </c>
      <c r="Y171" s="28">
        <v>0</v>
      </c>
      <c r="Z171" s="59">
        <f t="shared" si="56"/>
        <v>0</v>
      </c>
      <c r="AB171" s="28">
        <v>0</v>
      </c>
      <c r="AC171" s="59">
        <f t="shared" si="57"/>
        <v>0</v>
      </c>
      <c r="AE171" s="28">
        <v>0</v>
      </c>
      <c r="AF171" s="59">
        <f t="shared" si="58"/>
        <v>0</v>
      </c>
      <c r="AH171" s="28">
        <v>0</v>
      </c>
      <c r="AI171" s="59">
        <f t="shared" si="59"/>
        <v>0</v>
      </c>
      <c r="AK171" s="28">
        <v>0</v>
      </c>
      <c r="AL171" s="59">
        <f t="shared" si="60"/>
        <v>0</v>
      </c>
      <c r="AN171" s="28">
        <v>0</v>
      </c>
      <c r="AO171" s="59">
        <f t="shared" si="61"/>
        <v>0</v>
      </c>
      <c r="AQ171" s="28"/>
      <c r="AR171" s="59">
        <f t="shared" si="51"/>
        <v>0</v>
      </c>
      <c r="AT171" s="28">
        <v>32.5</v>
      </c>
      <c r="AU171" s="29">
        <v>26.11</v>
      </c>
      <c r="AV171" s="29">
        <v>35.270000000000003</v>
      </c>
      <c r="AW171" s="29">
        <v>30.05</v>
      </c>
      <c r="AX171" s="29">
        <v>40.46</v>
      </c>
      <c r="AY171" s="29">
        <v>32.06</v>
      </c>
      <c r="AZ171" s="29">
        <v>43.1</v>
      </c>
      <c r="BA171" s="29">
        <v>32.28</v>
      </c>
      <c r="BB171" s="29">
        <v>43.39</v>
      </c>
      <c r="BC171" s="29">
        <v>32.5</v>
      </c>
      <c r="BD171" s="29">
        <v>43.68</v>
      </c>
      <c r="BE171" s="29">
        <v>33.409999999999997</v>
      </c>
      <c r="BF171" s="29">
        <v>44.87</v>
      </c>
      <c r="BG171" s="29">
        <v>28.88</v>
      </c>
      <c r="BH171" s="29">
        <v>39.93</v>
      </c>
      <c r="BI171" s="30">
        <v>29.05</v>
      </c>
      <c r="BJ171" s="30">
        <v>40.159999999999997</v>
      </c>
      <c r="BK171" s="30">
        <v>29.23</v>
      </c>
      <c r="BL171" s="30">
        <v>40.409999999999997</v>
      </c>
      <c r="BM171" s="27" t="s">
        <v>28</v>
      </c>
      <c r="BN171" s="27" t="s">
        <v>29</v>
      </c>
      <c r="BO171" s="7"/>
    </row>
    <row r="172" spans="1:67" x14ac:dyDescent="0.3">
      <c r="A172" s="19" t="s">
        <v>48</v>
      </c>
      <c r="B172" s="20" t="s">
        <v>214</v>
      </c>
      <c r="C172" s="21">
        <v>7895858015664</v>
      </c>
      <c r="D172" s="22">
        <v>35923</v>
      </c>
      <c r="E172" s="23">
        <v>15000138</v>
      </c>
      <c r="F172" s="24" t="s">
        <v>217</v>
      </c>
      <c r="G172" s="25" t="s">
        <v>59</v>
      </c>
      <c r="H172" s="26" t="s">
        <v>27</v>
      </c>
      <c r="I172" s="27">
        <v>48</v>
      </c>
      <c r="J172" s="28">
        <v>2.42</v>
      </c>
      <c r="L172" s="28">
        <v>0</v>
      </c>
      <c r="M172" s="28">
        <v>0</v>
      </c>
      <c r="N172" s="59">
        <f t="shared" si="62"/>
        <v>0</v>
      </c>
      <c r="P172" s="28">
        <v>0</v>
      </c>
      <c r="Q172" s="59">
        <f t="shared" si="53"/>
        <v>0</v>
      </c>
      <c r="S172" s="28">
        <v>0</v>
      </c>
      <c r="T172" s="59">
        <f t="shared" si="54"/>
        <v>0</v>
      </c>
      <c r="V172" s="28">
        <v>0</v>
      </c>
      <c r="W172" s="59">
        <f t="shared" si="55"/>
        <v>0</v>
      </c>
      <c r="Y172" s="28">
        <v>0</v>
      </c>
      <c r="Z172" s="59">
        <f t="shared" si="56"/>
        <v>0</v>
      </c>
      <c r="AB172" s="28">
        <v>0</v>
      </c>
      <c r="AC172" s="59">
        <f t="shared" si="57"/>
        <v>0</v>
      </c>
      <c r="AE172" s="28">
        <v>0</v>
      </c>
      <c r="AF172" s="59">
        <f t="shared" si="58"/>
        <v>0</v>
      </c>
      <c r="AH172" s="28">
        <v>0</v>
      </c>
      <c r="AI172" s="59">
        <f t="shared" si="59"/>
        <v>0</v>
      </c>
      <c r="AK172" s="28">
        <v>0</v>
      </c>
      <c r="AL172" s="59">
        <f t="shared" si="60"/>
        <v>0</v>
      </c>
      <c r="AN172" s="28">
        <v>0</v>
      </c>
      <c r="AO172" s="59">
        <f t="shared" si="61"/>
        <v>0</v>
      </c>
      <c r="AQ172" s="28"/>
      <c r="AR172" s="59">
        <f t="shared" si="51"/>
        <v>0</v>
      </c>
      <c r="AT172" s="28">
        <v>9.86</v>
      </c>
      <c r="AU172" s="29">
        <v>7.86</v>
      </c>
      <c r="AV172" s="29">
        <v>10.54</v>
      </c>
      <c r="AW172" s="29">
        <v>9.09</v>
      </c>
      <c r="AX172" s="29">
        <v>12.14</v>
      </c>
      <c r="AY172" s="29">
        <v>9.7200000000000006</v>
      </c>
      <c r="AZ172" s="29">
        <v>12.95</v>
      </c>
      <c r="BA172" s="29">
        <v>9.7899999999999991</v>
      </c>
      <c r="BB172" s="29">
        <v>13.04</v>
      </c>
      <c r="BC172" s="29">
        <v>9.86</v>
      </c>
      <c r="BD172" s="29">
        <v>13.14</v>
      </c>
      <c r="BE172" s="29">
        <v>10.15</v>
      </c>
      <c r="BF172" s="29">
        <v>13.51</v>
      </c>
      <c r="BG172" s="29">
        <v>8.4600000000000009</v>
      </c>
      <c r="BH172" s="29">
        <v>11.7</v>
      </c>
      <c r="BI172" s="30">
        <v>8.52</v>
      </c>
      <c r="BJ172" s="30">
        <v>11.78</v>
      </c>
      <c r="BK172" s="30">
        <v>8.57</v>
      </c>
      <c r="BL172" s="30">
        <v>11.85</v>
      </c>
      <c r="BM172" s="27" t="s">
        <v>52</v>
      </c>
      <c r="BN172" s="27" t="s">
        <v>215</v>
      </c>
      <c r="BO172" s="7"/>
    </row>
    <row r="173" spans="1:67" x14ac:dyDescent="0.3">
      <c r="A173" s="19" t="s">
        <v>48</v>
      </c>
      <c r="B173" s="20" t="s">
        <v>214</v>
      </c>
      <c r="C173" s="21">
        <v>7895858015671</v>
      </c>
      <c r="D173" s="22">
        <v>35924</v>
      </c>
      <c r="E173" s="23">
        <v>15000139</v>
      </c>
      <c r="F173" s="24" t="s">
        <v>216</v>
      </c>
      <c r="G173" s="25" t="s">
        <v>59</v>
      </c>
      <c r="H173" s="26" t="s">
        <v>27</v>
      </c>
      <c r="I173" s="27">
        <v>36</v>
      </c>
      <c r="J173" s="28">
        <v>4.9000000000000004</v>
      </c>
      <c r="L173" s="28">
        <v>4.45</v>
      </c>
      <c r="M173" s="28">
        <v>0</v>
      </c>
      <c r="N173" s="59">
        <f t="shared" si="62"/>
        <v>0</v>
      </c>
      <c r="P173" s="28">
        <v>0</v>
      </c>
      <c r="Q173" s="59">
        <f t="shared" si="53"/>
        <v>0</v>
      </c>
      <c r="S173" s="28">
        <v>0</v>
      </c>
      <c r="T173" s="59">
        <f t="shared" si="54"/>
        <v>0</v>
      </c>
      <c r="V173" s="28">
        <v>0</v>
      </c>
      <c r="W173" s="59">
        <f t="shared" si="55"/>
        <v>0</v>
      </c>
      <c r="Y173" s="28">
        <v>0</v>
      </c>
      <c r="Z173" s="59">
        <f t="shared" si="56"/>
        <v>0</v>
      </c>
      <c r="AB173" s="28">
        <v>0</v>
      </c>
      <c r="AC173" s="59">
        <f t="shared" si="57"/>
        <v>0</v>
      </c>
      <c r="AE173" s="28">
        <v>0</v>
      </c>
      <c r="AF173" s="59">
        <f t="shared" si="58"/>
        <v>0</v>
      </c>
      <c r="AH173" s="28">
        <v>0</v>
      </c>
      <c r="AI173" s="59">
        <f t="shared" si="59"/>
        <v>0</v>
      </c>
      <c r="AK173" s="28">
        <v>0</v>
      </c>
      <c r="AL173" s="59">
        <f t="shared" si="60"/>
        <v>0</v>
      </c>
      <c r="AN173" s="28">
        <v>0</v>
      </c>
      <c r="AO173" s="59">
        <f t="shared" si="61"/>
        <v>0</v>
      </c>
      <c r="AQ173" s="28"/>
      <c r="AR173" s="59">
        <f t="shared" si="51"/>
        <v>0</v>
      </c>
      <c r="AT173" s="28">
        <v>20.7</v>
      </c>
      <c r="AU173" s="29">
        <v>16.510000000000002</v>
      </c>
      <c r="AV173" s="29">
        <v>22.14</v>
      </c>
      <c r="AW173" s="29">
        <v>19.079999999999998</v>
      </c>
      <c r="AX173" s="29">
        <v>25.48</v>
      </c>
      <c r="AY173" s="29">
        <v>20.41</v>
      </c>
      <c r="AZ173" s="29">
        <v>27.2</v>
      </c>
      <c r="BA173" s="29">
        <v>20.55</v>
      </c>
      <c r="BB173" s="29">
        <v>27.38</v>
      </c>
      <c r="BC173" s="29">
        <v>20.7</v>
      </c>
      <c r="BD173" s="29">
        <v>27.58</v>
      </c>
      <c r="BE173" s="29">
        <v>21.3</v>
      </c>
      <c r="BF173" s="29">
        <v>28.35</v>
      </c>
      <c r="BG173" s="29">
        <v>17.77</v>
      </c>
      <c r="BH173" s="29">
        <v>24.57</v>
      </c>
      <c r="BI173" s="30">
        <v>17.88</v>
      </c>
      <c r="BJ173" s="30">
        <v>24.72</v>
      </c>
      <c r="BK173" s="30">
        <v>17.989999999999998</v>
      </c>
      <c r="BL173" s="30">
        <v>24.87</v>
      </c>
      <c r="BM173" s="27" t="s">
        <v>52</v>
      </c>
      <c r="BN173" s="27" t="s">
        <v>215</v>
      </c>
      <c r="BO173" s="7"/>
    </row>
    <row r="174" spans="1:67" x14ac:dyDescent="0.3">
      <c r="A174" s="19" t="s">
        <v>48</v>
      </c>
      <c r="B174" s="20" t="s">
        <v>214</v>
      </c>
      <c r="C174" s="21">
        <v>7895858015688</v>
      </c>
      <c r="D174" s="22">
        <v>35921</v>
      </c>
      <c r="E174" s="23">
        <v>15000136</v>
      </c>
      <c r="F174" s="24" t="s">
        <v>219</v>
      </c>
      <c r="G174" s="25" t="s">
        <v>59</v>
      </c>
      <c r="H174" s="26" t="s">
        <v>27</v>
      </c>
      <c r="I174" s="27">
        <v>48</v>
      </c>
      <c r="J174" s="28">
        <v>2.4</v>
      </c>
      <c r="L174" s="28">
        <v>2.1799999999999993</v>
      </c>
      <c r="M174" s="28">
        <v>0</v>
      </c>
      <c r="N174" s="59">
        <f t="shared" si="62"/>
        <v>0</v>
      </c>
      <c r="P174" s="28">
        <v>0</v>
      </c>
      <c r="Q174" s="59">
        <f t="shared" si="53"/>
        <v>0</v>
      </c>
      <c r="S174" s="28">
        <v>0</v>
      </c>
      <c r="T174" s="59">
        <f t="shared" si="54"/>
        <v>0</v>
      </c>
      <c r="V174" s="28">
        <v>0</v>
      </c>
      <c r="W174" s="59">
        <f t="shared" si="55"/>
        <v>0</v>
      </c>
      <c r="Y174" s="28">
        <v>0</v>
      </c>
      <c r="Z174" s="59">
        <f t="shared" si="56"/>
        <v>0</v>
      </c>
      <c r="AB174" s="28">
        <v>0</v>
      </c>
      <c r="AC174" s="59">
        <f t="shared" si="57"/>
        <v>0</v>
      </c>
      <c r="AE174" s="28">
        <v>0</v>
      </c>
      <c r="AF174" s="59">
        <f t="shared" si="58"/>
        <v>0</v>
      </c>
      <c r="AH174" s="28">
        <v>0</v>
      </c>
      <c r="AI174" s="59">
        <f t="shared" si="59"/>
        <v>0</v>
      </c>
      <c r="AK174" s="28">
        <v>0</v>
      </c>
      <c r="AL174" s="59">
        <f t="shared" si="60"/>
        <v>0</v>
      </c>
      <c r="AN174" s="28">
        <v>0</v>
      </c>
      <c r="AO174" s="59">
        <f t="shared" si="61"/>
        <v>0</v>
      </c>
      <c r="AQ174" s="28"/>
      <c r="AR174" s="59">
        <f t="shared" si="51"/>
        <v>0</v>
      </c>
      <c r="AT174" s="28">
        <v>9.86</v>
      </c>
      <c r="AU174" s="29">
        <v>7.86</v>
      </c>
      <c r="AV174" s="29">
        <v>10.54</v>
      </c>
      <c r="AW174" s="29">
        <v>9.09</v>
      </c>
      <c r="AX174" s="29">
        <v>12.14</v>
      </c>
      <c r="AY174" s="29">
        <v>9.7200000000000006</v>
      </c>
      <c r="AZ174" s="29">
        <v>12.95</v>
      </c>
      <c r="BA174" s="29">
        <v>9.7899999999999991</v>
      </c>
      <c r="BB174" s="29">
        <v>13.04</v>
      </c>
      <c r="BC174" s="29">
        <v>9.86</v>
      </c>
      <c r="BD174" s="29">
        <v>13.14</v>
      </c>
      <c r="BE174" s="29">
        <v>10.15</v>
      </c>
      <c r="BF174" s="29">
        <v>13.51</v>
      </c>
      <c r="BG174" s="29">
        <v>8.4600000000000009</v>
      </c>
      <c r="BH174" s="29">
        <v>11.7</v>
      </c>
      <c r="BI174" s="30">
        <v>8.52</v>
      </c>
      <c r="BJ174" s="30">
        <v>11.78</v>
      </c>
      <c r="BK174" s="30">
        <v>8.57</v>
      </c>
      <c r="BL174" s="30">
        <v>11.85</v>
      </c>
      <c r="BM174" s="27" t="s">
        <v>52</v>
      </c>
      <c r="BN174" s="27" t="s">
        <v>215</v>
      </c>
      <c r="BO174" s="7"/>
    </row>
    <row r="175" spans="1:67" x14ac:dyDescent="0.3">
      <c r="A175" s="19" t="s">
        <v>48</v>
      </c>
      <c r="B175" s="20" t="s">
        <v>214</v>
      </c>
      <c r="C175" s="21">
        <v>7895858015695</v>
      </c>
      <c r="D175" s="22">
        <v>35922</v>
      </c>
      <c r="E175" s="23">
        <v>15000137</v>
      </c>
      <c r="F175" s="24" t="s">
        <v>218</v>
      </c>
      <c r="G175" s="25" t="s">
        <v>59</v>
      </c>
      <c r="H175" s="26" t="s">
        <v>27</v>
      </c>
      <c r="I175" s="27">
        <v>36</v>
      </c>
      <c r="J175" s="28">
        <v>4.79</v>
      </c>
      <c r="L175" s="28">
        <v>4.3500000000000005</v>
      </c>
      <c r="M175" s="28">
        <v>0</v>
      </c>
      <c r="N175" s="59">
        <f t="shared" si="62"/>
        <v>0</v>
      </c>
      <c r="P175" s="28">
        <v>0</v>
      </c>
      <c r="Q175" s="59">
        <f t="shared" si="53"/>
        <v>0</v>
      </c>
      <c r="S175" s="28">
        <v>0</v>
      </c>
      <c r="T175" s="59">
        <f t="shared" si="54"/>
        <v>0</v>
      </c>
      <c r="V175" s="28">
        <v>0</v>
      </c>
      <c r="W175" s="59">
        <f t="shared" si="55"/>
        <v>0</v>
      </c>
      <c r="Y175" s="28">
        <v>0</v>
      </c>
      <c r="Z175" s="59">
        <f t="shared" si="56"/>
        <v>0</v>
      </c>
      <c r="AB175" s="28">
        <v>0</v>
      </c>
      <c r="AC175" s="59">
        <f t="shared" si="57"/>
        <v>0</v>
      </c>
      <c r="AE175" s="28">
        <v>0</v>
      </c>
      <c r="AF175" s="59">
        <f t="shared" si="58"/>
        <v>0</v>
      </c>
      <c r="AH175" s="28">
        <v>0</v>
      </c>
      <c r="AI175" s="59">
        <f t="shared" si="59"/>
        <v>0</v>
      </c>
      <c r="AK175" s="28">
        <v>0</v>
      </c>
      <c r="AL175" s="59">
        <f t="shared" si="60"/>
        <v>0</v>
      </c>
      <c r="AN175" s="28">
        <v>0</v>
      </c>
      <c r="AO175" s="59">
        <f t="shared" si="61"/>
        <v>0</v>
      </c>
      <c r="AQ175" s="28"/>
      <c r="AR175" s="59">
        <f t="shared" si="51"/>
        <v>0</v>
      </c>
      <c r="AT175" s="28">
        <v>20.21</v>
      </c>
      <c r="AU175" s="29">
        <v>16.12</v>
      </c>
      <c r="AV175" s="29">
        <v>21.62</v>
      </c>
      <c r="AW175" s="29">
        <v>18.63</v>
      </c>
      <c r="AX175" s="29">
        <v>24.88</v>
      </c>
      <c r="AY175" s="29">
        <v>19.93</v>
      </c>
      <c r="AZ175" s="29">
        <v>26.56</v>
      </c>
      <c r="BA175" s="29">
        <v>20.059999999999999</v>
      </c>
      <c r="BB175" s="29">
        <v>26.73</v>
      </c>
      <c r="BC175" s="29">
        <v>20.21</v>
      </c>
      <c r="BD175" s="29">
        <v>26.93</v>
      </c>
      <c r="BE175" s="29">
        <v>20.8</v>
      </c>
      <c r="BF175" s="29">
        <v>27.69</v>
      </c>
      <c r="BG175" s="29">
        <v>17.350000000000001</v>
      </c>
      <c r="BH175" s="29">
        <v>23.99</v>
      </c>
      <c r="BI175" s="30">
        <v>17.45</v>
      </c>
      <c r="BJ175" s="30">
        <v>24.12</v>
      </c>
      <c r="BK175" s="30">
        <v>17.559999999999999</v>
      </c>
      <c r="BL175" s="30">
        <v>24.28</v>
      </c>
      <c r="BM175" s="27" t="s">
        <v>52</v>
      </c>
      <c r="BN175" s="27" t="s">
        <v>215</v>
      </c>
      <c r="BO175" s="7"/>
    </row>
    <row r="176" spans="1:67" x14ac:dyDescent="0.3">
      <c r="A176" s="19" t="s">
        <v>23</v>
      </c>
      <c r="B176" s="20" t="s">
        <v>24</v>
      </c>
      <c r="C176" s="21">
        <v>7899898601498</v>
      </c>
      <c r="D176" s="22">
        <v>22149</v>
      </c>
      <c r="E176" s="23">
        <v>15000258</v>
      </c>
      <c r="F176" s="24" t="s">
        <v>226</v>
      </c>
      <c r="G176" s="25">
        <v>21069030</v>
      </c>
      <c r="H176" s="26" t="s">
        <v>27</v>
      </c>
      <c r="I176" s="27">
        <v>50</v>
      </c>
      <c r="J176" s="28">
        <v>5.0999999999999996</v>
      </c>
      <c r="L176" s="28">
        <v>0</v>
      </c>
      <c r="M176" s="28">
        <v>5.0999999999999996</v>
      </c>
      <c r="N176" s="59">
        <f t="shared" si="62"/>
        <v>0</v>
      </c>
      <c r="P176" s="28">
        <v>5.49</v>
      </c>
      <c r="Q176" s="59">
        <f t="shared" si="53"/>
        <v>7.1038251366120297E-2</v>
      </c>
      <c r="S176" s="28">
        <v>5.9</v>
      </c>
      <c r="T176" s="59">
        <f t="shared" si="54"/>
        <v>0.13559322033898313</v>
      </c>
      <c r="V176" s="28">
        <v>5.168708360197722</v>
      </c>
      <c r="W176" s="59">
        <f t="shared" si="55"/>
        <v>1.3293139293139355E-2</v>
      </c>
      <c r="Y176" s="28">
        <v>5.5211202938475656</v>
      </c>
      <c r="Z176" s="59">
        <f t="shared" si="56"/>
        <v>7.6274428274428208E-2</v>
      </c>
      <c r="AB176" s="28">
        <v>5.9251047055925099</v>
      </c>
      <c r="AC176" s="59">
        <f t="shared" si="57"/>
        <v>0.13925571725571728</v>
      </c>
      <c r="AE176" s="28">
        <v>4.8600000000000003</v>
      </c>
      <c r="AF176" s="59">
        <f t="shared" si="58"/>
        <v>-4.9382716049382491E-2</v>
      </c>
      <c r="AH176" s="28">
        <v>0</v>
      </c>
      <c r="AI176" s="59">
        <f t="shared" si="59"/>
        <v>0</v>
      </c>
      <c r="AK176" s="28">
        <v>0</v>
      </c>
      <c r="AL176" s="59">
        <f t="shared" si="60"/>
        <v>0</v>
      </c>
      <c r="AN176" s="28">
        <v>0</v>
      </c>
      <c r="AO176" s="59">
        <f t="shared" si="61"/>
        <v>0</v>
      </c>
      <c r="AQ176" s="28"/>
      <c r="AR176" s="59">
        <f t="shared" si="51"/>
        <v>0</v>
      </c>
      <c r="AT176" s="28">
        <v>59</v>
      </c>
      <c r="AU176" s="31">
        <v>47.41</v>
      </c>
      <c r="AV176" s="31">
        <v>64.040000000000006</v>
      </c>
      <c r="AW176" s="31">
        <v>54.55</v>
      </c>
      <c r="AX176" s="31">
        <v>73.45</v>
      </c>
      <c r="AY176" s="31">
        <v>58.21</v>
      </c>
      <c r="AZ176" s="31">
        <v>78.25</v>
      </c>
      <c r="BA176" s="31">
        <v>58.6</v>
      </c>
      <c r="BB176" s="31">
        <v>78.77</v>
      </c>
      <c r="BC176" s="31">
        <v>59</v>
      </c>
      <c r="BD176" s="31">
        <v>79.290000000000006</v>
      </c>
      <c r="BE176" s="31">
        <v>60.65</v>
      </c>
      <c r="BF176" s="31">
        <v>81.45</v>
      </c>
      <c r="BG176" s="31">
        <v>52.42</v>
      </c>
      <c r="BH176" s="31">
        <v>72.47</v>
      </c>
      <c r="BI176" s="31">
        <v>52.74</v>
      </c>
      <c r="BJ176" s="31">
        <v>72.91</v>
      </c>
      <c r="BK176" s="31">
        <v>53.06</v>
      </c>
      <c r="BL176" s="31">
        <v>73.349999999999994</v>
      </c>
      <c r="BM176" s="27" t="s">
        <v>28</v>
      </c>
      <c r="BN176" s="27" t="s">
        <v>29</v>
      </c>
      <c r="BO176" s="7"/>
    </row>
    <row r="177" spans="1:68" x14ac:dyDescent="0.3">
      <c r="A177" s="19" t="s">
        <v>23</v>
      </c>
      <c r="B177" s="20" t="s">
        <v>24</v>
      </c>
      <c r="C177" s="21">
        <v>7899898601467</v>
      </c>
      <c r="D177" s="22">
        <v>21226</v>
      </c>
      <c r="E177" s="23">
        <v>15000256</v>
      </c>
      <c r="F177" s="24" t="s">
        <v>227</v>
      </c>
      <c r="G177" s="25">
        <v>21069030</v>
      </c>
      <c r="H177" s="26" t="s">
        <v>27</v>
      </c>
      <c r="I177" s="27">
        <v>50</v>
      </c>
      <c r="J177" s="28">
        <v>5.54</v>
      </c>
      <c r="L177" s="28">
        <v>0</v>
      </c>
      <c r="M177" s="28">
        <v>5.54</v>
      </c>
      <c r="N177" s="59">
        <f t="shared" si="62"/>
        <v>0</v>
      </c>
      <c r="P177" s="28">
        <v>5.95</v>
      </c>
      <c r="Q177" s="59">
        <f t="shared" si="53"/>
        <v>6.8907563025210061E-2</v>
      </c>
      <c r="S177" s="28">
        <v>6.4</v>
      </c>
      <c r="T177" s="59">
        <f t="shared" si="54"/>
        <v>0.13437500000000002</v>
      </c>
      <c r="V177" s="28">
        <v>5.6092843326885884</v>
      </c>
      <c r="W177" s="59">
        <f t="shared" si="55"/>
        <v>1.2351724137931064E-2</v>
      </c>
      <c r="Y177" s="28">
        <v>5.991735537190082</v>
      </c>
      <c r="Z177" s="59">
        <f t="shared" si="56"/>
        <v>7.5393103448275767E-2</v>
      </c>
      <c r="AB177" s="28">
        <v>6.430155210643016</v>
      </c>
      <c r="AC177" s="59">
        <f t="shared" si="57"/>
        <v>0.13843448275862069</v>
      </c>
      <c r="AE177" s="28">
        <v>5.27</v>
      </c>
      <c r="AF177" s="59">
        <f t="shared" si="58"/>
        <v>-5.1233396584440261E-2</v>
      </c>
      <c r="AH177" s="28">
        <v>0</v>
      </c>
      <c r="AI177" s="59">
        <f t="shared" si="59"/>
        <v>0</v>
      </c>
      <c r="AK177" s="28">
        <v>0</v>
      </c>
      <c r="AL177" s="59">
        <f t="shared" si="60"/>
        <v>0</v>
      </c>
      <c r="AN177" s="28">
        <v>0</v>
      </c>
      <c r="AO177" s="59">
        <f t="shared" si="61"/>
        <v>0</v>
      </c>
      <c r="AQ177" s="28"/>
      <c r="AR177" s="59">
        <f t="shared" si="51"/>
        <v>0</v>
      </c>
      <c r="AT177" s="28">
        <v>76.75</v>
      </c>
      <c r="AU177" s="31">
        <v>61.67</v>
      </c>
      <c r="AV177" s="31">
        <v>83.31</v>
      </c>
      <c r="AW177" s="31">
        <v>70.959999999999994</v>
      </c>
      <c r="AX177" s="31">
        <v>95.55</v>
      </c>
      <c r="AY177" s="31">
        <v>75.72</v>
      </c>
      <c r="AZ177" s="31">
        <v>101.8</v>
      </c>
      <c r="BA177" s="31">
        <v>76.23</v>
      </c>
      <c r="BB177" s="31">
        <v>102.46</v>
      </c>
      <c r="BC177" s="31">
        <v>76.75</v>
      </c>
      <c r="BD177" s="31">
        <v>103.15</v>
      </c>
      <c r="BE177" s="31">
        <v>78.89</v>
      </c>
      <c r="BF177" s="31">
        <v>105.95</v>
      </c>
      <c r="BG177" s="33">
        <v>68.2</v>
      </c>
      <c r="BH177" s="31">
        <v>94.28</v>
      </c>
      <c r="BI177" s="32">
        <v>68.61</v>
      </c>
      <c r="BJ177" s="32">
        <v>94.85</v>
      </c>
      <c r="BK177" s="32">
        <v>69.03</v>
      </c>
      <c r="BL177" s="32">
        <v>95.43</v>
      </c>
      <c r="BM177" s="27" t="s">
        <v>28</v>
      </c>
      <c r="BN177" s="27" t="s">
        <v>29</v>
      </c>
      <c r="BO177" s="7"/>
    </row>
    <row r="178" spans="1:68" x14ac:dyDescent="0.3">
      <c r="A178" s="34" t="s">
        <v>23</v>
      </c>
      <c r="B178" s="35" t="s">
        <v>24</v>
      </c>
      <c r="C178" s="36">
        <v>7899898601474</v>
      </c>
      <c r="D178" s="44">
        <v>21225</v>
      </c>
      <c r="E178" s="50">
        <v>15000255</v>
      </c>
      <c r="F178" s="37" t="s">
        <v>228</v>
      </c>
      <c r="G178" s="38">
        <v>21069030</v>
      </c>
      <c r="H178" s="46" t="s">
        <v>27</v>
      </c>
      <c r="I178" s="39">
        <v>200</v>
      </c>
      <c r="J178" s="40">
        <v>7.12</v>
      </c>
      <c r="L178" s="40">
        <v>6.99</v>
      </c>
      <c r="M178" s="28">
        <v>7.12</v>
      </c>
      <c r="N178" s="59">
        <f t="shared" si="62"/>
        <v>0</v>
      </c>
      <c r="P178" s="28">
        <v>7.65</v>
      </c>
      <c r="Q178" s="59">
        <f t="shared" si="53"/>
        <v>6.9281045751633963E-2</v>
      </c>
      <c r="S178" s="28">
        <v>8.23</v>
      </c>
      <c r="T178" s="59">
        <f t="shared" si="54"/>
        <v>0.1348724179829891</v>
      </c>
      <c r="V178" s="28">
        <v>7.2872340425531918</v>
      </c>
      <c r="W178" s="59">
        <f t="shared" si="55"/>
        <v>2.2948905109489104E-2</v>
      </c>
      <c r="Y178" s="28">
        <v>7.7840909090909083</v>
      </c>
      <c r="Z178" s="59">
        <f t="shared" si="56"/>
        <v>8.531386861313861E-2</v>
      </c>
      <c r="AB178" s="28">
        <v>8.3536585365853657</v>
      </c>
      <c r="AC178" s="59">
        <f t="shared" si="57"/>
        <v>0.14767883211678834</v>
      </c>
      <c r="AE178" s="28">
        <v>6.9289340101522843</v>
      </c>
      <c r="AF178" s="59">
        <f t="shared" si="58"/>
        <v>-2.7575091575091637E-2</v>
      </c>
      <c r="AH178" s="28">
        <v>0</v>
      </c>
      <c r="AI178" s="59">
        <f t="shared" si="59"/>
        <v>0</v>
      </c>
      <c r="AK178" s="28">
        <v>0</v>
      </c>
      <c r="AL178" s="59">
        <f t="shared" si="60"/>
        <v>0</v>
      </c>
      <c r="AN178" s="28">
        <v>0</v>
      </c>
      <c r="AO178" s="59">
        <f t="shared" si="61"/>
        <v>0</v>
      </c>
      <c r="AQ178" s="28"/>
      <c r="AR178" s="59">
        <f t="shared" si="51"/>
        <v>0</v>
      </c>
      <c r="AT178" s="40">
        <v>32.5</v>
      </c>
      <c r="AU178" s="52">
        <v>26.11</v>
      </c>
      <c r="AV178" s="52">
        <v>35.270000000000003</v>
      </c>
      <c r="AW178" s="52">
        <v>30.05</v>
      </c>
      <c r="AX178" s="52">
        <v>40.46</v>
      </c>
      <c r="AY178" s="52">
        <v>32.06</v>
      </c>
      <c r="AZ178" s="52">
        <v>43.1</v>
      </c>
      <c r="BA178" s="52">
        <v>32.28</v>
      </c>
      <c r="BB178" s="52">
        <v>43.39</v>
      </c>
      <c r="BC178" s="52">
        <v>32.5</v>
      </c>
      <c r="BD178" s="52">
        <v>43.68</v>
      </c>
      <c r="BE178" s="52">
        <v>33.409999999999997</v>
      </c>
      <c r="BF178" s="52">
        <v>44.87</v>
      </c>
      <c r="BG178" s="52">
        <v>28.88</v>
      </c>
      <c r="BH178" s="52">
        <v>39.93</v>
      </c>
      <c r="BI178" s="53">
        <v>29.05</v>
      </c>
      <c r="BJ178" s="53">
        <v>40.159999999999997</v>
      </c>
      <c r="BK178" s="53">
        <v>29.23</v>
      </c>
      <c r="BL178" s="53">
        <v>40.409999999999997</v>
      </c>
      <c r="BM178" s="39" t="s">
        <v>28</v>
      </c>
      <c r="BN178" s="39" t="s">
        <v>29</v>
      </c>
      <c r="BO178" s="51"/>
    </row>
    <row r="179" spans="1:68" s="43" customFormat="1" x14ac:dyDescent="0.3">
      <c r="A179" s="19" t="s">
        <v>48</v>
      </c>
      <c r="B179" s="20" t="s">
        <v>124</v>
      </c>
      <c r="C179" s="21">
        <v>7899470807850</v>
      </c>
      <c r="D179" s="22">
        <v>43211</v>
      </c>
      <c r="E179" s="23">
        <v>15000205</v>
      </c>
      <c r="F179" s="24" t="s">
        <v>241</v>
      </c>
      <c r="G179" s="25">
        <v>30045050</v>
      </c>
      <c r="H179" s="26" t="s">
        <v>231</v>
      </c>
      <c r="I179" s="27">
        <v>50</v>
      </c>
      <c r="J179" s="28">
        <v>15.28</v>
      </c>
      <c r="K179"/>
      <c r="L179" s="28">
        <v>15</v>
      </c>
      <c r="M179" s="28">
        <v>15.28</v>
      </c>
      <c r="N179" s="59">
        <f t="shared" si="62"/>
        <v>0</v>
      </c>
      <c r="O179" s="9"/>
      <c r="P179" s="28">
        <v>16.43</v>
      </c>
      <c r="Q179" s="59">
        <f t="shared" si="53"/>
        <v>6.999391357273288E-2</v>
      </c>
      <c r="R179" s="9"/>
      <c r="S179" s="28">
        <v>17.66</v>
      </c>
      <c r="T179" s="59">
        <f t="shared" si="54"/>
        <v>0.13476783691959238</v>
      </c>
      <c r="U179"/>
      <c r="V179" s="28">
        <v>15.478723404255319</v>
      </c>
      <c r="W179" s="59">
        <f t="shared" si="55"/>
        <v>1.2838487972508639E-2</v>
      </c>
      <c r="X179"/>
      <c r="Y179" s="28">
        <v>16.534090909090907</v>
      </c>
      <c r="Z179" s="59">
        <f t="shared" si="56"/>
        <v>7.5848797250859024E-2</v>
      </c>
      <c r="AB179" s="28">
        <v>17.743902439024389</v>
      </c>
      <c r="AC179" s="59">
        <f t="shared" si="57"/>
        <v>0.13885910652920963</v>
      </c>
      <c r="AE179" s="28">
        <v>14.549999999999999</v>
      </c>
      <c r="AF179" s="59">
        <f t="shared" si="58"/>
        <v>-5.0171821305841968E-2</v>
      </c>
      <c r="AH179" s="28">
        <v>0</v>
      </c>
      <c r="AI179" s="59">
        <f t="shared" si="59"/>
        <v>0</v>
      </c>
      <c r="AK179" s="28">
        <v>0</v>
      </c>
      <c r="AL179" s="59">
        <f t="shared" si="60"/>
        <v>0</v>
      </c>
      <c r="AN179" s="28">
        <v>0</v>
      </c>
      <c r="AO179" s="59">
        <f t="shared" si="61"/>
        <v>0</v>
      </c>
      <c r="AQ179" s="28"/>
      <c r="AR179" s="59">
        <f t="shared" si="51"/>
        <v>0</v>
      </c>
      <c r="AT179" s="28">
        <v>55.89</v>
      </c>
      <c r="AU179" s="29">
        <v>44.6</v>
      </c>
      <c r="AV179" s="29">
        <v>59.82</v>
      </c>
      <c r="AW179" s="29">
        <v>51.54</v>
      </c>
      <c r="AX179" s="29">
        <v>68.84</v>
      </c>
      <c r="AY179" s="29">
        <v>55.11</v>
      </c>
      <c r="AZ179" s="29">
        <v>73.45</v>
      </c>
      <c r="BA179" s="29">
        <v>55.5</v>
      </c>
      <c r="BB179" s="29">
        <v>73.959999999999994</v>
      </c>
      <c r="BC179" s="29">
        <v>55.89</v>
      </c>
      <c r="BD179" s="29">
        <v>74.459999999999994</v>
      </c>
      <c r="BE179" s="29">
        <v>57.51</v>
      </c>
      <c r="BF179" s="29">
        <v>76.55</v>
      </c>
      <c r="BG179" s="29">
        <v>47.98</v>
      </c>
      <c r="BH179" s="29">
        <v>66.33</v>
      </c>
      <c r="BI179" s="30">
        <v>48.27</v>
      </c>
      <c r="BJ179" s="30">
        <v>66.73</v>
      </c>
      <c r="BK179" s="30">
        <v>48.56</v>
      </c>
      <c r="BL179" s="30">
        <v>67.13</v>
      </c>
      <c r="BM179" s="27" t="s">
        <v>52</v>
      </c>
      <c r="BN179" s="27" t="s">
        <v>53</v>
      </c>
      <c r="BO179" s="7"/>
      <c r="BP179"/>
    </row>
    <row r="180" spans="1:68" x14ac:dyDescent="0.3">
      <c r="A180" s="19" t="s">
        <v>48</v>
      </c>
      <c r="B180" s="20" t="s">
        <v>124</v>
      </c>
      <c r="C180" s="21">
        <v>7899470807874</v>
      </c>
      <c r="D180" s="22">
        <v>43207</v>
      </c>
      <c r="E180" s="23">
        <v>15000202</v>
      </c>
      <c r="F180" s="24" t="s">
        <v>242</v>
      </c>
      <c r="G180" s="25">
        <v>30045050</v>
      </c>
      <c r="H180" s="26" t="s">
        <v>231</v>
      </c>
      <c r="I180" s="27">
        <v>80</v>
      </c>
      <c r="J180" s="28">
        <v>5.81</v>
      </c>
      <c r="L180" s="28">
        <v>5.7</v>
      </c>
      <c r="M180" s="28">
        <v>5.81</v>
      </c>
      <c r="N180" s="59">
        <f t="shared" si="62"/>
        <v>0</v>
      </c>
      <c r="P180" s="28">
        <v>6.24</v>
      </c>
      <c r="Q180" s="59">
        <f t="shared" si="53"/>
        <v>6.8910256410256499E-2</v>
      </c>
      <c r="S180" s="28">
        <v>6.71</v>
      </c>
      <c r="T180" s="59">
        <f t="shared" si="54"/>
        <v>0.13412816691505225</v>
      </c>
      <c r="V180" s="28">
        <v>5.8819148936170214</v>
      </c>
      <c r="W180" s="59">
        <f t="shared" si="55"/>
        <v>1.2226442394646542E-2</v>
      </c>
      <c r="Y180" s="28">
        <v>6.2829545454545457</v>
      </c>
      <c r="Z180" s="59">
        <f t="shared" si="56"/>
        <v>7.5275818412009476E-2</v>
      </c>
      <c r="AB180" s="28">
        <v>6.7426829268292687</v>
      </c>
      <c r="AC180" s="59">
        <f t="shared" si="57"/>
        <v>0.13832519442937252</v>
      </c>
      <c r="AE180" s="28">
        <v>5.5289999999999999</v>
      </c>
      <c r="AF180" s="59">
        <f t="shared" si="58"/>
        <v>-5.0822933622716615E-2</v>
      </c>
      <c r="AH180" s="28">
        <v>0</v>
      </c>
      <c r="AI180" s="59">
        <f t="shared" si="59"/>
        <v>0</v>
      </c>
      <c r="AK180" s="28">
        <v>0</v>
      </c>
      <c r="AL180" s="59">
        <f t="shared" si="60"/>
        <v>0</v>
      </c>
      <c r="AN180" s="28">
        <v>0</v>
      </c>
      <c r="AO180" s="59">
        <f t="shared" si="61"/>
        <v>0</v>
      </c>
      <c r="AQ180" s="28"/>
      <c r="AR180" s="59">
        <f t="shared" si="51"/>
        <v>0</v>
      </c>
      <c r="AT180" s="28">
        <v>47.4</v>
      </c>
      <c r="AU180" s="31">
        <v>37.82</v>
      </c>
      <c r="AV180" s="31">
        <v>50.73</v>
      </c>
      <c r="AW180" s="31">
        <v>43.71</v>
      </c>
      <c r="AX180" s="31">
        <v>58.38</v>
      </c>
      <c r="AY180" s="31">
        <v>46.74</v>
      </c>
      <c r="AZ180" s="31">
        <v>62.3</v>
      </c>
      <c r="BA180" s="31">
        <v>47.06</v>
      </c>
      <c r="BB180" s="31">
        <v>62.71</v>
      </c>
      <c r="BC180" s="31">
        <v>47.4</v>
      </c>
      <c r="BD180" s="31">
        <v>63.15</v>
      </c>
      <c r="BE180" s="31">
        <v>48.77</v>
      </c>
      <c r="BF180" s="31">
        <v>64.91</v>
      </c>
      <c r="BG180" s="31">
        <v>40.69</v>
      </c>
      <c r="BH180" s="31">
        <v>56.25</v>
      </c>
      <c r="BI180" s="32">
        <v>40.94</v>
      </c>
      <c r="BJ180" s="32">
        <v>56.6</v>
      </c>
      <c r="BK180" s="32">
        <v>41.19</v>
      </c>
      <c r="BL180" s="32">
        <v>56.94</v>
      </c>
      <c r="BM180" s="27" t="s">
        <v>52</v>
      </c>
      <c r="BN180" s="27" t="s">
        <v>53</v>
      </c>
      <c r="BO180" s="7"/>
    </row>
    <row r="181" spans="1:68" s="43" customFormat="1" x14ac:dyDescent="0.3">
      <c r="A181" s="19" t="s">
        <v>48</v>
      </c>
      <c r="B181" s="20" t="s">
        <v>124</v>
      </c>
      <c r="C181" s="21">
        <v>7899470807553</v>
      </c>
      <c r="D181" s="21">
        <v>43208</v>
      </c>
      <c r="E181" s="23">
        <v>15000203</v>
      </c>
      <c r="F181" s="24" t="s">
        <v>243</v>
      </c>
      <c r="G181" s="25">
        <v>30045050</v>
      </c>
      <c r="H181" s="26" t="s">
        <v>231</v>
      </c>
      <c r="I181" s="27">
        <v>80</v>
      </c>
      <c r="J181" s="28">
        <v>5.3</v>
      </c>
      <c r="K181"/>
      <c r="L181" s="28">
        <v>5.2</v>
      </c>
      <c r="M181" s="28">
        <v>5.3</v>
      </c>
      <c r="N181" s="59">
        <f t="shared" si="62"/>
        <v>0</v>
      </c>
      <c r="O181" s="9"/>
      <c r="P181" s="28">
        <v>5.69</v>
      </c>
      <c r="Q181" s="59">
        <f t="shared" si="53"/>
        <v>6.8541300527240834E-2</v>
      </c>
      <c r="R181" s="9"/>
      <c r="S181" s="28">
        <v>6.12</v>
      </c>
      <c r="T181" s="59">
        <f t="shared" si="54"/>
        <v>0.13398692810457524</v>
      </c>
      <c r="U181"/>
      <c r="V181" s="28">
        <v>5.3659574468085109</v>
      </c>
      <c r="W181" s="59">
        <f t="shared" si="55"/>
        <v>1.2291831879460813E-2</v>
      </c>
      <c r="X181"/>
      <c r="Y181" s="28">
        <v>5.7318181818181815</v>
      </c>
      <c r="Z181" s="59">
        <f t="shared" si="56"/>
        <v>7.5337034099920652E-2</v>
      </c>
      <c r="AB181" s="28">
        <v>6.1512195121951221</v>
      </c>
      <c r="AC181" s="59">
        <f t="shared" si="57"/>
        <v>0.13838223632038071</v>
      </c>
      <c r="AE181" s="28">
        <v>5.0439999999999996</v>
      </c>
      <c r="AF181" s="59">
        <f t="shared" si="58"/>
        <v>-5.0753370340999249E-2</v>
      </c>
      <c r="AH181" s="28">
        <v>0</v>
      </c>
      <c r="AI181" s="59">
        <f t="shared" si="59"/>
        <v>0</v>
      </c>
      <c r="AK181" s="28">
        <v>0</v>
      </c>
      <c r="AL181" s="59">
        <f t="shared" si="60"/>
        <v>0</v>
      </c>
      <c r="AN181" s="28">
        <v>0</v>
      </c>
      <c r="AO181" s="59">
        <f t="shared" si="61"/>
        <v>0</v>
      </c>
      <c r="AQ181" s="28"/>
      <c r="AR181" s="59">
        <f t="shared" si="51"/>
        <v>0</v>
      </c>
      <c r="AT181" s="28">
        <v>41.204000000000001</v>
      </c>
      <c r="AU181" s="29">
        <v>32.880000000000003</v>
      </c>
      <c r="AV181" s="29">
        <v>44.1</v>
      </c>
      <c r="AW181" s="29">
        <v>37.99</v>
      </c>
      <c r="AX181" s="29">
        <v>50.74</v>
      </c>
      <c r="AY181" s="29">
        <v>40.630000000000003</v>
      </c>
      <c r="AZ181" s="29">
        <v>54.15</v>
      </c>
      <c r="BA181" s="29">
        <v>40.909999999999997</v>
      </c>
      <c r="BB181" s="29">
        <v>54.51</v>
      </c>
      <c r="BC181" s="29">
        <v>41.204000000000001</v>
      </c>
      <c r="BD181" s="29">
        <v>54.9</v>
      </c>
      <c r="BE181" s="29">
        <v>42.4</v>
      </c>
      <c r="BF181" s="29">
        <v>56.44</v>
      </c>
      <c r="BG181" s="29">
        <v>35.369999999999997</v>
      </c>
      <c r="BH181" s="29">
        <v>48.9</v>
      </c>
      <c r="BI181" s="30">
        <v>35.590000000000003</v>
      </c>
      <c r="BJ181" s="30">
        <v>49.2</v>
      </c>
      <c r="BK181" s="30">
        <v>35.799999999999997</v>
      </c>
      <c r="BL181" s="30">
        <v>49.49</v>
      </c>
      <c r="BM181" s="27" t="s">
        <v>52</v>
      </c>
      <c r="BN181" s="27" t="s">
        <v>53</v>
      </c>
      <c r="BO181" s="7"/>
      <c r="BP181"/>
    </row>
    <row r="182" spans="1:68" s="43" customFormat="1" x14ac:dyDescent="0.3">
      <c r="A182" s="19" t="s">
        <v>48</v>
      </c>
      <c r="B182" s="20" t="s">
        <v>124</v>
      </c>
      <c r="C182" s="21">
        <v>7899470807560</v>
      </c>
      <c r="D182" s="22">
        <v>43209</v>
      </c>
      <c r="E182" s="23">
        <v>15000204</v>
      </c>
      <c r="F182" s="24" t="s">
        <v>244</v>
      </c>
      <c r="G182" s="25">
        <v>30045050</v>
      </c>
      <c r="H182" s="26" t="s">
        <v>231</v>
      </c>
      <c r="I182" s="27">
        <v>80</v>
      </c>
      <c r="J182" s="28">
        <v>9.3699999999999992</v>
      </c>
      <c r="K182"/>
      <c r="L182" s="28">
        <v>9.1999999999999993</v>
      </c>
      <c r="M182" s="28">
        <v>9.3699999999999992</v>
      </c>
      <c r="N182" s="59">
        <f t="shared" si="62"/>
        <v>0</v>
      </c>
      <c r="O182" s="9"/>
      <c r="P182" s="28">
        <v>10.08</v>
      </c>
      <c r="Q182" s="59">
        <f t="shared" si="53"/>
        <v>7.0436507936508019E-2</v>
      </c>
      <c r="R182" s="9"/>
      <c r="S182" s="28">
        <v>10.83</v>
      </c>
      <c r="T182" s="59">
        <f t="shared" si="54"/>
        <v>0.13481071098799635</v>
      </c>
      <c r="U182"/>
      <c r="V182" s="28">
        <v>9.4936170212765951</v>
      </c>
      <c r="W182" s="59">
        <f t="shared" si="55"/>
        <v>1.3021066786194524E-2</v>
      </c>
      <c r="X182"/>
      <c r="Y182" s="28">
        <v>10.140909090909091</v>
      </c>
      <c r="Z182" s="59">
        <f t="shared" si="56"/>
        <v>7.6019722097714126E-2</v>
      </c>
      <c r="AB182" s="28">
        <v>10.882926829268293</v>
      </c>
      <c r="AC182" s="59">
        <f t="shared" si="57"/>
        <v>0.13901837740923362</v>
      </c>
      <c r="AE182" s="28">
        <v>8.9239999999999995</v>
      </c>
      <c r="AF182" s="59">
        <f t="shared" si="58"/>
        <v>-4.9977588525324856E-2</v>
      </c>
      <c r="AH182" s="28">
        <v>0</v>
      </c>
      <c r="AI182" s="59">
        <f t="shared" si="59"/>
        <v>0</v>
      </c>
      <c r="AK182" s="28">
        <v>0</v>
      </c>
      <c r="AL182" s="59">
        <f t="shared" si="60"/>
        <v>0</v>
      </c>
      <c r="AN182" s="28">
        <v>0</v>
      </c>
      <c r="AO182" s="59">
        <f t="shared" si="61"/>
        <v>0</v>
      </c>
      <c r="AQ182" s="28"/>
      <c r="AR182" s="59">
        <f t="shared" si="51"/>
        <v>0</v>
      </c>
      <c r="AT182" s="28">
        <v>70.89</v>
      </c>
      <c r="AU182" s="29">
        <v>56.57</v>
      </c>
      <c r="AV182" s="29">
        <v>75.88</v>
      </c>
      <c r="AW182" s="29">
        <v>65.37</v>
      </c>
      <c r="AX182" s="29">
        <v>87.32</v>
      </c>
      <c r="AY182" s="29">
        <v>69.900000000000006</v>
      </c>
      <c r="AZ182" s="29">
        <v>93.17</v>
      </c>
      <c r="BA182" s="29">
        <v>70.39</v>
      </c>
      <c r="BB182" s="29">
        <v>93.8</v>
      </c>
      <c r="BC182" s="29">
        <v>70.89</v>
      </c>
      <c r="BD182" s="29">
        <v>94.45</v>
      </c>
      <c r="BE182" s="29">
        <v>72.94</v>
      </c>
      <c r="BF182" s="29">
        <v>97.09</v>
      </c>
      <c r="BG182" s="29">
        <v>60.86</v>
      </c>
      <c r="BH182" s="29">
        <v>84.14</v>
      </c>
      <c r="BI182" s="30">
        <v>61.22</v>
      </c>
      <c r="BJ182" s="30">
        <v>84.63</v>
      </c>
      <c r="BK182" s="30">
        <v>61.6</v>
      </c>
      <c r="BL182" s="30">
        <v>85.16</v>
      </c>
      <c r="BM182" s="27" t="s">
        <v>52</v>
      </c>
      <c r="BN182" s="27" t="s">
        <v>53</v>
      </c>
      <c r="BO182" s="7"/>
      <c r="BP182"/>
    </row>
    <row r="183" spans="1:68" s="43" customFormat="1" x14ac:dyDescent="0.3">
      <c r="A183" s="19" t="s">
        <v>48</v>
      </c>
      <c r="B183" s="20" t="s">
        <v>124</v>
      </c>
      <c r="C183" s="21">
        <v>7899470807362</v>
      </c>
      <c r="D183" s="22">
        <v>41637</v>
      </c>
      <c r="E183" s="23">
        <v>15000200</v>
      </c>
      <c r="F183" s="24" t="s">
        <v>230</v>
      </c>
      <c r="G183" s="25" t="s">
        <v>54</v>
      </c>
      <c r="H183" s="26" t="s">
        <v>231</v>
      </c>
      <c r="I183" s="27">
        <v>50</v>
      </c>
      <c r="J183" s="61">
        <v>4.7</v>
      </c>
      <c r="K183"/>
      <c r="L183" s="61">
        <v>5.6</v>
      </c>
      <c r="M183" s="28">
        <v>5.88</v>
      </c>
      <c r="N183" s="59">
        <f t="shared" si="62"/>
        <v>0.20068027210884354</v>
      </c>
      <c r="O183" s="9"/>
      <c r="P183" s="28">
        <v>6.32</v>
      </c>
      <c r="Q183" s="59">
        <f t="shared" si="53"/>
        <v>6.9620253164557E-2</v>
      </c>
      <c r="R183" s="9"/>
      <c r="S183" s="28">
        <v>6.8</v>
      </c>
      <c r="T183" s="59">
        <f t="shared" si="54"/>
        <v>0.13529411764705879</v>
      </c>
      <c r="U183"/>
      <c r="V183" s="28">
        <v>7.01</v>
      </c>
      <c r="W183" s="59">
        <f t="shared" si="55"/>
        <v>0.16119828815977177</v>
      </c>
      <c r="X183"/>
      <c r="Y183" s="28">
        <v>7.25</v>
      </c>
      <c r="Z183" s="59">
        <f t="shared" si="56"/>
        <v>0.18896551724137933</v>
      </c>
      <c r="AB183" s="28">
        <v>8.5</v>
      </c>
      <c r="AC183" s="59">
        <f t="shared" si="57"/>
        <v>0.30823529411764705</v>
      </c>
      <c r="AE183" s="28">
        <v>5.6</v>
      </c>
      <c r="AF183" s="59">
        <f t="shared" si="58"/>
        <v>-5.0000000000000044E-2</v>
      </c>
      <c r="AH183" s="28">
        <v>5.88</v>
      </c>
      <c r="AI183" s="59">
        <f t="shared" si="59"/>
        <v>0</v>
      </c>
      <c r="AK183" s="28">
        <v>8.5</v>
      </c>
      <c r="AL183" s="59">
        <f t="shared" si="60"/>
        <v>0.30823529411764705</v>
      </c>
      <c r="AN183" s="28">
        <v>8.0325000000000006</v>
      </c>
      <c r="AO183" s="59">
        <f t="shared" si="61"/>
        <v>0.26797385620915037</v>
      </c>
      <c r="AQ183" s="28"/>
      <c r="AR183" s="59">
        <f t="shared" si="51"/>
        <v>0</v>
      </c>
      <c r="AT183" s="28">
        <v>20.98</v>
      </c>
      <c r="AU183" s="29">
        <v>16.739999999999998</v>
      </c>
      <c r="AV183" s="29">
        <v>22.45</v>
      </c>
      <c r="AW183" s="29">
        <v>19.34</v>
      </c>
      <c r="AX183" s="29">
        <v>25.83</v>
      </c>
      <c r="AY183" s="29">
        <v>20.68</v>
      </c>
      <c r="AZ183" s="29">
        <v>27.56</v>
      </c>
      <c r="BA183" s="29">
        <v>20.83</v>
      </c>
      <c r="BB183" s="29">
        <v>27.75</v>
      </c>
      <c r="BC183" s="29">
        <v>20.98</v>
      </c>
      <c r="BD183" s="29">
        <v>27.95</v>
      </c>
      <c r="BE183" s="29">
        <v>21.58</v>
      </c>
      <c r="BF183" s="29">
        <v>28.72</v>
      </c>
      <c r="BG183" s="29">
        <v>18.010000000000002</v>
      </c>
      <c r="BH183" s="29">
        <v>24.89</v>
      </c>
      <c r="BI183" s="30">
        <v>18.11</v>
      </c>
      <c r="BJ183" s="30">
        <v>25.03</v>
      </c>
      <c r="BK183" s="30">
        <v>18.23</v>
      </c>
      <c r="BL183" s="30">
        <v>25.2</v>
      </c>
      <c r="BM183" s="27" t="s">
        <v>52</v>
      </c>
      <c r="BN183" s="27" t="s">
        <v>63</v>
      </c>
      <c r="BO183" s="7"/>
      <c r="BP183"/>
    </row>
    <row r="184" spans="1:68" s="43" customFormat="1" x14ac:dyDescent="0.3">
      <c r="A184" s="19" t="s">
        <v>48</v>
      </c>
      <c r="B184" s="20" t="s">
        <v>124</v>
      </c>
      <c r="C184" s="21">
        <v>7899470800424</v>
      </c>
      <c r="D184" s="22">
        <v>45552</v>
      </c>
      <c r="E184" s="23">
        <v>15000276</v>
      </c>
      <c r="F184" s="24" t="s">
        <v>233</v>
      </c>
      <c r="G184" s="25">
        <v>30049045</v>
      </c>
      <c r="H184" s="26" t="s">
        <v>231</v>
      </c>
      <c r="I184" s="27">
        <v>200</v>
      </c>
      <c r="J184" s="28">
        <v>1.8</v>
      </c>
      <c r="K184"/>
      <c r="L184" s="28">
        <v>1.7</v>
      </c>
      <c r="M184" s="28">
        <v>1.8</v>
      </c>
      <c r="N184" s="59">
        <f t="shared" si="62"/>
        <v>0</v>
      </c>
      <c r="O184" s="9"/>
      <c r="P184" s="28">
        <v>1.94</v>
      </c>
      <c r="Q184" s="59">
        <f t="shared" si="53"/>
        <v>7.2164948453608213E-2</v>
      </c>
      <c r="R184" s="9"/>
      <c r="S184" s="28">
        <v>2.08</v>
      </c>
      <c r="T184" s="59">
        <f t="shared" si="54"/>
        <v>0.13461538461538458</v>
      </c>
      <c r="U184"/>
      <c r="V184" s="28">
        <v>1.8267784225231034</v>
      </c>
      <c r="W184" s="59">
        <f t="shared" si="55"/>
        <v>1.4658823529411724E-2</v>
      </c>
      <c r="X184"/>
      <c r="Y184" s="28">
        <v>1.9513314967860422</v>
      </c>
      <c r="Z184" s="59">
        <f t="shared" si="56"/>
        <v>7.7552941176470602E-2</v>
      </c>
      <c r="AB184" s="28">
        <v>2.0941118502094112</v>
      </c>
      <c r="AC184" s="59">
        <f t="shared" si="57"/>
        <v>0.14044705882352937</v>
      </c>
      <c r="AE184" s="28">
        <v>1.72</v>
      </c>
      <c r="AF184" s="59">
        <f t="shared" si="58"/>
        <v>-4.6511627906976827E-2</v>
      </c>
      <c r="AH184" s="28">
        <v>0</v>
      </c>
      <c r="AI184" s="59">
        <f t="shared" si="59"/>
        <v>0</v>
      </c>
      <c r="AK184" s="28">
        <v>0</v>
      </c>
      <c r="AL184" s="59">
        <f t="shared" si="60"/>
        <v>0</v>
      </c>
      <c r="AN184" s="28">
        <v>0</v>
      </c>
      <c r="AO184" s="59">
        <f t="shared" si="61"/>
        <v>0</v>
      </c>
      <c r="AQ184" s="28"/>
      <c r="AR184" s="59">
        <f t="shared" si="51"/>
        <v>0</v>
      </c>
      <c r="AT184" s="28">
        <v>17.72</v>
      </c>
      <c r="AU184" s="29">
        <v>14.14</v>
      </c>
      <c r="AV184" s="29">
        <v>18.96</v>
      </c>
      <c r="AW184" s="29">
        <v>16.34</v>
      </c>
      <c r="AX184" s="29">
        <v>21.82</v>
      </c>
      <c r="AY184" s="29">
        <v>17.47</v>
      </c>
      <c r="AZ184" s="29">
        <v>23.28</v>
      </c>
      <c r="BA184" s="29">
        <v>17.59</v>
      </c>
      <c r="BB184" s="29">
        <v>23.44</v>
      </c>
      <c r="BC184" s="29">
        <v>17.72</v>
      </c>
      <c r="BD184" s="29">
        <v>23.61</v>
      </c>
      <c r="BE184" s="29">
        <v>18.23</v>
      </c>
      <c r="BF184" s="29">
        <v>24.27</v>
      </c>
      <c r="BG184" s="29">
        <v>15.21</v>
      </c>
      <c r="BH184" s="29">
        <v>21.03</v>
      </c>
      <c r="BI184" s="29">
        <v>15.3</v>
      </c>
      <c r="BJ184" s="29">
        <v>21.15</v>
      </c>
      <c r="BK184" s="29">
        <v>15.4</v>
      </c>
      <c r="BL184" s="29">
        <v>21.29</v>
      </c>
      <c r="BM184" s="27" t="s">
        <v>52</v>
      </c>
      <c r="BN184" s="27" t="s">
        <v>53</v>
      </c>
      <c r="BO184" s="7"/>
      <c r="BP184"/>
    </row>
    <row r="185" spans="1:68" s="43" customFormat="1" x14ac:dyDescent="0.3">
      <c r="A185" s="19" t="s">
        <v>48</v>
      </c>
      <c r="B185" s="20" t="s">
        <v>124</v>
      </c>
      <c r="C185" s="21">
        <v>7899470807294</v>
      </c>
      <c r="D185" s="22">
        <v>40757</v>
      </c>
      <c r="E185" s="23">
        <v>15000141</v>
      </c>
      <c r="F185" s="24" t="s">
        <v>229</v>
      </c>
      <c r="G185" s="25">
        <v>30039019</v>
      </c>
      <c r="H185" s="26" t="s">
        <v>27</v>
      </c>
      <c r="I185" s="27">
        <v>50</v>
      </c>
      <c r="J185" s="28">
        <v>4.55</v>
      </c>
      <c r="K185"/>
      <c r="L185" s="28">
        <v>4.4599999999999991</v>
      </c>
      <c r="M185" s="28">
        <v>4.55</v>
      </c>
      <c r="N185" s="59">
        <f t="shared" si="62"/>
        <v>0</v>
      </c>
      <c r="O185" s="9"/>
      <c r="P185" s="28">
        <v>4.9000000000000004</v>
      </c>
      <c r="Q185" s="59">
        <f t="shared" si="53"/>
        <v>7.1428571428571508E-2</v>
      </c>
      <c r="R185" s="9"/>
      <c r="S185" s="28">
        <v>5.26</v>
      </c>
      <c r="T185" s="59">
        <f t="shared" si="54"/>
        <v>0.13498098859315588</v>
      </c>
      <c r="U185"/>
      <c r="V185" s="28">
        <v>4.6132817537072857</v>
      </c>
      <c r="W185" s="59">
        <f t="shared" si="55"/>
        <v>1.3717296511628008E-2</v>
      </c>
      <c r="X185"/>
      <c r="Y185" s="28">
        <v>4.9278236914600546</v>
      </c>
      <c r="Z185" s="59">
        <f t="shared" si="56"/>
        <v>7.6671511627906974E-2</v>
      </c>
      <c r="AB185" s="28">
        <v>5.2883961566888393</v>
      </c>
      <c r="AC185" s="59">
        <f t="shared" si="57"/>
        <v>0.13962572674418605</v>
      </c>
      <c r="AE185" s="28">
        <v>4.15736040609137</v>
      </c>
      <c r="AF185" s="59">
        <f t="shared" si="58"/>
        <v>-9.4444444444444553E-2</v>
      </c>
      <c r="AH185" s="28">
        <v>0</v>
      </c>
      <c r="AI185" s="59">
        <f t="shared" si="59"/>
        <v>0</v>
      </c>
      <c r="AK185" s="28">
        <v>5.29</v>
      </c>
      <c r="AL185" s="59">
        <f t="shared" si="60"/>
        <v>0.13988657844990549</v>
      </c>
      <c r="AN185" s="28">
        <v>0</v>
      </c>
      <c r="AO185" s="59">
        <f t="shared" si="61"/>
        <v>0</v>
      </c>
      <c r="AQ185" s="28"/>
      <c r="AR185" s="59">
        <f t="shared" si="51"/>
        <v>0</v>
      </c>
      <c r="AT185" s="28">
        <v>15.39</v>
      </c>
      <c r="AU185" s="29">
        <v>12.28</v>
      </c>
      <c r="AV185" s="29">
        <v>16.47</v>
      </c>
      <c r="AW185" s="29">
        <v>14.19</v>
      </c>
      <c r="AX185" s="29">
        <v>18.95</v>
      </c>
      <c r="AY185" s="29">
        <v>15.17</v>
      </c>
      <c r="AZ185" s="29">
        <v>20.22</v>
      </c>
      <c r="BA185" s="29">
        <v>15.28</v>
      </c>
      <c r="BB185" s="29">
        <v>20.36</v>
      </c>
      <c r="BC185" s="29">
        <v>15.39</v>
      </c>
      <c r="BD185" s="29">
        <v>20.5</v>
      </c>
      <c r="BE185" s="29">
        <v>15.84</v>
      </c>
      <c r="BF185" s="29">
        <v>21.08</v>
      </c>
      <c r="BG185" s="29">
        <v>13.21</v>
      </c>
      <c r="BH185" s="29">
        <v>18.260000000000002</v>
      </c>
      <c r="BI185" s="29">
        <v>13.29</v>
      </c>
      <c r="BJ185" s="29">
        <v>18.37</v>
      </c>
      <c r="BK185" s="29">
        <v>13.37</v>
      </c>
      <c r="BL185" s="29">
        <v>18.48</v>
      </c>
      <c r="BM185" s="27" t="s">
        <v>52</v>
      </c>
      <c r="BN185" s="27" t="s">
        <v>63</v>
      </c>
      <c r="BO185" s="7"/>
      <c r="BP185"/>
    </row>
    <row r="186" spans="1:68" s="43" customFormat="1" x14ac:dyDescent="0.3">
      <c r="A186" s="19" t="s">
        <v>48</v>
      </c>
      <c r="B186" s="20" t="s">
        <v>124</v>
      </c>
      <c r="C186" s="21">
        <v>7899470807652</v>
      </c>
      <c r="D186" s="22">
        <v>45069</v>
      </c>
      <c r="E186" s="23">
        <v>15000212</v>
      </c>
      <c r="F186" s="24" t="s">
        <v>232</v>
      </c>
      <c r="G186" s="25" t="s">
        <v>59</v>
      </c>
      <c r="H186" s="26" t="s">
        <v>231</v>
      </c>
      <c r="I186" s="27">
        <v>50</v>
      </c>
      <c r="J186" s="28">
        <v>14.37</v>
      </c>
      <c r="K186"/>
      <c r="L186" s="28">
        <v>13.83</v>
      </c>
      <c r="M186" s="28">
        <v>14.37</v>
      </c>
      <c r="N186" s="59">
        <f t="shared" si="62"/>
        <v>0</v>
      </c>
      <c r="O186" s="9"/>
      <c r="P186" s="28">
        <v>15.45</v>
      </c>
      <c r="Q186" s="59">
        <f t="shared" si="53"/>
        <v>6.9902912621359281E-2</v>
      </c>
      <c r="R186" s="9"/>
      <c r="S186" s="28">
        <v>16.62</v>
      </c>
      <c r="T186" s="59">
        <f t="shared" si="54"/>
        <v>0.1353790613718413</v>
      </c>
      <c r="U186"/>
      <c r="V186" s="28">
        <v>14.560498603051796</v>
      </c>
      <c r="W186" s="59">
        <f t="shared" si="55"/>
        <v>1.308324723247245E-2</v>
      </c>
      <c r="X186"/>
      <c r="Y186" s="28">
        <v>15.553259871441689</v>
      </c>
      <c r="Z186" s="59">
        <f t="shared" si="56"/>
        <v>7.6077933579335788E-2</v>
      </c>
      <c r="AB186" s="28">
        <v>16.691303276669132</v>
      </c>
      <c r="AC186" s="59">
        <f t="shared" si="57"/>
        <v>0.13907261992619935</v>
      </c>
      <c r="AE186" s="28">
        <v>13.898477157360405</v>
      </c>
      <c r="AF186" s="59">
        <f t="shared" si="58"/>
        <v>-3.3926223520818199E-2</v>
      </c>
      <c r="AH186" s="28">
        <v>13.69</v>
      </c>
      <c r="AI186" s="59">
        <f t="shared" si="59"/>
        <v>-4.9671292914536203E-2</v>
      </c>
      <c r="AK186" s="28">
        <v>20</v>
      </c>
      <c r="AL186" s="59">
        <f t="shared" si="60"/>
        <v>0.28150000000000008</v>
      </c>
      <c r="AN186" s="28">
        <v>18.899999999999999</v>
      </c>
      <c r="AO186" s="59">
        <f t="shared" si="61"/>
        <v>0.23968253968253972</v>
      </c>
      <c r="AQ186" s="28"/>
      <c r="AR186" s="59">
        <f t="shared" si="51"/>
        <v>0</v>
      </c>
      <c r="AT186" s="28">
        <v>74.77</v>
      </c>
      <c r="AU186" s="29">
        <v>59.66</v>
      </c>
      <c r="AV186" s="29">
        <v>80.03</v>
      </c>
      <c r="AW186" s="29">
        <v>68.95</v>
      </c>
      <c r="AX186" s="29">
        <v>92.1</v>
      </c>
      <c r="AY186" s="29">
        <v>73.73</v>
      </c>
      <c r="AZ186" s="29">
        <v>98.27</v>
      </c>
      <c r="BA186" s="29">
        <v>74.239999999999995</v>
      </c>
      <c r="BB186" s="29">
        <v>98.93</v>
      </c>
      <c r="BC186" s="29">
        <v>74.77</v>
      </c>
      <c r="BD186" s="29">
        <v>99.62</v>
      </c>
      <c r="BE186" s="29">
        <v>76.94</v>
      </c>
      <c r="BF186" s="29">
        <v>102.41</v>
      </c>
      <c r="BG186" s="29">
        <v>64.19</v>
      </c>
      <c r="BH186" s="29">
        <v>88.74</v>
      </c>
      <c r="BI186" s="30">
        <v>64.58</v>
      </c>
      <c r="BJ186" s="30">
        <v>89.28</v>
      </c>
      <c r="BK186" s="30">
        <v>64.97</v>
      </c>
      <c r="BL186" s="30">
        <v>89.82</v>
      </c>
      <c r="BM186" s="27" t="s">
        <v>52</v>
      </c>
      <c r="BN186" s="27" t="s">
        <v>53</v>
      </c>
      <c r="BO186" s="7"/>
      <c r="BP186"/>
    </row>
    <row r="187" spans="1:68" x14ac:dyDescent="0.3">
      <c r="B187" s="20" t="s">
        <v>124</v>
      </c>
      <c r="C187" s="21" t="s">
        <v>13</v>
      </c>
      <c r="D187" s="22">
        <v>15000218</v>
      </c>
      <c r="E187" s="23">
        <v>15000218</v>
      </c>
      <c r="F187" s="24" t="s">
        <v>291</v>
      </c>
      <c r="I187" s="27">
        <v>50</v>
      </c>
      <c r="J187" s="28">
        <v>14.87</v>
      </c>
      <c r="M187" s="28">
        <v>14.87</v>
      </c>
      <c r="N187" s="59">
        <f t="shared" si="62"/>
        <v>0</v>
      </c>
      <c r="P187" s="28">
        <v>15.99</v>
      </c>
      <c r="Q187" s="59">
        <f t="shared" si="53"/>
        <v>7.0043777360850545E-2</v>
      </c>
      <c r="S187" s="28">
        <v>17.190000000000001</v>
      </c>
      <c r="T187" s="59">
        <f t="shared" si="54"/>
        <v>0.13496218731820842</v>
      </c>
      <c r="V187" s="28">
        <v>0</v>
      </c>
      <c r="W187" s="59">
        <f t="shared" si="55"/>
        <v>0</v>
      </c>
      <c r="Y187" s="28">
        <v>0</v>
      </c>
      <c r="Z187" s="59">
        <f>IFERROR(100%-(P187/Y187),0)</f>
        <v>0</v>
      </c>
      <c r="AA187" s="43"/>
      <c r="AB187" s="28">
        <v>0</v>
      </c>
      <c r="AC187" s="59">
        <f>IFERROR(100%-(S187/AB187),0)</f>
        <v>0</v>
      </c>
      <c r="AD187" s="43"/>
      <c r="AE187" s="28">
        <v>0</v>
      </c>
      <c r="AF187" s="59">
        <f>IFERROR(100%-(V187/AE187),0)</f>
        <v>0</v>
      </c>
      <c r="AG187" s="43"/>
      <c r="AH187" s="28">
        <v>0</v>
      </c>
      <c r="AI187" s="59">
        <f>IFERROR(100%-(Y187/AH187),0)</f>
        <v>0</v>
      </c>
      <c r="AJ187" s="43"/>
      <c r="AK187" s="28">
        <v>17.27</v>
      </c>
      <c r="AL187" s="59">
        <f>IFERROR(100%-(AB187/AK187),0)</f>
        <v>1</v>
      </c>
      <c r="AM187" s="43"/>
      <c r="AN187" s="28">
        <v>0</v>
      </c>
      <c r="AO187" s="59">
        <f>IFERROR(100%-(AE187/AN187),0)</f>
        <v>0</v>
      </c>
      <c r="AQ187" s="28"/>
      <c r="AR187" s="59">
        <f>IFERROR(100%-(AH187/AQ187),0)</f>
        <v>0</v>
      </c>
    </row>
    <row r="188" spans="1:68" x14ac:dyDescent="0.3">
      <c r="G188"/>
      <c r="H188"/>
      <c r="I188"/>
    </row>
    <row r="189" spans="1:68" x14ac:dyDescent="0.3">
      <c r="G189"/>
      <c r="H189"/>
      <c r="I189"/>
    </row>
    <row r="190" spans="1:68" ht="15.6" x14ac:dyDescent="0.3">
      <c r="A190" s="47" t="s">
        <v>234</v>
      </c>
      <c r="B190" s="45"/>
      <c r="C190" s="45"/>
      <c r="D190" s="45"/>
      <c r="E190" s="45"/>
      <c r="F190" s="45"/>
      <c r="G190" s="45"/>
      <c r="H190" s="45"/>
      <c r="I190" s="45"/>
    </row>
    <row r="191" spans="1:68" ht="65.25" customHeight="1" x14ac:dyDescent="0.3">
      <c r="A191" s="48" t="s">
        <v>235</v>
      </c>
      <c r="B191" s="48"/>
      <c r="C191" s="48"/>
      <c r="D191" s="48"/>
      <c r="E191" s="48"/>
      <c r="F191" s="48"/>
      <c r="G191" s="48"/>
      <c r="H191" s="48"/>
      <c r="I191" s="48"/>
    </row>
    <row r="192" spans="1:68" ht="49.5" customHeight="1" x14ac:dyDescent="0.3">
      <c r="A192" s="48" t="s">
        <v>236</v>
      </c>
      <c r="B192" s="48"/>
      <c r="C192" s="48"/>
      <c r="D192" s="48"/>
      <c r="E192" s="48"/>
      <c r="F192" s="48"/>
      <c r="G192" s="48"/>
      <c r="H192" s="48"/>
      <c r="I192" s="48"/>
    </row>
    <row r="193" spans="1:9" ht="33.75" customHeight="1" x14ac:dyDescent="0.3">
      <c r="A193" s="49" t="s">
        <v>237</v>
      </c>
      <c r="B193" s="49"/>
      <c r="C193" s="49"/>
      <c r="D193" s="49"/>
      <c r="E193" s="49"/>
      <c r="F193" s="49"/>
      <c r="G193" s="49"/>
      <c r="H193" s="49"/>
      <c r="I193" s="49"/>
    </row>
    <row r="194" spans="1:9" x14ac:dyDescent="0.3">
      <c r="G194"/>
      <c r="H194"/>
      <c r="I194"/>
    </row>
    <row r="195" spans="1:9" x14ac:dyDescent="0.3">
      <c r="G195"/>
      <c r="H195"/>
      <c r="I195"/>
    </row>
    <row r="196" spans="1:9" x14ac:dyDescent="0.3">
      <c r="G196"/>
      <c r="H196"/>
      <c r="I196"/>
    </row>
    <row r="197" spans="1:9" x14ac:dyDescent="0.3">
      <c r="G197"/>
      <c r="H197"/>
      <c r="I197"/>
    </row>
    <row r="198" spans="1:9" x14ac:dyDescent="0.3">
      <c r="G198"/>
      <c r="H198"/>
      <c r="I198"/>
    </row>
    <row r="199" spans="1:9" x14ac:dyDescent="0.3">
      <c r="G199"/>
      <c r="H199"/>
      <c r="I199"/>
    </row>
    <row r="200" spans="1:9" x14ac:dyDescent="0.3">
      <c r="G200"/>
      <c r="H200"/>
      <c r="I200"/>
    </row>
    <row r="201" spans="1:9" x14ac:dyDescent="0.3">
      <c r="G201"/>
      <c r="H201"/>
      <c r="I201"/>
    </row>
    <row r="202" spans="1:9" x14ac:dyDescent="0.3">
      <c r="G202"/>
      <c r="H202"/>
      <c r="I202"/>
    </row>
    <row r="203" spans="1:9" x14ac:dyDescent="0.3">
      <c r="G203"/>
      <c r="H203"/>
      <c r="I203"/>
    </row>
    <row r="204" spans="1:9" x14ac:dyDescent="0.3">
      <c r="G204"/>
      <c r="H204"/>
      <c r="I204"/>
    </row>
    <row r="205" spans="1:9" x14ac:dyDescent="0.3">
      <c r="G205"/>
      <c r="H205"/>
      <c r="I205"/>
    </row>
    <row r="206" spans="1:9" x14ac:dyDescent="0.3">
      <c r="G206"/>
      <c r="H206"/>
      <c r="I206"/>
    </row>
    <row r="207" spans="1:9" x14ac:dyDescent="0.3">
      <c r="G207"/>
      <c r="H207"/>
      <c r="I207"/>
    </row>
    <row r="208" spans="1:9" x14ac:dyDescent="0.3">
      <c r="G208"/>
      <c r="H208"/>
      <c r="I208"/>
    </row>
    <row r="209" spans="7:9" x14ac:dyDescent="0.3">
      <c r="G209"/>
      <c r="H209"/>
      <c r="I209"/>
    </row>
    <row r="210" spans="7:9" x14ac:dyDescent="0.3">
      <c r="G210"/>
      <c r="H210"/>
      <c r="I210"/>
    </row>
    <row r="211" spans="7:9" x14ac:dyDescent="0.3">
      <c r="G211"/>
      <c r="H211"/>
      <c r="I211"/>
    </row>
    <row r="212" spans="7:9" x14ac:dyDescent="0.3">
      <c r="G212"/>
      <c r="H212"/>
      <c r="I212"/>
    </row>
    <row r="213" spans="7:9" x14ac:dyDescent="0.3">
      <c r="G213"/>
      <c r="H213"/>
      <c r="I213"/>
    </row>
    <row r="214" spans="7:9" x14ac:dyDescent="0.3">
      <c r="G214"/>
      <c r="H214"/>
      <c r="I214"/>
    </row>
    <row r="215" spans="7:9" x14ac:dyDescent="0.3">
      <c r="G215"/>
      <c r="H215"/>
      <c r="I215"/>
    </row>
    <row r="216" spans="7:9" x14ac:dyDescent="0.3">
      <c r="G216"/>
      <c r="H216"/>
      <c r="I216"/>
    </row>
    <row r="217" spans="7:9" x14ac:dyDescent="0.3">
      <c r="G217"/>
      <c r="H217"/>
      <c r="I217"/>
    </row>
    <row r="218" spans="7:9" x14ac:dyDescent="0.3">
      <c r="G218"/>
      <c r="H218"/>
      <c r="I218"/>
    </row>
    <row r="219" spans="7:9" x14ac:dyDescent="0.3">
      <c r="G219"/>
      <c r="H219"/>
      <c r="I219"/>
    </row>
    <row r="220" spans="7:9" x14ac:dyDescent="0.3">
      <c r="G220"/>
      <c r="H220"/>
      <c r="I220"/>
    </row>
    <row r="221" spans="7:9" x14ac:dyDescent="0.3">
      <c r="G221"/>
      <c r="H221"/>
      <c r="I221"/>
    </row>
    <row r="222" spans="7:9" x14ac:dyDescent="0.3">
      <c r="G222"/>
      <c r="H222"/>
      <c r="I222"/>
    </row>
    <row r="223" spans="7:9" x14ac:dyDescent="0.3">
      <c r="G223"/>
      <c r="H223"/>
      <c r="I223"/>
    </row>
    <row r="224" spans="7:9" x14ac:dyDescent="0.3">
      <c r="G224"/>
      <c r="H224"/>
      <c r="I224"/>
    </row>
    <row r="225" spans="7:9" x14ac:dyDescent="0.3">
      <c r="G225"/>
      <c r="H225"/>
      <c r="I225"/>
    </row>
    <row r="226" spans="7:9" x14ac:dyDescent="0.3">
      <c r="G226"/>
      <c r="H226"/>
      <c r="I226"/>
    </row>
    <row r="227" spans="7:9" x14ac:dyDescent="0.3">
      <c r="G227"/>
      <c r="H227"/>
      <c r="I227"/>
    </row>
    <row r="228" spans="7:9" x14ac:dyDescent="0.3">
      <c r="G228"/>
      <c r="H228"/>
      <c r="I228"/>
    </row>
    <row r="229" spans="7:9" x14ac:dyDescent="0.3">
      <c r="G229"/>
      <c r="H229"/>
      <c r="I229"/>
    </row>
    <row r="230" spans="7:9" x14ac:dyDescent="0.3">
      <c r="G230"/>
      <c r="H230"/>
      <c r="I230"/>
    </row>
    <row r="231" spans="7:9" x14ac:dyDescent="0.3">
      <c r="G231"/>
      <c r="H231"/>
      <c r="I231"/>
    </row>
    <row r="232" spans="7:9" x14ac:dyDescent="0.3">
      <c r="G232"/>
      <c r="H232"/>
      <c r="I232"/>
    </row>
    <row r="233" spans="7:9" x14ac:dyDescent="0.3">
      <c r="G233"/>
      <c r="H233"/>
      <c r="I233"/>
    </row>
    <row r="234" spans="7:9" x14ac:dyDescent="0.3">
      <c r="G234"/>
      <c r="H234"/>
      <c r="I234"/>
    </row>
    <row r="235" spans="7:9" x14ac:dyDescent="0.3">
      <c r="G235"/>
      <c r="H235"/>
      <c r="I235"/>
    </row>
    <row r="236" spans="7:9" x14ac:dyDescent="0.3">
      <c r="G236"/>
      <c r="H236"/>
      <c r="I236"/>
    </row>
    <row r="237" spans="7:9" x14ac:dyDescent="0.3">
      <c r="G237"/>
      <c r="H237"/>
      <c r="I237"/>
    </row>
    <row r="238" spans="7:9" x14ac:dyDescent="0.3">
      <c r="G238"/>
      <c r="H238"/>
      <c r="I238"/>
    </row>
    <row r="239" spans="7:9" x14ac:dyDescent="0.3">
      <c r="G239"/>
      <c r="H239"/>
      <c r="I239"/>
    </row>
    <row r="240" spans="7:9" x14ac:dyDescent="0.3">
      <c r="G240"/>
      <c r="H240"/>
      <c r="I240"/>
    </row>
    <row r="241" spans="7:9" x14ac:dyDescent="0.3">
      <c r="G241"/>
      <c r="H241"/>
      <c r="I241"/>
    </row>
    <row r="242" spans="7:9" x14ac:dyDescent="0.3">
      <c r="G242"/>
      <c r="H242"/>
      <c r="I242"/>
    </row>
    <row r="243" spans="7:9" x14ac:dyDescent="0.3">
      <c r="G243"/>
      <c r="H243"/>
      <c r="I243"/>
    </row>
    <row r="244" spans="7:9" x14ac:dyDescent="0.3">
      <c r="G244"/>
      <c r="H244"/>
      <c r="I244"/>
    </row>
    <row r="245" spans="7:9" x14ac:dyDescent="0.3">
      <c r="G245"/>
      <c r="H245"/>
      <c r="I245"/>
    </row>
    <row r="246" spans="7:9" x14ac:dyDescent="0.3">
      <c r="G246"/>
      <c r="H246"/>
      <c r="I246"/>
    </row>
    <row r="247" spans="7:9" x14ac:dyDescent="0.3">
      <c r="G247"/>
      <c r="H247"/>
      <c r="I247"/>
    </row>
    <row r="248" spans="7:9" x14ac:dyDescent="0.3">
      <c r="G248"/>
      <c r="H248"/>
      <c r="I248"/>
    </row>
    <row r="249" spans="7:9" x14ac:dyDescent="0.3">
      <c r="G249"/>
      <c r="H249"/>
      <c r="I249"/>
    </row>
    <row r="250" spans="7:9" x14ac:dyDescent="0.3">
      <c r="G250"/>
      <c r="H250"/>
      <c r="I250"/>
    </row>
    <row r="251" spans="7:9" x14ac:dyDescent="0.3">
      <c r="G251"/>
      <c r="H251"/>
      <c r="I251"/>
    </row>
    <row r="252" spans="7:9" x14ac:dyDescent="0.3">
      <c r="G252"/>
      <c r="H252"/>
      <c r="I252"/>
    </row>
    <row r="253" spans="7:9" x14ac:dyDescent="0.3">
      <c r="G253"/>
      <c r="H253"/>
      <c r="I253"/>
    </row>
    <row r="254" spans="7:9" x14ac:dyDescent="0.3">
      <c r="G254"/>
      <c r="H254"/>
      <c r="I254"/>
    </row>
    <row r="255" spans="7:9" x14ac:dyDescent="0.3">
      <c r="G255"/>
      <c r="H255"/>
      <c r="I255"/>
    </row>
    <row r="256" spans="7:9" x14ac:dyDescent="0.3">
      <c r="G256"/>
      <c r="H256"/>
      <c r="I256"/>
    </row>
    <row r="257" spans="7:9" x14ac:dyDescent="0.3">
      <c r="G257"/>
      <c r="H257"/>
      <c r="I257"/>
    </row>
    <row r="258" spans="7:9" x14ac:dyDescent="0.3">
      <c r="G258"/>
      <c r="H258"/>
      <c r="I258"/>
    </row>
    <row r="259" spans="7:9" x14ac:dyDescent="0.3">
      <c r="G259"/>
      <c r="H259"/>
      <c r="I259"/>
    </row>
    <row r="260" spans="7:9" x14ac:dyDescent="0.3">
      <c r="G260"/>
      <c r="H260"/>
      <c r="I260"/>
    </row>
    <row r="261" spans="7:9" x14ac:dyDescent="0.3">
      <c r="G261"/>
      <c r="H261"/>
      <c r="I261"/>
    </row>
    <row r="262" spans="7:9" x14ac:dyDescent="0.3">
      <c r="G262"/>
      <c r="H262"/>
      <c r="I262"/>
    </row>
    <row r="263" spans="7:9" x14ac:dyDescent="0.3">
      <c r="G263"/>
      <c r="H263"/>
      <c r="I263"/>
    </row>
    <row r="264" spans="7:9" x14ac:dyDescent="0.3">
      <c r="G264"/>
      <c r="H264"/>
      <c r="I264"/>
    </row>
    <row r="265" spans="7:9" x14ac:dyDescent="0.3">
      <c r="G265"/>
      <c r="H265"/>
      <c r="I265"/>
    </row>
    <row r="266" spans="7:9" x14ac:dyDescent="0.3">
      <c r="G266"/>
      <c r="H266"/>
      <c r="I266"/>
    </row>
    <row r="267" spans="7:9" x14ac:dyDescent="0.3">
      <c r="G267"/>
      <c r="H267"/>
      <c r="I267"/>
    </row>
    <row r="268" spans="7:9" x14ac:dyDescent="0.3">
      <c r="G268"/>
      <c r="H268"/>
      <c r="I268"/>
    </row>
    <row r="269" spans="7:9" x14ac:dyDescent="0.3">
      <c r="G269"/>
      <c r="H269"/>
      <c r="I269"/>
    </row>
    <row r="270" spans="7:9" x14ac:dyDescent="0.3">
      <c r="G270"/>
      <c r="H270"/>
      <c r="I270"/>
    </row>
    <row r="271" spans="7:9" x14ac:dyDescent="0.3">
      <c r="G271"/>
      <c r="H271"/>
      <c r="I271"/>
    </row>
    <row r="272" spans="7:9" x14ac:dyDescent="0.3">
      <c r="G272"/>
      <c r="H272"/>
      <c r="I272"/>
    </row>
    <row r="273" spans="7:9" x14ac:dyDescent="0.3">
      <c r="G273"/>
      <c r="H273"/>
      <c r="I273"/>
    </row>
    <row r="274" spans="7:9" x14ac:dyDescent="0.3">
      <c r="G274"/>
      <c r="H274"/>
      <c r="I274"/>
    </row>
    <row r="275" spans="7:9" x14ac:dyDescent="0.3">
      <c r="G275"/>
      <c r="H275"/>
      <c r="I275"/>
    </row>
    <row r="276" spans="7:9" x14ac:dyDescent="0.3">
      <c r="G276"/>
      <c r="H276"/>
      <c r="I276"/>
    </row>
    <row r="277" spans="7:9" x14ac:dyDescent="0.3">
      <c r="G277"/>
      <c r="H277"/>
      <c r="I277"/>
    </row>
    <row r="278" spans="7:9" x14ac:dyDescent="0.3">
      <c r="G278"/>
      <c r="H278"/>
      <c r="I278"/>
    </row>
    <row r="279" spans="7:9" x14ac:dyDescent="0.3">
      <c r="G279"/>
      <c r="H279"/>
      <c r="I279"/>
    </row>
    <row r="280" spans="7:9" x14ac:dyDescent="0.3">
      <c r="G280"/>
      <c r="H280"/>
      <c r="I280"/>
    </row>
    <row r="281" spans="7:9" x14ac:dyDescent="0.3">
      <c r="G281"/>
      <c r="H281"/>
      <c r="I281"/>
    </row>
    <row r="282" spans="7:9" x14ac:dyDescent="0.3">
      <c r="G282"/>
      <c r="H282"/>
      <c r="I282"/>
    </row>
    <row r="283" spans="7:9" x14ac:dyDescent="0.3">
      <c r="G283"/>
      <c r="H283"/>
      <c r="I283"/>
    </row>
    <row r="284" spans="7:9" x14ac:dyDescent="0.3">
      <c r="G284"/>
      <c r="H284"/>
      <c r="I284"/>
    </row>
    <row r="285" spans="7:9" x14ac:dyDescent="0.3">
      <c r="G285"/>
      <c r="H285"/>
      <c r="I285"/>
    </row>
    <row r="286" spans="7:9" x14ac:dyDescent="0.3">
      <c r="G286"/>
      <c r="H286"/>
      <c r="I286"/>
    </row>
    <row r="287" spans="7:9" x14ac:dyDescent="0.3">
      <c r="G287"/>
      <c r="H287"/>
      <c r="I287"/>
    </row>
    <row r="288" spans="7:9" x14ac:dyDescent="0.3">
      <c r="G288"/>
      <c r="H288"/>
      <c r="I288"/>
    </row>
    <row r="289" spans="7:9" x14ac:dyDescent="0.3">
      <c r="G289"/>
      <c r="H289"/>
      <c r="I289"/>
    </row>
    <row r="290" spans="7:9" x14ac:dyDescent="0.3">
      <c r="G290"/>
      <c r="H290"/>
      <c r="I290"/>
    </row>
    <row r="291" spans="7:9" x14ac:dyDescent="0.3">
      <c r="G291"/>
      <c r="H291"/>
      <c r="I291"/>
    </row>
    <row r="292" spans="7:9" x14ac:dyDescent="0.3">
      <c r="G292"/>
      <c r="H292"/>
      <c r="I292"/>
    </row>
    <row r="293" spans="7:9" x14ac:dyDescent="0.3">
      <c r="G293"/>
      <c r="H293"/>
      <c r="I293"/>
    </row>
    <row r="294" spans="7:9" x14ac:dyDescent="0.3">
      <c r="G294"/>
      <c r="H294"/>
      <c r="I294"/>
    </row>
    <row r="295" spans="7:9" x14ac:dyDescent="0.3">
      <c r="G295"/>
      <c r="H295"/>
      <c r="I295"/>
    </row>
    <row r="296" spans="7:9" x14ac:dyDescent="0.3">
      <c r="G296"/>
      <c r="H296"/>
      <c r="I296"/>
    </row>
    <row r="297" spans="7:9" x14ac:dyDescent="0.3">
      <c r="G297"/>
      <c r="H297"/>
      <c r="I297"/>
    </row>
    <row r="298" spans="7:9" x14ac:dyDescent="0.3">
      <c r="G298"/>
      <c r="H298"/>
      <c r="I298"/>
    </row>
    <row r="299" spans="7:9" x14ac:dyDescent="0.3">
      <c r="G299"/>
      <c r="H299"/>
      <c r="I299"/>
    </row>
    <row r="300" spans="7:9" x14ac:dyDescent="0.3">
      <c r="G300"/>
      <c r="H300"/>
      <c r="I300"/>
    </row>
    <row r="301" spans="7:9" x14ac:dyDescent="0.3">
      <c r="G301"/>
      <c r="H301"/>
      <c r="I301"/>
    </row>
    <row r="302" spans="7:9" x14ac:dyDescent="0.3">
      <c r="G302"/>
      <c r="H302"/>
      <c r="I302"/>
    </row>
    <row r="303" spans="7:9" x14ac:dyDescent="0.3">
      <c r="G303"/>
      <c r="H303"/>
      <c r="I303"/>
    </row>
    <row r="304" spans="7:9" x14ac:dyDescent="0.3">
      <c r="G304"/>
      <c r="H304"/>
      <c r="I304"/>
    </row>
  </sheetData>
  <autoFilter ref="A6:BP6" xr:uid="{B2C46EC0-7977-411B-9D9A-17BF9182F5A6}"/>
  <sortState xmlns:xlrd2="http://schemas.microsoft.com/office/spreadsheetml/2017/richdata2" ref="A7:BN175">
    <sortCondition ref="B7:B175" customList="Medicamentos,Alimentos,Floratil,Hospitalar,Terceirização,Marca Própria - Outros"/>
    <sortCondition ref="A7:A175"/>
    <sortCondition ref="F7:F175"/>
  </sortState>
  <conditionalFormatting sqref="N5:N187">
    <cfRule type="cellIs" dxfId="26" priority="85" operator="lessThan">
      <formula>0</formula>
    </cfRule>
    <cfRule type="cellIs" priority="86" operator="lessThan">
      <formula>0</formula>
    </cfRule>
  </conditionalFormatting>
  <conditionalFormatting sqref="Q6">
    <cfRule type="cellIs" dxfId="25" priority="47" operator="lessThan">
      <formula>0</formula>
    </cfRule>
    <cfRule type="cellIs" priority="48" operator="lessThan">
      <formula>0</formula>
    </cfRule>
  </conditionalFormatting>
  <conditionalFormatting sqref="T5:W187">
    <cfRule type="cellIs" dxfId="24" priority="23" operator="lessThan">
      <formula>0</formula>
    </cfRule>
    <cfRule type="cellIs" priority="24" operator="lessThan">
      <formula>0</formula>
    </cfRule>
  </conditionalFormatting>
  <conditionalFormatting sqref="Z5:Z187">
    <cfRule type="cellIs" dxfId="23" priority="11" operator="lessThan">
      <formula>0</formula>
    </cfRule>
    <cfRule type="cellIs" priority="12" operator="lessThan">
      <formula>0</formula>
    </cfRule>
  </conditionalFormatting>
  <conditionalFormatting sqref="AC5:AC187">
    <cfRule type="cellIs" dxfId="22" priority="9" operator="lessThan">
      <formula>0</formula>
    </cfRule>
    <cfRule type="cellIs" priority="10" operator="lessThan">
      <formula>0</formula>
    </cfRule>
  </conditionalFormatting>
  <conditionalFormatting sqref="AF1:AF1048576">
    <cfRule type="cellIs" dxfId="21" priority="21" operator="lessThan">
      <formula>0</formula>
    </cfRule>
    <cfRule type="cellIs" priority="22" operator="lessThan">
      <formula>0</formula>
    </cfRule>
  </conditionalFormatting>
  <conditionalFormatting sqref="AI1:AI1048576">
    <cfRule type="cellIs" dxfId="20" priority="19" operator="lessThan">
      <formula>0</formula>
    </cfRule>
    <cfRule type="cellIs" priority="20" operator="lessThan">
      <formula>0</formula>
    </cfRule>
  </conditionalFormatting>
  <conditionalFormatting sqref="AL5:AL187">
    <cfRule type="cellIs" dxfId="19" priority="17" operator="lessThan">
      <formula>0</formula>
    </cfRule>
    <cfRule type="cellIs" priority="18" operator="lessThan">
      <formula>0</formula>
    </cfRule>
  </conditionalFormatting>
  <conditionalFormatting sqref="AO5:AO187">
    <cfRule type="cellIs" dxfId="18" priority="15" operator="lessThan">
      <formula>0</formula>
    </cfRule>
    <cfRule type="cellIs" priority="16" operator="lessThan">
      <formula>0</formula>
    </cfRule>
  </conditionalFormatting>
  <conditionalFormatting sqref="AR5:AR187">
    <cfRule type="cellIs" dxfId="17" priority="1" operator="lessThan">
      <formula>0</formula>
    </cfRule>
    <cfRule type="cellIs" priority="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8A04-C446-4430-A866-1A6D85E79C91}">
  <sheetPr>
    <tabColor rgb="FF00B0F0"/>
  </sheetPr>
  <dimension ref="A1:AY246"/>
  <sheetViews>
    <sheetView showGridLines="0" topLeftCell="B1" zoomScale="80" zoomScaleNormal="80" workbookViewId="0">
      <pane xSplit="11" ySplit="6" topLeftCell="M7" activePane="bottomRight" state="frozen"/>
      <selection activeCell="B1" sqref="B1"/>
      <selection pane="topRight" activeCell="M1" sqref="M1"/>
      <selection pane="bottomLeft" activeCell="B7" sqref="B7"/>
      <selection pane="bottomRight" activeCell="J4" sqref="J4"/>
    </sheetView>
  </sheetViews>
  <sheetFormatPr defaultColWidth="9.109375" defaultRowHeight="14.4" outlineLevelCol="1" x14ac:dyDescent="0.3"/>
  <cols>
    <col min="1" max="1" width="12.33203125" style="57" hidden="1" customWidth="1"/>
    <col min="2" max="2" width="20.5546875" style="57" customWidth="1"/>
    <col min="3" max="3" width="18.6640625" style="57" hidden="1" customWidth="1" outlineLevel="1"/>
    <col min="4" max="4" width="11.33203125" style="57" hidden="1" customWidth="1" outlineLevel="1"/>
    <col min="5" max="5" width="11.33203125" style="57" customWidth="1" collapsed="1"/>
    <col min="6" max="6" width="50.33203125" style="57" customWidth="1"/>
    <col min="7" max="7" width="13.109375" style="84" hidden="1" customWidth="1"/>
    <col min="8" max="8" width="11.33203125" style="84" hidden="1" customWidth="1"/>
    <col min="9" max="9" width="9.109375" style="84" customWidth="1"/>
    <col min="10" max="10" width="12.109375" style="57" customWidth="1"/>
    <col min="11" max="11" width="0.33203125" style="57" customWidth="1"/>
    <col min="12" max="13" width="12.109375" style="57" customWidth="1"/>
    <col min="14" max="14" width="15.109375" style="57" customWidth="1"/>
    <col min="15" max="24" width="12.109375" style="57" customWidth="1"/>
    <col min="25" max="27" width="11.44140625" style="57" customWidth="1"/>
    <col min="28" max="28" width="1.5546875" style="57" customWidth="1"/>
    <col min="29" max="29" width="11.44140625" style="57" customWidth="1"/>
    <col min="30" max="31" width="12.33203125" style="57" customWidth="1"/>
    <col min="32" max="47" width="10.5546875" style="57" customWidth="1"/>
    <col min="48" max="48" width="19.109375" style="57" customWidth="1"/>
    <col min="49" max="49" width="45.5546875" style="57" customWidth="1"/>
    <col min="50" max="16384" width="9.109375" style="57"/>
  </cols>
  <sheetData>
    <row r="1" spans="1:50" ht="19.5" customHeight="1" x14ac:dyDescent="0.3">
      <c r="G1" s="57"/>
      <c r="AC1" s="85"/>
    </row>
    <row r="2" spans="1:50" ht="19.5" customHeight="1" x14ac:dyDescent="0.3">
      <c r="D2" s="86"/>
      <c r="E2" s="86"/>
      <c r="F2" s="87" t="s">
        <v>276</v>
      </c>
      <c r="G2" s="57"/>
      <c r="H2" s="57"/>
      <c r="N2" s="491" t="s">
        <v>266</v>
      </c>
      <c r="O2" s="492"/>
      <c r="P2" s="492"/>
      <c r="Q2" s="492"/>
      <c r="R2" s="492"/>
      <c r="S2" s="492"/>
      <c r="T2" s="492"/>
      <c r="U2" s="493"/>
      <c r="V2" s="88" t="s">
        <v>271</v>
      </c>
      <c r="W2" s="494" t="s">
        <v>246</v>
      </c>
      <c r="X2" s="494"/>
      <c r="Y2" s="495" t="s">
        <v>275</v>
      </c>
      <c r="Z2" s="495"/>
      <c r="AA2" s="495"/>
      <c r="AB2" s="495"/>
      <c r="AC2" s="495"/>
      <c r="AD2" s="495"/>
      <c r="AW2" s="89"/>
    </row>
    <row r="3" spans="1:50" x14ac:dyDescent="0.3">
      <c r="D3" s="86"/>
      <c r="E3" s="86"/>
      <c r="F3" s="87"/>
      <c r="G3" s="57"/>
      <c r="H3" s="57"/>
      <c r="N3" s="76">
        <v>0.15</v>
      </c>
      <c r="O3" s="77">
        <v>0.14000000000000001</v>
      </c>
      <c r="P3" s="77">
        <v>0.13</v>
      </c>
      <c r="Q3" s="77">
        <v>0.12</v>
      </c>
      <c r="R3" s="77">
        <v>0.11</v>
      </c>
      <c r="S3" s="77">
        <v>0.1</v>
      </c>
      <c r="T3" s="77">
        <v>9.0000000000000094E-2</v>
      </c>
      <c r="U3" s="78">
        <v>8.0000000000000099E-2</v>
      </c>
      <c r="V3" s="75">
        <v>7.0000000000000201E-2</v>
      </c>
      <c r="W3" s="71">
        <v>0.1</v>
      </c>
      <c r="X3" s="65">
        <v>0</v>
      </c>
      <c r="Y3" s="495"/>
      <c r="Z3" s="495"/>
      <c r="AA3" s="495"/>
      <c r="AB3" s="495"/>
      <c r="AC3" s="495"/>
      <c r="AD3" s="495"/>
      <c r="AL3" s="90"/>
      <c r="AW3" s="89"/>
    </row>
    <row r="4" spans="1:50" ht="18" x14ac:dyDescent="0.3">
      <c r="A4" s="8" t="s">
        <v>238</v>
      </c>
      <c r="J4" s="91"/>
      <c r="W4" s="92"/>
      <c r="X4" s="93"/>
      <c r="Y4" s="495"/>
      <c r="Z4" s="495"/>
      <c r="AA4" s="495"/>
      <c r="AB4" s="495"/>
      <c r="AC4" s="495"/>
      <c r="AD4" s="495"/>
      <c r="AL4" s="94"/>
      <c r="AW4" s="89"/>
    </row>
    <row r="5" spans="1:50" ht="29.25" customHeight="1" x14ac:dyDescent="0.3">
      <c r="A5" s="10" t="s">
        <v>0</v>
      </c>
      <c r="J5" s="95" t="s">
        <v>262</v>
      </c>
      <c r="M5" s="96">
        <v>0.17</v>
      </c>
      <c r="N5" s="97" t="s">
        <v>269</v>
      </c>
      <c r="O5" s="496" t="s">
        <v>270</v>
      </c>
      <c r="P5" s="496"/>
      <c r="Q5" s="496"/>
      <c r="R5" s="496"/>
      <c r="S5" s="496"/>
      <c r="T5" s="496"/>
      <c r="U5" s="496"/>
      <c r="V5" s="496"/>
      <c r="W5" s="496"/>
      <c r="X5" s="497"/>
      <c r="Y5" s="498" t="s">
        <v>274</v>
      </c>
      <c r="Z5" s="499"/>
      <c r="AA5" s="500"/>
      <c r="AD5" s="11" t="s">
        <v>1</v>
      </c>
      <c r="AE5" s="12"/>
      <c r="AF5" s="11" t="s">
        <v>2</v>
      </c>
      <c r="AG5" s="12"/>
      <c r="AH5" s="13" t="s">
        <v>3</v>
      </c>
      <c r="AI5" s="12"/>
      <c r="AJ5" s="13" t="s">
        <v>4</v>
      </c>
      <c r="AK5" s="12"/>
      <c r="AL5" s="13" t="s">
        <v>5</v>
      </c>
      <c r="AM5" s="12"/>
      <c r="AN5" s="13" t="s">
        <v>6</v>
      </c>
      <c r="AO5" s="12"/>
      <c r="AP5" s="13" t="s">
        <v>7</v>
      </c>
      <c r="AQ5" s="14"/>
      <c r="AR5" s="13" t="s">
        <v>8</v>
      </c>
      <c r="AS5" s="14"/>
      <c r="AT5" s="13" t="s">
        <v>9</v>
      </c>
      <c r="AU5" s="14"/>
      <c r="AW5" s="98"/>
    </row>
    <row r="6" spans="1:50" ht="28.8" x14ac:dyDescent="0.3">
      <c r="A6" s="54" t="s">
        <v>10</v>
      </c>
      <c r="B6" s="55" t="s">
        <v>11</v>
      </c>
      <c r="C6" s="56" t="s">
        <v>12</v>
      </c>
      <c r="D6" s="56" t="s">
        <v>13</v>
      </c>
      <c r="E6" s="56" t="s">
        <v>14</v>
      </c>
      <c r="F6" s="55" t="s">
        <v>15</v>
      </c>
      <c r="G6" s="55" t="s">
        <v>16</v>
      </c>
      <c r="H6" s="55" t="s">
        <v>17</v>
      </c>
      <c r="I6" s="55" t="s">
        <v>18</v>
      </c>
      <c r="J6" s="16" t="s">
        <v>240</v>
      </c>
      <c r="L6" s="16" t="s">
        <v>264</v>
      </c>
      <c r="M6" s="70" t="s">
        <v>265</v>
      </c>
      <c r="N6" s="73">
        <v>0.15</v>
      </c>
      <c r="O6" s="74">
        <v>0.14000000000000001</v>
      </c>
      <c r="P6" s="74">
        <v>0.13</v>
      </c>
      <c r="Q6" s="74">
        <v>0.12</v>
      </c>
      <c r="R6" s="74">
        <v>0.11</v>
      </c>
      <c r="S6" s="74">
        <v>0.1</v>
      </c>
      <c r="T6" s="68">
        <v>9.0000000000000094E-2</v>
      </c>
      <c r="U6" s="68">
        <v>8.0000000000000099E-2</v>
      </c>
      <c r="V6" s="68">
        <v>7.0000000000000201E-2</v>
      </c>
      <c r="W6" s="68">
        <v>3.5000000000000003E-2</v>
      </c>
      <c r="X6" s="68">
        <v>0</v>
      </c>
      <c r="Y6" s="69" t="s">
        <v>252</v>
      </c>
      <c r="Z6" s="69" t="s">
        <v>250</v>
      </c>
      <c r="AA6" s="69" t="s">
        <v>251</v>
      </c>
      <c r="AC6" s="16" t="s">
        <v>239</v>
      </c>
      <c r="AD6" s="17" t="s">
        <v>19</v>
      </c>
      <c r="AE6" s="17" t="s">
        <v>20</v>
      </c>
      <c r="AF6" s="17" t="s">
        <v>19</v>
      </c>
      <c r="AG6" s="17" t="s">
        <v>20</v>
      </c>
      <c r="AH6" s="17" t="s">
        <v>19</v>
      </c>
      <c r="AI6" s="17" t="s">
        <v>20</v>
      </c>
      <c r="AJ6" s="17" t="s">
        <v>19</v>
      </c>
      <c r="AK6" s="17" t="s">
        <v>20</v>
      </c>
      <c r="AL6" s="17" t="s">
        <v>19</v>
      </c>
      <c r="AM6" s="17" t="s">
        <v>20</v>
      </c>
      <c r="AN6" s="17" t="s">
        <v>19</v>
      </c>
      <c r="AO6" s="17" t="s">
        <v>20</v>
      </c>
      <c r="AP6" s="17" t="s">
        <v>19</v>
      </c>
      <c r="AQ6" s="17" t="s">
        <v>20</v>
      </c>
      <c r="AR6" s="17" t="s">
        <v>19</v>
      </c>
      <c r="AS6" s="17" t="s">
        <v>20</v>
      </c>
      <c r="AT6" s="17" t="s">
        <v>19</v>
      </c>
      <c r="AU6" s="17" t="s">
        <v>20</v>
      </c>
      <c r="AV6" s="17" t="s">
        <v>21</v>
      </c>
      <c r="AW6" s="18" t="s">
        <v>22</v>
      </c>
    </row>
    <row r="7" spans="1:50" x14ac:dyDescent="0.3">
      <c r="A7" s="99" t="s">
        <v>48</v>
      </c>
      <c r="B7" s="100" t="s">
        <v>124</v>
      </c>
      <c r="C7" s="101">
        <v>7899470804828</v>
      </c>
      <c r="D7" s="102">
        <v>43890</v>
      </c>
      <c r="E7" s="103">
        <v>15000145</v>
      </c>
      <c r="F7" s="104" t="s">
        <v>143</v>
      </c>
      <c r="G7" s="105" t="s">
        <v>75</v>
      </c>
      <c r="H7" s="106" t="s">
        <v>27</v>
      </c>
      <c r="I7" s="107">
        <v>50</v>
      </c>
      <c r="J7" s="108">
        <f>'LISTA PREÇO 2022-Vigen 01.02.22'!J7</f>
        <v>4.2300000000000004</v>
      </c>
      <c r="L7" s="108">
        <v>4.1500000000000004</v>
      </c>
      <c r="M7" s="108">
        <f>J7/(100%-$M$5)</f>
        <v>5.0963855421686759</v>
      </c>
      <c r="N7" s="109">
        <f t="shared" ref="N7:X22" si="0">$M7*(100%-N$6)</f>
        <v>4.3319277108433747</v>
      </c>
      <c r="O7" s="109">
        <f t="shared" si="0"/>
        <v>4.3828915662650614</v>
      </c>
      <c r="P7" s="109">
        <f t="shared" si="0"/>
        <v>4.4338554216867481</v>
      </c>
      <c r="Q7" s="109">
        <f t="shared" si="0"/>
        <v>4.4848192771084348</v>
      </c>
      <c r="R7" s="109">
        <f t="shared" si="0"/>
        <v>4.5357831325301214</v>
      </c>
      <c r="S7" s="108">
        <f t="shared" si="0"/>
        <v>4.5867469879518081</v>
      </c>
      <c r="T7" s="108">
        <f t="shared" si="0"/>
        <v>4.6377108433734948</v>
      </c>
      <c r="U7" s="108">
        <f t="shared" si="0"/>
        <v>4.6886746987951815</v>
      </c>
      <c r="V7" s="108">
        <f t="shared" si="0"/>
        <v>4.7396385542168673</v>
      </c>
      <c r="W7" s="108">
        <f t="shared" si="0"/>
        <v>4.9180120481927725</v>
      </c>
      <c r="X7" s="108">
        <f t="shared" si="0"/>
        <v>5.0963855421686759</v>
      </c>
      <c r="Y7" s="108">
        <v>0</v>
      </c>
      <c r="Z7" s="108">
        <v>0</v>
      </c>
      <c r="AA7" s="108">
        <v>0</v>
      </c>
      <c r="AC7" s="108">
        <v>12.14</v>
      </c>
      <c r="AD7" s="110">
        <v>9.68</v>
      </c>
      <c r="AE7" s="110">
        <v>12.98</v>
      </c>
      <c r="AF7" s="110">
        <v>11.19</v>
      </c>
      <c r="AG7" s="110">
        <v>14.94</v>
      </c>
      <c r="AH7" s="110">
        <v>11.97</v>
      </c>
      <c r="AI7" s="110">
        <v>15.95</v>
      </c>
      <c r="AJ7" s="110">
        <v>12.05</v>
      </c>
      <c r="AK7" s="110">
        <v>16.05</v>
      </c>
      <c r="AL7" s="110">
        <v>12.14</v>
      </c>
      <c r="AM7" s="110">
        <v>16.170000000000002</v>
      </c>
      <c r="AN7" s="110">
        <v>12.49</v>
      </c>
      <c r="AO7" s="110">
        <v>16.63</v>
      </c>
      <c r="AP7" s="110">
        <v>10.42</v>
      </c>
      <c r="AQ7" s="110">
        <v>14.41</v>
      </c>
      <c r="AR7" s="111">
        <v>10.49</v>
      </c>
      <c r="AS7" s="111">
        <v>14.5</v>
      </c>
      <c r="AT7" s="111">
        <v>10.55</v>
      </c>
      <c r="AU7" s="111">
        <v>14.59</v>
      </c>
      <c r="AV7" s="107" t="s">
        <v>52</v>
      </c>
      <c r="AW7" s="107" t="s">
        <v>55</v>
      </c>
      <c r="AX7" s="90"/>
    </row>
    <row r="8" spans="1:50" x14ac:dyDescent="0.3">
      <c r="A8" s="112" t="s">
        <v>48</v>
      </c>
      <c r="B8" s="113" t="s">
        <v>124</v>
      </c>
      <c r="C8" s="114">
        <v>7898133136535</v>
      </c>
      <c r="D8" s="115">
        <v>23646</v>
      </c>
      <c r="E8" s="116">
        <v>15000153</v>
      </c>
      <c r="F8" s="117" t="s">
        <v>213</v>
      </c>
      <c r="G8" s="118" t="s">
        <v>37</v>
      </c>
      <c r="H8" s="119" t="s">
        <v>27</v>
      </c>
      <c r="I8" s="120">
        <v>200</v>
      </c>
      <c r="J8" s="108">
        <f>'LISTA PREÇO 2022-Vigen 01.02.22'!J8</f>
        <v>1.47</v>
      </c>
      <c r="L8" s="121">
        <v>1.54</v>
      </c>
      <c r="M8" s="108">
        <f t="shared" ref="M8:M71" si="1">J8/(100%-$M$5)</f>
        <v>1.7710843373493976</v>
      </c>
      <c r="N8" s="108">
        <f t="shared" si="0"/>
        <v>1.5054216867469878</v>
      </c>
      <c r="O8" s="108">
        <f t="shared" si="0"/>
        <v>1.5231325301204819</v>
      </c>
      <c r="P8" s="108">
        <f t="shared" si="0"/>
        <v>1.5408433734939759</v>
      </c>
      <c r="Q8" s="108">
        <f t="shared" si="0"/>
        <v>1.55855421686747</v>
      </c>
      <c r="R8" s="108">
        <f t="shared" si="0"/>
        <v>1.576265060240964</v>
      </c>
      <c r="S8" s="108">
        <f t="shared" si="0"/>
        <v>1.5939759036144578</v>
      </c>
      <c r="T8" s="108">
        <f t="shared" si="0"/>
        <v>1.6116867469879517</v>
      </c>
      <c r="U8" s="108">
        <f t="shared" si="0"/>
        <v>1.6293975903614457</v>
      </c>
      <c r="V8" s="108">
        <f t="shared" si="0"/>
        <v>1.6471084337349395</v>
      </c>
      <c r="W8" s="108">
        <f t="shared" si="0"/>
        <v>1.7090963855421686</v>
      </c>
      <c r="X8" s="108">
        <f t="shared" si="0"/>
        <v>1.7710843373493976</v>
      </c>
      <c r="Y8" s="108">
        <v>1.4</v>
      </c>
      <c r="Z8" s="108">
        <v>4.3574999999999999</v>
      </c>
      <c r="AA8" s="108">
        <v>0</v>
      </c>
      <c r="AC8" s="121">
        <v>8.83</v>
      </c>
      <c r="AD8" s="122">
        <v>7.04</v>
      </c>
      <c r="AE8" s="122">
        <v>9.44</v>
      </c>
      <c r="AF8" s="122">
        <v>8.14</v>
      </c>
      <c r="AG8" s="122">
        <v>10.87</v>
      </c>
      <c r="AH8" s="122">
        <v>8.6999999999999993</v>
      </c>
      <c r="AI8" s="122">
        <v>11.59</v>
      </c>
      <c r="AJ8" s="122">
        <v>8.76</v>
      </c>
      <c r="AK8" s="122">
        <v>11.67</v>
      </c>
      <c r="AL8" s="122">
        <v>8.83</v>
      </c>
      <c r="AM8" s="122">
        <v>11.76</v>
      </c>
      <c r="AN8" s="122">
        <v>9.09</v>
      </c>
      <c r="AO8" s="122">
        <v>12.1</v>
      </c>
      <c r="AP8" s="122">
        <v>7.58</v>
      </c>
      <c r="AQ8" s="122">
        <v>10.48</v>
      </c>
      <c r="AR8" s="123">
        <v>7.63</v>
      </c>
      <c r="AS8" s="123">
        <v>10.55</v>
      </c>
      <c r="AT8" s="123">
        <v>7.67</v>
      </c>
      <c r="AU8" s="123">
        <v>10.6</v>
      </c>
      <c r="AV8" s="120" t="s">
        <v>52</v>
      </c>
      <c r="AW8" s="120" t="s">
        <v>67</v>
      </c>
      <c r="AX8" s="124"/>
    </row>
    <row r="9" spans="1:50" x14ac:dyDescent="0.3">
      <c r="A9" s="99" t="s">
        <v>48</v>
      </c>
      <c r="B9" s="100" t="s">
        <v>124</v>
      </c>
      <c r="C9" s="101">
        <v>7898133139741</v>
      </c>
      <c r="D9" s="102">
        <v>34232</v>
      </c>
      <c r="E9" s="103">
        <v>15000133</v>
      </c>
      <c r="F9" s="104" t="s">
        <v>129</v>
      </c>
      <c r="G9" s="105" t="s">
        <v>130</v>
      </c>
      <c r="H9" s="106" t="s">
        <v>27</v>
      </c>
      <c r="I9" s="107">
        <v>200</v>
      </c>
      <c r="J9" s="108">
        <f>'LISTA PREÇO 2022-Vigen 01.02.22'!J9</f>
        <v>7.12</v>
      </c>
      <c r="L9" s="108">
        <v>6.9799999999999995</v>
      </c>
      <c r="M9" s="108">
        <f t="shared" si="1"/>
        <v>8.5783132530120483</v>
      </c>
      <c r="N9" s="108">
        <f t="shared" si="0"/>
        <v>7.2915662650602409</v>
      </c>
      <c r="O9" s="108">
        <f t="shared" si="0"/>
        <v>7.3773493975903612</v>
      </c>
      <c r="P9" s="108">
        <f t="shared" si="0"/>
        <v>7.4631325301204816</v>
      </c>
      <c r="Q9" s="108">
        <f t="shared" si="0"/>
        <v>7.5489156626506029</v>
      </c>
      <c r="R9" s="108">
        <f t="shared" si="0"/>
        <v>7.6346987951807233</v>
      </c>
      <c r="S9" s="108">
        <f t="shared" si="0"/>
        <v>7.7204819277108436</v>
      </c>
      <c r="T9" s="108">
        <f t="shared" si="0"/>
        <v>7.8062650602409631</v>
      </c>
      <c r="U9" s="108">
        <f t="shared" si="0"/>
        <v>7.8920481927710835</v>
      </c>
      <c r="V9" s="108">
        <f t="shared" si="0"/>
        <v>7.977831325301203</v>
      </c>
      <c r="W9" s="108">
        <f t="shared" si="0"/>
        <v>8.2780722891566256</v>
      </c>
      <c r="X9" s="108">
        <f t="shared" si="0"/>
        <v>8.5783132530120483</v>
      </c>
      <c r="Y9" s="108">
        <v>6.78</v>
      </c>
      <c r="Z9" s="108">
        <v>9.9596000000000018</v>
      </c>
      <c r="AA9" s="108">
        <v>0</v>
      </c>
      <c r="AC9" s="108">
        <v>35.57</v>
      </c>
      <c r="AD9" s="110">
        <v>28.38</v>
      </c>
      <c r="AE9" s="110">
        <v>38.07</v>
      </c>
      <c r="AF9" s="110">
        <v>32.799999999999997</v>
      </c>
      <c r="AG9" s="110">
        <v>43.81</v>
      </c>
      <c r="AH9" s="110">
        <v>35.07</v>
      </c>
      <c r="AI9" s="110">
        <v>46.74</v>
      </c>
      <c r="AJ9" s="110">
        <v>35.32</v>
      </c>
      <c r="AK9" s="110">
        <v>47.06</v>
      </c>
      <c r="AL9" s="110">
        <v>35.57</v>
      </c>
      <c r="AM9" s="110">
        <v>47.39</v>
      </c>
      <c r="AN9" s="110">
        <v>36.6</v>
      </c>
      <c r="AO9" s="110">
        <v>48.72</v>
      </c>
      <c r="AP9" s="110">
        <v>30.54</v>
      </c>
      <c r="AQ9" s="110">
        <v>42.22</v>
      </c>
      <c r="AR9" s="111">
        <v>30.72</v>
      </c>
      <c r="AS9" s="111">
        <v>42.47</v>
      </c>
      <c r="AT9" s="111">
        <v>30.91</v>
      </c>
      <c r="AU9" s="111">
        <v>42.73</v>
      </c>
      <c r="AV9" s="107" t="s">
        <v>52</v>
      </c>
      <c r="AW9" s="107" t="s">
        <v>53</v>
      </c>
      <c r="AX9" s="90"/>
    </row>
    <row r="10" spans="1:50" x14ac:dyDescent="0.3">
      <c r="A10" s="112" t="s">
        <v>48</v>
      </c>
      <c r="B10" s="113" t="s">
        <v>124</v>
      </c>
      <c r="C10" s="114">
        <v>7899470801414</v>
      </c>
      <c r="D10" s="115">
        <v>23719</v>
      </c>
      <c r="E10" s="116">
        <v>15000155</v>
      </c>
      <c r="F10" s="117" t="s">
        <v>211</v>
      </c>
      <c r="G10" s="118" t="s">
        <v>78</v>
      </c>
      <c r="H10" s="119" t="s">
        <v>27</v>
      </c>
      <c r="I10" s="120">
        <v>50</v>
      </c>
      <c r="J10" s="108">
        <f>'LISTA PREÇO 2022-Vigen 01.02.22'!J10</f>
        <v>7.85</v>
      </c>
      <c r="L10" s="121">
        <v>7.6900000000000013</v>
      </c>
      <c r="M10" s="108">
        <f t="shared" si="1"/>
        <v>9.4578313253012052</v>
      </c>
      <c r="N10" s="108">
        <f t="shared" si="0"/>
        <v>8.0391566265060241</v>
      </c>
      <c r="O10" s="108">
        <f t="shared" si="0"/>
        <v>8.1337349397590355</v>
      </c>
      <c r="P10" s="108">
        <f t="shared" si="0"/>
        <v>8.2283132530120486</v>
      </c>
      <c r="Q10" s="108">
        <f t="shared" si="0"/>
        <v>8.32289156626506</v>
      </c>
      <c r="R10" s="108">
        <f t="shared" si="0"/>
        <v>8.4174698795180731</v>
      </c>
      <c r="S10" s="108">
        <f t="shared" si="0"/>
        <v>8.5120481927710845</v>
      </c>
      <c r="T10" s="108">
        <f t="shared" si="0"/>
        <v>8.6066265060240958</v>
      </c>
      <c r="U10" s="108">
        <f t="shared" si="0"/>
        <v>8.701204819277109</v>
      </c>
      <c r="V10" s="108">
        <f t="shared" si="0"/>
        <v>8.7957831325301186</v>
      </c>
      <c r="W10" s="108">
        <f t="shared" si="0"/>
        <v>9.1268072289156628</v>
      </c>
      <c r="X10" s="108">
        <f t="shared" si="0"/>
        <v>9.4578313253012052</v>
      </c>
      <c r="Y10" s="108">
        <v>0</v>
      </c>
      <c r="Z10" s="108">
        <v>0</v>
      </c>
      <c r="AA10" s="108">
        <v>0</v>
      </c>
      <c r="AC10" s="121">
        <v>28.88</v>
      </c>
      <c r="AD10" s="122">
        <v>23.04</v>
      </c>
      <c r="AE10" s="122">
        <v>30.9</v>
      </c>
      <c r="AF10" s="122">
        <v>26.63</v>
      </c>
      <c r="AG10" s="122">
        <v>35.57</v>
      </c>
      <c r="AH10" s="122">
        <v>28.47</v>
      </c>
      <c r="AI10" s="122">
        <v>37.94</v>
      </c>
      <c r="AJ10" s="122">
        <v>28.67</v>
      </c>
      <c r="AK10" s="122">
        <v>38.200000000000003</v>
      </c>
      <c r="AL10" s="122">
        <v>28.88</v>
      </c>
      <c r="AM10" s="122">
        <v>38.479999999999997</v>
      </c>
      <c r="AN10" s="122">
        <v>29.72</v>
      </c>
      <c r="AO10" s="122">
        <v>39.56</v>
      </c>
      <c r="AP10" s="122">
        <v>24.79</v>
      </c>
      <c r="AQ10" s="122">
        <v>34.270000000000003</v>
      </c>
      <c r="AR10" s="123">
        <v>24.94</v>
      </c>
      <c r="AS10" s="123">
        <v>34.479999999999997</v>
      </c>
      <c r="AT10" s="123">
        <v>25.09</v>
      </c>
      <c r="AU10" s="123">
        <v>34.69</v>
      </c>
      <c r="AV10" s="120" t="s">
        <v>52</v>
      </c>
      <c r="AW10" s="120" t="s">
        <v>55</v>
      </c>
      <c r="AX10" s="124"/>
    </row>
    <row r="11" spans="1:50" x14ac:dyDescent="0.3">
      <c r="A11" s="112" t="s">
        <v>48</v>
      </c>
      <c r="B11" s="113" t="s">
        <v>124</v>
      </c>
      <c r="C11" s="114">
        <v>7898133134456</v>
      </c>
      <c r="D11" s="115">
        <v>28582</v>
      </c>
      <c r="E11" s="116">
        <v>15000120</v>
      </c>
      <c r="F11" s="117" t="s">
        <v>141</v>
      </c>
      <c r="G11" s="118" t="s">
        <v>59</v>
      </c>
      <c r="H11" s="119" t="s">
        <v>27</v>
      </c>
      <c r="I11" s="120">
        <v>50</v>
      </c>
      <c r="J11" s="108">
        <f>'LISTA PREÇO 2022-Vigen 01.02.22'!J11</f>
        <v>3.04</v>
      </c>
      <c r="L11" s="121">
        <v>2.9799999999999991</v>
      </c>
      <c r="M11" s="108">
        <f t="shared" si="1"/>
        <v>3.6626506024096388</v>
      </c>
      <c r="N11" s="108">
        <f t="shared" si="0"/>
        <v>3.1132530120481929</v>
      </c>
      <c r="O11" s="108">
        <f t="shared" si="0"/>
        <v>3.1498795180722894</v>
      </c>
      <c r="P11" s="108">
        <f t="shared" si="0"/>
        <v>3.1865060240963858</v>
      </c>
      <c r="Q11" s="108">
        <f t="shared" si="0"/>
        <v>3.2231325301204823</v>
      </c>
      <c r="R11" s="108">
        <f t="shared" si="0"/>
        <v>3.2597590361445787</v>
      </c>
      <c r="S11" s="108">
        <f t="shared" si="0"/>
        <v>3.2963855421686752</v>
      </c>
      <c r="T11" s="108">
        <f t="shared" si="0"/>
        <v>3.3330120481927712</v>
      </c>
      <c r="U11" s="108">
        <f t="shared" si="0"/>
        <v>3.3696385542168676</v>
      </c>
      <c r="V11" s="108">
        <f t="shared" si="0"/>
        <v>3.4062650602409636</v>
      </c>
      <c r="W11" s="108">
        <f t="shared" si="0"/>
        <v>3.5344578313253012</v>
      </c>
      <c r="X11" s="108">
        <f t="shared" si="0"/>
        <v>3.6626506024096388</v>
      </c>
      <c r="Y11" s="108">
        <v>0</v>
      </c>
      <c r="Z11" s="108">
        <v>0</v>
      </c>
      <c r="AA11" s="108">
        <v>0</v>
      </c>
      <c r="AC11" s="121">
        <v>16.84</v>
      </c>
      <c r="AD11" s="122">
        <v>13.43</v>
      </c>
      <c r="AE11" s="122">
        <v>18.010000000000002</v>
      </c>
      <c r="AF11" s="122">
        <v>15.52</v>
      </c>
      <c r="AG11" s="122">
        <v>20.73</v>
      </c>
      <c r="AH11" s="122">
        <v>16.600000000000001</v>
      </c>
      <c r="AI11" s="122">
        <v>22.12</v>
      </c>
      <c r="AJ11" s="122">
        <v>16.72</v>
      </c>
      <c r="AK11" s="122">
        <v>22.28</v>
      </c>
      <c r="AL11" s="122">
        <v>16.84</v>
      </c>
      <c r="AM11" s="122">
        <v>22.44</v>
      </c>
      <c r="AN11" s="122">
        <v>17.329999999999998</v>
      </c>
      <c r="AO11" s="122">
        <v>23.07</v>
      </c>
      <c r="AP11" s="122">
        <v>14.46</v>
      </c>
      <c r="AQ11" s="122">
        <v>19.989999999999998</v>
      </c>
      <c r="AR11" s="123">
        <v>14.54</v>
      </c>
      <c r="AS11" s="123">
        <v>20.100000000000001</v>
      </c>
      <c r="AT11" s="123">
        <v>14.63</v>
      </c>
      <c r="AU11" s="123">
        <v>20.23</v>
      </c>
      <c r="AV11" s="120" t="s">
        <v>52</v>
      </c>
      <c r="AW11" s="120" t="s">
        <v>53</v>
      </c>
      <c r="AX11" s="124"/>
    </row>
    <row r="12" spans="1:50" x14ac:dyDescent="0.3">
      <c r="A12" s="99" t="s">
        <v>48</v>
      </c>
      <c r="B12" s="100" t="s">
        <v>124</v>
      </c>
      <c r="C12" s="101">
        <v>7898133134630</v>
      </c>
      <c r="D12" s="102">
        <v>28578</v>
      </c>
      <c r="E12" s="103">
        <v>15000119</v>
      </c>
      <c r="F12" s="104" t="s">
        <v>142</v>
      </c>
      <c r="G12" s="105" t="s">
        <v>59</v>
      </c>
      <c r="H12" s="106" t="s">
        <v>27</v>
      </c>
      <c r="I12" s="107">
        <v>60</v>
      </c>
      <c r="J12" s="108">
        <f>'LISTA PREÇO 2022-Vigen 01.02.22'!J12</f>
        <v>4.0199999999999996</v>
      </c>
      <c r="L12" s="108">
        <v>3.94</v>
      </c>
      <c r="M12" s="108">
        <f t="shared" si="1"/>
        <v>4.8433734939759034</v>
      </c>
      <c r="N12" s="108">
        <f t="shared" si="0"/>
        <v>4.1168674698795176</v>
      </c>
      <c r="O12" s="108">
        <f t="shared" si="0"/>
        <v>4.1653012048192766</v>
      </c>
      <c r="P12" s="108">
        <f t="shared" si="0"/>
        <v>4.2137349397590356</v>
      </c>
      <c r="Q12" s="108">
        <f t="shared" si="0"/>
        <v>4.2621686746987955</v>
      </c>
      <c r="R12" s="108">
        <f t="shared" si="0"/>
        <v>4.3106024096385545</v>
      </c>
      <c r="S12" s="108">
        <f t="shared" si="0"/>
        <v>4.3590361445783135</v>
      </c>
      <c r="T12" s="108">
        <f t="shared" si="0"/>
        <v>4.4074698795180716</v>
      </c>
      <c r="U12" s="108">
        <f t="shared" si="0"/>
        <v>4.4559036144578306</v>
      </c>
      <c r="V12" s="108">
        <f t="shared" si="0"/>
        <v>4.5043373493975896</v>
      </c>
      <c r="W12" s="108">
        <f t="shared" si="0"/>
        <v>4.6738554216867465</v>
      </c>
      <c r="X12" s="108">
        <f t="shared" si="0"/>
        <v>4.8433734939759034</v>
      </c>
      <c r="Y12" s="108">
        <v>0</v>
      </c>
      <c r="Z12" s="108">
        <v>0</v>
      </c>
      <c r="AA12" s="108">
        <v>0</v>
      </c>
      <c r="AC12" s="108">
        <v>20.91</v>
      </c>
      <c r="AD12" s="110">
        <v>16.68</v>
      </c>
      <c r="AE12" s="110">
        <v>22.37</v>
      </c>
      <c r="AF12" s="110">
        <v>19.28</v>
      </c>
      <c r="AG12" s="110">
        <v>25.75</v>
      </c>
      <c r="AH12" s="110">
        <v>20.62</v>
      </c>
      <c r="AI12" s="110">
        <v>27.48</v>
      </c>
      <c r="AJ12" s="110">
        <v>20.76</v>
      </c>
      <c r="AK12" s="110">
        <v>27.66</v>
      </c>
      <c r="AL12" s="110">
        <v>20.91</v>
      </c>
      <c r="AM12" s="110">
        <v>27.86</v>
      </c>
      <c r="AN12" s="110">
        <v>21.52</v>
      </c>
      <c r="AO12" s="110">
        <v>28.64</v>
      </c>
      <c r="AP12" s="110">
        <v>17.95</v>
      </c>
      <c r="AQ12" s="110">
        <v>24.82</v>
      </c>
      <c r="AR12" s="111">
        <v>18.059999999999999</v>
      </c>
      <c r="AS12" s="111">
        <v>24.97</v>
      </c>
      <c r="AT12" s="111">
        <v>18.170000000000002</v>
      </c>
      <c r="AU12" s="111">
        <v>25.12</v>
      </c>
      <c r="AV12" s="107" t="s">
        <v>52</v>
      </c>
      <c r="AW12" s="107" t="s">
        <v>53</v>
      </c>
      <c r="AX12" s="90"/>
    </row>
    <row r="13" spans="1:50" ht="15.75" customHeight="1" x14ac:dyDescent="0.3">
      <c r="A13" s="99" t="s">
        <v>48</v>
      </c>
      <c r="B13" s="100" t="s">
        <v>124</v>
      </c>
      <c r="C13" s="101">
        <v>7898133136634</v>
      </c>
      <c r="D13" s="102">
        <v>23792</v>
      </c>
      <c r="E13" s="103">
        <v>15000068</v>
      </c>
      <c r="F13" s="104" t="s">
        <v>208</v>
      </c>
      <c r="G13" s="105" t="s">
        <v>59</v>
      </c>
      <c r="H13" s="106" t="s">
        <v>27</v>
      </c>
      <c r="I13" s="107">
        <v>50</v>
      </c>
      <c r="J13" s="108">
        <f>'LISTA PREÇO 2022-Vigen 01.02.22'!J13</f>
        <v>3.61</v>
      </c>
      <c r="L13" s="108">
        <v>3.5399999999999996</v>
      </c>
      <c r="M13" s="108">
        <f t="shared" si="1"/>
        <v>4.3493975903614457</v>
      </c>
      <c r="N13" s="108">
        <f t="shared" si="0"/>
        <v>3.6969879518072286</v>
      </c>
      <c r="O13" s="108">
        <f t="shared" si="0"/>
        <v>3.7404819277108432</v>
      </c>
      <c r="P13" s="108">
        <f t="shared" si="0"/>
        <v>3.7839759036144578</v>
      </c>
      <c r="Q13" s="108">
        <f t="shared" si="0"/>
        <v>3.8274698795180724</v>
      </c>
      <c r="R13" s="108">
        <f t="shared" si="0"/>
        <v>3.8709638554216865</v>
      </c>
      <c r="S13" s="108">
        <f t="shared" si="0"/>
        <v>3.9144578313253011</v>
      </c>
      <c r="T13" s="108">
        <f t="shared" si="0"/>
        <v>3.9579518072289153</v>
      </c>
      <c r="U13" s="108">
        <f t="shared" si="0"/>
        <v>4.0014457831325299</v>
      </c>
      <c r="V13" s="108">
        <f t="shared" si="0"/>
        <v>4.0449397590361436</v>
      </c>
      <c r="W13" s="108">
        <f t="shared" si="0"/>
        <v>4.1971686746987951</v>
      </c>
      <c r="X13" s="108">
        <f t="shared" si="0"/>
        <v>4.3493975903614457</v>
      </c>
      <c r="Y13" s="108">
        <v>3.3</v>
      </c>
      <c r="Z13" s="108">
        <v>13.133000000000001</v>
      </c>
      <c r="AA13" s="108">
        <v>12.515000000000001</v>
      </c>
      <c r="AC13" s="108">
        <v>19.93</v>
      </c>
      <c r="AD13" s="110">
        <v>15.9</v>
      </c>
      <c r="AE13" s="110">
        <v>21.32</v>
      </c>
      <c r="AF13" s="110">
        <v>18.37</v>
      </c>
      <c r="AG13" s="110">
        <v>24.53</v>
      </c>
      <c r="AH13" s="110">
        <v>19.649999999999999</v>
      </c>
      <c r="AI13" s="110">
        <v>26.19</v>
      </c>
      <c r="AJ13" s="110">
        <v>19.79</v>
      </c>
      <c r="AK13" s="110">
        <v>26.37</v>
      </c>
      <c r="AL13" s="110">
        <v>19.93</v>
      </c>
      <c r="AM13" s="110">
        <v>26.55</v>
      </c>
      <c r="AN13" s="110">
        <v>20.51</v>
      </c>
      <c r="AO13" s="110">
        <v>27.3</v>
      </c>
      <c r="AP13" s="110">
        <v>17.11</v>
      </c>
      <c r="AQ13" s="110">
        <v>23.65</v>
      </c>
      <c r="AR13" s="111">
        <v>17.21</v>
      </c>
      <c r="AS13" s="111">
        <v>23.79</v>
      </c>
      <c r="AT13" s="111">
        <v>17.32</v>
      </c>
      <c r="AU13" s="111">
        <v>23.94</v>
      </c>
      <c r="AV13" s="107" t="s">
        <v>52</v>
      </c>
      <c r="AW13" s="107" t="s">
        <v>55</v>
      </c>
      <c r="AX13" s="90"/>
    </row>
    <row r="14" spans="1:50" x14ac:dyDescent="0.3">
      <c r="A14" s="99" t="s">
        <v>48</v>
      </c>
      <c r="B14" s="100" t="s">
        <v>124</v>
      </c>
      <c r="C14" s="101">
        <v>7898133136757</v>
      </c>
      <c r="D14" s="102">
        <v>23794</v>
      </c>
      <c r="E14" s="103">
        <v>15000069</v>
      </c>
      <c r="F14" s="104" t="s">
        <v>207</v>
      </c>
      <c r="G14" s="105" t="s">
        <v>59</v>
      </c>
      <c r="H14" s="106" t="s">
        <v>27</v>
      </c>
      <c r="I14" s="107">
        <v>50</v>
      </c>
      <c r="J14" s="108">
        <f>'LISTA PREÇO 2022-Vigen 01.02.22'!J14</f>
        <v>3.61</v>
      </c>
      <c r="L14" s="108">
        <v>3.5399999999999996</v>
      </c>
      <c r="M14" s="108">
        <f t="shared" si="1"/>
        <v>4.3493975903614457</v>
      </c>
      <c r="N14" s="108">
        <f t="shared" si="0"/>
        <v>3.6969879518072286</v>
      </c>
      <c r="O14" s="108">
        <f t="shared" si="0"/>
        <v>3.7404819277108432</v>
      </c>
      <c r="P14" s="108">
        <f t="shared" si="0"/>
        <v>3.7839759036144578</v>
      </c>
      <c r="Q14" s="108">
        <f t="shared" si="0"/>
        <v>3.8274698795180724</v>
      </c>
      <c r="R14" s="108">
        <f t="shared" si="0"/>
        <v>3.8709638554216865</v>
      </c>
      <c r="S14" s="108">
        <f t="shared" si="0"/>
        <v>3.9144578313253011</v>
      </c>
      <c r="T14" s="108">
        <f t="shared" si="0"/>
        <v>3.9579518072289153</v>
      </c>
      <c r="U14" s="108">
        <f t="shared" si="0"/>
        <v>4.0014457831325299</v>
      </c>
      <c r="V14" s="108">
        <f t="shared" si="0"/>
        <v>4.0449397590361436</v>
      </c>
      <c r="W14" s="108">
        <f t="shared" si="0"/>
        <v>4.1971686746987951</v>
      </c>
      <c r="X14" s="108">
        <f t="shared" si="0"/>
        <v>4.3493975903614457</v>
      </c>
      <c r="Y14" s="108">
        <v>3.3</v>
      </c>
      <c r="Z14" s="108">
        <v>13.144000000000002</v>
      </c>
      <c r="AA14" s="108">
        <v>12.515000000000001</v>
      </c>
      <c r="AC14" s="108">
        <v>25.03</v>
      </c>
      <c r="AD14" s="110">
        <v>19.97</v>
      </c>
      <c r="AE14" s="110">
        <v>26.78</v>
      </c>
      <c r="AF14" s="110">
        <v>23.08</v>
      </c>
      <c r="AG14" s="110">
        <v>30.83</v>
      </c>
      <c r="AH14" s="110">
        <v>24.68</v>
      </c>
      <c r="AI14" s="110">
        <v>32.89</v>
      </c>
      <c r="AJ14" s="110">
        <v>24.85</v>
      </c>
      <c r="AK14" s="110">
        <v>33.11</v>
      </c>
      <c r="AL14" s="110">
        <v>25.03</v>
      </c>
      <c r="AM14" s="110">
        <v>33.35</v>
      </c>
      <c r="AN14" s="110">
        <v>25.76</v>
      </c>
      <c r="AO14" s="110">
        <v>34.29</v>
      </c>
      <c r="AP14" s="110">
        <v>21.49</v>
      </c>
      <c r="AQ14" s="110">
        <v>29.71</v>
      </c>
      <c r="AR14" s="111">
        <v>21.62</v>
      </c>
      <c r="AS14" s="111">
        <v>29.89</v>
      </c>
      <c r="AT14" s="111">
        <v>21.75</v>
      </c>
      <c r="AU14" s="111">
        <v>30.07</v>
      </c>
      <c r="AV14" s="107" t="s">
        <v>52</v>
      </c>
      <c r="AW14" s="107" t="s">
        <v>55</v>
      </c>
      <c r="AX14" s="90"/>
    </row>
    <row r="15" spans="1:50" x14ac:dyDescent="0.3">
      <c r="A15" s="99" t="s">
        <v>48</v>
      </c>
      <c r="B15" s="100" t="s">
        <v>124</v>
      </c>
      <c r="C15" s="101">
        <v>7899470802725</v>
      </c>
      <c r="D15" s="102">
        <v>23670</v>
      </c>
      <c r="E15" s="103">
        <v>15000154</v>
      </c>
      <c r="F15" s="104" t="s">
        <v>212</v>
      </c>
      <c r="G15" s="105" t="s">
        <v>59</v>
      </c>
      <c r="H15" s="106" t="s">
        <v>27</v>
      </c>
      <c r="I15" s="107">
        <v>100</v>
      </c>
      <c r="J15" s="108">
        <f>'LISTA PREÇO 2022-Vigen 01.02.22'!J15</f>
        <v>21.2</v>
      </c>
      <c r="L15" s="108">
        <v>20.789999999999996</v>
      </c>
      <c r="M15" s="108">
        <f t="shared" si="1"/>
        <v>25.542168674698797</v>
      </c>
      <c r="N15" s="108">
        <f t="shared" si="0"/>
        <v>21.710843373493976</v>
      </c>
      <c r="O15" s="108">
        <f t="shared" si="0"/>
        <v>21.966265060240964</v>
      </c>
      <c r="P15" s="108">
        <f t="shared" si="0"/>
        <v>22.221686746987952</v>
      </c>
      <c r="Q15" s="108">
        <f t="shared" si="0"/>
        <v>22.477108433734941</v>
      </c>
      <c r="R15" s="108">
        <f t="shared" si="0"/>
        <v>22.732530120481929</v>
      </c>
      <c r="S15" s="108">
        <f t="shared" si="0"/>
        <v>22.987951807228917</v>
      </c>
      <c r="T15" s="108">
        <f t="shared" si="0"/>
        <v>23.243373493975902</v>
      </c>
      <c r="U15" s="108">
        <f t="shared" si="0"/>
        <v>23.49879518072289</v>
      </c>
      <c r="V15" s="108">
        <f t="shared" si="0"/>
        <v>23.754216867469875</v>
      </c>
      <c r="W15" s="108">
        <f t="shared" si="0"/>
        <v>24.648192771084339</v>
      </c>
      <c r="X15" s="108">
        <f t="shared" si="0"/>
        <v>25.542168674698797</v>
      </c>
      <c r="Y15" s="108">
        <v>0</v>
      </c>
      <c r="Z15" s="108">
        <v>0</v>
      </c>
      <c r="AA15" s="108">
        <v>0</v>
      </c>
      <c r="AC15" s="108">
        <v>82.28</v>
      </c>
      <c r="AD15" s="110">
        <v>65.66</v>
      </c>
      <c r="AE15" s="110">
        <v>88.08</v>
      </c>
      <c r="AF15" s="110">
        <v>75.87</v>
      </c>
      <c r="AG15" s="110">
        <v>101.34</v>
      </c>
      <c r="AH15" s="110">
        <v>81.13</v>
      </c>
      <c r="AI15" s="110">
        <v>108.14</v>
      </c>
      <c r="AJ15" s="110">
        <v>81.7</v>
      </c>
      <c r="AK15" s="110">
        <v>108.87</v>
      </c>
      <c r="AL15" s="110">
        <v>82.28</v>
      </c>
      <c r="AM15" s="110">
        <v>109.62</v>
      </c>
      <c r="AN15" s="110">
        <v>84.66</v>
      </c>
      <c r="AO15" s="110">
        <v>112.69</v>
      </c>
      <c r="AP15" s="110">
        <v>70.63</v>
      </c>
      <c r="AQ15" s="110">
        <v>97.64</v>
      </c>
      <c r="AR15" s="111">
        <v>71.06</v>
      </c>
      <c r="AS15" s="111">
        <v>98.24</v>
      </c>
      <c r="AT15" s="111">
        <v>71.489999999999995</v>
      </c>
      <c r="AU15" s="111">
        <v>98.83</v>
      </c>
      <c r="AV15" s="107" t="s">
        <v>52</v>
      </c>
      <c r="AW15" s="107" t="s">
        <v>55</v>
      </c>
      <c r="AX15" s="90"/>
    </row>
    <row r="16" spans="1:50" x14ac:dyDescent="0.3">
      <c r="A16" s="99" t="s">
        <v>48</v>
      </c>
      <c r="B16" s="100" t="s">
        <v>124</v>
      </c>
      <c r="C16" s="101">
        <v>7899470805726</v>
      </c>
      <c r="D16" s="102">
        <v>27414</v>
      </c>
      <c r="E16" s="103">
        <v>15000220</v>
      </c>
      <c r="F16" s="104" t="s">
        <v>149</v>
      </c>
      <c r="G16" s="105" t="s">
        <v>59</v>
      </c>
      <c r="H16" s="106" t="s">
        <v>27</v>
      </c>
      <c r="I16" s="107">
        <v>100</v>
      </c>
      <c r="J16" s="108">
        <f>'LISTA PREÇO 2022-Vigen 01.02.22'!J16</f>
        <v>3.79</v>
      </c>
      <c r="L16" s="108">
        <v>3.71</v>
      </c>
      <c r="M16" s="108">
        <f t="shared" si="1"/>
        <v>4.5662650602409638</v>
      </c>
      <c r="N16" s="108">
        <f t="shared" si="0"/>
        <v>3.8813253012048192</v>
      </c>
      <c r="O16" s="108">
        <f t="shared" si="0"/>
        <v>3.9269879518072286</v>
      </c>
      <c r="P16" s="108">
        <f t="shared" si="0"/>
        <v>3.9726506024096384</v>
      </c>
      <c r="Q16" s="108">
        <f t="shared" si="0"/>
        <v>4.0183132530120478</v>
      </c>
      <c r="R16" s="108">
        <f t="shared" si="0"/>
        <v>4.063975903614458</v>
      </c>
      <c r="S16" s="108">
        <f t="shared" si="0"/>
        <v>4.1096385542168674</v>
      </c>
      <c r="T16" s="108">
        <f t="shared" si="0"/>
        <v>4.1553012048192768</v>
      </c>
      <c r="U16" s="108">
        <f t="shared" si="0"/>
        <v>4.2009638554216862</v>
      </c>
      <c r="V16" s="108">
        <f t="shared" si="0"/>
        <v>4.2466265060240955</v>
      </c>
      <c r="W16" s="108">
        <f t="shared" si="0"/>
        <v>4.4064457831325301</v>
      </c>
      <c r="X16" s="108">
        <f t="shared" si="0"/>
        <v>4.5662650602409638</v>
      </c>
      <c r="Y16" s="108">
        <v>0</v>
      </c>
      <c r="Z16" s="108">
        <v>0</v>
      </c>
      <c r="AA16" s="108">
        <v>0</v>
      </c>
      <c r="AC16" s="108">
        <v>20.49</v>
      </c>
      <c r="AD16" s="110">
        <v>16.350000000000001</v>
      </c>
      <c r="AE16" s="110">
        <v>21.93</v>
      </c>
      <c r="AF16" s="110">
        <v>18.89</v>
      </c>
      <c r="AG16" s="110">
        <v>25.23</v>
      </c>
      <c r="AH16" s="110">
        <v>20.2</v>
      </c>
      <c r="AI16" s="110">
        <v>26.92</v>
      </c>
      <c r="AJ16" s="110">
        <v>20.34</v>
      </c>
      <c r="AK16" s="110">
        <v>27.1</v>
      </c>
      <c r="AL16" s="110">
        <v>20.49</v>
      </c>
      <c r="AM16" s="110">
        <v>27.3</v>
      </c>
      <c r="AN16" s="110">
        <v>21.08</v>
      </c>
      <c r="AO16" s="110">
        <v>28.06</v>
      </c>
      <c r="AP16" s="110">
        <v>17.59</v>
      </c>
      <c r="AQ16" s="110">
        <v>24.32</v>
      </c>
      <c r="AR16" s="111">
        <v>17.7</v>
      </c>
      <c r="AS16" s="111">
        <v>24.47</v>
      </c>
      <c r="AT16" s="111">
        <v>17.8</v>
      </c>
      <c r="AU16" s="111">
        <v>24.61</v>
      </c>
      <c r="AV16" s="107" t="s">
        <v>52</v>
      </c>
      <c r="AW16" s="107" t="s">
        <v>53</v>
      </c>
      <c r="AX16" s="90"/>
    </row>
    <row r="17" spans="1:50" x14ac:dyDescent="0.3">
      <c r="A17" s="99" t="s">
        <v>48</v>
      </c>
      <c r="B17" s="100" t="s">
        <v>124</v>
      </c>
      <c r="C17" s="101">
        <v>7899470805955</v>
      </c>
      <c r="D17" s="102">
        <v>30023</v>
      </c>
      <c r="E17" s="103">
        <v>15000130</v>
      </c>
      <c r="F17" s="104" t="s">
        <v>136</v>
      </c>
      <c r="G17" s="105" t="s">
        <v>69</v>
      </c>
      <c r="H17" s="106" t="s">
        <v>27</v>
      </c>
      <c r="I17" s="107">
        <v>50</v>
      </c>
      <c r="J17" s="108">
        <f>'LISTA PREÇO 2022-Vigen 01.02.22'!J17</f>
        <v>2.69</v>
      </c>
      <c r="L17" s="108"/>
      <c r="M17" s="108">
        <f t="shared" si="1"/>
        <v>3.2409638554216866</v>
      </c>
      <c r="N17" s="108">
        <f t="shared" si="0"/>
        <v>2.7548192771084334</v>
      </c>
      <c r="O17" s="108">
        <f t="shared" si="0"/>
        <v>2.7872289156626504</v>
      </c>
      <c r="P17" s="108">
        <f t="shared" si="0"/>
        <v>2.8196385542168674</v>
      </c>
      <c r="Q17" s="108">
        <f t="shared" si="0"/>
        <v>2.8520481927710843</v>
      </c>
      <c r="R17" s="108">
        <f t="shared" si="0"/>
        <v>2.8844578313253013</v>
      </c>
      <c r="S17" s="108">
        <f t="shared" si="0"/>
        <v>2.9168674698795178</v>
      </c>
      <c r="T17" s="108">
        <f t="shared" si="0"/>
        <v>2.9492771084337344</v>
      </c>
      <c r="U17" s="108">
        <f t="shared" si="0"/>
        <v>2.9816867469879513</v>
      </c>
      <c r="V17" s="108">
        <f t="shared" si="0"/>
        <v>3.0140963855421679</v>
      </c>
      <c r="W17" s="108">
        <f t="shared" si="0"/>
        <v>3.1275301204819277</v>
      </c>
      <c r="X17" s="108">
        <f t="shared" si="0"/>
        <v>3.2409638554216866</v>
      </c>
      <c r="Y17" s="108">
        <v>0</v>
      </c>
      <c r="Z17" s="108">
        <v>0</v>
      </c>
      <c r="AA17" s="108">
        <v>0</v>
      </c>
      <c r="AC17" s="108">
        <v>26.65</v>
      </c>
      <c r="AD17" s="110">
        <v>21.26</v>
      </c>
      <c r="AE17" s="110">
        <v>28.52</v>
      </c>
      <c r="AF17" s="110">
        <v>24.57</v>
      </c>
      <c r="AG17" s="110">
        <v>32.82</v>
      </c>
      <c r="AH17" s="110">
        <v>26.28</v>
      </c>
      <c r="AI17" s="110">
        <v>35.020000000000003</v>
      </c>
      <c r="AJ17" s="110">
        <v>26.46</v>
      </c>
      <c r="AK17" s="110">
        <v>35.26</v>
      </c>
      <c r="AL17" s="110">
        <v>26.65</v>
      </c>
      <c r="AM17" s="110">
        <v>35.51</v>
      </c>
      <c r="AN17" s="110">
        <v>27.42</v>
      </c>
      <c r="AO17" s="110">
        <v>36.5</v>
      </c>
      <c r="AP17" s="110">
        <v>22.88</v>
      </c>
      <c r="AQ17" s="110">
        <v>31.63</v>
      </c>
      <c r="AR17" s="111">
        <v>23.02</v>
      </c>
      <c r="AS17" s="111">
        <v>31.82</v>
      </c>
      <c r="AT17" s="111">
        <v>23.16</v>
      </c>
      <c r="AU17" s="111">
        <v>32.020000000000003</v>
      </c>
      <c r="AV17" s="107" t="s">
        <v>52</v>
      </c>
      <c r="AW17" s="107" t="s">
        <v>55</v>
      </c>
      <c r="AX17" s="90"/>
    </row>
    <row r="18" spans="1:50" x14ac:dyDescent="0.3">
      <c r="A18" s="99" t="s">
        <v>48</v>
      </c>
      <c r="B18" s="100" t="s">
        <v>124</v>
      </c>
      <c r="C18" s="101">
        <v>7898133135941</v>
      </c>
      <c r="D18" s="102">
        <v>23805</v>
      </c>
      <c r="E18" s="103">
        <v>15000071</v>
      </c>
      <c r="F18" s="104" t="s">
        <v>206</v>
      </c>
      <c r="G18" s="105" t="s">
        <v>69</v>
      </c>
      <c r="H18" s="106" t="s">
        <v>27</v>
      </c>
      <c r="I18" s="107">
        <v>50</v>
      </c>
      <c r="J18" s="108">
        <f>'LISTA PREÇO 2022-Vigen 01.02.22'!J18</f>
        <v>2.81</v>
      </c>
      <c r="L18" s="108">
        <v>2.7600000000000002</v>
      </c>
      <c r="M18" s="108">
        <f t="shared" si="1"/>
        <v>3.3855421686746991</v>
      </c>
      <c r="N18" s="108">
        <f t="shared" si="0"/>
        <v>2.8777108433734941</v>
      </c>
      <c r="O18" s="108">
        <f t="shared" si="0"/>
        <v>2.9115662650602414</v>
      </c>
      <c r="P18" s="108">
        <f t="shared" si="0"/>
        <v>2.9454216867469882</v>
      </c>
      <c r="Q18" s="108">
        <f t="shared" si="0"/>
        <v>2.9792771084337351</v>
      </c>
      <c r="R18" s="108">
        <f t="shared" si="0"/>
        <v>3.0131325301204823</v>
      </c>
      <c r="S18" s="108">
        <f t="shared" si="0"/>
        <v>3.0469879518072291</v>
      </c>
      <c r="T18" s="108">
        <f t="shared" si="0"/>
        <v>3.080843373493976</v>
      </c>
      <c r="U18" s="108">
        <f t="shared" si="0"/>
        <v>3.1146987951807228</v>
      </c>
      <c r="V18" s="108">
        <f t="shared" si="0"/>
        <v>3.1485542168674696</v>
      </c>
      <c r="W18" s="108">
        <f t="shared" si="0"/>
        <v>3.2670481927710844</v>
      </c>
      <c r="X18" s="108">
        <f t="shared" si="0"/>
        <v>3.3855421686746991</v>
      </c>
      <c r="Y18" s="108">
        <v>0</v>
      </c>
      <c r="Z18" s="108">
        <v>0</v>
      </c>
      <c r="AA18" s="108">
        <v>0</v>
      </c>
      <c r="AC18" s="108">
        <v>27.79</v>
      </c>
      <c r="AD18" s="110">
        <v>22.17</v>
      </c>
      <c r="AE18" s="110">
        <v>29.74</v>
      </c>
      <c r="AF18" s="110">
        <v>25.62</v>
      </c>
      <c r="AG18" s="110">
        <v>34.22</v>
      </c>
      <c r="AH18" s="110">
        <v>27.4</v>
      </c>
      <c r="AI18" s="110">
        <v>36.520000000000003</v>
      </c>
      <c r="AJ18" s="110">
        <v>27.59</v>
      </c>
      <c r="AK18" s="110">
        <v>36.76</v>
      </c>
      <c r="AL18" s="110">
        <v>27.79</v>
      </c>
      <c r="AM18" s="110">
        <v>37.03</v>
      </c>
      <c r="AN18" s="110">
        <v>28.6</v>
      </c>
      <c r="AO18" s="110">
        <v>38.07</v>
      </c>
      <c r="AP18" s="110">
        <v>23.86</v>
      </c>
      <c r="AQ18" s="110">
        <v>32.99</v>
      </c>
      <c r="AR18" s="111">
        <v>24</v>
      </c>
      <c r="AS18" s="111">
        <v>33.18</v>
      </c>
      <c r="AT18" s="111">
        <v>24.15</v>
      </c>
      <c r="AU18" s="111">
        <v>33.39</v>
      </c>
      <c r="AV18" s="107" t="s">
        <v>52</v>
      </c>
      <c r="AW18" s="107" t="s">
        <v>55</v>
      </c>
      <c r="AX18" s="90"/>
    </row>
    <row r="19" spans="1:50" x14ac:dyDescent="0.3">
      <c r="A19" s="112" t="s">
        <v>48</v>
      </c>
      <c r="B19" s="113" t="s">
        <v>124</v>
      </c>
      <c r="C19" s="114">
        <v>7899470802565</v>
      </c>
      <c r="D19" s="115">
        <v>28440</v>
      </c>
      <c r="E19" s="116">
        <v>15000117</v>
      </c>
      <c r="F19" s="117" t="s">
        <v>144</v>
      </c>
      <c r="G19" s="118" t="s">
        <v>78</v>
      </c>
      <c r="H19" s="119" t="s">
        <v>27</v>
      </c>
      <c r="I19" s="120">
        <v>200</v>
      </c>
      <c r="J19" s="108">
        <f>'LISTA PREÇO 2022-Vigen 01.02.22'!J19</f>
        <v>5.6</v>
      </c>
      <c r="L19" s="121">
        <v>5.4500000000000011</v>
      </c>
      <c r="M19" s="108">
        <f t="shared" si="1"/>
        <v>6.7469879518072284</v>
      </c>
      <c r="N19" s="108">
        <f t="shared" si="0"/>
        <v>5.7349397590361439</v>
      </c>
      <c r="O19" s="108">
        <f t="shared" si="0"/>
        <v>5.8024096385542165</v>
      </c>
      <c r="P19" s="108">
        <f t="shared" si="0"/>
        <v>5.8698795180722891</v>
      </c>
      <c r="Q19" s="108">
        <f t="shared" si="0"/>
        <v>5.9373493975903608</v>
      </c>
      <c r="R19" s="108">
        <f t="shared" si="0"/>
        <v>6.0048192771084334</v>
      </c>
      <c r="S19" s="108">
        <f t="shared" si="0"/>
        <v>6.072289156626506</v>
      </c>
      <c r="T19" s="108">
        <f t="shared" si="0"/>
        <v>6.1397590361445777</v>
      </c>
      <c r="U19" s="108">
        <f t="shared" si="0"/>
        <v>6.2072289156626494</v>
      </c>
      <c r="V19" s="108">
        <f t="shared" si="0"/>
        <v>6.2746987951807212</v>
      </c>
      <c r="W19" s="108">
        <f t="shared" si="0"/>
        <v>6.5108433734939748</v>
      </c>
      <c r="X19" s="108">
        <f t="shared" si="0"/>
        <v>6.7469879518072284</v>
      </c>
      <c r="Y19" s="108">
        <v>5.29</v>
      </c>
      <c r="Z19" s="108">
        <v>8.1765000000000008</v>
      </c>
      <c r="AA19" s="108">
        <v>0</v>
      </c>
      <c r="AC19" s="121">
        <v>10.84</v>
      </c>
      <c r="AD19" s="122">
        <v>8.65</v>
      </c>
      <c r="AE19" s="122">
        <v>11.6</v>
      </c>
      <c r="AF19" s="122">
        <v>9.99</v>
      </c>
      <c r="AG19" s="122">
        <v>13.34</v>
      </c>
      <c r="AH19" s="122">
        <v>10.69</v>
      </c>
      <c r="AI19" s="122">
        <v>14.24</v>
      </c>
      <c r="AJ19" s="122">
        <v>10.76</v>
      </c>
      <c r="AK19" s="122">
        <v>14.33</v>
      </c>
      <c r="AL19" s="122">
        <v>10.84</v>
      </c>
      <c r="AM19" s="122">
        <v>14.44</v>
      </c>
      <c r="AN19" s="122">
        <v>11.15</v>
      </c>
      <c r="AO19" s="122">
        <v>14.84</v>
      </c>
      <c r="AP19" s="122">
        <v>9.31</v>
      </c>
      <c r="AQ19" s="122">
        <v>12.87</v>
      </c>
      <c r="AR19" s="123">
        <v>9.36</v>
      </c>
      <c r="AS19" s="123">
        <v>12.94</v>
      </c>
      <c r="AT19" s="123">
        <v>9.42</v>
      </c>
      <c r="AU19" s="123">
        <v>13.02</v>
      </c>
      <c r="AV19" s="120" t="s">
        <v>52</v>
      </c>
      <c r="AW19" s="120" t="s">
        <v>55</v>
      </c>
      <c r="AX19" s="124"/>
    </row>
    <row r="20" spans="1:50" x14ac:dyDescent="0.3">
      <c r="A20" s="99" t="s">
        <v>48</v>
      </c>
      <c r="B20" s="100" t="s">
        <v>124</v>
      </c>
      <c r="C20" s="101">
        <v>7899470805849</v>
      </c>
      <c r="D20" s="102">
        <v>33549</v>
      </c>
      <c r="E20" s="103">
        <v>15000131</v>
      </c>
      <c r="F20" s="104" t="s">
        <v>133</v>
      </c>
      <c r="G20" s="105" t="s">
        <v>51</v>
      </c>
      <c r="H20" s="106" t="s">
        <v>27</v>
      </c>
      <c r="I20" s="107">
        <v>50</v>
      </c>
      <c r="J20" s="108">
        <f>'LISTA PREÇO 2022-Vigen 01.02.22'!J20</f>
        <v>1.77</v>
      </c>
      <c r="L20" s="108">
        <v>1.7400000000000002</v>
      </c>
      <c r="M20" s="108">
        <f t="shared" si="1"/>
        <v>2.132530120481928</v>
      </c>
      <c r="N20" s="108">
        <f t="shared" si="0"/>
        <v>1.8126506024096387</v>
      </c>
      <c r="O20" s="108">
        <f t="shared" si="0"/>
        <v>1.8339759036144581</v>
      </c>
      <c r="P20" s="108">
        <f t="shared" si="0"/>
        <v>1.8553012048192774</v>
      </c>
      <c r="Q20" s="108">
        <f t="shared" si="0"/>
        <v>1.8766265060240968</v>
      </c>
      <c r="R20" s="108">
        <f t="shared" si="0"/>
        <v>1.8979518072289159</v>
      </c>
      <c r="S20" s="108">
        <f t="shared" si="0"/>
        <v>1.9192771084337352</v>
      </c>
      <c r="T20" s="108">
        <f t="shared" si="0"/>
        <v>1.9406024096385543</v>
      </c>
      <c r="U20" s="108">
        <f t="shared" si="0"/>
        <v>1.9619277108433737</v>
      </c>
      <c r="V20" s="108">
        <f t="shared" si="0"/>
        <v>1.9832530120481926</v>
      </c>
      <c r="W20" s="108">
        <f t="shared" si="0"/>
        <v>2.0578915662650603</v>
      </c>
      <c r="X20" s="108">
        <f t="shared" si="0"/>
        <v>2.132530120481928</v>
      </c>
      <c r="Y20" s="108">
        <v>0</v>
      </c>
      <c r="Z20" s="108">
        <v>0</v>
      </c>
      <c r="AA20" s="108">
        <v>0</v>
      </c>
      <c r="AC20" s="108">
        <v>5.48</v>
      </c>
      <c r="AD20" s="110">
        <v>4.49</v>
      </c>
      <c r="AE20" s="110">
        <v>6.2</v>
      </c>
      <c r="AF20" s="110">
        <v>5.0999999999999996</v>
      </c>
      <c r="AG20" s="110">
        <v>7.05</v>
      </c>
      <c r="AH20" s="110">
        <v>5.41</v>
      </c>
      <c r="AI20" s="110">
        <v>7.47</v>
      </c>
      <c r="AJ20" s="110">
        <v>5.44</v>
      </c>
      <c r="AK20" s="110">
        <v>7.52</v>
      </c>
      <c r="AL20" s="110">
        <v>5.48</v>
      </c>
      <c r="AM20" s="110">
        <v>7.58</v>
      </c>
      <c r="AN20" s="110">
        <v>5.62</v>
      </c>
      <c r="AO20" s="110">
        <v>7.77</v>
      </c>
      <c r="AP20" s="110">
        <v>5.41</v>
      </c>
      <c r="AQ20" s="110">
        <v>7.48</v>
      </c>
      <c r="AR20" s="111">
        <v>5.45</v>
      </c>
      <c r="AS20" s="111">
        <v>7.53</v>
      </c>
      <c r="AT20" s="111">
        <v>5.48</v>
      </c>
      <c r="AU20" s="111">
        <v>7.58</v>
      </c>
      <c r="AV20" s="107" t="s">
        <v>66</v>
      </c>
      <c r="AW20" s="107" t="s">
        <v>67</v>
      </c>
      <c r="AX20" s="90"/>
    </row>
    <row r="21" spans="1:50" x14ac:dyDescent="0.3">
      <c r="A21" s="112" t="s">
        <v>48</v>
      </c>
      <c r="B21" s="113" t="s">
        <v>124</v>
      </c>
      <c r="C21" s="114">
        <v>7899470804200</v>
      </c>
      <c r="D21" s="115">
        <v>44983</v>
      </c>
      <c r="E21" s="116">
        <v>15000211</v>
      </c>
      <c r="F21" s="117" t="s">
        <v>134</v>
      </c>
      <c r="G21" s="118" t="s">
        <v>59</v>
      </c>
      <c r="H21" s="119" t="s">
        <v>27</v>
      </c>
      <c r="I21" s="120">
        <v>100</v>
      </c>
      <c r="J21" s="108">
        <f>'LISTA PREÇO 2022-Vigen 01.02.22'!J21</f>
        <v>11.98</v>
      </c>
      <c r="L21" s="121">
        <v>11.750000000000002</v>
      </c>
      <c r="M21" s="108">
        <f t="shared" si="1"/>
        <v>14.433734939759038</v>
      </c>
      <c r="N21" s="108">
        <f t="shared" si="0"/>
        <v>12.268674698795182</v>
      </c>
      <c r="O21" s="108">
        <f t="shared" si="0"/>
        <v>12.413012048192773</v>
      </c>
      <c r="P21" s="108">
        <f t="shared" si="0"/>
        <v>12.557349397590363</v>
      </c>
      <c r="Q21" s="108">
        <f t="shared" si="0"/>
        <v>12.701686746987953</v>
      </c>
      <c r="R21" s="108">
        <f t="shared" si="0"/>
        <v>12.846024096385545</v>
      </c>
      <c r="S21" s="108">
        <f t="shared" si="0"/>
        <v>12.990361445783135</v>
      </c>
      <c r="T21" s="108">
        <f t="shared" si="0"/>
        <v>13.134698795180723</v>
      </c>
      <c r="U21" s="108">
        <f t="shared" si="0"/>
        <v>13.279036144578313</v>
      </c>
      <c r="V21" s="108">
        <f t="shared" si="0"/>
        <v>13.423373493975904</v>
      </c>
      <c r="W21" s="108">
        <f t="shared" si="0"/>
        <v>13.928554216867472</v>
      </c>
      <c r="X21" s="108">
        <f t="shared" si="0"/>
        <v>14.433734939759038</v>
      </c>
      <c r="Y21" s="108">
        <v>0</v>
      </c>
      <c r="Z21" s="108">
        <v>0</v>
      </c>
      <c r="AA21" s="108">
        <v>0</v>
      </c>
      <c r="AC21" s="121">
        <v>50.38</v>
      </c>
      <c r="AD21" s="122">
        <v>40.200000000000003</v>
      </c>
      <c r="AE21" s="122">
        <v>53.92</v>
      </c>
      <c r="AF21" s="122">
        <v>46.45</v>
      </c>
      <c r="AG21" s="122">
        <v>62.04</v>
      </c>
      <c r="AH21" s="122">
        <v>49.68</v>
      </c>
      <c r="AI21" s="122">
        <v>66.22</v>
      </c>
      <c r="AJ21" s="122">
        <v>50.02</v>
      </c>
      <c r="AK21" s="122">
        <v>66.650000000000006</v>
      </c>
      <c r="AL21" s="122">
        <v>50.38</v>
      </c>
      <c r="AM21" s="122">
        <v>67.12</v>
      </c>
      <c r="AN21" s="122">
        <v>51.84</v>
      </c>
      <c r="AO21" s="122">
        <v>69</v>
      </c>
      <c r="AP21" s="122">
        <v>43.25</v>
      </c>
      <c r="AQ21" s="122">
        <v>59.79</v>
      </c>
      <c r="AR21" s="123">
        <v>43.51</v>
      </c>
      <c r="AS21" s="123">
        <v>60.15</v>
      </c>
      <c r="AT21" s="123">
        <v>43.78</v>
      </c>
      <c r="AU21" s="123">
        <v>60.52</v>
      </c>
      <c r="AV21" s="120" t="s">
        <v>52</v>
      </c>
      <c r="AW21" s="120" t="s">
        <v>53</v>
      </c>
      <c r="AX21" s="124"/>
    </row>
    <row r="22" spans="1:50" x14ac:dyDescent="0.3">
      <c r="A22" s="112" t="s">
        <v>48</v>
      </c>
      <c r="B22" s="113" t="s">
        <v>124</v>
      </c>
      <c r="C22" s="114">
        <v>7899470803647</v>
      </c>
      <c r="D22" s="115">
        <v>23815</v>
      </c>
      <c r="E22" s="116">
        <v>15000074</v>
      </c>
      <c r="F22" s="117" t="s">
        <v>205</v>
      </c>
      <c r="G22" s="118" t="s">
        <v>59</v>
      </c>
      <c r="H22" s="119" t="s">
        <v>27</v>
      </c>
      <c r="I22" s="120">
        <v>50</v>
      </c>
      <c r="J22" s="108">
        <f>'LISTA PREÇO 2022-Vigen 01.02.22'!J22</f>
        <v>15.39</v>
      </c>
      <c r="L22" s="121">
        <v>0</v>
      </c>
      <c r="M22" s="108">
        <f t="shared" si="1"/>
        <v>18.542168674698797</v>
      </c>
      <c r="N22" s="108">
        <f t="shared" si="0"/>
        <v>15.760843373493977</v>
      </c>
      <c r="O22" s="108">
        <f t="shared" si="0"/>
        <v>15.946265060240965</v>
      </c>
      <c r="P22" s="108">
        <f t="shared" si="0"/>
        <v>16.131686746987953</v>
      </c>
      <c r="Q22" s="108">
        <f t="shared" si="0"/>
        <v>16.317108433734941</v>
      </c>
      <c r="R22" s="108">
        <f t="shared" si="0"/>
        <v>16.502530120481929</v>
      </c>
      <c r="S22" s="108">
        <f t="shared" si="0"/>
        <v>16.687951807228917</v>
      </c>
      <c r="T22" s="108">
        <f t="shared" si="0"/>
        <v>16.873373493975905</v>
      </c>
      <c r="U22" s="108">
        <f t="shared" si="0"/>
        <v>17.058795180722893</v>
      </c>
      <c r="V22" s="108">
        <f t="shared" si="0"/>
        <v>17.244216867469877</v>
      </c>
      <c r="W22" s="108">
        <f t="shared" si="0"/>
        <v>17.893192771084337</v>
      </c>
      <c r="X22" s="108">
        <f t="shared" si="0"/>
        <v>18.542168674698797</v>
      </c>
      <c r="Y22" s="108">
        <v>0</v>
      </c>
      <c r="Z22" s="108">
        <v>0</v>
      </c>
      <c r="AA22" s="108">
        <v>0</v>
      </c>
      <c r="AC22" s="121">
        <v>50.25</v>
      </c>
      <c r="AD22" s="122">
        <v>40.1</v>
      </c>
      <c r="AE22" s="122">
        <v>53.79</v>
      </c>
      <c r="AF22" s="122">
        <v>46.33</v>
      </c>
      <c r="AG22" s="122">
        <v>61.88</v>
      </c>
      <c r="AH22" s="122">
        <v>49.55</v>
      </c>
      <c r="AI22" s="122">
        <v>66.040000000000006</v>
      </c>
      <c r="AJ22" s="122">
        <v>49.89</v>
      </c>
      <c r="AK22" s="122">
        <v>66.48</v>
      </c>
      <c r="AL22" s="122">
        <v>50.25</v>
      </c>
      <c r="AM22" s="122">
        <v>66.95</v>
      </c>
      <c r="AN22" s="122">
        <v>51.71</v>
      </c>
      <c r="AO22" s="122">
        <v>68.83</v>
      </c>
      <c r="AP22" s="122">
        <v>43.14</v>
      </c>
      <c r="AQ22" s="122">
        <v>59.64</v>
      </c>
      <c r="AR22" s="123">
        <v>43.4</v>
      </c>
      <c r="AS22" s="123">
        <v>60</v>
      </c>
      <c r="AT22" s="123">
        <v>43.66</v>
      </c>
      <c r="AU22" s="123">
        <v>60.36</v>
      </c>
      <c r="AV22" s="120" t="s">
        <v>52</v>
      </c>
      <c r="AW22" s="120" t="s">
        <v>53</v>
      </c>
      <c r="AX22" s="124"/>
    </row>
    <row r="23" spans="1:50" x14ac:dyDescent="0.3">
      <c r="A23" s="99" t="s">
        <v>48</v>
      </c>
      <c r="B23" s="100" t="s">
        <v>124</v>
      </c>
      <c r="C23" s="101">
        <v>7899470804149</v>
      </c>
      <c r="D23" s="102">
        <v>45087</v>
      </c>
      <c r="E23" s="103">
        <v>15000213</v>
      </c>
      <c r="F23" s="104" t="s">
        <v>135</v>
      </c>
      <c r="G23" s="105" t="s">
        <v>59</v>
      </c>
      <c r="H23" s="106" t="s">
        <v>27</v>
      </c>
      <c r="I23" s="107">
        <v>50</v>
      </c>
      <c r="J23" s="108">
        <f>'LISTA PREÇO 2022-Vigen 01.02.22'!J23</f>
        <v>16.96</v>
      </c>
      <c r="L23" s="108">
        <v>16.63</v>
      </c>
      <c r="M23" s="108">
        <f t="shared" si="1"/>
        <v>20.433734939759038</v>
      </c>
      <c r="N23" s="108">
        <f t="shared" ref="N23:X38" si="2">$M23*(100%-N$6)</f>
        <v>17.368674698795182</v>
      </c>
      <c r="O23" s="108">
        <f t="shared" si="2"/>
        <v>17.573012048192773</v>
      </c>
      <c r="P23" s="108">
        <f t="shared" si="2"/>
        <v>17.777349397590363</v>
      </c>
      <c r="Q23" s="108">
        <f t="shared" si="2"/>
        <v>17.981686746987954</v>
      </c>
      <c r="R23" s="108">
        <f t="shared" si="2"/>
        <v>18.186024096385545</v>
      </c>
      <c r="S23" s="108">
        <f t="shared" si="2"/>
        <v>18.390361445783135</v>
      </c>
      <c r="T23" s="108">
        <f t="shared" si="2"/>
        <v>18.594698795180722</v>
      </c>
      <c r="U23" s="108">
        <f t="shared" si="2"/>
        <v>18.799036144578313</v>
      </c>
      <c r="V23" s="108">
        <f t="shared" si="2"/>
        <v>19.0033734939759</v>
      </c>
      <c r="W23" s="108">
        <f t="shared" si="2"/>
        <v>19.718554216867471</v>
      </c>
      <c r="X23" s="108">
        <f t="shared" si="2"/>
        <v>20.433734939759038</v>
      </c>
      <c r="Y23" s="108">
        <v>16.149999999999999</v>
      </c>
      <c r="Z23" s="108">
        <v>29.454599999999999</v>
      </c>
      <c r="AA23" s="108">
        <v>0</v>
      </c>
      <c r="AC23" s="108">
        <v>70.13</v>
      </c>
      <c r="AD23" s="110">
        <v>55.96</v>
      </c>
      <c r="AE23" s="110">
        <v>75.06</v>
      </c>
      <c r="AF23" s="110">
        <v>64.67</v>
      </c>
      <c r="AG23" s="110">
        <v>86.38</v>
      </c>
      <c r="AH23" s="110">
        <v>69.150000000000006</v>
      </c>
      <c r="AI23" s="110">
        <v>92.17</v>
      </c>
      <c r="AJ23" s="110">
        <v>69.64</v>
      </c>
      <c r="AK23" s="110">
        <v>92.8</v>
      </c>
      <c r="AL23" s="110">
        <v>70.13</v>
      </c>
      <c r="AM23" s="110">
        <v>93.44</v>
      </c>
      <c r="AN23" s="110">
        <v>72.16</v>
      </c>
      <c r="AO23" s="110">
        <v>96.05</v>
      </c>
      <c r="AP23" s="110">
        <v>60.2</v>
      </c>
      <c r="AQ23" s="110">
        <v>83.22</v>
      </c>
      <c r="AR23" s="111">
        <v>60.57</v>
      </c>
      <c r="AS23" s="111">
        <v>83.73</v>
      </c>
      <c r="AT23" s="111">
        <v>60.94</v>
      </c>
      <c r="AU23" s="111">
        <v>84.25</v>
      </c>
      <c r="AV23" s="107" t="s">
        <v>52</v>
      </c>
      <c r="AW23" s="107" t="s">
        <v>53</v>
      </c>
      <c r="AX23" s="90"/>
    </row>
    <row r="24" spans="1:50" x14ac:dyDescent="0.3">
      <c r="A24" s="99" t="s">
        <v>48</v>
      </c>
      <c r="B24" s="100" t="s">
        <v>124</v>
      </c>
      <c r="C24" s="101">
        <v>7898133137549</v>
      </c>
      <c r="D24" s="102">
        <v>23780</v>
      </c>
      <c r="E24" s="103">
        <v>15000158</v>
      </c>
      <c r="F24" s="104" t="s">
        <v>210</v>
      </c>
      <c r="G24" s="105" t="s">
        <v>37</v>
      </c>
      <c r="H24" s="106" t="s">
        <v>27</v>
      </c>
      <c r="I24" s="107">
        <v>100</v>
      </c>
      <c r="J24" s="108">
        <f>'LISTA PREÇO 2022-Vigen 01.02.22'!J24</f>
        <v>4.2300000000000004</v>
      </c>
      <c r="L24" s="108">
        <v>3.7899999999999996</v>
      </c>
      <c r="M24" s="108">
        <f t="shared" si="1"/>
        <v>5.0963855421686759</v>
      </c>
      <c r="N24" s="108">
        <f t="shared" si="2"/>
        <v>4.3319277108433747</v>
      </c>
      <c r="O24" s="108">
        <f t="shared" si="2"/>
        <v>4.3828915662650614</v>
      </c>
      <c r="P24" s="108">
        <f t="shared" si="2"/>
        <v>4.4338554216867481</v>
      </c>
      <c r="Q24" s="108">
        <f t="shared" si="2"/>
        <v>4.4848192771084348</v>
      </c>
      <c r="R24" s="108">
        <f t="shared" si="2"/>
        <v>4.5357831325301214</v>
      </c>
      <c r="S24" s="108">
        <f t="shared" si="2"/>
        <v>4.5867469879518081</v>
      </c>
      <c r="T24" s="108">
        <f t="shared" si="2"/>
        <v>4.6377108433734948</v>
      </c>
      <c r="U24" s="108">
        <f t="shared" si="2"/>
        <v>4.6886746987951815</v>
      </c>
      <c r="V24" s="108">
        <f t="shared" si="2"/>
        <v>4.7396385542168673</v>
      </c>
      <c r="W24" s="108">
        <f t="shared" si="2"/>
        <v>4.9180120481927725</v>
      </c>
      <c r="X24" s="108">
        <f t="shared" si="2"/>
        <v>5.0963855421686759</v>
      </c>
      <c r="Y24" s="108">
        <v>3.68</v>
      </c>
      <c r="Z24" s="108">
        <v>5.0799999999999983</v>
      </c>
      <c r="AA24" s="108">
        <v>0</v>
      </c>
      <c r="AC24" s="108">
        <v>25.56</v>
      </c>
      <c r="AD24" s="110">
        <v>20.39</v>
      </c>
      <c r="AE24" s="110">
        <v>27.35</v>
      </c>
      <c r="AF24" s="110">
        <v>23.57</v>
      </c>
      <c r="AG24" s="110">
        <v>31.48</v>
      </c>
      <c r="AH24" s="110">
        <v>25.2</v>
      </c>
      <c r="AI24" s="110">
        <v>33.590000000000003</v>
      </c>
      <c r="AJ24" s="110">
        <v>25.38</v>
      </c>
      <c r="AK24" s="110">
        <v>33.82</v>
      </c>
      <c r="AL24" s="110">
        <v>25.56</v>
      </c>
      <c r="AM24" s="110">
        <v>34.049999999999997</v>
      </c>
      <c r="AN24" s="110">
        <v>26.3</v>
      </c>
      <c r="AO24" s="110">
        <v>35.01</v>
      </c>
      <c r="AP24" s="110">
        <v>21.94</v>
      </c>
      <c r="AQ24" s="110">
        <v>30.33</v>
      </c>
      <c r="AR24" s="111">
        <v>22.08</v>
      </c>
      <c r="AS24" s="111">
        <v>30.52</v>
      </c>
      <c r="AT24" s="111">
        <v>22.21</v>
      </c>
      <c r="AU24" s="111">
        <v>30.7</v>
      </c>
      <c r="AV24" s="107" t="s">
        <v>52</v>
      </c>
      <c r="AW24" s="107" t="s">
        <v>55</v>
      </c>
      <c r="AX24" s="90"/>
    </row>
    <row r="25" spans="1:50" x14ac:dyDescent="0.3">
      <c r="A25" s="99" t="s">
        <v>48</v>
      </c>
      <c r="B25" s="100" t="s">
        <v>124</v>
      </c>
      <c r="C25" s="101">
        <v>7899470802282</v>
      </c>
      <c r="D25" s="102">
        <v>23783</v>
      </c>
      <c r="E25" s="103">
        <v>15000159</v>
      </c>
      <c r="F25" s="104" t="s">
        <v>209</v>
      </c>
      <c r="G25" s="105" t="s">
        <v>78</v>
      </c>
      <c r="H25" s="106" t="s">
        <v>27</v>
      </c>
      <c r="I25" s="107">
        <v>100</v>
      </c>
      <c r="J25" s="108">
        <f>'LISTA PREÇO 2022-Vigen 01.02.22'!J25</f>
        <v>9.5299999999999994</v>
      </c>
      <c r="L25" s="108">
        <v>9.35</v>
      </c>
      <c r="M25" s="108">
        <f t="shared" si="1"/>
        <v>11.481927710843374</v>
      </c>
      <c r="N25" s="108">
        <f t="shared" si="2"/>
        <v>9.7596385542168687</v>
      </c>
      <c r="O25" s="108">
        <f t="shared" si="2"/>
        <v>9.8744578313253015</v>
      </c>
      <c r="P25" s="108">
        <f t="shared" si="2"/>
        <v>9.9892771084337362</v>
      </c>
      <c r="Q25" s="108">
        <f t="shared" si="2"/>
        <v>10.104096385542169</v>
      </c>
      <c r="R25" s="108">
        <f t="shared" si="2"/>
        <v>10.218915662650604</v>
      </c>
      <c r="S25" s="108">
        <f t="shared" si="2"/>
        <v>10.333734939759037</v>
      </c>
      <c r="T25" s="108">
        <f t="shared" si="2"/>
        <v>10.448554216867469</v>
      </c>
      <c r="U25" s="108">
        <f t="shared" si="2"/>
        <v>10.563373493975904</v>
      </c>
      <c r="V25" s="108">
        <f t="shared" si="2"/>
        <v>10.678192771084335</v>
      </c>
      <c r="W25" s="108">
        <f t="shared" si="2"/>
        <v>11.080060240963856</v>
      </c>
      <c r="X25" s="108">
        <f t="shared" si="2"/>
        <v>11.481927710843374</v>
      </c>
      <c r="Y25" s="108">
        <v>0</v>
      </c>
      <c r="Z25" s="108">
        <v>0</v>
      </c>
      <c r="AA25" s="108">
        <v>0</v>
      </c>
      <c r="AC25" s="108">
        <v>38.29</v>
      </c>
      <c r="AD25" s="110">
        <v>30.55</v>
      </c>
      <c r="AE25" s="110">
        <v>40.98</v>
      </c>
      <c r="AF25" s="110">
        <v>35.31</v>
      </c>
      <c r="AG25" s="110">
        <v>47.16</v>
      </c>
      <c r="AH25" s="110">
        <v>37.75</v>
      </c>
      <c r="AI25" s="110">
        <v>50.31</v>
      </c>
      <c r="AJ25" s="110">
        <v>38.020000000000003</v>
      </c>
      <c r="AK25" s="110">
        <v>50.66</v>
      </c>
      <c r="AL25" s="110">
        <v>38.29</v>
      </c>
      <c r="AM25" s="110">
        <v>51.01</v>
      </c>
      <c r="AN25" s="110">
        <v>39.4</v>
      </c>
      <c r="AO25" s="110">
        <v>52.44</v>
      </c>
      <c r="AP25" s="110">
        <v>32.869999999999997</v>
      </c>
      <c r="AQ25" s="110">
        <v>45.44</v>
      </c>
      <c r="AR25" s="111">
        <v>33.07</v>
      </c>
      <c r="AS25" s="111">
        <v>45.72</v>
      </c>
      <c r="AT25" s="111">
        <v>33.270000000000003</v>
      </c>
      <c r="AU25" s="111">
        <v>45.99</v>
      </c>
      <c r="AV25" s="107" t="s">
        <v>52</v>
      </c>
      <c r="AW25" s="107" t="s">
        <v>55</v>
      </c>
      <c r="AX25" s="90"/>
    </row>
    <row r="26" spans="1:50" x14ac:dyDescent="0.3">
      <c r="A26" s="112" t="s">
        <v>48</v>
      </c>
      <c r="B26" s="113" t="s">
        <v>124</v>
      </c>
      <c r="C26" s="114">
        <v>7899470803067</v>
      </c>
      <c r="D26" s="115">
        <v>24129</v>
      </c>
      <c r="E26" s="116">
        <v>15000114</v>
      </c>
      <c r="F26" s="117" t="s">
        <v>153</v>
      </c>
      <c r="G26" s="118" t="s">
        <v>78</v>
      </c>
      <c r="H26" s="119" t="s">
        <v>27</v>
      </c>
      <c r="I26" s="120">
        <v>60</v>
      </c>
      <c r="J26" s="108">
        <f>'LISTA PREÇO 2022-Vigen 01.02.22'!J26</f>
        <v>10.85</v>
      </c>
      <c r="L26" s="121">
        <v>10.649524479999998</v>
      </c>
      <c r="M26" s="108">
        <f t="shared" si="1"/>
        <v>13.072289156626507</v>
      </c>
      <c r="N26" s="108">
        <f t="shared" si="2"/>
        <v>11.111445783132531</v>
      </c>
      <c r="O26" s="108">
        <f t="shared" si="2"/>
        <v>11.242168674698796</v>
      </c>
      <c r="P26" s="108">
        <f t="shared" si="2"/>
        <v>11.372891566265061</v>
      </c>
      <c r="Q26" s="108">
        <f t="shared" si="2"/>
        <v>11.503614457831326</v>
      </c>
      <c r="R26" s="108">
        <f t="shared" si="2"/>
        <v>11.634337349397592</v>
      </c>
      <c r="S26" s="108">
        <f t="shared" si="2"/>
        <v>11.765060240963857</v>
      </c>
      <c r="T26" s="108">
        <f t="shared" si="2"/>
        <v>11.89578313253012</v>
      </c>
      <c r="U26" s="108">
        <f t="shared" si="2"/>
        <v>12.026506024096385</v>
      </c>
      <c r="V26" s="108">
        <f t="shared" si="2"/>
        <v>12.15722891566265</v>
      </c>
      <c r="W26" s="108">
        <f t="shared" si="2"/>
        <v>12.614759036144578</v>
      </c>
      <c r="X26" s="108">
        <f t="shared" si="2"/>
        <v>13.072289156626507</v>
      </c>
      <c r="Y26" s="108">
        <v>0</v>
      </c>
      <c r="Z26" s="108">
        <v>0</v>
      </c>
      <c r="AA26" s="108">
        <v>0</v>
      </c>
      <c r="AC26" s="121">
        <v>43.4</v>
      </c>
      <c r="AD26" s="122">
        <v>34.630000000000003</v>
      </c>
      <c r="AE26" s="122">
        <v>46.45</v>
      </c>
      <c r="AF26" s="122">
        <v>40.020000000000003</v>
      </c>
      <c r="AG26" s="122">
        <v>53.45</v>
      </c>
      <c r="AH26" s="122">
        <v>42.79</v>
      </c>
      <c r="AI26" s="122">
        <v>57.03</v>
      </c>
      <c r="AJ26" s="122">
        <v>43.09</v>
      </c>
      <c r="AK26" s="122">
        <v>57.42</v>
      </c>
      <c r="AL26" s="122">
        <v>43.4</v>
      </c>
      <c r="AM26" s="122">
        <v>57.82</v>
      </c>
      <c r="AN26" s="122">
        <v>44.66</v>
      </c>
      <c r="AO26" s="122">
        <v>59.44</v>
      </c>
      <c r="AP26" s="122">
        <v>37.26</v>
      </c>
      <c r="AQ26" s="122">
        <v>51.51</v>
      </c>
      <c r="AR26" s="123">
        <v>37.479999999999997</v>
      </c>
      <c r="AS26" s="123">
        <v>51.81</v>
      </c>
      <c r="AT26" s="123">
        <v>37.71</v>
      </c>
      <c r="AU26" s="123">
        <v>52.13</v>
      </c>
      <c r="AV26" s="120" t="s">
        <v>52</v>
      </c>
      <c r="AW26" s="120" t="s">
        <v>55</v>
      </c>
      <c r="AX26" s="124"/>
    </row>
    <row r="27" spans="1:50" x14ac:dyDescent="0.3">
      <c r="A27" s="99" t="s">
        <v>48</v>
      </c>
      <c r="B27" s="100" t="s">
        <v>124</v>
      </c>
      <c r="C27" s="101">
        <v>7899470802299</v>
      </c>
      <c r="D27" s="102">
        <v>23830</v>
      </c>
      <c r="E27" s="103">
        <v>15000160</v>
      </c>
      <c r="F27" s="104" t="s">
        <v>202</v>
      </c>
      <c r="G27" s="105" t="s">
        <v>59</v>
      </c>
      <c r="H27" s="106" t="s">
        <v>27</v>
      </c>
      <c r="I27" s="107">
        <v>50</v>
      </c>
      <c r="J27" s="108">
        <f>'LISTA PREÇO 2022-Vigen 01.02.22'!J27</f>
        <v>11.03</v>
      </c>
      <c r="L27" s="108">
        <v>10.82</v>
      </c>
      <c r="M27" s="108">
        <f t="shared" si="1"/>
        <v>13.289156626506024</v>
      </c>
      <c r="N27" s="108">
        <f t="shared" si="2"/>
        <v>11.29578313253012</v>
      </c>
      <c r="O27" s="108">
        <f t="shared" si="2"/>
        <v>11.428674698795181</v>
      </c>
      <c r="P27" s="108">
        <f t="shared" si="2"/>
        <v>11.561566265060241</v>
      </c>
      <c r="Q27" s="108">
        <f t="shared" si="2"/>
        <v>11.694457831325302</v>
      </c>
      <c r="R27" s="108">
        <f t="shared" si="2"/>
        <v>11.827349397590362</v>
      </c>
      <c r="S27" s="108">
        <f t="shared" si="2"/>
        <v>11.960240963855423</v>
      </c>
      <c r="T27" s="108">
        <f t="shared" si="2"/>
        <v>12.093132530120482</v>
      </c>
      <c r="U27" s="108">
        <f t="shared" si="2"/>
        <v>12.226024096385542</v>
      </c>
      <c r="V27" s="108">
        <f t="shared" si="2"/>
        <v>12.358915662650601</v>
      </c>
      <c r="W27" s="108">
        <f t="shared" si="2"/>
        <v>12.824036144578313</v>
      </c>
      <c r="X27" s="108">
        <f t="shared" si="2"/>
        <v>13.289156626506024</v>
      </c>
      <c r="Y27" s="108">
        <v>0</v>
      </c>
      <c r="Z27" s="108">
        <v>0</v>
      </c>
      <c r="AA27" s="108">
        <v>0</v>
      </c>
      <c r="AC27" s="108">
        <v>52.01</v>
      </c>
      <c r="AD27" s="110">
        <v>41.5</v>
      </c>
      <c r="AE27" s="110">
        <v>55.67</v>
      </c>
      <c r="AF27" s="110">
        <v>47.96</v>
      </c>
      <c r="AG27" s="110">
        <v>64.06</v>
      </c>
      <c r="AH27" s="110">
        <v>51.28</v>
      </c>
      <c r="AI27" s="110">
        <v>68.349999999999994</v>
      </c>
      <c r="AJ27" s="110">
        <v>51.64</v>
      </c>
      <c r="AK27" s="110">
        <v>68.81</v>
      </c>
      <c r="AL27" s="110">
        <v>52.01</v>
      </c>
      <c r="AM27" s="110">
        <v>69.290000000000006</v>
      </c>
      <c r="AN27" s="110">
        <v>53.52</v>
      </c>
      <c r="AO27" s="110">
        <v>71.239999999999995</v>
      </c>
      <c r="AP27" s="110">
        <v>44.65</v>
      </c>
      <c r="AQ27" s="110">
        <v>61.73</v>
      </c>
      <c r="AR27" s="111">
        <v>44.92</v>
      </c>
      <c r="AS27" s="111">
        <v>62.1</v>
      </c>
      <c r="AT27" s="111">
        <v>45.19</v>
      </c>
      <c r="AU27" s="111">
        <v>62.47</v>
      </c>
      <c r="AV27" s="107" t="s">
        <v>52</v>
      </c>
      <c r="AW27" s="107" t="s">
        <v>55</v>
      </c>
      <c r="AX27" s="90"/>
    </row>
    <row r="28" spans="1:50" x14ac:dyDescent="0.3">
      <c r="A28" s="99" t="s">
        <v>48</v>
      </c>
      <c r="B28" s="100" t="s">
        <v>124</v>
      </c>
      <c r="C28" s="101">
        <v>7898133131110</v>
      </c>
      <c r="D28" s="102">
        <v>23825</v>
      </c>
      <c r="E28" s="103">
        <v>15000078</v>
      </c>
      <c r="F28" s="104" t="s">
        <v>204</v>
      </c>
      <c r="G28" s="105" t="s">
        <v>69</v>
      </c>
      <c r="H28" s="106" t="s">
        <v>27</v>
      </c>
      <c r="I28" s="107">
        <v>30</v>
      </c>
      <c r="J28" s="108">
        <f>'LISTA PREÇO 2022-Vigen 01.02.22'!J28</f>
        <v>3.62</v>
      </c>
      <c r="L28" s="108">
        <v>3.55</v>
      </c>
      <c r="M28" s="108">
        <f t="shared" si="1"/>
        <v>4.3614457831325302</v>
      </c>
      <c r="N28" s="108">
        <f t="shared" si="2"/>
        <v>3.7072289156626503</v>
      </c>
      <c r="O28" s="108">
        <f t="shared" si="2"/>
        <v>3.7508433734939759</v>
      </c>
      <c r="P28" s="108">
        <f t="shared" si="2"/>
        <v>3.794457831325301</v>
      </c>
      <c r="Q28" s="108">
        <f t="shared" si="2"/>
        <v>3.8380722891566266</v>
      </c>
      <c r="R28" s="108">
        <f t="shared" si="2"/>
        <v>3.8816867469879521</v>
      </c>
      <c r="S28" s="108">
        <f t="shared" si="2"/>
        <v>3.9253012048192772</v>
      </c>
      <c r="T28" s="108">
        <f t="shared" si="2"/>
        <v>3.9689156626506019</v>
      </c>
      <c r="U28" s="108">
        <f t="shared" si="2"/>
        <v>4.0125301204819275</v>
      </c>
      <c r="V28" s="108">
        <f t="shared" si="2"/>
        <v>4.0561445783132521</v>
      </c>
      <c r="W28" s="108">
        <f t="shared" si="2"/>
        <v>4.2087951807228912</v>
      </c>
      <c r="X28" s="108">
        <f t="shared" si="2"/>
        <v>4.3614457831325302</v>
      </c>
      <c r="Y28" s="108">
        <v>0</v>
      </c>
      <c r="Z28" s="108">
        <v>0</v>
      </c>
      <c r="AA28" s="108">
        <v>0</v>
      </c>
      <c r="AC28" s="108">
        <v>15.13</v>
      </c>
      <c r="AD28" s="110">
        <v>12.07</v>
      </c>
      <c r="AE28" s="110">
        <v>16.190000000000001</v>
      </c>
      <c r="AF28" s="110">
        <v>13.95</v>
      </c>
      <c r="AG28" s="110">
        <v>18.63</v>
      </c>
      <c r="AH28" s="110">
        <v>14.92</v>
      </c>
      <c r="AI28" s="110">
        <v>19.88</v>
      </c>
      <c r="AJ28" s="110">
        <v>15.02</v>
      </c>
      <c r="AK28" s="110">
        <v>20.010000000000002</v>
      </c>
      <c r="AL28" s="110">
        <v>15.13</v>
      </c>
      <c r="AM28" s="110">
        <v>20.16</v>
      </c>
      <c r="AN28" s="110">
        <v>15.57</v>
      </c>
      <c r="AO28" s="110">
        <v>20.72</v>
      </c>
      <c r="AP28" s="110">
        <v>12.99</v>
      </c>
      <c r="AQ28" s="110">
        <v>17.96</v>
      </c>
      <c r="AR28" s="111">
        <v>13.07</v>
      </c>
      <c r="AS28" s="111">
        <v>18.07</v>
      </c>
      <c r="AT28" s="111">
        <v>13.15</v>
      </c>
      <c r="AU28" s="111">
        <v>18.18</v>
      </c>
      <c r="AV28" s="107" t="s">
        <v>52</v>
      </c>
      <c r="AW28" s="107" t="s">
        <v>55</v>
      </c>
      <c r="AX28" s="90"/>
    </row>
    <row r="29" spans="1:50" x14ac:dyDescent="0.3">
      <c r="A29" s="112" t="s">
        <v>48</v>
      </c>
      <c r="B29" s="113" t="s">
        <v>124</v>
      </c>
      <c r="C29" s="114">
        <v>7898133131400</v>
      </c>
      <c r="D29" s="115">
        <v>23828</v>
      </c>
      <c r="E29" s="116">
        <v>15000079</v>
      </c>
      <c r="F29" s="117" t="s">
        <v>203</v>
      </c>
      <c r="G29" s="118" t="s">
        <v>59</v>
      </c>
      <c r="H29" s="119" t="s">
        <v>27</v>
      </c>
      <c r="I29" s="120">
        <v>200</v>
      </c>
      <c r="J29" s="108">
        <f>'LISTA PREÇO 2022-Vigen 01.02.22'!J29</f>
        <v>1.48</v>
      </c>
      <c r="L29" s="121">
        <v>1.45</v>
      </c>
      <c r="M29" s="108">
        <f t="shared" si="1"/>
        <v>1.7831325301204819</v>
      </c>
      <c r="N29" s="108">
        <f t="shared" si="2"/>
        <v>1.5156626506024096</v>
      </c>
      <c r="O29" s="108">
        <f t="shared" si="2"/>
        <v>1.5334939759036144</v>
      </c>
      <c r="P29" s="108">
        <f t="shared" si="2"/>
        <v>1.5513253012048192</v>
      </c>
      <c r="Q29" s="108">
        <f t="shared" si="2"/>
        <v>1.5691566265060242</v>
      </c>
      <c r="R29" s="108">
        <f t="shared" si="2"/>
        <v>1.586987951807229</v>
      </c>
      <c r="S29" s="108">
        <f t="shared" si="2"/>
        <v>1.6048192771084338</v>
      </c>
      <c r="T29" s="108">
        <f t="shared" si="2"/>
        <v>1.6226506024096383</v>
      </c>
      <c r="U29" s="108">
        <f t="shared" si="2"/>
        <v>1.6404819277108431</v>
      </c>
      <c r="V29" s="108">
        <f t="shared" si="2"/>
        <v>1.6583132530120479</v>
      </c>
      <c r="W29" s="108">
        <f t="shared" si="2"/>
        <v>1.7207228915662649</v>
      </c>
      <c r="X29" s="108">
        <f t="shared" si="2"/>
        <v>1.7831325301204819</v>
      </c>
      <c r="Y29" s="108">
        <v>1.4</v>
      </c>
      <c r="Z29" s="108">
        <v>0</v>
      </c>
      <c r="AA29" s="108">
        <v>0</v>
      </c>
      <c r="AC29" s="121">
        <v>6.92</v>
      </c>
      <c r="AD29" s="122">
        <v>5.52</v>
      </c>
      <c r="AE29" s="122">
        <v>7.4</v>
      </c>
      <c r="AF29" s="122">
        <v>6.38</v>
      </c>
      <c r="AG29" s="122">
        <v>8.52</v>
      </c>
      <c r="AH29" s="122">
        <v>6.82</v>
      </c>
      <c r="AI29" s="122">
        <v>9.09</v>
      </c>
      <c r="AJ29" s="122">
        <v>6.87</v>
      </c>
      <c r="AK29" s="122">
        <v>9.15</v>
      </c>
      <c r="AL29" s="122">
        <v>6.92</v>
      </c>
      <c r="AM29" s="122">
        <v>9.2200000000000006</v>
      </c>
      <c r="AN29" s="122">
        <v>7.12</v>
      </c>
      <c r="AO29" s="122">
        <v>9.48</v>
      </c>
      <c r="AP29" s="122">
        <v>5.94</v>
      </c>
      <c r="AQ29" s="122">
        <v>8.2100000000000009</v>
      </c>
      <c r="AR29" s="123">
        <v>5.98</v>
      </c>
      <c r="AS29" s="123">
        <v>8.27</v>
      </c>
      <c r="AT29" s="123">
        <v>6.01</v>
      </c>
      <c r="AU29" s="123">
        <v>8.31</v>
      </c>
      <c r="AV29" s="120" t="s">
        <v>52</v>
      </c>
      <c r="AW29" s="120" t="s">
        <v>55</v>
      </c>
      <c r="AX29" s="124"/>
    </row>
    <row r="30" spans="1:50" x14ac:dyDescent="0.3">
      <c r="A30" s="99" t="s">
        <v>48</v>
      </c>
      <c r="B30" s="100" t="s">
        <v>124</v>
      </c>
      <c r="C30" s="101">
        <v>7898133139253</v>
      </c>
      <c r="D30" s="102">
        <v>23833</v>
      </c>
      <c r="E30" s="103">
        <v>15000080</v>
      </c>
      <c r="F30" s="104" t="s">
        <v>201</v>
      </c>
      <c r="G30" s="105" t="s">
        <v>111</v>
      </c>
      <c r="H30" s="106" t="s">
        <v>27</v>
      </c>
      <c r="I30" s="107">
        <v>24</v>
      </c>
      <c r="J30" s="108">
        <f>'LISTA PREÇO 2022-Vigen 01.02.22'!J30</f>
        <v>3.97</v>
      </c>
      <c r="L30" s="108">
        <v>4.08</v>
      </c>
      <c r="M30" s="108">
        <f t="shared" si="1"/>
        <v>4.7831325301204828</v>
      </c>
      <c r="N30" s="108">
        <f t="shared" si="2"/>
        <v>4.0656626506024098</v>
      </c>
      <c r="O30" s="108">
        <f t="shared" si="2"/>
        <v>4.1134939759036149</v>
      </c>
      <c r="P30" s="108">
        <f t="shared" si="2"/>
        <v>4.1613253012048199</v>
      </c>
      <c r="Q30" s="108">
        <f t="shared" si="2"/>
        <v>4.209156626506025</v>
      </c>
      <c r="R30" s="108">
        <f t="shared" si="2"/>
        <v>4.25698795180723</v>
      </c>
      <c r="S30" s="108">
        <f t="shared" si="2"/>
        <v>4.304819277108435</v>
      </c>
      <c r="T30" s="108">
        <f t="shared" si="2"/>
        <v>4.3526506024096392</v>
      </c>
      <c r="U30" s="108">
        <f t="shared" si="2"/>
        <v>4.4004819277108442</v>
      </c>
      <c r="V30" s="108">
        <f t="shared" si="2"/>
        <v>4.4483132530120484</v>
      </c>
      <c r="W30" s="108">
        <f t="shared" si="2"/>
        <v>4.615722891566266</v>
      </c>
      <c r="X30" s="108">
        <f t="shared" si="2"/>
        <v>4.7831325301204828</v>
      </c>
      <c r="Y30" s="108">
        <v>3.78</v>
      </c>
      <c r="Z30" s="108">
        <v>6.8249999999999993</v>
      </c>
      <c r="AA30" s="108">
        <v>6.8354999999999997</v>
      </c>
      <c r="AC30" s="108">
        <v>17.77</v>
      </c>
      <c r="AD30" s="110">
        <v>14.18</v>
      </c>
      <c r="AE30" s="110">
        <v>19.02</v>
      </c>
      <c r="AF30" s="110">
        <v>16.38</v>
      </c>
      <c r="AG30" s="110">
        <v>21.88</v>
      </c>
      <c r="AH30" s="110">
        <v>17.52</v>
      </c>
      <c r="AI30" s="110">
        <v>23.35</v>
      </c>
      <c r="AJ30" s="110">
        <v>17.64</v>
      </c>
      <c r="AK30" s="110">
        <v>23.5</v>
      </c>
      <c r="AL30" s="110">
        <v>17.77</v>
      </c>
      <c r="AM30" s="110">
        <v>23.68</v>
      </c>
      <c r="AN30" s="110">
        <v>18.28</v>
      </c>
      <c r="AO30" s="110">
        <v>24.33</v>
      </c>
      <c r="AP30" s="110">
        <v>15.26</v>
      </c>
      <c r="AQ30" s="110">
        <v>21.1</v>
      </c>
      <c r="AR30" s="111">
        <v>15.35</v>
      </c>
      <c r="AS30" s="111">
        <v>21.22</v>
      </c>
      <c r="AT30" s="111">
        <v>15.44</v>
      </c>
      <c r="AU30" s="111">
        <v>21.35</v>
      </c>
      <c r="AV30" s="107" t="s">
        <v>52</v>
      </c>
      <c r="AW30" s="107" t="s">
        <v>53</v>
      </c>
      <c r="AX30" s="90"/>
    </row>
    <row r="31" spans="1:50" x14ac:dyDescent="0.3">
      <c r="A31" s="99" t="s">
        <v>48</v>
      </c>
      <c r="B31" s="100" t="s">
        <v>124</v>
      </c>
      <c r="C31" s="101">
        <v>7898133139246</v>
      </c>
      <c r="D31" s="102">
        <v>23836</v>
      </c>
      <c r="E31" s="103">
        <v>15000081</v>
      </c>
      <c r="F31" s="104" t="s">
        <v>200</v>
      </c>
      <c r="G31" s="105" t="s">
        <v>111</v>
      </c>
      <c r="H31" s="106" t="s">
        <v>27</v>
      </c>
      <c r="I31" s="107">
        <v>24</v>
      </c>
      <c r="J31" s="108">
        <f>'LISTA PREÇO 2022-Vigen 01.02.22'!J31</f>
        <v>3.97</v>
      </c>
      <c r="L31" s="108">
        <v>4.08</v>
      </c>
      <c r="M31" s="108">
        <f t="shared" si="1"/>
        <v>4.7831325301204828</v>
      </c>
      <c r="N31" s="108">
        <f t="shared" si="2"/>
        <v>4.0656626506024098</v>
      </c>
      <c r="O31" s="108">
        <f t="shared" si="2"/>
        <v>4.1134939759036149</v>
      </c>
      <c r="P31" s="108">
        <f t="shared" si="2"/>
        <v>4.1613253012048199</v>
      </c>
      <c r="Q31" s="108">
        <f t="shared" si="2"/>
        <v>4.209156626506025</v>
      </c>
      <c r="R31" s="108">
        <f t="shared" si="2"/>
        <v>4.25698795180723</v>
      </c>
      <c r="S31" s="108">
        <f t="shared" si="2"/>
        <v>4.304819277108435</v>
      </c>
      <c r="T31" s="108">
        <f t="shared" si="2"/>
        <v>4.3526506024096392</v>
      </c>
      <c r="U31" s="108">
        <f t="shared" si="2"/>
        <v>4.4004819277108442</v>
      </c>
      <c r="V31" s="108">
        <f t="shared" si="2"/>
        <v>4.4483132530120484</v>
      </c>
      <c r="W31" s="108">
        <f t="shared" si="2"/>
        <v>4.615722891566266</v>
      </c>
      <c r="X31" s="108">
        <f t="shared" si="2"/>
        <v>4.7831325301204828</v>
      </c>
      <c r="Y31" s="108">
        <v>3.78</v>
      </c>
      <c r="Z31" s="108">
        <v>0</v>
      </c>
      <c r="AA31" s="108">
        <v>0</v>
      </c>
      <c r="AC31" s="108">
        <v>17.760000000000002</v>
      </c>
      <c r="AD31" s="110">
        <v>14.17</v>
      </c>
      <c r="AE31" s="110">
        <v>19</v>
      </c>
      <c r="AF31" s="110">
        <v>16.37</v>
      </c>
      <c r="AG31" s="110">
        <v>21.86</v>
      </c>
      <c r="AH31" s="110">
        <v>17.510000000000002</v>
      </c>
      <c r="AI31" s="110">
        <v>23.34</v>
      </c>
      <c r="AJ31" s="110">
        <v>17.63</v>
      </c>
      <c r="AK31" s="110">
        <v>23.49</v>
      </c>
      <c r="AL31" s="110">
        <v>17.760000000000002</v>
      </c>
      <c r="AM31" s="110">
        <v>23.66</v>
      </c>
      <c r="AN31" s="110">
        <v>18.27</v>
      </c>
      <c r="AO31" s="110">
        <v>24.32</v>
      </c>
      <c r="AP31" s="110">
        <v>15.25</v>
      </c>
      <c r="AQ31" s="110">
        <v>21.08</v>
      </c>
      <c r="AR31" s="111">
        <v>15.34</v>
      </c>
      <c r="AS31" s="111">
        <v>21.21</v>
      </c>
      <c r="AT31" s="111">
        <v>15.43</v>
      </c>
      <c r="AU31" s="111">
        <v>21.33</v>
      </c>
      <c r="AV31" s="107" t="s">
        <v>52</v>
      </c>
      <c r="AW31" s="107" t="s">
        <v>53</v>
      </c>
      <c r="AX31" s="90"/>
    </row>
    <row r="32" spans="1:50" x14ac:dyDescent="0.3">
      <c r="A32" s="99" t="s">
        <v>48</v>
      </c>
      <c r="B32" s="100" t="s">
        <v>124</v>
      </c>
      <c r="C32" s="101">
        <v>7898133139277</v>
      </c>
      <c r="D32" s="102">
        <v>23839</v>
      </c>
      <c r="E32" s="103">
        <v>15000082</v>
      </c>
      <c r="F32" s="104" t="s">
        <v>199</v>
      </c>
      <c r="G32" s="105" t="s">
        <v>111</v>
      </c>
      <c r="H32" s="106" t="s">
        <v>27</v>
      </c>
      <c r="I32" s="107">
        <v>24</v>
      </c>
      <c r="J32" s="108">
        <f>'LISTA PREÇO 2022-Vigen 01.02.22'!J32</f>
        <v>3.97</v>
      </c>
      <c r="L32" s="108">
        <v>4.08</v>
      </c>
      <c r="M32" s="108">
        <f t="shared" si="1"/>
        <v>4.7831325301204828</v>
      </c>
      <c r="N32" s="108">
        <f t="shared" si="2"/>
        <v>4.0656626506024098</v>
      </c>
      <c r="O32" s="108">
        <f t="shared" si="2"/>
        <v>4.1134939759036149</v>
      </c>
      <c r="P32" s="108">
        <f t="shared" si="2"/>
        <v>4.1613253012048199</v>
      </c>
      <c r="Q32" s="108">
        <f t="shared" si="2"/>
        <v>4.209156626506025</v>
      </c>
      <c r="R32" s="108">
        <f t="shared" si="2"/>
        <v>4.25698795180723</v>
      </c>
      <c r="S32" s="108">
        <f t="shared" si="2"/>
        <v>4.304819277108435</v>
      </c>
      <c r="T32" s="108">
        <f t="shared" si="2"/>
        <v>4.3526506024096392</v>
      </c>
      <c r="U32" s="108">
        <f t="shared" si="2"/>
        <v>4.4004819277108442</v>
      </c>
      <c r="V32" s="108">
        <f t="shared" si="2"/>
        <v>4.4483132530120484</v>
      </c>
      <c r="W32" s="108">
        <f t="shared" si="2"/>
        <v>4.615722891566266</v>
      </c>
      <c r="X32" s="108">
        <f t="shared" si="2"/>
        <v>4.7831325301204828</v>
      </c>
      <c r="Y32" s="108">
        <v>3.78</v>
      </c>
      <c r="Z32" s="108">
        <v>0</v>
      </c>
      <c r="AA32" s="108">
        <v>0</v>
      </c>
      <c r="AC32" s="108">
        <v>17.77</v>
      </c>
      <c r="AD32" s="110">
        <v>14.18</v>
      </c>
      <c r="AE32" s="110">
        <v>19.02</v>
      </c>
      <c r="AF32" s="110">
        <v>16.38</v>
      </c>
      <c r="AG32" s="110">
        <v>21.88</v>
      </c>
      <c r="AH32" s="110">
        <v>17.52</v>
      </c>
      <c r="AI32" s="110">
        <v>23.35</v>
      </c>
      <c r="AJ32" s="110">
        <v>17.64</v>
      </c>
      <c r="AK32" s="110">
        <v>23.5</v>
      </c>
      <c r="AL32" s="110">
        <v>17.77</v>
      </c>
      <c r="AM32" s="110">
        <v>23.68</v>
      </c>
      <c r="AN32" s="110">
        <v>18.28</v>
      </c>
      <c r="AO32" s="110">
        <v>24.33</v>
      </c>
      <c r="AP32" s="110">
        <v>15.26</v>
      </c>
      <c r="AQ32" s="110">
        <v>21.1</v>
      </c>
      <c r="AR32" s="111">
        <v>15.35</v>
      </c>
      <c r="AS32" s="111">
        <v>21.22</v>
      </c>
      <c r="AT32" s="111">
        <v>15.44</v>
      </c>
      <c r="AU32" s="111">
        <v>21.35</v>
      </c>
      <c r="AV32" s="107" t="s">
        <v>52</v>
      </c>
      <c r="AW32" s="107" t="s">
        <v>53</v>
      </c>
      <c r="AX32" s="90"/>
    </row>
    <row r="33" spans="1:50" x14ac:dyDescent="0.3">
      <c r="A33" s="99" t="s">
        <v>48</v>
      </c>
      <c r="B33" s="100" t="s">
        <v>124</v>
      </c>
      <c r="C33" s="101">
        <v>7898133139260</v>
      </c>
      <c r="D33" s="102">
        <v>23843</v>
      </c>
      <c r="E33" s="103">
        <v>15000083</v>
      </c>
      <c r="F33" s="104" t="s">
        <v>197</v>
      </c>
      <c r="G33" s="105" t="s">
        <v>111</v>
      </c>
      <c r="H33" s="106" t="s">
        <v>27</v>
      </c>
      <c r="I33" s="107">
        <v>24</v>
      </c>
      <c r="J33" s="108">
        <f>'LISTA PREÇO 2022-Vigen 01.02.22'!J33</f>
        <v>3.97</v>
      </c>
      <c r="L33" s="108">
        <v>4.08</v>
      </c>
      <c r="M33" s="108">
        <f t="shared" si="1"/>
        <v>4.7831325301204828</v>
      </c>
      <c r="N33" s="108">
        <f t="shared" si="2"/>
        <v>4.0656626506024098</v>
      </c>
      <c r="O33" s="108">
        <f t="shared" si="2"/>
        <v>4.1134939759036149</v>
      </c>
      <c r="P33" s="108">
        <f t="shared" si="2"/>
        <v>4.1613253012048199</v>
      </c>
      <c r="Q33" s="108">
        <f t="shared" si="2"/>
        <v>4.209156626506025</v>
      </c>
      <c r="R33" s="108">
        <f t="shared" si="2"/>
        <v>4.25698795180723</v>
      </c>
      <c r="S33" s="108">
        <f t="shared" si="2"/>
        <v>4.304819277108435</v>
      </c>
      <c r="T33" s="108">
        <f t="shared" si="2"/>
        <v>4.3526506024096392</v>
      </c>
      <c r="U33" s="108">
        <f t="shared" si="2"/>
        <v>4.4004819277108442</v>
      </c>
      <c r="V33" s="108">
        <f t="shared" si="2"/>
        <v>4.4483132530120484</v>
      </c>
      <c r="W33" s="108">
        <f t="shared" si="2"/>
        <v>4.615722891566266</v>
      </c>
      <c r="X33" s="108">
        <f t="shared" si="2"/>
        <v>4.7831325301204828</v>
      </c>
      <c r="Y33" s="108">
        <v>3.78</v>
      </c>
      <c r="Z33" s="108">
        <v>6.8249999999999993</v>
      </c>
      <c r="AA33" s="108">
        <v>0</v>
      </c>
      <c r="AC33" s="108">
        <v>17.77</v>
      </c>
      <c r="AD33" s="110">
        <v>14.18</v>
      </c>
      <c r="AE33" s="110">
        <v>19.02</v>
      </c>
      <c r="AF33" s="110">
        <v>16.38</v>
      </c>
      <c r="AG33" s="110">
        <v>21.88</v>
      </c>
      <c r="AH33" s="110">
        <v>17.52</v>
      </c>
      <c r="AI33" s="110">
        <v>23.35</v>
      </c>
      <c r="AJ33" s="110">
        <v>17.64</v>
      </c>
      <c r="AK33" s="110">
        <v>23.5</v>
      </c>
      <c r="AL33" s="110">
        <v>17.77</v>
      </c>
      <c r="AM33" s="110">
        <v>23.68</v>
      </c>
      <c r="AN33" s="110">
        <v>18.28</v>
      </c>
      <c r="AO33" s="110">
        <v>24.33</v>
      </c>
      <c r="AP33" s="110">
        <v>15.26</v>
      </c>
      <c r="AQ33" s="110">
        <v>21.1</v>
      </c>
      <c r="AR33" s="111">
        <v>15.35</v>
      </c>
      <c r="AS33" s="111">
        <v>21.22</v>
      </c>
      <c r="AT33" s="111">
        <v>15.44</v>
      </c>
      <c r="AU33" s="111">
        <v>21.35</v>
      </c>
      <c r="AV33" s="107" t="s">
        <v>52</v>
      </c>
      <c r="AW33" s="107" t="s">
        <v>53</v>
      </c>
      <c r="AX33" s="90"/>
    </row>
    <row r="34" spans="1:50" x14ac:dyDescent="0.3">
      <c r="A34" s="99" t="s">
        <v>48</v>
      </c>
      <c r="B34" s="100" t="s">
        <v>124</v>
      </c>
      <c r="C34" s="101">
        <v>7898133139239</v>
      </c>
      <c r="D34" s="102">
        <v>23846</v>
      </c>
      <c r="E34" s="103">
        <v>15000084</v>
      </c>
      <c r="F34" s="104" t="s">
        <v>196</v>
      </c>
      <c r="G34" s="105" t="s">
        <v>111</v>
      </c>
      <c r="H34" s="106" t="s">
        <v>27</v>
      </c>
      <c r="I34" s="107">
        <v>24</v>
      </c>
      <c r="J34" s="108">
        <f>'LISTA PREÇO 2022-Vigen 01.02.22'!J34</f>
        <v>3.97</v>
      </c>
      <c r="L34" s="108">
        <v>4.08</v>
      </c>
      <c r="M34" s="108">
        <f t="shared" si="1"/>
        <v>4.7831325301204828</v>
      </c>
      <c r="N34" s="108">
        <f t="shared" si="2"/>
        <v>4.0656626506024098</v>
      </c>
      <c r="O34" s="108">
        <f t="shared" si="2"/>
        <v>4.1134939759036149</v>
      </c>
      <c r="P34" s="108">
        <f t="shared" si="2"/>
        <v>4.1613253012048199</v>
      </c>
      <c r="Q34" s="108">
        <f t="shared" si="2"/>
        <v>4.209156626506025</v>
      </c>
      <c r="R34" s="108">
        <f t="shared" si="2"/>
        <v>4.25698795180723</v>
      </c>
      <c r="S34" s="108">
        <f t="shared" si="2"/>
        <v>4.304819277108435</v>
      </c>
      <c r="T34" s="108">
        <f t="shared" si="2"/>
        <v>4.3526506024096392</v>
      </c>
      <c r="U34" s="108">
        <f t="shared" si="2"/>
        <v>4.4004819277108442</v>
      </c>
      <c r="V34" s="108">
        <f t="shared" si="2"/>
        <v>4.4483132530120484</v>
      </c>
      <c r="W34" s="108">
        <f t="shared" si="2"/>
        <v>4.615722891566266</v>
      </c>
      <c r="X34" s="108">
        <f t="shared" si="2"/>
        <v>4.7831325301204828</v>
      </c>
      <c r="Y34" s="108">
        <v>3.78</v>
      </c>
      <c r="Z34" s="108">
        <v>0</v>
      </c>
      <c r="AA34" s="108">
        <v>0</v>
      </c>
      <c r="AC34" s="108">
        <v>17.77</v>
      </c>
      <c r="AD34" s="110">
        <v>14.18</v>
      </c>
      <c r="AE34" s="110">
        <v>19.02</v>
      </c>
      <c r="AF34" s="110">
        <v>16.38</v>
      </c>
      <c r="AG34" s="110">
        <v>21.88</v>
      </c>
      <c r="AH34" s="110">
        <v>17.52</v>
      </c>
      <c r="AI34" s="110">
        <v>23.35</v>
      </c>
      <c r="AJ34" s="110">
        <v>17.64</v>
      </c>
      <c r="AK34" s="110">
        <v>23.5</v>
      </c>
      <c r="AL34" s="110">
        <v>17.77</v>
      </c>
      <c r="AM34" s="110">
        <v>23.68</v>
      </c>
      <c r="AN34" s="110">
        <v>18.28</v>
      </c>
      <c r="AO34" s="110">
        <v>24.33</v>
      </c>
      <c r="AP34" s="110">
        <v>15.26</v>
      </c>
      <c r="AQ34" s="110">
        <v>21.1</v>
      </c>
      <c r="AR34" s="111">
        <v>15.35</v>
      </c>
      <c r="AS34" s="111">
        <v>21.22</v>
      </c>
      <c r="AT34" s="111">
        <v>15.44</v>
      </c>
      <c r="AU34" s="111">
        <v>21.35</v>
      </c>
      <c r="AV34" s="107" t="s">
        <v>52</v>
      </c>
      <c r="AW34" s="107" t="s">
        <v>53</v>
      </c>
      <c r="AX34" s="90"/>
    </row>
    <row r="35" spans="1:50" x14ac:dyDescent="0.3">
      <c r="A35" s="99" t="s">
        <v>48</v>
      </c>
      <c r="B35" s="100" t="s">
        <v>124</v>
      </c>
      <c r="C35" s="101">
        <v>7898133137297</v>
      </c>
      <c r="D35" s="102">
        <v>23842</v>
      </c>
      <c r="E35" s="103">
        <v>15000161</v>
      </c>
      <c r="F35" s="104" t="s">
        <v>198</v>
      </c>
      <c r="G35" s="105" t="s">
        <v>111</v>
      </c>
      <c r="H35" s="106" t="s">
        <v>27</v>
      </c>
      <c r="I35" s="107">
        <v>30</v>
      </c>
      <c r="J35" s="108">
        <f>'LISTA PREÇO 2022-Vigen 01.02.22'!J35</f>
        <v>4.3899999999999997</v>
      </c>
      <c r="L35" s="108">
        <v>4.3099999999999996</v>
      </c>
      <c r="M35" s="108">
        <f t="shared" si="1"/>
        <v>5.2891566265060241</v>
      </c>
      <c r="N35" s="108">
        <f t="shared" si="2"/>
        <v>4.4957831325301205</v>
      </c>
      <c r="O35" s="108">
        <f t="shared" si="2"/>
        <v>4.5486746987951809</v>
      </c>
      <c r="P35" s="108">
        <f t="shared" si="2"/>
        <v>4.6015662650602414</v>
      </c>
      <c r="Q35" s="108">
        <f t="shared" si="2"/>
        <v>4.6544578313253009</v>
      </c>
      <c r="R35" s="108">
        <f t="shared" si="2"/>
        <v>4.7073493975903613</v>
      </c>
      <c r="S35" s="108">
        <f t="shared" si="2"/>
        <v>4.7602409638554217</v>
      </c>
      <c r="T35" s="108">
        <f t="shared" si="2"/>
        <v>4.8131325301204813</v>
      </c>
      <c r="U35" s="108">
        <f t="shared" si="2"/>
        <v>4.8660240963855417</v>
      </c>
      <c r="V35" s="108">
        <f t="shared" si="2"/>
        <v>4.9189156626506012</v>
      </c>
      <c r="W35" s="108">
        <f t="shared" si="2"/>
        <v>5.1040361445783136</v>
      </c>
      <c r="X35" s="108">
        <f t="shared" si="2"/>
        <v>5.2891566265060241</v>
      </c>
      <c r="Y35" s="108">
        <v>4.18</v>
      </c>
      <c r="Z35" s="108">
        <v>10.079999999999998</v>
      </c>
      <c r="AA35" s="108">
        <v>9.804000000000002</v>
      </c>
      <c r="AC35" s="108">
        <v>31.64</v>
      </c>
      <c r="AD35" s="110">
        <v>25.24</v>
      </c>
      <c r="AE35" s="110">
        <v>33.85</v>
      </c>
      <c r="AF35" s="110">
        <v>29.17</v>
      </c>
      <c r="AG35" s="110">
        <v>38.96</v>
      </c>
      <c r="AH35" s="110">
        <v>31.2</v>
      </c>
      <c r="AI35" s="110">
        <v>41.58</v>
      </c>
      <c r="AJ35" s="110">
        <v>31.41</v>
      </c>
      <c r="AK35" s="110">
        <v>41.85</v>
      </c>
      <c r="AL35" s="110">
        <v>31.64</v>
      </c>
      <c r="AM35" s="110">
        <v>42.15</v>
      </c>
      <c r="AN35" s="110">
        <v>32.56</v>
      </c>
      <c r="AO35" s="110">
        <v>43.34</v>
      </c>
      <c r="AP35" s="110">
        <v>27.16</v>
      </c>
      <c r="AQ35" s="110">
        <v>37.549999999999997</v>
      </c>
      <c r="AR35" s="111">
        <v>27.33</v>
      </c>
      <c r="AS35" s="111">
        <v>37.78</v>
      </c>
      <c r="AT35" s="111">
        <v>27.49</v>
      </c>
      <c r="AU35" s="111">
        <v>38</v>
      </c>
      <c r="AV35" s="107" t="s">
        <v>52</v>
      </c>
      <c r="AW35" s="107" t="s">
        <v>53</v>
      </c>
      <c r="AX35" s="90"/>
    </row>
    <row r="36" spans="1:50" x14ac:dyDescent="0.3">
      <c r="A36" s="99" t="s">
        <v>48</v>
      </c>
      <c r="B36" s="100" t="s">
        <v>124</v>
      </c>
      <c r="C36" s="101">
        <v>7898133137334</v>
      </c>
      <c r="D36" s="102">
        <v>23847</v>
      </c>
      <c r="E36" s="103">
        <v>15000162</v>
      </c>
      <c r="F36" s="104" t="s">
        <v>195</v>
      </c>
      <c r="G36" s="105" t="s">
        <v>111</v>
      </c>
      <c r="H36" s="106" t="s">
        <v>27</v>
      </c>
      <c r="I36" s="107">
        <v>30</v>
      </c>
      <c r="J36" s="108">
        <f>'LISTA PREÇO 2022-Vigen 01.02.22'!J36</f>
        <v>4.3899999999999997</v>
      </c>
      <c r="L36" s="108">
        <v>4.3099999999999996</v>
      </c>
      <c r="M36" s="108">
        <f t="shared" si="1"/>
        <v>5.2891566265060241</v>
      </c>
      <c r="N36" s="108">
        <f t="shared" si="2"/>
        <v>4.4957831325301205</v>
      </c>
      <c r="O36" s="108">
        <f t="shared" si="2"/>
        <v>4.5486746987951809</v>
      </c>
      <c r="P36" s="108">
        <f t="shared" si="2"/>
        <v>4.6015662650602414</v>
      </c>
      <c r="Q36" s="108">
        <f t="shared" si="2"/>
        <v>4.6544578313253009</v>
      </c>
      <c r="R36" s="108">
        <f t="shared" si="2"/>
        <v>4.7073493975903613</v>
      </c>
      <c r="S36" s="108">
        <f t="shared" si="2"/>
        <v>4.7602409638554217</v>
      </c>
      <c r="T36" s="108">
        <f t="shared" si="2"/>
        <v>4.8131325301204813</v>
      </c>
      <c r="U36" s="108">
        <f t="shared" si="2"/>
        <v>4.8660240963855417</v>
      </c>
      <c r="V36" s="108">
        <f t="shared" si="2"/>
        <v>4.9189156626506012</v>
      </c>
      <c r="W36" s="108">
        <f t="shared" si="2"/>
        <v>5.1040361445783136</v>
      </c>
      <c r="X36" s="108">
        <f t="shared" si="2"/>
        <v>5.2891566265060241</v>
      </c>
      <c r="Y36" s="108">
        <v>4.18</v>
      </c>
      <c r="Z36" s="108">
        <v>0</v>
      </c>
      <c r="AA36" s="108">
        <v>0</v>
      </c>
      <c r="AC36" s="108">
        <v>27.63</v>
      </c>
      <c r="AD36" s="110">
        <v>22.04</v>
      </c>
      <c r="AE36" s="110">
        <v>29.56</v>
      </c>
      <c r="AF36" s="110">
        <v>25.48</v>
      </c>
      <c r="AG36" s="110">
        <v>34.03</v>
      </c>
      <c r="AH36" s="110">
        <v>27.24</v>
      </c>
      <c r="AI36" s="110">
        <v>36.299999999999997</v>
      </c>
      <c r="AJ36" s="110">
        <v>27.43</v>
      </c>
      <c r="AK36" s="110">
        <v>36.549999999999997</v>
      </c>
      <c r="AL36" s="110">
        <v>27.63</v>
      </c>
      <c r="AM36" s="110">
        <v>36.81</v>
      </c>
      <c r="AN36" s="110">
        <v>28.43</v>
      </c>
      <c r="AO36" s="110">
        <v>37.840000000000003</v>
      </c>
      <c r="AP36" s="110">
        <v>23.72</v>
      </c>
      <c r="AQ36" s="110">
        <v>32.79</v>
      </c>
      <c r="AR36" s="111">
        <v>23.86</v>
      </c>
      <c r="AS36" s="111">
        <v>32.99</v>
      </c>
      <c r="AT36" s="111">
        <v>24.01</v>
      </c>
      <c r="AU36" s="111">
        <v>33.19</v>
      </c>
      <c r="AV36" s="107" t="s">
        <v>52</v>
      </c>
      <c r="AW36" s="107" t="s">
        <v>53</v>
      </c>
      <c r="AX36" s="90"/>
    </row>
    <row r="37" spans="1:50" x14ac:dyDescent="0.3">
      <c r="A37" s="99" t="s">
        <v>48</v>
      </c>
      <c r="B37" s="100" t="s">
        <v>124</v>
      </c>
      <c r="C37" s="101">
        <v>7898133137372</v>
      </c>
      <c r="D37" s="102">
        <v>23850</v>
      </c>
      <c r="E37" s="103">
        <v>15000163</v>
      </c>
      <c r="F37" s="104" t="s">
        <v>194</v>
      </c>
      <c r="G37" s="105" t="s">
        <v>111</v>
      </c>
      <c r="H37" s="106" t="s">
        <v>27</v>
      </c>
      <c r="I37" s="107">
        <v>30</v>
      </c>
      <c r="J37" s="108">
        <f>'LISTA PREÇO 2022-Vigen 01.02.22'!J37</f>
        <v>4.3899999999999997</v>
      </c>
      <c r="L37" s="108">
        <v>4.3099999999999996</v>
      </c>
      <c r="M37" s="108">
        <f t="shared" si="1"/>
        <v>5.2891566265060241</v>
      </c>
      <c r="N37" s="108">
        <f t="shared" si="2"/>
        <v>4.4957831325301205</v>
      </c>
      <c r="O37" s="108">
        <f t="shared" si="2"/>
        <v>4.5486746987951809</v>
      </c>
      <c r="P37" s="108">
        <f t="shared" si="2"/>
        <v>4.6015662650602414</v>
      </c>
      <c r="Q37" s="108">
        <f t="shared" si="2"/>
        <v>4.6544578313253009</v>
      </c>
      <c r="R37" s="108">
        <f t="shared" si="2"/>
        <v>4.7073493975903613</v>
      </c>
      <c r="S37" s="108">
        <f t="shared" si="2"/>
        <v>4.7602409638554217</v>
      </c>
      <c r="T37" s="108">
        <f t="shared" si="2"/>
        <v>4.8131325301204813</v>
      </c>
      <c r="U37" s="108">
        <f t="shared" si="2"/>
        <v>4.8660240963855417</v>
      </c>
      <c r="V37" s="108">
        <f t="shared" si="2"/>
        <v>4.9189156626506012</v>
      </c>
      <c r="W37" s="108">
        <f t="shared" si="2"/>
        <v>5.1040361445783136</v>
      </c>
      <c r="X37" s="108">
        <f t="shared" si="2"/>
        <v>5.2891566265060241</v>
      </c>
      <c r="Y37" s="108">
        <v>4.18</v>
      </c>
      <c r="Z37" s="108">
        <v>10.399999999999999</v>
      </c>
      <c r="AA37" s="108">
        <v>9.804000000000002</v>
      </c>
      <c r="AC37" s="108">
        <v>32.68</v>
      </c>
      <c r="AD37" s="110">
        <v>26.07</v>
      </c>
      <c r="AE37" s="110">
        <v>34.97</v>
      </c>
      <c r="AF37" s="110">
        <v>30.13</v>
      </c>
      <c r="AG37" s="110">
        <v>40.24</v>
      </c>
      <c r="AH37" s="110">
        <v>32.22</v>
      </c>
      <c r="AI37" s="110">
        <v>42.94</v>
      </c>
      <c r="AJ37" s="110">
        <v>32.450000000000003</v>
      </c>
      <c r="AK37" s="110">
        <v>43.24</v>
      </c>
      <c r="AL37" s="110">
        <v>32.68</v>
      </c>
      <c r="AM37" s="110">
        <v>43.54</v>
      </c>
      <c r="AN37" s="110">
        <v>33.630000000000003</v>
      </c>
      <c r="AO37" s="110">
        <v>44.76</v>
      </c>
      <c r="AP37" s="110">
        <v>28.05</v>
      </c>
      <c r="AQ37" s="110">
        <v>38.78</v>
      </c>
      <c r="AR37" s="111">
        <v>28.22</v>
      </c>
      <c r="AS37" s="111">
        <v>39.01</v>
      </c>
      <c r="AT37" s="111">
        <v>28.4</v>
      </c>
      <c r="AU37" s="111">
        <v>39.26</v>
      </c>
      <c r="AV37" s="107" t="s">
        <v>52</v>
      </c>
      <c r="AW37" s="107" t="s">
        <v>53</v>
      </c>
      <c r="AX37" s="90"/>
    </row>
    <row r="38" spans="1:50" x14ac:dyDescent="0.3">
      <c r="A38" s="99" t="s">
        <v>48</v>
      </c>
      <c r="B38" s="100" t="s">
        <v>124</v>
      </c>
      <c r="C38" s="101">
        <v>7898133137310</v>
      </c>
      <c r="D38" s="102">
        <v>23855</v>
      </c>
      <c r="E38" s="103">
        <v>15000164</v>
      </c>
      <c r="F38" s="104" t="s">
        <v>192</v>
      </c>
      <c r="G38" s="105" t="s">
        <v>111</v>
      </c>
      <c r="H38" s="106" t="s">
        <v>27</v>
      </c>
      <c r="I38" s="107">
        <v>30</v>
      </c>
      <c r="J38" s="108">
        <f>'LISTA PREÇO 2022-Vigen 01.02.22'!J38</f>
        <v>4.3899999999999997</v>
      </c>
      <c r="L38" s="108">
        <v>4.3099999999999996</v>
      </c>
      <c r="M38" s="108">
        <f t="shared" si="1"/>
        <v>5.2891566265060241</v>
      </c>
      <c r="N38" s="108">
        <f t="shared" si="2"/>
        <v>4.4957831325301205</v>
      </c>
      <c r="O38" s="108">
        <f t="shared" si="2"/>
        <v>4.5486746987951809</v>
      </c>
      <c r="P38" s="108">
        <f t="shared" si="2"/>
        <v>4.6015662650602414</v>
      </c>
      <c r="Q38" s="108">
        <f t="shared" si="2"/>
        <v>4.6544578313253009</v>
      </c>
      <c r="R38" s="108">
        <f t="shared" si="2"/>
        <v>4.7073493975903613</v>
      </c>
      <c r="S38" s="108">
        <f t="shared" si="2"/>
        <v>4.7602409638554217</v>
      </c>
      <c r="T38" s="108">
        <f t="shared" si="2"/>
        <v>4.8131325301204813</v>
      </c>
      <c r="U38" s="108">
        <f t="shared" si="2"/>
        <v>4.8660240963855417</v>
      </c>
      <c r="V38" s="108">
        <f t="shared" si="2"/>
        <v>4.9189156626506012</v>
      </c>
      <c r="W38" s="108">
        <f t="shared" si="2"/>
        <v>5.1040361445783136</v>
      </c>
      <c r="X38" s="108">
        <f t="shared" si="2"/>
        <v>5.2891566265060241</v>
      </c>
      <c r="Y38" s="108">
        <v>4.18</v>
      </c>
      <c r="Z38" s="108">
        <v>0</v>
      </c>
      <c r="AA38" s="108">
        <v>0</v>
      </c>
      <c r="AC38" s="108">
        <v>32.61</v>
      </c>
      <c r="AD38" s="110">
        <v>26.02</v>
      </c>
      <c r="AE38" s="110">
        <v>34.9</v>
      </c>
      <c r="AF38" s="110">
        <v>30.07</v>
      </c>
      <c r="AG38" s="110">
        <v>40.159999999999997</v>
      </c>
      <c r="AH38" s="110">
        <v>32.15</v>
      </c>
      <c r="AI38" s="110">
        <v>42.85</v>
      </c>
      <c r="AJ38" s="110">
        <v>32.380000000000003</v>
      </c>
      <c r="AK38" s="110">
        <v>43.15</v>
      </c>
      <c r="AL38" s="110">
        <v>32.61</v>
      </c>
      <c r="AM38" s="110">
        <v>43.45</v>
      </c>
      <c r="AN38" s="110">
        <v>33.549999999999997</v>
      </c>
      <c r="AO38" s="110">
        <v>44.66</v>
      </c>
      <c r="AP38" s="110">
        <v>27.99</v>
      </c>
      <c r="AQ38" s="110">
        <v>38.700000000000003</v>
      </c>
      <c r="AR38" s="111">
        <v>28.16</v>
      </c>
      <c r="AS38" s="111">
        <v>38.93</v>
      </c>
      <c r="AT38" s="111">
        <v>28.34</v>
      </c>
      <c r="AU38" s="111">
        <v>39.18</v>
      </c>
      <c r="AV38" s="107" t="s">
        <v>52</v>
      </c>
      <c r="AW38" s="107" t="s">
        <v>53</v>
      </c>
      <c r="AX38" s="90"/>
    </row>
    <row r="39" spans="1:50" x14ac:dyDescent="0.3">
      <c r="A39" s="99" t="s">
        <v>48</v>
      </c>
      <c r="B39" s="100" t="s">
        <v>124</v>
      </c>
      <c r="C39" s="101">
        <v>7898133137396</v>
      </c>
      <c r="D39" s="102">
        <v>23862</v>
      </c>
      <c r="E39" s="103">
        <v>15000165</v>
      </c>
      <c r="F39" s="104" t="s">
        <v>190</v>
      </c>
      <c r="G39" s="105" t="s">
        <v>111</v>
      </c>
      <c r="H39" s="106" t="s">
        <v>27</v>
      </c>
      <c r="I39" s="107">
        <v>30</v>
      </c>
      <c r="J39" s="108">
        <f>'LISTA PREÇO 2022-Vigen 01.02.22'!J39</f>
        <v>4.3899999999999997</v>
      </c>
      <c r="L39" s="108">
        <v>4.3099999999999996</v>
      </c>
      <c r="M39" s="108">
        <f t="shared" si="1"/>
        <v>5.2891566265060241</v>
      </c>
      <c r="N39" s="108">
        <f t="shared" ref="N39:X54" si="3">$M39*(100%-N$6)</f>
        <v>4.4957831325301205</v>
      </c>
      <c r="O39" s="108">
        <f t="shared" si="3"/>
        <v>4.5486746987951809</v>
      </c>
      <c r="P39" s="108">
        <f t="shared" si="3"/>
        <v>4.6015662650602414</v>
      </c>
      <c r="Q39" s="108">
        <f t="shared" si="3"/>
        <v>4.6544578313253009</v>
      </c>
      <c r="R39" s="108">
        <f t="shared" si="3"/>
        <v>4.7073493975903613</v>
      </c>
      <c r="S39" s="108">
        <f t="shared" si="3"/>
        <v>4.7602409638554217</v>
      </c>
      <c r="T39" s="108">
        <f t="shared" si="3"/>
        <v>4.8131325301204813</v>
      </c>
      <c r="U39" s="108">
        <f t="shared" si="3"/>
        <v>4.8660240963855417</v>
      </c>
      <c r="V39" s="108">
        <f t="shared" si="3"/>
        <v>4.9189156626506012</v>
      </c>
      <c r="W39" s="108">
        <f t="shared" si="3"/>
        <v>5.1040361445783136</v>
      </c>
      <c r="X39" s="108">
        <f t="shared" si="3"/>
        <v>5.2891566265060241</v>
      </c>
      <c r="Y39" s="108">
        <v>4.18</v>
      </c>
      <c r="Z39" s="108">
        <v>0</v>
      </c>
      <c r="AA39" s="108">
        <v>0</v>
      </c>
      <c r="AC39" s="108">
        <v>27.63</v>
      </c>
      <c r="AD39" s="110">
        <v>22.04</v>
      </c>
      <c r="AE39" s="110">
        <v>29.56</v>
      </c>
      <c r="AF39" s="110">
        <v>25.48</v>
      </c>
      <c r="AG39" s="110">
        <v>34.03</v>
      </c>
      <c r="AH39" s="110">
        <v>27.24</v>
      </c>
      <c r="AI39" s="110">
        <v>36.299999999999997</v>
      </c>
      <c r="AJ39" s="110">
        <v>27.43</v>
      </c>
      <c r="AK39" s="110">
        <v>36.549999999999997</v>
      </c>
      <c r="AL39" s="110">
        <v>27.63</v>
      </c>
      <c r="AM39" s="110">
        <v>36.81</v>
      </c>
      <c r="AN39" s="110">
        <v>28.43</v>
      </c>
      <c r="AO39" s="110">
        <v>37.840000000000003</v>
      </c>
      <c r="AP39" s="110">
        <v>23.72</v>
      </c>
      <c r="AQ39" s="110">
        <v>32.79</v>
      </c>
      <c r="AR39" s="111">
        <v>23.86</v>
      </c>
      <c r="AS39" s="111">
        <v>32.99</v>
      </c>
      <c r="AT39" s="111">
        <v>24.01</v>
      </c>
      <c r="AU39" s="111">
        <v>33.19</v>
      </c>
      <c r="AV39" s="107" t="s">
        <v>52</v>
      </c>
      <c r="AW39" s="107" t="s">
        <v>53</v>
      </c>
      <c r="AX39" s="90"/>
    </row>
    <row r="40" spans="1:50" x14ac:dyDescent="0.3">
      <c r="A40" s="99" t="s">
        <v>48</v>
      </c>
      <c r="B40" s="100" t="s">
        <v>124</v>
      </c>
      <c r="C40" s="101">
        <v>7898133137358</v>
      </c>
      <c r="D40" s="102">
        <v>23867</v>
      </c>
      <c r="E40" s="103">
        <v>15000166</v>
      </c>
      <c r="F40" s="104" t="s">
        <v>188</v>
      </c>
      <c r="G40" s="105" t="s">
        <v>111</v>
      </c>
      <c r="H40" s="106" t="s">
        <v>27</v>
      </c>
      <c r="I40" s="107">
        <v>30</v>
      </c>
      <c r="J40" s="108">
        <f>'LISTA PREÇO 2022-Vigen 01.02.22'!J40</f>
        <v>4.3899999999999997</v>
      </c>
      <c r="L40" s="108">
        <v>4.3099999999999987</v>
      </c>
      <c r="M40" s="108">
        <f t="shared" si="1"/>
        <v>5.2891566265060241</v>
      </c>
      <c r="N40" s="108">
        <f t="shared" si="3"/>
        <v>4.4957831325301205</v>
      </c>
      <c r="O40" s="108">
        <f t="shared" si="3"/>
        <v>4.5486746987951809</v>
      </c>
      <c r="P40" s="108">
        <f t="shared" si="3"/>
        <v>4.6015662650602414</v>
      </c>
      <c r="Q40" s="108">
        <f t="shared" si="3"/>
        <v>4.6544578313253009</v>
      </c>
      <c r="R40" s="108">
        <f t="shared" si="3"/>
        <v>4.7073493975903613</v>
      </c>
      <c r="S40" s="108">
        <f t="shared" si="3"/>
        <v>4.7602409638554217</v>
      </c>
      <c r="T40" s="108">
        <f t="shared" si="3"/>
        <v>4.8131325301204813</v>
      </c>
      <c r="U40" s="108">
        <f t="shared" si="3"/>
        <v>4.8660240963855417</v>
      </c>
      <c r="V40" s="108">
        <f t="shared" si="3"/>
        <v>4.9189156626506012</v>
      </c>
      <c r="W40" s="108">
        <f t="shared" si="3"/>
        <v>5.1040361445783136</v>
      </c>
      <c r="X40" s="108">
        <f t="shared" si="3"/>
        <v>5.2891566265060241</v>
      </c>
      <c r="Y40" s="108">
        <v>4.18</v>
      </c>
      <c r="Z40" s="108">
        <v>0</v>
      </c>
      <c r="AA40" s="108">
        <v>0</v>
      </c>
      <c r="AC40" s="108">
        <v>27.53</v>
      </c>
      <c r="AD40" s="110">
        <v>21.96</v>
      </c>
      <c r="AE40" s="110">
        <v>29.45</v>
      </c>
      <c r="AF40" s="110">
        <v>25.38</v>
      </c>
      <c r="AG40" s="110">
        <v>33.9</v>
      </c>
      <c r="AH40" s="110">
        <v>27.14</v>
      </c>
      <c r="AI40" s="110">
        <v>36.17</v>
      </c>
      <c r="AJ40" s="110">
        <v>27.33</v>
      </c>
      <c r="AK40" s="110">
        <v>36.42</v>
      </c>
      <c r="AL40" s="110">
        <v>27.53</v>
      </c>
      <c r="AM40" s="110">
        <v>36.68</v>
      </c>
      <c r="AN40" s="110">
        <v>28.33</v>
      </c>
      <c r="AO40" s="110">
        <v>37.71</v>
      </c>
      <c r="AP40" s="110">
        <v>23.63</v>
      </c>
      <c r="AQ40" s="110">
        <v>32.67</v>
      </c>
      <c r="AR40" s="111">
        <v>23.78</v>
      </c>
      <c r="AS40" s="111">
        <v>32.869999999999997</v>
      </c>
      <c r="AT40" s="111">
        <v>23.92</v>
      </c>
      <c r="AU40" s="111">
        <v>33.07</v>
      </c>
      <c r="AV40" s="107" t="s">
        <v>52</v>
      </c>
      <c r="AW40" s="107" t="s">
        <v>53</v>
      </c>
      <c r="AX40" s="90"/>
    </row>
    <row r="41" spans="1:50" x14ac:dyDescent="0.3">
      <c r="A41" s="99" t="s">
        <v>48</v>
      </c>
      <c r="B41" s="100" t="s">
        <v>124</v>
      </c>
      <c r="C41" s="101">
        <v>7898133134234</v>
      </c>
      <c r="D41" s="102">
        <v>23851</v>
      </c>
      <c r="E41" s="103">
        <v>15000085</v>
      </c>
      <c r="F41" s="104" t="s">
        <v>193</v>
      </c>
      <c r="G41" s="105" t="s">
        <v>109</v>
      </c>
      <c r="H41" s="106" t="s">
        <v>27</v>
      </c>
      <c r="I41" s="107">
        <v>100</v>
      </c>
      <c r="J41" s="108">
        <f>'LISTA PREÇO 2022-Vigen 01.02.22'!J41</f>
        <v>1.88</v>
      </c>
      <c r="L41" s="108">
        <v>1.84</v>
      </c>
      <c r="M41" s="108">
        <f t="shared" si="1"/>
        <v>2.2650602409638556</v>
      </c>
      <c r="N41" s="108">
        <f t="shared" si="3"/>
        <v>1.9253012048192772</v>
      </c>
      <c r="O41" s="108">
        <f t="shared" si="3"/>
        <v>1.9479518072289157</v>
      </c>
      <c r="P41" s="108">
        <f t="shared" si="3"/>
        <v>1.9706024096385544</v>
      </c>
      <c r="Q41" s="108">
        <f t="shared" si="3"/>
        <v>1.9932530120481931</v>
      </c>
      <c r="R41" s="108">
        <f t="shared" si="3"/>
        <v>2.0159036144578315</v>
      </c>
      <c r="S41" s="108">
        <f t="shared" si="3"/>
        <v>2.0385542168674702</v>
      </c>
      <c r="T41" s="108">
        <f t="shared" si="3"/>
        <v>2.0612048192771084</v>
      </c>
      <c r="U41" s="108">
        <f t="shared" si="3"/>
        <v>2.0838554216867471</v>
      </c>
      <c r="V41" s="108">
        <f t="shared" si="3"/>
        <v>2.1065060240963853</v>
      </c>
      <c r="W41" s="108">
        <f t="shared" si="3"/>
        <v>2.1857831325301205</v>
      </c>
      <c r="X41" s="108">
        <f t="shared" si="3"/>
        <v>2.2650602409638556</v>
      </c>
      <c r="Y41" s="108">
        <v>0</v>
      </c>
      <c r="Z41" s="108">
        <v>4.4205000000000005</v>
      </c>
      <c r="AA41" s="108">
        <v>0</v>
      </c>
      <c r="AC41" s="108">
        <v>21.06</v>
      </c>
      <c r="AD41" s="110">
        <v>16.8</v>
      </c>
      <c r="AE41" s="110">
        <v>22.53</v>
      </c>
      <c r="AF41" s="110">
        <v>19.420000000000002</v>
      </c>
      <c r="AG41" s="110">
        <v>25.94</v>
      </c>
      <c r="AH41" s="110">
        <v>20.76</v>
      </c>
      <c r="AI41" s="110">
        <v>27.67</v>
      </c>
      <c r="AJ41" s="110">
        <v>20.91</v>
      </c>
      <c r="AK41" s="110">
        <v>27.86</v>
      </c>
      <c r="AL41" s="110">
        <v>21.06</v>
      </c>
      <c r="AM41" s="110">
        <v>28.06</v>
      </c>
      <c r="AN41" s="110">
        <v>21.67</v>
      </c>
      <c r="AO41" s="110">
        <v>28.84</v>
      </c>
      <c r="AP41" s="110">
        <v>18.079999999999998</v>
      </c>
      <c r="AQ41" s="110">
        <v>25</v>
      </c>
      <c r="AR41" s="111">
        <v>18.190000000000001</v>
      </c>
      <c r="AS41" s="111">
        <v>25.15</v>
      </c>
      <c r="AT41" s="111">
        <v>18.3</v>
      </c>
      <c r="AU41" s="111">
        <v>25.3</v>
      </c>
      <c r="AV41" s="107" t="s">
        <v>52</v>
      </c>
      <c r="AW41" s="107" t="s">
        <v>55</v>
      </c>
      <c r="AX41" s="90"/>
    </row>
    <row r="42" spans="1:50" x14ac:dyDescent="0.3">
      <c r="A42" s="112" t="s">
        <v>48</v>
      </c>
      <c r="B42" s="113" t="s">
        <v>124</v>
      </c>
      <c r="C42" s="114">
        <v>7898133134760</v>
      </c>
      <c r="D42" s="115">
        <v>23857</v>
      </c>
      <c r="E42" s="116">
        <v>15000086</v>
      </c>
      <c r="F42" s="117" t="s">
        <v>191</v>
      </c>
      <c r="G42" s="118" t="s">
        <v>109</v>
      </c>
      <c r="H42" s="119" t="s">
        <v>27</v>
      </c>
      <c r="I42" s="120">
        <v>50</v>
      </c>
      <c r="J42" s="108">
        <f>'LISTA PREÇO 2022-Vigen 01.02.22'!J42</f>
        <v>4.34</v>
      </c>
      <c r="L42" s="121">
        <v>4.2622</v>
      </c>
      <c r="M42" s="108">
        <f t="shared" si="1"/>
        <v>5.2289156626506026</v>
      </c>
      <c r="N42" s="108">
        <f t="shared" si="3"/>
        <v>4.4445783132530119</v>
      </c>
      <c r="O42" s="108">
        <f t="shared" si="3"/>
        <v>4.4968674698795184</v>
      </c>
      <c r="P42" s="108">
        <f t="shared" si="3"/>
        <v>4.5491566265060239</v>
      </c>
      <c r="Q42" s="108">
        <f t="shared" si="3"/>
        <v>4.6014457831325304</v>
      </c>
      <c r="R42" s="108">
        <f t="shared" si="3"/>
        <v>4.653734939759036</v>
      </c>
      <c r="S42" s="108">
        <f t="shared" si="3"/>
        <v>4.7060240963855424</v>
      </c>
      <c r="T42" s="108">
        <f t="shared" si="3"/>
        <v>4.758313253012048</v>
      </c>
      <c r="U42" s="108">
        <f t="shared" si="3"/>
        <v>4.8106024096385545</v>
      </c>
      <c r="V42" s="108">
        <f t="shared" si="3"/>
        <v>4.8628915662650591</v>
      </c>
      <c r="W42" s="108">
        <f t="shared" si="3"/>
        <v>5.0459036144578313</v>
      </c>
      <c r="X42" s="108">
        <f t="shared" si="3"/>
        <v>5.2289156626506026</v>
      </c>
      <c r="Y42" s="108">
        <v>0</v>
      </c>
      <c r="Z42" s="108">
        <v>0</v>
      </c>
      <c r="AA42" s="108">
        <v>0</v>
      </c>
      <c r="AC42" s="121">
        <v>23.93</v>
      </c>
      <c r="AD42" s="122">
        <v>19.09</v>
      </c>
      <c r="AE42" s="122">
        <v>25.6</v>
      </c>
      <c r="AF42" s="122">
        <v>22.06</v>
      </c>
      <c r="AG42" s="122">
        <v>29.46</v>
      </c>
      <c r="AH42" s="122">
        <v>23.59</v>
      </c>
      <c r="AI42" s="122">
        <v>31.44</v>
      </c>
      <c r="AJ42" s="122">
        <v>23.76</v>
      </c>
      <c r="AK42" s="122">
        <v>31.66</v>
      </c>
      <c r="AL42" s="122">
        <v>23.93</v>
      </c>
      <c r="AM42" s="122">
        <v>31.88</v>
      </c>
      <c r="AN42" s="122">
        <v>24.62</v>
      </c>
      <c r="AO42" s="122">
        <v>32.770000000000003</v>
      </c>
      <c r="AP42" s="122">
        <v>20.54</v>
      </c>
      <c r="AQ42" s="122">
        <v>28.4</v>
      </c>
      <c r="AR42" s="123">
        <v>20.67</v>
      </c>
      <c r="AS42" s="123">
        <v>28.58</v>
      </c>
      <c r="AT42" s="123">
        <v>20.79</v>
      </c>
      <c r="AU42" s="123">
        <v>28.74</v>
      </c>
      <c r="AV42" s="120" t="s">
        <v>52</v>
      </c>
      <c r="AW42" s="120" t="s">
        <v>55</v>
      </c>
      <c r="AX42" s="124"/>
    </row>
    <row r="43" spans="1:50" x14ac:dyDescent="0.3">
      <c r="A43" s="99" t="s">
        <v>48</v>
      </c>
      <c r="B43" s="100" t="s">
        <v>124</v>
      </c>
      <c r="C43" s="101">
        <v>7898133130281</v>
      </c>
      <c r="D43" s="102">
        <v>23863</v>
      </c>
      <c r="E43" s="103">
        <v>15000087</v>
      </c>
      <c r="F43" s="104" t="s">
        <v>189</v>
      </c>
      <c r="G43" s="105" t="s">
        <v>59</v>
      </c>
      <c r="H43" s="106" t="s">
        <v>27</v>
      </c>
      <c r="I43" s="107">
        <v>50</v>
      </c>
      <c r="J43" s="108">
        <f>'LISTA PREÇO 2022-Vigen 01.02.22'!J43</f>
        <v>3.54</v>
      </c>
      <c r="L43" s="108"/>
      <c r="M43" s="108">
        <f t="shared" si="1"/>
        <v>4.2650602409638561</v>
      </c>
      <c r="N43" s="108">
        <f t="shared" si="3"/>
        <v>3.6253012048192774</v>
      </c>
      <c r="O43" s="108">
        <f t="shared" si="3"/>
        <v>3.6679518072289161</v>
      </c>
      <c r="P43" s="108">
        <f t="shared" si="3"/>
        <v>3.7106024096385548</v>
      </c>
      <c r="Q43" s="108">
        <f t="shared" si="3"/>
        <v>3.7532530120481935</v>
      </c>
      <c r="R43" s="108">
        <f t="shared" si="3"/>
        <v>3.7959036144578318</v>
      </c>
      <c r="S43" s="108">
        <f t="shared" si="3"/>
        <v>3.8385542168674704</v>
      </c>
      <c r="T43" s="108">
        <f t="shared" si="3"/>
        <v>3.8812048192771087</v>
      </c>
      <c r="U43" s="108">
        <f t="shared" si="3"/>
        <v>3.9238554216867474</v>
      </c>
      <c r="V43" s="108">
        <f t="shared" si="3"/>
        <v>3.9665060240963852</v>
      </c>
      <c r="W43" s="108">
        <f t="shared" si="3"/>
        <v>4.1157831325301206</v>
      </c>
      <c r="X43" s="108">
        <f t="shared" si="3"/>
        <v>4.2650602409638561</v>
      </c>
      <c r="Y43" s="108">
        <v>0</v>
      </c>
      <c r="Z43" s="108">
        <v>0</v>
      </c>
      <c r="AA43" s="108">
        <v>0</v>
      </c>
      <c r="AC43" s="108">
        <v>21.63</v>
      </c>
      <c r="AD43" s="110">
        <v>17.260000000000002</v>
      </c>
      <c r="AE43" s="110">
        <v>23.15</v>
      </c>
      <c r="AF43" s="110">
        <v>19.940000000000001</v>
      </c>
      <c r="AG43" s="110">
        <v>26.63</v>
      </c>
      <c r="AH43" s="110">
        <v>21.33</v>
      </c>
      <c r="AI43" s="110">
        <v>28.43</v>
      </c>
      <c r="AJ43" s="110">
        <v>21.47</v>
      </c>
      <c r="AK43" s="110">
        <v>28.61</v>
      </c>
      <c r="AL43" s="110">
        <v>21.63</v>
      </c>
      <c r="AM43" s="110">
        <v>28.82</v>
      </c>
      <c r="AN43" s="110">
        <v>22.26</v>
      </c>
      <c r="AO43" s="110">
        <v>29.63</v>
      </c>
      <c r="AP43" s="110">
        <v>18.57</v>
      </c>
      <c r="AQ43" s="110">
        <v>25.67</v>
      </c>
      <c r="AR43" s="111">
        <v>18.68</v>
      </c>
      <c r="AS43" s="111">
        <v>25.82</v>
      </c>
      <c r="AT43" s="111">
        <v>18.8</v>
      </c>
      <c r="AU43" s="111">
        <v>25.99</v>
      </c>
      <c r="AV43" s="107" t="s">
        <v>52</v>
      </c>
      <c r="AW43" s="107" t="s">
        <v>53</v>
      </c>
      <c r="AX43" s="90"/>
    </row>
    <row r="44" spans="1:50" x14ac:dyDescent="0.3">
      <c r="A44" s="99" t="s">
        <v>48</v>
      </c>
      <c r="B44" s="100" t="s">
        <v>124</v>
      </c>
      <c r="C44" s="101">
        <v>7898133134753</v>
      </c>
      <c r="D44" s="102">
        <v>23868</v>
      </c>
      <c r="E44" s="103">
        <v>15000088</v>
      </c>
      <c r="F44" s="104" t="s">
        <v>187</v>
      </c>
      <c r="G44" s="105" t="s">
        <v>109</v>
      </c>
      <c r="H44" s="106" t="s">
        <v>27</v>
      </c>
      <c r="I44" s="107">
        <v>100</v>
      </c>
      <c r="J44" s="108">
        <f>'LISTA PREÇO 2022-Vigen 01.02.22'!J44</f>
        <v>5.09</v>
      </c>
      <c r="L44" s="108"/>
      <c r="M44" s="108">
        <f t="shared" si="1"/>
        <v>6.1325301204819276</v>
      </c>
      <c r="N44" s="108">
        <f t="shared" si="3"/>
        <v>5.2126506024096386</v>
      </c>
      <c r="O44" s="108">
        <f t="shared" si="3"/>
        <v>5.273975903614458</v>
      </c>
      <c r="P44" s="108">
        <f t="shared" si="3"/>
        <v>5.3353012048192774</v>
      </c>
      <c r="Q44" s="108">
        <f t="shared" si="3"/>
        <v>5.3966265060240959</v>
      </c>
      <c r="R44" s="108">
        <f t="shared" si="3"/>
        <v>5.4579518072289153</v>
      </c>
      <c r="S44" s="108">
        <f t="shared" si="3"/>
        <v>5.5192771084337346</v>
      </c>
      <c r="T44" s="108">
        <f t="shared" si="3"/>
        <v>5.580602409638554</v>
      </c>
      <c r="U44" s="108">
        <f t="shared" si="3"/>
        <v>5.6419277108433725</v>
      </c>
      <c r="V44" s="108">
        <f t="shared" si="3"/>
        <v>5.7032530120481919</v>
      </c>
      <c r="W44" s="108">
        <f t="shared" si="3"/>
        <v>5.9178915662650597</v>
      </c>
      <c r="X44" s="108">
        <f t="shared" si="3"/>
        <v>6.1325301204819276</v>
      </c>
      <c r="Y44" s="108">
        <v>4.8499999999999996</v>
      </c>
      <c r="Z44" s="108">
        <v>9.8115000000000023</v>
      </c>
      <c r="AA44" s="108">
        <v>0</v>
      </c>
      <c r="AC44" s="108">
        <v>31.65</v>
      </c>
      <c r="AD44" s="110">
        <v>25.25</v>
      </c>
      <c r="AE44" s="110">
        <v>33.869999999999997</v>
      </c>
      <c r="AF44" s="110">
        <v>29.18</v>
      </c>
      <c r="AG44" s="110">
        <v>38.97</v>
      </c>
      <c r="AH44" s="110">
        <v>31.21</v>
      </c>
      <c r="AI44" s="110">
        <v>41.6</v>
      </c>
      <c r="AJ44" s="110">
        <v>31.42</v>
      </c>
      <c r="AK44" s="110">
        <v>41.87</v>
      </c>
      <c r="AL44" s="110">
        <v>31.65</v>
      </c>
      <c r="AM44" s="110">
        <v>42.17</v>
      </c>
      <c r="AN44" s="110">
        <v>32.57</v>
      </c>
      <c r="AO44" s="110">
        <v>43.35</v>
      </c>
      <c r="AP44" s="110">
        <v>27.17</v>
      </c>
      <c r="AQ44" s="110">
        <v>37.56</v>
      </c>
      <c r="AR44" s="111">
        <v>27.34</v>
      </c>
      <c r="AS44" s="111">
        <v>37.799999999999997</v>
      </c>
      <c r="AT44" s="111">
        <v>27.5</v>
      </c>
      <c r="AU44" s="111">
        <v>38.020000000000003</v>
      </c>
      <c r="AV44" s="107" t="s">
        <v>52</v>
      </c>
      <c r="AW44" s="107" t="s">
        <v>53</v>
      </c>
      <c r="AX44" s="90"/>
    </row>
    <row r="45" spans="1:50" x14ac:dyDescent="0.3">
      <c r="A45" s="99" t="s">
        <v>48</v>
      </c>
      <c r="B45" s="100" t="s">
        <v>124</v>
      </c>
      <c r="C45" s="101">
        <v>7898133136092</v>
      </c>
      <c r="D45" s="102">
        <v>28605</v>
      </c>
      <c r="E45" s="103">
        <v>15000122</v>
      </c>
      <c r="F45" s="104" t="s">
        <v>139</v>
      </c>
      <c r="G45" s="105" t="s">
        <v>51</v>
      </c>
      <c r="H45" s="106" t="s">
        <v>27</v>
      </c>
      <c r="I45" s="107">
        <v>60</v>
      </c>
      <c r="J45" s="108">
        <f>'LISTA PREÇO 2022-Vigen 01.02.22'!J45</f>
        <v>4.93</v>
      </c>
      <c r="L45" s="108">
        <v>4.839999999999999</v>
      </c>
      <c r="M45" s="108">
        <f t="shared" si="1"/>
        <v>5.9397590361445785</v>
      </c>
      <c r="N45" s="108">
        <f t="shared" si="3"/>
        <v>5.0487951807228919</v>
      </c>
      <c r="O45" s="108">
        <f t="shared" si="3"/>
        <v>5.1081927710843376</v>
      </c>
      <c r="P45" s="108">
        <f t="shared" si="3"/>
        <v>5.1675903614457832</v>
      </c>
      <c r="Q45" s="108">
        <f t="shared" si="3"/>
        <v>5.2269879518072289</v>
      </c>
      <c r="R45" s="108">
        <f t="shared" si="3"/>
        <v>5.2863855421686745</v>
      </c>
      <c r="S45" s="108">
        <f t="shared" si="3"/>
        <v>5.3457831325301211</v>
      </c>
      <c r="T45" s="108">
        <f t="shared" si="3"/>
        <v>5.4051807228915658</v>
      </c>
      <c r="U45" s="108">
        <f t="shared" si="3"/>
        <v>5.4645783132530115</v>
      </c>
      <c r="V45" s="108">
        <f t="shared" si="3"/>
        <v>5.5239759036144571</v>
      </c>
      <c r="W45" s="108">
        <f t="shared" si="3"/>
        <v>5.7318674698795178</v>
      </c>
      <c r="X45" s="108">
        <f t="shared" si="3"/>
        <v>5.9397590361445785</v>
      </c>
      <c r="Y45" s="108">
        <v>0</v>
      </c>
      <c r="Z45" s="108">
        <v>0</v>
      </c>
      <c r="AA45" s="108">
        <v>0</v>
      </c>
      <c r="AC45" s="108">
        <v>24.4</v>
      </c>
      <c r="AD45" s="110">
        <v>19.47</v>
      </c>
      <c r="AE45" s="110">
        <v>26.11</v>
      </c>
      <c r="AF45" s="110">
        <v>22.5</v>
      </c>
      <c r="AG45" s="110">
        <v>30.05</v>
      </c>
      <c r="AH45" s="110">
        <v>24.06</v>
      </c>
      <c r="AI45" s="110">
        <v>32.07</v>
      </c>
      <c r="AJ45" s="110">
        <v>24.23</v>
      </c>
      <c r="AK45" s="110">
        <v>32.28</v>
      </c>
      <c r="AL45" s="110">
        <v>24.4</v>
      </c>
      <c r="AM45" s="110">
        <v>32.51</v>
      </c>
      <c r="AN45" s="110">
        <v>25.11</v>
      </c>
      <c r="AO45" s="110">
        <v>33.42</v>
      </c>
      <c r="AP45" s="110">
        <v>20.95</v>
      </c>
      <c r="AQ45" s="110">
        <v>28.96</v>
      </c>
      <c r="AR45" s="111">
        <v>21.07</v>
      </c>
      <c r="AS45" s="111">
        <v>29.13</v>
      </c>
      <c r="AT45" s="111">
        <v>21.2</v>
      </c>
      <c r="AU45" s="111">
        <v>29.31</v>
      </c>
      <c r="AV45" s="107" t="s">
        <v>52</v>
      </c>
      <c r="AW45" s="107" t="s">
        <v>53</v>
      </c>
      <c r="AX45" s="90"/>
    </row>
    <row r="46" spans="1:50" x14ac:dyDescent="0.3">
      <c r="A46" s="99" t="s">
        <v>48</v>
      </c>
      <c r="B46" s="100" t="s">
        <v>124</v>
      </c>
      <c r="C46" s="101">
        <v>7898133136085</v>
      </c>
      <c r="D46" s="102">
        <v>28607</v>
      </c>
      <c r="E46" s="103">
        <v>15000123</v>
      </c>
      <c r="F46" s="104" t="s">
        <v>138</v>
      </c>
      <c r="G46" s="105" t="s">
        <v>51</v>
      </c>
      <c r="H46" s="106" t="s">
        <v>27</v>
      </c>
      <c r="I46" s="107">
        <v>60</v>
      </c>
      <c r="J46" s="108">
        <f>'LISTA PREÇO 2022-Vigen 01.02.22'!J46</f>
        <v>4.93</v>
      </c>
      <c r="L46" s="108">
        <v>4.84</v>
      </c>
      <c r="M46" s="108">
        <f t="shared" si="1"/>
        <v>5.9397590361445785</v>
      </c>
      <c r="N46" s="108">
        <f t="shared" si="3"/>
        <v>5.0487951807228919</v>
      </c>
      <c r="O46" s="108">
        <f t="shared" si="3"/>
        <v>5.1081927710843376</v>
      </c>
      <c r="P46" s="108">
        <f t="shared" si="3"/>
        <v>5.1675903614457832</v>
      </c>
      <c r="Q46" s="108">
        <f t="shared" si="3"/>
        <v>5.2269879518072289</v>
      </c>
      <c r="R46" s="108">
        <f t="shared" si="3"/>
        <v>5.2863855421686745</v>
      </c>
      <c r="S46" s="108">
        <f t="shared" si="3"/>
        <v>5.3457831325301211</v>
      </c>
      <c r="T46" s="108">
        <f t="shared" si="3"/>
        <v>5.4051807228915658</v>
      </c>
      <c r="U46" s="108">
        <f t="shared" si="3"/>
        <v>5.4645783132530115</v>
      </c>
      <c r="V46" s="108">
        <f t="shared" si="3"/>
        <v>5.5239759036144571</v>
      </c>
      <c r="W46" s="108">
        <f t="shared" si="3"/>
        <v>5.7318674698795178</v>
      </c>
      <c r="X46" s="108">
        <f t="shared" si="3"/>
        <v>5.9397590361445785</v>
      </c>
      <c r="Y46" s="108">
        <v>0</v>
      </c>
      <c r="Z46" s="108">
        <v>0</v>
      </c>
      <c r="AA46" s="108">
        <v>0</v>
      </c>
      <c r="AC46" s="108">
        <v>25.57</v>
      </c>
      <c r="AD46" s="110">
        <v>20.399999999999999</v>
      </c>
      <c r="AE46" s="110">
        <v>27.36</v>
      </c>
      <c r="AF46" s="110">
        <v>23.58</v>
      </c>
      <c r="AG46" s="110">
        <v>31.49</v>
      </c>
      <c r="AH46" s="110">
        <v>25.21</v>
      </c>
      <c r="AI46" s="110">
        <v>33.6</v>
      </c>
      <c r="AJ46" s="110">
        <v>25.39</v>
      </c>
      <c r="AK46" s="110">
        <v>33.83</v>
      </c>
      <c r="AL46" s="110">
        <v>25.57</v>
      </c>
      <c r="AM46" s="110">
        <v>34.07</v>
      </c>
      <c r="AN46" s="110">
        <v>26.31</v>
      </c>
      <c r="AO46" s="110">
        <v>35.020000000000003</v>
      </c>
      <c r="AP46" s="110">
        <v>21.95</v>
      </c>
      <c r="AQ46" s="110">
        <v>30.35</v>
      </c>
      <c r="AR46" s="111">
        <v>22.08</v>
      </c>
      <c r="AS46" s="111">
        <v>30.52</v>
      </c>
      <c r="AT46" s="111">
        <v>22.22</v>
      </c>
      <c r="AU46" s="111">
        <v>30.72</v>
      </c>
      <c r="AV46" s="107" t="s">
        <v>52</v>
      </c>
      <c r="AW46" s="107" t="s">
        <v>53</v>
      </c>
      <c r="AX46" s="90"/>
    </row>
    <row r="47" spans="1:50" x14ac:dyDescent="0.3">
      <c r="A47" s="99" t="s">
        <v>48</v>
      </c>
      <c r="B47" s="100" t="s">
        <v>124</v>
      </c>
      <c r="C47" s="101">
        <v>7898133134661</v>
      </c>
      <c r="D47" s="102">
        <v>28603</v>
      </c>
      <c r="E47" s="103">
        <v>15000121</v>
      </c>
      <c r="F47" s="104" t="s">
        <v>140</v>
      </c>
      <c r="G47" s="105" t="s">
        <v>51</v>
      </c>
      <c r="H47" s="106" t="s">
        <v>27</v>
      </c>
      <c r="I47" s="107">
        <v>60</v>
      </c>
      <c r="J47" s="108">
        <f>'LISTA PREÇO 2022-Vigen 01.02.22'!J47</f>
        <v>4.93</v>
      </c>
      <c r="L47" s="108"/>
      <c r="M47" s="108">
        <f t="shared" si="1"/>
        <v>5.9397590361445785</v>
      </c>
      <c r="N47" s="108">
        <f t="shared" si="3"/>
        <v>5.0487951807228919</v>
      </c>
      <c r="O47" s="108">
        <f t="shared" si="3"/>
        <v>5.1081927710843376</v>
      </c>
      <c r="P47" s="108">
        <f t="shared" si="3"/>
        <v>5.1675903614457832</v>
      </c>
      <c r="Q47" s="108">
        <f t="shared" si="3"/>
        <v>5.2269879518072289</v>
      </c>
      <c r="R47" s="108">
        <f t="shared" si="3"/>
        <v>5.2863855421686745</v>
      </c>
      <c r="S47" s="108">
        <f t="shared" si="3"/>
        <v>5.3457831325301211</v>
      </c>
      <c r="T47" s="108">
        <f t="shared" si="3"/>
        <v>5.4051807228915658</v>
      </c>
      <c r="U47" s="108">
        <f t="shared" si="3"/>
        <v>5.4645783132530115</v>
      </c>
      <c r="V47" s="108">
        <f t="shared" si="3"/>
        <v>5.5239759036144571</v>
      </c>
      <c r="W47" s="108">
        <f t="shared" si="3"/>
        <v>5.7318674698795178</v>
      </c>
      <c r="X47" s="108">
        <f t="shared" si="3"/>
        <v>5.9397590361445785</v>
      </c>
      <c r="Y47" s="108">
        <v>0</v>
      </c>
      <c r="Z47" s="108">
        <v>0</v>
      </c>
      <c r="AA47" s="108">
        <v>0</v>
      </c>
      <c r="AC47" s="108">
        <v>25.57</v>
      </c>
      <c r="AD47" s="110">
        <v>20.399999999999999</v>
      </c>
      <c r="AE47" s="110">
        <v>27.36</v>
      </c>
      <c r="AF47" s="110">
        <v>23.58</v>
      </c>
      <c r="AG47" s="110">
        <v>31.49</v>
      </c>
      <c r="AH47" s="110">
        <v>25.21</v>
      </c>
      <c r="AI47" s="110">
        <v>33.6</v>
      </c>
      <c r="AJ47" s="110">
        <v>25.39</v>
      </c>
      <c r="AK47" s="110">
        <v>33.83</v>
      </c>
      <c r="AL47" s="110">
        <v>25.57</v>
      </c>
      <c r="AM47" s="110">
        <v>34.07</v>
      </c>
      <c r="AN47" s="110">
        <v>26.31</v>
      </c>
      <c r="AO47" s="110">
        <v>35.020000000000003</v>
      </c>
      <c r="AP47" s="110">
        <v>21.95</v>
      </c>
      <c r="AQ47" s="110">
        <v>30.35</v>
      </c>
      <c r="AR47" s="111">
        <v>22.08</v>
      </c>
      <c r="AS47" s="111">
        <v>30.52</v>
      </c>
      <c r="AT47" s="111">
        <v>22.22</v>
      </c>
      <c r="AU47" s="111">
        <v>30.72</v>
      </c>
      <c r="AV47" s="107" t="s">
        <v>52</v>
      </c>
      <c r="AW47" s="107" t="s">
        <v>53</v>
      </c>
      <c r="AX47" s="90"/>
    </row>
    <row r="48" spans="1:50" x14ac:dyDescent="0.3">
      <c r="A48" s="99" t="s">
        <v>48</v>
      </c>
      <c r="B48" s="100" t="s">
        <v>124</v>
      </c>
      <c r="C48" s="101">
        <v>7898133139420</v>
      </c>
      <c r="D48" s="102">
        <v>23876</v>
      </c>
      <c r="E48" s="103">
        <v>15000090</v>
      </c>
      <c r="F48" s="104" t="s">
        <v>185</v>
      </c>
      <c r="G48" s="105" t="s">
        <v>59</v>
      </c>
      <c r="H48" s="106" t="s">
        <v>27</v>
      </c>
      <c r="I48" s="107">
        <v>50</v>
      </c>
      <c r="J48" s="108">
        <f>'LISTA PREÇO 2022-Vigen 01.02.22'!J48</f>
        <v>7.65</v>
      </c>
      <c r="L48" s="108">
        <v>7.4999999999999991</v>
      </c>
      <c r="M48" s="108">
        <f t="shared" si="1"/>
        <v>9.216867469879519</v>
      </c>
      <c r="N48" s="108">
        <f t="shared" si="3"/>
        <v>7.8343373493975905</v>
      </c>
      <c r="O48" s="108">
        <f t="shared" si="3"/>
        <v>7.926506024096386</v>
      </c>
      <c r="P48" s="108">
        <f t="shared" si="3"/>
        <v>8.0186746987951807</v>
      </c>
      <c r="Q48" s="108">
        <f t="shared" si="3"/>
        <v>8.1108433734939762</v>
      </c>
      <c r="R48" s="108">
        <f t="shared" si="3"/>
        <v>8.2030120481927717</v>
      </c>
      <c r="S48" s="108">
        <f t="shared" si="3"/>
        <v>8.2951807228915673</v>
      </c>
      <c r="T48" s="108">
        <f t="shared" si="3"/>
        <v>8.387349397590361</v>
      </c>
      <c r="U48" s="108">
        <f t="shared" si="3"/>
        <v>8.4795180722891565</v>
      </c>
      <c r="V48" s="108">
        <f t="shared" si="3"/>
        <v>8.5716867469879503</v>
      </c>
      <c r="W48" s="108">
        <f t="shared" si="3"/>
        <v>8.8942771084337355</v>
      </c>
      <c r="X48" s="108">
        <f t="shared" si="3"/>
        <v>9.216867469879519</v>
      </c>
      <c r="Y48" s="108">
        <v>7.28</v>
      </c>
      <c r="Z48" s="108">
        <v>6.4349999999999996</v>
      </c>
      <c r="AA48" s="108">
        <v>8.8800000000000008</v>
      </c>
      <c r="AC48" s="108">
        <v>11.7</v>
      </c>
      <c r="AD48" s="110">
        <v>9.33</v>
      </c>
      <c r="AE48" s="110">
        <v>12.51</v>
      </c>
      <c r="AF48" s="110">
        <v>10.78</v>
      </c>
      <c r="AG48" s="110">
        <v>14.4</v>
      </c>
      <c r="AH48" s="110">
        <v>11.53</v>
      </c>
      <c r="AI48" s="110">
        <v>15.36</v>
      </c>
      <c r="AJ48" s="110">
        <v>11.61</v>
      </c>
      <c r="AK48" s="110">
        <v>15.47</v>
      </c>
      <c r="AL48" s="110">
        <v>11.7</v>
      </c>
      <c r="AM48" s="110">
        <v>15.59</v>
      </c>
      <c r="AN48" s="110">
        <v>12.04</v>
      </c>
      <c r="AO48" s="110">
        <v>16.03</v>
      </c>
      <c r="AP48" s="110">
        <v>10.039999999999999</v>
      </c>
      <c r="AQ48" s="110">
        <v>13.88</v>
      </c>
      <c r="AR48" s="111">
        <v>10.11</v>
      </c>
      <c r="AS48" s="111">
        <v>13.98</v>
      </c>
      <c r="AT48" s="111">
        <v>10.17</v>
      </c>
      <c r="AU48" s="111">
        <v>14.06</v>
      </c>
      <c r="AV48" s="107" t="s">
        <v>52</v>
      </c>
      <c r="AW48" s="107" t="s">
        <v>53</v>
      </c>
      <c r="AX48" s="90"/>
    </row>
    <row r="49" spans="1:50" x14ac:dyDescent="0.3">
      <c r="A49" s="99" t="s">
        <v>48</v>
      </c>
      <c r="B49" s="100" t="s">
        <v>124</v>
      </c>
      <c r="C49" s="101">
        <v>7898133134715</v>
      </c>
      <c r="D49" s="102">
        <v>23879</v>
      </c>
      <c r="E49" s="103">
        <v>15000091</v>
      </c>
      <c r="F49" s="104" t="s">
        <v>184</v>
      </c>
      <c r="G49" s="105" t="s">
        <v>51</v>
      </c>
      <c r="H49" s="106" t="s">
        <v>27</v>
      </c>
      <c r="I49" s="107">
        <v>60</v>
      </c>
      <c r="J49" s="108">
        <f>'LISTA PREÇO 2022-Vigen 01.02.22'!J49</f>
        <v>4.3600000000000003</v>
      </c>
      <c r="L49" s="108">
        <v>4.2699999999999996</v>
      </c>
      <c r="M49" s="108">
        <f t="shared" si="1"/>
        <v>5.2530120481927716</v>
      </c>
      <c r="N49" s="108">
        <f t="shared" si="3"/>
        <v>4.4650602409638553</v>
      </c>
      <c r="O49" s="108">
        <f t="shared" si="3"/>
        <v>4.5175903614457837</v>
      </c>
      <c r="P49" s="108">
        <f t="shared" si="3"/>
        <v>4.5701204819277113</v>
      </c>
      <c r="Q49" s="108">
        <f t="shared" si="3"/>
        <v>4.6226506024096388</v>
      </c>
      <c r="R49" s="108">
        <f t="shared" si="3"/>
        <v>4.6751807228915672</v>
      </c>
      <c r="S49" s="108">
        <f t="shared" si="3"/>
        <v>4.7277108433734947</v>
      </c>
      <c r="T49" s="108">
        <f t="shared" si="3"/>
        <v>4.7802409638554213</v>
      </c>
      <c r="U49" s="108">
        <f t="shared" si="3"/>
        <v>4.8327710843373497</v>
      </c>
      <c r="V49" s="108">
        <f t="shared" si="3"/>
        <v>4.8853012048192763</v>
      </c>
      <c r="W49" s="108">
        <f t="shared" si="3"/>
        <v>5.0691566265060244</v>
      </c>
      <c r="X49" s="108">
        <f t="shared" si="3"/>
        <v>5.2530120481927716</v>
      </c>
      <c r="Y49" s="108">
        <v>0</v>
      </c>
      <c r="Z49" s="108">
        <v>0</v>
      </c>
      <c r="AA49" s="108">
        <v>0</v>
      </c>
      <c r="AC49" s="108">
        <v>29.33</v>
      </c>
      <c r="AD49" s="110">
        <v>23.4</v>
      </c>
      <c r="AE49" s="110">
        <v>31.39</v>
      </c>
      <c r="AF49" s="110">
        <v>27.04</v>
      </c>
      <c r="AG49" s="110">
        <v>36.119999999999997</v>
      </c>
      <c r="AH49" s="110">
        <v>28.92</v>
      </c>
      <c r="AI49" s="110">
        <v>38.54</v>
      </c>
      <c r="AJ49" s="110">
        <v>29.12</v>
      </c>
      <c r="AK49" s="110">
        <v>38.799999999999997</v>
      </c>
      <c r="AL49" s="110">
        <v>29.33</v>
      </c>
      <c r="AM49" s="110">
        <v>39.08</v>
      </c>
      <c r="AN49" s="110">
        <v>30.18</v>
      </c>
      <c r="AO49" s="110">
        <v>40.17</v>
      </c>
      <c r="AP49" s="110">
        <v>25.18</v>
      </c>
      <c r="AQ49" s="110">
        <v>34.81</v>
      </c>
      <c r="AR49" s="111">
        <v>25.33</v>
      </c>
      <c r="AS49" s="111">
        <v>35.020000000000003</v>
      </c>
      <c r="AT49" s="111">
        <v>25.49</v>
      </c>
      <c r="AU49" s="111">
        <v>35.24</v>
      </c>
      <c r="AV49" s="107" t="s">
        <v>52</v>
      </c>
      <c r="AW49" s="107" t="s">
        <v>53</v>
      </c>
      <c r="AX49" s="90"/>
    </row>
    <row r="50" spans="1:50" x14ac:dyDescent="0.3">
      <c r="A50" s="99" t="s">
        <v>48</v>
      </c>
      <c r="B50" s="100" t="s">
        <v>124</v>
      </c>
      <c r="C50" s="101">
        <v>7898133137969</v>
      </c>
      <c r="D50" s="102">
        <v>35686</v>
      </c>
      <c r="E50" s="103">
        <v>15000135</v>
      </c>
      <c r="F50" s="104" t="s">
        <v>127</v>
      </c>
      <c r="G50" s="105" t="s">
        <v>59</v>
      </c>
      <c r="H50" s="106" t="s">
        <v>27</v>
      </c>
      <c r="I50" s="107">
        <v>100</v>
      </c>
      <c r="J50" s="108">
        <f>'LISTA PREÇO 2022-Vigen 01.02.22'!J50</f>
        <v>1.78</v>
      </c>
      <c r="L50" s="108">
        <v>1.7499999999999993</v>
      </c>
      <c r="M50" s="108">
        <f t="shared" si="1"/>
        <v>2.1445783132530121</v>
      </c>
      <c r="N50" s="108">
        <f t="shared" si="3"/>
        <v>1.8228915662650602</v>
      </c>
      <c r="O50" s="108">
        <f t="shared" si="3"/>
        <v>1.8443373493975903</v>
      </c>
      <c r="P50" s="108">
        <f t="shared" si="3"/>
        <v>1.8657831325301204</v>
      </c>
      <c r="Q50" s="108">
        <f t="shared" si="3"/>
        <v>1.8872289156626507</v>
      </c>
      <c r="R50" s="108">
        <f t="shared" si="3"/>
        <v>1.9086746987951808</v>
      </c>
      <c r="S50" s="108">
        <f t="shared" si="3"/>
        <v>1.9301204819277109</v>
      </c>
      <c r="T50" s="108">
        <f t="shared" si="3"/>
        <v>1.9515662650602408</v>
      </c>
      <c r="U50" s="108">
        <f t="shared" si="3"/>
        <v>1.9730120481927709</v>
      </c>
      <c r="V50" s="108">
        <f t="shared" si="3"/>
        <v>1.9944578313253007</v>
      </c>
      <c r="W50" s="108">
        <f t="shared" si="3"/>
        <v>2.0695180722891564</v>
      </c>
      <c r="X50" s="108">
        <f t="shared" si="3"/>
        <v>2.1445783132530121</v>
      </c>
      <c r="Y50" s="108">
        <v>1.45</v>
      </c>
      <c r="Z50" s="108">
        <v>5.2774999999999999</v>
      </c>
      <c r="AA50" s="108">
        <v>0</v>
      </c>
      <c r="AC50" s="108">
        <v>21.11</v>
      </c>
      <c r="AD50" s="110">
        <v>16.84</v>
      </c>
      <c r="AE50" s="110">
        <v>22.59</v>
      </c>
      <c r="AF50" s="110">
        <v>19.46</v>
      </c>
      <c r="AG50" s="110">
        <v>25.99</v>
      </c>
      <c r="AH50" s="110">
        <v>20.81</v>
      </c>
      <c r="AI50" s="110">
        <v>27.73</v>
      </c>
      <c r="AJ50" s="110">
        <v>20.96</v>
      </c>
      <c r="AK50" s="110">
        <v>27.93</v>
      </c>
      <c r="AL50" s="110">
        <v>21.11</v>
      </c>
      <c r="AM50" s="110">
        <v>28.13</v>
      </c>
      <c r="AN50" s="110">
        <v>21.72</v>
      </c>
      <c r="AO50" s="110">
        <v>28.91</v>
      </c>
      <c r="AP50" s="110">
        <v>18.12</v>
      </c>
      <c r="AQ50" s="110">
        <v>25.05</v>
      </c>
      <c r="AR50" s="111">
        <v>18.23</v>
      </c>
      <c r="AS50" s="111">
        <v>25.2</v>
      </c>
      <c r="AT50" s="111">
        <v>18.34</v>
      </c>
      <c r="AU50" s="111">
        <v>25.35</v>
      </c>
      <c r="AV50" s="107" t="s">
        <v>52</v>
      </c>
      <c r="AW50" s="107" t="s">
        <v>53</v>
      </c>
      <c r="AX50" s="90"/>
    </row>
    <row r="51" spans="1:50" x14ac:dyDescent="0.3">
      <c r="A51" s="99" t="s">
        <v>48</v>
      </c>
      <c r="B51" s="100" t="s">
        <v>124</v>
      </c>
      <c r="C51" s="101">
        <v>7899470802275</v>
      </c>
      <c r="D51" s="102">
        <v>23883</v>
      </c>
      <c r="E51" s="103">
        <v>15000093</v>
      </c>
      <c r="F51" s="104" t="s">
        <v>182</v>
      </c>
      <c r="G51" s="105" t="s">
        <v>59</v>
      </c>
      <c r="H51" s="106" t="s">
        <v>27</v>
      </c>
      <c r="I51" s="107">
        <v>100</v>
      </c>
      <c r="J51" s="108">
        <f>'LISTA PREÇO 2022-Vigen 01.02.22'!J51</f>
        <v>3.07</v>
      </c>
      <c r="L51" s="108">
        <v>3.01</v>
      </c>
      <c r="M51" s="108">
        <f t="shared" si="1"/>
        <v>3.6987951807228914</v>
      </c>
      <c r="N51" s="108">
        <f t="shared" si="3"/>
        <v>3.1439759036144577</v>
      </c>
      <c r="O51" s="108">
        <f t="shared" si="3"/>
        <v>3.1809638554216866</v>
      </c>
      <c r="P51" s="108">
        <f t="shared" si="3"/>
        <v>3.2179518072289155</v>
      </c>
      <c r="Q51" s="108">
        <f t="shared" si="3"/>
        <v>3.2549397590361444</v>
      </c>
      <c r="R51" s="108">
        <f t="shared" si="3"/>
        <v>3.2919277108433733</v>
      </c>
      <c r="S51" s="108">
        <f t="shared" si="3"/>
        <v>3.3289156626506022</v>
      </c>
      <c r="T51" s="108">
        <f t="shared" si="3"/>
        <v>3.3659036144578307</v>
      </c>
      <c r="U51" s="108">
        <f t="shared" si="3"/>
        <v>3.4028915662650596</v>
      </c>
      <c r="V51" s="108">
        <f t="shared" si="3"/>
        <v>3.4398795180722885</v>
      </c>
      <c r="W51" s="108">
        <f t="shared" si="3"/>
        <v>3.56933734939759</v>
      </c>
      <c r="X51" s="108">
        <f t="shared" si="3"/>
        <v>3.6987951807228914</v>
      </c>
      <c r="Y51" s="108">
        <v>2.92</v>
      </c>
      <c r="Z51" s="108">
        <v>0</v>
      </c>
      <c r="AA51" s="108">
        <v>0</v>
      </c>
      <c r="AC51" s="108">
        <v>15.38</v>
      </c>
      <c r="AD51" s="110">
        <v>12.27</v>
      </c>
      <c r="AE51" s="110">
        <v>16.46</v>
      </c>
      <c r="AF51" s="110">
        <v>14.18</v>
      </c>
      <c r="AG51" s="110">
        <v>18.940000000000001</v>
      </c>
      <c r="AH51" s="110">
        <v>15.16</v>
      </c>
      <c r="AI51" s="110">
        <v>20.2</v>
      </c>
      <c r="AJ51" s="110">
        <v>15.27</v>
      </c>
      <c r="AK51" s="110">
        <v>20.34</v>
      </c>
      <c r="AL51" s="110">
        <v>15.38</v>
      </c>
      <c r="AM51" s="110">
        <v>20.49</v>
      </c>
      <c r="AN51" s="110">
        <v>15.83</v>
      </c>
      <c r="AO51" s="110">
        <v>21.07</v>
      </c>
      <c r="AP51" s="110">
        <v>13.2</v>
      </c>
      <c r="AQ51" s="110">
        <v>18.25</v>
      </c>
      <c r="AR51" s="111">
        <v>13.28</v>
      </c>
      <c r="AS51" s="111">
        <v>18.36</v>
      </c>
      <c r="AT51" s="111">
        <v>13.36</v>
      </c>
      <c r="AU51" s="111">
        <v>18.47</v>
      </c>
      <c r="AV51" s="107" t="s">
        <v>52</v>
      </c>
      <c r="AW51" s="107" t="s">
        <v>53</v>
      </c>
      <c r="AX51" s="90"/>
    </row>
    <row r="52" spans="1:50" x14ac:dyDescent="0.3">
      <c r="A52" s="99" t="s">
        <v>48</v>
      </c>
      <c r="B52" s="100" t="s">
        <v>124</v>
      </c>
      <c r="C52" s="101">
        <v>7899470802268</v>
      </c>
      <c r="D52" s="102">
        <v>23881</v>
      </c>
      <c r="E52" s="103">
        <v>15000092</v>
      </c>
      <c r="F52" s="104" t="s">
        <v>183</v>
      </c>
      <c r="G52" s="105" t="s">
        <v>59</v>
      </c>
      <c r="H52" s="106" t="s">
        <v>27</v>
      </c>
      <c r="I52" s="107">
        <v>100</v>
      </c>
      <c r="J52" s="108">
        <f>'LISTA PREÇO 2022-Vigen 01.02.22'!J52</f>
        <v>3.07</v>
      </c>
      <c r="L52" s="108">
        <v>3.0100000000000002</v>
      </c>
      <c r="M52" s="108">
        <f t="shared" si="1"/>
        <v>3.6987951807228914</v>
      </c>
      <c r="N52" s="108">
        <f t="shared" si="3"/>
        <v>3.1439759036144577</v>
      </c>
      <c r="O52" s="108">
        <f t="shared" si="3"/>
        <v>3.1809638554216866</v>
      </c>
      <c r="P52" s="108">
        <f t="shared" si="3"/>
        <v>3.2179518072289155</v>
      </c>
      <c r="Q52" s="108">
        <f t="shared" si="3"/>
        <v>3.2549397590361444</v>
      </c>
      <c r="R52" s="108">
        <f t="shared" si="3"/>
        <v>3.2919277108433733</v>
      </c>
      <c r="S52" s="108">
        <f t="shared" si="3"/>
        <v>3.3289156626506022</v>
      </c>
      <c r="T52" s="108">
        <f t="shared" si="3"/>
        <v>3.3659036144578307</v>
      </c>
      <c r="U52" s="108">
        <f t="shared" si="3"/>
        <v>3.4028915662650596</v>
      </c>
      <c r="V52" s="108">
        <f t="shared" si="3"/>
        <v>3.4398795180722885</v>
      </c>
      <c r="W52" s="108">
        <f t="shared" si="3"/>
        <v>3.56933734939759</v>
      </c>
      <c r="X52" s="108">
        <f t="shared" si="3"/>
        <v>3.6987951807228914</v>
      </c>
      <c r="Y52" s="108">
        <v>2.92</v>
      </c>
      <c r="Z52" s="108">
        <v>4.9439999999999991</v>
      </c>
      <c r="AA52" s="108">
        <v>3.3989999999999991</v>
      </c>
      <c r="AC52" s="108">
        <v>15.45</v>
      </c>
      <c r="AD52" s="110">
        <v>12.32</v>
      </c>
      <c r="AE52" s="110">
        <v>16.52</v>
      </c>
      <c r="AF52" s="110">
        <v>14.24</v>
      </c>
      <c r="AG52" s="110">
        <v>19.02</v>
      </c>
      <c r="AH52" s="110">
        <v>15.23</v>
      </c>
      <c r="AI52" s="110">
        <v>20.3</v>
      </c>
      <c r="AJ52" s="110">
        <v>15.34</v>
      </c>
      <c r="AK52" s="110">
        <v>20.440000000000001</v>
      </c>
      <c r="AL52" s="110">
        <v>15.45</v>
      </c>
      <c r="AM52" s="110">
        <v>20.58</v>
      </c>
      <c r="AN52" s="110">
        <v>15.9</v>
      </c>
      <c r="AO52" s="110">
        <v>21.16</v>
      </c>
      <c r="AP52" s="110">
        <v>13.26</v>
      </c>
      <c r="AQ52" s="110">
        <v>18.329999999999998</v>
      </c>
      <c r="AR52" s="111">
        <v>13.34</v>
      </c>
      <c r="AS52" s="111">
        <v>18.440000000000001</v>
      </c>
      <c r="AT52" s="111">
        <v>13.43</v>
      </c>
      <c r="AU52" s="111">
        <v>18.57</v>
      </c>
      <c r="AV52" s="107" t="s">
        <v>52</v>
      </c>
      <c r="AW52" s="107" t="s">
        <v>53</v>
      </c>
      <c r="AX52" s="90"/>
    </row>
    <row r="53" spans="1:50" x14ac:dyDescent="0.3">
      <c r="A53" s="99" t="s">
        <v>48</v>
      </c>
      <c r="B53" s="100" t="s">
        <v>124</v>
      </c>
      <c r="C53" s="101">
        <v>7899470807225</v>
      </c>
      <c r="D53" s="102">
        <v>38804</v>
      </c>
      <c r="E53" s="103">
        <v>15000194</v>
      </c>
      <c r="F53" s="104" t="s">
        <v>125</v>
      </c>
      <c r="G53" s="105" t="s">
        <v>51</v>
      </c>
      <c r="H53" s="106" t="s">
        <v>27</v>
      </c>
      <c r="I53" s="107">
        <v>200</v>
      </c>
      <c r="J53" s="108">
        <f>'LISTA PREÇO 2022-Vigen 01.02.22'!J53</f>
        <v>3.25</v>
      </c>
      <c r="L53" s="108">
        <v>3.1800000000000006</v>
      </c>
      <c r="M53" s="108">
        <f t="shared" si="1"/>
        <v>3.9156626506024099</v>
      </c>
      <c r="N53" s="108">
        <f t="shared" si="3"/>
        <v>3.3283132530120483</v>
      </c>
      <c r="O53" s="108">
        <f t="shared" si="3"/>
        <v>3.3674698795180724</v>
      </c>
      <c r="P53" s="108">
        <f t="shared" si="3"/>
        <v>3.4066265060240966</v>
      </c>
      <c r="Q53" s="108">
        <f t="shared" si="3"/>
        <v>3.4457831325301207</v>
      </c>
      <c r="R53" s="108">
        <f t="shared" si="3"/>
        <v>3.4849397590361448</v>
      </c>
      <c r="S53" s="108">
        <f t="shared" si="3"/>
        <v>3.524096385542169</v>
      </c>
      <c r="T53" s="108">
        <f t="shared" si="3"/>
        <v>3.5632530120481927</v>
      </c>
      <c r="U53" s="108">
        <f t="shared" si="3"/>
        <v>3.6024096385542168</v>
      </c>
      <c r="V53" s="108">
        <f t="shared" si="3"/>
        <v>3.6415662650602405</v>
      </c>
      <c r="W53" s="108">
        <f t="shared" si="3"/>
        <v>3.7786144578313254</v>
      </c>
      <c r="X53" s="108">
        <f t="shared" si="3"/>
        <v>3.9156626506024099</v>
      </c>
      <c r="Y53" s="108">
        <v>3.09</v>
      </c>
      <c r="Z53" s="108">
        <v>4.1752000000000002</v>
      </c>
      <c r="AA53" s="108">
        <v>0</v>
      </c>
      <c r="AC53" s="108">
        <v>12.28</v>
      </c>
      <c r="AD53" s="110">
        <v>9.8000000000000007</v>
      </c>
      <c r="AE53" s="110">
        <v>13.14</v>
      </c>
      <c r="AF53" s="110">
        <v>11.32</v>
      </c>
      <c r="AG53" s="110">
        <v>15.12</v>
      </c>
      <c r="AH53" s="110">
        <v>12.11</v>
      </c>
      <c r="AI53" s="110">
        <v>16.14</v>
      </c>
      <c r="AJ53" s="110">
        <v>12.19</v>
      </c>
      <c r="AK53" s="110">
        <v>16.239999999999998</v>
      </c>
      <c r="AL53" s="110">
        <v>12.28</v>
      </c>
      <c r="AM53" s="110">
        <v>16.36</v>
      </c>
      <c r="AN53" s="110">
        <v>12.64</v>
      </c>
      <c r="AO53" s="110">
        <v>16.82</v>
      </c>
      <c r="AP53" s="110">
        <v>10.54</v>
      </c>
      <c r="AQ53" s="110">
        <v>14.57</v>
      </c>
      <c r="AR53" s="111">
        <v>10.61</v>
      </c>
      <c r="AS53" s="111">
        <v>14.67</v>
      </c>
      <c r="AT53" s="111">
        <v>10.67</v>
      </c>
      <c r="AU53" s="111">
        <v>14.75</v>
      </c>
      <c r="AV53" s="107" t="s">
        <v>52</v>
      </c>
      <c r="AW53" s="107" t="s">
        <v>53</v>
      </c>
      <c r="AX53" s="90"/>
    </row>
    <row r="54" spans="1:50" x14ac:dyDescent="0.3">
      <c r="A54" s="99" t="s">
        <v>48</v>
      </c>
      <c r="B54" s="100" t="s">
        <v>124</v>
      </c>
      <c r="C54" s="101">
        <v>7898133134999</v>
      </c>
      <c r="D54" s="102">
        <v>41484</v>
      </c>
      <c r="E54" s="103">
        <v>15000143</v>
      </c>
      <c r="F54" s="104" t="s">
        <v>152</v>
      </c>
      <c r="G54" s="105" t="s">
        <v>51</v>
      </c>
      <c r="H54" s="106" t="s">
        <v>27</v>
      </c>
      <c r="I54" s="107">
        <v>50</v>
      </c>
      <c r="J54" s="108">
        <f>'LISTA PREÇO 2022-Vigen 01.02.22'!J54</f>
        <v>2.19</v>
      </c>
      <c r="L54" s="108">
        <v>2.15</v>
      </c>
      <c r="M54" s="108">
        <f t="shared" si="1"/>
        <v>2.6385542168674698</v>
      </c>
      <c r="N54" s="108">
        <f t="shared" si="3"/>
        <v>2.2427710843373494</v>
      </c>
      <c r="O54" s="108">
        <f t="shared" si="3"/>
        <v>2.2691566265060241</v>
      </c>
      <c r="P54" s="108">
        <f t="shared" si="3"/>
        <v>2.2955421686746988</v>
      </c>
      <c r="Q54" s="108">
        <f t="shared" si="3"/>
        <v>2.3219277108433736</v>
      </c>
      <c r="R54" s="108">
        <f t="shared" si="3"/>
        <v>2.3483132530120483</v>
      </c>
      <c r="S54" s="108">
        <f t="shared" si="3"/>
        <v>2.374698795180723</v>
      </c>
      <c r="T54" s="108">
        <f t="shared" si="3"/>
        <v>2.4010843373493973</v>
      </c>
      <c r="U54" s="108">
        <f t="shared" si="3"/>
        <v>2.427469879518072</v>
      </c>
      <c r="V54" s="108">
        <f t="shared" si="3"/>
        <v>2.4538554216867463</v>
      </c>
      <c r="W54" s="108">
        <f t="shared" si="3"/>
        <v>2.5462048192771083</v>
      </c>
      <c r="X54" s="108">
        <f t="shared" si="3"/>
        <v>2.6385542168674698</v>
      </c>
      <c r="Y54" s="108">
        <v>2.09</v>
      </c>
      <c r="Z54" s="108">
        <v>2.7791999999999994</v>
      </c>
      <c r="AA54" s="108">
        <v>0</v>
      </c>
      <c r="AC54" s="108">
        <v>11.58</v>
      </c>
      <c r="AD54" s="110">
        <v>9.24</v>
      </c>
      <c r="AE54" s="110">
        <v>12.39</v>
      </c>
      <c r="AF54" s="110">
        <v>10.67</v>
      </c>
      <c r="AG54" s="110">
        <v>14.25</v>
      </c>
      <c r="AH54" s="110">
        <v>11.41</v>
      </c>
      <c r="AI54" s="110">
        <v>15.2</v>
      </c>
      <c r="AJ54" s="110">
        <v>11.49</v>
      </c>
      <c r="AK54" s="110">
        <v>15.31</v>
      </c>
      <c r="AL54" s="110">
        <v>11.58</v>
      </c>
      <c r="AM54" s="110">
        <v>15.43</v>
      </c>
      <c r="AN54" s="110">
        <v>11.92</v>
      </c>
      <c r="AO54" s="110">
        <v>15.87</v>
      </c>
      <c r="AP54" s="110">
        <v>9.94</v>
      </c>
      <c r="AQ54" s="110">
        <v>13.74</v>
      </c>
      <c r="AR54" s="111">
        <v>10</v>
      </c>
      <c r="AS54" s="111">
        <v>13.82</v>
      </c>
      <c r="AT54" s="111">
        <v>10.06</v>
      </c>
      <c r="AU54" s="111">
        <v>13.91</v>
      </c>
      <c r="AV54" s="107" t="s">
        <v>52</v>
      </c>
      <c r="AW54" s="107" t="s">
        <v>55</v>
      </c>
      <c r="AX54" s="90"/>
    </row>
    <row r="55" spans="1:50" x14ac:dyDescent="0.3">
      <c r="A55" s="99" t="s">
        <v>48</v>
      </c>
      <c r="B55" s="100" t="s">
        <v>124</v>
      </c>
      <c r="C55" s="101">
        <v>7898133131028</v>
      </c>
      <c r="D55" s="102">
        <v>23912</v>
      </c>
      <c r="E55" s="103">
        <v>15000096</v>
      </c>
      <c r="F55" s="104" t="s">
        <v>179</v>
      </c>
      <c r="G55" s="105" t="s">
        <v>54</v>
      </c>
      <c r="H55" s="106" t="s">
        <v>27</v>
      </c>
      <c r="I55" s="107">
        <v>50</v>
      </c>
      <c r="J55" s="108">
        <f>'LISTA PREÇO 2022-Vigen 01.02.22'!J55</f>
        <v>2.85</v>
      </c>
      <c r="L55" s="108">
        <v>2.8</v>
      </c>
      <c r="M55" s="108">
        <f t="shared" si="1"/>
        <v>3.4337349397590362</v>
      </c>
      <c r="N55" s="108">
        <f t="shared" ref="N55:X70" si="4">$M55*(100%-N$6)</f>
        <v>2.9186746987951806</v>
      </c>
      <c r="O55" s="108">
        <f t="shared" si="4"/>
        <v>2.9530120481927713</v>
      </c>
      <c r="P55" s="108">
        <f t="shared" si="4"/>
        <v>2.9873493975903616</v>
      </c>
      <c r="Q55" s="108">
        <f t="shared" si="4"/>
        <v>3.0216867469879518</v>
      </c>
      <c r="R55" s="108">
        <f t="shared" si="4"/>
        <v>3.0560240963855421</v>
      </c>
      <c r="S55" s="108">
        <f t="shared" si="4"/>
        <v>3.0903614457831328</v>
      </c>
      <c r="T55" s="108">
        <f t="shared" si="4"/>
        <v>3.1246987951807226</v>
      </c>
      <c r="U55" s="108">
        <f t="shared" si="4"/>
        <v>3.1590361445783133</v>
      </c>
      <c r="V55" s="108">
        <f t="shared" si="4"/>
        <v>3.1933734939759031</v>
      </c>
      <c r="W55" s="108">
        <f t="shared" si="4"/>
        <v>3.3135542168674696</v>
      </c>
      <c r="X55" s="108">
        <f t="shared" si="4"/>
        <v>3.4337349397590362</v>
      </c>
      <c r="Y55" s="108">
        <v>0</v>
      </c>
      <c r="Z55" s="108">
        <v>0</v>
      </c>
      <c r="AA55" s="108">
        <v>2.907919999999999</v>
      </c>
      <c r="AC55" s="108">
        <v>17.84</v>
      </c>
      <c r="AD55" s="110">
        <v>14.23</v>
      </c>
      <c r="AE55" s="110">
        <v>19.079999999999998</v>
      </c>
      <c r="AF55" s="110">
        <v>16.45</v>
      </c>
      <c r="AG55" s="110">
        <v>21.97</v>
      </c>
      <c r="AH55" s="110">
        <v>17.59</v>
      </c>
      <c r="AI55" s="110">
        <v>23.44</v>
      </c>
      <c r="AJ55" s="110">
        <v>17.71</v>
      </c>
      <c r="AK55" s="110">
        <v>23.6</v>
      </c>
      <c r="AL55" s="110">
        <v>17.84</v>
      </c>
      <c r="AM55" s="110">
        <v>23.77</v>
      </c>
      <c r="AN55" s="110">
        <v>18.36</v>
      </c>
      <c r="AO55" s="110">
        <v>24.44</v>
      </c>
      <c r="AP55" s="110">
        <v>15.32</v>
      </c>
      <c r="AQ55" s="110">
        <v>21.18</v>
      </c>
      <c r="AR55" s="111">
        <v>15.41</v>
      </c>
      <c r="AS55" s="111">
        <v>21.3</v>
      </c>
      <c r="AT55" s="111">
        <v>15.5</v>
      </c>
      <c r="AU55" s="111">
        <v>21.43</v>
      </c>
      <c r="AV55" s="107" t="s">
        <v>52</v>
      </c>
      <c r="AW55" s="107" t="s">
        <v>55</v>
      </c>
      <c r="AX55" s="90"/>
    </row>
    <row r="56" spans="1:50" x14ac:dyDescent="0.3">
      <c r="A56" s="99" t="s">
        <v>48</v>
      </c>
      <c r="B56" s="100" t="s">
        <v>124</v>
      </c>
      <c r="C56" s="101">
        <v>7898133130403</v>
      </c>
      <c r="D56" s="102">
        <v>23892</v>
      </c>
      <c r="E56" s="103">
        <v>15000094</v>
      </c>
      <c r="F56" s="104" t="s">
        <v>181</v>
      </c>
      <c r="G56" s="105" t="s">
        <v>54</v>
      </c>
      <c r="H56" s="106" t="s">
        <v>27</v>
      </c>
      <c r="I56" s="107">
        <v>240</v>
      </c>
      <c r="J56" s="108">
        <f>'LISTA PREÇO 2022-Vigen 01.02.22'!J56</f>
        <v>1.1399999999999999</v>
      </c>
      <c r="L56" s="108">
        <v>1.02</v>
      </c>
      <c r="M56" s="108">
        <f t="shared" si="1"/>
        <v>1.3734939759036144</v>
      </c>
      <c r="N56" s="108">
        <f t="shared" si="4"/>
        <v>1.1674698795180722</v>
      </c>
      <c r="O56" s="108">
        <f t="shared" si="4"/>
        <v>1.1812048192771083</v>
      </c>
      <c r="P56" s="108">
        <f t="shared" si="4"/>
        <v>1.1949397590361446</v>
      </c>
      <c r="Q56" s="108">
        <f t="shared" si="4"/>
        <v>1.2086746987951806</v>
      </c>
      <c r="R56" s="108">
        <f t="shared" si="4"/>
        <v>1.2224096385542169</v>
      </c>
      <c r="S56" s="108">
        <f t="shared" si="4"/>
        <v>1.236144578313253</v>
      </c>
      <c r="T56" s="108">
        <f t="shared" si="4"/>
        <v>1.249879518072289</v>
      </c>
      <c r="U56" s="108">
        <f t="shared" si="4"/>
        <v>1.2636144578313251</v>
      </c>
      <c r="V56" s="108">
        <f t="shared" si="4"/>
        <v>1.2773493975903611</v>
      </c>
      <c r="W56" s="108">
        <f t="shared" si="4"/>
        <v>1.3254216867469879</v>
      </c>
      <c r="X56" s="108">
        <f t="shared" si="4"/>
        <v>1.3734939759036144</v>
      </c>
      <c r="Y56" s="108">
        <v>0.99</v>
      </c>
      <c r="Z56" s="108">
        <v>0</v>
      </c>
      <c r="AA56" s="108">
        <v>1.0237600000000002</v>
      </c>
      <c r="AC56" s="108">
        <v>7.64</v>
      </c>
      <c r="AD56" s="110">
        <v>6.09</v>
      </c>
      <c r="AE56" s="110">
        <v>8.17</v>
      </c>
      <c r="AF56" s="110">
        <v>7.04</v>
      </c>
      <c r="AG56" s="110">
        <v>9.4</v>
      </c>
      <c r="AH56" s="110">
        <v>7.53</v>
      </c>
      <c r="AI56" s="110">
        <v>10.029999999999999</v>
      </c>
      <c r="AJ56" s="110">
        <v>7.58</v>
      </c>
      <c r="AK56" s="110">
        <v>10.1</v>
      </c>
      <c r="AL56" s="110">
        <v>7.64</v>
      </c>
      <c r="AM56" s="110">
        <v>10.18</v>
      </c>
      <c r="AN56" s="110">
        <v>7.86</v>
      </c>
      <c r="AO56" s="110">
        <v>10.46</v>
      </c>
      <c r="AP56" s="110">
        <v>6.56</v>
      </c>
      <c r="AQ56" s="110">
        <v>9.07</v>
      </c>
      <c r="AR56" s="111">
        <v>6.6</v>
      </c>
      <c r="AS56" s="111">
        <v>9.1199999999999992</v>
      </c>
      <c r="AT56" s="111">
        <v>6.64</v>
      </c>
      <c r="AU56" s="111">
        <v>9.18</v>
      </c>
      <c r="AV56" s="107" t="s">
        <v>52</v>
      </c>
      <c r="AW56" s="107" t="s">
        <v>55</v>
      </c>
      <c r="AX56" s="90"/>
    </row>
    <row r="57" spans="1:50" x14ac:dyDescent="0.3">
      <c r="A57" s="112" t="s">
        <v>48</v>
      </c>
      <c r="B57" s="113" t="s">
        <v>124</v>
      </c>
      <c r="C57" s="114">
        <v>7898133131011</v>
      </c>
      <c r="D57" s="115">
        <v>23906</v>
      </c>
      <c r="E57" s="116">
        <v>15000095</v>
      </c>
      <c r="F57" s="117" t="s">
        <v>180</v>
      </c>
      <c r="G57" s="118" t="s">
        <v>54</v>
      </c>
      <c r="H57" s="119" t="s">
        <v>27</v>
      </c>
      <c r="I57" s="120">
        <v>200</v>
      </c>
      <c r="J57" s="108">
        <f>'LISTA PREÇO 2022-Vigen 01.02.22'!J57</f>
        <v>1.76</v>
      </c>
      <c r="L57" s="121">
        <v>1.6</v>
      </c>
      <c r="M57" s="108">
        <f t="shared" si="1"/>
        <v>2.1204819277108435</v>
      </c>
      <c r="N57" s="108">
        <f t="shared" si="4"/>
        <v>1.802409638554217</v>
      </c>
      <c r="O57" s="108">
        <f t="shared" si="4"/>
        <v>1.8236144578313254</v>
      </c>
      <c r="P57" s="108">
        <f t="shared" si="4"/>
        <v>1.844819277108434</v>
      </c>
      <c r="Q57" s="108">
        <f t="shared" si="4"/>
        <v>1.8660240963855423</v>
      </c>
      <c r="R57" s="108">
        <f t="shared" si="4"/>
        <v>1.8872289156626507</v>
      </c>
      <c r="S57" s="108">
        <f t="shared" si="4"/>
        <v>1.9084337349397593</v>
      </c>
      <c r="T57" s="108">
        <f t="shared" si="4"/>
        <v>1.9296385542168675</v>
      </c>
      <c r="U57" s="108">
        <f t="shared" si="4"/>
        <v>1.9508433734939759</v>
      </c>
      <c r="V57" s="108">
        <f t="shared" si="4"/>
        <v>1.9720481927710842</v>
      </c>
      <c r="W57" s="108">
        <f t="shared" si="4"/>
        <v>2.0462650602409638</v>
      </c>
      <c r="X57" s="108">
        <f t="shared" si="4"/>
        <v>2.1204819277108435</v>
      </c>
      <c r="Y57" s="108">
        <v>1.49</v>
      </c>
      <c r="Z57" s="108">
        <v>1.6509999999999998</v>
      </c>
      <c r="AA57" s="108">
        <v>1.6496999999999993</v>
      </c>
      <c r="AC57" s="121">
        <v>12.69</v>
      </c>
      <c r="AD57" s="122">
        <v>10.119999999999999</v>
      </c>
      <c r="AE57" s="122">
        <v>13.57</v>
      </c>
      <c r="AF57" s="122">
        <v>11.7</v>
      </c>
      <c r="AG57" s="122">
        <v>15.62</v>
      </c>
      <c r="AH57" s="122">
        <v>12.51</v>
      </c>
      <c r="AI57" s="122">
        <v>16.670000000000002</v>
      </c>
      <c r="AJ57" s="122">
        <v>12.6</v>
      </c>
      <c r="AK57" s="122">
        <v>16.79</v>
      </c>
      <c r="AL57" s="122">
        <v>12.69</v>
      </c>
      <c r="AM57" s="122">
        <v>16.91</v>
      </c>
      <c r="AN57" s="122">
        <v>13.06</v>
      </c>
      <c r="AO57" s="122">
        <v>17.38</v>
      </c>
      <c r="AP57" s="122">
        <v>10.89</v>
      </c>
      <c r="AQ57" s="122">
        <v>15.06</v>
      </c>
      <c r="AR57" s="123">
        <v>10.96</v>
      </c>
      <c r="AS57" s="123">
        <v>15.15</v>
      </c>
      <c r="AT57" s="123">
        <v>11.03</v>
      </c>
      <c r="AU57" s="123">
        <v>15.25</v>
      </c>
      <c r="AV57" s="120" t="s">
        <v>52</v>
      </c>
      <c r="AW57" s="120" t="s">
        <v>55</v>
      </c>
      <c r="AX57" s="124"/>
    </row>
    <row r="58" spans="1:50" x14ac:dyDescent="0.3">
      <c r="A58" s="99" t="s">
        <v>48</v>
      </c>
      <c r="B58" s="100" t="s">
        <v>124</v>
      </c>
      <c r="C58" s="101">
        <v>7899470804576</v>
      </c>
      <c r="D58" s="102">
        <v>34071</v>
      </c>
      <c r="E58" s="103">
        <v>15000191</v>
      </c>
      <c r="F58" s="104" t="s">
        <v>132</v>
      </c>
      <c r="G58" s="105" t="s">
        <v>54</v>
      </c>
      <c r="H58" s="106" t="s">
        <v>27</v>
      </c>
      <c r="I58" s="107">
        <v>100</v>
      </c>
      <c r="J58" s="108">
        <f>'LISTA PREÇO 2022-Vigen 01.02.22'!J58</f>
        <v>4.2300000000000004</v>
      </c>
      <c r="L58" s="108">
        <v>4.1500000000000004</v>
      </c>
      <c r="M58" s="108">
        <f t="shared" si="1"/>
        <v>5.0963855421686759</v>
      </c>
      <c r="N58" s="108">
        <f t="shared" si="4"/>
        <v>4.3319277108433747</v>
      </c>
      <c r="O58" s="108">
        <f t="shared" si="4"/>
        <v>4.3828915662650614</v>
      </c>
      <c r="P58" s="108">
        <f t="shared" si="4"/>
        <v>4.4338554216867481</v>
      </c>
      <c r="Q58" s="108">
        <f t="shared" si="4"/>
        <v>4.4848192771084348</v>
      </c>
      <c r="R58" s="108">
        <f t="shared" si="4"/>
        <v>4.5357831325301214</v>
      </c>
      <c r="S58" s="108">
        <f t="shared" si="4"/>
        <v>4.5867469879518081</v>
      </c>
      <c r="T58" s="108">
        <f t="shared" si="4"/>
        <v>4.6377108433734948</v>
      </c>
      <c r="U58" s="108">
        <f t="shared" si="4"/>
        <v>4.6886746987951815</v>
      </c>
      <c r="V58" s="108">
        <f t="shared" si="4"/>
        <v>4.7396385542168673</v>
      </c>
      <c r="W58" s="108">
        <f t="shared" si="4"/>
        <v>4.9180120481927725</v>
      </c>
      <c r="X58" s="108">
        <f t="shared" si="4"/>
        <v>5.0963855421686759</v>
      </c>
      <c r="Y58" s="108">
        <v>0</v>
      </c>
      <c r="Z58" s="108">
        <v>0</v>
      </c>
      <c r="AA58" s="108">
        <v>4.0119100000000003</v>
      </c>
      <c r="AC58" s="108">
        <v>15.49</v>
      </c>
      <c r="AD58" s="110">
        <v>12.36</v>
      </c>
      <c r="AE58" s="110">
        <v>16.579999999999998</v>
      </c>
      <c r="AF58" s="110">
        <v>14.28</v>
      </c>
      <c r="AG58" s="110">
        <v>19.07</v>
      </c>
      <c r="AH58" s="110">
        <v>15.27</v>
      </c>
      <c r="AI58" s="110">
        <v>20.350000000000001</v>
      </c>
      <c r="AJ58" s="110">
        <v>15.38</v>
      </c>
      <c r="AK58" s="110">
        <v>20.49</v>
      </c>
      <c r="AL58" s="110">
        <v>15.49</v>
      </c>
      <c r="AM58" s="110">
        <v>20.64</v>
      </c>
      <c r="AN58" s="110">
        <v>15.94</v>
      </c>
      <c r="AO58" s="110">
        <v>21.22</v>
      </c>
      <c r="AP58" s="110">
        <v>13.3</v>
      </c>
      <c r="AQ58" s="110">
        <v>18.39</v>
      </c>
      <c r="AR58" s="111">
        <v>13.38</v>
      </c>
      <c r="AS58" s="111">
        <v>18.5</v>
      </c>
      <c r="AT58" s="111">
        <v>13.46</v>
      </c>
      <c r="AU58" s="111">
        <v>18.61</v>
      </c>
      <c r="AV58" s="107" t="s">
        <v>52</v>
      </c>
      <c r="AW58" s="107" t="s">
        <v>55</v>
      </c>
      <c r="AX58" s="90"/>
    </row>
    <row r="59" spans="1:50" x14ac:dyDescent="0.3">
      <c r="A59" s="99" t="s">
        <v>48</v>
      </c>
      <c r="B59" s="100" t="s">
        <v>124</v>
      </c>
      <c r="C59" s="101">
        <v>7898133138751</v>
      </c>
      <c r="D59" s="102">
        <v>23916</v>
      </c>
      <c r="E59" s="103">
        <v>15000097</v>
      </c>
      <c r="F59" s="104" t="s">
        <v>178</v>
      </c>
      <c r="G59" s="105" t="s">
        <v>54</v>
      </c>
      <c r="H59" s="106" t="s">
        <v>27</v>
      </c>
      <c r="I59" s="107">
        <v>50</v>
      </c>
      <c r="J59" s="108">
        <f>'LISTA PREÇO 2022-Vigen 01.02.22'!J59</f>
        <v>3.6</v>
      </c>
      <c r="L59" s="108">
        <v>0</v>
      </c>
      <c r="M59" s="108">
        <f t="shared" si="1"/>
        <v>4.3373493975903621</v>
      </c>
      <c r="N59" s="108">
        <f t="shared" si="4"/>
        <v>3.6867469879518078</v>
      </c>
      <c r="O59" s="108">
        <f t="shared" si="4"/>
        <v>3.7301204819277114</v>
      </c>
      <c r="P59" s="108">
        <f t="shared" si="4"/>
        <v>3.773493975903615</v>
      </c>
      <c r="Q59" s="108">
        <f t="shared" si="4"/>
        <v>3.8168674698795186</v>
      </c>
      <c r="R59" s="108">
        <f t="shared" si="4"/>
        <v>3.8602409638554223</v>
      </c>
      <c r="S59" s="108">
        <f t="shared" si="4"/>
        <v>3.9036144578313259</v>
      </c>
      <c r="T59" s="108">
        <f t="shared" si="4"/>
        <v>3.9469879518072291</v>
      </c>
      <c r="U59" s="108">
        <f t="shared" si="4"/>
        <v>3.9903614457831327</v>
      </c>
      <c r="V59" s="108">
        <f t="shared" si="4"/>
        <v>4.0337349397590359</v>
      </c>
      <c r="W59" s="108">
        <f t="shared" si="4"/>
        <v>4.185542168674699</v>
      </c>
      <c r="X59" s="108">
        <f t="shared" si="4"/>
        <v>4.3373493975903621</v>
      </c>
      <c r="Y59" s="108">
        <v>0</v>
      </c>
      <c r="Z59" s="108">
        <v>0</v>
      </c>
      <c r="AA59" s="108">
        <v>3.7506599999999999</v>
      </c>
      <c r="AC59" s="108">
        <v>18.66</v>
      </c>
      <c r="AD59" s="110">
        <v>14.89</v>
      </c>
      <c r="AE59" s="110">
        <v>19.97</v>
      </c>
      <c r="AF59" s="110">
        <v>17.2</v>
      </c>
      <c r="AG59" s="110">
        <v>22.97</v>
      </c>
      <c r="AH59" s="110">
        <v>18.399999999999999</v>
      </c>
      <c r="AI59" s="110">
        <v>24.52</v>
      </c>
      <c r="AJ59" s="110">
        <v>18.53</v>
      </c>
      <c r="AK59" s="110">
        <v>24.69</v>
      </c>
      <c r="AL59" s="110">
        <v>18.66</v>
      </c>
      <c r="AM59" s="110">
        <v>24.86</v>
      </c>
      <c r="AN59" s="110">
        <v>19.2</v>
      </c>
      <c r="AO59" s="110">
        <v>25.56</v>
      </c>
      <c r="AP59" s="110">
        <v>16.02</v>
      </c>
      <c r="AQ59" s="110">
        <v>22.15</v>
      </c>
      <c r="AR59" s="111">
        <v>16.12</v>
      </c>
      <c r="AS59" s="111">
        <v>22.29</v>
      </c>
      <c r="AT59" s="111">
        <v>16.21</v>
      </c>
      <c r="AU59" s="111">
        <v>22.41</v>
      </c>
      <c r="AV59" s="107" t="s">
        <v>52</v>
      </c>
      <c r="AW59" s="107" t="s">
        <v>55</v>
      </c>
      <c r="AX59" s="90"/>
    </row>
    <row r="60" spans="1:50" x14ac:dyDescent="0.3">
      <c r="A60" s="99" t="s">
        <v>48</v>
      </c>
      <c r="B60" s="100" t="s">
        <v>124</v>
      </c>
      <c r="C60" s="101">
        <v>7899470804521</v>
      </c>
      <c r="D60" s="102">
        <v>34072</v>
      </c>
      <c r="E60" s="103">
        <v>15000192</v>
      </c>
      <c r="F60" s="104" t="s">
        <v>131</v>
      </c>
      <c r="G60" s="105" t="s">
        <v>54</v>
      </c>
      <c r="H60" s="106" t="s">
        <v>27</v>
      </c>
      <c r="I60" s="107">
        <v>24</v>
      </c>
      <c r="J60" s="108">
        <f>'LISTA PREÇO 2022-Vigen 01.02.22'!J60</f>
        <v>15.9</v>
      </c>
      <c r="L60" s="108">
        <v>15.589999999999996</v>
      </c>
      <c r="M60" s="108">
        <f t="shared" si="1"/>
        <v>19.156626506024097</v>
      </c>
      <c r="N60" s="108">
        <f t="shared" si="4"/>
        <v>16.283132530120483</v>
      </c>
      <c r="O60" s="108">
        <f t="shared" si="4"/>
        <v>16.474698795180721</v>
      </c>
      <c r="P60" s="108">
        <f t="shared" si="4"/>
        <v>16.666265060240963</v>
      </c>
      <c r="Q60" s="108">
        <f t="shared" si="4"/>
        <v>16.857831325301206</v>
      </c>
      <c r="R60" s="108">
        <f t="shared" si="4"/>
        <v>17.049397590361448</v>
      </c>
      <c r="S60" s="108">
        <f t="shared" si="4"/>
        <v>17.240963855421686</v>
      </c>
      <c r="T60" s="108">
        <f t="shared" si="4"/>
        <v>17.432530120481925</v>
      </c>
      <c r="U60" s="108">
        <f t="shared" si="4"/>
        <v>17.624096385542167</v>
      </c>
      <c r="V60" s="108">
        <f t="shared" si="4"/>
        <v>17.815662650602405</v>
      </c>
      <c r="W60" s="108">
        <f t="shared" si="4"/>
        <v>18.486144578313251</v>
      </c>
      <c r="X60" s="108">
        <f t="shared" si="4"/>
        <v>19.156626506024097</v>
      </c>
      <c r="Y60" s="108">
        <v>0</v>
      </c>
      <c r="Z60" s="108">
        <v>0</v>
      </c>
      <c r="AA60" s="108">
        <v>0</v>
      </c>
      <c r="AC60" s="108">
        <v>57.18</v>
      </c>
      <c r="AD60" s="110">
        <v>45.63</v>
      </c>
      <c r="AE60" s="110">
        <v>61.21</v>
      </c>
      <c r="AF60" s="110">
        <v>52.73</v>
      </c>
      <c r="AG60" s="110">
        <v>70.430000000000007</v>
      </c>
      <c r="AH60" s="110">
        <v>56.38</v>
      </c>
      <c r="AI60" s="110">
        <v>75.150000000000006</v>
      </c>
      <c r="AJ60" s="110">
        <v>56.78</v>
      </c>
      <c r="AK60" s="110">
        <v>75.66</v>
      </c>
      <c r="AL60" s="110">
        <v>57.18</v>
      </c>
      <c r="AM60" s="110">
        <v>76.180000000000007</v>
      </c>
      <c r="AN60" s="110">
        <v>58.84</v>
      </c>
      <c r="AO60" s="110">
        <v>78.319999999999993</v>
      </c>
      <c r="AP60" s="110">
        <v>49.09</v>
      </c>
      <c r="AQ60" s="110">
        <v>67.86</v>
      </c>
      <c r="AR60" s="111">
        <v>49.38</v>
      </c>
      <c r="AS60" s="111">
        <v>68.27</v>
      </c>
      <c r="AT60" s="111">
        <v>49.69</v>
      </c>
      <c r="AU60" s="111">
        <v>68.69</v>
      </c>
      <c r="AV60" s="107" t="s">
        <v>52</v>
      </c>
      <c r="AW60" s="107" t="s">
        <v>55</v>
      </c>
      <c r="AX60" s="90"/>
    </row>
    <row r="61" spans="1:50" x14ac:dyDescent="0.3">
      <c r="A61" s="99" t="s">
        <v>48</v>
      </c>
      <c r="B61" s="100" t="s">
        <v>124</v>
      </c>
      <c r="C61" s="101">
        <v>7898133137419</v>
      </c>
      <c r="D61" s="102">
        <v>23918</v>
      </c>
      <c r="E61" s="103">
        <v>15000098</v>
      </c>
      <c r="F61" s="104" t="s">
        <v>177</v>
      </c>
      <c r="G61" s="105" t="s">
        <v>176</v>
      </c>
      <c r="H61" s="106" t="s">
        <v>27</v>
      </c>
      <c r="I61" s="107">
        <v>200</v>
      </c>
      <c r="J61" s="108">
        <f>'LISTA PREÇO 2022-Vigen 01.02.22'!J61</f>
        <v>2.64</v>
      </c>
      <c r="L61" s="108">
        <v>2.59</v>
      </c>
      <c r="M61" s="108">
        <f t="shared" si="1"/>
        <v>3.1807228915662655</v>
      </c>
      <c r="N61" s="108">
        <f t="shared" si="4"/>
        <v>2.7036144578313257</v>
      </c>
      <c r="O61" s="108">
        <f t="shared" si="4"/>
        <v>2.7354216867469883</v>
      </c>
      <c r="P61" s="108">
        <f t="shared" si="4"/>
        <v>2.7672289156626508</v>
      </c>
      <c r="Q61" s="108">
        <f t="shared" si="4"/>
        <v>2.7990361445783138</v>
      </c>
      <c r="R61" s="108">
        <f t="shared" si="4"/>
        <v>2.8308433734939764</v>
      </c>
      <c r="S61" s="108">
        <f t="shared" si="4"/>
        <v>2.862650602409639</v>
      </c>
      <c r="T61" s="108">
        <f t="shared" si="4"/>
        <v>2.8944578313253015</v>
      </c>
      <c r="U61" s="108">
        <f t="shared" si="4"/>
        <v>2.9262650602409641</v>
      </c>
      <c r="V61" s="108">
        <f t="shared" si="4"/>
        <v>2.9580722891566262</v>
      </c>
      <c r="W61" s="108">
        <f t="shared" si="4"/>
        <v>3.0693975903614463</v>
      </c>
      <c r="X61" s="108">
        <f t="shared" si="4"/>
        <v>3.1807228915662655</v>
      </c>
      <c r="Y61" s="108">
        <v>0</v>
      </c>
      <c r="Z61" s="108">
        <v>0</v>
      </c>
      <c r="AA61" s="108">
        <v>0</v>
      </c>
      <c r="AC61" s="108">
        <v>13.18</v>
      </c>
      <c r="AD61" s="110">
        <v>10.51</v>
      </c>
      <c r="AE61" s="110">
        <v>14.09</v>
      </c>
      <c r="AF61" s="110">
        <v>12.15</v>
      </c>
      <c r="AG61" s="110">
        <v>16.23</v>
      </c>
      <c r="AH61" s="110">
        <v>12.99</v>
      </c>
      <c r="AI61" s="110">
        <v>17.309999999999999</v>
      </c>
      <c r="AJ61" s="110">
        <v>13.08</v>
      </c>
      <c r="AK61" s="110">
        <v>17.43</v>
      </c>
      <c r="AL61" s="110">
        <v>13.18</v>
      </c>
      <c r="AM61" s="110">
        <v>17.559999999999999</v>
      </c>
      <c r="AN61" s="110">
        <v>13.56</v>
      </c>
      <c r="AO61" s="110">
        <v>18.05</v>
      </c>
      <c r="AP61" s="110">
        <v>11.31</v>
      </c>
      <c r="AQ61" s="110">
        <v>15.64</v>
      </c>
      <c r="AR61" s="111">
        <v>11.38</v>
      </c>
      <c r="AS61" s="111">
        <v>15.73</v>
      </c>
      <c r="AT61" s="111">
        <v>11.45</v>
      </c>
      <c r="AU61" s="111">
        <v>15.83</v>
      </c>
      <c r="AV61" s="107" t="s">
        <v>52</v>
      </c>
      <c r="AW61" s="107" t="s">
        <v>53</v>
      </c>
      <c r="AX61" s="90"/>
    </row>
    <row r="62" spans="1:50" x14ac:dyDescent="0.3">
      <c r="A62" s="99" t="s">
        <v>48</v>
      </c>
      <c r="B62" s="100" t="s">
        <v>124</v>
      </c>
      <c r="C62" s="101">
        <v>7898133137426</v>
      </c>
      <c r="D62" s="102">
        <v>23920</v>
      </c>
      <c r="E62" s="103">
        <v>15000099</v>
      </c>
      <c r="F62" s="104" t="s">
        <v>175</v>
      </c>
      <c r="G62" s="105" t="s">
        <v>176</v>
      </c>
      <c r="H62" s="106" t="s">
        <v>27</v>
      </c>
      <c r="I62" s="107">
        <v>50</v>
      </c>
      <c r="J62" s="108">
        <f>'LISTA PREÇO 2022-Vigen 01.02.22'!J62</f>
        <v>4.1100000000000003</v>
      </c>
      <c r="L62" s="108">
        <v>4.0199999999999996</v>
      </c>
      <c r="M62" s="108">
        <f t="shared" si="1"/>
        <v>4.9518072289156629</v>
      </c>
      <c r="N62" s="108">
        <f t="shared" si="4"/>
        <v>4.2090361445783131</v>
      </c>
      <c r="O62" s="108">
        <f t="shared" si="4"/>
        <v>4.2585542168674699</v>
      </c>
      <c r="P62" s="108">
        <f t="shared" si="4"/>
        <v>4.3080722891566268</v>
      </c>
      <c r="Q62" s="108">
        <f t="shared" si="4"/>
        <v>4.3575903614457836</v>
      </c>
      <c r="R62" s="108">
        <f t="shared" si="4"/>
        <v>4.4071084337349404</v>
      </c>
      <c r="S62" s="108">
        <f t="shared" si="4"/>
        <v>4.4566265060240964</v>
      </c>
      <c r="T62" s="108">
        <f t="shared" si="4"/>
        <v>4.5061445783132532</v>
      </c>
      <c r="U62" s="108">
        <f t="shared" si="4"/>
        <v>4.5556626506024092</v>
      </c>
      <c r="V62" s="108">
        <f t="shared" si="4"/>
        <v>4.605180722891566</v>
      </c>
      <c r="W62" s="108">
        <f t="shared" si="4"/>
        <v>4.7784939759036149</v>
      </c>
      <c r="X62" s="108">
        <f t="shared" si="4"/>
        <v>4.9518072289156629</v>
      </c>
      <c r="Y62" s="108">
        <v>0</v>
      </c>
      <c r="Z62" s="108">
        <v>0</v>
      </c>
      <c r="AA62" s="108">
        <v>0</v>
      </c>
      <c r="AC62" s="108">
        <v>27.57</v>
      </c>
      <c r="AD62" s="110">
        <v>22</v>
      </c>
      <c r="AE62" s="110">
        <v>29.51</v>
      </c>
      <c r="AF62" s="110">
        <v>25.42</v>
      </c>
      <c r="AG62" s="110">
        <v>33.950000000000003</v>
      </c>
      <c r="AH62" s="110">
        <v>27.18</v>
      </c>
      <c r="AI62" s="110">
        <v>36.22</v>
      </c>
      <c r="AJ62" s="110">
        <v>27.37</v>
      </c>
      <c r="AK62" s="110">
        <v>36.47</v>
      </c>
      <c r="AL62" s="110">
        <v>27.57</v>
      </c>
      <c r="AM62" s="110">
        <v>36.729999999999997</v>
      </c>
      <c r="AN62" s="110">
        <v>28.37</v>
      </c>
      <c r="AO62" s="110">
        <v>37.76</v>
      </c>
      <c r="AP62" s="110">
        <v>23.67</v>
      </c>
      <c r="AQ62" s="110">
        <v>32.72</v>
      </c>
      <c r="AR62" s="111">
        <v>23.81</v>
      </c>
      <c r="AS62" s="111">
        <v>32.92</v>
      </c>
      <c r="AT62" s="111">
        <v>23.96</v>
      </c>
      <c r="AU62" s="111">
        <v>33.119999999999997</v>
      </c>
      <c r="AV62" s="107" t="s">
        <v>52</v>
      </c>
      <c r="AW62" s="107" t="s">
        <v>53</v>
      </c>
      <c r="AX62" s="90"/>
    </row>
    <row r="63" spans="1:50" x14ac:dyDescent="0.3">
      <c r="A63" s="99" t="s">
        <v>48</v>
      </c>
      <c r="B63" s="100" t="s">
        <v>124</v>
      </c>
      <c r="C63" s="101">
        <v>7898133135248</v>
      </c>
      <c r="D63" s="102">
        <v>23961</v>
      </c>
      <c r="E63" s="103">
        <v>15000100</v>
      </c>
      <c r="F63" s="104" t="s">
        <v>173</v>
      </c>
      <c r="G63" s="105" t="s">
        <v>81</v>
      </c>
      <c r="H63" s="106" t="s">
        <v>27</v>
      </c>
      <c r="I63" s="107">
        <v>50</v>
      </c>
      <c r="J63" s="108">
        <f>'LISTA PREÇO 2022-Vigen 01.02.22'!J63</f>
        <v>4.2</v>
      </c>
      <c r="L63" s="108">
        <v>4.1199999999999992</v>
      </c>
      <c r="M63" s="108">
        <f t="shared" si="1"/>
        <v>5.0602409638554224</v>
      </c>
      <c r="N63" s="108">
        <f t="shared" si="4"/>
        <v>4.3012048192771086</v>
      </c>
      <c r="O63" s="108">
        <f t="shared" si="4"/>
        <v>4.3518072289156633</v>
      </c>
      <c r="P63" s="108">
        <f t="shared" si="4"/>
        <v>4.4024096385542171</v>
      </c>
      <c r="Q63" s="108">
        <f t="shared" si="4"/>
        <v>4.4530120481927717</v>
      </c>
      <c r="R63" s="108">
        <f t="shared" si="4"/>
        <v>4.5036144578313264</v>
      </c>
      <c r="S63" s="108">
        <f t="shared" si="4"/>
        <v>4.5542168674698802</v>
      </c>
      <c r="T63" s="108">
        <f t="shared" si="4"/>
        <v>4.604819277108434</v>
      </c>
      <c r="U63" s="108">
        <f t="shared" si="4"/>
        <v>4.6554216867469886</v>
      </c>
      <c r="V63" s="108">
        <f t="shared" si="4"/>
        <v>4.7060240963855424</v>
      </c>
      <c r="W63" s="108">
        <f t="shared" si="4"/>
        <v>4.8831325301204824</v>
      </c>
      <c r="X63" s="108">
        <f t="shared" si="4"/>
        <v>5.0602409638554224</v>
      </c>
      <c r="Y63" s="108">
        <v>4</v>
      </c>
      <c r="Z63" s="108">
        <v>5.8000000000000007</v>
      </c>
      <c r="AA63" s="108">
        <v>0</v>
      </c>
      <c r="AC63" s="108">
        <v>23.2</v>
      </c>
      <c r="AD63" s="110">
        <v>18.510000000000002</v>
      </c>
      <c r="AE63" s="110">
        <v>24.83</v>
      </c>
      <c r="AF63" s="110">
        <v>21.39</v>
      </c>
      <c r="AG63" s="110">
        <v>28.57</v>
      </c>
      <c r="AH63" s="110">
        <v>22.87</v>
      </c>
      <c r="AI63" s="110">
        <v>30.48</v>
      </c>
      <c r="AJ63" s="110">
        <v>23.03</v>
      </c>
      <c r="AK63" s="110">
        <v>30.69</v>
      </c>
      <c r="AL63" s="110">
        <v>23.2</v>
      </c>
      <c r="AM63" s="110">
        <v>30.91</v>
      </c>
      <c r="AN63" s="110">
        <v>23.87</v>
      </c>
      <c r="AO63" s="110">
        <v>31.77</v>
      </c>
      <c r="AP63" s="110">
        <v>19.920000000000002</v>
      </c>
      <c r="AQ63" s="110">
        <v>27.54</v>
      </c>
      <c r="AR63" s="111">
        <v>20.04</v>
      </c>
      <c r="AS63" s="111">
        <v>27.7</v>
      </c>
      <c r="AT63" s="111">
        <v>20.16</v>
      </c>
      <c r="AU63" s="111">
        <v>27.87</v>
      </c>
      <c r="AV63" s="107" t="s">
        <v>52</v>
      </c>
      <c r="AW63" s="107" t="s">
        <v>53</v>
      </c>
      <c r="AX63" s="90"/>
    </row>
    <row r="64" spans="1:50" x14ac:dyDescent="0.3">
      <c r="A64" s="112" t="s">
        <v>48</v>
      </c>
      <c r="B64" s="113" t="s">
        <v>124</v>
      </c>
      <c r="C64" s="114">
        <v>7899470805061</v>
      </c>
      <c r="D64" s="115">
        <v>26882</v>
      </c>
      <c r="E64" s="116">
        <v>15000214</v>
      </c>
      <c r="F64" s="117" t="s">
        <v>150</v>
      </c>
      <c r="G64" s="118" t="s">
        <v>81</v>
      </c>
      <c r="H64" s="119" t="s">
        <v>27</v>
      </c>
      <c r="I64" s="120">
        <v>50</v>
      </c>
      <c r="J64" s="108">
        <f>'LISTA PREÇO 2022-Vigen 01.02.22'!J64</f>
        <v>17.18</v>
      </c>
      <c r="L64" s="121">
        <v>16.869450000000001</v>
      </c>
      <c r="M64" s="108">
        <f t="shared" si="1"/>
        <v>20.698795180722893</v>
      </c>
      <c r="N64" s="108">
        <f t="shared" si="4"/>
        <v>17.59397590361446</v>
      </c>
      <c r="O64" s="108">
        <f t="shared" si="4"/>
        <v>17.800963855421688</v>
      </c>
      <c r="P64" s="108">
        <f t="shared" si="4"/>
        <v>18.007951807228917</v>
      </c>
      <c r="Q64" s="108">
        <f t="shared" si="4"/>
        <v>18.214939759036145</v>
      </c>
      <c r="R64" s="108">
        <f t="shared" si="4"/>
        <v>18.421927710843374</v>
      </c>
      <c r="S64" s="108">
        <f t="shared" si="4"/>
        <v>18.628915662650606</v>
      </c>
      <c r="T64" s="108">
        <f t="shared" si="4"/>
        <v>18.83590361445783</v>
      </c>
      <c r="U64" s="108">
        <f t="shared" si="4"/>
        <v>19.042891566265059</v>
      </c>
      <c r="V64" s="108">
        <f t="shared" si="4"/>
        <v>19.249879518072287</v>
      </c>
      <c r="W64" s="108">
        <f t="shared" si="4"/>
        <v>19.97433734939759</v>
      </c>
      <c r="X64" s="108">
        <f t="shared" si="4"/>
        <v>20.698795180722893</v>
      </c>
      <c r="Y64" s="108">
        <v>0</v>
      </c>
      <c r="Z64" s="108">
        <v>0</v>
      </c>
      <c r="AA64" s="108">
        <v>0</v>
      </c>
      <c r="AC64" s="121">
        <v>55.51</v>
      </c>
      <c r="AD64" s="122">
        <v>44.29</v>
      </c>
      <c r="AE64" s="122">
        <v>59.41</v>
      </c>
      <c r="AF64" s="122">
        <v>51.19</v>
      </c>
      <c r="AG64" s="122">
        <v>68.37</v>
      </c>
      <c r="AH64" s="122">
        <v>54.74</v>
      </c>
      <c r="AI64" s="122">
        <v>72.959999999999994</v>
      </c>
      <c r="AJ64" s="122">
        <v>55.12</v>
      </c>
      <c r="AK64" s="122">
        <v>73.45</v>
      </c>
      <c r="AL64" s="122">
        <v>55.51</v>
      </c>
      <c r="AM64" s="122">
        <v>73.959999999999994</v>
      </c>
      <c r="AN64" s="122">
        <v>57.12</v>
      </c>
      <c r="AO64" s="122">
        <v>76.03</v>
      </c>
      <c r="AP64" s="122">
        <v>47.65</v>
      </c>
      <c r="AQ64" s="122">
        <v>65.87</v>
      </c>
      <c r="AR64" s="123">
        <v>47.94</v>
      </c>
      <c r="AS64" s="123">
        <v>66.27</v>
      </c>
      <c r="AT64" s="123">
        <v>48.23</v>
      </c>
      <c r="AU64" s="123">
        <v>66.680000000000007</v>
      </c>
      <c r="AV64" s="120" t="s">
        <v>52</v>
      </c>
      <c r="AW64" s="120" t="s">
        <v>53</v>
      </c>
      <c r="AX64" s="124"/>
    </row>
    <row r="65" spans="1:50" x14ac:dyDescent="0.3">
      <c r="A65" s="99" t="s">
        <v>48</v>
      </c>
      <c r="B65" s="100" t="s">
        <v>124</v>
      </c>
      <c r="C65" s="101">
        <v>7899470805641</v>
      </c>
      <c r="D65" s="102">
        <v>28092</v>
      </c>
      <c r="E65" s="103">
        <v>15000216</v>
      </c>
      <c r="F65" s="104" t="s">
        <v>145</v>
      </c>
      <c r="G65" s="105" t="s">
        <v>81</v>
      </c>
      <c r="H65" s="106" t="s">
        <v>27</v>
      </c>
      <c r="I65" s="107">
        <v>50</v>
      </c>
      <c r="J65" s="108">
        <f>'LISTA PREÇO 2022-Vigen 01.02.22'!J65</f>
        <v>17.91</v>
      </c>
      <c r="L65" s="108">
        <v>17.57</v>
      </c>
      <c r="M65" s="108">
        <f t="shared" si="1"/>
        <v>21.578313253012048</v>
      </c>
      <c r="N65" s="108">
        <f t="shared" si="4"/>
        <v>18.341566265060241</v>
      </c>
      <c r="O65" s="108">
        <f t="shared" si="4"/>
        <v>18.557349397590361</v>
      </c>
      <c r="P65" s="108">
        <f t="shared" si="4"/>
        <v>18.773132530120481</v>
      </c>
      <c r="Q65" s="108">
        <f t="shared" si="4"/>
        <v>18.988915662650601</v>
      </c>
      <c r="R65" s="108">
        <f t="shared" si="4"/>
        <v>19.204698795180722</v>
      </c>
      <c r="S65" s="108">
        <f t="shared" si="4"/>
        <v>19.420481927710846</v>
      </c>
      <c r="T65" s="108">
        <f t="shared" si="4"/>
        <v>19.636265060240962</v>
      </c>
      <c r="U65" s="108">
        <f t="shared" si="4"/>
        <v>19.852048192771083</v>
      </c>
      <c r="V65" s="108">
        <f t="shared" si="4"/>
        <v>20.067831325301203</v>
      </c>
      <c r="W65" s="108">
        <f t="shared" si="4"/>
        <v>20.823072289156627</v>
      </c>
      <c r="X65" s="108">
        <f t="shared" si="4"/>
        <v>21.578313253012048</v>
      </c>
      <c r="Y65" s="108">
        <v>0</v>
      </c>
      <c r="Z65" s="108">
        <v>0</v>
      </c>
      <c r="AA65" s="108">
        <v>0</v>
      </c>
      <c r="AC65" s="108">
        <v>58.37</v>
      </c>
      <c r="AD65" s="110">
        <v>46.58</v>
      </c>
      <c r="AE65" s="110">
        <v>62.48</v>
      </c>
      <c r="AF65" s="110">
        <v>53.82</v>
      </c>
      <c r="AG65" s="110">
        <v>71.89</v>
      </c>
      <c r="AH65" s="110">
        <v>57.56</v>
      </c>
      <c r="AI65" s="110">
        <v>76.72</v>
      </c>
      <c r="AJ65" s="110">
        <v>57.96</v>
      </c>
      <c r="AK65" s="110">
        <v>77.23</v>
      </c>
      <c r="AL65" s="110">
        <v>58.37</v>
      </c>
      <c r="AM65" s="110">
        <v>77.77</v>
      </c>
      <c r="AN65" s="110">
        <v>60.06</v>
      </c>
      <c r="AO65" s="110">
        <v>79.94</v>
      </c>
      <c r="AP65" s="110">
        <v>50.11</v>
      </c>
      <c r="AQ65" s="110">
        <v>69.27</v>
      </c>
      <c r="AR65" s="111">
        <v>50.41</v>
      </c>
      <c r="AS65" s="111">
        <v>69.69</v>
      </c>
      <c r="AT65" s="111">
        <v>50.72</v>
      </c>
      <c r="AU65" s="111">
        <v>70.12</v>
      </c>
      <c r="AV65" s="107" t="s">
        <v>52</v>
      </c>
      <c r="AW65" s="107" t="s">
        <v>53</v>
      </c>
      <c r="AX65" s="90"/>
    </row>
    <row r="66" spans="1:50" x14ac:dyDescent="0.3">
      <c r="A66" s="99" t="s">
        <v>48</v>
      </c>
      <c r="B66" s="100" t="s">
        <v>124</v>
      </c>
      <c r="C66" s="101">
        <v>7898133136382</v>
      </c>
      <c r="D66" s="102">
        <v>23956</v>
      </c>
      <c r="E66" s="103">
        <v>15000172</v>
      </c>
      <c r="F66" s="104" t="s">
        <v>174</v>
      </c>
      <c r="G66" s="105" t="s">
        <v>59</v>
      </c>
      <c r="H66" s="106" t="s">
        <v>27</v>
      </c>
      <c r="I66" s="107">
        <v>50</v>
      </c>
      <c r="J66" s="108">
        <f>'LISTA PREÇO 2022-Vigen 01.02.22'!J66</f>
        <v>7.67</v>
      </c>
      <c r="L66" s="108">
        <v>7.5200000000000005</v>
      </c>
      <c r="M66" s="108">
        <f t="shared" si="1"/>
        <v>9.240963855421688</v>
      </c>
      <c r="N66" s="108">
        <f t="shared" si="4"/>
        <v>7.8548192771084349</v>
      </c>
      <c r="O66" s="108">
        <f t="shared" si="4"/>
        <v>7.9472289156626514</v>
      </c>
      <c r="P66" s="108">
        <f t="shared" si="4"/>
        <v>8.039638554216868</v>
      </c>
      <c r="Q66" s="108">
        <f t="shared" si="4"/>
        <v>8.1320481927710855</v>
      </c>
      <c r="R66" s="108">
        <f t="shared" si="4"/>
        <v>8.2244578313253029</v>
      </c>
      <c r="S66" s="108">
        <f t="shared" si="4"/>
        <v>8.3168674698795186</v>
      </c>
      <c r="T66" s="108">
        <f t="shared" si="4"/>
        <v>8.4092771084337361</v>
      </c>
      <c r="U66" s="108">
        <f t="shared" si="4"/>
        <v>8.5016867469879518</v>
      </c>
      <c r="V66" s="108">
        <f t="shared" si="4"/>
        <v>8.5940963855421675</v>
      </c>
      <c r="W66" s="108">
        <f t="shared" si="4"/>
        <v>8.9175301204819277</v>
      </c>
      <c r="X66" s="108">
        <f t="shared" si="4"/>
        <v>9.240963855421688</v>
      </c>
      <c r="Y66" s="108">
        <v>0</v>
      </c>
      <c r="Z66" s="108">
        <v>0</v>
      </c>
      <c r="AA66" s="108">
        <v>0</v>
      </c>
      <c r="AC66" s="108">
        <v>42.78</v>
      </c>
      <c r="AD66" s="110">
        <v>34.130000000000003</v>
      </c>
      <c r="AE66" s="110">
        <v>45.78</v>
      </c>
      <c r="AF66" s="110">
        <v>39.450000000000003</v>
      </c>
      <c r="AG66" s="110">
        <v>52.69</v>
      </c>
      <c r="AH66" s="110">
        <v>42.18</v>
      </c>
      <c r="AI66" s="110">
        <v>56.22</v>
      </c>
      <c r="AJ66" s="110">
        <v>42.48</v>
      </c>
      <c r="AK66" s="110">
        <v>56.61</v>
      </c>
      <c r="AL66" s="110">
        <v>42.78</v>
      </c>
      <c r="AM66" s="110">
        <v>57</v>
      </c>
      <c r="AN66" s="110">
        <v>44.02</v>
      </c>
      <c r="AO66" s="110">
        <v>58.59</v>
      </c>
      <c r="AP66" s="110">
        <v>36.72</v>
      </c>
      <c r="AQ66" s="110">
        <v>50.76</v>
      </c>
      <c r="AR66" s="111">
        <v>36.950000000000003</v>
      </c>
      <c r="AS66" s="111">
        <v>51.08</v>
      </c>
      <c r="AT66" s="111">
        <v>37.17</v>
      </c>
      <c r="AU66" s="111">
        <v>51.39</v>
      </c>
      <c r="AV66" s="107" t="s">
        <v>52</v>
      </c>
      <c r="AW66" s="107" t="s">
        <v>55</v>
      </c>
      <c r="AX66" s="90"/>
    </row>
    <row r="67" spans="1:50" x14ac:dyDescent="0.3">
      <c r="A67" s="112" t="s">
        <v>48</v>
      </c>
      <c r="B67" s="113" t="s">
        <v>124</v>
      </c>
      <c r="C67" s="114">
        <v>7899470806976</v>
      </c>
      <c r="D67" s="115">
        <v>40888</v>
      </c>
      <c r="E67" s="116">
        <v>15000142</v>
      </c>
      <c r="F67" s="117" t="s">
        <v>222</v>
      </c>
      <c r="G67" s="118" t="s">
        <v>223</v>
      </c>
      <c r="H67" s="119" t="s">
        <v>27</v>
      </c>
      <c r="I67" s="120">
        <v>50</v>
      </c>
      <c r="J67" s="108">
        <f>'LISTA PREÇO 2022-Vigen 01.02.22'!J67</f>
        <v>3.81</v>
      </c>
      <c r="L67" s="121">
        <v>3.7110000000000003</v>
      </c>
      <c r="M67" s="108">
        <f t="shared" si="1"/>
        <v>4.5903614457831328</v>
      </c>
      <c r="N67" s="108">
        <f t="shared" si="4"/>
        <v>3.9018072289156627</v>
      </c>
      <c r="O67" s="108">
        <f t="shared" si="4"/>
        <v>3.947710843373494</v>
      </c>
      <c r="P67" s="108">
        <f t="shared" si="4"/>
        <v>3.9936144578313253</v>
      </c>
      <c r="Q67" s="108">
        <f t="shared" si="4"/>
        <v>4.039518072289157</v>
      </c>
      <c r="R67" s="108">
        <f t="shared" si="4"/>
        <v>4.0854216867469884</v>
      </c>
      <c r="S67" s="108">
        <f t="shared" si="4"/>
        <v>4.1313253012048197</v>
      </c>
      <c r="T67" s="108">
        <f t="shared" si="4"/>
        <v>4.1772289156626501</v>
      </c>
      <c r="U67" s="108">
        <f t="shared" si="4"/>
        <v>4.2231325301204814</v>
      </c>
      <c r="V67" s="108">
        <f t="shared" si="4"/>
        <v>4.2690361445783127</v>
      </c>
      <c r="W67" s="108">
        <f t="shared" si="4"/>
        <v>4.4296987951807232</v>
      </c>
      <c r="X67" s="108">
        <f t="shared" si="4"/>
        <v>4.5903614457831328</v>
      </c>
      <c r="Y67" s="108">
        <v>3.62</v>
      </c>
      <c r="Z67" s="108">
        <v>9.3093000000000004</v>
      </c>
      <c r="AA67" s="108">
        <v>0</v>
      </c>
      <c r="AC67" s="121">
        <v>24.18</v>
      </c>
      <c r="AD67" s="122">
        <v>19.82</v>
      </c>
      <c r="AE67" s="122">
        <v>27.4</v>
      </c>
      <c r="AF67" s="122">
        <v>22.53</v>
      </c>
      <c r="AG67" s="122">
        <v>31.14</v>
      </c>
      <c r="AH67" s="122">
        <v>23.88</v>
      </c>
      <c r="AI67" s="122">
        <v>33.01</v>
      </c>
      <c r="AJ67" s="122">
        <v>24.03</v>
      </c>
      <c r="AK67" s="122">
        <v>33.22</v>
      </c>
      <c r="AL67" s="122">
        <v>24.18</v>
      </c>
      <c r="AM67" s="122">
        <v>33.43</v>
      </c>
      <c r="AN67" s="122">
        <v>24.79</v>
      </c>
      <c r="AO67" s="122">
        <v>34.270000000000003</v>
      </c>
      <c r="AP67" s="122">
        <v>23.89</v>
      </c>
      <c r="AQ67" s="122">
        <v>33.03</v>
      </c>
      <c r="AR67" s="123">
        <v>24.03</v>
      </c>
      <c r="AS67" s="123">
        <v>33.22</v>
      </c>
      <c r="AT67" s="123">
        <v>24.18</v>
      </c>
      <c r="AU67" s="123">
        <v>33.43</v>
      </c>
      <c r="AV67" s="120" t="s">
        <v>66</v>
      </c>
      <c r="AW67" s="120" t="s">
        <v>67</v>
      </c>
      <c r="AX67" s="124"/>
    </row>
    <row r="68" spans="1:50" x14ac:dyDescent="0.3">
      <c r="A68" s="112" t="s">
        <v>48</v>
      </c>
      <c r="B68" s="113" t="s">
        <v>124</v>
      </c>
      <c r="C68" s="114">
        <v>7898133138898</v>
      </c>
      <c r="D68" s="115">
        <v>23873</v>
      </c>
      <c r="E68" s="116">
        <v>15000089</v>
      </c>
      <c r="F68" s="117" t="s">
        <v>186</v>
      </c>
      <c r="G68" s="118" t="s">
        <v>59</v>
      </c>
      <c r="H68" s="119" t="s">
        <v>27</v>
      </c>
      <c r="I68" s="120">
        <v>50</v>
      </c>
      <c r="J68" s="108">
        <f>'LISTA PREÇO 2022-Vigen 01.02.22'!J68</f>
        <v>3.6</v>
      </c>
      <c r="L68" s="121">
        <v>3.52</v>
      </c>
      <c r="M68" s="108">
        <f t="shared" si="1"/>
        <v>4.3373493975903621</v>
      </c>
      <c r="N68" s="108">
        <f t="shared" si="4"/>
        <v>3.6867469879518078</v>
      </c>
      <c r="O68" s="108">
        <f t="shared" si="4"/>
        <v>3.7301204819277114</v>
      </c>
      <c r="P68" s="108">
        <f t="shared" si="4"/>
        <v>3.773493975903615</v>
      </c>
      <c r="Q68" s="108">
        <f t="shared" si="4"/>
        <v>3.8168674698795186</v>
      </c>
      <c r="R68" s="108">
        <f t="shared" si="4"/>
        <v>3.8602409638554223</v>
      </c>
      <c r="S68" s="108">
        <f t="shared" si="4"/>
        <v>3.9036144578313259</v>
      </c>
      <c r="T68" s="108">
        <f t="shared" si="4"/>
        <v>3.9469879518072291</v>
      </c>
      <c r="U68" s="108">
        <f t="shared" si="4"/>
        <v>3.9903614457831327</v>
      </c>
      <c r="V68" s="108">
        <f t="shared" si="4"/>
        <v>4.0337349397590359</v>
      </c>
      <c r="W68" s="108">
        <f t="shared" si="4"/>
        <v>4.185542168674699</v>
      </c>
      <c r="X68" s="108">
        <f t="shared" si="4"/>
        <v>4.3373493975903621</v>
      </c>
      <c r="Y68" s="108">
        <v>0</v>
      </c>
      <c r="Z68" s="108">
        <v>0</v>
      </c>
      <c r="AA68" s="108">
        <v>0</v>
      </c>
      <c r="AC68" s="121">
        <v>21.78</v>
      </c>
      <c r="AD68" s="122">
        <v>17.38</v>
      </c>
      <c r="AE68" s="122">
        <v>23.31</v>
      </c>
      <c r="AF68" s="122">
        <v>20.079999999999998</v>
      </c>
      <c r="AG68" s="122">
        <v>26.82</v>
      </c>
      <c r="AH68" s="122">
        <v>21.47</v>
      </c>
      <c r="AI68" s="122">
        <v>28.61</v>
      </c>
      <c r="AJ68" s="122">
        <v>21.62</v>
      </c>
      <c r="AK68" s="122">
        <v>28.81</v>
      </c>
      <c r="AL68" s="122">
        <v>21.78</v>
      </c>
      <c r="AM68" s="122">
        <v>29.02</v>
      </c>
      <c r="AN68" s="122">
        <v>22.41</v>
      </c>
      <c r="AO68" s="122">
        <v>29.83</v>
      </c>
      <c r="AP68" s="122">
        <v>18.7</v>
      </c>
      <c r="AQ68" s="122">
        <v>25.85</v>
      </c>
      <c r="AR68" s="123">
        <v>18.809999999999999</v>
      </c>
      <c r="AS68" s="123">
        <v>26</v>
      </c>
      <c r="AT68" s="123">
        <v>18.93</v>
      </c>
      <c r="AU68" s="123">
        <v>26.17</v>
      </c>
      <c r="AV68" s="120" t="s">
        <v>52</v>
      </c>
      <c r="AW68" s="120" t="s">
        <v>53</v>
      </c>
      <c r="AX68" s="124"/>
    </row>
    <row r="69" spans="1:50" x14ac:dyDescent="0.3">
      <c r="A69" s="112" t="s">
        <v>48</v>
      </c>
      <c r="B69" s="113" t="s">
        <v>124</v>
      </c>
      <c r="C69" s="114">
        <v>7898133134685</v>
      </c>
      <c r="D69" s="115">
        <v>24005</v>
      </c>
      <c r="E69" s="116">
        <v>15000174</v>
      </c>
      <c r="F69" s="117" t="s">
        <v>168</v>
      </c>
      <c r="G69" s="118" t="s">
        <v>37</v>
      </c>
      <c r="H69" s="119" t="s">
        <v>27</v>
      </c>
      <c r="I69" s="120">
        <v>50</v>
      </c>
      <c r="J69" s="108">
        <f>'LISTA PREÇO 2022-Vigen 01.02.22'!J69</f>
        <v>8.6999999999999993</v>
      </c>
      <c r="L69" s="121">
        <v>8.52</v>
      </c>
      <c r="M69" s="108">
        <f t="shared" si="1"/>
        <v>10.481927710843372</v>
      </c>
      <c r="N69" s="108">
        <f t="shared" si="4"/>
        <v>8.9096385542168655</v>
      </c>
      <c r="O69" s="108">
        <f t="shared" si="4"/>
        <v>9.0144578313253003</v>
      </c>
      <c r="P69" s="108">
        <f t="shared" si="4"/>
        <v>9.1192771084337334</v>
      </c>
      <c r="Q69" s="108">
        <f t="shared" si="4"/>
        <v>9.2240963855421683</v>
      </c>
      <c r="R69" s="108">
        <f t="shared" si="4"/>
        <v>9.3289156626506013</v>
      </c>
      <c r="S69" s="108">
        <f t="shared" si="4"/>
        <v>9.4337349397590362</v>
      </c>
      <c r="T69" s="108">
        <f t="shared" si="4"/>
        <v>9.5385542168674675</v>
      </c>
      <c r="U69" s="108">
        <f t="shared" si="4"/>
        <v>9.6433734939759024</v>
      </c>
      <c r="V69" s="108">
        <f t="shared" si="4"/>
        <v>9.7481927710843337</v>
      </c>
      <c r="W69" s="108">
        <f t="shared" si="4"/>
        <v>10.115060240963855</v>
      </c>
      <c r="X69" s="108">
        <f t="shared" si="4"/>
        <v>10.481927710843372</v>
      </c>
      <c r="Y69" s="108">
        <v>8.2799999999999994</v>
      </c>
      <c r="Z69" s="108">
        <v>0</v>
      </c>
      <c r="AA69" s="108">
        <v>0</v>
      </c>
      <c r="AC69" s="121">
        <v>48.87</v>
      </c>
      <c r="AD69" s="122">
        <v>38.99</v>
      </c>
      <c r="AE69" s="122">
        <v>52.3</v>
      </c>
      <c r="AF69" s="122">
        <v>45.06</v>
      </c>
      <c r="AG69" s="122">
        <v>60.19</v>
      </c>
      <c r="AH69" s="122">
        <v>48.19</v>
      </c>
      <c r="AI69" s="122">
        <v>64.23</v>
      </c>
      <c r="AJ69" s="122">
        <v>48.52</v>
      </c>
      <c r="AK69" s="122">
        <v>64.650000000000006</v>
      </c>
      <c r="AL69" s="122">
        <v>48.87</v>
      </c>
      <c r="AM69" s="122">
        <v>65.11</v>
      </c>
      <c r="AN69" s="122">
        <v>50.29</v>
      </c>
      <c r="AO69" s="122">
        <v>66.94</v>
      </c>
      <c r="AP69" s="122">
        <v>41.95</v>
      </c>
      <c r="AQ69" s="122">
        <v>57.99</v>
      </c>
      <c r="AR69" s="123">
        <v>42.21</v>
      </c>
      <c r="AS69" s="123">
        <v>58.35</v>
      </c>
      <c r="AT69" s="123">
        <v>42.46</v>
      </c>
      <c r="AU69" s="123">
        <v>58.7</v>
      </c>
      <c r="AV69" s="120" t="s">
        <v>52</v>
      </c>
      <c r="AW69" s="120" t="s">
        <v>55</v>
      </c>
      <c r="AX69" s="124"/>
    </row>
    <row r="70" spans="1:50" x14ac:dyDescent="0.3">
      <c r="A70" s="99" t="s">
        <v>48</v>
      </c>
      <c r="B70" s="100" t="s">
        <v>124</v>
      </c>
      <c r="C70" s="101">
        <v>7898133133770</v>
      </c>
      <c r="D70" s="102">
        <v>24010</v>
      </c>
      <c r="E70" s="103">
        <v>15000175</v>
      </c>
      <c r="F70" s="104" t="s">
        <v>166</v>
      </c>
      <c r="G70" s="105" t="s">
        <v>37</v>
      </c>
      <c r="H70" s="106" t="s">
        <v>27</v>
      </c>
      <c r="I70" s="107">
        <v>50</v>
      </c>
      <c r="J70" s="108">
        <f>'LISTA PREÇO 2022-Vigen 01.02.22'!J70</f>
        <v>8.76</v>
      </c>
      <c r="L70" s="108">
        <v>8.5900000000000016</v>
      </c>
      <c r="M70" s="108">
        <f t="shared" si="1"/>
        <v>10.554216867469879</v>
      </c>
      <c r="N70" s="108">
        <f t="shared" si="4"/>
        <v>8.9710843373493976</v>
      </c>
      <c r="O70" s="108">
        <f t="shared" si="4"/>
        <v>9.0766265060240965</v>
      </c>
      <c r="P70" s="108">
        <f t="shared" si="4"/>
        <v>9.1821686746987954</v>
      </c>
      <c r="Q70" s="108">
        <f t="shared" si="4"/>
        <v>9.2877108433734943</v>
      </c>
      <c r="R70" s="108">
        <f t="shared" si="4"/>
        <v>9.3932530120481932</v>
      </c>
      <c r="S70" s="108">
        <f t="shared" si="4"/>
        <v>9.4987951807228921</v>
      </c>
      <c r="T70" s="108">
        <f t="shared" si="4"/>
        <v>9.6043373493975892</v>
      </c>
      <c r="U70" s="108">
        <f t="shared" si="4"/>
        <v>9.7098795180722881</v>
      </c>
      <c r="V70" s="108">
        <f t="shared" si="4"/>
        <v>9.8154216867469852</v>
      </c>
      <c r="W70" s="108">
        <f t="shared" si="4"/>
        <v>10.184819277108433</v>
      </c>
      <c r="X70" s="108">
        <f t="shared" si="4"/>
        <v>10.554216867469879</v>
      </c>
      <c r="Y70" s="108">
        <v>8.34</v>
      </c>
      <c r="Z70" s="108">
        <v>0</v>
      </c>
      <c r="AA70" s="108">
        <v>0</v>
      </c>
      <c r="AC70" s="108">
        <v>51.29</v>
      </c>
      <c r="AD70" s="110">
        <v>40.93</v>
      </c>
      <c r="AE70" s="110">
        <v>54.9</v>
      </c>
      <c r="AF70" s="110">
        <v>47.29</v>
      </c>
      <c r="AG70" s="110">
        <v>63.16</v>
      </c>
      <c r="AH70" s="110">
        <v>50.57</v>
      </c>
      <c r="AI70" s="110">
        <v>67.400000000000006</v>
      </c>
      <c r="AJ70" s="110">
        <v>50.93</v>
      </c>
      <c r="AK70" s="110">
        <v>67.87</v>
      </c>
      <c r="AL70" s="110">
        <v>51.29</v>
      </c>
      <c r="AM70" s="110">
        <v>68.33</v>
      </c>
      <c r="AN70" s="110">
        <v>52.78</v>
      </c>
      <c r="AO70" s="110">
        <v>70.25</v>
      </c>
      <c r="AP70" s="110">
        <v>44.03</v>
      </c>
      <c r="AQ70" s="110">
        <v>60.87</v>
      </c>
      <c r="AR70" s="111">
        <v>44.3</v>
      </c>
      <c r="AS70" s="111">
        <v>61.24</v>
      </c>
      <c r="AT70" s="111">
        <v>44.57</v>
      </c>
      <c r="AU70" s="111">
        <v>61.62</v>
      </c>
      <c r="AV70" s="107" t="s">
        <v>52</v>
      </c>
      <c r="AW70" s="107" t="s">
        <v>55</v>
      </c>
      <c r="AX70" s="90"/>
    </row>
    <row r="71" spans="1:50" x14ac:dyDescent="0.3">
      <c r="A71" s="99" t="s">
        <v>48</v>
      </c>
      <c r="B71" s="100" t="s">
        <v>124</v>
      </c>
      <c r="C71" s="101">
        <v>7899470805740</v>
      </c>
      <c r="D71" s="102">
        <v>27416</v>
      </c>
      <c r="E71" s="103">
        <v>15000222</v>
      </c>
      <c r="F71" s="104" t="s">
        <v>148</v>
      </c>
      <c r="G71" s="105" t="s">
        <v>59</v>
      </c>
      <c r="H71" s="106" t="s">
        <v>27</v>
      </c>
      <c r="I71" s="107">
        <v>100</v>
      </c>
      <c r="J71" s="108">
        <f>'LISTA PREÇO 2022-Vigen 01.02.22'!J71</f>
        <v>4.43</v>
      </c>
      <c r="L71" s="108">
        <v>4.3499999999999996</v>
      </c>
      <c r="M71" s="108">
        <f t="shared" si="1"/>
        <v>5.3373493975903612</v>
      </c>
      <c r="N71" s="108">
        <f t="shared" ref="N71:X86" si="5">$M71*(100%-N$6)</f>
        <v>4.5367469879518065</v>
      </c>
      <c r="O71" s="108">
        <f t="shared" si="5"/>
        <v>4.5901204819277108</v>
      </c>
      <c r="P71" s="108">
        <f t="shared" si="5"/>
        <v>4.6434939759036142</v>
      </c>
      <c r="Q71" s="108">
        <f t="shared" si="5"/>
        <v>4.6968674698795176</v>
      </c>
      <c r="R71" s="108">
        <f t="shared" si="5"/>
        <v>4.7502409638554219</v>
      </c>
      <c r="S71" s="108">
        <f t="shared" si="5"/>
        <v>4.8036144578313253</v>
      </c>
      <c r="T71" s="108">
        <f t="shared" si="5"/>
        <v>4.8569879518072279</v>
      </c>
      <c r="U71" s="108">
        <f t="shared" si="5"/>
        <v>4.9103614457831322</v>
      </c>
      <c r="V71" s="108">
        <f t="shared" si="5"/>
        <v>4.9637349397590347</v>
      </c>
      <c r="W71" s="108">
        <f t="shared" si="5"/>
        <v>5.1505421686746988</v>
      </c>
      <c r="X71" s="108">
        <f t="shared" si="5"/>
        <v>5.3373493975903612</v>
      </c>
      <c r="Y71" s="108">
        <v>0</v>
      </c>
      <c r="Z71" s="108">
        <v>0</v>
      </c>
      <c r="AA71" s="108">
        <v>0</v>
      </c>
      <c r="AC71" s="108">
        <v>24.75</v>
      </c>
      <c r="AD71" s="110">
        <v>19.75</v>
      </c>
      <c r="AE71" s="110">
        <v>26.49</v>
      </c>
      <c r="AF71" s="110">
        <v>22.82</v>
      </c>
      <c r="AG71" s="110">
        <v>30.48</v>
      </c>
      <c r="AH71" s="110">
        <v>24.4</v>
      </c>
      <c r="AI71" s="110">
        <v>32.520000000000003</v>
      </c>
      <c r="AJ71" s="110">
        <v>24.57</v>
      </c>
      <c r="AK71" s="110">
        <v>32.74</v>
      </c>
      <c r="AL71" s="110">
        <v>24.75</v>
      </c>
      <c r="AM71" s="110">
        <v>32.979999999999997</v>
      </c>
      <c r="AN71" s="110">
        <v>25.47</v>
      </c>
      <c r="AO71" s="110">
        <v>33.9</v>
      </c>
      <c r="AP71" s="110">
        <v>21.25</v>
      </c>
      <c r="AQ71" s="110">
        <v>29.38</v>
      </c>
      <c r="AR71" s="111">
        <v>21.38</v>
      </c>
      <c r="AS71" s="111">
        <v>29.56</v>
      </c>
      <c r="AT71" s="111">
        <v>21.51</v>
      </c>
      <c r="AU71" s="111">
        <v>29.74</v>
      </c>
      <c r="AV71" s="107" t="s">
        <v>52</v>
      </c>
      <c r="AW71" s="107" t="s">
        <v>53</v>
      </c>
      <c r="AX71" s="90"/>
    </row>
    <row r="72" spans="1:50" x14ac:dyDescent="0.3">
      <c r="A72" s="99" t="s">
        <v>48</v>
      </c>
      <c r="B72" s="100" t="s">
        <v>124</v>
      </c>
      <c r="C72" s="101">
        <v>7899470805917</v>
      </c>
      <c r="D72" s="102">
        <v>27460</v>
      </c>
      <c r="E72" s="103">
        <v>15000223</v>
      </c>
      <c r="F72" s="104" t="s">
        <v>147</v>
      </c>
      <c r="G72" s="105" t="s">
        <v>59</v>
      </c>
      <c r="H72" s="106" t="s">
        <v>27</v>
      </c>
      <c r="I72" s="107">
        <v>100</v>
      </c>
      <c r="J72" s="108">
        <f>'LISTA PREÇO 2022-Vigen 01.02.22'!J72</f>
        <v>4.43</v>
      </c>
      <c r="L72" s="108">
        <v>4.3500000000000005</v>
      </c>
      <c r="M72" s="108">
        <f t="shared" ref="M72:M128" si="6">J72/(100%-$M$5)</f>
        <v>5.3373493975903612</v>
      </c>
      <c r="N72" s="108">
        <f t="shared" si="5"/>
        <v>4.5367469879518065</v>
      </c>
      <c r="O72" s="108">
        <f t="shared" si="5"/>
        <v>4.5901204819277108</v>
      </c>
      <c r="P72" s="108">
        <f t="shared" si="5"/>
        <v>4.6434939759036142</v>
      </c>
      <c r="Q72" s="108">
        <f t="shared" si="5"/>
        <v>4.6968674698795176</v>
      </c>
      <c r="R72" s="108">
        <f t="shared" si="5"/>
        <v>4.7502409638554219</v>
      </c>
      <c r="S72" s="108">
        <f t="shared" si="5"/>
        <v>4.8036144578313253</v>
      </c>
      <c r="T72" s="108">
        <f t="shared" si="5"/>
        <v>4.8569879518072279</v>
      </c>
      <c r="U72" s="108">
        <f t="shared" si="5"/>
        <v>4.9103614457831322</v>
      </c>
      <c r="V72" s="108">
        <f t="shared" si="5"/>
        <v>4.9637349397590347</v>
      </c>
      <c r="W72" s="108">
        <f t="shared" si="5"/>
        <v>5.1505421686746988</v>
      </c>
      <c r="X72" s="108">
        <f t="shared" si="5"/>
        <v>5.3373493975903612</v>
      </c>
      <c r="Y72" s="108">
        <v>0</v>
      </c>
      <c r="Z72" s="108">
        <v>0</v>
      </c>
      <c r="AA72" s="108">
        <v>0</v>
      </c>
      <c r="AC72" s="108">
        <v>25.95</v>
      </c>
      <c r="AD72" s="110">
        <v>20.7</v>
      </c>
      <c r="AE72" s="110">
        <v>27.76</v>
      </c>
      <c r="AF72" s="110">
        <v>23.93</v>
      </c>
      <c r="AG72" s="110">
        <v>31.96</v>
      </c>
      <c r="AH72" s="110">
        <v>25.59</v>
      </c>
      <c r="AI72" s="110">
        <v>34.11</v>
      </c>
      <c r="AJ72" s="110">
        <v>25.76</v>
      </c>
      <c r="AK72" s="110">
        <v>34.32</v>
      </c>
      <c r="AL72" s="110">
        <v>25.95</v>
      </c>
      <c r="AM72" s="110">
        <v>34.57</v>
      </c>
      <c r="AN72" s="110">
        <v>26.7</v>
      </c>
      <c r="AO72" s="110">
        <v>35.54</v>
      </c>
      <c r="AP72" s="110">
        <v>22.28</v>
      </c>
      <c r="AQ72" s="110">
        <v>30.8</v>
      </c>
      <c r="AR72" s="111">
        <v>22.41</v>
      </c>
      <c r="AS72" s="111">
        <v>30.98</v>
      </c>
      <c r="AT72" s="111">
        <v>22.55</v>
      </c>
      <c r="AU72" s="111">
        <v>31.17</v>
      </c>
      <c r="AV72" s="107" t="s">
        <v>52</v>
      </c>
      <c r="AW72" s="107" t="s">
        <v>53</v>
      </c>
      <c r="AX72" s="90"/>
    </row>
    <row r="73" spans="1:50" x14ac:dyDescent="0.3">
      <c r="A73" s="99" t="s">
        <v>48</v>
      </c>
      <c r="B73" s="100" t="s">
        <v>124</v>
      </c>
      <c r="C73" s="101">
        <v>7899470805900</v>
      </c>
      <c r="D73" s="102">
        <v>27461</v>
      </c>
      <c r="E73" s="103">
        <v>15000224</v>
      </c>
      <c r="F73" s="104" t="s">
        <v>146</v>
      </c>
      <c r="G73" s="105" t="s">
        <v>59</v>
      </c>
      <c r="H73" s="106" t="s">
        <v>27</v>
      </c>
      <c r="I73" s="107">
        <v>100</v>
      </c>
      <c r="J73" s="108">
        <f>'LISTA PREÇO 2022-Vigen 01.02.22'!J73</f>
        <v>4.43</v>
      </c>
      <c r="L73" s="108">
        <v>4.3499999999999996</v>
      </c>
      <c r="M73" s="108">
        <f t="shared" si="6"/>
        <v>5.3373493975903612</v>
      </c>
      <c r="N73" s="108">
        <f t="shared" si="5"/>
        <v>4.5367469879518065</v>
      </c>
      <c r="O73" s="108">
        <f t="shared" si="5"/>
        <v>4.5901204819277108</v>
      </c>
      <c r="P73" s="108">
        <f t="shared" si="5"/>
        <v>4.6434939759036142</v>
      </c>
      <c r="Q73" s="108">
        <f t="shared" si="5"/>
        <v>4.6968674698795176</v>
      </c>
      <c r="R73" s="108">
        <f t="shared" si="5"/>
        <v>4.7502409638554219</v>
      </c>
      <c r="S73" s="108">
        <f t="shared" si="5"/>
        <v>4.8036144578313253</v>
      </c>
      <c r="T73" s="108">
        <f t="shared" si="5"/>
        <v>4.8569879518072279</v>
      </c>
      <c r="U73" s="108">
        <f t="shared" si="5"/>
        <v>4.9103614457831322</v>
      </c>
      <c r="V73" s="108">
        <f t="shared" si="5"/>
        <v>4.9637349397590347</v>
      </c>
      <c r="W73" s="108">
        <f t="shared" si="5"/>
        <v>5.1505421686746988</v>
      </c>
      <c r="X73" s="108">
        <f t="shared" si="5"/>
        <v>5.3373493975903612</v>
      </c>
      <c r="Y73" s="108">
        <v>0</v>
      </c>
      <c r="Z73" s="108">
        <v>0</v>
      </c>
      <c r="AA73" s="108">
        <v>0</v>
      </c>
      <c r="AC73" s="108">
        <v>24.74</v>
      </c>
      <c r="AD73" s="110">
        <v>19.739999999999998</v>
      </c>
      <c r="AE73" s="110">
        <v>26.48</v>
      </c>
      <c r="AF73" s="110">
        <v>22.81</v>
      </c>
      <c r="AG73" s="110">
        <v>30.46</v>
      </c>
      <c r="AH73" s="110">
        <v>24.39</v>
      </c>
      <c r="AI73" s="110">
        <v>32.51</v>
      </c>
      <c r="AJ73" s="110">
        <v>24.56</v>
      </c>
      <c r="AK73" s="110">
        <v>32.72</v>
      </c>
      <c r="AL73" s="110">
        <v>24.74</v>
      </c>
      <c r="AM73" s="110">
        <v>32.96</v>
      </c>
      <c r="AN73" s="110">
        <v>25.46</v>
      </c>
      <c r="AO73" s="110">
        <v>33.89</v>
      </c>
      <c r="AP73" s="110">
        <v>21.24</v>
      </c>
      <c r="AQ73" s="110">
        <v>29.36</v>
      </c>
      <c r="AR73" s="111">
        <v>21.37</v>
      </c>
      <c r="AS73" s="111">
        <v>29.54</v>
      </c>
      <c r="AT73" s="111">
        <v>21.5</v>
      </c>
      <c r="AU73" s="111">
        <v>29.72</v>
      </c>
      <c r="AV73" s="107" t="s">
        <v>52</v>
      </c>
      <c r="AW73" s="107" t="s">
        <v>53</v>
      </c>
      <c r="AX73" s="90"/>
    </row>
    <row r="74" spans="1:50" x14ac:dyDescent="0.3">
      <c r="A74" s="112" t="s">
        <v>48</v>
      </c>
      <c r="B74" s="113" t="s">
        <v>124</v>
      </c>
      <c r="C74" s="114">
        <v>7899470806020</v>
      </c>
      <c r="D74" s="115">
        <v>36393</v>
      </c>
      <c r="E74" s="116">
        <v>15000193</v>
      </c>
      <c r="F74" s="117" t="s">
        <v>126</v>
      </c>
      <c r="G74" s="118" t="s">
        <v>59</v>
      </c>
      <c r="H74" s="119" t="s">
        <v>27</v>
      </c>
      <c r="I74" s="120">
        <v>50</v>
      </c>
      <c r="J74" s="108">
        <f>'LISTA PREÇO 2022-Vigen 01.02.22'!J74</f>
        <v>27.41</v>
      </c>
      <c r="L74" s="121">
        <v>21</v>
      </c>
      <c r="M74" s="108">
        <f t="shared" si="6"/>
        <v>33.024096385542173</v>
      </c>
      <c r="N74" s="108">
        <f t="shared" si="5"/>
        <v>28.070481927710844</v>
      </c>
      <c r="O74" s="108">
        <f t="shared" si="5"/>
        <v>28.400722891566268</v>
      </c>
      <c r="P74" s="108">
        <f t="shared" si="5"/>
        <v>28.730963855421688</v>
      </c>
      <c r="Q74" s="108">
        <f t="shared" si="5"/>
        <v>29.061204819277112</v>
      </c>
      <c r="R74" s="108">
        <f t="shared" si="5"/>
        <v>29.391445783132536</v>
      </c>
      <c r="S74" s="108">
        <f t="shared" si="5"/>
        <v>29.721686746987956</v>
      </c>
      <c r="T74" s="108">
        <f t="shared" si="5"/>
        <v>30.051927710843373</v>
      </c>
      <c r="U74" s="108">
        <f t="shared" si="5"/>
        <v>30.382168674698796</v>
      </c>
      <c r="V74" s="108">
        <f t="shared" si="5"/>
        <v>30.712409638554213</v>
      </c>
      <c r="W74" s="108">
        <f t="shared" si="5"/>
        <v>31.868253012048196</v>
      </c>
      <c r="X74" s="108">
        <f t="shared" si="5"/>
        <v>33.024096385542173</v>
      </c>
      <c r="Y74" s="108">
        <v>0</v>
      </c>
      <c r="Z74" s="108">
        <v>0</v>
      </c>
      <c r="AA74" s="108">
        <v>0</v>
      </c>
      <c r="AC74" s="121">
        <v>81.319999999999993</v>
      </c>
      <c r="AD74" s="122">
        <v>64.89</v>
      </c>
      <c r="AE74" s="122">
        <v>87.04</v>
      </c>
      <c r="AF74" s="122">
        <v>74.989999999999995</v>
      </c>
      <c r="AG74" s="122">
        <v>100.17</v>
      </c>
      <c r="AH74" s="122">
        <v>80.19</v>
      </c>
      <c r="AI74" s="122">
        <v>106.88</v>
      </c>
      <c r="AJ74" s="122">
        <v>80.75</v>
      </c>
      <c r="AK74" s="122">
        <v>107.6</v>
      </c>
      <c r="AL74" s="122">
        <v>81.319999999999993</v>
      </c>
      <c r="AM74" s="122">
        <v>108.34</v>
      </c>
      <c r="AN74" s="122">
        <v>83.67</v>
      </c>
      <c r="AO74" s="122">
        <v>111.37</v>
      </c>
      <c r="AP74" s="122">
        <v>69.81</v>
      </c>
      <c r="AQ74" s="122">
        <v>96.51</v>
      </c>
      <c r="AR74" s="123">
        <v>70.23</v>
      </c>
      <c r="AS74" s="123">
        <v>97.09</v>
      </c>
      <c r="AT74" s="123">
        <v>70.66</v>
      </c>
      <c r="AU74" s="123">
        <v>97.68</v>
      </c>
      <c r="AV74" s="120" t="s">
        <v>52</v>
      </c>
      <c r="AW74" s="120" t="s">
        <v>55</v>
      </c>
      <c r="AX74" s="124"/>
    </row>
    <row r="75" spans="1:50" x14ac:dyDescent="0.3">
      <c r="A75" s="99" t="s">
        <v>48</v>
      </c>
      <c r="B75" s="100" t="s">
        <v>124</v>
      </c>
      <c r="C75" s="101">
        <v>7899470803104</v>
      </c>
      <c r="D75" s="102">
        <v>24038</v>
      </c>
      <c r="E75" s="103">
        <v>15000176</v>
      </c>
      <c r="F75" s="104" t="s">
        <v>163</v>
      </c>
      <c r="G75" s="105" t="s">
        <v>59</v>
      </c>
      <c r="H75" s="106" t="s">
        <v>27</v>
      </c>
      <c r="I75" s="107">
        <v>50</v>
      </c>
      <c r="J75" s="108">
        <f>'LISTA PREÇO 2022-Vigen 01.02.22'!J75</f>
        <v>11.99</v>
      </c>
      <c r="L75" s="108"/>
      <c r="M75" s="108">
        <f t="shared" si="6"/>
        <v>14.445783132530121</v>
      </c>
      <c r="N75" s="108">
        <f t="shared" si="5"/>
        <v>12.278915662650602</v>
      </c>
      <c r="O75" s="108">
        <f t="shared" si="5"/>
        <v>12.423373493975904</v>
      </c>
      <c r="P75" s="108">
        <f t="shared" si="5"/>
        <v>12.567831325301205</v>
      </c>
      <c r="Q75" s="108">
        <f t="shared" si="5"/>
        <v>12.712289156626506</v>
      </c>
      <c r="R75" s="108">
        <f t="shared" si="5"/>
        <v>12.856746987951807</v>
      </c>
      <c r="S75" s="108">
        <f t="shared" si="5"/>
        <v>13.00120481927711</v>
      </c>
      <c r="T75" s="108">
        <f t="shared" si="5"/>
        <v>13.145662650602409</v>
      </c>
      <c r="U75" s="108">
        <f t="shared" si="5"/>
        <v>13.29012048192771</v>
      </c>
      <c r="V75" s="108">
        <f t="shared" si="5"/>
        <v>13.434578313253009</v>
      </c>
      <c r="W75" s="108">
        <f t="shared" si="5"/>
        <v>13.940180722891567</v>
      </c>
      <c r="X75" s="108">
        <f t="shared" si="5"/>
        <v>14.445783132530121</v>
      </c>
      <c r="Y75" s="108">
        <v>0</v>
      </c>
      <c r="Z75" s="108">
        <v>0</v>
      </c>
      <c r="AA75" s="108">
        <v>0</v>
      </c>
      <c r="AC75" s="108">
        <v>42.22</v>
      </c>
      <c r="AD75" s="110">
        <v>33.69</v>
      </c>
      <c r="AE75" s="110">
        <v>45.19</v>
      </c>
      <c r="AF75" s="110">
        <v>38.93</v>
      </c>
      <c r="AG75" s="110">
        <v>52</v>
      </c>
      <c r="AH75" s="110">
        <v>41.63</v>
      </c>
      <c r="AI75" s="110">
        <v>55.49</v>
      </c>
      <c r="AJ75" s="110">
        <v>41.92</v>
      </c>
      <c r="AK75" s="110">
        <v>55.86</v>
      </c>
      <c r="AL75" s="110">
        <v>42.22</v>
      </c>
      <c r="AM75" s="110">
        <v>56.25</v>
      </c>
      <c r="AN75" s="110">
        <v>43.44</v>
      </c>
      <c r="AO75" s="110">
        <v>57.82</v>
      </c>
      <c r="AP75" s="110">
        <v>36.24</v>
      </c>
      <c r="AQ75" s="110">
        <v>50.1</v>
      </c>
      <c r="AR75" s="111">
        <v>36.46</v>
      </c>
      <c r="AS75" s="111">
        <v>50.4</v>
      </c>
      <c r="AT75" s="111">
        <v>36.69</v>
      </c>
      <c r="AU75" s="111">
        <v>50.72</v>
      </c>
      <c r="AV75" s="107" t="s">
        <v>52</v>
      </c>
      <c r="AW75" s="107" t="s">
        <v>55</v>
      </c>
      <c r="AX75" s="90"/>
    </row>
    <row r="76" spans="1:50" x14ac:dyDescent="0.3">
      <c r="A76" s="99" t="s">
        <v>48</v>
      </c>
      <c r="B76" s="100" t="s">
        <v>124</v>
      </c>
      <c r="C76" s="101">
        <v>7898133131066</v>
      </c>
      <c r="D76" s="102">
        <v>23974</v>
      </c>
      <c r="E76" s="103">
        <v>15000102</v>
      </c>
      <c r="F76" s="104" t="s">
        <v>172</v>
      </c>
      <c r="G76" s="105" t="s">
        <v>54</v>
      </c>
      <c r="H76" s="106" t="s">
        <v>27</v>
      </c>
      <c r="I76" s="107">
        <v>50</v>
      </c>
      <c r="J76" s="108">
        <f>'LISTA PREÇO 2022-Vigen 01.02.22'!J76</f>
        <v>2.5299999999999998</v>
      </c>
      <c r="L76" s="108">
        <v>2.4852761600000002</v>
      </c>
      <c r="M76" s="108">
        <f t="shared" si="6"/>
        <v>3.0481927710843371</v>
      </c>
      <c r="N76" s="108">
        <f t="shared" si="5"/>
        <v>2.5909638554216863</v>
      </c>
      <c r="O76" s="108">
        <f t="shared" si="5"/>
        <v>2.62144578313253</v>
      </c>
      <c r="P76" s="108">
        <f t="shared" si="5"/>
        <v>2.6519277108433732</v>
      </c>
      <c r="Q76" s="108">
        <f t="shared" si="5"/>
        <v>2.6824096385542164</v>
      </c>
      <c r="R76" s="108">
        <f t="shared" si="5"/>
        <v>2.7128915662650601</v>
      </c>
      <c r="S76" s="108">
        <f t="shared" si="5"/>
        <v>2.7433734939759034</v>
      </c>
      <c r="T76" s="108">
        <f t="shared" si="5"/>
        <v>2.7738554216867466</v>
      </c>
      <c r="U76" s="108">
        <f t="shared" si="5"/>
        <v>2.8043373493975898</v>
      </c>
      <c r="V76" s="108">
        <f t="shared" si="5"/>
        <v>2.8348192771084331</v>
      </c>
      <c r="W76" s="108">
        <f t="shared" si="5"/>
        <v>2.9415060240963853</v>
      </c>
      <c r="X76" s="108">
        <f t="shared" si="5"/>
        <v>3.0481927710843371</v>
      </c>
      <c r="Y76" s="108">
        <v>2.38</v>
      </c>
      <c r="Z76" s="108">
        <v>0</v>
      </c>
      <c r="AA76" s="108">
        <v>0</v>
      </c>
      <c r="AC76" s="108">
        <v>12.23</v>
      </c>
      <c r="AD76" s="110">
        <v>9.76</v>
      </c>
      <c r="AE76" s="110">
        <v>13.09</v>
      </c>
      <c r="AF76" s="110">
        <v>11.27</v>
      </c>
      <c r="AG76" s="110">
        <v>15.05</v>
      </c>
      <c r="AH76" s="110">
        <v>12.06</v>
      </c>
      <c r="AI76" s="110">
        <v>16.07</v>
      </c>
      <c r="AJ76" s="110">
        <v>12.14</v>
      </c>
      <c r="AK76" s="110">
        <v>16.170000000000002</v>
      </c>
      <c r="AL76" s="110">
        <v>12.23</v>
      </c>
      <c r="AM76" s="110">
        <v>16.29</v>
      </c>
      <c r="AN76" s="110">
        <v>12.58</v>
      </c>
      <c r="AO76" s="110">
        <v>16.739999999999998</v>
      </c>
      <c r="AP76" s="110">
        <v>10.5</v>
      </c>
      <c r="AQ76" s="110">
        <v>14.52</v>
      </c>
      <c r="AR76" s="111">
        <v>10.56</v>
      </c>
      <c r="AS76" s="111">
        <v>14.6</v>
      </c>
      <c r="AT76" s="111">
        <v>10.63</v>
      </c>
      <c r="AU76" s="111">
        <v>14.7</v>
      </c>
      <c r="AV76" s="107" t="s">
        <v>52</v>
      </c>
      <c r="AW76" s="107" t="s">
        <v>67</v>
      </c>
      <c r="AX76" s="90"/>
    </row>
    <row r="77" spans="1:50" x14ac:dyDescent="0.3">
      <c r="A77" s="112" t="s">
        <v>48</v>
      </c>
      <c r="B77" s="113" t="s">
        <v>124</v>
      </c>
      <c r="C77" s="114">
        <v>7898133137457</v>
      </c>
      <c r="D77" s="115">
        <v>23982</v>
      </c>
      <c r="E77" s="116">
        <v>15000103</v>
      </c>
      <c r="F77" s="117" t="s">
        <v>171</v>
      </c>
      <c r="G77" s="118" t="s">
        <v>59</v>
      </c>
      <c r="H77" s="119" t="s">
        <v>27</v>
      </c>
      <c r="I77" s="120">
        <v>50</v>
      </c>
      <c r="J77" s="108">
        <f>'LISTA PREÇO 2022-Vigen 01.02.22'!J77</f>
        <v>6.72</v>
      </c>
      <c r="L77" s="121">
        <v>6.6</v>
      </c>
      <c r="M77" s="108">
        <f t="shared" si="6"/>
        <v>8.0963855421686741</v>
      </c>
      <c r="N77" s="108">
        <f t="shared" si="5"/>
        <v>6.8819277108433727</v>
      </c>
      <c r="O77" s="108">
        <f t="shared" si="5"/>
        <v>6.9628915662650597</v>
      </c>
      <c r="P77" s="108">
        <f t="shared" si="5"/>
        <v>7.0438554216867466</v>
      </c>
      <c r="Q77" s="108">
        <f t="shared" si="5"/>
        <v>7.1248192771084335</v>
      </c>
      <c r="R77" s="108">
        <f t="shared" si="5"/>
        <v>7.2057831325301205</v>
      </c>
      <c r="S77" s="108">
        <f t="shared" si="5"/>
        <v>7.2867469879518065</v>
      </c>
      <c r="T77" s="108">
        <f t="shared" si="5"/>
        <v>7.3677108433734926</v>
      </c>
      <c r="U77" s="108">
        <f t="shared" si="5"/>
        <v>7.4486746987951795</v>
      </c>
      <c r="V77" s="108">
        <f t="shared" si="5"/>
        <v>7.5296385542168656</v>
      </c>
      <c r="W77" s="108">
        <f t="shared" si="5"/>
        <v>7.8130120481927703</v>
      </c>
      <c r="X77" s="108">
        <f t="shared" si="5"/>
        <v>8.0963855421686741</v>
      </c>
      <c r="Y77" s="108">
        <v>0</v>
      </c>
      <c r="Z77" s="108">
        <v>0</v>
      </c>
      <c r="AA77" s="108">
        <v>0</v>
      </c>
      <c r="AC77" s="121">
        <v>25.64</v>
      </c>
      <c r="AD77" s="122">
        <v>20.46</v>
      </c>
      <c r="AE77" s="122">
        <v>27.44</v>
      </c>
      <c r="AF77" s="122">
        <v>23.64</v>
      </c>
      <c r="AG77" s="122">
        <v>31.57</v>
      </c>
      <c r="AH77" s="122">
        <v>25.28</v>
      </c>
      <c r="AI77" s="122">
        <v>33.69</v>
      </c>
      <c r="AJ77" s="122">
        <v>25.46</v>
      </c>
      <c r="AK77" s="122">
        <v>33.92</v>
      </c>
      <c r="AL77" s="122">
        <v>25.64</v>
      </c>
      <c r="AM77" s="122">
        <v>34.159999999999997</v>
      </c>
      <c r="AN77" s="122">
        <v>26.38</v>
      </c>
      <c r="AO77" s="122">
        <v>35.11</v>
      </c>
      <c r="AP77" s="122">
        <v>22.01</v>
      </c>
      <c r="AQ77" s="122">
        <v>30.43</v>
      </c>
      <c r="AR77" s="123">
        <v>22.14</v>
      </c>
      <c r="AS77" s="123">
        <v>30.61</v>
      </c>
      <c r="AT77" s="123">
        <v>22.28</v>
      </c>
      <c r="AU77" s="123">
        <v>30.8</v>
      </c>
      <c r="AV77" s="120" t="s">
        <v>52</v>
      </c>
      <c r="AW77" s="120" t="s">
        <v>53</v>
      </c>
      <c r="AX77" s="124"/>
    </row>
    <row r="78" spans="1:50" x14ac:dyDescent="0.3">
      <c r="A78" s="112" t="s">
        <v>48</v>
      </c>
      <c r="B78" s="113" t="s">
        <v>124</v>
      </c>
      <c r="C78" s="114">
        <v>7898133134784</v>
      </c>
      <c r="D78" s="115">
        <v>34671</v>
      </c>
      <c r="E78" s="116">
        <v>15000134</v>
      </c>
      <c r="F78" s="117" t="s">
        <v>128</v>
      </c>
      <c r="G78" s="118" t="s">
        <v>65</v>
      </c>
      <c r="H78" s="119" t="s">
        <v>27</v>
      </c>
      <c r="I78" s="120">
        <v>50</v>
      </c>
      <c r="J78" s="108">
        <f>'LISTA PREÇO 2022-Vigen 01.02.22'!J78</f>
        <v>3.95</v>
      </c>
      <c r="L78" s="121">
        <v>3.8500000000000005</v>
      </c>
      <c r="M78" s="108">
        <f t="shared" si="6"/>
        <v>4.7590361445783138</v>
      </c>
      <c r="N78" s="108">
        <f t="shared" si="5"/>
        <v>4.0451807228915664</v>
      </c>
      <c r="O78" s="108">
        <f t="shared" si="5"/>
        <v>4.0927710843373495</v>
      </c>
      <c r="P78" s="108">
        <f t="shared" si="5"/>
        <v>4.1403614457831326</v>
      </c>
      <c r="Q78" s="108">
        <f t="shared" si="5"/>
        <v>4.1879518072289166</v>
      </c>
      <c r="R78" s="108">
        <f t="shared" si="5"/>
        <v>4.2355421686746997</v>
      </c>
      <c r="S78" s="108">
        <f t="shared" si="5"/>
        <v>4.2831325301204828</v>
      </c>
      <c r="T78" s="108">
        <f t="shared" si="5"/>
        <v>4.330722891566265</v>
      </c>
      <c r="U78" s="108">
        <f t="shared" si="5"/>
        <v>4.3783132530120481</v>
      </c>
      <c r="V78" s="108">
        <f t="shared" si="5"/>
        <v>4.4259036144578312</v>
      </c>
      <c r="W78" s="108">
        <f t="shared" si="5"/>
        <v>4.592469879518073</v>
      </c>
      <c r="X78" s="108">
        <f t="shared" si="5"/>
        <v>4.7590361445783138</v>
      </c>
      <c r="Y78" s="108">
        <v>3.22</v>
      </c>
      <c r="Z78" s="108">
        <v>4.6999999999999993</v>
      </c>
      <c r="AA78" s="108">
        <v>4.9914000000000005</v>
      </c>
      <c r="AC78" s="121">
        <v>17.7</v>
      </c>
      <c r="AD78" s="122">
        <v>14.51</v>
      </c>
      <c r="AE78" s="122">
        <v>20.05</v>
      </c>
      <c r="AF78" s="122">
        <v>16.489999999999998</v>
      </c>
      <c r="AG78" s="122">
        <v>22.79</v>
      </c>
      <c r="AH78" s="122">
        <v>17.48</v>
      </c>
      <c r="AI78" s="122">
        <v>24.16</v>
      </c>
      <c r="AJ78" s="122">
        <v>17.59</v>
      </c>
      <c r="AK78" s="122">
        <v>24.31</v>
      </c>
      <c r="AL78" s="122">
        <v>17.7</v>
      </c>
      <c r="AM78" s="122">
        <v>24.47</v>
      </c>
      <c r="AN78" s="122">
        <v>18.14</v>
      </c>
      <c r="AO78" s="122">
        <v>25.08</v>
      </c>
      <c r="AP78" s="122">
        <v>17.489999999999998</v>
      </c>
      <c r="AQ78" s="122">
        <v>24.18</v>
      </c>
      <c r="AR78" s="123">
        <v>17.59</v>
      </c>
      <c r="AS78" s="123">
        <v>24.32</v>
      </c>
      <c r="AT78" s="123">
        <v>17.7</v>
      </c>
      <c r="AU78" s="123">
        <v>24.47</v>
      </c>
      <c r="AV78" s="120" t="s">
        <v>66</v>
      </c>
      <c r="AW78" s="120" t="s">
        <v>67</v>
      </c>
      <c r="AX78" s="124"/>
    </row>
    <row r="79" spans="1:50" x14ac:dyDescent="0.3">
      <c r="A79" s="99" t="s">
        <v>48</v>
      </c>
      <c r="B79" s="100" t="s">
        <v>124</v>
      </c>
      <c r="C79" s="101">
        <v>7898133136047</v>
      </c>
      <c r="D79" s="102">
        <v>24694</v>
      </c>
      <c r="E79" s="103">
        <v>15000187</v>
      </c>
      <c r="F79" s="104" t="s">
        <v>151</v>
      </c>
      <c r="G79" s="105" t="s">
        <v>59</v>
      </c>
      <c r="H79" s="106" t="s">
        <v>27</v>
      </c>
      <c r="I79" s="107">
        <v>50</v>
      </c>
      <c r="J79" s="108">
        <f>'LISTA PREÇO 2022-Vigen 01.02.22'!J79</f>
        <v>8.1</v>
      </c>
      <c r="L79" s="108">
        <v>7.9499999999999993</v>
      </c>
      <c r="M79" s="108">
        <f t="shared" si="6"/>
        <v>9.7590361445783138</v>
      </c>
      <c r="N79" s="108">
        <f t="shared" si="5"/>
        <v>8.2951807228915673</v>
      </c>
      <c r="O79" s="108">
        <f t="shared" si="5"/>
        <v>8.3927710843373493</v>
      </c>
      <c r="P79" s="108">
        <f t="shared" si="5"/>
        <v>8.4903614457831331</v>
      </c>
      <c r="Q79" s="108">
        <f t="shared" si="5"/>
        <v>8.5879518072289169</v>
      </c>
      <c r="R79" s="108">
        <f t="shared" si="5"/>
        <v>8.685542168674699</v>
      </c>
      <c r="S79" s="108">
        <f t="shared" si="5"/>
        <v>8.7831325301204828</v>
      </c>
      <c r="T79" s="108">
        <f t="shared" si="5"/>
        <v>8.8807228915662648</v>
      </c>
      <c r="U79" s="108">
        <f t="shared" si="5"/>
        <v>8.9783132530120486</v>
      </c>
      <c r="V79" s="108">
        <f t="shared" si="5"/>
        <v>9.0759036144578307</v>
      </c>
      <c r="W79" s="108">
        <f t="shared" si="5"/>
        <v>9.4174698795180731</v>
      </c>
      <c r="X79" s="108">
        <f t="shared" si="5"/>
        <v>9.7590361445783138</v>
      </c>
      <c r="Y79" s="108">
        <v>7.72</v>
      </c>
      <c r="Z79" s="108">
        <v>13.664100000000001</v>
      </c>
      <c r="AA79" s="108">
        <v>11.928389999999997</v>
      </c>
      <c r="AC79" s="108">
        <v>36.93</v>
      </c>
      <c r="AD79" s="110">
        <v>29.47</v>
      </c>
      <c r="AE79" s="110">
        <v>39.53</v>
      </c>
      <c r="AF79" s="110">
        <v>34.049999999999997</v>
      </c>
      <c r="AG79" s="110">
        <v>45.48</v>
      </c>
      <c r="AH79" s="110">
        <v>36.409999999999997</v>
      </c>
      <c r="AI79" s="110">
        <v>48.53</v>
      </c>
      <c r="AJ79" s="110">
        <v>36.67</v>
      </c>
      <c r="AK79" s="110">
        <v>48.86</v>
      </c>
      <c r="AL79" s="110">
        <v>36.93</v>
      </c>
      <c r="AM79" s="110">
        <v>49.2</v>
      </c>
      <c r="AN79" s="110">
        <v>38</v>
      </c>
      <c r="AO79" s="110">
        <v>50.58</v>
      </c>
      <c r="AP79" s="110">
        <v>31.7</v>
      </c>
      <c r="AQ79" s="110">
        <v>43.82</v>
      </c>
      <c r="AR79" s="111">
        <v>31.9</v>
      </c>
      <c r="AS79" s="111">
        <v>44.1</v>
      </c>
      <c r="AT79" s="111">
        <v>32.090000000000003</v>
      </c>
      <c r="AU79" s="111">
        <v>44.36</v>
      </c>
      <c r="AV79" s="107" t="s">
        <v>52</v>
      </c>
      <c r="AW79" s="107" t="s">
        <v>53</v>
      </c>
      <c r="AX79" s="90"/>
    </row>
    <row r="80" spans="1:50" x14ac:dyDescent="0.3">
      <c r="A80" s="112" t="s">
        <v>48</v>
      </c>
      <c r="B80" s="113" t="s">
        <v>124</v>
      </c>
      <c r="C80" s="114">
        <v>7899470800882</v>
      </c>
      <c r="D80" s="115">
        <v>23994</v>
      </c>
      <c r="E80" s="116">
        <v>15000106</v>
      </c>
      <c r="F80" s="117" t="s">
        <v>170</v>
      </c>
      <c r="G80" s="118" t="s">
        <v>59</v>
      </c>
      <c r="H80" s="119" t="s">
        <v>27</v>
      </c>
      <c r="I80" s="120">
        <v>50</v>
      </c>
      <c r="J80" s="108">
        <f>'LISTA PREÇO 2022-Vigen 01.02.22'!J80</f>
        <v>9.89</v>
      </c>
      <c r="L80" s="121">
        <v>9.6999999999999993</v>
      </c>
      <c r="M80" s="108">
        <f t="shared" si="6"/>
        <v>11.91566265060241</v>
      </c>
      <c r="N80" s="108">
        <f t="shared" si="5"/>
        <v>10.128313253012049</v>
      </c>
      <c r="O80" s="108">
        <f t="shared" si="5"/>
        <v>10.247469879518073</v>
      </c>
      <c r="P80" s="108">
        <f t="shared" si="5"/>
        <v>10.366626506024097</v>
      </c>
      <c r="Q80" s="108">
        <f t="shared" si="5"/>
        <v>10.485783132530122</v>
      </c>
      <c r="R80" s="108">
        <f t="shared" si="5"/>
        <v>10.604939759036146</v>
      </c>
      <c r="S80" s="108">
        <f t="shared" si="5"/>
        <v>10.72409638554217</v>
      </c>
      <c r="T80" s="108">
        <f t="shared" si="5"/>
        <v>10.843253012048192</v>
      </c>
      <c r="U80" s="108">
        <f t="shared" si="5"/>
        <v>10.962409638554217</v>
      </c>
      <c r="V80" s="108">
        <f t="shared" si="5"/>
        <v>11.081566265060239</v>
      </c>
      <c r="W80" s="108">
        <f t="shared" si="5"/>
        <v>11.498614457831327</v>
      </c>
      <c r="X80" s="108">
        <f t="shared" si="5"/>
        <v>11.91566265060241</v>
      </c>
      <c r="Y80" s="108">
        <v>9.42</v>
      </c>
      <c r="Z80" s="108">
        <v>15.9495</v>
      </c>
      <c r="AA80" s="108">
        <v>12.708150000000003</v>
      </c>
      <c r="AC80" s="121">
        <v>51.45</v>
      </c>
      <c r="AD80" s="122">
        <v>41.05</v>
      </c>
      <c r="AE80" s="122">
        <v>55.06</v>
      </c>
      <c r="AF80" s="122">
        <v>47.44</v>
      </c>
      <c r="AG80" s="122">
        <v>63.37</v>
      </c>
      <c r="AH80" s="122">
        <v>50.73</v>
      </c>
      <c r="AI80" s="122">
        <v>67.61</v>
      </c>
      <c r="AJ80" s="122">
        <v>51.09</v>
      </c>
      <c r="AK80" s="122">
        <v>68.08</v>
      </c>
      <c r="AL80" s="122">
        <v>51.45</v>
      </c>
      <c r="AM80" s="122">
        <v>68.55</v>
      </c>
      <c r="AN80" s="122">
        <v>52.94</v>
      </c>
      <c r="AO80" s="122">
        <v>70.47</v>
      </c>
      <c r="AP80" s="122">
        <v>44.17</v>
      </c>
      <c r="AQ80" s="122">
        <v>61.06</v>
      </c>
      <c r="AR80" s="123">
        <v>44.44</v>
      </c>
      <c r="AS80" s="123">
        <v>61.44</v>
      </c>
      <c r="AT80" s="123">
        <v>44.71</v>
      </c>
      <c r="AU80" s="123">
        <v>61.81</v>
      </c>
      <c r="AV80" s="120" t="s">
        <v>52</v>
      </c>
      <c r="AW80" s="120" t="s">
        <v>53</v>
      </c>
      <c r="AX80" s="124"/>
    </row>
    <row r="81" spans="1:50" x14ac:dyDescent="0.3">
      <c r="A81" s="99" t="s">
        <v>48</v>
      </c>
      <c r="B81" s="100" t="s">
        <v>124</v>
      </c>
      <c r="C81" s="101">
        <v>7898133135163</v>
      </c>
      <c r="D81" s="102">
        <v>24054</v>
      </c>
      <c r="E81" s="103">
        <v>15000177</v>
      </c>
      <c r="F81" s="104" t="s">
        <v>162</v>
      </c>
      <c r="G81" s="105" t="s">
        <v>37</v>
      </c>
      <c r="H81" s="106" t="s">
        <v>27</v>
      </c>
      <c r="I81" s="107">
        <v>100</v>
      </c>
      <c r="J81" s="108">
        <f>'LISTA PREÇO 2022-Vigen 01.02.22'!J81</f>
        <v>6.92</v>
      </c>
      <c r="L81" s="108"/>
      <c r="M81" s="108">
        <f t="shared" si="6"/>
        <v>8.3373493975903621</v>
      </c>
      <c r="N81" s="108">
        <f t="shared" si="5"/>
        <v>7.0867469879518072</v>
      </c>
      <c r="O81" s="108">
        <f t="shared" si="5"/>
        <v>7.1701204819277109</v>
      </c>
      <c r="P81" s="108">
        <f t="shared" si="5"/>
        <v>7.2534939759036146</v>
      </c>
      <c r="Q81" s="108">
        <f t="shared" si="5"/>
        <v>7.3368674698795191</v>
      </c>
      <c r="R81" s="108">
        <f t="shared" si="5"/>
        <v>7.4202409638554228</v>
      </c>
      <c r="S81" s="108">
        <f t="shared" si="5"/>
        <v>7.5036144578313264</v>
      </c>
      <c r="T81" s="108">
        <f t="shared" si="5"/>
        <v>7.5869879518072292</v>
      </c>
      <c r="U81" s="108">
        <f t="shared" si="5"/>
        <v>7.6703614457831328</v>
      </c>
      <c r="V81" s="108">
        <f t="shared" si="5"/>
        <v>7.7537349397590356</v>
      </c>
      <c r="W81" s="108">
        <f t="shared" si="5"/>
        <v>8.0455421686746984</v>
      </c>
      <c r="X81" s="108">
        <f t="shared" si="5"/>
        <v>8.3373493975903621</v>
      </c>
      <c r="Y81" s="108">
        <v>6.59</v>
      </c>
      <c r="Z81" s="108">
        <v>11.420500000000001</v>
      </c>
      <c r="AA81" s="108">
        <v>0</v>
      </c>
      <c r="AC81" s="108">
        <v>32.630000000000003</v>
      </c>
      <c r="AD81" s="110">
        <v>26.03</v>
      </c>
      <c r="AE81" s="110">
        <v>34.909999999999997</v>
      </c>
      <c r="AF81" s="110">
        <v>30.09</v>
      </c>
      <c r="AG81" s="110">
        <v>40.19</v>
      </c>
      <c r="AH81" s="110">
        <v>32.17</v>
      </c>
      <c r="AI81" s="110">
        <v>42.88</v>
      </c>
      <c r="AJ81" s="110">
        <v>32.4</v>
      </c>
      <c r="AK81" s="110">
        <v>43.17</v>
      </c>
      <c r="AL81" s="110">
        <v>32.630000000000003</v>
      </c>
      <c r="AM81" s="110">
        <v>43.47</v>
      </c>
      <c r="AN81" s="110">
        <v>33.58</v>
      </c>
      <c r="AO81" s="110">
        <v>44.7</v>
      </c>
      <c r="AP81" s="110">
        <v>28.01</v>
      </c>
      <c r="AQ81" s="110">
        <v>38.72</v>
      </c>
      <c r="AR81" s="111">
        <v>28.18</v>
      </c>
      <c r="AS81" s="111">
        <v>38.96</v>
      </c>
      <c r="AT81" s="111">
        <v>28.35</v>
      </c>
      <c r="AU81" s="111">
        <v>39.19</v>
      </c>
      <c r="AV81" s="107" t="s">
        <v>52</v>
      </c>
      <c r="AW81" s="107" t="s">
        <v>55</v>
      </c>
      <c r="AX81" s="90"/>
    </row>
    <row r="82" spans="1:50" x14ac:dyDescent="0.3">
      <c r="A82" s="99" t="s">
        <v>48</v>
      </c>
      <c r="B82" s="100" t="s">
        <v>124</v>
      </c>
      <c r="C82" s="101">
        <v>7898133131509</v>
      </c>
      <c r="D82" s="102">
        <v>23996</v>
      </c>
      <c r="E82" s="103">
        <v>15000107</v>
      </c>
      <c r="F82" s="104" t="s">
        <v>169</v>
      </c>
      <c r="G82" s="105" t="s">
        <v>91</v>
      </c>
      <c r="H82" s="106" t="s">
        <v>27</v>
      </c>
      <c r="I82" s="107">
        <v>100</v>
      </c>
      <c r="J82" s="108">
        <f>'LISTA PREÇO 2022-Vigen 01.02.22'!J82</f>
        <v>3.38</v>
      </c>
      <c r="L82" s="108">
        <v>3.2899999999999996</v>
      </c>
      <c r="M82" s="108">
        <f t="shared" si="6"/>
        <v>4.072289156626506</v>
      </c>
      <c r="N82" s="108">
        <f t="shared" si="5"/>
        <v>3.4614457831325298</v>
      </c>
      <c r="O82" s="108">
        <f t="shared" si="5"/>
        <v>3.5021686746987952</v>
      </c>
      <c r="P82" s="108">
        <f t="shared" si="5"/>
        <v>3.5428915662650602</v>
      </c>
      <c r="Q82" s="108">
        <f t="shared" si="5"/>
        <v>3.5836144578313252</v>
      </c>
      <c r="R82" s="108">
        <f t="shared" si="5"/>
        <v>3.6243373493975906</v>
      </c>
      <c r="S82" s="108">
        <f t="shared" si="5"/>
        <v>3.6650602409638555</v>
      </c>
      <c r="T82" s="108">
        <f t="shared" si="5"/>
        <v>3.70578313253012</v>
      </c>
      <c r="U82" s="108">
        <f t="shared" si="5"/>
        <v>3.7465060240963854</v>
      </c>
      <c r="V82" s="108">
        <f t="shared" si="5"/>
        <v>3.78722891566265</v>
      </c>
      <c r="W82" s="108">
        <f t="shared" si="5"/>
        <v>3.9297590361445782</v>
      </c>
      <c r="X82" s="108">
        <f t="shared" si="5"/>
        <v>4.072289156626506</v>
      </c>
      <c r="Y82" s="108">
        <v>3.19</v>
      </c>
      <c r="Z82" s="108">
        <v>0</v>
      </c>
      <c r="AA82" s="108">
        <v>0</v>
      </c>
      <c r="AC82" s="108">
        <v>25.81</v>
      </c>
      <c r="AD82" s="110">
        <v>20.59</v>
      </c>
      <c r="AE82" s="110">
        <v>27.62</v>
      </c>
      <c r="AF82" s="110">
        <v>23.8</v>
      </c>
      <c r="AG82" s="110">
        <v>31.79</v>
      </c>
      <c r="AH82" s="110">
        <v>25.45</v>
      </c>
      <c r="AI82" s="110">
        <v>33.92</v>
      </c>
      <c r="AJ82" s="110">
        <v>25.63</v>
      </c>
      <c r="AK82" s="110">
        <v>34.15</v>
      </c>
      <c r="AL82" s="110">
        <v>25.81</v>
      </c>
      <c r="AM82" s="110">
        <v>34.39</v>
      </c>
      <c r="AN82" s="110">
        <v>26.56</v>
      </c>
      <c r="AO82" s="110">
        <v>35.35</v>
      </c>
      <c r="AP82" s="110">
        <v>22.16</v>
      </c>
      <c r="AQ82" s="110">
        <v>30.64</v>
      </c>
      <c r="AR82" s="111">
        <v>22.29</v>
      </c>
      <c r="AS82" s="111">
        <v>30.82</v>
      </c>
      <c r="AT82" s="111">
        <v>22.43</v>
      </c>
      <c r="AU82" s="111">
        <v>31.01</v>
      </c>
      <c r="AV82" s="107" t="s">
        <v>52</v>
      </c>
      <c r="AW82" s="107" t="s">
        <v>55</v>
      </c>
      <c r="AX82" s="90"/>
    </row>
    <row r="83" spans="1:50" x14ac:dyDescent="0.3">
      <c r="A83" s="99" t="s">
        <v>48</v>
      </c>
      <c r="B83" s="100" t="s">
        <v>124</v>
      </c>
      <c r="C83" s="101">
        <v>7898133130410</v>
      </c>
      <c r="D83" s="102">
        <v>24016</v>
      </c>
      <c r="E83" s="103">
        <v>15000109</v>
      </c>
      <c r="F83" s="104" t="s">
        <v>165</v>
      </c>
      <c r="G83" s="105" t="s">
        <v>91</v>
      </c>
      <c r="H83" s="106" t="s">
        <v>27</v>
      </c>
      <c r="I83" s="107">
        <v>200</v>
      </c>
      <c r="J83" s="108">
        <f>'LISTA PREÇO 2022-Vigen 01.02.22'!J83</f>
        <v>1.53</v>
      </c>
      <c r="L83" s="108">
        <v>1.37</v>
      </c>
      <c r="M83" s="108">
        <f t="shared" si="6"/>
        <v>1.8433734939759037</v>
      </c>
      <c r="N83" s="108">
        <f t="shared" si="5"/>
        <v>1.566867469879518</v>
      </c>
      <c r="O83" s="108">
        <f t="shared" si="5"/>
        <v>1.5853012048192772</v>
      </c>
      <c r="P83" s="108">
        <f t="shared" si="5"/>
        <v>1.6037349397590361</v>
      </c>
      <c r="Q83" s="108">
        <f t="shared" si="5"/>
        <v>1.6221686746987953</v>
      </c>
      <c r="R83" s="108">
        <f t="shared" si="5"/>
        <v>1.6406024096385543</v>
      </c>
      <c r="S83" s="108">
        <f t="shared" si="5"/>
        <v>1.6590361445783133</v>
      </c>
      <c r="T83" s="108">
        <f t="shared" si="5"/>
        <v>1.6774698795180722</v>
      </c>
      <c r="U83" s="108">
        <f t="shared" si="5"/>
        <v>1.6959036144578312</v>
      </c>
      <c r="V83" s="108">
        <f t="shared" si="5"/>
        <v>1.7143373493975902</v>
      </c>
      <c r="W83" s="108">
        <f t="shared" si="5"/>
        <v>1.7788554216867469</v>
      </c>
      <c r="X83" s="108">
        <f t="shared" si="5"/>
        <v>1.8433734939759037</v>
      </c>
      <c r="Y83" s="108">
        <v>1.04</v>
      </c>
      <c r="Z83" s="108">
        <v>3.9848999999999997</v>
      </c>
      <c r="AA83" s="108">
        <v>0</v>
      </c>
      <c r="AC83" s="108">
        <v>10.77</v>
      </c>
      <c r="AD83" s="110">
        <v>8.59</v>
      </c>
      <c r="AE83" s="110">
        <v>11.52</v>
      </c>
      <c r="AF83" s="110">
        <v>9.93</v>
      </c>
      <c r="AG83" s="110">
        <v>13.26</v>
      </c>
      <c r="AH83" s="110">
        <v>10.62</v>
      </c>
      <c r="AI83" s="110">
        <v>14.15</v>
      </c>
      <c r="AJ83" s="110">
        <v>10.69</v>
      </c>
      <c r="AK83" s="110">
        <v>14.24</v>
      </c>
      <c r="AL83" s="110">
        <v>10.77</v>
      </c>
      <c r="AM83" s="110">
        <v>14.35</v>
      </c>
      <c r="AN83" s="110">
        <v>11.08</v>
      </c>
      <c r="AO83" s="110">
        <v>14.75</v>
      </c>
      <c r="AP83" s="110">
        <v>9.25</v>
      </c>
      <c r="AQ83" s="110">
        <v>12.79</v>
      </c>
      <c r="AR83" s="111">
        <v>9.3000000000000007</v>
      </c>
      <c r="AS83" s="111">
        <v>12.86</v>
      </c>
      <c r="AT83" s="111">
        <v>9.36</v>
      </c>
      <c r="AU83" s="111">
        <v>12.94</v>
      </c>
      <c r="AV83" s="107" t="s">
        <v>52</v>
      </c>
      <c r="AW83" s="107" t="s">
        <v>55</v>
      </c>
      <c r="AX83" s="90"/>
    </row>
    <row r="84" spans="1:50" x14ac:dyDescent="0.3">
      <c r="A84" s="99" t="s">
        <v>48</v>
      </c>
      <c r="B84" s="100" t="s">
        <v>124</v>
      </c>
      <c r="C84" s="101">
        <v>7898133137471</v>
      </c>
      <c r="D84" s="102">
        <v>24009</v>
      </c>
      <c r="E84" s="103">
        <v>15000108</v>
      </c>
      <c r="F84" s="104" t="s">
        <v>167</v>
      </c>
      <c r="G84" s="105" t="s">
        <v>91</v>
      </c>
      <c r="H84" s="106" t="s">
        <v>27</v>
      </c>
      <c r="I84" s="107">
        <v>100</v>
      </c>
      <c r="J84" s="108">
        <f>'LISTA PREÇO 2022-Vigen 01.02.22'!J84</f>
        <v>3.23</v>
      </c>
      <c r="L84" s="108">
        <v>3.1699999999999995</v>
      </c>
      <c r="M84" s="108">
        <f t="shared" si="6"/>
        <v>3.8915662650602409</v>
      </c>
      <c r="N84" s="108">
        <f t="shared" si="5"/>
        <v>3.3078313253012048</v>
      </c>
      <c r="O84" s="108">
        <f t="shared" si="5"/>
        <v>3.346746987951807</v>
      </c>
      <c r="P84" s="108">
        <f t="shared" si="5"/>
        <v>3.3856626506024097</v>
      </c>
      <c r="Q84" s="108">
        <f t="shared" si="5"/>
        <v>3.4245783132530119</v>
      </c>
      <c r="R84" s="108">
        <f t="shared" si="5"/>
        <v>3.4634939759036145</v>
      </c>
      <c r="S84" s="108">
        <f t="shared" si="5"/>
        <v>3.5024096385542167</v>
      </c>
      <c r="T84" s="108">
        <f t="shared" si="5"/>
        <v>3.5413253012048189</v>
      </c>
      <c r="U84" s="108">
        <f t="shared" si="5"/>
        <v>3.5802409638554216</v>
      </c>
      <c r="V84" s="108">
        <f t="shared" si="5"/>
        <v>3.6191566265060233</v>
      </c>
      <c r="W84" s="108">
        <f t="shared" si="5"/>
        <v>3.7553614457831324</v>
      </c>
      <c r="X84" s="108">
        <f t="shared" si="5"/>
        <v>3.8915662650602409</v>
      </c>
      <c r="Y84" s="108">
        <v>0</v>
      </c>
      <c r="Z84" s="108">
        <v>0</v>
      </c>
      <c r="AA84" s="108">
        <v>0</v>
      </c>
      <c r="AC84" s="108">
        <v>20</v>
      </c>
      <c r="AD84" s="110">
        <v>15.96</v>
      </c>
      <c r="AE84" s="110">
        <v>21.41</v>
      </c>
      <c r="AF84" s="110">
        <v>18.440000000000001</v>
      </c>
      <c r="AG84" s="110">
        <v>24.63</v>
      </c>
      <c r="AH84" s="110">
        <v>19.72</v>
      </c>
      <c r="AI84" s="110">
        <v>26.28</v>
      </c>
      <c r="AJ84" s="110">
        <v>19.86</v>
      </c>
      <c r="AK84" s="110">
        <v>26.46</v>
      </c>
      <c r="AL84" s="110">
        <v>20</v>
      </c>
      <c r="AM84" s="110">
        <v>26.65</v>
      </c>
      <c r="AN84" s="110">
        <v>20.58</v>
      </c>
      <c r="AO84" s="110">
        <v>27.39</v>
      </c>
      <c r="AP84" s="110">
        <v>17.170000000000002</v>
      </c>
      <c r="AQ84" s="110">
        <v>23.74</v>
      </c>
      <c r="AR84" s="111">
        <v>17.27</v>
      </c>
      <c r="AS84" s="111">
        <v>23.88</v>
      </c>
      <c r="AT84" s="111">
        <v>17.38</v>
      </c>
      <c r="AU84" s="111">
        <v>24.03</v>
      </c>
      <c r="AV84" s="107" t="s">
        <v>52</v>
      </c>
      <c r="AW84" s="107" t="s">
        <v>55</v>
      </c>
      <c r="AX84" s="90"/>
    </row>
    <row r="85" spans="1:50" x14ac:dyDescent="0.3">
      <c r="A85" s="99" t="s">
        <v>48</v>
      </c>
      <c r="B85" s="100" t="s">
        <v>124</v>
      </c>
      <c r="C85" s="101">
        <v>7899470805221</v>
      </c>
      <c r="D85" s="102">
        <v>24020</v>
      </c>
      <c r="E85" s="103">
        <v>15000110</v>
      </c>
      <c r="F85" s="104" t="s">
        <v>164</v>
      </c>
      <c r="G85" s="105" t="s">
        <v>109</v>
      </c>
      <c r="H85" s="106" t="s">
        <v>27</v>
      </c>
      <c r="I85" s="107">
        <v>100</v>
      </c>
      <c r="J85" s="108">
        <f>'LISTA PREÇO 2022-Vigen 01.02.22'!J85</f>
        <v>9.0500000000000007</v>
      </c>
      <c r="L85" s="108">
        <v>8.870000000000001</v>
      </c>
      <c r="M85" s="108">
        <f t="shared" si="6"/>
        <v>10.903614457831326</v>
      </c>
      <c r="N85" s="108">
        <f t="shared" si="5"/>
        <v>9.2680722891566276</v>
      </c>
      <c r="O85" s="108">
        <f t="shared" si="5"/>
        <v>9.3771084337349393</v>
      </c>
      <c r="P85" s="108">
        <f t="shared" si="5"/>
        <v>9.4861445783132528</v>
      </c>
      <c r="Q85" s="108">
        <f t="shared" si="5"/>
        <v>9.5951807228915662</v>
      </c>
      <c r="R85" s="108">
        <f t="shared" si="5"/>
        <v>9.7042168674698797</v>
      </c>
      <c r="S85" s="108">
        <f t="shared" si="5"/>
        <v>9.8132530120481931</v>
      </c>
      <c r="T85" s="108">
        <f t="shared" si="5"/>
        <v>9.9222891566265048</v>
      </c>
      <c r="U85" s="108">
        <f t="shared" si="5"/>
        <v>10.031325301204818</v>
      </c>
      <c r="V85" s="108">
        <f t="shared" si="5"/>
        <v>10.140361445783132</v>
      </c>
      <c r="W85" s="108">
        <f t="shared" si="5"/>
        <v>10.52198795180723</v>
      </c>
      <c r="X85" s="108">
        <f t="shared" si="5"/>
        <v>10.903614457831326</v>
      </c>
      <c r="Y85" s="108">
        <v>8.6199999999999992</v>
      </c>
      <c r="Z85" s="108">
        <v>0</v>
      </c>
      <c r="AA85" s="108">
        <v>0</v>
      </c>
      <c r="AC85" s="108">
        <v>63.4</v>
      </c>
      <c r="AD85" s="110">
        <v>50.59</v>
      </c>
      <c r="AE85" s="110">
        <v>67.86</v>
      </c>
      <c r="AF85" s="110">
        <v>58.46</v>
      </c>
      <c r="AG85" s="110">
        <v>78.09</v>
      </c>
      <c r="AH85" s="110">
        <v>62.52</v>
      </c>
      <c r="AI85" s="110">
        <v>83.33</v>
      </c>
      <c r="AJ85" s="110">
        <v>62.95</v>
      </c>
      <c r="AK85" s="110">
        <v>83.88</v>
      </c>
      <c r="AL85" s="110">
        <v>63.4</v>
      </c>
      <c r="AM85" s="110">
        <v>84.47</v>
      </c>
      <c r="AN85" s="110">
        <v>65.239999999999995</v>
      </c>
      <c r="AO85" s="110">
        <v>86.84</v>
      </c>
      <c r="AP85" s="110">
        <v>54.43</v>
      </c>
      <c r="AQ85" s="110">
        <v>75.25</v>
      </c>
      <c r="AR85" s="111">
        <v>54.76</v>
      </c>
      <c r="AS85" s="111">
        <v>75.7</v>
      </c>
      <c r="AT85" s="111">
        <v>55.09</v>
      </c>
      <c r="AU85" s="111">
        <v>76.16</v>
      </c>
      <c r="AV85" s="107" t="s">
        <v>52</v>
      </c>
      <c r="AW85" s="107" t="s">
        <v>53</v>
      </c>
      <c r="AX85" s="90"/>
    </row>
    <row r="86" spans="1:50" x14ac:dyDescent="0.3">
      <c r="A86" s="99" t="s">
        <v>48</v>
      </c>
      <c r="B86" s="100" t="s">
        <v>124</v>
      </c>
      <c r="C86" s="101">
        <v>7898133137242</v>
      </c>
      <c r="D86" s="102">
        <v>24058</v>
      </c>
      <c r="E86" s="103">
        <v>15000178</v>
      </c>
      <c r="F86" s="104" t="s">
        <v>161</v>
      </c>
      <c r="G86" s="105" t="s">
        <v>37</v>
      </c>
      <c r="H86" s="106" t="s">
        <v>27</v>
      </c>
      <c r="I86" s="107">
        <v>50</v>
      </c>
      <c r="J86" s="108">
        <f>'LISTA PREÇO 2022-Vigen 01.02.22'!J86</f>
        <v>7.33</v>
      </c>
      <c r="L86" s="108">
        <v>7.19</v>
      </c>
      <c r="M86" s="108">
        <f t="shared" si="6"/>
        <v>8.831325301204819</v>
      </c>
      <c r="N86" s="108">
        <f t="shared" si="5"/>
        <v>7.5066265060240962</v>
      </c>
      <c r="O86" s="108">
        <f t="shared" si="5"/>
        <v>7.5949397590361443</v>
      </c>
      <c r="P86" s="108">
        <f t="shared" si="5"/>
        <v>7.6832530120481923</v>
      </c>
      <c r="Q86" s="108">
        <f t="shared" si="5"/>
        <v>7.7715662650602404</v>
      </c>
      <c r="R86" s="108">
        <f t="shared" si="5"/>
        <v>7.8598795180722894</v>
      </c>
      <c r="S86" s="108">
        <f t="shared" si="5"/>
        <v>7.9481927710843374</v>
      </c>
      <c r="T86" s="108">
        <f t="shared" si="5"/>
        <v>8.0365060240963846</v>
      </c>
      <c r="U86" s="108">
        <f t="shared" si="5"/>
        <v>8.1248192771084327</v>
      </c>
      <c r="V86" s="108">
        <f t="shared" si="5"/>
        <v>8.2131325301204807</v>
      </c>
      <c r="W86" s="108">
        <f t="shared" si="5"/>
        <v>8.5222289156626498</v>
      </c>
      <c r="X86" s="108">
        <f t="shared" si="5"/>
        <v>8.831325301204819</v>
      </c>
      <c r="Y86" s="108">
        <v>6.98</v>
      </c>
      <c r="Z86" s="108">
        <v>23.787499999999998</v>
      </c>
      <c r="AA86" s="108">
        <v>8.52</v>
      </c>
      <c r="AC86" s="108">
        <v>43.25</v>
      </c>
      <c r="AD86" s="110">
        <v>34.51</v>
      </c>
      <c r="AE86" s="110">
        <v>46.29</v>
      </c>
      <c r="AF86" s="110">
        <v>39.880000000000003</v>
      </c>
      <c r="AG86" s="110">
        <v>53.27</v>
      </c>
      <c r="AH86" s="110">
        <v>42.65</v>
      </c>
      <c r="AI86" s="110">
        <v>56.84</v>
      </c>
      <c r="AJ86" s="110">
        <v>42.94</v>
      </c>
      <c r="AK86" s="110">
        <v>57.22</v>
      </c>
      <c r="AL86" s="110">
        <v>43.25</v>
      </c>
      <c r="AM86" s="110">
        <v>57.62</v>
      </c>
      <c r="AN86" s="110">
        <v>44.5</v>
      </c>
      <c r="AO86" s="110">
        <v>59.23</v>
      </c>
      <c r="AP86" s="110">
        <v>37.130000000000003</v>
      </c>
      <c r="AQ86" s="110">
        <v>51.33</v>
      </c>
      <c r="AR86" s="111">
        <v>37.35</v>
      </c>
      <c r="AS86" s="111">
        <v>51.63</v>
      </c>
      <c r="AT86" s="111">
        <v>37.58</v>
      </c>
      <c r="AU86" s="111">
        <v>51.95</v>
      </c>
      <c r="AV86" s="107" t="s">
        <v>52</v>
      </c>
      <c r="AW86" s="107" t="s">
        <v>55</v>
      </c>
      <c r="AX86" s="90"/>
    </row>
    <row r="87" spans="1:50" x14ac:dyDescent="0.3">
      <c r="A87" s="112" t="s">
        <v>48</v>
      </c>
      <c r="B87" s="113" t="s">
        <v>124</v>
      </c>
      <c r="C87" s="114">
        <v>7898133136450</v>
      </c>
      <c r="D87" s="115">
        <v>24061</v>
      </c>
      <c r="E87" s="116">
        <v>15000179</v>
      </c>
      <c r="F87" s="117" t="s">
        <v>160</v>
      </c>
      <c r="G87" s="118" t="s">
        <v>59</v>
      </c>
      <c r="H87" s="119" t="s">
        <v>27</v>
      </c>
      <c r="I87" s="120">
        <v>50</v>
      </c>
      <c r="J87" s="108">
        <f>'LISTA PREÇO 2022-Vigen 01.02.22'!J87</f>
        <v>7.65</v>
      </c>
      <c r="L87" s="121">
        <v>7.4200000000000008</v>
      </c>
      <c r="M87" s="108">
        <f t="shared" si="6"/>
        <v>9.216867469879519</v>
      </c>
      <c r="N87" s="108">
        <f t="shared" ref="N87:X102" si="7">$M87*(100%-N$6)</f>
        <v>7.8343373493975905</v>
      </c>
      <c r="O87" s="108">
        <f t="shared" si="7"/>
        <v>7.926506024096386</v>
      </c>
      <c r="P87" s="108">
        <f t="shared" si="7"/>
        <v>8.0186746987951807</v>
      </c>
      <c r="Q87" s="108">
        <f t="shared" si="7"/>
        <v>8.1108433734939762</v>
      </c>
      <c r="R87" s="108">
        <f t="shared" si="7"/>
        <v>8.2030120481927717</v>
      </c>
      <c r="S87" s="108">
        <f t="shared" si="7"/>
        <v>8.2951807228915673</v>
      </c>
      <c r="T87" s="108">
        <f t="shared" si="7"/>
        <v>8.387349397590361</v>
      </c>
      <c r="U87" s="108">
        <f t="shared" si="7"/>
        <v>8.4795180722891565</v>
      </c>
      <c r="V87" s="108">
        <f t="shared" si="7"/>
        <v>8.5716867469879503</v>
      </c>
      <c r="W87" s="108">
        <f t="shared" si="7"/>
        <v>8.8942771084337355</v>
      </c>
      <c r="X87" s="108">
        <f t="shared" si="7"/>
        <v>9.216867469879519</v>
      </c>
      <c r="Y87" s="108">
        <v>6.92</v>
      </c>
      <c r="Z87" s="108">
        <v>17.964800000000004</v>
      </c>
      <c r="AA87" s="108">
        <v>11.356320000000004</v>
      </c>
      <c r="AC87" s="121">
        <v>64.16</v>
      </c>
      <c r="AD87" s="122">
        <v>51.2</v>
      </c>
      <c r="AE87" s="122">
        <v>68.680000000000007</v>
      </c>
      <c r="AF87" s="122">
        <v>59.16</v>
      </c>
      <c r="AG87" s="122">
        <v>79.02</v>
      </c>
      <c r="AH87" s="122">
        <v>63.27</v>
      </c>
      <c r="AI87" s="122">
        <v>84.33</v>
      </c>
      <c r="AJ87" s="122">
        <v>63.71</v>
      </c>
      <c r="AK87" s="122">
        <v>84.9</v>
      </c>
      <c r="AL87" s="122">
        <v>64.16</v>
      </c>
      <c r="AM87" s="122">
        <v>85.48</v>
      </c>
      <c r="AN87" s="122">
        <v>66.02</v>
      </c>
      <c r="AO87" s="122">
        <v>87.88</v>
      </c>
      <c r="AP87" s="122">
        <v>55.08</v>
      </c>
      <c r="AQ87" s="122">
        <v>76.150000000000006</v>
      </c>
      <c r="AR87" s="123">
        <v>55.41</v>
      </c>
      <c r="AS87" s="123">
        <v>76.599999999999994</v>
      </c>
      <c r="AT87" s="123">
        <v>55.75</v>
      </c>
      <c r="AU87" s="123">
        <v>77.069999999999993</v>
      </c>
      <c r="AV87" s="120" t="s">
        <v>52</v>
      </c>
      <c r="AW87" s="120" t="s">
        <v>55</v>
      </c>
      <c r="AX87" s="124"/>
    </row>
    <row r="88" spans="1:50" x14ac:dyDescent="0.3">
      <c r="A88" s="112" t="s">
        <v>48</v>
      </c>
      <c r="B88" s="113" t="s">
        <v>124</v>
      </c>
      <c r="C88" s="114">
        <v>7899470803975</v>
      </c>
      <c r="D88" s="115">
        <v>24065</v>
      </c>
      <c r="E88" s="116">
        <v>15000180</v>
      </c>
      <c r="F88" s="117" t="s">
        <v>159</v>
      </c>
      <c r="G88" s="118" t="s">
        <v>59</v>
      </c>
      <c r="H88" s="119" t="s">
        <v>27</v>
      </c>
      <c r="I88" s="120">
        <v>50</v>
      </c>
      <c r="J88" s="108">
        <f>'LISTA PREÇO 2022-Vigen 01.02.22'!J88</f>
        <v>10.8</v>
      </c>
      <c r="L88" s="121">
        <v>10.59</v>
      </c>
      <c r="M88" s="108">
        <f t="shared" si="6"/>
        <v>13.012048192771086</v>
      </c>
      <c r="N88" s="108">
        <f t="shared" si="7"/>
        <v>11.060240963855422</v>
      </c>
      <c r="O88" s="108">
        <f t="shared" si="7"/>
        <v>11.190361445783134</v>
      </c>
      <c r="P88" s="108">
        <f t="shared" si="7"/>
        <v>11.320481927710844</v>
      </c>
      <c r="Q88" s="108">
        <f t="shared" si="7"/>
        <v>11.450602409638556</v>
      </c>
      <c r="R88" s="108">
        <f t="shared" si="7"/>
        <v>11.580722891566268</v>
      </c>
      <c r="S88" s="108">
        <f t="shared" si="7"/>
        <v>11.710843373493978</v>
      </c>
      <c r="T88" s="108">
        <f t="shared" si="7"/>
        <v>11.840963855421688</v>
      </c>
      <c r="U88" s="108">
        <f t="shared" si="7"/>
        <v>11.971084337349398</v>
      </c>
      <c r="V88" s="108">
        <f t="shared" si="7"/>
        <v>12.101204819277108</v>
      </c>
      <c r="W88" s="108">
        <f t="shared" si="7"/>
        <v>12.556626506024099</v>
      </c>
      <c r="X88" s="108">
        <f t="shared" si="7"/>
        <v>13.012048192771086</v>
      </c>
      <c r="Y88" s="108">
        <v>10.09</v>
      </c>
      <c r="Z88" s="108">
        <v>19.347999999999999</v>
      </c>
      <c r="AA88" s="108">
        <v>15.685699999999997</v>
      </c>
      <c r="AC88" s="121">
        <v>69.099999999999994</v>
      </c>
      <c r="AD88" s="122">
        <v>55.14</v>
      </c>
      <c r="AE88" s="122">
        <v>73.959999999999994</v>
      </c>
      <c r="AF88" s="122">
        <v>63.72</v>
      </c>
      <c r="AG88" s="122">
        <v>85.11</v>
      </c>
      <c r="AH88" s="122">
        <v>68.14</v>
      </c>
      <c r="AI88" s="122">
        <v>90.82</v>
      </c>
      <c r="AJ88" s="122">
        <v>68.61</v>
      </c>
      <c r="AK88" s="122">
        <v>91.43</v>
      </c>
      <c r="AL88" s="122">
        <v>69.099999999999994</v>
      </c>
      <c r="AM88" s="122">
        <v>92.06</v>
      </c>
      <c r="AN88" s="122">
        <v>71.099999999999994</v>
      </c>
      <c r="AO88" s="122">
        <v>94.64</v>
      </c>
      <c r="AP88" s="122">
        <v>59.32</v>
      </c>
      <c r="AQ88" s="122">
        <v>82.01</v>
      </c>
      <c r="AR88" s="123">
        <v>59.68</v>
      </c>
      <c r="AS88" s="123">
        <v>82.5</v>
      </c>
      <c r="AT88" s="123">
        <v>60.04</v>
      </c>
      <c r="AU88" s="123">
        <v>83</v>
      </c>
      <c r="AV88" s="120" t="s">
        <v>52</v>
      </c>
      <c r="AW88" s="120" t="s">
        <v>55</v>
      </c>
      <c r="AX88" s="124"/>
    </row>
    <row r="89" spans="1:50" x14ac:dyDescent="0.3">
      <c r="A89" s="99" t="s">
        <v>48</v>
      </c>
      <c r="B89" s="100" t="s">
        <v>124</v>
      </c>
      <c r="C89" s="101">
        <v>7898133135606</v>
      </c>
      <c r="D89" s="102">
        <v>24068</v>
      </c>
      <c r="E89" s="103">
        <v>15000181</v>
      </c>
      <c r="F89" s="104" t="s">
        <v>158</v>
      </c>
      <c r="G89" s="105" t="s">
        <v>59</v>
      </c>
      <c r="H89" s="106" t="s">
        <v>27</v>
      </c>
      <c r="I89" s="107">
        <v>50</v>
      </c>
      <c r="J89" s="108">
        <f>'LISTA PREÇO 2022-Vigen 01.02.22'!J89</f>
        <v>7.87</v>
      </c>
      <c r="L89" s="108">
        <v>7.72</v>
      </c>
      <c r="M89" s="108">
        <f t="shared" si="6"/>
        <v>9.4819277108433742</v>
      </c>
      <c r="N89" s="108">
        <f t="shared" si="7"/>
        <v>8.0596385542168676</v>
      </c>
      <c r="O89" s="108">
        <f t="shared" si="7"/>
        <v>8.1544578313253009</v>
      </c>
      <c r="P89" s="108">
        <f t="shared" si="7"/>
        <v>8.249277108433736</v>
      </c>
      <c r="Q89" s="108">
        <f t="shared" si="7"/>
        <v>8.3440963855421693</v>
      </c>
      <c r="R89" s="108">
        <f t="shared" si="7"/>
        <v>8.4389156626506026</v>
      </c>
      <c r="S89" s="108">
        <f t="shared" si="7"/>
        <v>8.5337349397590376</v>
      </c>
      <c r="T89" s="108">
        <f t="shared" si="7"/>
        <v>8.6285542168674692</v>
      </c>
      <c r="U89" s="108">
        <f t="shared" si="7"/>
        <v>8.7233734939759042</v>
      </c>
      <c r="V89" s="108">
        <f t="shared" si="7"/>
        <v>8.8181927710843357</v>
      </c>
      <c r="W89" s="108">
        <f t="shared" si="7"/>
        <v>9.150060240963855</v>
      </c>
      <c r="X89" s="108">
        <f t="shared" si="7"/>
        <v>9.4819277108433742</v>
      </c>
      <c r="Y89" s="108">
        <v>0</v>
      </c>
      <c r="Z89" s="108">
        <v>8.0604000000000013</v>
      </c>
      <c r="AA89" s="108">
        <v>0</v>
      </c>
      <c r="AC89" s="108">
        <v>44.78</v>
      </c>
      <c r="AD89" s="110">
        <v>35.729999999999997</v>
      </c>
      <c r="AE89" s="110">
        <v>47.93</v>
      </c>
      <c r="AF89" s="110">
        <v>41.29</v>
      </c>
      <c r="AG89" s="110">
        <v>55.15</v>
      </c>
      <c r="AH89" s="110">
        <v>44.15</v>
      </c>
      <c r="AI89" s="110">
        <v>58.84</v>
      </c>
      <c r="AJ89" s="110">
        <v>44.46</v>
      </c>
      <c r="AK89" s="110">
        <v>59.24</v>
      </c>
      <c r="AL89" s="110">
        <v>44.78</v>
      </c>
      <c r="AM89" s="110">
        <v>59.66</v>
      </c>
      <c r="AN89" s="110">
        <v>46.08</v>
      </c>
      <c r="AO89" s="110">
        <v>61.33</v>
      </c>
      <c r="AP89" s="110">
        <v>38.44</v>
      </c>
      <c r="AQ89" s="110">
        <v>53.14</v>
      </c>
      <c r="AR89" s="111">
        <v>38.67</v>
      </c>
      <c r="AS89" s="111">
        <v>53.46</v>
      </c>
      <c r="AT89" s="111">
        <v>38.909999999999997</v>
      </c>
      <c r="AU89" s="111">
        <v>53.79</v>
      </c>
      <c r="AV89" s="107" t="s">
        <v>52</v>
      </c>
      <c r="AW89" s="107" t="s">
        <v>55</v>
      </c>
      <c r="AX89" s="90"/>
    </row>
    <row r="90" spans="1:50" x14ac:dyDescent="0.3">
      <c r="A90" s="112" t="s">
        <v>48</v>
      </c>
      <c r="B90" s="113" t="s">
        <v>124</v>
      </c>
      <c r="C90" s="114">
        <v>7899470800325</v>
      </c>
      <c r="D90" s="115">
        <v>24099</v>
      </c>
      <c r="E90" s="116">
        <v>15000185</v>
      </c>
      <c r="F90" s="117" t="s">
        <v>155</v>
      </c>
      <c r="G90" s="118" t="s">
        <v>37</v>
      </c>
      <c r="H90" s="119" t="s">
        <v>27</v>
      </c>
      <c r="I90" s="120">
        <v>100</v>
      </c>
      <c r="J90" s="108">
        <f>'LISTA PREÇO 2022-Vigen 01.02.22'!J90</f>
        <v>5.13</v>
      </c>
      <c r="L90" s="121"/>
      <c r="M90" s="108">
        <f t="shared" si="6"/>
        <v>6.1807228915662655</v>
      </c>
      <c r="N90" s="108">
        <f t="shared" si="7"/>
        <v>5.2536144578313255</v>
      </c>
      <c r="O90" s="108">
        <f t="shared" si="7"/>
        <v>5.3154216867469879</v>
      </c>
      <c r="P90" s="108">
        <f t="shared" si="7"/>
        <v>5.3772289156626512</v>
      </c>
      <c r="Q90" s="108">
        <f t="shared" si="7"/>
        <v>5.4390361445783135</v>
      </c>
      <c r="R90" s="108">
        <f t="shared" si="7"/>
        <v>5.5008433734939768</v>
      </c>
      <c r="S90" s="108">
        <f t="shared" si="7"/>
        <v>5.5626506024096392</v>
      </c>
      <c r="T90" s="108">
        <f t="shared" si="7"/>
        <v>5.6244578313253015</v>
      </c>
      <c r="U90" s="108">
        <f t="shared" si="7"/>
        <v>5.6862650602409639</v>
      </c>
      <c r="V90" s="108">
        <f t="shared" si="7"/>
        <v>5.7480722891566263</v>
      </c>
      <c r="W90" s="108">
        <f t="shared" si="7"/>
        <v>5.9643975903614459</v>
      </c>
      <c r="X90" s="108">
        <f t="shared" si="7"/>
        <v>6.1807228915662655</v>
      </c>
      <c r="Y90" s="108">
        <v>4.79</v>
      </c>
      <c r="Z90" s="108">
        <v>0</v>
      </c>
      <c r="AA90" s="108">
        <v>0</v>
      </c>
      <c r="AC90" s="121">
        <v>25.97</v>
      </c>
      <c r="AD90" s="122">
        <v>20.72</v>
      </c>
      <c r="AE90" s="122">
        <v>27.79</v>
      </c>
      <c r="AF90" s="122">
        <v>23.94</v>
      </c>
      <c r="AG90" s="122">
        <v>31.97</v>
      </c>
      <c r="AH90" s="122">
        <v>25.61</v>
      </c>
      <c r="AI90" s="122">
        <v>34.130000000000003</v>
      </c>
      <c r="AJ90" s="122">
        <v>25.78</v>
      </c>
      <c r="AK90" s="122">
        <v>34.35</v>
      </c>
      <c r="AL90" s="122">
        <v>25.97</v>
      </c>
      <c r="AM90" s="122">
        <v>34.6</v>
      </c>
      <c r="AN90" s="122">
        <v>26.72</v>
      </c>
      <c r="AO90" s="122">
        <v>35.57</v>
      </c>
      <c r="AP90" s="122">
        <v>22.29</v>
      </c>
      <c r="AQ90" s="122">
        <v>30.82</v>
      </c>
      <c r="AR90" s="123">
        <v>22.43</v>
      </c>
      <c r="AS90" s="123">
        <v>31.01</v>
      </c>
      <c r="AT90" s="123">
        <v>22.57</v>
      </c>
      <c r="AU90" s="123">
        <v>31.2</v>
      </c>
      <c r="AV90" s="120" t="s">
        <v>52</v>
      </c>
      <c r="AW90" s="120" t="s">
        <v>55</v>
      </c>
      <c r="AX90" s="124"/>
    </row>
    <row r="91" spans="1:50" x14ac:dyDescent="0.3">
      <c r="A91" s="99" t="s">
        <v>48</v>
      </c>
      <c r="B91" s="100" t="s">
        <v>124</v>
      </c>
      <c r="C91" s="101">
        <v>7898133136481</v>
      </c>
      <c r="D91" s="102">
        <v>24069</v>
      </c>
      <c r="E91" s="103">
        <v>15000182</v>
      </c>
      <c r="F91" s="104" t="s">
        <v>157</v>
      </c>
      <c r="G91" s="105" t="s">
        <v>37</v>
      </c>
      <c r="H91" s="106" t="s">
        <v>27</v>
      </c>
      <c r="I91" s="107">
        <v>100</v>
      </c>
      <c r="J91" s="108">
        <f>'LISTA PREÇO 2022-Vigen 01.02.22'!J91</f>
        <v>3.46</v>
      </c>
      <c r="L91" s="108">
        <v>3.3900000000000006</v>
      </c>
      <c r="M91" s="108">
        <f t="shared" si="6"/>
        <v>4.168674698795181</v>
      </c>
      <c r="N91" s="108">
        <f t="shared" si="7"/>
        <v>3.5433734939759036</v>
      </c>
      <c r="O91" s="108">
        <f t="shared" si="7"/>
        <v>3.5850602409638554</v>
      </c>
      <c r="P91" s="108">
        <f t="shared" si="7"/>
        <v>3.6267469879518073</v>
      </c>
      <c r="Q91" s="108">
        <f t="shared" si="7"/>
        <v>3.6684337349397595</v>
      </c>
      <c r="R91" s="108">
        <f t="shared" si="7"/>
        <v>3.7101204819277114</v>
      </c>
      <c r="S91" s="108">
        <f t="shared" si="7"/>
        <v>3.7518072289156632</v>
      </c>
      <c r="T91" s="108">
        <f t="shared" si="7"/>
        <v>3.7934939759036146</v>
      </c>
      <c r="U91" s="108">
        <f t="shared" si="7"/>
        <v>3.8351807228915664</v>
      </c>
      <c r="V91" s="108">
        <f t="shared" si="7"/>
        <v>3.8768674698795178</v>
      </c>
      <c r="W91" s="108">
        <f t="shared" si="7"/>
        <v>4.0227710843373492</v>
      </c>
      <c r="X91" s="108">
        <f t="shared" si="7"/>
        <v>4.168674698795181</v>
      </c>
      <c r="Y91" s="108">
        <v>3.29</v>
      </c>
      <c r="Z91" s="108">
        <v>6.7455999999999978</v>
      </c>
      <c r="AA91" s="108">
        <v>7.3779999999999983</v>
      </c>
      <c r="AC91" s="108">
        <v>21.08</v>
      </c>
      <c r="AD91" s="110">
        <v>16.82</v>
      </c>
      <c r="AE91" s="110">
        <v>22.56</v>
      </c>
      <c r="AF91" s="110">
        <v>19.43</v>
      </c>
      <c r="AG91" s="110">
        <v>25.95</v>
      </c>
      <c r="AH91" s="110">
        <v>20.78</v>
      </c>
      <c r="AI91" s="110">
        <v>27.69</v>
      </c>
      <c r="AJ91" s="110">
        <v>20.93</v>
      </c>
      <c r="AK91" s="110">
        <v>27.89</v>
      </c>
      <c r="AL91" s="110">
        <v>21.08</v>
      </c>
      <c r="AM91" s="110">
        <v>28.09</v>
      </c>
      <c r="AN91" s="110">
        <v>21.69</v>
      </c>
      <c r="AO91" s="110">
        <v>28.87</v>
      </c>
      <c r="AP91" s="110">
        <v>18.100000000000001</v>
      </c>
      <c r="AQ91" s="110">
        <v>25.02</v>
      </c>
      <c r="AR91" s="111">
        <v>18.21</v>
      </c>
      <c r="AS91" s="111">
        <v>25.17</v>
      </c>
      <c r="AT91" s="111">
        <v>18.32</v>
      </c>
      <c r="AU91" s="111">
        <v>25.33</v>
      </c>
      <c r="AV91" s="107" t="s">
        <v>52</v>
      </c>
      <c r="AW91" s="107" t="s">
        <v>55</v>
      </c>
      <c r="AX91" s="90"/>
    </row>
    <row r="92" spans="1:50" x14ac:dyDescent="0.3">
      <c r="A92" s="99" t="s">
        <v>48</v>
      </c>
      <c r="B92" s="100" t="s">
        <v>124</v>
      </c>
      <c r="C92" s="101">
        <v>7899470800240</v>
      </c>
      <c r="D92" s="102">
        <v>24096</v>
      </c>
      <c r="E92" s="103">
        <v>15000183</v>
      </c>
      <c r="F92" s="104" t="s">
        <v>156</v>
      </c>
      <c r="G92" s="105" t="s">
        <v>37</v>
      </c>
      <c r="H92" s="106" t="s">
        <v>27</v>
      </c>
      <c r="I92" s="107">
        <v>100</v>
      </c>
      <c r="J92" s="108">
        <f>'LISTA PREÇO 2022-Vigen 01.02.22'!J92</f>
        <v>3.89</v>
      </c>
      <c r="L92" s="108"/>
      <c r="M92" s="108">
        <f t="shared" si="6"/>
        <v>4.6867469879518078</v>
      </c>
      <c r="N92" s="108">
        <f t="shared" si="7"/>
        <v>3.9837349397590365</v>
      </c>
      <c r="O92" s="108">
        <f t="shared" si="7"/>
        <v>4.0306024096385542</v>
      </c>
      <c r="P92" s="108">
        <f t="shared" si="7"/>
        <v>4.0774698795180724</v>
      </c>
      <c r="Q92" s="108">
        <f t="shared" si="7"/>
        <v>4.1243373493975906</v>
      </c>
      <c r="R92" s="108">
        <f t="shared" si="7"/>
        <v>4.1712048192771087</v>
      </c>
      <c r="S92" s="108">
        <f t="shared" si="7"/>
        <v>4.2180722891566269</v>
      </c>
      <c r="T92" s="108">
        <f t="shared" si="7"/>
        <v>4.2649397590361451</v>
      </c>
      <c r="U92" s="108">
        <f t="shared" si="7"/>
        <v>4.3118072289156633</v>
      </c>
      <c r="V92" s="108">
        <f t="shared" si="7"/>
        <v>4.3586746987951805</v>
      </c>
      <c r="W92" s="108">
        <f t="shared" si="7"/>
        <v>4.5227108433734946</v>
      </c>
      <c r="X92" s="108">
        <f t="shared" si="7"/>
        <v>4.6867469879518078</v>
      </c>
      <c r="Y92" s="108">
        <v>3.02</v>
      </c>
      <c r="Z92" s="108">
        <v>4.4229000000000003</v>
      </c>
      <c r="AA92" s="108">
        <v>4.6151999999999997</v>
      </c>
      <c r="AC92" s="108">
        <v>19.23</v>
      </c>
      <c r="AD92" s="110">
        <v>15.34</v>
      </c>
      <c r="AE92" s="110">
        <v>20.57</v>
      </c>
      <c r="AF92" s="110">
        <v>17.73</v>
      </c>
      <c r="AG92" s="110">
        <v>23.68</v>
      </c>
      <c r="AH92" s="110">
        <v>18.96</v>
      </c>
      <c r="AI92" s="110">
        <v>25.27</v>
      </c>
      <c r="AJ92" s="110">
        <v>19.09</v>
      </c>
      <c r="AK92" s="110">
        <v>25.44</v>
      </c>
      <c r="AL92" s="110">
        <v>19.23</v>
      </c>
      <c r="AM92" s="110">
        <v>25.62</v>
      </c>
      <c r="AN92" s="110">
        <v>19.79</v>
      </c>
      <c r="AO92" s="110">
        <v>26.34</v>
      </c>
      <c r="AP92" s="110">
        <v>16.510000000000002</v>
      </c>
      <c r="AQ92" s="110">
        <v>22.82</v>
      </c>
      <c r="AR92" s="111">
        <v>16.61</v>
      </c>
      <c r="AS92" s="111">
        <v>22.96</v>
      </c>
      <c r="AT92" s="111">
        <v>16.71</v>
      </c>
      <c r="AU92" s="111">
        <v>23.1</v>
      </c>
      <c r="AV92" s="107" t="s">
        <v>52</v>
      </c>
      <c r="AW92" s="107" t="s">
        <v>55</v>
      </c>
      <c r="AX92" s="90"/>
    </row>
    <row r="93" spans="1:50" x14ac:dyDescent="0.3">
      <c r="A93" s="99" t="s">
        <v>48</v>
      </c>
      <c r="B93" s="100" t="s">
        <v>124</v>
      </c>
      <c r="C93" s="101">
        <v>7899470802961</v>
      </c>
      <c r="D93" s="102">
        <v>28916</v>
      </c>
      <c r="E93" s="103">
        <v>15000125</v>
      </c>
      <c r="F93" s="104" t="s">
        <v>137</v>
      </c>
      <c r="G93" s="105" t="s">
        <v>59</v>
      </c>
      <c r="H93" s="106" t="s">
        <v>27</v>
      </c>
      <c r="I93" s="107">
        <v>50</v>
      </c>
      <c r="J93" s="108">
        <f>'LISTA PREÇO 2022-Vigen 01.02.22'!J93</f>
        <v>2.92</v>
      </c>
      <c r="L93" s="108">
        <v>2.86</v>
      </c>
      <c r="M93" s="108">
        <f t="shared" si="6"/>
        <v>3.5180722891566267</v>
      </c>
      <c r="N93" s="108">
        <f t="shared" si="7"/>
        <v>2.9903614457831327</v>
      </c>
      <c r="O93" s="108">
        <f t="shared" si="7"/>
        <v>3.0255421686746988</v>
      </c>
      <c r="P93" s="108">
        <f t="shared" si="7"/>
        <v>3.0607228915662654</v>
      </c>
      <c r="Q93" s="108">
        <f t="shared" si="7"/>
        <v>3.0959036144578316</v>
      </c>
      <c r="R93" s="108">
        <f t="shared" si="7"/>
        <v>3.1310843373493977</v>
      </c>
      <c r="S93" s="108">
        <f t="shared" si="7"/>
        <v>3.1662650602409643</v>
      </c>
      <c r="T93" s="108">
        <f t="shared" si="7"/>
        <v>3.20144578313253</v>
      </c>
      <c r="U93" s="108">
        <f t="shared" si="7"/>
        <v>3.2366265060240962</v>
      </c>
      <c r="V93" s="108">
        <f t="shared" si="7"/>
        <v>3.2718072289156623</v>
      </c>
      <c r="W93" s="108">
        <f t="shared" si="7"/>
        <v>3.3949397590361445</v>
      </c>
      <c r="X93" s="108">
        <f t="shared" si="7"/>
        <v>3.5180722891566267</v>
      </c>
      <c r="Y93" s="108">
        <v>0</v>
      </c>
      <c r="Z93" s="108">
        <v>0</v>
      </c>
      <c r="AA93" s="108">
        <v>0</v>
      </c>
      <c r="AC93" s="108">
        <v>29.57</v>
      </c>
      <c r="AD93" s="110">
        <v>23.59</v>
      </c>
      <c r="AE93" s="110">
        <v>31.64</v>
      </c>
      <c r="AF93" s="110">
        <v>27.26</v>
      </c>
      <c r="AG93" s="110">
        <v>36.409999999999997</v>
      </c>
      <c r="AH93" s="110">
        <v>29.16</v>
      </c>
      <c r="AI93" s="110">
        <v>38.86</v>
      </c>
      <c r="AJ93" s="110">
        <v>29.36</v>
      </c>
      <c r="AK93" s="110">
        <v>39.119999999999997</v>
      </c>
      <c r="AL93" s="110">
        <v>29.57</v>
      </c>
      <c r="AM93" s="110">
        <v>39.4</v>
      </c>
      <c r="AN93" s="110">
        <v>30.43</v>
      </c>
      <c r="AO93" s="110">
        <v>40.5</v>
      </c>
      <c r="AP93" s="110">
        <v>25.38</v>
      </c>
      <c r="AQ93" s="110">
        <v>35.090000000000003</v>
      </c>
      <c r="AR93" s="111">
        <v>25.54</v>
      </c>
      <c r="AS93" s="111">
        <v>35.31</v>
      </c>
      <c r="AT93" s="111">
        <v>25.69</v>
      </c>
      <c r="AU93" s="111">
        <v>35.520000000000003</v>
      </c>
      <c r="AV93" s="107" t="s">
        <v>52</v>
      </c>
      <c r="AW93" s="107" t="s">
        <v>53</v>
      </c>
      <c r="AX93" s="90"/>
    </row>
    <row r="94" spans="1:50" x14ac:dyDescent="0.3">
      <c r="A94" s="112" t="s">
        <v>48</v>
      </c>
      <c r="B94" s="113" t="s">
        <v>124</v>
      </c>
      <c r="C94" s="114">
        <v>7898133131837</v>
      </c>
      <c r="D94" s="115">
        <v>24104</v>
      </c>
      <c r="E94" s="116">
        <v>15000112</v>
      </c>
      <c r="F94" s="117" t="s">
        <v>154</v>
      </c>
      <c r="G94" s="118" t="s">
        <v>59</v>
      </c>
      <c r="H94" s="119" t="s">
        <v>27</v>
      </c>
      <c r="I94" s="120">
        <v>50</v>
      </c>
      <c r="J94" s="108">
        <f>'LISTA PREÇO 2022-Vigen 01.02.22'!J94</f>
        <v>4.93</v>
      </c>
      <c r="L94" s="121">
        <v>4.83</v>
      </c>
      <c r="M94" s="108">
        <f t="shared" si="6"/>
        <v>5.9397590361445785</v>
      </c>
      <c r="N94" s="108">
        <f t="shared" si="7"/>
        <v>5.0487951807228919</v>
      </c>
      <c r="O94" s="108">
        <f t="shared" si="7"/>
        <v>5.1081927710843376</v>
      </c>
      <c r="P94" s="108">
        <f t="shared" si="7"/>
        <v>5.1675903614457832</v>
      </c>
      <c r="Q94" s="108">
        <f t="shared" si="7"/>
        <v>5.2269879518072289</v>
      </c>
      <c r="R94" s="108">
        <f t="shared" si="7"/>
        <v>5.2863855421686745</v>
      </c>
      <c r="S94" s="108">
        <f t="shared" si="7"/>
        <v>5.3457831325301211</v>
      </c>
      <c r="T94" s="108">
        <f t="shared" si="7"/>
        <v>5.4051807228915658</v>
      </c>
      <c r="U94" s="108">
        <f t="shared" si="7"/>
        <v>5.4645783132530115</v>
      </c>
      <c r="V94" s="108">
        <f t="shared" si="7"/>
        <v>5.5239759036144571</v>
      </c>
      <c r="W94" s="108">
        <f t="shared" si="7"/>
        <v>5.7318674698795178</v>
      </c>
      <c r="X94" s="108">
        <f t="shared" si="7"/>
        <v>5.9397590361445785</v>
      </c>
      <c r="Y94" s="108">
        <v>4.6900000000000004</v>
      </c>
      <c r="Z94" s="108">
        <v>10.038</v>
      </c>
      <c r="AA94" s="108">
        <v>0</v>
      </c>
      <c r="AC94" s="121">
        <v>33.46</v>
      </c>
      <c r="AD94" s="122">
        <v>26.7</v>
      </c>
      <c r="AE94" s="122">
        <v>35.81</v>
      </c>
      <c r="AF94" s="122">
        <v>30.85</v>
      </c>
      <c r="AG94" s="122">
        <v>41.2</v>
      </c>
      <c r="AH94" s="122">
        <v>32.99</v>
      </c>
      <c r="AI94" s="122">
        <v>43.97</v>
      </c>
      <c r="AJ94" s="122">
        <v>33.22</v>
      </c>
      <c r="AK94" s="122">
        <v>44.27</v>
      </c>
      <c r="AL94" s="122">
        <v>33.46</v>
      </c>
      <c r="AM94" s="122">
        <v>44.58</v>
      </c>
      <c r="AN94" s="122">
        <v>34.43</v>
      </c>
      <c r="AO94" s="122">
        <v>45.83</v>
      </c>
      <c r="AP94" s="122">
        <v>28.72</v>
      </c>
      <c r="AQ94" s="122">
        <v>39.700000000000003</v>
      </c>
      <c r="AR94" s="123">
        <v>28.9</v>
      </c>
      <c r="AS94" s="123">
        <v>39.950000000000003</v>
      </c>
      <c r="AT94" s="123">
        <v>29.07</v>
      </c>
      <c r="AU94" s="123">
        <v>40.19</v>
      </c>
      <c r="AV94" s="120" t="s">
        <v>52</v>
      </c>
      <c r="AW94" s="120" t="s">
        <v>53</v>
      </c>
      <c r="AX94" s="124"/>
    </row>
    <row r="95" spans="1:50" x14ac:dyDescent="0.3">
      <c r="A95" s="99" t="s">
        <v>23</v>
      </c>
      <c r="B95" s="100" t="s">
        <v>24</v>
      </c>
      <c r="C95" s="101">
        <v>7899898601481</v>
      </c>
      <c r="D95" s="102">
        <v>21835</v>
      </c>
      <c r="E95" s="103">
        <v>15000257</v>
      </c>
      <c r="F95" s="104" t="s">
        <v>36</v>
      </c>
      <c r="G95" s="105" t="s">
        <v>37</v>
      </c>
      <c r="H95" s="106" t="s">
        <v>27</v>
      </c>
      <c r="I95" s="107">
        <v>36</v>
      </c>
      <c r="J95" s="108">
        <f>'LISTA PREÇO 2022-Vigen 01.02.22'!J95</f>
        <v>5.2</v>
      </c>
      <c r="L95" s="108">
        <v>5.25</v>
      </c>
      <c r="M95" s="108">
        <f t="shared" si="6"/>
        <v>6.2650602409638561</v>
      </c>
      <c r="N95" s="108">
        <f t="shared" si="7"/>
        <v>5.3253012048192776</v>
      </c>
      <c r="O95" s="108">
        <f t="shared" si="7"/>
        <v>5.3879518072289159</v>
      </c>
      <c r="P95" s="108">
        <f t="shared" si="7"/>
        <v>5.450602409638555</v>
      </c>
      <c r="Q95" s="108">
        <f t="shared" si="7"/>
        <v>5.5132530120481933</v>
      </c>
      <c r="R95" s="108">
        <f t="shared" si="7"/>
        <v>5.5759036144578316</v>
      </c>
      <c r="S95" s="108">
        <f t="shared" si="7"/>
        <v>5.6385542168674707</v>
      </c>
      <c r="T95" s="108">
        <f t="shared" si="7"/>
        <v>5.7012048192771081</v>
      </c>
      <c r="U95" s="108">
        <f t="shared" si="7"/>
        <v>5.7638554216867472</v>
      </c>
      <c r="V95" s="108">
        <f t="shared" si="7"/>
        <v>5.8265060240963846</v>
      </c>
      <c r="W95" s="108">
        <f t="shared" si="7"/>
        <v>6.0457831325301212</v>
      </c>
      <c r="X95" s="108">
        <f t="shared" si="7"/>
        <v>6.2650602409638561</v>
      </c>
      <c r="Y95" s="108">
        <v>0</v>
      </c>
      <c r="Z95" s="108">
        <v>0</v>
      </c>
      <c r="AA95" s="108">
        <v>0</v>
      </c>
      <c r="AC95" s="108">
        <v>25.42</v>
      </c>
      <c r="AD95" s="110">
        <v>20.420000000000002</v>
      </c>
      <c r="AE95" s="110">
        <v>27.58</v>
      </c>
      <c r="AF95" s="110">
        <v>23.5</v>
      </c>
      <c r="AG95" s="110">
        <v>31.64</v>
      </c>
      <c r="AH95" s="110">
        <v>25.07</v>
      </c>
      <c r="AI95" s="110">
        <v>33.700000000000003</v>
      </c>
      <c r="AJ95" s="110">
        <v>25.24</v>
      </c>
      <c r="AK95" s="110">
        <v>33.92</v>
      </c>
      <c r="AL95" s="110">
        <v>25.42</v>
      </c>
      <c r="AM95" s="110">
        <v>34.159999999999997</v>
      </c>
      <c r="AN95" s="110">
        <v>26.13</v>
      </c>
      <c r="AO95" s="110">
        <v>35.090000000000003</v>
      </c>
      <c r="AP95" s="110">
        <v>22.59</v>
      </c>
      <c r="AQ95" s="110">
        <v>31.23</v>
      </c>
      <c r="AR95" s="111">
        <v>22.72</v>
      </c>
      <c r="AS95" s="111">
        <v>31.41</v>
      </c>
      <c r="AT95" s="111">
        <v>22.86</v>
      </c>
      <c r="AU95" s="111">
        <v>31.6</v>
      </c>
      <c r="AV95" s="107" t="s">
        <v>28</v>
      </c>
      <c r="AW95" s="107" t="s">
        <v>29</v>
      </c>
      <c r="AX95" s="90"/>
    </row>
    <row r="96" spans="1:50" x14ac:dyDescent="0.3">
      <c r="A96" s="99" t="s">
        <v>23</v>
      </c>
      <c r="B96" s="100" t="s">
        <v>24</v>
      </c>
      <c r="C96" s="101">
        <v>7899898601146</v>
      </c>
      <c r="D96" s="102">
        <v>208</v>
      </c>
      <c r="E96" s="103">
        <v>15000253</v>
      </c>
      <c r="F96" s="104" t="s">
        <v>45</v>
      </c>
      <c r="G96" s="105" t="s">
        <v>26</v>
      </c>
      <c r="H96" s="106" t="s">
        <v>27</v>
      </c>
      <c r="I96" s="107">
        <v>50</v>
      </c>
      <c r="J96" s="108">
        <f>'LISTA PREÇO 2022-Vigen 01.02.22'!J96</f>
        <v>9.5299999999999994</v>
      </c>
      <c r="L96" s="108">
        <v>9.35</v>
      </c>
      <c r="M96" s="108">
        <f t="shared" si="6"/>
        <v>11.481927710843374</v>
      </c>
      <c r="N96" s="108">
        <f t="shared" si="7"/>
        <v>9.7596385542168687</v>
      </c>
      <c r="O96" s="108">
        <f t="shared" si="7"/>
        <v>9.8744578313253015</v>
      </c>
      <c r="P96" s="108">
        <f t="shared" si="7"/>
        <v>9.9892771084337362</v>
      </c>
      <c r="Q96" s="108">
        <f t="shared" si="7"/>
        <v>10.104096385542169</v>
      </c>
      <c r="R96" s="108">
        <f t="shared" si="7"/>
        <v>10.218915662650604</v>
      </c>
      <c r="S96" s="108">
        <f t="shared" si="7"/>
        <v>10.333734939759037</v>
      </c>
      <c r="T96" s="108">
        <f t="shared" si="7"/>
        <v>10.448554216867469</v>
      </c>
      <c r="U96" s="108">
        <f t="shared" si="7"/>
        <v>10.563373493975904</v>
      </c>
      <c r="V96" s="108">
        <f t="shared" si="7"/>
        <v>10.678192771084335</v>
      </c>
      <c r="W96" s="108">
        <f t="shared" si="7"/>
        <v>11.080060240963856</v>
      </c>
      <c r="X96" s="108">
        <f t="shared" si="7"/>
        <v>11.481927710843374</v>
      </c>
      <c r="Y96" s="108">
        <v>0</v>
      </c>
      <c r="Z96" s="108">
        <v>0</v>
      </c>
      <c r="AA96" s="108">
        <v>0</v>
      </c>
      <c r="AC96" s="108">
        <v>38.96</v>
      </c>
      <c r="AD96" s="110">
        <v>31.31</v>
      </c>
      <c r="AE96" s="110">
        <v>42.29</v>
      </c>
      <c r="AF96" s="110">
        <v>36.020000000000003</v>
      </c>
      <c r="AG96" s="110">
        <v>48.5</v>
      </c>
      <c r="AH96" s="110">
        <v>38.43</v>
      </c>
      <c r="AI96" s="110">
        <v>51.66</v>
      </c>
      <c r="AJ96" s="110">
        <v>38.69</v>
      </c>
      <c r="AK96" s="110">
        <v>52</v>
      </c>
      <c r="AL96" s="110">
        <v>38.96</v>
      </c>
      <c r="AM96" s="110">
        <v>52.36</v>
      </c>
      <c r="AN96" s="110">
        <v>40.049999999999997</v>
      </c>
      <c r="AO96" s="110">
        <v>53.79</v>
      </c>
      <c r="AP96" s="110">
        <v>34.619999999999997</v>
      </c>
      <c r="AQ96" s="110">
        <v>47.86</v>
      </c>
      <c r="AR96" s="111">
        <v>34.83</v>
      </c>
      <c r="AS96" s="111">
        <v>48.15</v>
      </c>
      <c r="AT96" s="111">
        <v>35.04</v>
      </c>
      <c r="AU96" s="111">
        <v>48.44</v>
      </c>
      <c r="AV96" s="107" t="s">
        <v>28</v>
      </c>
      <c r="AW96" s="107" t="s">
        <v>29</v>
      </c>
      <c r="AX96" s="90"/>
    </row>
    <row r="97" spans="1:50" x14ac:dyDescent="0.3">
      <c r="A97" s="99" t="s">
        <v>23</v>
      </c>
      <c r="B97" s="100" t="s">
        <v>24</v>
      </c>
      <c r="C97" s="101">
        <v>7899898601061</v>
      </c>
      <c r="D97" s="102">
        <v>19794</v>
      </c>
      <c r="E97" s="103">
        <v>15000239</v>
      </c>
      <c r="F97" s="104" t="s">
        <v>35</v>
      </c>
      <c r="G97" s="105" t="s">
        <v>26</v>
      </c>
      <c r="H97" s="106" t="s">
        <v>27</v>
      </c>
      <c r="I97" s="107">
        <v>36</v>
      </c>
      <c r="J97" s="108">
        <f>'LISTA PREÇO 2022-Vigen 01.02.22'!J97</f>
        <v>5.29</v>
      </c>
      <c r="L97" s="108">
        <v>5.1899999999999986</v>
      </c>
      <c r="M97" s="108">
        <f t="shared" si="6"/>
        <v>6.3734939759036147</v>
      </c>
      <c r="N97" s="108">
        <f t="shared" si="7"/>
        <v>5.4174698795180722</v>
      </c>
      <c r="O97" s="108">
        <f t="shared" si="7"/>
        <v>5.4812048192771083</v>
      </c>
      <c r="P97" s="108">
        <f t="shared" si="7"/>
        <v>5.5449397590361444</v>
      </c>
      <c r="Q97" s="108">
        <f t="shared" si="7"/>
        <v>5.6086746987951805</v>
      </c>
      <c r="R97" s="108">
        <f t="shared" si="7"/>
        <v>5.6724096385542175</v>
      </c>
      <c r="S97" s="108">
        <f t="shared" si="7"/>
        <v>5.7361445783132536</v>
      </c>
      <c r="T97" s="108">
        <f t="shared" si="7"/>
        <v>5.7998795180722889</v>
      </c>
      <c r="U97" s="108">
        <f t="shared" si="7"/>
        <v>5.863614457831325</v>
      </c>
      <c r="V97" s="108">
        <f t="shared" si="7"/>
        <v>5.9273493975903602</v>
      </c>
      <c r="W97" s="108">
        <f t="shared" si="7"/>
        <v>6.1504216867469879</v>
      </c>
      <c r="X97" s="108">
        <f t="shared" si="7"/>
        <v>6.3734939759036147</v>
      </c>
      <c r="Y97" s="108">
        <v>0</v>
      </c>
      <c r="Z97" s="108">
        <v>0</v>
      </c>
      <c r="AA97" s="108">
        <v>0</v>
      </c>
      <c r="AC97" s="108">
        <v>20.64</v>
      </c>
      <c r="AD97" s="110">
        <v>16.579999999999998</v>
      </c>
      <c r="AE97" s="110">
        <v>22.39</v>
      </c>
      <c r="AF97" s="110">
        <v>19.079999999999998</v>
      </c>
      <c r="AG97" s="110">
        <v>25.69</v>
      </c>
      <c r="AH97" s="110">
        <v>20.36</v>
      </c>
      <c r="AI97" s="110">
        <v>27.37</v>
      </c>
      <c r="AJ97" s="110">
        <v>20.5</v>
      </c>
      <c r="AK97" s="110">
        <v>27.55</v>
      </c>
      <c r="AL97" s="110">
        <v>20.64</v>
      </c>
      <c r="AM97" s="110">
        <v>27.74</v>
      </c>
      <c r="AN97" s="110">
        <v>21.22</v>
      </c>
      <c r="AO97" s="110">
        <v>28.5</v>
      </c>
      <c r="AP97" s="110">
        <v>18.34</v>
      </c>
      <c r="AQ97" s="110">
        <v>25.35</v>
      </c>
      <c r="AR97" s="111">
        <v>18.45</v>
      </c>
      <c r="AS97" s="111">
        <v>25.51</v>
      </c>
      <c r="AT97" s="111">
        <v>18.559999999999999</v>
      </c>
      <c r="AU97" s="111">
        <v>25.66</v>
      </c>
      <c r="AV97" s="107" t="s">
        <v>28</v>
      </c>
      <c r="AW97" s="107" t="s">
        <v>29</v>
      </c>
      <c r="AX97" s="90"/>
    </row>
    <row r="98" spans="1:50" x14ac:dyDescent="0.3">
      <c r="A98" s="99" t="s">
        <v>23</v>
      </c>
      <c r="B98" s="100" t="s">
        <v>24</v>
      </c>
      <c r="C98" s="101">
        <v>7898557141337</v>
      </c>
      <c r="D98" s="102">
        <v>14033</v>
      </c>
      <c r="E98" s="103">
        <v>15000236</v>
      </c>
      <c r="F98" s="104" t="s">
        <v>42</v>
      </c>
      <c r="G98" s="105" t="s">
        <v>26</v>
      </c>
      <c r="H98" s="106" t="s">
        <v>27</v>
      </c>
      <c r="I98" s="107">
        <v>24</v>
      </c>
      <c r="J98" s="108">
        <f>'LISTA PREÇO 2022-Vigen 01.02.22'!J98</f>
        <v>6.35</v>
      </c>
      <c r="L98" s="108">
        <v>6.23</v>
      </c>
      <c r="M98" s="108">
        <f t="shared" si="6"/>
        <v>7.6506024096385543</v>
      </c>
      <c r="N98" s="108">
        <f t="shared" si="7"/>
        <v>6.5030120481927707</v>
      </c>
      <c r="O98" s="108">
        <f t="shared" si="7"/>
        <v>6.5795180722891562</v>
      </c>
      <c r="P98" s="108">
        <f t="shared" si="7"/>
        <v>6.6560240963855426</v>
      </c>
      <c r="Q98" s="108">
        <f t="shared" si="7"/>
        <v>6.7325301204819281</v>
      </c>
      <c r="R98" s="108">
        <f t="shared" si="7"/>
        <v>6.8090361445783136</v>
      </c>
      <c r="S98" s="108">
        <f t="shared" si="7"/>
        <v>6.8855421686746991</v>
      </c>
      <c r="T98" s="108">
        <f t="shared" si="7"/>
        <v>6.9620481927710838</v>
      </c>
      <c r="U98" s="108">
        <f t="shared" si="7"/>
        <v>7.0385542168674693</v>
      </c>
      <c r="V98" s="108">
        <f t="shared" si="7"/>
        <v>7.1150602409638539</v>
      </c>
      <c r="W98" s="108">
        <f t="shared" si="7"/>
        <v>7.382831325301205</v>
      </c>
      <c r="X98" s="108">
        <f t="shared" si="7"/>
        <v>7.6506024096385543</v>
      </c>
      <c r="Y98" s="108">
        <v>0</v>
      </c>
      <c r="Z98" s="108">
        <v>0</v>
      </c>
      <c r="AA98" s="108">
        <v>0</v>
      </c>
      <c r="AC98" s="108">
        <v>23.74</v>
      </c>
      <c r="AD98" s="110">
        <v>19.07</v>
      </c>
      <c r="AE98" s="110">
        <v>25.76</v>
      </c>
      <c r="AF98" s="110">
        <v>21.95</v>
      </c>
      <c r="AG98" s="110">
        <v>29.55</v>
      </c>
      <c r="AH98" s="110">
        <v>23.42</v>
      </c>
      <c r="AI98" s="110">
        <v>31.48</v>
      </c>
      <c r="AJ98" s="110">
        <v>23.58</v>
      </c>
      <c r="AK98" s="110">
        <v>31.69</v>
      </c>
      <c r="AL98" s="110">
        <v>23.74</v>
      </c>
      <c r="AM98" s="110">
        <v>31.91</v>
      </c>
      <c r="AN98" s="110">
        <v>24.4</v>
      </c>
      <c r="AO98" s="110">
        <v>32.770000000000003</v>
      </c>
      <c r="AP98" s="110">
        <v>21.09</v>
      </c>
      <c r="AQ98" s="110">
        <v>29.16</v>
      </c>
      <c r="AR98" s="111">
        <v>21.22</v>
      </c>
      <c r="AS98" s="111">
        <v>29.34</v>
      </c>
      <c r="AT98" s="111">
        <v>21.35</v>
      </c>
      <c r="AU98" s="111">
        <v>29.52</v>
      </c>
      <c r="AV98" s="107" t="s">
        <v>28</v>
      </c>
      <c r="AW98" s="107" t="s">
        <v>29</v>
      </c>
      <c r="AX98" s="90"/>
    </row>
    <row r="99" spans="1:50" x14ac:dyDescent="0.3">
      <c r="A99" s="112" t="s">
        <v>23</v>
      </c>
      <c r="B99" s="113" t="s">
        <v>24</v>
      </c>
      <c r="C99" s="114">
        <v>7898557141115</v>
      </c>
      <c r="D99" s="115">
        <v>14275</v>
      </c>
      <c r="E99" s="116">
        <v>15000235</v>
      </c>
      <c r="F99" s="117" t="s">
        <v>41</v>
      </c>
      <c r="G99" s="118" t="s">
        <v>26</v>
      </c>
      <c r="H99" s="119" t="s">
        <v>27</v>
      </c>
      <c r="I99" s="120">
        <v>200</v>
      </c>
      <c r="J99" s="108">
        <f>'LISTA PREÇO 2022-Vigen 01.02.22'!J99</f>
        <v>6.62</v>
      </c>
      <c r="L99" s="121">
        <v>6.4899999999999993</v>
      </c>
      <c r="M99" s="108">
        <f t="shared" si="6"/>
        <v>7.9759036144578319</v>
      </c>
      <c r="N99" s="108">
        <f t="shared" si="7"/>
        <v>6.7795180722891573</v>
      </c>
      <c r="O99" s="108">
        <f t="shared" si="7"/>
        <v>6.8592771084337354</v>
      </c>
      <c r="P99" s="108">
        <f t="shared" si="7"/>
        <v>6.9390361445783135</v>
      </c>
      <c r="Q99" s="108">
        <f t="shared" si="7"/>
        <v>7.0187951807228925</v>
      </c>
      <c r="R99" s="108">
        <f t="shared" si="7"/>
        <v>7.0985542168674707</v>
      </c>
      <c r="S99" s="108">
        <f t="shared" si="7"/>
        <v>7.1783132530120488</v>
      </c>
      <c r="T99" s="108">
        <f t="shared" si="7"/>
        <v>7.2580722891566261</v>
      </c>
      <c r="U99" s="108">
        <f t="shared" si="7"/>
        <v>7.3378313253012051</v>
      </c>
      <c r="V99" s="108">
        <f t="shared" si="7"/>
        <v>7.4175903614457823</v>
      </c>
      <c r="W99" s="108">
        <f t="shared" si="7"/>
        <v>7.6967469879518076</v>
      </c>
      <c r="X99" s="108">
        <f t="shared" si="7"/>
        <v>7.9759036144578319</v>
      </c>
      <c r="Y99" s="108">
        <v>0</v>
      </c>
      <c r="Z99" s="108">
        <v>9.703000000000003</v>
      </c>
      <c r="AA99" s="108">
        <v>0</v>
      </c>
      <c r="AC99" s="121">
        <v>31.53</v>
      </c>
      <c r="AD99" s="122">
        <v>25.33</v>
      </c>
      <c r="AE99" s="122">
        <v>34.22</v>
      </c>
      <c r="AF99" s="122">
        <v>29.15</v>
      </c>
      <c r="AG99" s="122">
        <v>39.25</v>
      </c>
      <c r="AH99" s="122">
        <v>31.1</v>
      </c>
      <c r="AI99" s="122">
        <v>41.81</v>
      </c>
      <c r="AJ99" s="122">
        <v>31.31</v>
      </c>
      <c r="AK99" s="122">
        <v>42.08</v>
      </c>
      <c r="AL99" s="122">
        <v>31.53</v>
      </c>
      <c r="AM99" s="122">
        <v>42.38</v>
      </c>
      <c r="AN99" s="122">
        <v>32.409999999999997</v>
      </c>
      <c r="AO99" s="122">
        <v>43.53</v>
      </c>
      <c r="AP99" s="122">
        <v>28.02</v>
      </c>
      <c r="AQ99" s="122">
        <v>38.74</v>
      </c>
      <c r="AR99" s="123">
        <v>28.19</v>
      </c>
      <c r="AS99" s="123">
        <v>38.97</v>
      </c>
      <c r="AT99" s="123">
        <v>28.36</v>
      </c>
      <c r="AU99" s="123">
        <v>39.21</v>
      </c>
      <c r="AV99" s="120" t="s">
        <v>28</v>
      </c>
      <c r="AW99" s="120" t="s">
        <v>29</v>
      </c>
      <c r="AX99" s="124"/>
    </row>
    <row r="100" spans="1:50" x14ac:dyDescent="0.3">
      <c r="A100" s="112" t="s">
        <v>23</v>
      </c>
      <c r="B100" s="113" t="s">
        <v>24</v>
      </c>
      <c r="C100" s="114">
        <v>7899898601221</v>
      </c>
      <c r="D100" s="115">
        <v>20308</v>
      </c>
      <c r="E100" s="116">
        <v>15000247</v>
      </c>
      <c r="F100" s="117" t="s">
        <v>30</v>
      </c>
      <c r="G100" s="118" t="s">
        <v>26</v>
      </c>
      <c r="H100" s="119" t="s">
        <v>27</v>
      </c>
      <c r="I100" s="120">
        <v>24</v>
      </c>
      <c r="J100" s="108">
        <f>'LISTA PREÇO 2022-Vigen 01.02.22'!J100</f>
        <v>23.64</v>
      </c>
      <c r="L100" s="121">
        <v>21.194950000000002</v>
      </c>
      <c r="M100" s="108">
        <f t="shared" si="6"/>
        <v>28.481927710843376</v>
      </c>
      <c r="N100" s="108">
        <f t="shared" si="7"/>
        <v>24.20963855421687</v>
      </c>
      <c r="O100" s="108">
        <f t="shared" si="7"/>
        <v>24.494457831325303</v>
      </c>
      <c r="P100" s="108">
        <f t="shared" si="7"/>
        <v>24.779277108433735</v>
      </c>
      <c r="Q100" s="108">
        <f t="shared" si="7"/>
        <v>25.064096385542172</v>
      </c>
      <c r="R100" s="108">
        <f t="shared" si="7"/>
        <v>25.348915662650604</v>
      </c>
      <c r="S100" s="108">
        <f t="shared" si="7"/>
        <v>25.633734939759037</v>
      </c>
      <c r="T100" s="108">
        <f t="shared" si="7"/>
        <v>25.91855421686747</v>
      </c>
      <c r="U100" s="108">
        <f t="shared" si="7"/>
        <v>26.203373493975903</v>
      </c>
      <c r="V100" s="108">
        <f t="shared" si="7"/>
        <v>26.488192771084336</v>
      </c>
      <c r="W100" s="108">
        <f t="shared" si="7"/>
        <v>27.485060240963858</v>
      </c>
      <c r="X100" s="108">
        <f t="shared" si="7"/>
        <v>28.481927710843376</v>
      </c>
      <c r="Y100" s="108">
        <v>0</v>
      </c>
      <c r="Z100" s="108">
        <v>0</v>
      </c>
      <c r="AA100" s="108">
        <v>0</v>
      </c>
      <c r="AC100" s="121">
        <v>57.24</v>
      </c>
      <c r="AD100" s="122">
        <v>46</v>
      </c>
      <c r="AE100" s="122">
        <v>62.14</v>
      </c>
      <c r="AF100" s="122">
        <v>52.92</v>
      </c>
      <c r="AG100" s="122">
        <v>71.260000000000005</v>
      </c>
      <c r="AH100" s="122">
        <v>56.47</v>
      </c>
      <c r="AI100" s="122">
        <v>75.92</v>
      </c>
      <c r="AJ100" s="122">
        <v>56.85</v>
      </c>
      <c r="AK100" s="122">
        <v>76.41</v>
      </c>
      <c r="AL100" s="122">
        <v>57.24</v>
      </c>
      <c r="AM100" s="122">
        <v>76.930000000000007</v>
      </c>
      <c r="AN100" s="122">
        <v>58.84</v>
      </c>
      <c r="AO100" s="122">
        <v>79.02</v>
      </c>
      <c r="AP100" s="122">
        <v>50.86</v>
      </c>
      <c r="AQ100" s="122">
        <v>70.31</v>
      </c>
      <c r="AR100" s="123">
        <v>51.17</v>
      </c>
      <c r="AS100" s="123">
        <v>70.739999999999995</v>
      </c>
      <c r="AT100" s="123">
        <v>51.48</v>
      </c>
      <c r="AU100" s="123">
        <v>71.17</v>
      </c>
      <c r="AV100" s="120" t="s">
        <v>28</v>
      </c>
      <c r="AW100" s="120" t="s">
        <v>29</v>
      </c>
      <c r="AX100" s="124"/>
    </row>
    <row r="101" spans="1:50" x14ac:dyDescent="0.3">
      <c r="A101" s="99" t="s">
        <v>23</v>
      </c>
      <c r="B101" s="100" t="s">
        <v>24</v>
      </c>
      <c r="C101" s="101">
        <v>7898557141054</v>
      </c>
      <c r="D101" s="102">
        <v>13802</v>
      </c>
      <c r="E101" s="103">
        <v>15000232</v>
      </c>
      <c r="F101" s="104" t="s">
        <v>44</v>
      </c>
      <c r="G101" s="105" t="s">
        <v>26</v>
      </c>
      <c r="H101" s="106" t="s">
        <v>27</v>
      </c>
      <c r="I101" s="107">
        <v>50</v>
      </c>
      <c r="J101" s="108">
        <f>'LISTA PREÇO 2022-Vigen 01.02.22'!J101</f>
        <v>8.4700000000000006</v>
      </c>
      <c r="L101" s="108">
        <v>8.31</v>
      </c>
      <c r="M101" s="108">
        <f t="shared" si="6"/>
        <v>10.204819277108435</v>
      </c>
      <c r="N101" s="108">
        <f t="shared" si="7"/>
        <v>8.6740963855421693</v>
      </c>
      <c r="O101" s="108">
        <f t="shared" si="7"/>
        <v>8.7761445783132537</v>
      </c>
      <c r="P101" s="108">
        <f t="shared" si="7"/>
        <v>8.878192771084338</v>
      </c>
      <c r="Q101" s="108">
        <f t="shared" si="7"/>
        <v>8.9802409638554224</v>
      </c>
      <c r="R101" s="108">
        <f t="shared" si="7"/>
        <v>9.0822891566265067</v>
      </c>
      <c r="S101" s="108">
        <f t="shared" si="7"/>
        <v>9.1843373493975911</v>
      </c>
      <c r="T101" s="108">
        <f t="shared" si="7"/>
        <v>9.2863855421686754</v>
      </c>
      <c r="U101" s="108">
        <f t="shared" si="7"/>
        <v>9.3884337349397597</v>
      </c>
      <c r="V101" s="108">
        <f t="shared" si="7"/>
        <v>9.4904819277108423</v>
      </c>
      <c r="W101" s="108">
        <f t="shared" si="7"/>
        <v>9.8476506024096384</v>
      </c>
      <c r="X101" s="108">
        <f t="shared" si="7"/>
        <v>10.204819277108435</v>
      </c>
      <c r="Y101" s="108">
        <v>0</v>
      </c>
      <c r="Z101" s="108">
        <v>0</v>
      </c>
      <c r="AA101" s="108">
        <v>0</v>
      </c>
      <c r="AC101" s="108">
        <v>37.07</v>
      </c>
      <c r="AD101" s="110">
        <v>29.79</v>
      </c>
      <c r="AE101" s="110">
        <v>40.24</v>
      </c>
      <c r="AF101" s="110">
        <v>34.270000000000003</v>
      </c>
      <c r="AG101" s="110">
        <v>46.14</v>
      </c>
      <c r="AH101" s="110">
        <v>36.57</v>
      </c>
      <c r="AI101" s="110">
        <v>49.16</v>
      </c>
      <c r="AJ101" s="110">
        <v>36.82</v>
      </c>
      <c r="AK101" s="110">
        <v>49.49</v>
      </c>
      <c r="AL101" s="110">
        <v>37.07</v>
      </c>
      <c r="AM101" s="110">
        <v>49.82</v>
      </c>
      <c r="AN101" s="110">
        <v>38.11</v>
      </c>
      <c r="AO101" s="110">
        <v>51.18</v>
      </c>
      <c r="AP101" s="110">
        <v>32.94</v>
      </c>
      <c r="AQ101" s="110">
        <v>45.54</v>
      </c>
      <c r="AR101" s="111">
        <v>33.14</v>
      </c>
      <c r="AS101" s="111">
        <v>45.81</v>
      </c>
      <c r="AT101" s="111">
        <v>33.340000000000003</v>
      </c>
      <c r="AU101" s="111">
        <v>46.09</v>
      </c>
      <c r="AV101" s="107" t="s">
        <v>28</v>
      </c>
      <c r="AW101" s="107" t="s">
        <v>29</v>
      </c>
      <c r="AX101" s="90"/>
    </row>
    <row r="102" spans="1:50" x14ac:dyDescent="0.3">
      <c r="A102" s="99" t="s">
        <v>23</v>
      </c>
      <c r="B102" s="100" t="s">
        <v>24</v>
      </c>
      <c r="C102" s="101">
        <v>7898557141061</v>
      </c>
      <c r="D102" s="102">
        <v>13806</v>
      </c>
      <c r="E102" s="103">
        <v>15000234</v>
      </c>
      <c r="F102" s="104" t="s">
        <v>43</v>
      </c>
      <c r="G102" s="105" t="s">
        <v>26</v>
      </c>
      <c r="H102" s="106" t="s">
        <v>27</v>
      </c>
      <c r="I102" s="107">
        <v>50</v>
      </c>
      <c r="J102" s="108">
        <f>'LISTA PREÇO 2022-Vigen 01.02.22'!J102</f>
        <v>8.4700000000000006</v>
      </c>
      <c r="L102" s="108">
        <v>8.31</v>
      </c>
      <c r="M102" s="108">
        <f t="shared" si="6"/>
        <v>10.204819277108435</v>
      </c>
      <c r="N102" s="108">
        <f t="shared" si="7"/>
        <v>8.6740963855421693</v>
      </c>
      <c r="O102" s="108">
        <f t="shared" si="7"/>
        <v>8.7761445783132537</v>
      </c>
      <c r="P102" s="108">
        <f t="shared" si="7"/>
        <v>8.878192771084338</v>
      </c>
      <c r="Q102" s="108">
        <f t="shared" si="7"/>
        <v>8.9802409638554224</v>
      </c>
      <c r="R102" s="108">
        <f t="shared" si="7"/>
        <v>9.0822891566265067</v>
      </c>
      <c r="S102" s="108">
        <f t="shared" si="7"/>
        <v>9.1843373493975911</v>
      </c>
      <c r="T102" s="108">
        <f t="shared" si="7"/>
        <v>9.2863855421686754</v>
      </c>
      <c r="U102" s="108">
        <f t="shared" si="7"/>
        <v>9.3884337349397597</v>
      </c>
      <c r="V102" s="108">
        <f t="shared" si="7"/>
        <v>9.4904819277108423</v>
      </c>
      <c r="W102" s="108">
        <f t="shared" si="7"/>
        <v>9.8476506024096384</v>
      </c>
      <c r="X102" s="108">
        <f t="shared" si="7"/>
        <v>10.204819277108435</v>
      </c>
      <c r="Y102" s="108">
        <v>0</v>
      </c>
      <c r="Z102" s="108">
        <v>0</v>
      </c>
      <c r="AA102" s="108">
        <v>0</v>
      </c>
      <c r="AC102" s="108">
        <v>36.04</v>
      </c>
      <c r="AD102" s="110">
        <v>28.96</v>
      </c>
      <c r="AE102" s="110">
        <v>39.119999999999997</v>
      </c>
      <c r="AF102" s="110">
        <v>33.32</v>
      </c>
      <c r="AG102" s="110">
        <v>44.86</v>
      </c>
      <c r="AH102" s="110">
        <v>35.549999999999997</v>
      </c>
      <c r="AI102" s="110">
        <v>47.79</v>
      </c>
      <c r="AJ102" s="110">
        <v>35.79</v>
      </c>
      <c r="AK102" s="110">
        <v>48.1</v>
      </c>
      <c r="AL102" s="110">
        <v>36.04</v>
      </c>
      <c r="AM102" s="110">
        <v>48.44</v>
      </c>
      <c r="AN102" s="110">
        <v>37.049999999999997</v>
      </c>
      <c r="AO102" s="110">
        <v>49.76</v>
      </c>
      <c r="AP102" s="110">
        <v>32.020000000000003</v>
      </c>
      <c r="AQ102" s="110">
        <v>44.27</v>
      </c>
      <c r="AR102" s="111">
        <v>32.22</v>
      </c>
      <c r="AS102" s="111">
        <v>44.54</v>
      </c>
      <c r="AT102" s="111">
        <v>32.409999999999997</v>
      </c>
      <c r="AU102" s="111">
        <v>44.81</v>
      </c>
      <c r="AV102" s="107" t="s">
        <v>28</v>
      </c>
      <c r="AW102" s="107" t="s">
        <v>29</v>
      </c>
      <c r="AX102" s="90"/>
    </row>
    <row r="103" spans="1:50" x14ac:dyDescent="0.3">
      <c r="A103" s="99" t="s">
        <v>23</v>
      </c>
      <c r="B103" s="100" t="s">
        <v>24</v>
      </c>
      <c r="C103" s="101">
        <v>7898557147643</v>
      </c>
      <c r="D103" s="102">
        <v>17491</v>
      </c>
      <c r="E103" s="103">
        <v>15000228</v>
      </c>
      <c r="F103" s="104" t="s">
        <v>40</v>
      </c>
      <c r="G103" s="105" t="s">
        <v>26</v>
      </c>
      <c r="H103" s="106" t="s">
        <v>27</v>
      </c>
      <c r="I103" s="107">
        <v>50</v>
      </c>
      <c r="J103" s="108">
        <f>'LISTA PREÇO 2022-Vigen 01.02.22'!J103</f>
        <v>11.66</v>
      </c>
      <c r="L103" s="108">
        <v>11.43</v>
      </c>
      <c r="M103" s="108">
        <f t="shared" si="6"/>
        <v>14.048192771084338</v>
      </c>
      <c r="N103" s="108">
        <f t="shared" ref="N103:X118" si="8">$M103*(100%-N$6)</f>
        <v>11.940963855421687</v>
      </c>
      <c r="O103" s="108">
        <f t="shared" si="8"/>
        <v>12.08144578313253</v>
      </c>
      <c r="P103" s="108">
        <f t="shared" si="8"/>
        <v>12.221927710843374</v>
      </c>
      <c r="Q103" s="108">
        <f t="shared" si="8"/>
        <v>12.362409638554217</v>
      </c>
      <c r="R103" s="108">
        <f t="shared" si="8"/>
        <v>12.502891566265061</v>
      </c>
      <c r="S103" s="108">
        <f t="shared" si="8"/>
        <v>12.643373493975904</v>
      </c>
      <c r="T103" s="108">
        <f t="shared" si="8"/>
        <v>12.783855421686747</v>
      </c>
      <c r="U103" s="108">
        <f t="shared" si="8"/>
        <v>12.924337349397589</v>
      </c>
      <c r="V103" s="108">
        <f t="shared" si="8"/>
        <v>13.064819277108432</v>
      </c>
      <c r="W103" s="108">
        <f t="shared" si="8"/>
        <v>13.556506024096386</v>
      </c>
      <c r="X103" s="108">
        <f t="shared" si="8"/>
        <v>14.048192771084338</v>
      </c>
      <c r="Y103" s="108">
        <v>11.1</v>
      </c>
      <c r="Z103" s="108">
        <v>14.636299999999999</v>
      </c>
      <c r="AA103" s="108">
        <v>0</v>
      </c>
      <c r="AC103" s="108">
        <v>50.47</v>
      </c>
      <c r="AD103" s="110">
        <v>40.549999999999997</v>
      </c>
      <c r="AE103" s="110">
        <v>54.78</v>
      </c>
      <c r="AF103" s="110">
        <v>46.66</v>
      </c>
      <c r="AG103" s="110">
        <v>62.83</v>
      </c>
      <c r="AH103" s="110">
        <v>49.79</v>
      </c>
      <c r="AI103" s="110">
        <v>66.930000000000007</v>
      </c>
      <c r="AJ103" s="110">
        <v>50.13</v>
      </c>
      <c r="AK103" s="110">
        <v>67.38</v>
      </c>
      <c r="AL103" s="110">
        <v>50.47</v>
      </c>
      <c r="AM103" s="110">
        <v>67.83</v>
      </c>
      <c r="AN103" s="110">
        <v>51.88</v>
      </c>
      <c r="AO103" s="110">
        <v>69.67</v>
      </c>
      <c r="AP103" s="110">
        <v>44.84</v>
      </c>
      <c r="AQ103" s="110">
        <v>61.99</v>
      </c>
      <c r="AR103" s="111">
        <v>45.12</v>
      </c>
      <c r="AS103" s="111">
        <v>62.38</v>
      </c>
      <c r="AT103" s="111">
        <v>45.39</v>
      </c>
      <c r="AU103" s="111">
        <v>62.75</v>
      </c>
      <c r="AV103" s="107" t="s">
        <v>28</v>
      </c>
      <c r="AW103" s="107" t="s">
        <v>29</v>
      </c>
      <c r="AX103" s="90"/>
    </row>
    <row r="104" spans="1:50" x14ac:dyDescent="0.3">
      <c r="A104" s="99" t="s">
        <v>23</v>
      </c>
      <c r="B104" s="100" t="s">
        <v>24</v>
      </c>
      <c r="C104" s="101">
        <v>7898557147650</v>
      </c>
      <c r="D104" s="102">
        <v>17492</v>
      </c>
      <c r="E104" s="103">
        <v>15000229</v>
      </c>
      <c r="F104" s="104" t="s">
        <v>39</v>
      </c>
      <c r="G104" s="105" t="s">
        <v>26</v>
      </c>
      <c r="H104" s="106" t="s">
        <v>27</v>
      </c>
      <c r="I104" s="107">
        <v>50</v>
      </c>
      <c r="J104" s="108">
        <f>'LISTA PREÇO 2022-Vigen 01.02.22'!J104</f>
        <v>11.66</v>
      </c>
      <c r="L104" s="108">
        <v>11.43</v>
      </c>
      <c r="M104" s="108">
        <f t="shared" si="6"/>
        <v>14.048192771084338</v>
      </c>
      <c r="N104" s="108">
        <f t="shared" si="8"/>
        <v>11.940963855421687</v>
      </c>
      <c r="O104" s="108">
        <f t="shared" si="8"/>
        <v>12.08144578313253</v>
      </c>
      <c r="P104" s="108">
        <f t="shared" si="8"/>
        <v>12.221927710843374</v>
      </c>
      <c r="Q104" s="108">
        <f t="shared" si="8"/>
        <v>12.362409638554217</v>
      </c>
      <c r="R104" s="108">
        <f t="shared" si="8"/>
        <v>12.502891566265061</v>
      </c>
      <c r="S104" s="108">
        <f t="shared" si="8"/>
        <v>12.643373493975904</v>
      </c>
      <c r="T104" s="108">
        <f t="shared" si="8"/>
        <v>12.783855421686747</v>
      </c>
      <c r="U104" s="108">
        <f t="shared" si="8"/>
        <v>12.924337349397589</v>
      </c>
      <c r="V104" s="108">
        <f t="shared" si="8"/>
        <v>13.064819277108432</v>
      </c>
      <c r="W104" s="108">
        <f t="shared" si="8"/>
        <v>13.556506024096386</v>
      </c>
      <c r="X104" s="108">
        <f t="shared" si="8"/>
        <v>14.048192771084338</v>
      </c>
      <c r="Y104" s="108">
        <v>0</v>
      </c>
      <c r="Z104" s="108">
        <v>0</v>
      </c>
      <c r="AA104" s="108">
        <v>0</v>
      </c>
      <c r="AC104" s="108">
        <v>48.11</v>
      </c>
      <c r="AD104" s="110">
        <v>38.659999999999997</v>
      </c>
      <c r="AE104" s="110">
        <v>52.22</v>
      </c>
      <c r="AF104" s="110">
        <v>44.48</v>
      </c>
      <c r="AG104" s="110">
        <v>59.89</v>
      </c>
      <c r="AH104" s="110">
        <v>47.46</v>
      </c>
      <c r="AI104" s="110">
        <v>63.8</v>
      </c>
      <c r="AJ104" s="110">
        <v>47.78</v>
      </c>
      <c r="AK104" s="110">
        <v>64.22</v>
      </c>
      <c r="AL104" s="110">
        <v>48.11</v>
      </c>
      <c r="AM104" s="110">
        <v>64.66</v>
      </c>
      <c r="AN104" s="110">
        <v>49.45</v>
      </c>
      <c r="AO104" s="110">
        <v>66.41</v>
      </c>
      <c r="AP104" s="110">
        <v>42.75</v>
      </c>
      <c r="AQ104" s="110">
        <v>59.1</v>
      </c>
      <c r="AR104" s="111">
        <v>43.01</v>
      </c>
      <c r="AS104" s="111">
        <v>59.46</v>
      </c>
      <c r="AT104" s="111">
        <v>43.27</v>
      </c>
      <c r="AU104" s="111">
        <v>59.82</v>
      </c>
      <c r="AV104" s="107" t="s">
        <v>28</v>
      </c>
      <c r="AW104" s="107" t="s">
        <v>29</v>
      </c>
      <c r="AX104" s="90"/>
    </row>
    <row r="105" spans="1:50" x14ac:dyDescent="0.3">
      <c r="A105" s="112" t="s">
        <v>23</v>
      </c>
      <c r="B105" s="113" t="s">
        <v>24</v>
      </c>
      <c r="C105" s="114">
        <v>7899898601269</v>
      </c>
      <c r="D105" s="115">
        <v>20476</v>
      </c>
      <c r="E105" s="116">
        <v>15000250</v>
      </c>
      <c r="F105" s="117" t="s">
        <v>25</v>
      </c>
      <c r="G105" s="118" t="s">
        <v>26</v>
      </c>
      <c r="H105" s="119" t="s">
        <v>27</v>
      </c>
      <c r="I105" s="120">
        <v>24</v>
      </c>
      <c r="J105" s="108">
        <f>'LISTA PREÇO 2022-Vigen 01.02.22'!J105</f>
        <v>38.020000000000003</v>
      </c>
      <c r="L105" s="121">
        <v>37.340000000000003</v>
      </c>
      <c r="M105" s="108">
        <f t="shared" si="6"/>
        <v>45.807228915662655</v>
      </c>
      <c r="N105" s="108">
        <f t="shared" si="8"/>
        <v>38.936144578313254</v>
      </c>
      <c r="O105" s="108">
        <f t="shared" si="8"/>
        <v>39.394216867469886</v>
      </c>
      <c r="P105" s="108">
        <f t="shared" si="8"/>
        <v>39.852289156626512</v>
      </c>
      <c r="Q105" s="108">
        <f t="shared" si="8"/>
        <v>40.310361445783137</v>
      </c>
      <c r="R105" s="108">
        <f t="shared" si="8"/>
        <v>40.768433734939762</v>
      </c>
      <c r="S105" s="108">
        <f t="shared" si="8"/>
        <v>41.226506024096388</v>
      </c>
      <c r="T105" s="108">
        <f t="shared" si="8"/>
        <v>41.684578313253013</v>
      </c>
      <c r="U105" s="108">
        <f t="shared" si="8"/>
        <v>42.142650602409638</v>
      </c>
      <c r="V105" s="108">
        <f t="shared" si="8"/>
        <v>42.600722891566264</v>
      </c>
      <c r="W105" s="108">
        <f t="shared" si="8"/>
        <v>44.203975903614463</v>
      </c>
      <c r="X105" s="108">
        <f t="shared" si="8"/>
        <v>45.807228915662655</v>
      </c>
      <c r="Y105" s="108">
        <v>0</v>
      </c>
      <c r="Z105" s="108">
        <v>0</v>
      </c>
      <c r="AA105" s="108">
        <v>0</v>
      </c>
      <c r="AC105" s="121">
        <v>101.41</v>
      </c>
      <c r="AD105" s="122">
        <v>81.489999999999995</v>
      </c>
      <c r="AE105" s="122">
        <v>110.09</v>
      </c>
      <c r="AF105" s="122">
        <v>93.77</v>
      </c>
      <c r="AG105" s="122">
        <v>126.27</v>
      </c>
      <c r="AH105" s="122">
        <v>100.05</v>
      </c>
      <c r="AI105" s="122">
        <v>134.51</v>
      </c>
      <c r="AJ105" s="122">
        <v>100.72</v>
      </c>
      <c r="AK105" s="122">
        <v>135.38</v>
      </c>
      <c r="AL105" s="122">
        <v>101.41</v>
      </c>
      <c r="AM105" s="122">
        <v>136.29</v>
      </c>
      <c r="AN105" s="122">
        <v>104.24</v>
      </c>
      <c r="AO105" s="122">
        <v>139.99</v>
      </c>
      <c r="AP105" s="122">
        <v>90.11</v>
      </c>
      <c r="AQ105" s="122">
        <v>124.57</v>
      </c>
      <c r="AR105" s="123">
        <v>90.65</v>
      </c>
      <c r="AS105" s="123">
        <v>125.32</v>
      </c>
      <c r="AT105" s="123">
        <v>91.21</v>
      </c>
      <c r="AU105" s="123">
        <v>126.09</v>
      </c>
      <c r="AV105" s="120" t="s">
        <v>28</v>
      </c>
      <c r="AW105" s="120" t="s">
        <v>29</v>
      </c>
      <c r="AX105" s="124"/>
    </row>
    <row r="106" spans="1:50" x14ac:dyDescent="0.3">
      <c r="A106" s="99" t="s">
        <v>23</v>
      </c>
      <c r="B106" s="100" t="s">
        <v>24</v>
      </c>
      <c r="C106" s="101">
        <v>7899898601337</v>
      </c>
      <c r="D106" s="102">
        <v>19</v>
      </c>
      <c r="E106" s="103">
        <v>15000252</v>
      </c>
      <c r="F106" s="104" t="s">
        <v>46</v>
      </c>
      <c r="G106" s="105" t="s">
        <v>26</v>
      </c>
      <c r="H106" s="106" t="s">
        <v>27</v>
      </c>
      <c r="I106" s="107">
        <v>24</v>
      </c>
      <c r="J106" s="108">
        <f>'LISTA PREÇO 2022-Vigen 01.02.22'!J106</f>
        <v>5.29</v>
      </c>
      <c r="L106" s="108">
        <v>5.19</v>
      </c>
      <c r="M106" s="108">
        <f t="shared" si="6"/>
        <v>6.3734939759036147</v>
      </c>
      <c r="N106" s="108">
        <f t="shared" si="8"/>
        <v>5.4174698795180722</v>
      </c>
      <c r="O106" s="108">
        <f t="shared" si="8"/>
        <v>5.4812048192771083</v>
      </c>
      <c r="P106" s="108">
        <f t="shared" si="8"/>
        <v>5.5449397590361444</v>
      </c>
      <c r="Q106" s="108">
        <f t="shared" si="8"/>
        <v>5.6086746987951805</v>
      </c>
      <c r="R106" s="108">
        <f t="shared" si="8"/>
        <v>5.6724096385542175</v>
      </c>
      <c r="S106" s="108">
        <f t="shared" si="8"/>
        <v>5.7361445783132536</v>
      </c>
      <c r="T106" s="108">
        <f t="shared" si="8"/>
        <v>5.7998795180722889</v>
      </c>
      <c r="U106" s="108">
        <f t="shared" si="8"/>
        <v>5.863614457831325</v>
      </c>
      <c r="V106" s="108">
        <f t="shared" si="8"/>
        <v>5.9273493975903602</v>
      </c>
      <c r="W106" s="108">
        <f t="shared" si="8"/>
        <v>6.1504216867469879</v>
      </c>
      <c r="X106" s="108">
        <f t="shared" si="8"/>
        <v>6.3734939759036147</v>
      </c>
      <c r="Y106" s="108">
        <v>0</v>
      </c>
      <c r="Z106" s="108">
        <v>0</v>
      </c>
      <c r="AA106" s="108">
        <v>0</v>
      </c>
      <c r="AC106" s="108">
        <v>15.53</v>
      </c>
      <c r="AD106" s="110">
        <v>12.48</v>
      </c>
      <c r="AE106" s="110">
        <v>16.86</v>
      </c>
      <c r="AF106" s="110">
        <v>14.36</v>
      </c>
      <c r="AG106" s="110">
        <v>19.329999999999998</v>
      </c>
      <c r="AH106" s="110">
        <v>15.32</v>
      </c>
      <c r="AI106" s="110">
        <v>20.59</v>
      </c>
      <c r="AJ106" s="110">
        <v>15.42</v>
      </c>
      <c r="AK106" s="110">
        <v>20.72</v>
      </c>
      <c r="AL106" s="110">
        <v>15.53</v>
      </c>
      <c r="AM106" s="110">
        <v>20.87</v>
      </c>
      <c r="AN106" s="110">
        <v>15.96</v>
      </c>
      <c r="AO106" s="110">
        <v>21.43</v>
      </c>
      <c r="AP106" s="110">
        <v>13.8</v>
      </c>
      <c r="AQ106" s="110">
        <v>19.079999999999998</v>
      </c>
      <c r="AR106" s="111">
        <v>13.88</v>
      </c>
      <c r="AS106" s="111">
        <v>19.190000000000001</v>
      </c>
      <c r="AT106" s="111">
        <v>13.97</v>
      </c>
      <c r="AU106" s="111">
        <v>19.309999999999999</v>
      </c>
      <c r="AV106" s="107" t="s">
        <v>28</v>
      </c>
      <c r="AW106" s="107" t="s">
        <v>29</v>
      </c>
      <c r="AX106" s="90"/>
    </row>
    <row r="107" spans="1:50" x14ac:dyDescent="0.3">
      <c r="A107" s="99" t="s">
        <v>23</v>
      </c>
      <c r="B107" s="100" t="s">
        <v>24</v>
      </c>
      <c r="C107" s="101">
        <v>7899898601283</v>
      </c>
      <c r="D107" s="102">
        <v>20504</v>
      </c>
      <c r="E107" s="103">
        <v>15000251</v>
      </c>
      <c r="F107" s="104" t="s">
        <v>221</v>
      </c>
      <c r="G107" s="105" t="s">
        <v>26</v>
      </c>
      <c r="H107" s="106" t="s">
        <v>27</v>
      </c>
      <c r="I107" s="107">
        <v>50</v>
      </c>
      <c r="J107" s="108">
        <f>'LISTA PREÇO 2022-Vigen 01.02.22'!J107</f>
        <v>6.35</v>
      </c>
      <c r="L107" s="108"/>
      <c r="M107" s="108">
        <f t="shared" si="6"/>
        <v>7.6506024096385543</v>
      </c>
      <c r="N107" s="108">
        <f t="shared" si="8"/>
        <v>6.5030120481927707</v>
      </c>
      <c r="O107" s="108">
        <f t="shared" si="8"/>
        <v>6.5795180722891562</v>
      </c>
      <c r="P107" s="108">
        <f t="shared" si="8"/>
        <v>6.6560240963855426</v>
      </c>
      <c r="Q107" s="108">
        <f t="shared" si="8"/>
        <v>6.7325301204819281</v>
      </c>
      <c r="R107" s="108">
        <f t="shared" si="8"/>
        <v>6.8090361445783136</v>
      </c>
      <c r="S107" s="108">
        <f t="shared" si="8"/>
        <v>6.8855421686746991</v>
      </c>
      <c r="T107" s="108">
        <f t="shared" si="8"/>
        <v>6.9620481927710838</v>
      </c>
      <c r="U107" s="108">
        <f t="shared" si="8"/>
        <v>7.0385542168674693</v>
      </c>
      <c r="V107" s="108">
        <f t="shared" si="8"/>
        <v>7.1150602409638539</v>
      </c>
      <c r="W107" s="108">
        <f t="shared" si="8"/>
        <v>7.382831325301205</v>
      </c>
      <c r="X107" s="108">
        <f t="shared" si="8"/>
        <v>7.6506024096385543</v>
      </c>
      <c r="Y107" s="108">
        <v>0</v>
      </c>
      <c r="Z107" s="108">
        <v>0</v>
      </c>
      <c r="AA107" s="108">
        <v>0</v>
      </c>
      <c r="AC107" s="108">
        <v>27.85</v>
      </c>
      <c r="AD107" s="110">
        <v>22.38</v>
      </c>
      <c r="AE107" s="110">
        <v>30.23</v>
      </c>
      <c r="AF107" s="110">
        <v>25.75</v>
      </c>
      <c r="AG107" s="110">
        <v>34.67</v>
      </c>
      <c r="AH107" s="110">
        <v>27.47</v>
      </c>
      <c r="AI107" s="110">
        <v>36.93</v>
      </c>
      <c r="AJ107" s="110">
        <v>27.66</v>
      </c>
      <c r="AK107" s="110">
        <v>37.18</v>
      </c>
      <c r="AL107" s="110">
        <v>27.85</v>
      </c>
      <c r="AM107" s="110">
        <v>37.43</v>
      </c>
      <c r="AN107" s="110">
        <v>28.63</v>
      </c>
      <c r="AO107" s="110">
        <v>38.450000000000003</v>
      </c>
      <c r="AP107" s="110">
        <v>24.75</v>
      </c>
      <c r="AQ107" s="110">
        <v>34.22</v>
      </c>
      <c r="AR107" s="111">
        <v>24.9</v>
      </c>
      <c r="AS107" s="111">
        <v>34.42</v>
      </c>
      <c r="AT107" s="111">
        <v>25.05</v>
      </c>
      <c r="AU107" s="111">
        <v>34.630000000000003</v>
      </c>
      <c r="AV107" s="107" t="s">
        <v>28</v>
      </c>
      <c r="AW107" s="107" t="s">
        <v>29</v>
      </c>
      <c r="AX107" s="90"/>
    </row>
    <row r="108" spans="1:50" x14ac:dyDescent="0.3">
      <c r="A108" s="99" t="s">
        <v>23</v>
      </c>
      <c r="B108" s="100" t="s">
        <v>24</v>
      </c>
      <c r="C108" s="101">
        <v>7899898601450</v>
      </c>
      <c r="D108" s="102">
        <v>20746</v>
      </c>
      <c r="E108" s="103">
        <v>15000254</v>
      </c>
      <c r="F108" s="104" t="s">
        <v>220</v>
      </c>
      <c r="G108" s="105" t="s">
        <v>26</v>
      </c>
      <c r="H108" s="106" t="s">
        <v>27</v>
      </c>
      <c r="I108" s="107">
        <v>24</v>
      </c>
      <c r="J108" s="108">
        <f>'LISTA PREÇO 2022-Vigen 01.02.22'!J108</f>
        <v>5.29</v>
      </c>
      <c r="L108" s="108"/>
      <c r="M108" s="108">
        <f t="shared" si="6"/>
        <v>6.3734939759036147</v>
      </c>
      <c r="N108" s="108">
        <f t="shared" si="8"/>
        <v>5.4174698795180722</v>
      </c>
      <c r="O108" s="108">
        <f t="shared" si="8"/>
        <v>5.4812048192771083</v>
      </c>
      <c r="P108" s="108">
        <f t="shared" si="8"/>
        <v>5.5449397590361444</v>
      </c>
      <c r="Q108" s="108">
        <f t="shared" si="8"/>
        <v>5.6086746987951805</v>
      </c>
      <c r="R108" s="108">
        <f t="shared" si="8"/>
        <v>5.6724096385542175</v>
      </c>
      <c r="S108" s="108">
        <f t="shared" si="8"/>
        <v>5.7361445783132536</v>
      </c>
      <c r="T108" s="108">
        <f t="shared" si="8"/>
        <v>5.7998795180722889</v>
      </c>
      <c r="U108" s="108">
        <f t="shared" si="8"/>
        <v>5.863614457831325</v>
      </c>
      <c r="V108" s="108">
        <f t="shared" si="8"/>
        <v>5.9273493975903602</v>
      </c>
      <c r="W108" s="108">
        <f t="shared" si="8"/>
        <v>6.1504216867469879</v>
      </c>
      <c r="X108" s="108">
        <f t="shared" si="8"/>
        <v>6.3734939759036147</v>
      </c>
      <c r="Y108" s="108">
        <v>0</v>
      </c>
      <c r="Z108" s="108">
        <v>0</v>
      </c>
      <c r="AA108" s="108">
        <v>0</v>
      </c>
      <c r="AC108" s="108">
        <v>21.66</v>
      </c>
      <c r="AD108" s="110">
        <v>17.399999999999999</v>
      </c>
      <c r="AE108" s="110">
        <v>23.5</v>
      </c>
      <c r="AF108" s="110">
        <v>20.02</v>
      </c>
      <c r="AG108" s="110">
        <v>26.95</v>
      </c>
      <c r="AH108" s="110">
        <v>21.37</v>
      </c>
      <c r="AI108" s="110">
        <v>28.73</v>
      </c>
      <c r="AJ108" s="110">
        <v>21.51</v>
      </c>
      <c r="AK108" s="110">
        <v>28.91</v>
      </c>
      <c r="AL108" s="110">
        <v>21.66</v>
      </c>
      <c r="AM108" s="110">
        <v>29.11</v>
      </c>
      <c r="AN108" s="110">
        <v>22.27</v>
      </c>
      <c r="AO108" s="110">
        <v>29.91</v>
      </c>
      <c r="AP108" s="110">
        <v>19.25</v>
      </c>
      <c r="AQ108" s="110">
        <v>26.61</v>
      </c>
      <c r="AR108" s="111">
        <v>19.36</v>
      </c>
      <c r="AS108" s="111">
        <v>26.76</v>
      </c>
      <c r="AT108" s="111">
        <v>19.48</v>
      </c>
      <c r="AU108" s="111">
        <v>26.93</v>
      </c>
      <c r="AV108" s="107" t="s">
        <v>28</v>
      </c>
      <c r="AW108" s="107" t="s">
        <v>29</v>
      </c>
      <c r="AX108" s="90"/>
    </row>
    <row r="109" spans="1:50" x14ac:dyDescent="0.3">
      <c r="A109" s="112" t="s">
        <v>23</v>
      </c>
      <c r="B109" s="113" t="s">
        <v>24</v>
      </c>
      <c r="C109" s="114">
        <v>7899898600996</v>
      </c>
      <c r="D109" s="115">
        <v>19584</v>
      </c>
      <c r="E109" s="116">
        <v>15000231</v>
      </c>
      <c r="F109" s="117" t="s">
        <v>38</v>
      </c>
      <c r="G109" s="118" t="s">
        <v>26</v>
      </c>
      <c r="H109" s="119" t="s">
        <v>27</v>
      </c>
      <c r="I109" s="120">
        <v>24</v>
      </c>
      <c r="J109" s="108">
        <f>'LISTA PREÇO 2022-Vigen 01.02.22'!J109</f>
        <v>28.43</v>
      </c>
      <c r="L109" s="121">
        <v>27.918709759999995</v>
      </c>
      <c r="M109" s="108">
        <f t="shared" si="6"/>
        <v>34.253012048192772</v>
      </c>
      <c r="N109" s="108">
        <f t="shared" si="8"/>
        <v>29.115060240963857</v>
      </c>
      <c r="O109" s="108">
        <f t="shared" si="8"/>
        <v>29.457590361445785</v>
      </c>
      <c r="P109" s="108">
        <f t="shared" si="8"/>
        <v>29.800120481927713</v>
      </c>
      <c r="Q109" s="108">
        <f t="shared" si="8"/>
        <v>30.142650602409638</v>
      </c>
      <c r="R109" s="108">
        <f t="shared" si="8"/>
        <v>30.485180722891567</v>
      </c>
      <c r="S109" s="108">
        <f t="shared" si="8"/>
        <v>30.827710843373495</v>
      </c>
      <c r="T109" s="108">
        <f t="shared" si="8"/>
        <v>31.17024096385542</v>
      </c>
      <c r="U109" s="108">
        <f t="shared" si="8"/>
        <v>31.512771084337349</v>
      </c>
      <c r="V109" s="108">
        <f t="shared" si="8"/>
        <v>31.855301204819273</v>
      </c>
      <c r="W109" s="108">
        <f t="shared" si="8"/>
        <v>33.054156626506021</v>
      </c>
      <c r="X109" s="108">
        <f t="shared" si="8"/>
        <v>34.253012048192772</v>
      </c>
      <c r="Y109" s="108">
        <v>0</v>
      </c>
      <c r="Z109" s="108">
        <v>0</v>
      </c>
      <c r="AA109" s="108">
        <v>0</v>
      </c>
      <c r="AC109" s="121">
        <v>133.44999999999999</v>
      </c>
      <c r="AD109" s="122">
        <v>107.24</v>
      </c>
      <c r="AE109" s="122">
        <v>144.87</v>
      </c>
      <c r="AF109" s="122">
        <v>123.39</v>
      </c>
      <c r="AG109" s="122">
        <v>166.15</v>
      </c>
      <c r="AH109" s="122">
        <v>131.66</v>
      </c>
      <c r="AI109" s="122">
        <v>177</v>
      </c>
      <c r="AJ109" s="122">
        <v>132.55000000000001</v>
      </c>
      <c r="AK109" s="122">
        <v>178.17</v>
      </c>
      <c r="AL109" s="122">
        <v>133.44999999999999</v>
      </c>
      <c r="AM109" s="122">
        <v>179.35</v>
      </c>
      <c r="AN109" s="122">
        <v>137.18</v>
      </c>
      <c r="AO109" s="122">
        <v>184.23</v>
      </c>
      <c r="AP109" s="122">
        <v>118.58</v>
      </c>
      <c r="AQ109" s="122">
        <v>163.93</v>
      </c>
      <c r="AR109" s="123">
        <v>119.29</v>
      </c>
      <c r="AS109" s="123">
        <v>164.91</v>
      </c>
      <c r="AT109" s="123">
        <v>120.02</v>
      </c>
      <c r="AU109" s="123">
        <v>165.92</v>
      </c>
      <c r="AV109" s="120" t="s">
        <v>28</v>
      </c>
      <c r="AW109" s="120" t="s">
        <v>29</v>
      </c>
      <c r="AX109" s="124"/>
    </row>
    <row r="110" spans="1:50" x14ac:dyDescent="0.3">
      <c r="A110" s="99" t="s">
        <v>23</v>
      </c>
      <c r="B110" s="100" t="s">
        <v>24</v>
      </c>
      <c r="C110" s="101">
        <v>7899898600958</v>
      </c>
      <c r="D110" s="102">
        <v>19969</v>
      </c>
      <c r="E110" s="103">
        <v>15000241</v>
      </c>
      <c r="F110" s="104" t="s">
        <v>34</v>
      </c>
      <c r="G110" s="105" t="s">
        <v>26</v>
      </c>
      <c r="H110" s="106" t="s">
        <v>27</v>
      </c>
      <c r="I110" s="107">
        <v>50</v>
      </c>
      <c r="J110" s="108">
        <f>'LISTA PREÇO 2022-Vigen 01.02.22'!J110</f>
        <v>9.44</v>
      </c>
      <c r="L110" s="108">
        <v>8.9899999999999984</v>
      </c>
      <c r="M110" s="108">
        <f t="shared" si="6"/>
        <v>11.373493975903614</v>
      </c>
      <c r="N110" s="108">
        <f t="shared" si="8"/>
        <v>9.6674698795180714</v>
      </c>
      <c r="O110" s="108">
        <f t="shared" si="8"/>
        <v>9.7812048192771073</v>
      </c>
      <c r="P110" s="108">
        <f t="shared" si="8"/>
        <v>9.8949397590361432</v>
      </c>
      <c r="Q110" s="108">
        <f t="shared" si="8"/>
        <v>10.008674698795181</v>
      </c>
      <c r="R110" s="108">
        <f t="shared" si="8"/>
        <v>10.122409638554217</v>
      </c>
      <c r="S110" s="108">
        <f t="shared" si="8"/>
        <v>10.236144578313253</v>
      </c>
      <c r="T110" s="108">
        <f t="shared" si="8"/>
        <v>10.349879518072287</v>
      </c>
      <c r="U110" s="108">
        <f t="shared" si="8"/>
        <v>10.463614457831325</v>
      </c>
      <c r="V110" s="108">
        <f t="shared" si="8"/>
        <v>10.577349397590359</v>
      </c>
      <c r="W110" s="108">
        <f t="shared" si="8"/>
        <v>10.975421686746987</v>
      </c>
      <c r="X110" s="108">
        <f t="shared" si="8"/>
        <v>11.373493975903614</v>
      </c>
      <c r="Y110" s="108">
        <v>0</v>
      </c>
      <c r="Z110" s="108">
        <v>0</v>
      </c>
      <c r="AA110" s="108">
        <v>0</v>
      </c>
      <c r="AC110" s="108">
        <v>35.53</v>
      </c>
      <c r="AD110" s="110">
        <v>28.55</v>
      </c>
      <c r="AE110" s="110">
        <v>38.57</v>
      </c>
      <c r="AF110" s="110">
        <v>32.85</v>
      </c>
      <c r="AG110" s="110">
        <v>44.23</v>
      </c>
      <c r="AH110" s="110">
        <v>35.049999999999997</v>
      </c>
      <c r="AI110" s="110">
        <v>47.12</v>
      </c>
      <c r="AJ110" s="110">
        <v>35.29</v>
      </c>
      <c r="AK110" s="110">
        <v>47.43</v>
      </c>
      <c r="AL110" s="110">
        <v>35.53</v>
      </c>
      <c r="AM110" s="110">
        <v>47.75</v>
      </c>
      <c r="AN110" s="110">
        <v>36.520000000000003</v>
      </c>
      <c r="AO110" s="110">
        <v>49.05</v>
      </c>
      <c r="AP110" s="110">
        <v>31.57</v>
      </c>
      <c r="AQ110" s="110">
        <v>43.64</v>
      </c>
      <c r="AR110" s="111">
        <v>31.76</v>
      </c>
      <c r="AS110" s="111">
        <v>43.91</v>
      </c>
      <c r="AT110" s="111">
        <v>31.96</v>
      </c>
      <c r="AU110" s="111">
        <v>44.18</v>
      </c>
      <c r="AV110" s="107" t="s">
        <v>28</v>
      </c>
      <c r="AW110" s="107" t="s">
        <v>29</v>
      </c>
      <c r="AX110" s="90"/>
    </row>
    <row r="111" spans="1:50" x14ac:dyDescent="0.3">
      <c r="A111" s="99" t="s">
        <v>23</v>
      </c>
      <c r="B111" s="100" t="s">
        <v>24</v>
      </c>
      <c r="C111" s="101">
        <v>7899898601160</v>
      </c>
      <c r="D111" s="102">
        <v>19972</v>
      </c>
      <c r="E111" s="103">
        <v>15000244</v>
      </c>
      <c r="F111" s="104" t="s">
        <v>31</v>
      </c>
      <c r="G111" s="105" t="s">
        <v>26</v>
      </c>
      <c r="H111" s="106" t="s">
        <v>27</v>
      </c>
      <c r="I111" s="107">
        <v>50</v>
      </c>
      <c r="J111" s="108">
        <f>'LISTA PREÇO 2022-Vigen 01.02.22'!J111</f>
        <v>9.44</v>
      </c>
      <c r="L111" s="108">
        <v>8.9899999999999984</v>
      </c>
      <c r="M111" s="108">
        <f t="shared" si="6"/>
        <v>11.373493975903614</v>
      </c>
      <c r="N111" s="108">
        <f t="shared" si="8"/>
        <v>9.6674698795180714</v>
      </c>
      <c r="O111" s="108">
        <f t="shared" si="8"/>
        <v>9.7812048192771073</v>
      </c>
      <c r="P111" s="108">
        <f t="shared" si="8"/>
        <v>9.8949397590361432</v>
      </c>
      <c r="Q111" s="108">
        <f t="shared" si="8"/>
        <v>10.008674698795181</v>
      </c>
      <c r="R111" s="108">
        <f t="shared" si="8"/>
        <v>10.122409638554217</v>
      </c>
      <c r="S111" s="108">
        <f t="shared" si="8"/>
        <v>10.236144578313253</v>
      </c>
      <c r="T111" s="108">
        <f t="shared" si="8"/>
        <v>10.349879518072287</v>
      </c>
      <c r="U111" s="108">
        <f t="shared" si="8"/>
        <v>10.463614457831325</v>
      </c>
      <c r="V111" s="108">
        <f t="shared" si="8"/>
        <v>10.577349397590359</v>
      </c>
      <c r="W111" s="108">
        <f t="shared" si="8"/>
        <v>10.975421686746987</v>
      </c>
      <c r="X111" s="108">
        <f t="shared" si="8"/>
        <v>11.373493975903614</v>
      </c>
      <c r="Y111" s="108">
        <v>0</v>
      </c>
      <c r="Z111" s="108">
        <v>0</v>
      </c>
      <c r="AA111" s="108">
        <v>0</v>
      </c>
      <c r="AC111" s="108">
        <v>35.53</v>
      </c>
      <c r="AD111" s="110">
        <v>28.55</v>
      </c>
      <c r="AE111" s="110">
        <v>38.57</v>
      </c>
      <c r="AF111" s="110">
        <v>32.85</v>
      </c>
      <c r="AG111" s="110">
        <v>44.23</v>
      </c>
      <c r="AH111" s="110">
        <v>35.049999999999997</v>
      </c>
      <c r="AI111" s="110">
        <v>47.12</v>
      </c>
      <c r="AJ111" s="110">
        <v>35.29</v>
      </c>
      <c r="AK111" s="110">
        <v>47.43</v>
      </c>
      <c r="AL111" s="110">
        <v>35.53</v>
      </c>
      <c r="AM111" s="110">
        <v>47.75</v>
      </c>
      <c r="AN111" s="110">
        <v>36.520000000000003</v>
      </c>
      <c r="AO111" s="110">
        <v>49.05</v>
      </c>
      <c r="AP111" s="110">
        <v>31.57</v>
      </c>
      <c r="AQ111" s="110">
        <v>43.64</v>
      </c>
      <c r="AR111" s="111">
        <v>31.76</v>
      </c>
      <c r="AS111" s="111">
        <v>43.91</v>
      </c>
      <c r="AT111" s="111">
        <v>31.96</v>
      </c>
      <c r="AU111" s="111">
        <v>44.18</v>
      </c>
      <c r="AV111" s="107" t="s">
        <v>28</v>
      </c>
      <c r="AW111" s="107" t="s">
        <v>29</v>
      </c>
      <c r="AX111" s="90"/>
    </row>
    <row r="112" spans="1:50" x14ac:dyDescent="0.3">
      <c r="A112" s="99" t="s">
        <v>23</v>
      </c>
      <c r="B112" s="100" t="s">
        <v>24</v>
      </c>
      <c r="C112" s="101">
        <v>7899898600972</v>
      </c>
      <c r="D112" s="102">
        <v>19970</v>
      </c>
      <c r="E112" s="103">
        <v>15000242</v>
      </c>
      <c r="F112" s="104" t="s">
        <v>33</v>
      </c>
      <c r="G112" s="105" t="s">
        <v>26</v>
      </c>
      <c r="H112" s="106" t="s">
        <v>27</v>
      </c>
      <c r="I112" s="107">
        <v>50</v>
      </c>
      <c r="J112" s="108">
        <f>'LISTA PREÇO 2022-Vigen 01.02.22'!J112</f>
        <v>9.44</v>
      </c>
      <c r="L112" s="108">
        <v>8.9899999999999984</v>
      </c>
      <c r="M112" s="108">
        <f t="shared" si="6"/>
        <v>11.373493975903614</v>
      </c>
      <c r="N112" s="108">
        <f t="shared" si="8"/>
        <v>9.6674698795180714</v>
      </c>
      <c r="O112" s="108">
        <f t="shared" si="8"/>
        <v>9.7812048192771073</v>
      </c>
      <c r="P112" s="108">
        <f t="shared" si="8"/>
        <v>9.8949397590361432</v>
      </c>
      <c r="Q112" s="108">
        <f t="shared" si="8"/>
        <v>10.008674698795181</v>
      </c>
      <c r="R112" s="108">
        <f t="shared" si="8"/>
        <v>10.122409638554217</v>
      </c>
      <c r="S112" s="108">
        <f t="shared" si="8"/>
        <v>10.236144578313253</v>
      </c>
      <c r="T112" s="108">
        <f t="shared" si="8"/>
        <v>10.349879518072287</v>
      </c>
      <c r="U112" s="108">
        <f t="shared" si="8"/>
        <v>10.463614457831325</v>
      </c>
      <c r="V112" s="108">
        <f t="shared" si="8"/>
        <v>10.577349397590359</v>
      </c>
      <c r="W112" s="108">
        <f t="shared" si="8"/>
        <v>10.975421686746987</v>
      </c>
      <c r="X112" s="108">
        <f t="shared" si="8"/>
        <v>11.373493975903614</v>
      </c>
      <c r="Y112" s="108">
        <v>0</v>
      </c>
      <c r="Z112" s="108">
        <v>0</v>
      </c>
      <c r="AA112" s="108">
        <v>0</v>
      </c>
      <c r="AC112" s="108">
        <v>35.53</v>
      </c>
      <c r="AD112" s="110">
        <v>28.55</v>
      </c>
      <c r="AE112" s="110">
        <v>38.57</v>
      </c>
      <c r="AF112" s="110">
        <v>32.85</v>
      </c>
      <c r="AG112" s="110">
        <v>44.23</v>
      </c>
      <c r="AH112" s="110">
        <v>35.049999999999997</v>
      </c>
      <c r="AI112" s="110">
        <v>47.12</v>
      </c>
      <c r="AJ112" s="110">
        <v>35.29</v>
      </c>
      <c r="AK112" s="110">
        <v>47.43</v>
      </c>
      <c r="AL112" s="110">
        <v>35.53</v>
      </c>
      <c r="AM112" s="110">
        <v>47.75</v>
      </c>
      <c r="AN112" s="110">
        <v>36.520000000000003</v>
      </c>
      <c r="AO112" s="110">
        <v>49.05</v>
      </c>
      <c r="AP112" s="110">
        <v>31.57</v>
      </c>
      <c r="AQ112" s="110">
        <v>43.64</v>
      </c>
      <c r="AR112" s="111">
        <v>31.76</v>
      </c>
      <c r="AS112" s="111">
        <v>43.91</v>
      </c>
      <c r="AT112" s="111">
        <v>31.96</v>
      </c>
      <c r="AU112" s="111">
        <v>44.18</v>
      </c>
      <c r="AV112" s="107" t="s">
        <v>28</v>
      </c>
      <c r="AW112" s="107" t="s">
        <v>29</v>
      </c>
      <c r="AX112" s="90"/>
    </row>
    <row r="113" spans="1:51" x14ac:dyDescent="0.3">
      <c r="A113" s="99" t="s">
        <v>23</v>
      </c>
      <c r="B113" s="100" t="s">
        <v>24</v>
      </c>
      <c r="C113" s="101">
        <v>7899898601207</v>
      </c>
      <c r="D113" s="102">
        <v>19974</v>
      </c>
      <c r="E113" s="103">
        <v>15000246</v>
      </c>
      <c r="F113" s="104" t="s">
        <v>224</v>
      </c>
      <c r="G113" s="105" t="s">
        <v>26</v>
      </c>
      <c r="H113" s="106" t="s">
        <v>27</v>
      </c>
      <c r="I113" s="107">
        <v>50</v>
      </c>
      <c r="J113" s="108">
        <f>'LISTA PREÇO 2022-Vigen 01.02.22'!J113</f>
        <v>15.73</v>
      </c>
      <c r="L113" s="108">
        <v>14.099999999999998</v>
      </c>
      <c r="M113" s="108">
        <f t="shared" si="6"/>
        <v>18.951807228915666</v>
      </c>
      <c r="N113" s="108">
        <f t="shared" si="8"/>
        <v>16.109036144578315</v>
      </c>
      <c r="O113" s="108">
        <f t="shared" si="8"/>
        <v>16.298554216867473</v>
      </c>
      <c r="P113" s="108">
        <f t="shared" si="8"/>
        <v>16.48807228915663</v>
      </c>
      <c r="Q113" s="108">
        <f t="shared" si="8"/>
        <v>16.677590361445787</v>
      </c>
      <c r="R113" s="108">
        <f t="shared" si="8"/>
        <v>16.867108433734941</v>
      </c>
      <c r="S113" s="108">
        <f t="shared" si="8"/>
        <v>17.056626506024099</v>
      </c>
      <c r="T113" s="108">
        <f t="shared" si="8"/>
        <v>17.246144578313253</v>
      </c>
      <c r="U113" s="108">
        <f t="shared" si="8"/>
        <v>17.43566265060241</v>
      </c>
      <c r="V113" s="108">
        <f t="shared" si="8"/>
        <v>17.625180722891567</v>
      </c>
      <c r="W113" s="108">
        <f t="shared" si="8"/>
        <v>18.288493975903616</v>
      </c>
      <c r="X113" s="108">
        <f t="shared" si="8"/>
        <v>18.951807228915666</v>
      </c>
      <c r="Y113" s="108">
        <v>0</v>
      </c>
      <c r="Z113" s="108">
        <v>0</v>
      </c>
      <c r="AA113" s="108">
        <v>0</v>
      </c>
      <c r="AC113" s="108">
        <v>83.67</v>
      </c>
      <c r="AD113" s="110">
        <v>67.239999999999995</v>
      </c>
      <c r="AE113" s="110">
        <v>90.83</v>
      </c>
      <c r="AF113" s="110">
        <v>77.36</v>
      </c>
      <c r="AG113" s="110">
        <v>104.17</v>
      </c>
      <c r="AH113" s="110">
        <v>82.54</v>
      </c>
      <c r="AI113" s="110">
        <v>110.96</v>
      </c>
      <c r="AJ113" s="110">
        <v>83.1</v>
      </c>
      <c r="AK113" s="110">
        <v>111.7</v>
      </c>
      <c r="AL113" s="110">
        <v>83.67</v>
      </c>
      <c r="AM113" s="110">
        <v>112.45</v>
      </c>
      <c r="AN113" s="110">
        <v>86.01</v>
      </c>
      <c r="AO113" s="110">
        <v>115.51</v>
      </c>
      <c r="AP113" s="110">
        <v>74.34</v>
      </c>
      <c r="AQ113" s="110">
        <v>102.77</v>
      </c>
      <c r="AR113" s="111">
        <v>74.790000000000006</v>
      </c>
      <c r="AS113" s="111">
        <v>103.39</v>
      </c>
      <c r="AT113" s="111">
        <v>75.25</v>
      </c>
      <c r="AU113" s="111">
        <v>104.03</v>
      </c>
      <c r="AV113" s="107" t="s">
        <v>28</v>
      </c>
      <c r="AW113" s="107" t="s">
        <v>29</v>
      </c>
      <c r="AX113" s="90"/>
    </row>
    <row r="114" spans="1:51" x14ac:dyDescent="0.3">
      <c r="A114" s="99" t="s">
        <v>23</v>
      </c>
      <c r="B114" s="100" t="s">
        <v>24</v>
      </c>
      <c r="C114" s="101">
        <v>7899898600989</v>
      </c>
      <c r="D114" s="102">
        <v>19971</v>
      </c>
      <c r="E114" s="103">
        <v>15000243</v>
      </c>
      <c r="F114" s="104" t="s">
        <v>32</v>
      </c>
      <c r="G114" s="105" t="s">
        <v>26</v>
      </c>
      <c r="H114" s="106" t="s">
        <v>27</v>
      </c>
      <c r="I114" s="107">
        <v>50</v>
      </c>
      <c r="J114" s="108">
        <f>'LISTA PREÇO 2022-Vigen 01.02.22'!J114</f>
        <v>9.44</v>
      </c>
      <c r="L114" s="108">
        <v>8.9899999999999984</v>
      </c>
      <c r="M114" s="108">
        <f t="shared" si="6"/>
        <v>11.373493975903614</v>
      </c>
      <c r="N114" s="108">
        <f t="shared" si="8"/>
        <v>9.6674698795180714</v>
      </c>
      <c r="O114" s="108">
        <f t="shared" si="8"/>
        <v>9.7812048192771073</v>
      </c>
      <c r="P114" s="108">
        <f t="shared" si="8"/>
        <v>9.8949397590361432</v>
      </c>
      <c r="Q114" s="108">
        <f t="shared" si="8"/>
        <v>10.008674698795181</v>
      </c>
      <c r="R114" s="108">
        <f t="shared" si="8"/>
        <v>10.122409638554217</v>
      </c>
      <c r="S114" s="108">
        <f t="shared" si="8"/>
        <v>10.236144578313253</v>
      </c>
      <c r="T114" s="108">
        <f t="shared" si="8"/>
        <v>10.349879518072287</v>
      </c>
      <c r="U114" s="108">
        <f t="shared" si="8"/>
        <v>10.463614457831325</v>
      </c>
      <c r="V114" s="108">
        <f t="shared" si="8"/>
        <v>10.577349397590359</v>
      </c>
      <c r="W114" s="108">
        <f t="shared" si="8"/>
        <v>10.975421686746987</v>
      </c>
      <c r="X114" s="108">
        <f t="shared" si="8"/>
        <v>11.373493975903614</v>
      </c>
      <c r="Y114" s="108">
        <v>0</v>
      </c>
      <c r="Z114" s="108">
        <v>0</v>
      </c>
      <c r="AA114" s="108">
        <v>0</v>
      </c>
      <c r="AC114" s="108">
        <v>35.53</v>
      </c>
      <c r="AD114" s="110">
        <v>28.55</v>
      </c>
      <c r="AE114" s="110">
        <v>38.57</v>
      </c>
      <c r="AF114" s="110">
        <v>32.85</v>
      </c>
      <c r="AG114" s="110">
        <v>44.23</v>
      </c>
      <c r="AH114" s="110">
        <v>35.049999999999997</v>
      </c>
      <c r="AI114" s="110">
        <v>47.12</v>
      </c>
      <c r="AJ114" s="110">
        <v>35.29</v>
      </c>
      <c r="AK114" s="110">
        <v>47.43</v>
      </c>
      <c r="AL114" s="110">
        <v>35.53</v>
      </c>
      <c r="AM114" s="110">
        <v>47.75</v>
      </c>
      <c r="AN114" s="110">
        <v>36.520000000000003</v>
      </c>
      <c r="AO114" s="110">
        <v>49.05</v>
      </c>
      <c r="AP114" s="110">
        <v>31.57</v>
      </c>
      <c r="AQ114" s="110">
        <v>43.64</v>
      </c>
      <c r="AR114" s="111">
        <v>31.76</v>
      </c>
      <c r="AS114" s="111">
        <v>43.91</v>
      </c>
      <c r="AT114" s="111">
        <v>31.96</v>
      </c>
      <c r="AU114" s="111">
        <v>44.18</v>
      </c>
      <c r="AV114" s="107" t="s">
        <v>28</v>
      </c>
      <c r="AW114" s="107" t="s">
        <v>29</v>
      </c>
      <c r="AX114" s="90"/>
    </row>
    <row r="115" spans="1:51" x14ac:dyDescent="0.3">
      <c r="A115" s="99" t="s">
        <v>23</v>
      </c>
      <c r="B115" s="100" t="s">
        <v>24</v>
      </c>
      <c r="C115" s="101">
        <v>7899898601535</v>
      </c>
      <c r="D115" s="102">
        <v>22393</v>
      </c>
      <c r="E115" s="103">
        <v>15000259</v>
      </c>
      <c r="F115" s="104" t="s">
        <v>47</v>
      </c>
      <c r="G115" s="105">
        <v>21069030</v>
      </c>
      <c r="H115" s="106" t="s">
        <v>27</v>
      </c>
      <c r="I115" s="107">
        <v>100</v>
      </c>
      <c r="J115" s="108">
        <f>'LISTA PREÇO 2022-Vigen 01.02.22'!J115</f>
        <v>1.6</v>
      </c>
      <c r="L115" s="108">
        <v>1.45</v>
      </c>
      <c r="M115" s="108">
        <f t="shared" si="6"/>
        <v>1.9277108433734942</v>
      </c>
      <c r="N115" s="108">
        <f t="shared" si="8"/>
        <v>1.63855421686747</v>
      </c>
      <c r="O115" s="108">
        <f t="shared" si="8"/>
        <v>1.6578313253012049</v>
      </c>
      <c r="P115" s="108">
        <f t="shared" si="8"/>
        <v>1.67710843373494</v>
      </c>
      <c r="Q115" s="108">
        <f t="shared" si="8"/>
        <v>1.6963855421686749</v>
      </c>
      <c r="R115" s="108">
        <f t="shared" si="8"/>
        <v>1.7156626506024097</v>
      </c>
      <c r="S115" s="108">
        <f t="shared" si="8"/>
        <v>1.7349397590361448</v>
      </c>
      <c r="T115" s="108">
        <f t="shared" si="8"/>
        <v>1.7542168674698795</v>
      </c>
      <c r="U115" s="108">
        <f t="shared" si="8"/>
        <v>1.7734939759036146</v>
      </c>
      <c r="V115" s="108">
        <f t="shared" si="8"/>
        <v>1.7927710843373492</v>
      </c>
      <c r="W115" s="108">
        <f t="shared" si="8"/>
        <v>1.8602409638554218</v>
      </c>
      <c r="X115" s="108">
        <f t="shared" si="8"/>
        <v>1.9277108433734942</v>
      </c>
      <c r="Y115" s="108">
        <v>0</v>
      </c>
      <c r="Z115" s="108">
        <v>0</v>
      </c>
      <c r="AA115" s="108">
        <v>0</v>
      </c>
      <c r="AC115" s="108">
        <v>12.2</v>
      </c>
      <c r="AD115" s="110">
        <v>9.8000000000000007</v>
      </c>
      <c r="AE115" s="110">
        <v>13.23</v>
      </c>
      <c r="AF115" s="110">
        <v>11.28</v>
      </c>
      <c r="AG115" s="110">
        <v>15.19</v>
      </c>
      <c r="AH115" s="110">
        <v>12.03</v>
      </c>
      <c r="AI115" s="110">
        <v>16.170000000000002</v>
      </c>
      <c r="AJ115" s="110">
        <v>12.11</v>
      </c>
      <c r="AK115" s="110">
        <v>16.27</v>
      </c>
      <c r="AL115" s="110">
        <v>12.2</v>
      </c>
      <c r="AM115" s="110">
        <v>16.399999999999999</v>
      </c>
      <c r="AN115" s="110">
        <v>12.54</v>
      </c>
      <c r="AO115" s="110">
        <v>16.84</v>
      </c>
      <c r="AP115" s="110">
        <v>10.84</v>
      </c>
      <c r="AQ115" s="110">
        <v>14.99</v>
      </c>
      <c r="AR115" s="111">
        <v>10.91</v>
      </c>
      <c r="AS115" s="111">
        <v>15.08</v>
      </c>
      <c r="AT115" s="111">
        <v>10.97</v>
      </c>
      <c r="AU115" s="111">
        <v>15.17</v>
      </c>
      <c r="AV115" s="107" t="s">
        <v>28</v>
      </c>
      <c r="AW115" s="107" t="s">
        <v>29</v>
      </c>
      <c r="AX115" s="90"/>
    </row>
    <row r="116" spans="1:51" x14ac:dyDescent="0.3">
      <c r="A116" s="125"/>
      <c r="B116" s="125"/>
      <c r="C116" s="126"/>
      <c r="D116" s="125"/>
      <c r="E116" s="125"/>
      <c r="F116" s="125"/>
      <c r="G116" s="126"/>
      <c r="H116" s="126"/>
      <c r="I116" s="126"/>
      <c r="J116" s="108" t="e">
        <f>'LISTA PREÇO 2022-Vigen 01.02.22'!#REF!</f>
        <v>#REF!</v>
      </c>
      <c r="L116" s="125"/>
      <c r="M116" s="108" t="e">
        <f t="shared" si="6"/>
        <v>#REF!</v>
      </c>
      <c r="N116" s="108" t="e">
        <f t="shared" si="8"/>
        <v>#REF!</v>
      </c>
      <c r="O116" s="108" t="e">
        <f t="shared" si="8"/>
        <v>#REF!</v>
      </c>
      <c r="P116" s="108" t="e">
        <f t="shared" si="8"/>
        <v>#REF!</v>
      </c>
      <c r="Q116" s="108" t="e">
        <f t="shared" si="8"/>
        <v>#REF!</v>
      </c>
      <c r="R116" s="108" t="e">
        <f t="shared" si="8"/>
        <v>#REF!</v>
      </c>
      <c r="S116" s="108" t="e">
        <f t="shared" si="8"/>
        <v>#REF!</v>
      </c>
      <c r="T116" s="108" t="e">
        <f t="shared" si="8"/>
        <v>#REF!</v>
      </c>
      <c r="U116" s="108" t="e">
        <f t="shared" si="8"/>
        <v>#REF!</v>
      </c>
      <c r="V116" s="108" t="e">
        <f t="shared" si="8"/>
        <v>#REF!</v>
      </c>
      <c r="W116" s="108" t="e">
        <f t="shared" si="8"/>
        <v>#REF!</v>
      </c>
      <c r="X116" s="108" t="e">
        <f t="shared" si="8"/>
        <v>#REF!</v>
      </c>
      <c r="Y116" s="108">
        <v>0</v>
      </c>
      <c r="Z116" s="108">
        <v>0</v>
      </c>
      <c r="AA116" s="108">
        <v>0</v>
      </c>
      <c r="AC116" s="125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25"/>
      <c r="AW116" s="125"/>
      <c r="AX116" s="90"/>
    </row>
    <row r="117" spans="1:51" ht="15.6" x14ac:dyDescent="0.3">
      <c r="A117" s="128" t="s">
        <v>225</v>
      </c>
      <c r="B117" s="125"/>
      <c r="C117" s="126"/>
      <c r="D117" s="125"/>
      <c r="E117" s="125"/>
      <c r="F117" s="125"/>
      <c r="G117" s="126"/>
      <c r="H117" s="126"/>
      <c r="I117" s="126"/>
      <c r="J117" s="108" t="e">
        <f>'LISTA PREÇO 2022-Vigen 01.02.22'!#REF!</f>
        <v>#REF!</v>
      </c>
      <c r="L117" s="125"/>
      <c r="M117" s="108" t="e">
        <f t="shared" si="6"/>
        <v>#REF!</v>
      </c>
      <c r="N117" s="108" t="e">
        <f t="shared" si="8"/>
        <v>#REF!</v>
      </c>
      <c r="O117" s="108" t="e">
        <f t="shared" si="8"/>
        <v>#REF!</v>
      </c>
      <c r="P117" s="108" t="e">
        <f t="shared" si="8"/>
        <v>#REF!</v>
      </c>
      <c r="Q117" s="108" t="e">
        <f t="shared" si="8"/>
        <v>#REF!</v>
      </c>
      <c r="R117" s="108" t="e">
        <f t="shared" si="8"/>
        <v>#REF!</v>
      </c>
      <c r="S117" s="108" t="e">
        <f t="shared" si="8"/>
        <v>#REF!</v>
      </c>
      <c r="T117" s="108" t="e">
        <f t="shared" si="8"/>
        <v>#REF!</v>
      </c>
      <c r="U117" s="108" t="e">
        <f t="shared" si="8"/>
        <v>#REF!</v>
      </c>
      <c r="V117" s="108" t="e">
        <f t="shared" si="8"/>
        <v>#REF!</v>
      </c>
      <c r="W117" s="108" t="e">
        <f t="shared" si="8"/>
        <v>#REF!</v>
      </c>
      <c r="X117" s="108" t="e">
        <f t="shared" si="8"/>
        <v>#REF!</v>
      </c>
      <c r="Y117" s="108">
        <v>0</v>
      </c>
      <c r="Z117" s="108">
        <v>0</v>
      </c>
      <c r="AA117" s="108">
        <v>0</v>
      </c>
      <c r="AC117" s="125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5"/>
      <c r="AW117" s="125"/>
      <c r="AX117" s="90"/>
    </row>
    <row r="118" spans="1:51" x14ac:dyDescent="0.3">
      <c r="A118" s="99" t="s">
        <v>23</v>
      </c>
      <c r="B118" s="100" t="s">
        <v>24</v>
      </c>
      <c r="C118" s="101">
        <v>7899898601498</v>
      </c>
      <c r="D118" s="102">
        <v>22149</v>
      </c>
      <c r="E118" s="103">
        <v>15000258</v>
      </c>
      <c r="F118" s="104" t="s">
        <v>226</v>
      </c>
      <c r="G118" s="105">
        <v>21069030</v>
      </c>
      <c r="H118" s="106" t="s">
        <v>27</v>
      </c>
      <c r="I118" s="107">
        <v>50</v>
      </c>
      <c r="J118" s="108">
        <f>'LISTA PREÇO 2022-Vigen 01.02.22'!J176</f>
        <v>5.0999999999999996</v>
      </c>
      <c r="L118" s="108">
        <v>0</v>
      </c>
      <c r="M118" s="108">
        <f t="shared" si="6"/>
        <v>6.1445783132530121</v>
      </c>
      <c r="N118" s="108">
        <f t="shared" si="8"/>
        <v>5.2228915662650603</v>
      </c>
      <c r="O118" s="108">
        <f t="shared" si="8"/>
        <v>5.2843373493975907</v>
      </c>
      <c r="P118" s="108">
        <f t="shared" si="8"/>
        <v>5.3457831325301202</v>
      </c>
      <c r="Q118" s="108">
        <f t="shared" si="8"/>
        <v>5.4072289156626505</v>
      </c>
      <c r="R118" s="108">
        <f t="shared" si="8"/>
        <v>5.4686746987951809</v>
      </c>
      <c r="S118" s="108">
        <f t="shared" si="8"/>
        <v>5.5301204819277112</v>
      </c>
      <c r="T118" s="108">
        <f t="shared" si="8"/>
        <v>5.5915662650602407</v>
      </c>
      <c r="U118" s="108">
        <f t="shared" si="8"/>
        <v>5.653012048192771</v>
      </c>
      <c r="V118" s="108">
        <f t="shared" si="8"/>
        <v>5.7144578313253005</v>
      </c>
      <c r="W118" s="108">
        <f t="shared" si="8"/>
        <v>5.9295180722891567</v>
      </c>
      <c r="X118" s="108">
        <f t="shared" si="8"/>
        <v>6.1445783132530121</v>
      </c>
      <c r="Y118" s="108">
        <v>0</v>
      </c>
      <c r="Z118" s="108">
        <v>0</v>
      </c>
      <c r="AA118" s="108">
        <v>0</v>
      </c>
      <c r="AC118" s="108">
        <v>59</v>
      </c>
      <c r="AD118" s="129">
        <v>47.41</v>
      </c>
      <c r="AE118" s="129">
        <v>64.040000000000006</v>
      </c>
      <c r="AF118" s="129">
        <v>54.55</v>
      </c>
      <c r="AG118" s="129">
        <v>73.45</v>
      </c>
      <c r="AH118" s="129">
        <v>58.21</v>
      </c>
      <c r="AI118" s="129">
        <v>78.25</v>
      </c>
      <c r="AJ118" s="129">
        <v>58.6</v>
      </c>
      <c r="AK118" s="129">
        <v>78.77</v>
      </c>
      <c r="AL118" s="129">
        <v>59</v>
      </c>
      <c r="AM118" s="129">
        <v>79.290000000000006</v>
      </c>
      <c r="AN118" s="129">
        <v>60.65</v>
      </c>
      <c r="AO118" s="129">
        <v>81.45</v>
      </c>
      <c r="AP118" s="129">
        <v>52.42</v>
      </c>
      <c r="AQ118" s="129">
        <v>72.47</v>
      </c>
      <c r="AR118" s="129">
        <v>52.74</v>
      </c>
      <c r="AS118" s="129">
        <v>72.91</v>
      </c>
      <c r="AT118" s="129">
        <v>53.06</v>
      </c>
      <c r="AU118" s="129">
        <v>73.349999999999994</v>
      </c>
      <c r="AV118" s="107" t="s">
        <v>28</v>
      </c>
      <c r="AW118" s="107" t="s">
        <v>29</v>
      </c>
      <c r="AX118" s="90"/>
    </row>
    <row r="119" spans="1:51" x14ac:dyDescent="0.3">
      <c r="A119" s="99" t="s">
        <v>23</v>
      </c>
      <c r="B119" s="100" t="s">
        <v>24</v>
      </c>
      <c r="C119" s="101">
        <v>7899898601467</v>
      </c>
      <c r="D119" s="102">
        <v>21226</v>
      </c>
      <c r="E119" s="103">
        <v>15000256</v>
      </c>
      <c r="F119" s="104" t="s">
        <v>227</v>
      </c>
      <c r="G119" s="105">
        <v>21069030</v>
      </c>
      <c r="H119" s="106" t="s">
        <v>27</v>
      </c>
      <c r="I119" s="107">
        <v>50</v>
      </c>
      <c r="J119" s="108">
        <f>'LISTA PREÇO 2022-Vigen 01.02.22'!J177</f>
        <v>5.54</v>
      </c>
      <c r="L119" s="108">
        <v>0</v>
      </c>
      <c r="M119" s="108">
        <f t="shared" si="6"/>
        <v>6.6746987951807233</v>
      </c>
      <c r="N119" s="108">
        <f t="shared" ref="N119:X128" si="9">$M119*(100%-N$6)</f>
        <v>5.6734939759036145</v>
      </c>
      <c r="O119" s="108">
        <f t="shared" si="9"/>
        <v>5.7402409638554222</v>
      </c>
      <c r="P119" s="108">
        <f t="shared" si="9"/>
        <v>5.8069879518072289</v>
      </c>
      <c r="Q119" s="108">
        <f t="shared" si="9"/>
        <v>5.8737349397590366</v>
      </c>
      <c r="R119" s="108">
        <f t="shared" si="9"/>
        <v>5.9404819277108434</v>
      </c>
      <c r="S119" s="108">
        <f t="shared" si="9"/>
        <v>6.007228915662651</v>
      </c>
      <c r="T119" s="108">
        <f t="shared" si="9"/>
        <v>6.0739759036144578</v>
      </c>
      <c r="U119" s="108">
        <f t="shared" si="9"/>
        <v>6.1407228915662646</v>
      </c>
      <c r="V119" s="108">
        <f t="shared" si="9"/>
        <v>6.2074698795180714</v>
      </c>
      <c r="W119" s="108">
        <f t="shared" si="9"/>
        <v>6.4410843373493973</v>
      </c>
      <c r="X119" s="108">
        <f t="shared" si="9"/>
        <v>6.6746987951807233</v>
      </c>
      <c r="Y119" s="108">
        <v>0</v>
      </c>
      <c r="Z119" s="108">
        <v>0</v>
      </c>
      <c r="AA119" s="108">
        <v>0</v>
      </c>
      <c r="AC119" s="108">
        <v>76.75</v>
      </c>
      <c r="AD119" s="129">
        <v>61.67</v>
      </c>
      <c r="AE119" s="129">
        <v>83.31</v>
      </c>
      <c r="AF119" s="129">
        <v>70.959999999999994</v>
      </c>
      <c r="AG119" s="129">
        <v>95.55</v>
      </c>
      <c r="AH119" s="129">
        <v>75.72</v>
      </c>
      <c r="AI119" s="129">
        <v>101.8</v>
      </c>
      <c r="AJ119" s="129">
        <v>76.23</v>
      </c>
      <c r="AK119" s="129">
        <v>102.46</v>
      </c>
      <c r="AL119" s="129">
        <v>76.75</v>
      </c>
      <c r="AM119" s="129">
        <v>103.15</v>
      </c>
      <c r="AN119" s="129">
        <v>78.89</v>
      </c>
      <c r="AO119" s="129">
        <v>105.95</v>
      </c>
      <c r="AP119" s="130">
        <v>68.2</v>
      </c>
      <c r="AQ119" s="129">
        <v>94.28</v>
      </c>
      <c r="AR119" s="131">
        <v>68.61</v>
      </c>
      <c r="AS119" s="131">
        <v>94.85</v>
      </c>
      <c r="AT119" s="131">
        <v>69.03</v>
      </c>
      <c r="AU119" s="131">
        <v>95.43</v>
      </c>
      <c r="AV119" s="107" t="s">
        <v>28</v>
      </c>
      <c r="AW119" s="107" t="s">
        <v>29</v>
      </c>
      <c r="AX119" s="90"/>
    </row>
    <row r="120" spans="1:51" x14ac:dyDescent="0.3">
      <c r="A120" s="112" t="s">
        <v>23</v>
      </c>
      <c r="B120" s="113" t="s">
        <v>24</v>
      </c>
      <c r="C120" s="114">
        <v>7899898601474</v>
      </c>
      <c r="D120" s="115">
        <v>21225</v>
      </c>
      <c r="E120" s="116">
        <v>15000255</v>
      </c>
      <c r="F120" s="117" t="s">
        <v>228</v>
      </c>
      <c r="G120" s="118">
        <v>21069030</v>
      </c>
      <c r="H120" s="119" t="s">
        <v>27</v>
      </c>
      <c r="I120" s="120">
        <v>200</v>
      </c>
      <c r="J120" s="108">
        <f>'LISTA PREÇO 2022-Vigen 01.02.22'!J178</f>
        <v>7.12</v>
      </c>
      <c r="L120" s="121">
        <v>6.99</v>
      </c>
      <c r="M120" s="108">
        <f t="shared" si="6"/>
        <v>8.5783132530120483</v>
      </c>
      <c r="N120" s="108">
        <f t="shared" si="9"/>
        <v>7.2915662650602409</v>
      </c>
      <c r="O120" s="108">
        <f t="shared" si="9"/>
        <v>7.3773493975903612</v>
      </c>
      <c r="P120" s="108">
        <f t="shared" si="9"/>
        <v>7.4631325301204816</v>
      </c>
      <c r="Q120" s="108">
        <f t="shared" si="9"/>
        <v>7.5489156626506029</v>
      </c>
      <c r="R120" s="108">
        <f t="shared" si="9"/>
        <v>7.6346987951807233</v>
      </c>
      <c r="S120" s="108">
        <f t="shared" si="9"/>
        <v>7.7204819277108436</v>
      </c>
      <c r="T120" s="108">
        <f t="shared" si="9"/>
        <v>7.8062650602409631</v>
      </c>
      <c r="U120" s="108">
        <f t="shared" si="9"/>
        <v>7.8920481927710835</v>
      </c>
      <c r="V120" s="108">
        <f t="shared" si="9"/>
        <v>7.977831325301203</v>
      </c>
      <c r="W120" s="108">
        <f t="shared" si="9"/>
        <v>8.2780722891566256</v>
      </c>
      <c r="X120" s="108">
        <f t="shared" si="9"/>
        <v>8.5783132530120483</v>
      </c>
      <c r="Y120" s="108">
        <v>0</v>
      </c>
      <c r="Z120" s="108">
        <v>0</v>
      </c>
      <c r="AA120" s="108">
        <v>0</v>
      </c>
      <c r="AC120" s="121">
        <v>32.5</v>
      </c>
      <c r="AD120" s="132">
        <v>26.11</v>
      </c>
      <c r="AE120" s="132">
        <v>35.270000000000003</v>
      </c>
      <c r="AF120" s="132">
        <v>30.05</v>
      </c>
      <c r="AG120" s="132">
        <v>40.46</v>
      </c>
      <c r="AH120" s="132">
        <v>32.06</v>
      </c>
      <c r="AI120" s="132">
        <v>43.1</v>
      </c>
      <c r="AJ120" s="132">
        <v>32.28</v>
      </c>
      <c r="AK120" s="132">
        <v>43.39</v>
      </c>
      <c r="AL120" s="132">
        <v>32.5</v>
      </c>
      <c r="AM120" s="132">
        <v>43.68</v>
      </c>
      <c r="AN120" s="132">
        <v>33.409999999999997</v>
      </c>
      <c r="AO120" s="132">
        <v>44.87</v>
      </c>
      <c r="AP120" s="132">
        <v>28.88</v>
      </c>
      <c r="AQ120" s="132">
        <v>39.93</v>
      </c>
      <c r="AR120" s="133">
        <v>29.05</v>
      </c>
      <c r="AS120" s="133">
        <v>40.159999999999997</v>
      </c>
      <c r="AT120" s="133">
        <v>29.23</v>
      </c>
      <c r="AU120" s="133">
        <v>40.409999999999997</v>
      </c>
      <c r="AV120" s="120" t="s">
        <v>28</v>
      </c>
      <c r="AW120" s="120" t="s">
        <v>29</v>
      </c>
      <c r="AX120" s="124"/>
    </row>
    <row r="121" spans="1:51" s="134" customFormat="1" x14ac:dyDescent="0.3">
      <c r="A121" s="99" t="s">
        <v>48</v>
      </c>
      <c r="B121" s="100" t="s">
        <v>124</v>
      </c>
      <c r="C121" s="101">
        <v>7899470807850</v>
      </c>
      <c r="D121" s="102">
        <v>43211</v>
      </c>
      <c r="E121" s="103">
        <v>15000205</v>
      </c>
      <c r="F121" s="104" t="s">
        <v>241</v>
      </c>
      <c r="G121" s="105">
        <v>30045050</v>
      </c>
      <c r="H121" s="106" t="s">
        <v>231</v>
      </c>
      <c r="I121" s="107">
        <v>50</v>
      </c>
      <c r="J121" s="108">
        <f>'LISTA PREÇO 2022-Vigen 01.02.22'!J179</f>
        <v>15.28</v>
      </c>
      <c r="K121" s="57"/>
      <c r="L121" s="108">
        <v>15</v>
      </c>
      <c r="M121" s="108">
        <f t="shared" si="6"/>
        <v>18.409638554216869</v>
      </c>
      <c r="N121" s="108">
        <f t="shared" si="9"/>
        <v>15.648192771084338</v>
      </c>
      <c r="O121" s="108">
        <f t="shared" si="9"/>
        <v>15.832289156626507</v>
      </c>
      <c r="P121" s="108">
        <f t="shared" si="9"/>
        <v>16.016385542168678</v>
      </c>
      <c r="Q121" s="108">
        <f t="shared" si="9"/>
        <v>16.200481927710843</v>
      </c>
      <c r="R121" s="108">
        <f t="shared" si="9"/>
        <v>16.384578313253012</v>
      </c>
      <c r="S121" s="108">
        <f t="shared" si="9"/>
        <v>16.568674698795181</v>
      </c>
      <c r="T121" s="108">
        <f t="shared" si="9"/>
        <v>16.752771084337351</v>
      </c>
      <c r="U121" s="108">
        <f t="shared" si="9"/>
        <v>16.93686746987952</v>
      </c>
      <c r="V121" s="108">
        <f t="shared" si="9"/>
        <v>17.120963855421685</v>
      </c>
      <c r="W121" s="108">
        <f t="shared" si="9"/>
        <v>17.765301204819277</v>
      </c>
      <c r="X121" s="108">
        <f t="shared" si="9"/>
        <v>18.409638554216869</v>
      </c>
      <c r="Y121" s="108">
        <v>0</v>
      </c>
      <c r="Z121" s="108">
        <v>0</v>
      </c>
      <c r="AA121" s="108">
        <v>0</v>
      </c>
      <c r="AC121" s="108">
        <v>55.89</v>
      </c>
      <c r="AD121" s="110">
        <v>44.6</v>
      </c>
      <c r="AE121" s="110">
        <v>59.82</v>
      </c>
      <c r="AF121" s="110">
        <v>51.54</v>
      </c>
      <c r="AG121" s="110">
        <v>68.84</v>
      </c>
      <c r="AH121" s="110">
        <v>55.11</v>
      </c>
      <c r="AI121" s="110">
        <v>73.45</v>
      </c>
      <c r="AJ121" s="110">
        <v>55.5</v>
      </c>
      <c r="AK121" s="110">
        <v>73.959999999999994</v>
      </c>
      <c r="AL121" s="110">
        <v>55.89</v>
      </c>
      <c r="AM121" s="110">
        <v>74.459999999999994</v>
      </c>
      <c r="AN121" s="110">
        <v>57.51</v>
      </c>
      <c r="AO121" s="110">
        <v>76.55</v>
      </c>
      <c r="AP121" s="110">
        <v>47.98</v>
      </c>
      <c r="AQ121" s="110">
        <v>66.33</v>
      </c>
      <c r="AR121" s="111">
        <v>48.27</v>
      </c>
      <c r="AS121" s="111">
        <v>66.73</v>
      </c>
      <c r="AT121" s="111">
        <v>48.56</v>
      </c>
      <c r="AU121" s="111">
        <v>67.13</v>
      </c>
      <c r="AV121" s="107" t="s">
        <v>52</v>
      </c>
      <c r="AW121" s="107" t="s">
        <v>53</v>
      </c>
      <c r="AX121" s="90"/>
      <c r="AY121" s="57"/>
    </row>
    <row r="122" spans="1:51" x14ac:dyDescent="0.3">
      <c r="A122" s="99" t="s">
        <v>48</v>
      </c>
      <c r="B122" s="100" t="s">
        <v>124</v>
      </c>
      <c r="C122" s="101">
        <v>7899470807874</v>
      </c>
      <c r="D122" s="102">
        <v>43207</v>
      </c>
      <c r="E122" s="103">
        <v>15000202</v>
      </c>
      <c r="F122" s="104" t="s">
        <v>242</v>
      </c>
      <c r="G122" s="105">
        <v>30045050</v>
      </c>
      <c r="H122" s="106" t="s">
        <v>231</v>
      </c>
      <c r="I122" s="107">
        <v>80</v>
      </c>
      <c r="J122" s="108">
        <f>'LISTA PREÇO 2022-Vigen 01.02.22'!J180</f>
        <v>5.81</v>
      </c>
      <c r="L122" s="108">
        <v>5.7</v>
      </c>
      <c r="M122" s="108">
        <f t="shared" si="6"/>
        <v>7</v>
      </c>
      <c r="N122" s="108">
        <f t="shared" si="9"/>
        <v>5.95</v>
      </c>
      <c r="O122" s="108">
        <f t="shared" si="9"/>
        <v>6.02</v>
      </c>
      <c r="P122" s="108">
        <f t="shared" si="9"/>
        <v>6.09</v>
      </c>
      <c r="Q122" s="108">
        <f t="shared" si="9"/>
        <v>6.16</v>
      </c>
      <c r="R122" s="108">
        <f t="shared" si="9"/>
        <v>6.23</v>
      </c>
      <c r="S122" s="108">
        <f t="shared" si="9"/>
        <v>6.3</v>
      </c>
      <c r="T122" s="108">
        <f t="shared" si="9"/>
        <v>6.3699999999999992</v>
      </c>
      <c r="U122" s="108">
        <f t="shared" si="9"/>
        <v>6.4399999999999995</v>
      </c>
      <c r="V122" s="108">
        <f t="shared" si="9"/>
        <v>6.5099999999999989</v>
      </c>
      <c r="W122" s="108">
        <f t="shared" si="9"/>
        <v>6.7549999999999999</v>
      </c>
      <c r="X122" s="108">
        <f t="shared" si="9"/>
        <v>7</v>
      </c>
      <c r="Y122" s="108">
        <v>0</v>
      </c>
      <c r="Z122" s="108">
        <v>0</v>
      </c>
      <c r="AA122" s="108">
        <v>0</v>
      </c>
      <c r="AC122" s="108">
        <v>47.4</v>
      </c>
      <c r="AD122" s="129">
        <v>37.82</v>
      </c>
      <c r="AE122" s="129">
        <v>50.73</v>
      </c>
      <c r="AF122" s="129">
        <v>43.71</v>
      </c>
      <c r="AG122" s="129">
        <v>58.38</v>
      </c>
      <c r="AH122" s="129">
        <v>46.74</v>
      </c>
      <c r="AI122" s="129">
        <v>62.3</v>
      </c>
      <c r="AJ122" s="129">
        <v>47.06</v>
      </c>
      <c r="AK122" s="129">
        <v>62.71</v>
      </c>
      <c r="AL122" s="129">
        <v>47.4</v>
      </c>
      <c r="AM122" s="129">
        <v>63.15</v>
      </c>
      <c r="AN122" s="129">
        <v>48.77</v>
      </c>
      <c r="AO122" s="129">
        <v>64.91</v>
      </c>
      <c r="AP122" s="129">
        <v>40.69</v>
      </c>
      <c r="AQ122" s="129">
        <v>56.25</v>
      </c>
      <c r="AR122" s="131">
        <v>40.94</v>
      </c>
      <c r="AS122" s="131">
        <v>56.6</v>
      </c>
      <c r="AT122" s="131">
        <v>41.19</v>
      </c>
      <c r="AU122" s="131">
        <v>56.94</v>
      </c>
      <c r="AV122" s="107" t="s">
        <v>52</v>
      </c>
      <c r="AW122" s="107" t="s">
        <v>53</v>
      </c>
      <c r="AX122" s="90"/>
    </row>
    <row r="123" spans="1:51" s="134" customFormat="1" x14ac:dyDescent="0.3">
      <c r="A123" s="99" t="s">
        <v>48</v>
      </c>
      <c r="B123" s="100" t="s">
        <v>124</v>
      </c>
      <c r="C123" s="101">
        <v>7899470807553</v>
      </c>
      <c r="D123" s="101">
        <v>43208</v>
      </c>
      <c r="E123" s="103">
        <v>15000203</v>
      </c>
      <c r="F123" s="104" t="s">
        <v>243</v>
      </c>
      <c r="G123" s="105">
        <v>30045050</v>
      </c>
      <c r="H123" s="106" t="s">
        <v>231</v>
      </c>
      <c r="I123" s="107">
        <v>80</v>
      </c>
      <c r="J123" s="108">
        <f>'LISTA PREÇO 2022-Vigen 01.02.22'!J181</f>
        <v>5.3</v>
      </c>
      <c r="K123" s="57"/>
      <c r="L123" s="108">
        <v>5.2</v>
      </c>
      <c r="M123" s="108">
        <f t="shared" si="6"/>
        <v>6.3855421686746991</v>
      </c>
      <c r="N123" s="108">
        <f t="shared" si="9"/>
        <v>5.427710843373494</v>
      </c>
      <c r="O123" s="108">
        <f t="shared" si="9"/>
        <v>5.491566265060241</v>
      </c>
      <c r="P123" s="108">
        <f t="shared" si="9"/>
        <v>5.5554216867469881</v>
      </c>
      <c r="Q123" s="108">
        <f t="shared" si="9"/>
        <v>5.6192771084337352</v>
      </c>
      <c r="R123" s="108">
        <f t="shared" si="9"/>
        <v>5.6831325301204823</v>
      </c>
      <c r="S123" s="108">
        <f t="shared" si="9"/>
        <v>5.7469879518072293</v>
      </c>
      <c r="T123" s="108">
        <f t="shared" si="9"/>
        <v>5.8108433734939755</v>
      </c>
      <c r="U123" s="108">
        <f t="shared" si="9"/>
        <v>5.8746987951807226</v>
      </c>
      <c r="V123" s="108">
        <f t="shared" si="9"/>
        <v>5.9385542168674688</v>
      </c>
      <c r="W123" s="108">
        <f t="shared" si="9"/>
        <v>6.1620481927710848</v>
      </c>
      <c r="X123" s="108">
        <f t="shared" si="9"/>
        <v>6.3855421686746991</v>
      </c>
      <c r="Y123" s="108">
        <v>0</v>
      </c>
      <c r="Z123" s="108">
        <v>0</v>
      </c>
      <c r="AA123" s="108">
        <v>0</v>
      </c>
      <c r="AC123" s="108">
        <v>41.204000000000001</v>
      </c>
      <c r="AD123" s="110">
        <v>32.880000000000003</v>
      </c>
      <c r="AE123" s="110">
        <v>44.1</v>
      </c>
      <c r="AF123" s="110">
        <v>37.99</v>
      </c>
      <c r="AG123" s="110">
        <v>50.74</v>
      </c>
      <c r="AH123" s="110">
        <v>40.630000000000003</v>
      </c>
      <c r="AI123" s="110">
        <v>54.15</v>
      </c>
      <c r="AJ123" s="110">
        <v>40.909999999999997</v>
      </c>
      <c r="AK123" s="110">
        <v>54.51</v>
      </c>
      <c r="AL123" s="110">
        <v>41.204000000000001</v>
      </c>
      <c r="AM123" s="110">
        <v>54.9</v>
      </c>
      <c r="AN123" s="110">
        <v>42.4</v>
      </c>
      <c r="AO123" s="110">
        <v>56.44</v>
      </c>
      <c r="AP123" s="110">
        <v>35.369999999999997</v>
      </c>
      <c r="AQ123" s="110">
        <v>48.9</v>
      </c>
      <c r="AR123" s="111">
        <v>35.590000000000003</v>
      </c>
      <c r="AS123" s="111">
        <v>49.2</v>
      </c>
      <c r="AT123" s="111">
        <v>35.799999999999997</v>
      </c>
      <c r="AU123" s="111">
        <v>49.49</v>
      </c>
      <c r="AV123" s="107" t="s">
        <v>52</v>
      </c>
      <c r="AW123" s="107" t="s">
        <v>53</v>
      </c>
      <c r="AX123" s="90"/>
      <c r="AY123" s="57"/>
    </row>
    <row r="124" spans="1:51" s="134" customFormat="1" x14ac:dyDescent="0.3">
      <c r="A124" s="99" t="s">
        <v>48</v>
      </c>
      <c r="B124" s="100" t="s">
        <v>124</v>
      </c>
      <c r="C124" s="101">
        <v>7899470807560</v>
      </c>
      <c r="D124" s="102">
        <v>43209</v>
      </c>
      <c r="E124" s="103">
        <v>15000204</v>
      </c>
      <c r="F124" s="104" t="s">
        <v>244</v>
      </c>
      <c r="G124" s="105">
        <v>30045050</v>
      </c>
      <c r="H124" s="106" t="s">
        <v>231</v>
      </c>
      <c r="I124" s="107">
        <v>80</v>
      </c>
      <c r="J124" s="108">
        <f>'LISTA PREÇO 2022-Vigen 01.02.22'!J182</f>
        <v>9.3699999999999992</v>
      </c>
      <c r="K124" s="57"/>
      <c r="L124" s="108">
        <v>9.1999999999999993</v>
      </c>
      <c r="M124" s="108">
        <f t="shared" si="6"/>
        <v>11.289156626506024</v>
      </c>
      <c r="N124" s="108">
        <f t="shared" si="9"/>
        <v>9.5957831325301211</v>
      </c>
      <c r="O124" s="108">
        <f t="shared" si="9"/>
        <v>9.7086746987951802</v>
      </c>
      <c r="P124" s="108">
        <f t="shared" si="9"/>
        <v>9.8215662650602411</v>
      </c>
      <c r="Q124" s="108">
        <f t="shared" si="9"/>
        <v>9.934457831325302</v>
      </c>
      <c r="R124" s="108">
        <f t="shared" si="9"/>
        <v>10.047349397590361</v>
      </c>
      <c r="S124" s="108">
        <f t="shared" si="9"/>
        <v>10.160240963855422</v>
      </c>
      <c r="T124" s="108">
        <f t="shared" si="9"/>
        <v>10.273132530120481</v>
      </c>
      <c r="U124" s="108">
        <f t="shared" si="9"/>
        <v>10.386024096385542</v>
      </c>
      <c r="V124" s="108">
        <f t="shared" si="9"/>
        <v>10.498915662650601</v>
      </c>
      <c r="W124" s="108">
        <f t="shared" si="9"/>
        <v>10.894036144578314</v>
      </c>
      <c r="X124" s="108">
        <f t="shared" si="9"/>
        <v>11.289156626506024</v>
      </c>
      <c r="Y124" s="108">
        <v>0</v>
      </c>
      <c r="Z124" s="108">
        <v>0</v>
      </c>
      <c r="AA124" s="108">
        <v>0</v>
      </c>
      <c r="AC124" s="108">
        <v>70.89</v>
      </c>
      <c r="AD124" s="110">
        <v>56.57</v>
      </c>
      <c r="AE124" s="110">
        <v>75.88</v>
      </c>
      <c r="AF124" s="110">
        <v>65.37</v>
      </c>
      <c r="AG124" s="110">
        <v>87.32</v>
      </c>
      <c r="AH124" s="110">
        <v>69.900000000000006</v>
      </c>
      <c r="AI124" s="110">
        <v>93.17</v>
      </c>
      <c r="AJ124" s="110">
        <v>70.39</v>
      </c>
      <c r="AK124" s="110">
        <v>93.8</v>
      </c>
      <c r="AL124" s="110">
        <v>70.89</v>
      </c>
      <c r="AM124" s="110">
        <v>94.45</v>
      </c>
      <c r="AN124" s="110">
        <v>72.94</v>
      </c>
      <c r="AO124" s="110">
        <v>97.09</v>
      </c>
      <c r="AP124" s="110">
        <v>60.86</v>
      </c>
      <c r="AQ124" s="110">
        <v>84.14</v>
      </c>
      <c r="AR124" s="111">
        <v>61.22</v>
      </c>
      <c r="AS124" s="111">
        <v>84.63</v>
      </c>
      <c r="AT124" s="111">
        <v>61.6</v>
      </c>
      <c r="AU124" s="111">
        <v>85.16</v>
      </c>
      <c r="AV124" s="107" t="s">
        <v>52</v>
      </c>
      <c r="AW124" s="107" t="s">
        <v>53</v>
      </c>
      <c r="AX124" s="90"/>
      <c r="AY124" s="57"/>
    </row>
    <row r="125" spans="1:51" s="134" customFormat="1" x14ac:dyDescent="0.3">
      <c r="A125" s="99" t="s">
        <v>48</v>
      </c>
      <c r="B125" s="100" t="s">
        <v>124</v>
      </c>
      <c r="C125" s="101">
        <v>7899470807362</v>
      </c>
      <c r="D125" s="102">
        <v>41637</v>
      </c>
      <c r="E125" s="103">
        <v>15000200</v>
      </c>
      <c r="F125" s="104" t="s">
        <v>230</v>
      </c>
      <c r="G125" s="105" t="s">
        <v>54</v>
      </c>
      <c r="H125" s="106" t="s">
        <v>231</v>
      </c>
      <c r="I125" s="107">
        <v>50</v>
      </c>
      <c r="J125" s="108">
        <f>'LISTA PREÇO 2022-Vigen 01.02.22'!J183</f>
        <v>4.7</v>
      </c>
      <c r="K125" s="57"/>
      <c r="L125" s="135">
        <v>5.6</v>
      </c>
      <c r="M125" s="108">
        <f t="shared" si="6"/>
        <v>5.6626506024096388</v>
      </c>
      <c r="N125" s="108">
        <f t="shared" si="9"/>
        <v>4.8132530120481931</v>
      </c>
      <c r="O125" s="108">
        <f t="shared" si="9"/>
        <v>4.8698795180722891</v>
      </c>
      <c r="P125" s="108">
        <f t="shared" si="9"/>
        <v>4.926506024096386</v>
      </c>
      <c r="Q125" s="108">
        <f t="shared" si="9"/>
        <v>4.9831325301204821</v>
      </c>
      <c r="R125" s="108">
        <f t="shared" si="9"/>
        <v>5.039759036144579</v>
      </c>
      <c r="S125" s="108">
        <f t="shared" si="9"/>
        <v>5.096385542168675</v>
      </c>
      <c r="T125" s="108">
        <f t="shared" si="9"/>
        <v>5.153012048192771</v>
      </c>
      <c r="U125" s="108">
        <f t="shared" si="9"/>
        <v>5.2096385542168671</v>
      </c>
      <c r="V125" s="108">
        <f t="shared" si="9"/>
        <v>5.2662650602409631</v>
      </c>
      <c r="W125" s="108">
        <f t="shared" si="9"/>
        <v>5.4644578313253014</v>
      </c>
      <c r="X125" s="108">
        <f t="shared" si="9"/>
        <v>5.6626506024096388</v>
      </c>
      <c r="Y125" s="108">
        <v>0</v>
      </c>
      <c r="Z125" s="108">
        <v>8.5</v>
      </c>
      <c r="AA125" s="108">
        <v>8.5</v>
      </c>
      <c r="AC125" s="108">
        <v>20.98</v>
      </c>
      <c r="AD125" s="110">
        <v>16.739999999999998</v>
      </c>
      <c r="AE125" s="110">
        <v>22.45</v>
      </c>
      <c r="AF125" s="110">
        <v>19.34</v>
      </c>
      <c r="AG125" s="110">
        <v>25.83</v>
      </c>
      <c r="AH125" s="110">
        <v>20.68</v>
      </c>
      <c r="AI125" s="110">
        <v>27.56</v>
      </c>
      <c r="AJ125" s="110">
        <v>20.83</v>
      </c>
      <c r="AK125" s="110">
        <v>27.75</v>
      </c>
      <c r="AL125" s="110">
        <v>20.98</v>
      </c>
      <c r="AM125" s="110">
        <v>27.95</v>
      </c>
      <c r="AN125" s="110">
        <v>21.58</v>
      </c>
      <c r="AO125" s="110">
        <v>28.72</v>
      </c>
      <c r="AP125" s="110">
        <v>18.010000000000002</v>
      </c>
      <c r="AQ125" s="110">
        <v>24.89</v>
      </c>
      <c r="AR125" s="111">
        <v>18.11</v>
      </c>
      <c r="AS125" s="111">
        <v>25.03</v>
      </c>
      <c r="AT125" s="111">
        <v>18.23</v>
      </c>
      <c r="AU125" s="111">
        <v>25.2</v>
      </c>
      <c r="AV125" s="107" t="s">
        <v>52</v>
      </c>
      <c r="AW125" s="107" t="s">
        <v>63</v>
      </c>
      <c r="AX125" s="90"/>
      <c r="AY125" s="57"/>
    </row>
    <row r="126" spans="1:51" s="134" customFormat="1" x14ac:dyDescent="0.3">
      <c r="A126" s="99" t="s">
        <v>48</v>
      </c>
      <c r="B126" s="100" t="s">
        <v>124</v>
      </c>
      <c r="C126" s="101">
        <v>7899470800424</v>
      </c>
      <c r="D126" s="102">
        <v>45552</v>
      </c>
      <c r="E126" s="103">
        <v>15000276</v>
      </c>
      <c r="F126" s="104" t="s">
        <v>233</v>
      </c>
      <c r="G126" s="105">
        <v>30049045</v>
      </c>
      <c r="H126" s="106" t="s">
        <v>231</v>
      </c>
      <c r="I126" s="107">
        <v>200</v>
      </c>
      <c r="J126" s="108">
        <f>'LISTA PREÇO 2022-Vigen 01.02.22'!J184</f>
        <v>1.8</v>
      </c>
      <c r="K126" s="57"/>
      <c r="L126" s="108">
        <v>1.7</v>
      </c>
      <c r="M126" s="108">
        <f t="shared" si="6"/>
        <v>2.168674698795181</v>
      </c>
      <c r="N126" s="108">
        <f t="shared" si="9"/>
        <v>1.8433734939759039</v>
      </c>
      <c r="O126" s="108">
        <f t="shared" si="9"/>
        <v>1.8650602409638557</v>
      </c>
      <c r="P126" s="108">
        <f t="shared" si="9"/>
        <v>1.8867469879518075</v>
      </c>
      <c r="Q126" s="108">
        <f t="shared" si="9"/>
        <v>1.9084337349397593</v>
      </c>
      <c r="R126" s="108">
        <f t="shared" si="9"/>
        <v>1.9301204819277111</v>
      </c>
      <c r="S126" s="108">
        <f t="shared" si="9"/>
        <v>1.9518072289156629</v>
      </c>
      <c r="T126" s="108">
        <f t="shared" si="9"/>
        <v>1.9734939759036145</v>
      </c>
      <c r="U126" s="108">
        <f t="shared" si="9"/>
        <v>1.9951807228915663</v>
      </c>
      <c r="V126" s="108">
        <f t="shared" si="9"/>
        <v>2.0168674698795179</v>
      </c>
      <c r="W126" s="108">
        <f t="shared" si="9"/>
        <v>2.0927710843373495</v>
      </c>
      <c r="X126" s="108">
        <f t="shared" si="9"/>
        <v>2.168674698795181</v>
      </c>
      <c r="Y126" s="108">
        <v>0</v>
      </c>
      <c r="Z126" s="108">
        <v>0</v>
      </c>
      <c r="AA126" s="108">
        <v>0</v>
      </c>
      <c r="AC126" s="108">
        <v>17.72</v>
      </c>
      <c r="AD126" s="110">
        <v>14.14</v>
      </c>
      <c r="AE126" s="110">
        <v>18.96</v>
      </c>
      <c r="AF126" s="110">
        <v>16.34</v>
      </c>
      <c r="AG126" s="110">
        <v>21.82</v>
      </c>
      <c r="AH126" s="110">
        <v>17.47</v>
      </c>
      <c r="AI126" s="110">
        <v>23.28</v>
      </c>
      <c r="AJ126" s="110">
        <v>17.59</v>
      </c>
      <c r="AK126" s="110">
        <v>23.44</v>
      </c>
      <c r="AL126" s="110">
        <v>17.72</v>
      </c>
      <c r="AM126" s="110">
        <v>23.61</v>
      </c>
      <c r="AN126" s="110">
        <v>18.23</v>
      </c>
      <c r="AO126" s="110">
        <v>24.27</v>
      </c>
      <c r="AP126" s="110">
        <v>15.21</v>
      </c>
      <c r="AQ126" s="110">
        <v>21.03</v>
      </c>
      <c r="AR126" s="110">
        <v>15.3</v>
      </c>
      <c r="AS126" s="110">
        <v>21.15</v>
      </c>
      <c r="AT126" s="110">
        <v>15.4</v>
      </c>
      <c r="AU126" s="110">
        <v>21.29</v>
      </c>
      <c r="AV126" s="107" t="s">
        <v>52</v>
      </c>
      <c r="AW126" s="107" t="s">
        <v>53</v>
      </c>
      <c r="AX126" s="90"/>
      <c r="AY126" s="57"/>
    </row>
    <row r="127" spans="1:51" s="134" customFormat="1" x14ac:dyDescent="0.3">
      <c r="A127" s="99" t="s">
        <v>48</v>
      </c>
      <c r="B127" s="100" t="s">
        <v>124</v>
      </c>
      <c r="C127" s="101">
        <v>7899470807294</v>
      </c>
      <c r="D127" s="102">
        <v>40757</v>
      </c>
      <c r="E127" s="103">
        <v>15000141</v>
      </c>
      <c r="F127" s="104" t="s">
        <v>229</v>
      </c>
      <c r="G127" s="105">
        <v>30039019</v>
      </c>
      <c r="H127" s="106" t="s">
        <v>27</v>
      </c>
      <c r="I127" s="107">
        <v>50</v>
      </c>
      <c r="J127" s="108">
        <f>'LISTA PREÇO 2022-Vigen 01.02.22'!J185</f>
        <v>4.55</v>
      </c>
      <c r="K127" s="57"/>
      <c r="L127" s="108">
        <v>4.4599999999999991</v>
      </c>
      <c r="M127" s="108">
        <f t="shared" si="6"/>
        <v>5.4819277108433733</v>
      </c>
      <c r="N127" s="108">
        <f t="shared" si="9"/>
        <v>4.6596385542168672</v>
      </c>
      <c r="O127" s="108">
        <f t="shared" si="9"/>
        <v>4.7144578313253005</v>
      </c>
      <c r="P127" s="108">
        <f t="shared" si="9"/>
        <v>4.7692771084337346</v>
      </c>
      <c r="Q127" s="108">
        <f t="shared" si="9"/>
        <v>4.8240963855421688</v>
      </c>
      <c r="R127" s="108">
        <f t="shared" si="9"/>
        <v>4.8789156626506021</v>
      </c>
      <c r="S127" s="108">
        <f t="shared" si="9"/>
        <v>4.9337349397590362</v>
      </c>
      <c r="T127" s="108">
        <f t="shared" si="9"/>
        <v>4.9885542168674695</v>
      </c>
      <c r="U127" s="108">
        <f t="shared" si="9"/>
        <v>5.0433734939759027</v>
      </c>
      <c r="V127" s="108">
        <f t="shared" si="9"/>
        <v>5.098192771084336</v>
      </c>
      <c r="W127" s="108">
        <f t="shared" si="9"/>
        <v>5.2900602409638546</v>
      </c>
      <c r="X127" s="108">
        <f t="shared" si="9"/>
        <v>5.4819277108433733</v>
      </c>
      <c r="Y127" s="108">
        <v>0</v>
      </c>
      <c r="Z127" s="108">
        <v>0</v>
      </c>
      <c r="AA127" s="108">
        <v>0</v>
      </c>
      <c r="AC127" s="108">
        <v>15.39</v>
      </c>
      <c r="AD127" s="110">
        <v>12.28</v>
      </c>
      <c r="AE127" s="110">
        <v>16.47</v>
      </c>
      <c r="AF127" s="110">
        <v>14.19</v>
      </c>
      <c r="AG127" s="110">
        <v>18.95</v>
      </c>
      <c r="AH127" s="110">
        <v>15.17</v>
      </c>
      <c r="AI127" s="110">
        <v>20.22</v>
      </c>
      <c r="AJ127" s="110">
        <v>15.28</v>
      </c>
      <c r="AK127" s="110">
        <v>20.36</v>
      </c>
      <c r="AL127" s="110">
        <v>15.39</v>
      </c>
      <c r="AM127" s="110">
        <v>20.5</v>
      </c>
      <c r="AN127" s="110">
        <v>15.84</v>
      </c>
      <c r="AO127" s="110">
        <v>21.08</v>
      </c>
      <c r="AP127" s="110">
        <v>13.21</v>
      </c>
      <c r="AQ127" s="110">
        <v>18.260000000000002</v>
      </c>
      <c r="AR127" s="110">
        <v>13.29</v>
      </c>
      <c r="AS127" s="110">
        <v>18.37</v>
      </c>
      <c r="AT127" s="110">
        <v>13.37</v>
      </c>
      <c r="AU127" s="110">
        <v>18.48</v>
      </c>
      <c r="AV127" s="107" t="s">
        <v>52</v>
      </c>
      <c r="AW127" s="107" t="s">
        <v>63</v>
      </c>
      <c r="AX127" s="90"/>
      <c r="AY127" s="57"/>
    </row>
    <row r="128" spans="1:51" s="134" customFormat="1" x14ac:dyDescent="0.3">
      <c r="A128" s="99" t="s">
        <v>48</v>
      </c>
      <c r="B128" s="100" t="s">
        <v>124</v>
      </c>
      <c r="C128" s="101">
        <v>7899470807652</v>
      </c>
      <c r="D128" s="102">
        <v>45069</v>
      </c>
      <c r="E128" s="103">
        <v>15000212</v>
      </c>
      <c r="F128" s="104" t="s">
        <v>232</v>
      </c>
      <c r="G128" s="105" t="s">
        <v>59</v>
      </c>
      <c r="H128" s="106" t="s">
        <v>231</v>
      </c>
      <c r="I128" s="107">
        <v>50</v>
      </c>
      <c r="J128" s="108">
        <f>'LISTA PREÇO 2022-Vigen 01.02.22'!J186</f>
        <v>14.37</v>
      </c>
      <c r="K128" s="57"/>
      <c r="L128" s="108">
        <v>13.83</v>
      </c>
      <c r="M128" s="108">
        <f t="shared" si="6"/>
        <v>17.313253012048193</v>
      </c>
      <c r="N128" s="108">
        <f t="shared" si="9"/>
        <v>14.716265060240964</v>
      </c>
      <c r="O128" s="108">
        <f t="shared" si="9"/>
        <v>14.889397590361446</v>
      </c>
      <c r="P128" s="108">
        <f t="shared" si="9"/>
        <v>15.062530120481927</v>
      </c>
      <c r="Q128" s="108">
        <f t="shared" si="9"/>
        <v>15.235662650602411</v>
      </c>
      <c r="R128" s="108">
        <f t="shared" si="9"/>
        <v>15.408795180722892</v>
      </c>
      <c r="S128" s="108">
        <f t="shared" si="9"/>
        <v>15.581927710843374</v>
      </c>
      <c r="T128" s="108">
        <f t="shared" si="9"/>
        <v>15.755060240963854</v>
      </c>
      <c r="U128" s="108">
        <f t="shared" si="9"/>
        <v>15.928192771084337</v>
      </c>
      <c r="V128" s="108">
        <f t="shared" si="9"/>
        <v>16.101325301204817</v>
      </c>
      <c r="W128" s="108">
        <f t="shared" si="9"/>
        <v>16.707289156626505</v>
      </c>
      <c r="X128" s="108">
        <f t="shared" si="9"/>
        <v>17.313253012048193</v>
      </c>
      <c r="Y128" s="108">
        <v>13.69</v>
      </c>
      <c r="Z128" s="108">
        <v>20</v>
      </c>
      <c r="AA128" s="108">
        <v>20</v>
      </c>
      <c r="AC128" s="108">
        <v>74.77</v>
      </c>
      <c r="AD128" s="110">
        <v>59.66</v>
      </c>
      <c r="AE128" s="110">
        <v>80.03</v>
      </c>
      <c r="AF128" s="110">
        <v>68.95</v>
      </c>
      <c r="AG128" s="110">
        <v>92.1</v>
      </c>
      <c r="AH128" s="110">
        <v>73.73</v>
      </c>
      <c r="AI128" s="110">
        <v>98.27</v>
      </c>
      <c r="AJ128" s="110">
        <v>74.239999999999995</v>
      </c>
      <c r="AK128" s="110">
        <v>98.93</v>
      </c>
      <c r="AL128" s="110">
        <v>74.77</v>
      </c>
      <c r="AM128" s="110">
        <v>99.62</v>
      </c>
      <c r="AN128" s="110">
        <v>76.94</v>
      </c>
      <c r="AO128" s="110">
        <v>102.41</v>
      </c>
      <c r="AP128" s="110">
        <v>64.19</v>
      </c>
      <c r="AQ128" s="110">
        <v>88.74</v>
      </c>
      <c r="AR128" s="111">
        <v>64.58</v>
      </c>
      <c r="AS128" s="111">
        <v>89.28</v>
      </c>
      <c r="AT128" s="111">
        <v>64.97</v>
      </c>
      <c r="AU128" s="111">
        <v>89.82</v>
      </c>
      <c r="AV128" s="107" t="s">
        <v>52</v>
      </c>
      <c r="AW128" s="107" t="s">
        <v>53</v>
      </c>
      <c r="AX128" s="90"/>
      <c r="AY128" s="57"/>
    </row>
    <row r="130" spans="1:9" x14ac:dyDescent="0.3">
      <c r="G130" s="57"/>
      <c r="H130" s="57"/>
      <c r="I130" s="57"/>
    </row>
    <row r="131" spans="1:9" x14ac:dyDescent="0.3">
      <c r="G131" s="57"/>
      <c r="H131" s="57"/>
      <c r="I131" s="57"/>
    </row>
    <row r="132" spans="1:9" ht="15.6" x14ac:dyDescent="0.3">
      <c r="A132" s="136" t="s">
        <v>234</v>
      </c>
      <c r="B132" s="137"/>
      <c r="C132" s="137"/>
      <c r="D132" s="137"/>
      <c r="E132" s="137"/>
      <c r="F132" s="137"/>
      <c r="G132" s="137"/>
      <c r="H132" s="137"/>
      <c r="I132" s="137"/>
    </row>
    <row r="133" spans="1:9" ht="65.25" customHeight="1" x14ac:dyDescent="0.3">
      <c r="A133" s="79" t="s">
        <v>235</v>
      </c>
      <c r="B133" s="48"/>
      <c r="C133" s="79"/>
      <c r="D133" s="79"/>
      <c r="E133" s="48"/>
      <c r="F133" s="48"/>
      <c r="G133" s="48"/>
      <c r="H133" s="48"/>
      <c r="I133" s="48"/>
    </row>
    <row r="134" spans="1:9" ht="49.5" customHeight="1" x14ac:dyDescent="0.3">
      <c r="A134" s="79" t="s">
        <v>236</v>
      </c>
      <c r="B134" s="48"/>
      <c r="C134" s="79"/>
      <c r="D134" s="79"/>
      <c r="E134" s="48"/>
      <c r="F134" s="48"/>
      <c r="G134" s="48"/>
      <c r="H134" s="48"/>
      <c r="I134" s="48"/>
    </row>
    <row r="135" spans="1:9" ht="33.75" customHeight="1" x14ac:dyDescent="0.3">
      <c r="A135" s="79" t="s">
        <v>237</v>
      </c>
      <c r="B135" s="48"/>
      <c r="C135" s="79"/>
      <c r="D135" s="79"/>
      <c r="E135" s="48"/>
      <c r="F135" s="48"/>
      <c r="G135" s="48"/>
      <c r="H135" s="48"/>
      <c r="I135" s="48"/>
    </row>
    <row r="136" spans="1:9" x14ac:dyDescent="0.3">
      <c r="G136" s="57"/>
      <c r="H136" s="57"/>
      <c r="I136" s="57"/>
    </row>
    <row r="137" spans="1:9" x14ac:dyDescent="0.3">
      <c r="G137" s="57"/>
      <c r="H137" s="57"/>
      <c r="I137" s="57"/>
    </row>
    <row r="138" spans="1:9" x14ac:dyDescent="0.3">
      <c r="G138" s="57"/>
      <c r="H138" s="57"/>
      <c r="I138" s="57"/>
    </row>
    <row r="139" spans="1:9" x14ac:dyDescent="0.3">
      <c r="G139" s="57"/>
      <c r="H139" s="57"/>
      <c r="I139" s="57"/>
    </row>
    <row r="140" spans="1:9" x14ac:dyDescent="0.3">
      <c r="G140" s="57"/>
      <c r="H140" s="57"/>
      <c r="I140" s="57"/>
    </row>
    <row r="141" spans="1:9" x14ac:dyDescent="0.3">
      <c r="G141" s="57"/>
      <c r="H141" s="57"/>
      <c r="I141" s="57"/>
    </row>
    <row r="142" spans="1:9" x14ac:dyDescent="0.3">
      <c r="G142" s="57"/>
      <c r="H142" s="57"/>
      <c r="I142" s="57"/>
    </row>
    <row r="143" spans="1:9" x14ac:dyDescent="0.3">
      <c r="G143" s="57"/>
      <c r="H143" s="57"/>
      <c r="I143" s="57"/>
    </row>
    <row r="144" spans="1:9" x14ac:dyDescent="0.3">
      <c r="G144" s="57"/>
      <c r="H144" s="57"/>
      <c r="I144" s="57"/>
    </row>
    <row r="145" s="57" customFormat="1" x14ac:dyDescent="0.3"/>
    <row r="146" s="57" customFormat="1" x14ac:dyDescent="0.3"/>
    <row r="147" s="57" customFormat="1" x14ac:dyDescent="0.3"/>
    <row r="148" s="57" customFormat="1" x14ac:dyDescent="0.3"/>
    <row r="149" s="57" customFormat="1" x14ac:dyDescent="0.3"/>
    <row r="150" s="57" customFormat="1" x14ac:dyDescent="0.3"/>
    <row r="151" s="57" customFormat="1" x14ac:dyDescent="0.3"/>
    <row r="152" s="57" customFormat="1" x14ac:dyDescent="0.3"/>
    <row r="153" s="57" customFormat="1" x14ac:dyDescent="0.3"/>
    <row r="154" s="57" customFormat="1" x14ac:dyDescent="0.3"/>
    <row r="155" s="57" customFormat="1" x14ac:dyDescent="0.3"/>
    <row r="156" s="57" customFormat="1" x14ac:dyDescent="0.3"/>
    <row r="157" s="57" customFormat="1" x14ac:dyDescent="0.3"/>
    <row r="158" s="57" customFormat="1" x14ac:dyDescent="0.3"/>
    <row r="159" s="57" customFormat="1" x14ac:dyDescent="0.3"/>
    <row r="160" s="57" customFormat="1" x14ac:dyDescent="0.3"/>
    <row r="161" s="57" customFormat="1" x14ac:dyDescent="0.3"/>
    <row r="162" s="57" customFormat="1" x14ac:dyDescent="0.3"/>
    <row r="163" s="57" customFormat="1" x14ac:dyDescent="0.3"/>
    <row r="164" s="57" customFormat="1" x14ac:dyDescent="0.3"/>
    <row r="165" s="57" customFormat="1" x14ac:dyDescent="0.3"/>
    <row r="166" s="57" customFormat="1" x14ac:dyDescent="0.3"/>
    <row r="167" s="57" customFormat="1" x14ac:dyDescent="0.3"/>
    <row r="168" s="57" customFormat="1" x14ac:dyDescent="0.3"/>
    <row r="169" s="57" customFormat="1" x14ac:dyDescent="0.3"/>
    <row r="170" s="57" customFormat="1" x14ac:dyDescent="0.3"/>
    <row r="171" s="57" customFormat="1" x14ac:dyDescent="0.3"/>
    <row r="172" s="57" customFormat="1" x14ac:dyDescent="0.3"/>
    <row r="173" s="57" customFormat="1" x14ac:dyDescent="0.3"/>
    <row r="174" s="57" customFormat="1" x14ac:dyDescent="0.3"/>
    <row r="175" s="57" customFormat="1" x14ac:dyDescent="0.3"/>
    <row r="176" s="57" customFormat="1" x14ac:dyDescent="0.3"/>
    <row r="177" s="57" customFormat="1" x14ac:dyDescent="0.3"/>
    <row r="178" s="57" customFormat="1" x14ac:dyDescent="0.3"/>
    <row r="179" s="57" customFormat="1" x14ac:dyDescent="0.3"/>
    <row r="180" s="57" customFormat="1" x14ac:dyDescent="0.3"/>
    <row r="181" s="57" customFormat="1" x14ac:dyDescent="0.3"/>
    <row r="182" s="57" customFormat="1" x14ac:dyDescent="0.3"/>
    <row r="183" s="57" customFormat="1" x14ac:dyDescent="0.3"/>
    <row r="184" s="57" customFormat="1" x14ac:dyDescent="0.3"/>
    <row r="185" s="57" customFormat="1" x14ac:dyDescent="0.3"/>
    <row r="186" s="57" customFormat="1" x14ac:dyDescent="0.3"/>
    <row r="187" s="57" customFormat="1" x14ac:dyDescent="0.3"/>
    <row r="188" s="57" customFormat="1" x14ac:dyDescent="0.3"/>
    <row r="189" s="57" customFormat="1" x14ac:dyDescent="0.3"/>
    <row r="190" s="57" customFormat="1" x14ac:dyDescent="0.3"/>
    <row r="191" s="57" customFormat="1" x14ac:dyDescent="0.3"/>
    <row r="192" s="57" customFormat="1" x14ac:dyDescent="0.3"/>
    <row r="193" s="57" customFormat="1" x14ac:dyDescent="0.3"/>
    <row r="194" s="57" customFormat="1" x14ac:dyDescent="0.3"/>
    <row r="195" s="57" customFormat="1" x14ac:dyDescent="0.3"/>
    <row r="196" s="57" customFormat="1" x14ac:dyDescent="0.3"/>
    <row r="197" s="57" customFormat="1" x14ac:dyDescent="0.3"/>
    <row r="198" s="57" customFormat="1" x14ac:dyDescent="0.3"/>
    <row r="199" s="57" customFormat="1" x14ac:dyDescent="0.3"/>
    <row r="200" s="57" customFormat="1" x14ac:dyDescent="0.3"/>
    <row r="201" s="57" customFormat="1" x14ac:dyDescent="0.3"/>
    <row r="202" s="57" customFormat="1" x14ac:dyDescent="0.3"/>
    <row r="203" s="57" customFormat="1" x14ac:dyDescent="0.3"/>
    <row r="204" s="57" customFormat="1" x14ac:dyDescent="0.3"/>
    <row r="205" s="57" customFormat="1" x14ac:dyDescent="0.3"/>
    <row r="206" s="57" customFormat="1" x14ac:dyDescent="0.3"/>
    <row r="207" s="57" customFormat="1" x14ac:dyDescent="0.3"/>
    <row r="208" s="57" customFormat="1" x14ac:dyDescent="0.3"/>
    <row r="209" s="57" customFormat="1" x14ac:dyDescent="0.3"/>
    <row r="210" s="57" customFormat="1" x14ac:dyDescent="0.3"/>
    <row r="211" s="57" customFormat="1" x14ac:dyDescent="0.3"/>
    <row r="212" s="57" customFormat="1" x14ac:dyDescent="0.3"/>
    <row r="213" s="57" customFormat="1" x14ac:dyDescent="0.3"/>
    <row r="214" s="57" customFormat="1" x14ac:dyDescent="0.3"/>
    <row r="215" s="57" customFormat="1" x14ac:dyDescent="0.3"/>
    <row r="216" s="57" customFormat="1" x14ac:dyDescent="0.3"/>
    <row r="217" s="57" customFormat="1" x14ac:dyDescent="0.3"/>
    <row r="218" s="57" customFormat="1" x14ac:dyDescent="0.3"/>
    <row r="219" s="57" customFormat="1" x14ac:dyDescent="0.3"/>
    <row r="220" s="57" customFormat="1" x14ac:dyDescent="0.3"/>
    <row r="221" s="57" customFormat="1" x14ac:dyDescent="0.3"/>
    <row r="222" s="57" customFormat="1" x14ac:dyDescent="0.3"/>
    <row r="223" s="57" customFormat="1" x14ac:dyDescent="0.3"/>
    <row r="224" s="57" customFormat="1" x14ac:dyDescent="0.3"/>
    <row r="225" s="57" customFormat="1" x14ac:dyDescent="0.3"/>
    <row r="226" s="57" customFormat="1" x14ac:dyDescent="0.3"/>
    <row r="227" s="57" customFormat="1" x14ac:dyDescent="0.3"/>
    <row r="228" s="57" customFormat="1" x14ac:dyDescent="0.3"/>
    <row r="229" s="57" customFormat="1" x14ac:dyDescent="0.3"/>
    <row r="230" s="57" customFormat="1" x14ac:dyDescent="0.3"/>
    <row r="231" s="57" customFormat="1" x14ac:dyDescent="0.3"/>
    <row r="232" s="57" customFormat="1" x14ac:dyDescent="0.3"/>
    <row r="233" s="57" customFormat="1" x14ac:dyDescent="0.3"/>
    <row r="234" s="57" customFormat="1" x14ac:dyDescent="0.3"/>
    <row r="235" s="57" customFormat="1" x14ac:dyDescent="0.3"/>
    <row r="236" s="57" customFormat="1" x14ac:dyDescent="0.3"/>
    <row r="237" s="57" customFormat="1" x14ac:dyDescent="0.3"/>
    <row r="238" s="57" customFormat="1" x14ac:dyDescent="0.3"/>
    <row r="239" s="57" customFormat="1" x14ac:dyDescent="0.3"/>
    <row r="240" s="57" customFormat="1" x14ac:dyDescent="0.3"/>
    <row r="241" s="57" customFormat="1" x14ac:dyDescent="0.3"/>
    <row r="242" s="57" customFormat="1" x14ac:dyDescent="0.3"/>
    <row r="243" s="57" customFormat="1" x14ac:dyDescent="0.3"/>
    <row r="244" s="57" customFormat="1" x14ac:dyDescent="0.3"/>
    <row r="245" s="57" customFormat="1" x14ac:dyDescent="0.3"/>
    <row r="246" s="57" customFormat="1" x14ac:dyDescent="0.3"/>
  </sheetData>
  <mergeCells count="5">
    <mergeCell ref="N2:U2"/>
    <mergeCell ref="W2:X2"/>
    <mergeCell ref="Y2:AD4"/>
    <mergeCell ref="O5:X5"/>
    <mergeCell ref="Y5:AA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DB5DB-8317-47B2-8857-2FF3D290A367}">
  <sheetPr>
    <tabColor rgb="FFC00000"/>
  </sheetPr>
  <dimension ref="A1:XEW244"/>
  <sheetViews>
    <sheetView showGridLines="0" topLeftCell="E1" zoomScale="85" zoomScaleNormal="85" workbookViewId="0">
      <pane xSplit="7" ySplit="6" topLeftCell="L7" activePane="bottomRight" state="frozen"/>
      <selection activeCell="J6" sqref="J6"/>
      <selection pane="topRight" activeCell="J6" sqref="J6"/>
      <selection pane="bottomLeft" activeCell="J6" sqref="J6"/>
      <selection pane="bottomRight" activeCell="J88" sqref="J88"/>
    </sheetView>
  </sheetViews>
  <sheetFormatPr defaultRowHeight="14.4" outlineLevelCol="1" x14ac:dyDescent="0.3"/>
  <cols>
    <col min="1" max="1" width="12.33203125" hidden="1" customWidth="1"/>
    <col min="2" max="2" width="20.5546875" customWidth="1"/>
    <col min="3" max="3" width="18.6640625" hidden="1" customWidth="1" outlineLevel="1"/>
    <col min="4" max="4" width="11.33203125" hidden="1" customWidth="1" outlineLevel="1"/>
    <col min="5" max="5" width="11.33203125" customWidth="1" collapsed="1"/>
    <col min="6" max="6" width="50.33203125" customWidth="1"/>
    <col min="7" max="7" width="13.109375" style="1" hidden="1" customWidth="1"/>
    <col min="8" max="8" width="11.33203125" style="1" hidden="1" customWidth="1"/>
    <col min="9" max="9" width="9.109375" style="1" customWidth="1"/>
    <col min="10" max="10" width="12.109375" style="1" customWidth="1"/>
    <col min="11" max="11" width="17.33203125" hidden="1" customWidth="1"/>
    <col min="12" max="12" width="14.88671875" style="60" customWidth="1"/>
    <col min="13" max="19" width="12.109375" customWidth="1"/>
    <col min="20" max="20" width="12.109375" hidden="1" customWidth="1"/>
    <col min="21" max="21" width="1.5546875" customWidth="1"/>
    <col min="22" max="22" width="11.44140625" customWidth="1"/>
    <col min="23" max="24" width="12.33203125" customWidth="1"/>
    <col min="25" max="40" width="10.5546875" customWidth="1"/>
    <col min="41" max="41" width="19.109375" customWidth="1"/>
    <col min="42" max="42" width="45.5546875" customWidth="1"/>
  </cols>
  <sheetData>
    <row r="1" spans="1:43" ht="19.5" customHeight="1" x14ac:dyDescent="0.3">
      <c r="G1"/>
      <c r="V1" s="2"/>
    </row>
    <row r="2" spans="1:43" ht="19.5" customHeight="1" x14ac:dyDescent="0.3">
      <c r="D2" s="3"/>
      <c r="E2" s="3"/>
      <c r="F2" s="4"/>
      <c r="G2"/>
      <c r="H2"/>
      <c r="I2" s="175"/>
      <c r="V2" s="2"/>
      <c r="AP2" s="6"/>
    </row>
    <row r="3" spans="1:43" x14ac:dyDescent="0.3">
      <c r="D3" s="3"/>
      <c r="E3" s="3"/>
      <c r="F3" s="4"/>
      <c r="G3"/>
      <c r="H3"/>
      <c r="O3" s="9"/>
      <c r="R3" s="503" t="s">
        <v>273</v>
      </c>
      <c r="S3" s="503"/>
      <c r="V3" s="2"/>
      <c r="AE3" s="7"/>
      <c r="AP3" s="6"/>
    </row>
    <row r="4" spans="1:43" ht="18.600000000000001" thickBot="1" x14ac:dyDescent="0.35">
      <c r="A4" s="8" t="s">
        <v>238</v>
      </c>
      <c r="J4" s="163"/>
      <c r="Q4" s="162">
        <v>0.1</v>
      </c>
      <c r="R4" s="66" t="s">
        <v>267</v>
      </c>
      <c r="S4" s="67" t="s">
        <v>268</v>
      </c>
      <c r="T4" s="67"/>
      <c r="AE4" s="5"/>
      <c r="AP4" s="6"/>
    </row>
    <row r="5" spans="1:43" ht="18.75" customHeight="1" x14ac:dyDescent="0.3">
      <c r="A5" s="10" t="s">
        <v>0</v>
      </c>
      <c r="J5" s="66" t="s">
        <v>262</v>
      </c>
      <c r="L5" s="138">
        <v>0.1</v>
      </c>
      <c r="M5" s="504" t="s">
        <v>288</v>
      </c>
      <c r="N5" s="505"/>
      <c r="O5" s="506"/>
      <c r="P5" s="164" t="s">
        <v>271</v>
      </c>
      <c r="Q5" s="509" t="s">
        <v>246</v>
      </c>
      <c r="R5" s="507" t="s">
        <v>246</v>
      </c>
      <c r="S5" s="508"/>
      <c r="T5" s="67"/>
      <c r="W5" s="11" t="s">
        <v>1</v>
      </c>
      <c r="X5" s="12"/>
      <c r="Y5" s="11" t="s">
        <v>2</v>
      </c>
      <c r="Z5" s="12"/>
      <c r="AA5" s="13" t="s">
        <v>3</v>
      </c>
      <c r="AB5" s="12"/>
      <c r="AC5" s="13" t="s">
        <v>4</v>
      </c>
      <c r="AD5" s="12"/>
      <c r="AE5" s="13" t="s">
        <v>5</v>
      </c>
      <c r="AF5" s="12"/>
      <c r="AG5" s="13" t="s">
        <v>6</v>
      </c>
      <c r="AH5" s="12"/>
      <c r="AI5" s="13" t="s">
        <v>7</v>
      </c>
      <c r="AJ5" s="14"/>
      <c r="AK5" s="13" t="s">
        <v>8</v>
      </c>
      <c r="AL5" s="14"/>
      <c r="AM5" s="13" t="s">
        <v>9</v>
      </c>
      <c r="AN5" s="14"/>
      <c r="AP5" s="15"/>
    </row>
    <row r="6" spans="1:43" s="57" customFormat="1" ht="30" customHeight="1" thickBot="1" x14ac:dyDescent="0.35">
      <c r="A6" s="54" t="s">
        <v>10</v>
      </c>
      <c r="B6" s="55" t="s">
        <v>11</v>
      </c>
      <c r="C6" s="56" t="s">
        <v>12</v>
      </c>
      <c r="D6" s="56" t="s">
        <v>13</v>
      </c>
      <c r="E6" s="56" t="s">
        <v>14</v>
      </c>
      <c r="F6" s="55" t="s">
        <v>15</v>
      </c>
      <c r="G6" s="55" t="s">
        <v>16</v>
      </c>
      <c r="H6" s="55" t="s">
        <v>17</v>
      </c>
      <c r="I6" s="55" t="s">
        <v>18</v>
      </c>
      <c r="J6" s="16" t="s">
        <v>240</v>
      </c>
      <c r="K6" s="16" t="s">
        <v>264</v>
      </c>
      <c r="L6" s="70" t="s">
        <v>245</v>
      </c>
      <c r="M6" s="141">
        <v>0.1</v>
      </c>
      <c r="N6" s="142">
        <v>9.0000000000000094E-2</v>
      </c>
      <c r="O6" s="143">
        <v>8.0000000000000099E-2</v>
      </c>
      <c r="P6" s="152">
        <v>7.0000000000000201E-2</v>
      </c>
      <c r="Q6" s="510"/>
      <c r="R6" s="144">
        <v>0.1</v>
      </c>
      <c r="S6" s="145">
        <v>0</v>
      </c>
      <c r="T6" s="67"/>
      <c r="V6" s="16" t="s">
        <v>239</v>
      </c>
      <c r="W6" s="17" t="s">
        <v>19</v>
      </c>
      <c r="X6" s="17" t="s">
        <v>20</v>
      </c>
      <c r="Y6" s="17" t="s">
        <v>19</v>
      </c>
      <c r="Z6" s="17" t="s">
        <v>20</v>
      </c>
      <c r="AA6" s="17" t="s">
        <v>19</v>
      </c>
      <c r="AB6" s="17" t="s">
        <v>20</v>
      </c>
      <c r="AC6" s="17" t="s">
        <v>19</v>
      </c>
      <c r="AD6" s="17" t="s">
        <v>20</v>
      </c>
      <c r="AE6" s="17" t="s">
        <v>19</v>
      </c>
      <c r="AF6" s="17" t="s">
        <v>20</v>
      </c>
      <c r="AG6" s="17" t="s">
        <v>19</v>
      </c>
      <c r="AH6" s="17" t="s">
        <v>20</v>
      </c>
      <c r="AI6" s="17" t="s">
        <v>19</v>
      </c>
      <c r="AJ6" s="17" t="s">
        <v>20</v>
      </c>
      <c r="AK6" s="17" t="s">
        <v>19</v>
      </c>
      <c r="AL6" s="17" t="s">
        <v>20</v>
      </c>
      <c r="AM6" s="17" t="s">
        <v>19</v>
      </c>
      <c r="AN6" s="17" t="s">
        <v>20</v>
      </c>
      <c r="AO6" s="17" t="s">
        <v>21</v>
      </c>
      <c r="AP6" s="18" t="s">
        <v>22</v>
      </c>
    </row>
    <row r="7" spans="1:43" x14ac:dyDescent="0.3">
      <c r="A7" s="19" t="s">
        <v>48</v>
      </c>
      <c r="B7" s="20" t="s">
        <v>124</v>
      </c>
      <c r="C7" s="21">
        <v>7899470804828</v>
      </c>
      <c r="D7" s="22">
        <v>43890</v>
      </c>
      <c r="E7" s="23">
        <v>15000145</v>
      </c>
      <c r="F7" s="24" t="s">
        <v>143</v>
      </c>
      <c r="G7" s="25" t="s">
        <v>75</v>
      </c>
      <c r="H7" s="26" t="s">
        <v>27</v>
      </c>
      <c r="I7" s="27">
        <v>50</v>
      </c>
      <c r="J7" s="140">
        <v>4.2300000000000004</v>
      </c>
      <c r="K7" s="28">
        <v>4.1500000000000004</v>
      </c>
      <c r="L7" s="139">
        <f t="shared" ref="L7:L38" si="0">J7/(100%-$L$5)</f>
        <v>4.7</v>
      </c>
      <c r="M7" s="72">
        <f>$L7*(100%-M$6)</f>
        <v>4.2300000000000004</v>
      </c>
      <c r="N7" s="72">
        <f t="shared" ref="M7:P22" si="1">$L7*(100%-N$6)</f>
        <v>4.2770000000000001</v>
      </c>
      <c r="O7" s="72">
        <f t="shared" si="1"/>
        <v>4.3239999999999998</v>
      </c>
      <c r="P7" s="72">
        <f t="shared" si="1"/>
        <v>4.3709999999999996</v>
      </c>
      <c r="Q7" s="72">
        <f>L7*110%</f>
        <v>5.1700000000000008</v>
      </c>
      <c r="R7" s="72">
        <f>$Q7*(100%-$R$6)</f>
        <v>4.6530000000000005</v>
      </c>
      <c r="S7" s="72">
        <f>$Q7*(100%-S$6)</f>
        <v>5.1700000000000008</v>
      </c>
      <c r="T7" s="67">
        <f t="shared" ref="T7:T38" si="2">K7/M7</f>
        <v>0.98108747044917255</v>
      </c>
      <c r="V7" s="28">
        <v>12.14</v>
      </c>
      <c r="W7" s="29">
        <v>9.68</v>
      </c>
      <c r="X7" s="29">
        <v>12.98</v>
      </c>
      <c r="Y7" s="29">
        <v>11.19</v>
      </c>
      <c r="Z7" s="29">
        <v>14.94</v>
      </c>
      <c r="AA7" s="29">
        <v>11.97</v>
      </c>
      <c r="AB7" s="29">
        <v>15.95</v>
      </c>
      <c r="AC7" s="29">
        <v>12.05</v>
      </c>
      <c r="AD7" s="29">
        <v>16.05</v>
      </c>
      <c r="AE7" s="29">
        <v>12.14</v>
      </c>
      <c r="AF7" s="29">
        <v>16.170000000000002</v>
      </c>
      <c r="AG7" s="29">
        <v>12.49</v>
      </c>
      <c r="AH7" s="29">
        <v>16.63</v>
      </c>
      <c r="AI7" s="29">
        <v>10.42</v>
      </c>
      <c r="AJ7" s="29">
        <v>14.41</v>
      </c>
      <c r="AK7" s="30">
        <v>10.49</v>
      </c>
      <c r="AL7" s="30">
        <v>14.5</v>
      </c>
      <c r="AM7" s="30">
        <v>10.55</v>
      </c>
      <c r="AN7" s="30">
        <v>14.59</v>
      </c>
      <c r="AO7" s="27" t="s">
        <v>52</v>
      </c>
      <c r="AP7" s="27" t="s">
        <v>55</v>
      </c>
      <c r="AQ7" s="7"/>
    </row>
    <row r="8" spans="1:43" x14ac:dyDescent="0.3">
      <c r="A8" s="34" t="s">
        <v>48</v>
      </c>
      <c r="B8" s="35" t="s">
        <v>124</v>
      </c>
      <c r="C8" s="36">
        <v>7898133136535</v>
      </c>
      <c r="D8" s="44">
        <v>23646</v>
      </c>
      <c r="E8" s="50">
        <v>15000153</v>
      </c>
      <c r="F8" s="37" t="s">
        <v>213</v>
      </c>
      <c r="G8" s="38" t="s">
        <v>37</v>
      </c>
      <c r="H8" s="46" t="s">
        <v>27</v>
      </c>
      <c r="I8" s="39">
        <v>200</v>
      </c>
      <c r="J8" s="140">
        <v>1.47</v>
      </c>
      <c r="K8" s="40">
        <v>1.54</v>
      </c>
      <c r="L8" s="139">
        <f t="shared" si="0"/>
        <v>1.6333333333333333</v>
      </c>
      <c r="M8" s="72">
        <f t="shared" si="1"/>
        <v>1.47</v>
      </c>
      <c r="N8" s="72">
        <f t="shared" si="1"/>
        <v>1.4863333333333333</v>
      </c>
      <c r="O8" s="72">
        <f t="shared" si="1"/>
        <v>1.5026666666666666</v>
      </c>
      <c r="P8" s="72">
        <f t="shared" si="1"/>
        <v>1.5189999999999997</v>
      </c>
      <c r="Q8" s="72">
        <f t="shared" ref="Q8:Q71" si="3">L8*110%</f>
        <v>1.7966666666666669</v>
      </c>
      <c r="R8" s="72">
        <f t="shared" ref="R8:R71" si="4">$Q8*(100%-$R$6)</f>
        <v>1.6170000000000002</v>
      </c>
      <c r="S8" s="72">
        <f t="shared" ref="S8:S71" si="5">$Q8*(100%-S$6)</f>
        <v>1.7966666666666669</v>
      </c>
      <c r="T8" s="67">
        <f t="shared" si="2"/>
        <v>1.0476190476190477</v>
      </c>
      <c r="V8" s="40">
        <v>8.83</v>
      </c>
      <c r="W8" s="41">
        <v>7.04</v>
      </c>
      <c r="X8" s="41">
        <v>9.44</v>
      </c>
      <c r="Y8" s="41">
        <v>8.14</v>
      </c>
      <c r="Z8" s="41">
        <v>10.87</v>
      </c>
      <c r="AA8" s="41">
        <v>8.6999999999999993</v>
      </c>
      <c r="AB8" s="41">
        <v>11.59</v>
      </c>
      <c r="AC8" s="41">
        <v>8.76</v>
      </c>
      <c r="AD8" s="41">
        <v>11.67</v>
      </c>
      <c r="AE8" s="41">
        <v>8.83</v>
      </c>
      <c r="AF8" s="41">
        <v>11.76</v>
      </c>
      <c r="AG8" s="41">
        <v>9.09</v>
      </c>
      <c r="AH8" s="41">
        <v>12.1</v>
      </c>
      <c r="AI8" s="41">
        <v>7.58</v>
      </c>
      <c r="AJ8" s="41">
        <v>10.48</v>
      </c>
      <c r="AK8" s="42">
        <v>7.63</v>
      </c>
      <c r="AL8" s="42">
        <v>10.55</v>
      </c>
      <c r="AM8" s="42">
        <v>7.67</v>
      </c>
      <c r="AN8" s="42">
        <v>10.6</v>
      </c>
      <c r="AO8" s="39" t="s">
        <v>52</v>
      </c>
      <c r="AP8" s="39" t="s">
        <v>67</v>
      </c>
      <c r="AQ8" s="51"/>
    </row>
    <row r="9" spans="1:43" x14ac:dyDescent="0.3">
      <c r="A9" s="19" t="s">
        <v>48</v>
      </c>
      <c r="B9" s="20" t="s">
        <v>124</v>
      </c>
      <c r="C9" s="21">
        <v>7898133139741</v>
      </c>
      <c r="D9" s="22">
        <v>34232</v>
      </c>
      <c r="E9" s="23">
        <v>15000133</v>
      </c>
      <c r="F9" s="24" t="s">
        <v>129</v>
      </c>
      <c r="G9" s="25" t="s">
        <v>130</v>
      </c>
      <c r="H9" s="26" t="s">
        <v>27</v>
      </c>
      <c r="I9" s="27">
        <v>200</v>
      </c>
      <c r="J9" s="140">
        <v>7.12</v>
      </c>
      <c r="K9" s="28">
        <v>6.9799999999999995</v>
      </c>
      <c r="L9" s="139">
        <f t="shared" si="0"/>
        <v>7.9111111111111114</v>
      </c>
      <c r="M9" s="72">
        <f t="shared" si="1"/>
        <v>7.12</v>
      </c>
      <c r="N9" s="72">
        <f t="shared" si="1"/>
        <v>7.1991111111111108</v>
      </c>
      <c r="O9" s="72">
        <f t="shared" si="1"/>
        <v>7.2782222222222224</v>
      </c>
      <c r="P9" s="72">
        <f t="shared" si="1"/>
        <v>7.3573333333333322</v>
      </c>
      <c r="Q9" s="72">
        <f t="shared" si="3"/>
        <v>8.7022222222222236</v>
      </c>
      <c r="R9" s="72">
        <f t="shared" si="4"/>
        <v>7.8320000000000016</v>
      </c>
      <c r="S9" s="72">
        <f t="shared" si="5"/>
        <v>8.7022222222222236</v>
      </c>
      <c r="T9" s="67">
        <f t="shared" si="2"/>
        <v>0.98033707865168529</v>
      </c>
      <c r="V9" s="28">
        <v>35.57</v>
      </c>
      <c r="W9" s="29">
        <v>28.38</v>
      </c>
      <c r="X9" s="29">
        <v>38.07</v>
      </c>
      <c r="Y9" s="29">
        <v>32.799999999999997</v>
      </c>
      <c r="Z9" s="29">
        <v>43.81</v>
      </c>
      <c r="AA9" s="29">
        <v>35.07</v>
      </c>
      <c r="AB9" s="29">
        <v>46.74</v>
      </c>
      <c r="AC9" s="29">
        <v>35.32</v>
      </c>
      <c r="AD9" s="29">
        <v>47.06</v>
      </c>
      <c r="AE9" s="29">
        <v>35.57</v>
      </c>
      <c r="AF9" s="29">
        <v>47.39</v>
      </c>
      <c r="AG9" s="29">
        <v>36.6</v>
      </c>
      <c r="AH9" s="29">
        <v>48.72</v>
      </c>
      <c r="AI9" s="29">
        <v>30.54</v>
      </c>
      <c r="AJ9" s="29">
        <v>42.22</v>
      </c>
      <c r="AK9" s="30">
        <v>30.72</v>
      </c>
      <c r="AL9" s="30">
        <v>42.47</v>
      </c>
      <c r="AM9" s="30">
        <v>30.91</v>
      </c>
      <c r="AN9" s="30">
        <v>42.73</v>
      </c>
      <c r="AO9" s="27" t="s">
        <v>52</v>
      </c>
      <c r="AP9" s="27" t="s">
        <v>53</v>
      </c>
      <c r="AQ9" s="7"/>
    </row>
    <row r="10" spans="1:43" x14ac:dyDescent="0.3">
      <c r="A10" s="34" t="s">
        <v>48</v>
      </c>
      <c r="B10" s="35" t="s">
        <v>124</v>
      </c>
      <c r="C10" s="36">
        <v>7899470801414</v>
      </c>
      <c r="D10" s="44">
        <v>23719</v>
      </c>
      <c r="E10" s="50">
        <v>15000155</v>
      </c>
      <c r="F10" s="37" t="s">
        <v>211</v>
      </c>
      <c r="G10" s="38" t="s">
        <v>78</v>
      </c>
      <c r="H10" s="46" t="s">
        <v>27</v>
      </c>
      <c r="I10" s="39">
        <v>50</v>
      </c>
      <c r="J10" s="140">
        <v>7.85</v>
      </c>
      <c r="K10" s="40">
        <v>7.6900000000000013</v>
      </c>
      <c r="L10" s="139">
        <f t="shared" si="0"/>
        <v>8.7222222222222214</v>
      </c>
      <c r="M10" s="72">
        <f t="shared" si="1"/>
        <v>7.85</v>
      </c>
      <c r="N10" s="72">
        <f t="shared" si="1"/>
        <v>7.9372222222222204</v>
      </c>
      <c r="O10" s="72">
        <f t="shared" si="1"/>
        <v>8.0244444444444429</v>
      </c>
      <c r="P10" s="72">
        <f t="shared" si="1"/>
        <v>8.1116666666666646</v>
      </c>
      <c r="Q10" s="72">
        <f t="shared" si="3"/>
        <v>9.594444444444445</v>
      </c>
      <c r="R10" s="72">
        <f t="shared" si="4"/>
        <v>8.6350000000000016</v>
      </c>
      <c r="S10" s="72">
        <f t="shared" si="5"/>
        <v>9.594444444444445</v>
      </c>
      <c r="T10" s="67">
        <f t="shared" si="2"/>
        <v>0.97961783439490469</v>
      </c>
      <c r="V10" s="40">
        <v>28.88</v>
      </c>
      <c r="W10" s="41">
        <v>23.04</v>
      </c>
      <c r="X10" s="41">
        <v>30.9</v>
      </c>
      <c r="Y10" s="41">
        <v>26.63</v>
      </c>
      <c r="Z10" s="41">
        <v>35.57</v>
      </c>
      <c r="AA10" s="41">
        <v>28.47</v>
      </c>
      <c r="AB10" s="41">
        <v>37.94</v>
      </c>
      <c r="AC10" s="41">
        <v>28.67</v>
      </c>
      <c r="AD10" s="41">
        <v>38.200000000000003</v>
      </c>
      <c r="AE10" s="41">
        <v>28.88</v>
      </c>
      <c r="AF10" s="41">
        <v>38.479999999999997</v>
      </c>
      <c r="AG10" s="41">
        <v>29.72</v>
      </c>
      <c r="AH10" s="41">
        <v>39.56</v>
      </c>
      <c r="AI10" s="41">
        <v>24.79</v>
      </c>
      <c r="AJ10" s="41">
        <v>34.270000000000003</v>
      </c>
      <c r="AK10" s="42">
        <v>24.94</v>
      </c>
      <c r="AL10" s="42">
        <v>34.479999999999997</v>
      </c>
      <c r="AM10" s="42">
        <v>25.09</v>
      </c>
      <c r="AN10" s="42">
        <v>34.69</v>
      </c>
      <c r="AO10" s="39" t="s">
        <v>52</v>
      </c>
      <c r="AP10" s="39" t="s">
        <v>55</v>
      </c>
      <c r="AQ10" s="51"/>
    </row>
    <row r="11" spans="1:43" x14ac:dyDescent="0.3">
      <c r="A11" s="34" t="s">
        <v>48</v>
      </c>
      <c r="B11" s="35" t="s">
        <v>124</v>
      </c>
      <c r="C11" s="36">
        <v>7898133134456</v>
      </c>
      <c r="D11" s="44">
        <v>28582</v>
      </c>
      <c r="E11" s="50">
        <v>15000120</v>
      </c>
      <c r="F11" s="37" t="s">
        <v>141</v>
      </c>
      <c r="G11" s="38" t="s">
        <v>59</v>
      </c>
      <c r="H11" s="46" t="s">
        <v>27</v>
      </c>
      <c r="I11" s="39">
        <v>50</v>
      </c>
      <c r="J11" s="140">
        <v>3.04</v>
      </c>
      <c r="K11" s="40">
        <v>2.9799999999999991</v>
      </c>
      <c r="L11" s="139">
        <f t="shared" si="0"/>
        <v>3.3777777777777778</v>
      </c>
      <c r="M11" s="72">
        <f t="shared" si="1"/>
        <v>3.04</v>
      </c>
      <c r="N11" s="72">
        <f t="shared" si="1"/>
        <v>3.0737777777777775</v>
      </c>
      <c r="O11" s="72">
        <f t="shared" si="1"/>
        <v>3.1075555555555554</v>
      </c>
      <c r="P11" s="72">
        <f t="shared" si="1"/>
        <v>3.1413333333333329</v>
      </c>
      <c r="Q11" s="72">
        <f t="shared" si="3"/>
        <v>3.7155555555555559</v>
      </c>
      <c r="R11" s="72">
        <f t="shared" si="4"/>
        <v>3.3440000000000003</v>
      </c>
      <c r="S11" s="72">
        <f t="shared" si="5"/>
        <v>3.7155555555555559</v>
      </c>
      <c r="T11" s="67">
        <f t="shared" si="2"/>
        <v>0.9802631578947365</v>
      </c>
      <c r="V11" s="40">
        <v>16.84</v>
      </c>
      <c r="W11" s="41">
        <v>13.43</v>
      </c>
      <c r="X11" s="41">
        <v>18.010000000000002</v>
      </c>
      <c r="Y11" s="41">
        <v>15.52</v>
      </c>
      <c r="Z11" s="41">
        <v>20.73</v>
      </c>
      <c r="AA11" s="41">
        <v>16.600000000000001</v>
      </c>
      <c r="AB11" s="41">
        <v>22.12</v>
      </c>
      <c r="AC11" s="41">
        <v>16.72</v>
      </c>
      <c r="AD11" s="41">
        <v>22.28</v>
      </c>
      <c r="AE11" s="41">
        <v>16.84</v>
      </c>
      <c r="AF11" s="41">
        <v>22.44</v>
      </c>
      <c r="AG11" s="41">
        <v>17.329999999999998</v>
      </c>
      <c r="AH11" s="41">
        <v>23.07</v>
      </c>
      <c r="AI11" s="41">
        <v>14.46</v>
      </c>
      <c r="AJ11" s="41">
        <v>19.989999999999998</v>
      </c>
      <c r="AK11" s="42">
        <v>14.54</v>
      </c>
      <c r="AL11" s="42">
        <v>20.100000000000001</v>
      </c>
      <c r="AM11" s="42">
        <v>14.63</v>
      </c>
      <c r="AN11" s="42">
        <v>20.23</v>
      </c>
      <c r="AO11" s="39" t="s">
        <v>52</v>
      </c>
      <c r="AP11" s="39" t="s">
        <v>53</v>
      </c>
      <c r="AQ11" s="51"/>
    </row>
    <row r="12" spans="1:43" x14ac:dyDescent="0.3">
      <c r="A12" s="19" t="s">
        <v>48</v>
      </c>
      <c r="B12" s="20" t="s">
        <v>124</v>
      </c>
      <c r="C12" s="21">
        <v>7898133134630</v>
      </c>
      <c r="D12" s="22">
        <v>28578</v>
      </c>
      <c r="E12" s="23">
        <v>15000119</v>
      </c>
      <c r="F12" s="24" t="s">
        <v>142</v>
      </c>
      <c r="G12" s="25" t="s">
        <v>59</v>
      </c>
      <c r="H12" s="26" t="s">
        <v>27</v>
      </c>
      <c r="I12" s="27">
        <v>60</v>
      </c>
      <c r="J12" s="140">
        <v>4.0199999999999996</v>
      </c>
      <c r="K12" s="28">
        <v>3.94</v>
      </c>
      <c r="L12" s="139">
        <f t="shared" si="0"/>
        <v>4.4666666666666659</v>
      </c>
      <c r="M12" s="72">
        <f t="shared" si="1"/>
        <v>4.0199999999999996</v>
      </c>
      <c r="N12" s="72">
        <f t="shared" si="1"/>
        <v>4.0646666666666658</v>
      </c>
      <c r="O12" s="72">
        <f t="shared" si="1"/>
        <v>4.109333333333332</v>
      </c>
      <c r="P12" s="72">
        <f t="shared" si="1"/>
        <v>4.1539999999999981</v>
      </c>
      <c r="Q12" s="72">
        <f t="shared" si="3"/>
        <v>4.9133333333333331</v>
      </c>
      <c r="R12" s="72">
        <f t="shared" si="4"/>
        <v>4.4219999999999997</v>
      </c>
      <c r="S12" s="72">
        <f t="shared" si="5"/>
        <v>4.9133333333333331</v>
      </c>
      <c r="T12" s="67">
        <f t="shared" si="2"/>
        <v>0.98009950248756228</v>
      </c>
      <c r="V12" s="28">
        <v>20.91</v>
      </c>
      <c r="W12" s="29">
        <v>16.68</v>
      </c>
      <c r="X12" s="29">
        <v>22.37</v>
      </c>
      <c r="Y12" s="29">
        <v>19.28</v>
      </c>
      <c r="Z12" s="29">
        <v>25.75</v>
      </c>
      <c r="AA12" s="29">
        <v>20.62</v>
      </c>
      <c r="AB12" s="29">
        <v>27.48</v>
      </c>
      <c r="AC12" s="29">
        <v>20.76</v>
      </c>
      <c r="AD12" s="29">
        <v>27.66</v>
      </c>
      <c r="AE12" s="29">
        <v>20.91</v>
      </c>
      <c r="AF12" s="29">
        <v>27.86</v>
      </c>
      <c r="AG12" s="29">
        <v>21.52</v>
      </c>
      <c r="AH12" s="29">
        <v>28.64</v>
      </c>
      <c r="AI12" s="29">
        <v>17.95</v>
      </c>
      <c r="AJ12" s="29">
        <v>24.82</v>
      </c>
      <c r="AK12" s="30">
        <v>18.059999999999999</v>
      </c>
      <c r="AL12" s="30">
        <v>24.97</v>
      </c>
      <c r="AM12" s="30">
        <v>18.170000000000002</v>
      </c>
      <c r="AN12" s="30">
        <v>25.12</v>
      </c>
      <c r="AO12" s="27" t="s">
        <v>52</v>
      </c>
      <c r="AP12" s="27" t="s">
        <v>53</v>
      </c>
      <c r="AQ12" s="7"/>
    </row>
    <row r="13" spans="1:43" x14ac:dyDescent="0.3">
      <c r="A13" s="19" t="s">
        <v>48</v>
      </c>
      <c r="B13" s="20" t="s">
        <v>124</v>
      </c>
      <c r="C13" s="21">
        <v>7898133136634</v>
      </c>
      <c r="D13" s="22">
        <v>23792</v>
      </c>
      <c r="E13" s="23">
        <v>15000068</v>
      </c>
      <c r="F13" s="24" t="s">
        <v>208</v>
      </c>
      <c r="G13" s="25" t="s">
        <v>59</v>
      </c>
      <c r="H13" s="26" t="s">
        <v>27</v>
      </c>
      <c r="I13" s="27">
        <v>50</v>
      </c>
      <c r="J13" s="140">
        <v>3.61</v>
      </c>
      <c r="K13" s="28">
        <v>3.5399999999999996</v>
      </c>
      <c r="L13" s="139">
        <f t="shared" si="0"/>
        <v>4.0111111111111111</v>
      </c>
      <c r="M13" s="72">
        <f t="shared" si="1"/>
        <v>3.61</v>
      </c>
      <c r="N13" s="72">
        <f t="shared" si="1"/>
        <v>3.6501111111111109</v>
      </c>
      <c r="O13" s="72">
        <f t="shared" si="1"/>
        <v>3.6902222222222218</v>
      </c>
      <c r="P13" s="72">
        <f t="shared" si="1"/>
        <v>3.7303333333333324</v>
      </c>
      <c r="Q13" s="72">
        <f t="shared" si="3"/>
        <v>4.4122222222222227</v>
      </c>
      <c r="R13" s="72">
        <f t="shared" si="4"/>
        <v>3.9710000000000005</v>
      </c>
      <c r="S13" s="72">
        <f t="shared" si="5"/>
        <v>4.4122222222222227</v>
      </c>
      <c r="T13" s="67">
        <f t="shared" si="2"/>
        <v>0.98060941828254844</v>
      </c>
      <c r="V13" s="28">
        <v>19.93</v>
      </c>
      <c r="W13" s="29">
        <v>15.9</v>
      </c>
      <c r="X13" s="29">
        <v>21.32</v>
      </c>
      <c r="Y13" s="29">
        <v>18.37</v>
      </c>
      <c r="Z13" s="29">
        <v>24.53</v>
      </c>
      <c r="AA13" s="29">
        <v>19.649999999999999</v>
      </c>
      <c r="AB13" s="29">
        <v>26.19</v>
      </c>
      <c r="AC13" s="29">
        <v>19.79</v>
      </c>
      <c r="AD13" s="29">
        <v>26.37</v>
      </c>
      <c r="AE13" s="29">
        <v>19.93</v>
      </c>
      <c r="AF13" s="29">
        <v>26.55</v>
      </c>
      <c r="AG13" s="29">
        <v>20.51</v>
      </c>
      <c r="AH13" s="29">
        <v>27.3</v>
      </c>
      <c r="AI13" s="29">
        <v>17.11</v>
      </c>
      <c r="AJ13" s="29">
        <v>23.65</v>
      </c>
      <c r="AK13" s="30">
        <v>17.21</v>
      </c>
      <c r="AL13" s="30">
        <v>23.79</v>
      </c>
      <c r="AM13" s="30">
        <v>17.32</v>
      </c>
      <c r="AN13" s="30">
        <v>23.94</v>
      </c>
      <c r="AO13" s="27" t="s">
        <v>52</v>
      </c>
      <c r="AP13" s="27" t="s">
        <v>55</v>
      </c>
      <c r="AQ13" s="7"/>
    </row>
    <row r="14" spans="1:43" x14ac:dyDescent="0.3">
      <c r="A14" s="19" t="s">
        <v>48</v>
      </c>
      <c r="B14" s="20" t="s">
        <v>124</v>
      </c>
      <c r="C14" s="21">
        <v>7898133136757</v>
      </c>
      <c r="D14" s="22">
        <v>23794</v>
      </c>
      <c r="E14" s="23">
        <v>15000069</v>
      </c>
      <c r="F14" s="24" t="s">
        <v>207</v>
      </c>
      <c r="G14" s="25" t="s">
        <v>59</v>
      </c>
      <c r="H14" s="26" t="s">
        <v>27</v>
      </c>
      <c r="I14" s="27">
        <v>50</v>
      </c>
      <c r="J14" s="140">
        <v>3.61</v>
      </c>
      <c r="K14" s="28">
        <v>3.5399999999999996</v>
      </c>
      <c r="L14" s="139">
        <f t="shared" si="0"/>
        <v>4.0111111111111111</v>
      </c>
      <c r="M14" s="72">
        <f t="shared" si="1"/>
        <v>3.61</v>
      </c>
      <c r="N14" s="72">
        <f t="shared" si="1"/>
        <v>3.6501111111111109</v>
      </c>
      <c r="O14" s="72">
        <f t="shared" si="1"/>
        <v>3.6902222222222218</v>
      </c>
      <c r="P14" s="72">
        <f t="shared" si="1"/>
        <v>3.7303333333333324</v>
      </c>
      <c r="Q14" s="72">
        <f t="shared" si="3"/>
        <v>4.4122222222222227</v>
      </c>
      <c r="R14" s="72">
        <f t="shared" si="4"/>
        <v>3.9710000000000005</v>
      </c>
      <c r="S14" s="72">
        <f t="shared" si="5"/>
        <v>4.4122222222222227</v>
      </c>
      <c r="T14" s="67">
        <f t="shared" si="2"/>
        <v>0.98060941828254844</v>
      </c>
      <c r="V14" s="28">
        <v>25.03</v>
      </c>
      <c r="W14" s="29">
        <v>19.97</v>
      </c>
      <c r="X14" s="29">
        <v>26.78</v>
      </c>
      <c r="Y14" s="29">
        <v>23.08</v>
      </c>
      <c r="Z14" s="29">
        <v>30.83</v>
      </c>
      <c r="AA14" s="29">
        <v>24.68</v>
      </c>
      <c r="AB14" s="29">
        <v>32.89</v>
      </c>
      <c r="AC14" s="29">
        <v>24.85</v>
      </c>
      <c r="AD14" s="29">
        <v>33.11</v>
      </c>
      <c r="AE14" s="29">
        <v>25.03</v>
      </c>
      <c r="AF14" s="29">
        <v>33.35</v>
      </c>
      <c r="AG14" s="29">
        <v>25.76</v>
      </c>
      <c r="AH14" s="29">
        <v>34.29</v>
      </c>
      <c r="AI14" s="29">
        <v>21.49</v>
      </c>
      <c r="AJ14" s="29">
        <v>29.71</v>
      </c>
      <c r="AK14" s="30">
        <v>21.62</v>
      </c>
      <c r="AL14" s="30">
        <v>29.89</v>
      </c>
      <c r="AM14" s="30">
        <v>21.75</v>
      </c>
      <c r="AN14" s="30">
        <v>30.07</v>
      </c>
      <c r="AO14" s="27" t="s">
        <v>52</v>
      </c>
      <c r="AP14" s="27" t="s">
        <v>55</v>
      </c>
      <c r="AQ14" s="7"/>
    </row>
    <row r="15" spans="1:43" x14ac:dyDescent="0.3">
      <c r="A15" s="19" t="s">
        <v>48</v>
      </c>
      <c r="B15" s="20" t="s">
        <v>124</v>
      </c>
      <c r="C15" s="21">
        <v>7899470802725</v>
      </c>
      <c r="D15" s="22">
        <v>23670</v>
      </c>
      <c r="E15" s="23">
        <v>15000154</v>
      </c>
      <c r="F15" s="24" t="s">
        <v>212</v>
      </c>
      <c r="G15" s="25" t="s">
        <v>59</v>
      </c>
      <c r="H15" s="26" t="s">
        <v>27</v>
      </c>
      <c r="I15" s="27">
        <v>100</v>
      </c>
      <c r="J15" s="140">
        <v>21.2</v>
      </c>
      <c r="K15" s="28">
        <v>20.789999999999996</v>
      </c>
      <c r="L15" s="139">
        <f t="shared" si="0"/>
        <v>23.555555555555554</v>
      </c>
      <c r="M15" s="72">
        <f t="shared" si="1"/>
        <v>21.2</v>
      </c>
      <c r="N15" s="72">
        <f t="shared" si="1"/>
        <v>21.435555555555553</v>
      </c>
      <c r="O15" s="72">
        <f t="shared" si="1"/>
        <v>21.671111111111106</v>
      </c>
      <c r="P15" s="72">
        <f t="shared" si="1"/>
        <v>21.906666666666659</v>
      </c>
      <c r="Q15" s="72">
        <f t="shared" si="3"/>
        <v>25.911111111111111</v>
      </c>
      <c r="R15" s="72">
        <f t="shared" si="4"/>
        <v>23.32</v>
      </c>
      <c r="S15" s="72">
        <f t="shared" si="5"/>
        <v>25.911111111111111</v>
      </c>
      <c r="T15" s="67">
        <f t="shared" si="2"/>
        <v>0.98066037735849043</v>
      </c>
      <c r="V15" s="28">
        <v>82.28</v>
      </c>
      <c r="W15" s="29">
        <v>65.66</v>
      </c>
      <c r="X15" s="29">
        <v>88.08</v>
      </c>
      <c r="Y15" s="29">
        <v>75.87</v>
      </c>
      <c r="Z15" s="29">
        <v>101.34</v>
      </c>
      <c r="AA15" s="29">
        <v>81.13</v>
      </c>
      <c r="AB15" s="29">
        <v>108.14</v>
      </c>
      <c r="AC15" s="29">
        <v>81.7</v>
      </c>
      <c r="AD15" s="29">
        <v>108.87</v>
      </c>
      <c r="AE15" s="29">
        <v>82.28</v>
      </c>
      <c r="AF15" s="29">
        <v>109.62</v>
      </c>
      <c r="AG15" s="29">
        <v>84.66</v>
      </c>
      <c r="AH15" s="29">
        <v>112.69</v>
      </c>
      <c r="AI15" s="29">
        <v>70.63</v>
      </c>
      <c r="AJ15" s="29">
        <v>97.64</v>
      </c>
      <c r="AK15" s="30">
        <v>71.06</v>
      </c>
      <c r="AL15" s="30">
        <v>98.24</v>
      </c>
      <c r="AM15" s="30">
        <v>71.489999999999995</v>
      </c>
      <c r="AN15" s="30">
        <v>98.83</v>
      </c>
      <c r="AO15" s="27" t="s">
        <v>52</v>
      </c>
      <c r="AP15" s="27" t="s">
        <v>55</v>
      </c>
      <c r="AQ15" s="7"/>
    </row>
    <row r="16" spans="1:43" x14ac:dyDescent="0.3">
      <c r="A16" s="19" t="s">
        <v>48</v>
      </c>
      <c r="B16" s="20" t="s">
        <v>124</v>
      </c>
      <c r="C16" s="21">
        <v>7899470805726</v>
      </c>
      <c r="D16" s="22">
        <v>27414</v>
      </c>
      <c r="E16" s="23">
        <v>15000220</v>
      </c>
      <c r="F16" s="24" t="s">
        <v>149</v>
      </c>
      <c r="G16" s="25" t="s">
        <v>59</v>
      </c>
      <c r="H16" s="26" t="s">
        <v>27</v>
      </c>
      <c r="I16" s="27">
        <v>100</v>
      </c>
      <c r="J16" s="140">
        <v>3.79</v>
      </c>
      <c r="K16" s="28">
        <v>3.71</v>
      </c>
      <c r="L16" s="139">
        <f t="shared" si="0"/>
        <v>4.2111111111111112</v>
      </c>
      <c r="M16" s="72">
        <f t="shared" si="1"/>
        <v>3.79</v>
      </c>
      <c r="N16" s="72">
        <f t="shared" si="1"/>
        <v>3.8321111111111108</v>
      </c>
      <c r="O16" s="72">
        <f t="shared" si="1"/>
        <v>3.874222222222222</v>
      </c>
      <c r="P16" s="72">
        <f t="shared" si="1"/>
        <v>3.9163333333333328</v>
      </c>
      <c r="Q16" s="72">
        <f t="shared" si="3"/>
        <v>4.6322222222222225</v>
      </c>
      <c r="R16" s="72">
        <f t="shared" si="4"/>
        <v>4.1690000000000005</v>
      </c>
      <c r="S16" s="72">
        <f t="shared" si="5"/>
        <v>4.6322222222222225</v>
      </c>
      <c r="T16" s="67">
        <f t="shared" si="2"/>
        <v>0.97889182058047497</v>
      </c>
      <c r="V16" s="28">
        <v>20.49</v>
      </c>
      <c r="W16" s="29">
        <v>16.350000000000001</v>
      </c>
      <c r="X16" s="29">
        <v>21.93</v>
      </c>
      <c r="Y16" s="29">
        <v>18.89</v>
      </c>
      <c r="Z16" s="29">
        <v>25.23</v>
      </c>
      <c r="AA16" s="29">
        <v>20.2</v>
      </c>
      <c r="AB16" s="29">
        <v>26.92</v>
      </c>
      <c r="AC16" s="29">
        <v>20.34</v>
      </c>
      <c r="AD16" s="29">
        <v>27.1</v>
      </c>
      <c r="AE16" s="29">
        <v>20.49</v>
      </c>
      <c r="AF16" s="29">
        <v>27.3</v>
      </c>
      <c r="AG16" s="29">
        <v>21.08</v>
      </c>
      <c r="AH16" s="29">
        <v>28.06</v>
      </c>
      <c r="AI16" s="29">
        <v>17.59</v>
      </c>
      <c r="AJ16" s="29">
        <v>24.32</v>
      </c>
      <c r="AK16" s="30">
        <v>17.7</v>
      </c>
      <c r="AL16" s="30">
        <v>24.47</v>
      </c>
      <c r="AM16" s="30">
        <v>17.8</v>
      </c>
      <c r="AN16" s="30">
        <v>24.61</v>
      </c>
      <c r="AO16" s="27" t="s">
        <v>52</v>
      </c>
      <c r="AP16" s="27" t="s">
        <v>53</v>
      </c>
      <c r="AQ16" s="7"/>
    </row>
    <row r="17" spans="1:43" x14ac:dyDescent="0.3">
      <c r="A17" s="19" t="s">
        <v>48</v>
      </c>
      <c r="B17" s="20" t="s">
        <v>124</v>
      </c>
      <c r="C17" s="21">
        <v>7899470805955</v>
      </c>
      <c r="D17" s="22">
        <v>30023</v>
      </c>
      <c r="E17" s="23">
        <v>15000130</v>
      </c>
      <c r="F17" s="176" t="s">
        <v>136</v>
      </c>
      <c r="G17" s="25" t="s">
        <v>69</v>
      </c>
      <c r="H17" s="26" t="s">
        <v>27</v>
      </c>
      <c r="I17" s="27">
        <v>50</v>
      </c>
      <c r="J17" s="140">
        <v>2.69</v>
      </c>
      <c r="K17" s="28"/>
      <c r="L17" s="139">
        <f t="shared" si="0"/>
        <v>2.9888888888888889</v>
      </c>
      <c r="M17" s="72">
        <f t="shared" si="1"/>
        <v>2.69</v>
      </c>
      <c r="N17" s="72">
        <f t="shared" si="1"/>
        <v>2.7198888888888888</v>
      </c>
      <c r="O17" s="72">
        <f t="shared" si="1"/>
        <v>2.7497777777777777</v>
      </c>
      <c r="P17" s="72">
        <f t="shared" si="1"/>
        <v>2.7796666666666661</v>
      </c>
      <c r="Q17" s="72">
        <f t="shared" si="3"/>
        <v>3.2877777777777779</v>
      </c>
      <c r="R17" s="72">
        <f t="shared" si="4"/>
        <v>2.9590000000000001</v>
      </c>
      <c r="S17" s="72">
        <f t="shared" si="5"/>
        <v>3.2877777777777779</v>
      </c>
      <c r="T17" s="67">
        <f t="shared" si="2"/>
        <v>0</v>
      </c>
      <c r="V17" s="28">
        <v>26.65</v>
      </c>
      <c r="W17" s="29">
        <v>21.26</v>
      </c>
      <c r="X17" s="29">
        <v>28.52</v>
      </c>
      <c r="Y17" s="29">
        <v>24.57</v>
      </c>
      <c r="Z17" s="29">
        <v>32.82</v>
      </c>
      <c r="AA17" s="29">
        <v>26.28</v>
      </c>
      <c r="AB17" s="29">
        <v>35.020000000000003</v>
      </c>
      <c r="AC17" s="29">
        <v>26.46</v>
      </c>
      <c r="AD17" s="29">
        <v>35.26</v>
      </c>
      <c r="AE17" s="29">
        <v>26.65</v>
      </c>
      <c r="AF17" s="29">
        <v>35.51</v>
      </c>
      <c r="AG17" s="29">
        <v>27.42</v>
      </c>
      <c r="AH17" s="29">
        <v>36.5</v>
      </c>
      <c r="AI17" s="29">
        <v>22.88</v>
      </c>
      <c r="AJ17" s="29">
        <v>31.63</v>
      </c>
      <c r="AK17" s="30">
        <v>23.02</v>
      </c>
      <c r="AL17" s="30">
        <v>31.82</v>
      </c>
      <c r="AM17" s="30">
        <v>23.16</v>
      </c>
      <c r="AN17" s="30">
        <v>32.020000000000003</v>
      </c>
      <c r="AO17" s="27" t="s">
        <v>52</v>
      </c>
      <c r="AP17" s="27" t="s">
        <v>55</v>
      </c>
      <c r="AQ17" s="7"/>
    </row>
    <row r="18" spans="1:43" x14ac:dyDescent="0.3">
      <c r="A18" s="19" t="s">
        <v>48</v>
      </c>
      <c r="B18" s="20" t="s">
        <v>124</v>
      </c>
      <c r="C18" s="21">
        <v>7898133135941</v>
      </c>
      <c r="D18" s="22">
        <v>23805</v>
      </c>
      <c r="E18" s="23">
        <v>15000071</v>
      </c>
      <c r="F18" s="24" t="s">
        <v>206</v>
      </c>
      <c r="G18" s="25" t="s">
        <v>69</v>
      </c>
      <c r="H18" s="26" t="s">
        <v>27</v>
      </c>
      <c r="I18" s="27">
        <v>50</v>
      </c>
      <c r="J18" s="140">
        <v>2.81</v>
      </c>
      <c r="K18" s="28">
        <v>2.7600000000000002</v>
      </c>
      <c r="L18" s="139">
        <f t="shared" si="0"/>
        <v>3.1222222222222222</v>
      </c>
      <c r="M18" s="72">
        <f t="shared" si="1"/>
        <v>2.81</v>
      </c>
      <c r="N18" s="72">
        <f t="shared" si="1"/>
        <v>2.8412222222222221</v>
      </c>
      <c r="O18" s="72">
        <f t="shared" si="1"/>
        <v>2.8724444444444441</v>
      </c>
      <c r="P18" s="72">
        <f t="shared" si="1"/>
        <v>2.9036666666666662</v>
      </c>
      <c r="Q18" s="72">
        <f t="shared" si="3"/>
        <v>3.4344444444444449</v>
      </c>
      <c r="R18" s="72">
        <f t="shared" si="4"/>
        <v>3.0910000000000006</v>
      </c>
      <c r="S18" s="72">
        <f t="shared" si="5"/>
        <v>3.4344444444444449</v>
      </c>
      <c r="T18" s="67">
        <f t="shared" si="2"/>
        <v>0.98220640569395024</v>
      </c>
      <c r="V18" s="28">
        <v>27.79</v>
      </c>
      <c r="W18" s="29">
        <v>22.17</v>
      </c>
      <c r="X18" s="29">
        <v>29.74</v>
      </c>
      <c r="Y18" s="29">
        <v>25.62</v>
      </c>
      <c r="Z18" s="29">
        <v>34.22</v>
      </c>
      <c r="AA18" s="29">
        <v>27.4</v>
      </c>
      <c r="AB18" s="29">
        <v>36.520000000000003</v>
      </c>
      <c r="AC18" s="29">
        <v>27.59</v>
      </c>
      <c r="AD18" s="29">
        <v>36.76</v>
      </c>
      <c r="AE18" s="29">
        <v>27.79</v>
      </c>
      <c r="AF18" s="29">
        <v>37.03</v>
      </c>
      <c r="AG18" s="29">
        <v>28.6</v>
      </c>
      <c r="AH18" s="29">
        <v>38.07</v>
      </c>
      <c r="AI18" s="29">
        <v>23.86</v>
      </c>
      <c r="AJ18" s="29">
        <v>32.99</v>
      </c>
      <c r="AK18" s="30">
        <v>24</v>
      </c>
      <c r="AL18" s="30">
        <v>33.18</v>
      </c>
      <c r="AM18" s="30">
        <v>24.15</v>
      </c>
      <c r="AN18" s="30">
        <v>33.39</v>
      </c>
      <c r="AO18" s="27" t="s">
        <v>52</v>
      </c>
      <c r="AP18" s="27" t="s">
        <v>55</v>
      </c>
      <c r="AQ18" s="7"/>
    </row>
    <row r="19" spans="1:43" x14ac:dyDescent="0.3">
      <c r="A19" s="34" t="s">
        <v>48</v>
      </c>
      <c r="B19" s="35" t="s">
        <v>124</v>
      </c>
      <c r="C19" s="36">
        <v>7899470802565</v>
      </c>
      <c r="D19" s="44">
        <v>28440</v>
      </c>
      <c r="E19" s="50">
        <v>15000117</v>
      </c>
      <c r="F19" s="37" t="s">
        <v>144</v>
      </c>
      <c r="G19" s="38" t="s">
        <v>78</v>
      </c>
      <c r="H19" s="46" t="s">
        <v>27</v>
      </c>
      <c r="I19" s="39">
        <v>200</v>
      </c>
      <c r="J19" s="140">
        <v>5.6</v>
      </c>
      <c r="K19" s="40">
        <v>5.4500000000000011</v>
      </c>
      <c r="L19" s="139">
        <f t="shared" si="0"/>
        <v>6.2222222222222214</v>
      </c>
      <c r="M19" s="72">
        <f t="shared" si="1"/>
        <v>5.6</v>
      </c>
      <c r="N19" s="72">
        <f t="shared" si="1"/>
        <v>5.6622222222222209</v>
      </c>
      <c r="O19" s="72">
        <f t="shared" si="1"/>
        <v>5.7244444444444431</v>
      </c>
      <c r="P19" s="72">
        <f t="shared" si="1"/>
        <v>5.7866666666666653</v>
      </c>
      <c r="Q19" s="72">
        <f t="shared" si="3"/>
        <v>6.8444444444444441</v>
      </c>
      <c r="R19" s="72">
        <f t="shared" si="4"/>
        <v>6.16</v>
      </c>
      <c r="S19" s="72">
        <f t="shared" si="5"/>
        <v>6.8444444444444441</v>
      </c>
      <c r="T19" s="67">
        <f t="shared" si="2"/>
        <v>0.97321428571428592</v>
      </c>
      <c r="V19" s="40">
        <v>10.84</v>
      </c>
      <c r="W19" s="41">
        <v>8.65</v>
      </c>
      <c r="X19" s="41">
        <v>11.6</v>
      </c>
      <c r="Y19" s="41">
        <v>9.99</v>
      </c>
      <c r="Z19" s="41">
        <v>13.34</v>
      </c>
      <c r="AA19" s="41">
        <v>10.69</v>
      </c>
      <c r="AB19" s="41">
        <v>14.24</v>
      </c>
      <c r="AC19" s="41">
        <v>10.76</v>
      </c>
      <c r="AD19" s="41">
        <v>14.33</v>
      </c>
      <c r="AE19" s="41">
        <v>10.84</v>
      </c>
      <c r="AF19" s="41">
        <v>14.44</v>
      </c>
      <c r="AG19" s="41">
        <v>11.15</v>
      </c>
      <c r="AH19" s="41">
        <v>14.84</v>
      </c>
      <c r="AI19" s="41">
        <v>9.31</v>
      </c>
      <c r="AJ19" s="41">
        <v>12.87</v>
      </c>
      <c r="AK19" s="42">
        <v>9.36</v>
      </c>
      <c r="AL19" s="42">
        <v>12.94</v>
      </c>
      <c r="AM19" s="42">
        <v>9.42</v>
      </c>
      <c r="AN19" s="42">
        <v>13.02</v>
      </c>
      <c r="AO19" s="39" t="s">
        <v>52</v>
      </c>
      <c r="AP19" s="39" t="s">
        <v>55</v>
      </c>
      <c r="AQ19" s="51"/>
    </row>
    <row r="20" spans="1:43" x14ac:dyDescent="0.3">
      <c r="A20" s="19" t="s">
        <v>48</v>
      </c>
      <c r="B20" s="20" t="s">
        <v>124</v>
      </c>
      <c r="C20" s="21">
        <v>7899470805849</v>
      </c>
      <c r="D20" s="22">
        <v>33549</v>
      </c>
      <c r="E20" s="23">
        <v>15000131</v>
      </c>
      <c r="F20" s="24" t="s">
        <v>133</v>
      </c>
      <c r="G20" s="25" t="s">
        <v>51</v>
      </c>
      <c r="H20" s="26" t="s">
        <v>27</v>
      </c>
      <c r="I20" s="27">
        <v>50</v>
      </c>
      <c r="J20" s="140">
        <v>1.77</v>
      </c>
      <c r="K20" s="28">
        <v>1.7400000000000002</v>
      </c>
      <c r="L20" s="139">
        <f t="shared" si="0"/>
        <v>1.9666666666666666</v>
      </c>
      <c r="M20" s="72">
        <f t="shared" si="1"/>
        <v>1.77</v>
      </c>
      <c r="N20" s="72">
        <f t="shared" si="1"/>
        <v>1.7896666666666665</v>
      </c>
      <c r="O20" s="72">
        <f t="shared" si="1"/>
        <v>1.809333333333333</v>
      </c>
      <c r="P20" s="72">
        <f t="shared" si="1"/>
        <v>1.8289999999999995</v>
      </c>
      <c r="Q20" s="72">
        <f t="shared" si="3"/>
        <v>2.1633333333333336</v>
      </c>
      <c r="R20" s="72">
        <f t="shared" si="4"/>
        <v>1.9470000000000003</v>
      </c>
      <c r="S20" s="72">
        <f t="shared" si="5"/>
        <v>2.1633333333333336</v>
      </c>
      <c r="T20" s="67">
        <f t="shared" si="2"/>
        <v>0.98305084745762727</v>
      </c>
      <c r="V20" s="28">
        <v>5.48</v>
      </c>
      <c r="W20" s="29">
        <v>4.49</v>
      </c>
      <c r="X20" s="29">
        <v>6.2</v>
      </c>
      <c r="Y20" s="29">
        <v>5.0999999999999996</v>
      </c>
      <c r="Z20" s="29">
        <v>7.05</v>
      </c>
      <c r="AA20" s="29">
        <v>5.41</v>
      </c>
      <c r="AB20" s="29">
        <v>7.47</v>
      </c>
      <c r="AC20" s="29">
        <v>5.44</v>
      </c>
      <c r="AD20" s="29">
        <v>7.52</v>
      </c>
      <c r="AE20" s="29">
        <v>5.48</v>
      </c>
      <c r="AF20" s="29">
        <v>7.58</v>
      </c>
      <c r="AG20" s="29">
        <v>5.62</v>
      </c>
      <c r="AH20" s="29">
        <v>7.77</v>
      </c>
      <c r="AI20" s="29">
        <v>5.41</v>
      </c>
      <c r="AJ20" s="29">
        <v>7.48</v>
      </c>
      <c r="AK20" s="30">
        <v>5.45</v>
      </c>
      <c r="AL20" s="30">
        <v>7.53</v>
      </c>
      <c r="AM20" s="30">
        <v>5.48</v>
      </c>
      <c r="AN20" s="30">
        <v>7.58</v>
      </c>
      <c r="AO20" s="27" t="s">
        <v>66</v>
      </c>
      <c r="AP20" s="27" t="s">
        <v>67</v>
      </c>
      <c r="AQ20" s="7"/>
    </row>
    <row r="21" spans="1:43" x14ac:dyDescent="0.3">
      <c r="A21" s="34" t="s">
        <v>48</v>
      </c>
      <c r="B21" s="35" t="s">
        <v>124</v>
      </c>
      <c r="C21" s="36">
        <v>7899470804200</v>
      </c>
      <c r="D21" s="44">
        <v>44983</v>
      </c>
      <c r="E21" s="50">
        <v>15000211</v>
      </c>
      <c r="F21" s="37" t="s">
        <v>134</v>
      </c>
      <c r="G21" s="38" t="s">
        <v>59</v>
      </c>
      <c r="H21" s="46" t="s">
        <v>27</v>
      </c>
      <c r="I21" s="39">
        <v>100</v>
      </c>
      <c r="J21" s="140">
        <v>11.98</v>
      </c>
      <c r="K21" s="40">
        <v>11.750000000000002</v>
      </c>
      <c r="L21" s="139">
        <f t="shared" si="0"/>
        <v>13.311111111111112</v>
      </c>
      <c r="M21" s="72">
        <f t="shared" si="1"/>
        <v>11.98</v>
      </c>
      <c r="N21" s="72">
        <f t="shared" si="1"/>
        <v>12.113111111111111</v>
      </c>
      <c r="O21" s="72">
        <f t="shared" si="1"/>
        <v>12.246222222222222</v>
      </c>
      <c r="P21" s="72">
        <f t="shared" si="1"/>
        <v>12.379333333333332</v>
      </c>
      <c r="Q21" s="72">
        <f t="shared" si="3"/>
        <v>14.642222222222225</v>
      </c>
      <c r="R21" s="72">
        <f t="shared" si="4"/>
        <v>13.178000000000003</v>
      </c>
      <c r="S21" s="72">
        <f t="shared" si="5"/>
        <v>14.642222222222225</v>
      </c>
      <c r="T21" s="67">
        <f t="shared" si="2"/>
        <v>0.98080133555926552</v>
      </c>
      <c r="V21" s="40">
        <v>50.38</v>
      </c>
      <c r="W21" s="41">
        <v>40.200000000000003</v>
      </c>
      <c r="X21" s="41">
        <v>53.92</v>
      </c>
      <c r="Y21" s="41">
        <v>46.45</v>
      </c>
      <c r="Z21" s="41">
        <v>62.04</v>
      </c>
      <c r="AA21" s="41">
        <v>49.68</v>
      </c>
      <c r="AB21" s="41">
        <v>66.22</v>
      </c>
      <c r="AC21" s="41">
        <v>50.02</v>
      </c>
      <c r="AD21" s="41">
        <v>66.650000000000006</v>
      </c>
      <c r="AE21" s="41">
        <v>50.38</v>
      </c>
      <c r="AF21" s="41">
        <v>67.12</v>
      </c>
      <c r="AG21" s="41">
        <v>51.84</v>
      </c>
      <c r="AH21" s="41">
        <v>69</v>
      </c>
      <c r="AI21" s="41">
        <v>43.25</v>
      </c>
      <c r="AJ21" s="41">
        <v>59.79</v>
      </c>
      <c r="AK21" s="42">
        <v>43.51</v>
      </c>
      <c r="AL21" s="42">
        <v>60.15</v>
      </c>
      <c r="AM21" s="42">
        <v>43.78</v>
      </c>
      <c r="AN21" s="42">
        <v>60.52</v>
      </c>
      <c r="AO21" s="39" t="s">
        <v>52</v>
      </c>
      <c r="AP21" s="39" t="s">
        <v>53</v>
      </c>
      <c r="AQ21" s="51"/>
    </row>
    <row r="22" spans="1:43" x14ac:dyDescent="0.3">
      <c r="A22" s="34" t="s">
        <v>48</v>
      </c>
      <c r="B22" s="35" t="s">
        <v>124</v>
      </c>
      <c r="C22" s="36">
        <v>7899470803647</v>
      </c>
      <c r="D22" s="44">
        <v>23815</v>
      </c>
      <c r="E22" s="50">
        <v>15000074</v>
      </c>
      <c r="F22" s="37" t="s">
        <v>205</v>
      </c>
      <c r="G22" s="38" t="s">
        <v>59</v>
      </c>
      <c r="H22" s="46" t="s">
        <v>27</v>
      </c>
      <c r="I22" s="39">
        <v>50</v>
      </c>
      <c r="J22" s="140">
        <v>15.39</v>
      </c>
      <c r="K22" s="40">
        <v>0</v>
      </c>
      <c r="L22" s="139">
        <f t="shared" si="0"/>
        <v>17.100000000000001</v>
      </c>
      <c r="M22" s="72">
        <f t="shared" si="1"/>
        <v>15.390000000000002</v>
      </c>
      <c r="N22" s="72">
        <f t="shared" si="1"/>
        <v>15.561</v>
      </c>
      <c r="O22" s="72">
        <f t="shared" si="1"/>
        <v>15.731999999999999</v>
      </c>
      <c r="P22" s="72">
        <f t="shared" si="1"/>
        <v>15.902999999999999</v>
      </c>
      <c r="Q22" s="72">
        <f t="shared" si="3"/>
        <v>18.810000000000002</v>
      </c>
      <c r="R22" s="72">
        <f t="shared" si="4"/>
        <v>16.929000000000002</v>
      </c>
      <c r="S22" s="72">
        <f t="shared" si="5"/>
        <v>18.810000000000002</v>
      </c>
      <c r="T22" s="67">
        <f t="shared" si="2"/>
        <v>0</v>
      </c>
      <c r="V22" s="40">
        <v>50.25</v>
      </c>
      <c r="W22" s="41">
        <v>40.1</v>
      </c>
      <c r="X22" s="41">
        <v>53.79</v>
      </c>
      <c r="Y22" s="41">
        <v>46.33</v>
      </c>
      <c r="Z22" s="41">
        <v>61.88</v>
      </c>
      <c r="AA22" s="41">
        <v>49.55</v>
      </c>
      <c r="AB22" s="41">
        <v>66.040000000000006</v>
      </c>
      <c r="AC22" s="41">
        <v>49.89</v>
      </c>
      <c r="AD22" s="41">
        <v>66.48</v>
      </c>
      <c r="AE22" s="41">
        <v>50.25</v>
      </c>
      <c r="AF22" s="41">
        <v>66.95</v>
      </c>
      <c r="AG22" s="41">
        <v>51.71</v>
      </c>
      <c r="AH22" s="41">
        <v>68.83</v>
      </c>
      <c r="AI22" s="41">
        <v>43.14</v>
      </c>
      <c r="AJ22" s="41">
        <v>59.64</v>
      </c>
      <c r="AK22" s="42">
        <v>43.4</v>
      </c>
      <c r="AL22" s="42">
        <v>60</v>
      </c>
      <c r="AM22" s="42">
        <v>43.66</v>
      </c>
      <c r="AN22" s="42">
        <v>60.36</v>
      </c>
      <c r="AO22" s="39" t="s">
        <v>52</v>
      </c>
      <c r="AP22" s="39" t="s">
        <v>53</v>
      </c>
      <c r="AQ22" s="51"/>
    </row>
    <row r="23" spans="1:43" x14ac:dyDescent="0.3">
      <c r="A23" s="19" t="s">
        <v>48</v>
      </c>
      <c r="B23" s="20" t="s">
        <v>124</v>
      </c>
      <c r="C23" s="21">
        <v>7899470804149</v>
      </c>
      <c r="D23" s="22">
        <v>45087</v>
      </c>
      <c r="E23" s="23">
        <v>15000213</v>
      </c>
      <c r="F23" s="24" t="s">
        <v>135</v>
      </c>
      <c r="G23" s="25" t="s">
        <v>59</v>
      </c>
      <c r="H23" s="26" t="s">
        <v>27</v>
      </c>
      <c r="I23" s="27">
        <v>50</v>
      </c>
      <c r="J23" s="140">
        <v>16.96</v>
      </c>
      <c r="K23" s="28">
        <v>16.63</v>
      </c>
      <c r="L23" s="139">
        <f t="shared" si="0"/>
        <v>18.844444444444445</v>
      </c>
      <c r="M23" s="72">
        <f t="shared" ref="M23:P39" si="6">$L23*(100%-M$6)</f>
        <v>16.96</v>
      </c>
      <c r="N23" s="72">
        <f t="shared" si="6"/>
        <v>17.148444444444443</v>
      </c>
      <c r="O23" s="72">
        <f t="shared" si="6"/>
        <v>17.33688888888889</v>
      </c>
      <c r="P23" s="72">
        <f t="shared" si="6"/>
        <v>17.525333333333332</v>
      </c>
      <c r="Q23" s="72">
        <f t="shared" si="3"/>
        <v>20.728888888888893</v>
      </c>
      <c r="R23" s="72">
        <f t="shared" si="4"/>
        <v>18.656000000000002</v>
      </c>
      <c r="S23" s="72">
        <f t="shared" si="5"/>
        <v>20.728888888888893</v>
      </c>
      <c r="T23" s="67">
        <f t="shared" si="2"/>
        <v>0.98054245283018859</v>
      </c>
      <c r="V23" s="28">
        <v>70.13</v>
      </c>
      <c r="W23" s="29">
        <v>55.96</v>
      </c>
      <c r="X23" s="29">
        <v>75.06</v>
      </c>
      <c r="Y23" s="29">
        <v>64.67</v>
      </c>
      <c r="Z23" s="29">
        <v>86.38</v>
      </c>
      <c r="AA23" s="29">
        <v>69.150000000000006</v>
      </c>
      <c r="AB23" s="29">
        <v>92.17</v>
      </c>
      <c r="AC23" s="29">
        <v>69.64</v>
      </c>
      <c r="AD23" s="29">
        <v>92.8</v>
      </c>
      <c r="AE23" s="29">
        <v>70.13</v>
      </c>
      <c r="AF23" s="29">
        <v>93.44</v>
      </c>
      <c r="AG23" s="29">
        <v>72.16</v>
      </c>
      <c r="AH23" s="29">
        <v>96.05</v>
      </c>
      <c r="AI23" s="29">
        <v>60.2</v>
      </c>
      <c r="AJ23" s="29">
        <v>83.22</v>
      </c>
      <c r="AK23" s="30">
        <v>60.57</v>
      </c>
      <c r="AL23" s="30">
        <v>83.73</v>
      </c>
      <c r="AM23" s="30">
        <v>60.94</v>
      </c>
      <c r="AN23" s="30">
        <v>84.25</v>
      </c>
      <c r="AO23" s="27" t="s">
        <v>52</v>
      </c>
      <c r="AP23" s="27" t="s">
        <v>53</v>
      </c>
      <c r="AQ23" s="7"/>
    </row>
    <row r="24" spans="1:43" x14ac:dyDescent="0.3">
      <c r="A24" s="19" t="s">
        <v>48</v>
      </c>
      <c r="B24" s="20" t="s">
        <v>124</v>
      </c>
      <c r="C24" s="21">
        <v>7898133137549</v>
      </c>
      <c r="D24" s="22">
        <v>23780</v>
      </c>
      <c r="E24" s="23">
        <v>15000158</v>
      </c>
      <c r="F24" s="24" t="s">
        <v>210</v>
      </c>
      <c r="G24" s="25" t="s">
        <v>37</v>
      </c>
      <c r="H24" s="26" t="s">
        <v>27</v>
      </c>
      <c r="I24" s="27">
        <v>100</v>
      </c>
      <c r="J24" s="140">
        <v>4.2300000000000004</v>
      </c>
      <c r="K24" s="28">
        <v>3.7899999999999996</v>
      </c>
      <c r="L24" s="139">
        <f t="shared" si="0"/>
        <v>4.7</v>
      </c>
      <c r="M24" s="72">
        <f t="shared" si="6"/>
        <v>4.2300000000000004</v>
      </c>
      <c r="N24" s="72">
        <f t="shared" si="6"/>
        <v>4.2770000000000001</v>
      </c>
      <c r="O24" s="72">
        <f t="shared" si="6"/>
        <v>4.3239999999999998</v>
      </c>
      <c r="P24" s="72">
        <f t="shared" si="6"/>
        <v>4.3709999999999996</v>
      </c>
      <c r="Q24" s="72">
        <f t="shared" si="3"/>
        <v>5.1700000000000008</v>
      </c>
      <c r="R24" s="72">
        <f t="shared" si="4"/>
        <v>4.6530000000000005</v>
      </c>
      <c r="S24" s="72">
        <f t="shared" si="5"/>
        <v>5.1700000000000008</v>
      </c>
      <c r="T24" s="67">
        <f t="shared" si="2"/>
        <v>0.89598108747044902</v>
      </c>
      <c r="V24" s="28">
        <v>25.56</v>
      </c>
      <c r="W24" s="29">
        <v>20.39</v>
      </c>
      <c r="X24" s="29">
        <v>27.35</v>
      </c>
      <c r="Y24" s="29">
        <v>23.57</v>
      </c>
      <c r="Z24" s="29">
        <v>31.48</v>
      </c>
      <c r="AA24" s="29">
        <v>25.2</v>
      </c>
      <c r="AB24" s="29">
        <v>33.590000000000003</v>
      </c>
      <c r="AC24" s="29">
        <v>25.38</v>
      </c>
      <c r="AD24" s="29">
        <v>33.82</v>
      </c>
      <c r="AE24" s="29">
        <v>25.56</v>
      </c>
      <c r="AF24" s="29">
        <v>34.049999999999997</v>
      </c>
      <c r="AG24" s="29">
        <v>26.3</v>
      </c>
      <c r="AH24" s="29">
        <v>35.01</v>
      </c>
      <c r="AI24" s="29">
        <v>21.94</v>
      </c>
      <c r="AJ24" s="29">
        <v>30.33</v>
      </c>
      <c r="AK24" s="30">
        <v>22.08</v>
      </c>
      <c r="AL24" s="30">
        <v>30.52</v>
      </c>
      <c r="AM24" s="30">
        <v>22.21</v>
      </c>
      <c r="AN24" s="30">
        <v>30.7</v>
      </c>
      <c r="AO24" s="27" t="s">
        <v>52</v>
      </c>
      <c r="AP24" s="27" t="s">
        <v>55</v>
      </c>
      <c r="AQ24" s="7"/>
    </row>
    <row r="25" spans="1:43" x14ac:dyDescent="0.3">
      <c r="A25" s="19" t="s">
        <v>48</v>
      </c>
      <c r="B25" s="20" t="s">
        <v>124</v>
      </c>
      <c r="C25" s="21">
        <v>7899470802282</v>
      </c>
      <c r="D25" s="22">
        <v>23783</v>
      </c>
      <c r="E25" s="23">
        <v>15000159</v>
      </c>
      <c r="F25" s="24" t="s">
        <v>209</v>
      </c>
      <c r="G25" s="25" t="s">
        <v>78</v>
      </c>
      <c r="H25" s="26" t="s">
        <v>27</v>
      </c>
      <c r="I25" s="27">
        <v>100</v>
      </c>
      <c r="J25" s="140">
        <v>9.5299999999999994</v>
      </c>
      <c r="K25" s="28">
        <v>9.35</v>
      </c>
      <c r="L25" s="139">
        <f t="shared" si="0"/>
        <v>10.588888888888889</v>
      </c>
      <c r="M25" s="72">
        <f t="shared" si="6"/>
        <v>9.5299999999999994</v>
      </c>
      <c r="N25" s="72">
        <f t="shared" si="6"/>
        <v>9.6358888888888874</v>
      </c>
      <c r="O25" s="72">
        <f t="shared" si="6"/>
        <v>9.7417777777777772</v>
      </c>
      <c r="P25" s="72">
        <f t="shared" si="6"/>
        <v>9.8476666666666652</v>
      </c>
      <c r="Q25" s="72">
        <f t="shared" si="3"/>
        <v>11.647777777777778</v>
      </c>
      <c r="R25" s="72">
        <f t="shared" si="4"/>
        <v>10.483000000000001</v>
      </c>
      <c r="S25" s="72">
        <f t="shared" si="5"/>
        <v>11.647777777777778</v>
      </c>
      <c r="T25" s="67">
        <f t="shared" si="2"/>
        <v>0.98111227701993708</v>
      </c>
      <c r="V25" s="28">
        <v>38.29</v>
      </c>
      <c r="W25" s="29">
        <v>30.55</v>
      </c>
      <c r="X25" s="29">
        <v>40.98</v>
      </c>
      <c r="Y25" s="29">
        <v>35.31</v>
      </c>
      <c r="Z25" s="29">
        <v>47.16</v>
      </c>
      <c r="AA25" s="29">
        <v>37.75</v>
      </c>
      <c r="AB25" s="29">
        <v>50.31</v>
      </c>
      <c r="AC25" s="29">
        <v>38.020000000000003</v>
      </c>
      <c r="AD25" s="29">
        <v>50.66</v>
      </c>
      <c r="AE25" s="29">
        <v>38.29</v>
      </c>
      <c r="AF25" s="29">
        <v>51.01</v>
      </c>
      <c r="AG25" s="29">
        <v>39.4</v>
      </c>
      <c r="AH25" s="29">
        <v>52.44</v>
      </c>
      <c r="AI25" s="29">
        <v>32.869999999999997</v>
      </c>
      <c r="AJ25" s="29">
        <v>45.44</v>
      </c>
      <c r="AK25" s="30">
        <v>33.07</v>
      </c>
      <c r="AL25" s="30">
        <v>45.72</v>
      </c>
      <c r="AM25" s="30">
        <v>33.270000000000003</v>
      </c>
      <c r="AN25" s="30">
        <v>45.99</v>
      </c>
      <c r="AO25" s="27" t="s">
        <v>52</v>
      </c>
      <c r="AP25" s="27" t="s">
        <v>55</v>
      </c>
      <c r="AQ25" s="7"/>
    </row>
    <row r="26" spans="1:43" x14ac:dyDescent="0.3">
      <c r="A26" s="34" t="s">
        <v>48</v>
      </c>
      <c r="B26" s="35" t="s">
        <v>124</v>
      </c>
      <c r="C26" s="36">
        <v>7899470803067</v>
      </c>
      <c r="D26" s="44">
        <v>24129</v>
      </c>
      <c r="E26" s="50">
        <v>15000114</v>
      </c>
      <c r="F26" s="37" t="s">
        <v>153</v>
      </c>
      <c r="G26" s="38" t="s">
        <v>78</v>
      </c>
      <c r="H26" s="46" t="s">
        <v>27</v>
      </c>
      <c r="I26" s="39">
        <v>60</v>
      </c>
      <c r="J26" s="140">
        <v>10.85</v>
      </c>
      <c r="K26" s="40">
        <v>10.649524479999998</v>
      </c>
      <c r="L26" s="139">
        <f t="shared" si="0"/>
        <v>12.055555555555555</v>
      </c>
      <c r="M26" s="72">
        <f t="shared" si="6"/>
        <v>10.85</v>
      </c>
      <c r="N26" s="72">
        <f t="shared" si="6"/>
        <v>10.970555555555555</v>
      </c>
      <c r="O26" s="72">
        <f t="shared" si="6"/>
        <v>11.091111111111109</v>
      </c>
      <c r="P26" s="72">
        <f t="shared" si="6"/>
        <v>11.211666666666664</v>
      </c>
      <c r="Q26" s="72">
        <f t="shared" si="3"/>
        <v>13.261111111111113</v>
      </c>
      <c r="R26" s="72">
        <f t="shared" si="4"/>
        <v>11.935000000000002</v>
      </c>
      <c r="S26" s="72">
        <f t="shared" si="5"/>
        <v>13.261111111111113</v>
      </c>
      <c r="T26" s="67">
        <f t="shared" si="2"/>
        <v>0.98152299354838701</v>
      </c>
      <c r="V26" s="40">
        <v>43.4</v>
      </c>
      <c r="W26" s="41">
        <v>34.630000000000003</v>
      </c>
      <c r="X26" s="41">
        <v>46.45</v>
      </c>
      <c r="Y26" s="41">
        <v>40.020000000000003</v>
      </c>
      <c r="Z26" s="41">
        <v>53.45</v>
      </c>
      <c r="AA26" s="41">
        <v>42.79</v>
      </c>
      <c r="AB26" s="41">
        <v>57.03</v>
      </c>
      <c r="AC26" s="41">
        <v>43.09</v>
      </c>
      <c r="AD26" s="41">
        <v>57.42</v>
      </c>
      <c r="AE26" s="41">
        <v>43.4</v>
      </c>
      <c r="AF26" s="41">
        <v>57.82</v>
      </c>
      <c r="AG26" s="41">
        <v>44.66</v>
      </c>
      <c r="AH26" s="41">
        <v>59.44</v>
      </c>
      <c r="AI26" s="41">
        <v>37.26</v>
      </c>
      <c r="AJ26" s="41">
        <v>51.51</v>
      </c>
      <c r="AK26" s="42">
        <v>37.479999999999997</v>
      </c>
      <c r="AL26" s="42">
        <v>51.81</v>
      </c>
      <c r="AM26" s="42">
        <v>37.71</v>
      </c>
      <c r="AN26" s="42">
        <v>52.13</v>
      </c>
      <c r="AO26" s="39" t="s">
        <v>52</v>
      </c>
      <c r="AP26" s="39" t="s">
        <v>55</v>
      </c>
      <c r="AQ26" s="51"/>
    </row>
    <row r="27" spans="1:43" x14ac:dyDescent="0.3">
      <c r="A27" s="19" t="s">
        <v>48</v>
      </c>
      <c r="B27" s="20" t="s">
        <v>124</v>
      </c>
      <c r="C27" s="21">
        <v>7899470802299</v>
      </c>
      <c r="D27" s="22">
        <v>23830</v>
      </c>
      <c r="E27" s="23">
        <v>15000160</v>
      </c>
      <c r="F27" s="24" t="s">
        <v>202</v>
      </c>
      <c r="G27" s="25" t="s">
        <v>59</v>
      </c>
      <c r="H27" s="26" t="s">
        <v>27</v>
      </c>
      <c r="I27" s="27">
        <v>50</v>
      </c>
      <c r="J27" s="140">
        <v>11.03</v>
      </c>
      <c r="K27" s="28">
        <v>10.82</v>
      </c>
      <c r="L27" s="139">
        <f t="shared" si="0"/>
        <v>12.255555555555555</v>
      </c>
      <c r="M27" s="72">
        <f t="shared" si="6"/>
        <v>11.03</v>
      </c>
      <c r="N27" s="72">
        <f t="shared" si="6"/>
        <v>11.152555555555553</v>
      </c>
      <c r="O27" s="72">
        <f t="shared" si="6"/>
        <v>11.275111111111109</v>
      </c>
      <c r="P27" s="72">
        <f t="shared" si="6"/>
        <v>11.397666666666664</v>
      </c>
      <c r="Q27" s="72">
        <f t="shared" si="3"/>
        <v>13.481111111111112</v>
      </c>
      <c r="R27" s="72">
        <f t="shared" si="4"/>
        <v>12.133000000000001</v>
      </c>
      <c r="S27" s="72">
        <f t="shared" si="5"/>
        <v>13.481111111111112</v>
      </c>
      <c r="T27" s="67">
        <f t="shared" si="2"/>
        <v>0.98096101541251146</v>
      </c>
      <c r="V27" s="28">
        <v>52.01</v>
      </c>
      <c r="W27" s="29">
        <v>41.5</v>
      </c>
      <c r="X27" s="29">
        <v>55.67</v>
      </c>
      <c r="Y27" s="29">
        <v>47.96</v>
      </c>
      <c r="Z27" s="29">
        <v>64.06</v>
      </c>
      <c r="AA27" s="29">
        <v>51.28</v>
      </c>
      <c r="AB27" s="29">
        <v>68.349999999999994</v>
      </c>
      <c r="AC27" s="29">
        <v>51.64</v>
      </c>
      <c r="AD27" s="29">
        <v>68.81</v>
      </c>
      <c r="AE27" s="29">
        <v>52.01</v>
      </c>
      <c r="AF27" s="29">
        <v>69.290000000000006</v>
      </c>
      <c r="AG27" s="29">
        <v>53.52</v>
      </c>
      <c r="AH27" s="29">
        <v>71.239999999999995</v>
      </c>
      <c r="AI27" s="29">
        <v>44.65</v>
      </c>
      <c r="AJ27" s="29">
        <v>61.73</v>
      </c>
      <c r="AK27" s="30">
        <v>44.92</v>
      </c>
      <c r="AL27" s="30">
        <v>62.1</v>
      </c>
      <c r="AM27" s="30">
        <v>45.19</v>
      </c>
      <c r="AN27" s="30">
        <v>62.47</v>
      </c>
      <c r="AO27" s="27" t="s">
        <v>52</v>
      </c>
      <c r="AP27" s="27" t="s">
        <v>55</v>
      </c>
      <c r="AQ27" s="7"/>
    </row>
    <row r="28" spans="1:43" x14ac:dyDescent="0.3">
      <c r="A28" s="19" t="s">
        <v>48</v>
      </c>
      <c r="B28" s="20" t="s">
        <v>124</v>
      </c>
      <c r="C28" s="21">
        <v>7898133131110</v>
      </c>
      <c r="D28" s="22">
        <v>23825</v>
      </c>
      <c r="E28" s="23">
        <v>15000273</v>
      </c>
      <c r="F28" s="24" t="s">
        <v>292</v>
      </c>
      <c r="G28" s="25" t="s">
        <v>69</v>
      </c>
      <c r="H28" s="26" t="s">
        <v>27</v>
      </c>
      <c r="I28" s="27">
        <v>30</v>
      </c>
      <c r="J28" s="140">
        <v>3.62</v>
      </c>
      <c r="K28" s="28">
        <v>3.55</v>
      </c>
      <c r="L28" s="139">
        <f t="shared" si="0"/>
        <v>4.0222222222222221</v>
      </c>
      <c r="M28" s="72">
        <f t="shared" si="6"/>
        <v>3.62</v>
      </c>
      <c r="N28" s="72">
        <f t="shared" si="6"/>
        <v>3.660222222222222</v>
      </c>
      <c r="O28" s="72">
        <f t="shared" si="6"/>
        <v>3.700444444444444</v>
      </c>
      <c r="P28" s="72">
        <f t="shared" si="6"/>
        <v>3.7406666666666659</v>
      </c>
      <c r="Q28" s="72">
        <f t="shared" si="3"/>
        <v>4.4244444444444451</v>
      </c>
      <c r="R28" s="72">
        <f t="shared" si="4"/>
        <v>3.9820000000000007</v>
      </c>
      <c r="S28" s="72">
        <f t="shared" si="5"/>
        <v>4.4244444444444451</v>
      </c>
      <c r="T28" s="67">
        <f t="shared" si="2"/>
        <v>0.98066298342541425</v>
      </c>
      <c r="V28" s="28">
        <v>15.13</v>
      </c>
      <c r="W28" s="29">
        <v>12.07</v>
      </c>
      <c r="X28" s="29">
        <v>16.190000000000001</v>
      </c>
      <c r="Y28" s="29">
        <v>13.95</v>
      </c>
      <c r="Z28" s="29">
        <v>18.63</v>
      </c>
      <c r="AA28" s="29">
        <v>14.92</v>
      </c>
      <c r="AB28" s="29">
        <v>19.88</v>
      </c>
      <c r="AC28" s="29">
        <v>15.02</v>
      </c>
      <c r="AD28" s="29">
        <v>20.010000000000002</v>
      </c>
      <c r="AE28" s="29">
        <v>15.13</v>
      </c>
      <c r="AF28" s="29">
        <v>20.16</v>
      </c>
      <c r="AG28" s="29">
        <v>15.57</v>
      </c>
      <c r="AH28" s="29">
        <v>20.72</v>
      </c>
      <c r="AI28" s="29">
        <v>12.99</v>
      </c>
      <c r="AJ28" s="29">
        <v>17.96</v>
      </c>
      <c r="AK28" s="30">
        <v>13.07</v>
      </c>
      <c r="AL28" s="30">
        <v>18.07</v>
      </c>
      <c r="AM28" s="30">
        <v>13.15</v>
      </c>
      <c r="AN28" s="30">
        <v>18.18</v>
      </c>
      <c r="AO28" s="27" t="s">
        <v>52</v>
      </c>
      <c r="AP28" s="27" t="s">
        <v>55</v>
      </c>
      <c r="AQ28" s="7"/>
    </row>
    <row r="29" spans="1:43" x14ac:dyDescent="0.3">
      <c r="A29" s="34" t="s">
        <v>48</v>
      </c>
      <c r="B29" s="35" t="s">
        <v>124</v>
      </c>
      <c r="C29" s="36">
        <v>7898133131400</v>
      </c>
      <c r="D29" s="44">
        <v>23828</v>
      </c>
      <c r="E29" s="50">
        <v>15000079</v>
      </c>
      <c r="F29" s="37" t="s">
        <v>203</v>
      </c>
      <c r="G29" s="38" t="s">
        <v>59</v>
      </c>
      <c r="H29" s="46" t="s">
        <v>27</v>
      </c>
      <c r="I29" s="39">
        <v>200</v>
      </c>
      <c r="J29" s="140">
        <v>1.48</v>
      </c>
      <c r="K29" s="40">
        <v>1.45</v>
      </c>
      <c r="L29" s="139">
        <f t="shared" si="0"/>
        <v>1.6444444444444444</v>
      </c>
      <c r="M29" s="72">
        <f t="shared" si="6"/>
        <v>1.48</v>
      </c>
      <c r="N29" s="72">
        <f t="shared" si="6"/>
        <v>1.4964444444444442</v>
      </c>
      <c r="O29" s="72">
        <f t="shared" si="6"/>
        <v>1.5128888888888887</v>
      </c>
      <c r="P29" s="72">
        <f t="shared" si="6"/>
        <v>1.529333333333333</v>
      </c>
      <c r="Q29" s="72">
        <f t="shared" si="3"/>
        <v>1.808888888888889</v>
      </c>
      <c r="R29" s="72">
        <f t="shared" si="4"/>
        <v>1.6280000000000001</v>
      </c>
      <c r="S29" s="72">
        <f t="shared" si="5"/>
        <v>1.808888888888889</v>
      </c>
      <c r="T29" s="67">
        <f t="shared" si="2"/>
        <v>0.97972972972972971</v>
      </c>
      <c r="V29" s="40">
        <v>6.92</v>
      </c>
      <c r="W29" s="41">
        <v>5.52</v>
      </c>
      <c r="X29" s="41">
        <v>7.4</v>
      </c>
      <c r="Y29" s="41">
        <v>6.38</v>
      </c>
      <c r="Z29" s="41">
        <v>8.52</v>
      </c>
      <c r="AA29" s="41">
        <v>6.82</v>
      </c>
      <c r="AB29" s="41">
        <v>9.09</v>
      </c>
      <c r="AC29" s="41">
        <v>6.87</v>
      </c>
      <c r="AD29" s="41">
        <v>9.15</v>
      </c>
      <c r="AE29" s="41">
        <v>6.92</v>
      </c>
      <c r="AF29" s="41">
        <v>9.2200000000000006</v>
      </c>
      <c r="AG29" s="41">
        <v>7.12</v>
      </c>
      <c r="AH29" s="41">
        <v>9.48</v>
      </c>
      <c r="AI29" s="41">
        <v>5.94</v>
      </c>
      <c r="AJ29" s="41">
        <v>8.2100000000000009</v>
      </c>
      <c r="AK29" s="42">
        <v>5.98</v>
      </c>
      <c r="AL29" s="42">
        <v>8.27</v>
      </c>
      <c r="AM29" s="42">
        <v>6.01</v>
      </c>
      <c r="AN29" s="42">
        <v>8.31</v>
      </c>
      <c r="AO29" s="39" t="s">
        <v>52</v>
      </c>
      <c r="AP29" s="39" t="s">
        <v>55</v>
      </c>
      <c r="AQ29" s="51"/>
    </row>
    <row r="30" spans="1:43" x14ac:dyDescent="0.3">
      <c r="A30" s="19" t="s">
        <v>48</v>
      </c>
      <c r="B30" s="20" t="s">
        <v>124</v>
      </c>
      <c r="C30" s="21">
        <v>7898133139253</v>
      </c>
      <c r="D30" s="22">
        <v>23833</v>
      </c>
      <c r="E30" s="23">
        <v>15000080</v>
      </c>
      <c r="F30" s="24" t="s">
        <v>201</v>
      </c>
      <c r="G30" s="25" t="s">
        <v>111</v>
      </c>
      <c r="H30" s="26" t="s">
        <v>27</v>
      </c>
      <c r="I30" s="27">
        <v>24</v>
      </c>
      <c r="J30" s="140">
        <v>3.97</v>
      </c>
      <c r="K30" s="28">
        <v>4.08</v>
      </c>
      <c r="L30" s="139">
        <f t="shared" si="0"/>
        <v>4.4111111111111114</v>
      </c>
      <c r="M30" s="72">
        <f t="shared" si="6"/>
        <v>3.97</v>
      </c>
      <c r="N30" s="72">
        <f t="shared" si="6"/>
        <v>4.0141111111111112</v>
      </c>
      <c r="O30" s="72">
        <f t="shared" si="6"/>
        <v>4.0582222222222226</v>
      </c>
      <c r="P30" s="72">
        <f t="shared" si="6"/>
        <v>4.1023333333333332</v>
      </c>
      <c r="Q30" s="72">
        <f t="shared" si="3"/>
        <v>4.8522222222222231</v>
      </c>
      <c r="R30" s="72">
        <f t="shared" si="4"/>
        <v>4.3670000000000009</v>
      </c>
      <c r="S30" s="72">
        <f t="shared" si="5"/>
        <v>4.8522222222222231</v>
      </c>
      <c r="T30" s="67">
        <f t="shared" si="2"/>
        <v>1.0277078085642317</v>
      </c>
      <c r="V30" s="28">
        <v>17.77</v>
      </c>
      <c r="W30" s="29">
        <v>14.18</v>
      </c>
      <c r="X30" s="29">
        <v>19.02</v>
      </c>
      <c r="Y30" s="29">
        <v>16.38</v>
      </c>
      <c r="Z30" s="29">
        <v>21.88</v>
      </c>
      <c r="AA30" s="29">
        <v>17.52</v>
      </c>
      <c r="AB30" s="29">
        <v>23.35</v>
      </c>
      <c r="AC30" s="29">
        <v>17.64</v>
      </c>
      <c r="AD30" s="29">
        <v>23.5</v>
      </c>
      <c r="AE30" s="29">
        <v>17.77</v>
      </c>
      <c r="AF30" s="29">
        <v>23.68</v>
      </c>
      <c r="AG30" s="29">
        <v>18.28</v>
      </c>
      <c r="AH30" s="29">
        <v>24.33</v>
      </c>
      <c r="AI30" s="29">
        <v>15.26</v>
      </c>
      <c r="AJ30" s="29">
        <v>21.1</v>
      </c>
      <c r="AK30" s="30">
        <v>15.35</v>
      </c>
      <c r="AL30" s="30">
        <v>21.22</v>
      </c>
      <c r="AM30" s="30">
        <v>15.44</v>
      </c>
      <c r="AN30" s="30">
        <v>21.35</v>
      </c>
      <c r="AO30" s="27" t="s">
        <v>52</v>
      </c>
      <c r="AP30" s="27" t="s">
        <v>53</v>
      </c>
      <c r="AQ30" s="7"/>
    </row>
    <row r="31" spans="1:43" x14ac:dyDescent="0.3">
      <c r="A31" s="19" t="s">
        <v>48</v>
      </c>
      <c r="B31" s="20" t="s">
        <v>124</v>
      </c>
      <c r="C31" s="21">
        <v>7898133139246</v>
      </c>
      <c r="D31" s="22">
        <v>23836</v>
      </c>
      <c r="E31" s="23">
        <v>15000081</v>
      </c>
      <c r="F31" s="24" t="s">
        <v>200</v>
      </c>
      <c r="G31" s="25" t="s">
        <v>111</v>
      </c>
      <c r="H31" s="26" t="s">
        <v>27</v>
      </c>
      <c r="I31" s="27">
        <v>24</v>
      </c>
      <c r="J31" s="140">
        <v>3.97</v>
      </c>
      <c r="K31" s="28">
        <v>4.08</v>
      </c>
      <c r="L31" s="139">
        <f t="shared" si="0"/>
        <v>4.4111111111111114</v>
      </c>
      <c r="M31" s="72">
        <f t="shared" si="6"/>
        <v>3.97</v>
      </c>
      <c r="N31" s="72">
        <f t="shared" si="6"/>
        <v>4.0141111111111112</v>
      </c>
      <c r="O31" s="72">
        <f t="shared" si="6"/>
        <v>4.0582222222222226</v>
      </c>
      <c r="P31" s="72">
        <f t="shared" si="6"/>
        <v>4.1023333333333332</v>
      </c>
      <c r="Q31" s="72">
        <f t="shared" si="3"/>
        <v>4.8522222222222231</v>
      </c>
      <c r="R31" s="72">
        <f t="shared" si="4"/>
        <v>4.3670000000000009</v>
      </c>
      <c r="S31" s="72">
        <f t="shared" si="5"/>
        <v>4.8522222222222231</v>
      </c>
      <c r="T31" s="67">
        <f t="shared" si="2"/>
        <v>1.0277078085642317</v>
      </c>
      <c r="V31" s="28">
        <v>17.760000000000002</v>
      </c>
      <c r="W31" s="29">
        <v>14.17</v>
      </c>
      <c r="X31" s="29">
        <v>19</v>
      </c>
      <c r="Y31" s="29">
        <v>16.37</v>
      </c>
      <c r="Z31" s="29">
        <v>21.86</v>
      </c>
      <c r="AA31" s="29">
        <v>17.510000000000002</v>
      </c>
      <c r="AB31" s="29">
        <v>23.34</v>
      </c>
      <c r="AC31" s="29">
        <v>17.63</v>
      </c>
      <c r="AD31" s="29">
        <v>23.49</v>
      </c>
      <c r="AE31" s="29">
        <v>17.760000000000002</v>
      </c>
      <c r="AF31" s="29">
        <v>23.66</v>
      </c>
      <c r="AG31" s="29">
        <v>18.27</v>
      </c>
      <c r="AH31" s="29">
        <v>24.32</v>
      </c>
      <c r="AI31" s="29">
        <v>15.25</v>
      </c>
      <c r="AJ31" s="29">
        <v>21.08</v>
      </c>
      <c r="AK31" s="30">
        <v>15.34</v>
      </c>
      <c r="AL31" s="30">
        <v>21.21</v>
      </c>
      <c r="AM31" s="30">
        <v>15.43</v>
      </c>
      <c r="AN31" s="30">
        <v>21.33</v>
      </c>
      <c r="AO31" s="27" t="s">
        <v>52</v>
      </c>
      <c r="AP31" s="27" t="s">
        <v>53</v>
      </c>
      <c r="AQ31" s="7"/>
    </row>
    <row r="32" spans="1:43" x14ac:dyDescent="0.3">
      <c r="A32" s="19" t="s">
        <v>48</v>
      </c>
      <c r="B32" s="20" t="s">
        <v>124</v>
      </c>
      <c r="C32" s="21">
        <v>7898133139277</v>
      </c>
      <c r="D32" s="22">
        <v>23839</v>
      </c>
      <c r="E32" s="23">
        <v>15000082</v>
      </c>
      <c r="F32" s="24" t="s">
        <v>199</v>
      </c>
      <c r="G32" s="25" t="s">
        <v>111</v>
      </c>
      <c r="H32" s="26" t="s">
        <v>27</v>
      </c>
      <c r="I32" s="27">
        <v>24</v>
      </c>
      <c r="J32" s="140">
        <v>3.97</v>
      </c>
      <c r="K32" s="28">
        <v>4.08</v>
      </c>
      <c r="L32" s="139">
        <f t="shared" si="0"/>
        <v>4.4111111111111114</v>
      </c>
      <c r="M32" s="72">
        <f t="shared" si="6"/>
        <v>3.97</v>
      </c>
      <c r="N32" s="72">
        <f t="shared" si="6"/>
        <v>4.0141111111111112</v>
      </c>
      <c r="O32" s="72">
        <f t="shared" si="6"/>
        <v>4.0582222222222226</v>
      </c>
      <c r="P32" s="72">
        <f t="shared" si="6"/>
        <v>4.1023333333333332</v>
      </c>
      <c r="Q32" s="72">
        <f t="shared" si="3"/>
        <v>4.8522222222222231</v>
      </c>
      <c r="R32" s="72">
        <f t="shared" si="4"/>
        <v>4.3670000000000009</v>
      </c>
      <c r="S32" s="72">
        <f t="shared" si="5"/>
        <v>4.8522222222222231</v>
      </c>
      <c r="T32" s="67">
        <f t="shared" si="2"/>
        <v>1.0277078085642317</v>
      </c>
      <c r="V32" s="28">
        <v>17.77</v>
      </c>
      <c r="W32" s="29">
        <v>14.18</v>
      </c>
      <c r="X32" s="29">
        <v>19.02</v>
      </c>
      <c r="Y32" s="29">
        <v>16.38</v>
      </c>
      <c r="Z32" s="29">
        <v>21.88</v>
      </c>
      <c r="AA32" s="29">
        <v>17.52</v>
      </c>
      <c r="AB32" s="29">
        <v>23.35</v>
      </c>
      <c r="AC32" s="29">
        <v>17.64</v>
      </c>
      <c r="AD32" s="29">
        <v>23.5</v>
      </c>
      <c r="AE32" s="29">
        <v>17.77</v>
      </c>
      <c r="AF32" s="29">
        <v>23.68</v>
      </c>
      <c r="AG32" s="29">
        <v>18.28</v>
      </c>
      <c r="AH32" s="29">
        <v>24.33</v>
      </c>
      <c r="AI32" s="29">
        <v>15.26</v>
      </c>
      <c r="AJ32" s="29">
        <v>21.1</v>
      </c>
      <c r="AK32" s="30">
        <v>15.35</v>
      </c>
      <c r="AL32" s="30">
        <v>21.22</v>
      </c>
      <c r="AM32" s="30">
        <v>15.44</v>
      </c>
      <c r="AN32" s="30">
        <v>21.35</v>
      </c>
      <c r="AO32" s="27" t="s">
        <v>52</v>
      </c>
      <c r="AP32" s="27" t="s">
        <v>53</v>
      </c>
      <c r="AQ32" s="7"/>
    </row>
    <row r="33" spans="1:43" x14ac:dyDescent="0.3">
      <c r="A33" s="19" t="s">
        <v>48</v>
      </c>
      <c r="B33" s="20" t="s">
        <v>124</v>
      </c>
      <c r="C33" s="21">
        <v>7898133139260</v>
      </c>
      <c r="D33" s="22">
        <v>23843</v>
      </c>
      <c r="E33" s="23">
        <v>15000083</v>
      </c>
      <c r="F33" s="24" t="s">
        <v>197</v>
      </c>
      <c r="G33" s="25" t="s">
        <v>111</v>
      </c>
      <c r="H33" s="26" t="s">
        <v>27</v>
      </c>
      <c r="I33" s="27">
        <v>24</v>
      </c>
      <c r="J33" s="140">
        <v>3.97</v>
      </c>
      <c r="K33" s="28">
        <v>4.08</v>
      </c>
      <c r="L33" s="139">
        <f t="shared" si="0"/>
        <v>4.4111111111111114</v>
      </c>
      <c r="M33" s="72">
        <f t="shared" si="6"/>
        <v>3.97</v>
      </c>
      <c r="N33" s="72">
        <f t="shared" si="6"/>
        <v>4.0141111111111112</v>
      </c>
      <c r="O33" s="72">
        <f t="shared" si="6"/>
        <v>4.0582222222222226</v>
      </c>
      <c r="P33" s="72">
        <f t="shared" si="6"/>
        <v>4.1023333333333332</v>
      </c>
      <c r="Q33" s="72">
        <f t="shared" si="3"/>
        <v>4.8522222222222231</v>
      </c>
      <c r="R33" s="72">
        <f t="shared" si="4"/>
        <v>4.3670000000000009</v>
      </c>
      <c r="S33" s="72">
        <f t="shared" si="5"/>
        <v>4.8522222222222231</v>
      </c>
      <c r="T33" s="67">
        <f t="shared" si="2"/>
        <v>1.0277078085642317</v>
      </c>
      <c r="V33" s="28">
        <v>17.77</v>
      </c>
      <c r="W33" s="29">
        <v>14.18</v>
      </c>
      <c r="X33" s="29">
        <v>19.02</v>
      </c>
      <c r="Y33" s="29">
        <v>16.38</v>
      </c>
      <c r="Z33" s="29">
        <v>21.88</v>
      </c>
      <c r="AA33" s="29">
        <v>17.52</v>
      </c>
      <c r="AB33" s="29">
        <v>23.35</v>
      </c>
      <c r="AC33" s="29">
        <v>17.64</v>
      </c>
      <c r="AD33" s="29">
        <v>23.5</v>
      </c>
      <c r="AE33" s="29">
        <v>17.77</v>
      </c>
      <c r="AF33" s="29">
        <v>23.68</v>
      </c>
      <c r="AG33" s="29">
        <v>18.28</v>
      </c>
      <c r="AH33" s="29">
        <v>24.33</v>
      </c>
      <c r="AI33" s="29">
        <v>15.26</v>
      </c>
      <c r="AJ33" s="29">
        <v>21.1</v>
      </c>
      <c r="AK33" s="30">
        <v>15.35</v>
      </c>
      <c r="AL33" s="30">
        <v>21.22</v>
      </c>
      <c r="AM33" s="30">
        <v>15.44</v>
      </c>
      <c r="AN33" s="30">
        <v>21.35</v>
      </c>
      <c r="AO33" s="27" t="s">
        <v>52</v>
      </c>
      <c r="AP33" s="27" t="s">
        <v>53</v>
      </c>
      <c r="AQ33" s="7"/>
    </row>
    <row r="34" spans="1:43" x14ac:dyDescent="0.3">
      <c r="A34" s="19" t="s">
        <v>48</v>
      </c>
      <c r="B34" s="20" t="s">
        <v>124</v>
      </c>
      <c r="C34" s="21">
        <v>7898133139239</v>
      </c>
      <c r="D34" s="22">
        <v>23846</v>
      </c>
      <c r="E34" s="23">
        <v>15000084</v>
      </c>
      <c r="F34" s="24" t="s">
        <v>196</v>
      </c>
      <c r="G34" s="25" t="s">
        <v>111</v>
      </c>
      <c r="H34" s="26" t="s">
        <v>27</v>
      </c>
      <c r="I34" s="27">
        <v>24</v>
      </c>
      <c r="J34" s="140">
        <v>3.97</v>
      </c>
      <c r="K34" s="28">
        <v>4.08</v>
      </c>
      <c r="L34" s="139">
        <f t="shared" si="0"/>
        <v>4.4111111111111114</v>
      </c>
      <c r="M34" s="72">
        <f t="shared" si="6"/>
        <v>3.97</v>
      </c>
      <c r="N34" s="72">
        <f t="shared" si="6"/>
        <v>4.0141111111111112</v>
      </c>
      <c r="O34" s="72">
        <f t="shared" si="6"/>
        <v>4.0582222222222226</v>
      </c>
      <c r="P34" s="72">
        <f t="shared" si="6"/>
        <v>4.1023333333333332</v>
      </c>
      <c r="Q34" s="72">
        <f t="shared" si="3"/>
        <v>4.8522222222222231</v>
      </c>
      <c r="R34" s="72">
        <f t="shared" si="4"/>
        <v>4.3670000000000009</v>
      </c>
      <c r="S34" s="72">
        <f t="shared" si="5"/>
        <v>4.8522222222222231</v>
      </c>
      <c r="T34" s="67">
        <f t="shared" si="2"/>
        <v>1.0277078085642317</v>
      </c>
      <c r="V34" s="28">
        <v>17.77</v>
      </c>
      <c r="W34" s="29">
        <v>14.18</v>
      </c>
      <c r="X34" s="29">
        <v>19.02</v>
      </c>
      <c r="Y34" s="29">
        <v>16.38</v>
      </c>
      <c r="Z34" s="29">
        <v>21.88</v>
      </c>
      <c r="AA34" s="29">
        <v>17.52</v>
      </c>
      <c r="AB34" s="29">
        <v>23.35</v>
      </c>
      <c r="AC34" s="29">
        <v>17.64</v>
      </c>
      <c r="AD34" s="29">
        <v>23.5</v>
      </c>
      <c r="AE34" s="29">
        <v>17.77</v>
      </c>
      <c r="AF34" s="29">
        <v>23.68</v>
      </c>
      <c r="AG34" s="29">
        <v>18.28</v>
      </c>
      <c r="AH34" s="29">
        <v>24.33</v>
      </c>
      <c r="AI34" s="29">
        <v>15.26</v>
      </c>
      <c r="AJ34" s="29">
        <v>21.1</v>
      </c>
      <c r="AK34" s="30">
        <v>15.35</v>
      </c>
      <c r="AL34" s="30">
        <v>21.22</v>
      </c>
      <c r="AM34" s="30">
        <v>15.44</v>
      </c>
      <c r="AN34" s="30">
        <v>21.35</v>
      </c>
      <c r="AO34" s="27" t="s">
        <v>52</v>
      </c>
      <c r="AP34" s="27" t="s">
        <v>53</v>
      </c>
      <c r="AQ34" s="7"/>
    </row>
    <row r="35" spans="1:43" x14ac:dyDescent="0.3">
      <c r="A35" s="19" t="s">
        <v>48</v>
      </c>
      <c r="B35" s="20" t="s">
        <v>124</v>
      </c>
      <c r="C35" s="21">
        <v>7898133137297</v>
      </c>
      <c r="D35" s="22">
        <v>23842</v>
      </c>
      <c r="E35" s="23">
        <v>15000161</v>
      </c>
      <c r="F35" s="24" t="s">
        <v>198</v>
      </c>
      <c r="G35" s="25" t="s">
        <v>111</v>
      </c>
      <c r="H35" s="26" t="s">
        <v>27</v>
      </c>
      <c r="I35" s="27">
        <v>30</v>
      </c>
      <c r="J35" s="140">
        <v>4.3899999999999997</v>
      </c>
      <c r="K35" s="28">
        <v>4.3099999999999996</v>
      </c>
      <c r="L35" s="139">
        <f t="shared" si="0"/>
        <v>4.8777777777777773</v>
      </c>
      <c r="M35" s="72">
        <f t="shared" si="6"/>
        <v>4.3899999999999997</v>
      </c>
      <c r="N35" s="72">
        <f t="shared" si="6"/>
        <v>4.4387777777777773</v>
      </c>
      <c r="O35" s="72">
        <f t="shared" si="6"/>
        <v>4.4875555555555549</v>
      </c>
      <c r="P35" s="72">
        <f t="shared" si="6"/>
        <v>4.5363333333333324</v>
      </c>
      <c r="Q35" s="72">
        <f t="shared" si="3"/>
        <v>5.3655555555555559</v>
      </c>
      <c r="R35" s="72">
        <f t="shared" si="4"/>
        <v>4.8290000000000006</v>
      </c>
      <c r="S35" s="72">
        <f t="shared" si="5"/>
        <v>5.3655555555555559</v>
      </c>
      <c r="T35" s="67">
        <f t="shared" si="2"/>
        <v>0.98177676537585423</v>
      </c>
      <c r="V35" s="28">
        <v>31.64</v>
      </c>
      <c r="W35" s="29">
        <v>25.24</v>
      </c>
      <c r="X35" s="29">
        <v>33.85</v>
      </c>
      <c r="Y35" s="29">
        <v>29.17</v>
      </c>
      <c r="Z35" s="29">
        <v>38.96</v>
      </c>
      <c r="AA35" s="29">
        <v>31.2</v>
      </c>
      <c r="AB35" s="29">
        <v>41.58</v>
      </c>
      <c r="AC35" s="29">
        <v>31.41</v>
      </c>
      <c r="AD35" s="29">
        <v>41.85</v>
      </c>
      <c r="AE35" s="29">
        <v>31.64</v>
      </c>
      <c r="AF35" s="29">
        <v>42.15</v>
      </c>
      <c r="AG35" s="29">
        <v>32.56</v>
      </c>
      <c r="AH35" s="29">
        <v>43.34</v>
      </c>
      <c r="AI35" s="29">
        <v>27.16</v>
      </c>
      <c r="AJ35" s="29">
        <v>37.549999999999997</v>
      </c>
      <c r="AK35" s="30">
        <v>27.33</v>
      </c>
      <c r="AL35" s="30">
        <v>37.78</v>
      </c>
      <c r="AM35" s="30">
        <v>27.49</v>
      </c>
      <c r="AN35" s="30">
        <v>38</v>
      </c>
      <c r="AO35" s="27" t="s">
        <v>52</v>
      </c>
      <c r="AP35" s="27" t="s">
        <v>53</v>
      </c>
      <c r="AQ35" s="7"/>
    </row>
    <row r="36" spans="1:43" x14ac:dyDescent="0.3">
      <c r="A36" s="19" t="s">
        <v>48</v>
      </c>
      <c r="B36" s="20" t="s">
        <v>124</v>
      </c>
      <c r="C36" s="21">
        <v>7898133137334</v>
      </c>
      <c r="D36" s="22">
        <v>23847</v>
      </c>
      <c r="E36" s="23">
        <v>15000162</v>
      </c>
      <c r="F36" s="24" t="s">
        <v>195</v>
      </c>
      <c r="G36" s="25" t="s">
        <v>111</v>
      </c>
      <c r="H36" s="26" t="s">
        <v>27</v>
      </c>
      <c r="I36" s="27">
        <v>30</v>
      </c>
      <c r="J36" s="140">
        <v>4.3899999999999997</v>
      </c>
      <c r="K36" s="28">
        <v>4.3099999999999996</v>
      </c>
      <c r="L36" s="139">
        <f t="shared" si="0"/>
        <v>4.8777777777777773</v>
      </c>
      <c r="M36" s="72">
        <f t="shared" si="6"/>
        <v>4.3899999999999997</v>
      </c>
      <c r="N36" s="72">
        <f t="shared" si="6"/>
        <v>4.4387777777777773</v>
      </c>
      <c r="O36" s="72">
        <f t="shared" si="6"/>
        <v>4.4875555555555549</v>
      </c>
      <c r="P36" s="72">
        <f t="shared" si="6"/>
        <v>4.5363333333333324</v>
      </c>
      <c r="Q36" s="72">
        <f t="shared" si="3"/>
        <v>5.3655555555555559</v>
      </c>
      <c r="R36" s="72">
        <f t="shared" si="4"/>
        <v>4.8290000000000006</v>
      </c>
      <c r="S36" s="72">
        <f t="shared" si="5"/>
        <v>5.3655555555555559</v>
      </c>
      <c r="T36" s="67">
        <f t="shared" si="2"/>
        <v>0.98177676537585423</v>
      </c>
      <c r="V36" s="28">
        <v>27.63</v>
      </c>
      <c r="W36" s="29">
        <v>22.04</v>
      </c>
      <c r="X36" s="29">
        <v>29.56</v>
      </c>
      <c r="Y36" s="29">
        <v>25.48</v>
      </c>
      <c r="Z36" s="29">
        <v>34.03</v>
      </c>
      <c r="AA36" s="29">
        <v>27.24</v>
      </c>
      <c r="AB36" s="29">
        <v>36.299999999999997</v>
      </c>
      <c r="AC36" s="29">
        <v>27.43</v>
      </c>
      <c r="AD36" s="29">
        <v>36.549999999999997</v>
      </c>
      <c r="AE36" s="29">
        <v>27.63</v>
      </c>
      <c r="AF36" s="29">
        <v>36.81</v>
      </c>
      <c r="AG36" s="29">
        <v>28.43</v>
      </c>
      <c r="AH36" s="29">
        <v>37.840000000000003</v>
      </c>
      <c r="AI36" s="29">
        <v>23.72</v>
      </c>
      <c r="AJ36" s="29">
        <v>32.79</v>
      </c>
      <c r="AK36" s="30">
        <v>23.86</v>
      </c>
      <c r="AL36" s="30">
        <v>32.99</v>
      </c>
      <c r="AM36" s="30">
        <v>24.01</v>
      </c>
      <c r="AN36" s="30">
        <v>33.19</v>
      </c>
      <c r="AO36" s="27" t="s">
        <v>52</v>
      </c>
      <c r="AP36" s="27" t="s">
        <v>53</v>
      </c>
      <c r="AQ36" s="7"/>
    </row>
    <row r="37" spans="1:43" x14ac:dyDescent="0.3">
      <c r="A37" s="19" t="s">
        <v>48</v>
      </c>
      <c r="B37" s="20" t="s">
        <v>124</v>
      </c>
      <c r="C37" s="21">
        <v>7898133137372</v>
      </c>
      <c r="D37" s="22">
        <v>23850</v>
      </c>
      <c r="E37" s="23">
        <v>15000163</v>
      </c>
      <c r="F37" s="24" t="s">
        <v>194</v>
      </c>
      <c r="G37" s="25" t="s">
        <v>111</v>
      </c>
      <c r="H37" s="26" t="s">
        <v>27</v>
      </c>
      <c r="I37" s="27">
        <v>30</v>
      </c>
      <c r="J37" s="140">
        <v>4.3899999999999997</v>
      </c>
      <c r="K37" s="28">
        <v>4.3099999999999996</v>
      </c>
      <c r="L37" s="139">
        <f t="shared" si="0"/>
        <v>4.8777777777777773</v>
      </c>
      <c r="M37" s="72">
        <f t="shared" si="6"/>
        <v>4.3899999999999997</v>
      </c>
      <c r="N37" s="72">
        <f t="shared" si="6"/>
        <v>4.4387777777777773</v>
      </c>
      <c r="O37" s="72">
        <f t="shared" si="6"/>
        <v>4.4875555555555549</v>
      </c>
      <c r="P37" s="72">
        <f t="shared" si="6"/>
        <v>4.5363333333333324</v>
      </c>
      <c r="Q37" s="72">
        <f t="shared" si="3"/>
        <v>5.3655555555555559</v>
      </c>
      <c r="R37" s="72">
        <f t="shared" si="4"/>
        <v>4.8290000000000006</v>
      </c>
      <c r="S37" s="72">
        <f t="shared" si="5"/>
        <v>5.3655555555555559</v>
      </c>
      <c r="T37" s="67">
        <f t="shared" si="2"/>
        <v>0.98177676537585423</v>
      </c>
      <c r="V37" s="28">
        <v>32.68</v>
      </c>
      <c r="W37" s="29">
        <v>26.07</v>
      </c>
      <c r="X37" s="29">
        <v>34.97</v>
      </c>
      <c r="Y37" s="29">
        <v>30.13</v>
      </c>
      <c r="Z37" s="29">
        <v>40.24</v>
      </c>
      <c r="AA37" s="29">
        <v>32.22</v>
      </c>
      <c r="AB37" s="29">
        <v>42.94</v>
      </c>
      <c r="AC37" s="29">
        <v>32.450000000000003</v>
      </c>
      <c r="AD37" s="29">
        <v>43.24</v>
      </c>
      <c r="AE37" s="29">
        <v>32.68</v>
      </c>
      <c r="AF37" s="29">
        <v>43.54</v>
      </c>
      <c r="AG37" s="29">
        <v>33.630000000000003</v>
      </c>
      <c r="AH37" s="29">
        <v>44.76</v>
      </c>
      <c r="AI37" s="29">
        <v>28.05</v>
      </c>
      <c r="AJ37" s="29">
        <v>38.78</v>
      </c>
      <c r="AK37" s="30">
        <v>28.22</v>
      </c>
      <c r="AL37" s="30">
        <v>39.01</v>
      </c>
      <c r="AM37" s="30">
        <v>28.4</v>
      </c>
      <c r="AN37" s="30">
        <v>39.26</v>
      </c>
      <c r="AO37" s="27" t="s">
        <v>52</v>
      </c>
      <c r="AP37" s="27" t="s">
        <v>53</v>
      </c>
      <c r="AQ37" s="7"/>
    </row>
    <row r="38" spans="1:43" x14ac:dyDescent="0.3">
      <c r="A38" s="19" t="s">
        <v>48</v>
      </c>
      <c r="B38" s="20" t="s">
        <v>124</v>
      </c>
      <c r="C38" s="21">
        <v>7898133137310</v>
      </c>
      <c r="D38" s="22">
        <v>23855</v>
      </c>
      <c r="E38" s="23">
        <v>15000164</v>
      </c>
      <c r="F38" s="24" t="s">
        <v>192</v>
      </c>
      <c r="G38" s="25" t="s">
        <v>111</v>
      </c>
      <c r="H38" s="26" t="s">
        <v>27</v>
      </c>
      <c r="I38" s="27">
        <v>30</v>
      </c>
      <c r="J38" s="140">
        <v>4.3899999999999997</v>
      </c>
      <c r="K38" s="28">
        <v>4.3099999999999996</v>
      </c>
      <c r="L38" s="139">
        <f t="shared" si="0"/>
        <v>4.8777777777777773</v>
      </c>
      <c r="M38" s="72">
        <f t="shared" si="6"/>
        <v>4.3899999999999997</v>
      </c>
      <c r="N38" s="72">
        <f t="shared" si="6"/>
        <v>4.4387777777777773</v>
      </c>
      <c r="O38" s="72">
        <f t="shared" si="6"/>
        <v>4.4875555555555549</v>
      </c>
      <c r="P38" s="72">
        <f t="shared" si="6"/>
        <v>4.5363333333333324</v>
      </c>
      <c r="Q38" s="72">
        <f t="shared" si="3"/>
        <v>5.3655555555555559</v>
      </c>
      <c r="R38" s="72">
        <f t="shared" si="4"/>
        <v>4.8290000000000006</v>
      </c>
      <c r="S38" s="72">
        <f t="shared" si="5"/>
        <v>5.3655555555555559</v>
      </c>
      <c r="T38" s="67">
        <f t="shared" si="2"/>
        <v>0.98177676537585423</v>
      </c>
      <c r="V38" s="28">
        <v>32.61</v>
      </c>
      <c r="W38" s="29">
        <v>26.02</v>
      </c>
      <c r="X38" s="29">
        <v>34.9</v>
      </c>
      <c r="Y38" s="29">
        <v>30.07</v>
      </c>
      <c r="Z38" s="29">
        <v>40.159999999999997</v>
      </c>
      <c r="AA38" s="29">
        <v>32.15</v>
      </c>
      <c r="AB38" s="29">
        <v>42.85</v>
      </c>
      <c r="AC38" s="29">
        <v>32.380000000000003</v>
      </c>
      <c r="AD38" s="29">
        <v>43.15</v>
      </c>
      <c r="AE38" s="29">
        <v>32.61</v>
      </c>
      <c r="AF38" s="29">
        <v>43.45</v>
      </c>
      <c r="AG38" s="29">
        <v>33.549999999999997</v>
      </c>
      <c r="AH38" s="29">
        <v>44.66</v>
      </c>
      <c r="AI38" s="29">
        <v>27.99</v>
      </c>
      <c r="AJ38" s="29">
        <v>38.700000000000003</v>
      </c>
      <c r="AK38" s="30">
        <v>28.16</v>
      </c>
      <c r="AL38" s="30">
        <v>38.93</v>
      </c>
      <c r="AM38" s="30">
        <v>28.34</v>
      </c>
      <c r="AN38" s="30">
        <v>39.18</v>
      </c>
      <c r="AO38" s="27" t="s">
        <v>52</v>
      </c>
      <c r="AP38" s="27" t="s">
        <v>53</v>
      </c>
      <c r="AQ38" s="7"/>
    </row>
    <row r="39" spans="1:43" x14ac:dyDescent="0.3">
      <c r="A39" s="19" t="s">
        <v>48</v>
      </c>
      <c r="B39" s="20" t="s">
        <v>124</v>
      </c>
      <c r="C39" s="21">
        <v>7898133137396</v>
      </c>
      <c r="D39" s="22">
        <v>23862</v>
      </c>
      <c r="E39" s="23">
        <v>15000165</v>
      </c>
      <c r="F39" s="24" t="s">
        <v>190</v>
      </c>
      <c r="G39" s="25" t="s">
        <v>111</v>
      </c>
      <c r="H39" s="26" t="s">
        <v>27</v>
      </c>
      <c r="I39" s="27">
        <v>30</v>
      </c>
      <c r="J39" s="140">
        <v>4.3899999999999997</v>
      </c>
      <c r="K39" s="28">
        <v>4.3099999999999996</v>
      </c>
      <c r="L39" s="139">
        <f t="shared" ref="L39:L70" si="7">J39/(100%-$L$5)</f>
        <v>4.8777777777777773</v>
      </c>
      <c r="M39" s="72">
        <f t="shared" si="6"/>
        <v>4.3899999999999997</v>
      </c>
      <c r="N39" s="72">
        <f t="shared" si="6"/>
        <v>4.4387777777777773</v>
      </c>
      <c r="O39" s="72">
        <f t="shared" si="6"/>
        <v>4.4875555555555549</v>
      </c>
      <c r="P39" s="72">
        <f t="shared" si="6"/>
        <v>4.5363333333333324</v>
      </c>
      <c r="Q39" s="72">
        <f t="shared" si="3"/>
        <v>5.3655555555555559</v>
      </c>
      <c r="R39" s="72">
        <f t="shared" si="4"/>
        <v>4.8290000000000006</v>
      </c>
      <c r="S39" s="72">
        <f t="shared" si="5"/>
        <v>5.3655555555555559</v>
      </c>
      <c r="T39" s="67">
        <f t="shared" ref="T39:T70" si="8">K39/M39</f>
        <v>0.98177676537585423</v>
      </c>
      <c r="V39" s="28">
        <v>27.63</v>
      </c>
      <c r="W39" s="29">
        <v>22.04</v>
      </c>
      <c r="X39" s="29">
        <v>29.56</v>
      </c>
      <c r="Y39" s="29">
        <v>25.48</v>
      </c>
      <c r="Z39" s="29">
        <v>34.03</v>
      </c>
      <c r="AA39" s="29">
        <v>27.24</v>
      </c>
      <c r="AB39" s="29">
        <v>36.299999999999997</v>
      </c>
      <c r="AC39" s="29">
        <v>27.43</v>
      </c>
      <c r="AD39" s="29">
        <v>36.549999999999997</v>
      </c>
      <c r="AE39" s="29">
        <v>27.63</v>
      </c>
      <c r="AF39" s="29">
        <v>36.81</v>
      </c>
      <c r="AG39" s="29">
        <v>28.43</v>
      </c>
      <c r="AH39" s="29">
        <v>37.840000000000003</v>
      </c>
      <c r="AI39" s="29">
        <v>23.72</v>
      </c>
      <c r="AJ39" s="29">
        <v>32.79</v>
      </c>
      <c r="AK39" s="30">
        <v>23.86</v>
      </c>
      <c r="AL39" s="30">
        <v>32.99</v>
      </c>
      <c r="AM39" s="30">
        <v>24.01</v>
      </c>
      <c r="AN39" s="30">
        <v>33.19</v>
      </c>
      <c r="AO39" s="27" t="s">
        <v>52</v>
      </c>
      <c r="AP39" s="27" t="s">
        <v>53</v>
      </c>
      <c r="AQ39" s="7"/>
    </row>
    <row r="40" spans="1:43" x14ac:dyDescent="0.3">
      <c r="A40" s="19" t="s">
        <v>48</v>
      </c>
      <c r="B40" s="20" t="s">
        <v>124</v>
      </c>
      <c r="C40" s="21">
        <v>7898133137358</v>
      </c>
      <c r="D40" s="22">
        <v>23867</v>
      </c>
      <c r="E40" s="23">
        <v>15000166</v>
      </c>
      <c r="F40" s="24" t="s">
        <v>188</v>
      </c>
      <c r="G40" s="25" t="s">
        <v>111</v>
      </c>
      <c r="H40" s="26" t="s">
        <v>27</v>
      </c>
      <c r="I40" s="27">
        <v>30</v>
      </c>
      <c r="J40" s="140">
        <v>4.3899999999999997</v>
      </c>
      <c r="K40" s="28">
        <v>4.3099999999999987</v>
      </c>
      <c r="L40" s="139">
        <f t="shared" si="7"/>
        <v>4.8777777777777773</v>
      </c>
      <c r="M40" s="72">
        <f t="shared" ref="M40:P62" si="9">$L40*(100%-M$6)</f>
        <v>4.3899999999999997</v>
      </c>
      <c r="N40" s="72">
        <f t="shared" si="9"/>
        <v>4.4387777777777773</v>
      </c>
      <c r="O40" s="72">
        <f t="shared" si="9"/>
        <v>4.4875555555555549</v>
      </c>
      <c r="P40" s="72">
        <f t="shared" si="9"/>
        <v>4.5363333333333324</v>
      </c>
      <c r="Q40" s="72">
        <f t="shared" si="3"/>
        <v>5.3655555555555559</v>
      </c>
      <c r="R40" s="72">
        <f t="shared" si="4"/>
        <v>4.8290000000000006</v>
      </c>
      <c r="S40" s="72">
        <f t="shared" si="5"/>
        <v>5.3655555555555559</v>
      </c>
      <c r="T40" s="67">
        <f t="shared" si="8"/>
        <v>0.98177676537585401</v>
      </c>
      <c r="V40" s="28">
        <v>27.53</v>
      </c>
      <c r="W40" s="29">
        <v>21.96</v>
      </c>
      <c r="X40" s="29">
        <v>29.45</v>
      </c>
      <c r="Y40" s="29">
        <v>25.38</v>
      </c>
      <c r="Z40" s="29">
        <v>33.9</v>
      </c>
      <c r="AA40" s="29">
        <v>27.14</v>
      </c>
      <c r="AB40" s="29">
        <v>36.17</v>
      </c>
      <c r="AC40" s="29">
        <v>27.33</v>
      </c>
      <c r="AD40" s="29">
        <v>36.42</v>
      </c>
      <c r="AE40" s="29">
        <v>27.53</v>
      </c>
      <c r="AF40" s="29">
        <v>36.68</v>
      </c>
      <c r="AG40" s="29">
        <v>28.33</v>
      </c>
      <c r="AH40" s="29">
        <v>37.71</v>
      </c>
      <c r="AI40" s="29">
        <v>23.63</v>
      </c>
      <c r="AJ40" s="29">
        <v>32.67</v>
      </c>
      <c r="AK40" s="30">
        <v>23.78</v>
      </c>
      <c r="AL40" s="30">
        <v>32.869999999999997</v>
      </c>
      <c r="AM40" s="30">
        <v>23.92</v>
      </c>
      <c r="AN40" s="30">
        <v>33.07</v>
      </c>
      <c r="AO40" s="27" t="s">
        <v>52</v>
      </c>
      <c r="AP40" s="27" t="s">
        <v>53</v>
      </c>
      <c r="AQ40" s="7"/>
    </row>
    <row r="41" spans="1:43" x14ac:dyDescent="0.3">
      <c r="A41" s="19" t="s">
        <v>48</v>
      </c>
      <c r="B41" s="20" t="s">
        <v>124</v>
      </c>
      <c r="C41" s="21">
        <v>7898133134234</v>
      </c>
      <c r="D41" s="22">
        <v>23851</v>
      </c>
      <c r="E41" s="23">
        <v>15000085</v>
      </c>
      <c r="F41" s="24" t="s">
        <v>193</v>
      </c>
      <c r="G41" s="25" t="s">
        <v>109</v>
      </c>
      <c r="H41" s="26" t="s">
        <v>27</v>
      </c>
      <c r="I41" s="27">
        <v>100</v>
      </c>
      <c r="J41" s="140">
        <v>1.88</v>
      </c>
      <c r="K41" s="28">
        <v>1.84</v>
      </c>
      <c r="L41" s="139">
        <f t="shared" si="7"/>
        <v>2.0888888888888886</v>
      </c>
      <c r="M41" s="72">
        <f t="shared" si="9"/>
        <v>1.8799999999999997</v>
      </c>
      <c r="N41" s="72">
        <f t="shared" si="9"/>
        <v>1.9008888888888884</v>
      </c>
      <c r="O41" s="72">
        <f t="shared" si="9"/>
        <v>1.9217777777777774</v>
      </c>
      <c r="P41" s="72">
        <f t="shared" si="9"/>
        <v>1.9426666666666661</v>
      </c>
      <c r="Q41" s="72">
        <f t="shared" si="3"/>
        <v>2.2977777777777777</v>
      </c>
      <c r="R41" s="72">
        <f t="shared" si="4"/>
        <v>2.0680000000000001</v>
      </c>
      <c r="S41" s="72">
        <f t="shared" si="5"/>
        <v>2.2977777777777777</v>
      </c>
      <c r="T41" s="67">
        <f t="shared" si="8"/>
        <v>0.97872340425531934</v>
      </c>
      <c r="V41" s="28">
        <v>21.06</v>
      </c>
      <c r="W41" s="29">
        <v>16.8</v>
      </c>
      <c r="X41" s="29">
        <v>22.53</v>
      </c>
      <c r="Y41" s="29">
        <v>19.420000000000002</v>
      </c>
      <c r="Z41" s="29">
        <v>25.94</v>
      </c>
      <c r="AA41" s="29">
        <v>20.76</v>
      </c>
      <c r="AB41" s="29">
        <v>27.67</v>
      </c>
      <c r="AC41" s="29">
        <v>20.91</v>
      </c>
      <c r="AD41" s="29">
        <v>27.86</v>
      </c>
      <c r="AE41" s="29">
        <v>21.06</v>
      </c>
      <c r="AF41" s="29">
        <v>28.06</v>
      </c>
      <c r="AG41" s="29">
        <v>21.67</v>
      </c>
      <c r="AH41" s="29">
        <v>28.84</v>
      </c>
      <c r="AI41" s="29">
        <v>18.079999999999998</v>
      </c>
      <c r="AJ41" s="29">
        <v>25</v>
      </c>
      <c r="AK41" s="30">
        <v>18.190000000000001</v>
      </c>
      <c r="AL41" s="30">
        <v>25.15</v>
      </c>
      <c r="AM41" s="30">
        <v>18.3</v>
      </c>
      <c r="AN41" s="30">
        <v>25.3</v>
      </c>
      <c r="AO41" s="27" t="s">
        <v>52</v>
      </c>
      <c r="AP41" s="27" t="s">
        <v>55</v>
      </c>
      <c r="AQ41" s="7"/>
    </row>
    <row r="42" spans="1:43" x14ac:dyDescent="0.3">
      <c r="A42" s="34" t="s">
        <v>48</v>
      </c>
      <c r="B42" s="35" t="s">
        <v>124</v>
      </c>
      <c r="C42" s="36">
        <v>7898133134760</v>
      </c>
      <c r="D42" s="44">
        <v>23857</v>
      </c>
      <c r="E42" s="50">
        <v>15000086</v>
      </c>
      <c r="F42" s="37" t="s">
        <v>191</v>
      </c>
      <c r="G42" s="38" t="s">
        <v>109</v>
      </c>
      <c r="H42" s="46" t="s">
        <v>27</v>
      </c>
      <c r="I42" s="39">
        <v>50</v>
      </c>
      <c r="J42" s="140">
        <v>4.34</v>
      </c>
      <c r="K42" s="40">
        <v>4.2622</v>
      </c>
      <c r="L42" s="139">
        <f t="shared" si="7"/>
        <v>4.822222222222222</v>
      </c>
      <c r="M42" s="72">
        <f t="shared" si="9"/>
        <v>4.34</v>
      </c>
      <c r="N42" s="72">
        <f t="shared" si="9"/>
        <v>4.3882222222222218</v>
      </c>
      <c r="O42" s="72">
        <f t="shared" si="9"/>
        <v>4.4364444444444437</v>
      </c>
      <c r="P42" s="72">
        <f t="shared" si="9"/>
        <v>4.4846666666666657</v>
      </c>
      <c r="Q42" s="72">
        <f t="shared" si="3"/>
        <v>5.304444444444445</v>
      </c>
      <c r="R42" s="72">
        <f t="shared" si="4"/>
        <v>4.7740000000000009</v>
      </c>
      <c r="S42" s="72">
        <f t="shared" si="5"/>
        <v>5.304444444444445</v>
      </c>
      <c r="T42" s="67">
        <f t="shared" si="8"/>
        <v>0.98207373271889409</v>
      </c>
      <c r="V42" s="40">
        <v>23.93</v>
      </c>
      <c r="W42" s="41">
        <v>19.09</v>
      </c>
      <c r="X42" s="41">
        <v>25.6</v>
      </c>
      <c r="Y42" s="41">
        <v>22.06</v>
      </c>
      <c r="Z42" s="41">
        <v>29.46</v>
      </c>
      <c r="AA42" s="41">
        <v>23.59</v>
      </c>
      <c r="AB42" s="41">
        <v>31.44</v>
      </c>
      <c r="AC42" s="41">
        <v>23.76</v>
      </c>
      <c r="AD42" s="41">
        <v>31.66</v>
      </c>
      <c r="AE42" s="41">
        <v>23.93</v>
      </c>
      <c r="AF42" s="41">
        <v>31.88</v>
      </c>
      <c r="AG42" s="41">
        <v>24.62</v>
      </c>
      <c r="AH42" s="41">
        <v>32.770000000000003</v>
      </c>
      <c r="AI42" s="41">
        <v>20.54</v>
      </c>
      <c r="AJ42" s="41">
        <v>28.4</v>
      </c>
      <c r="AK42" s="42">
        <v>20.67</v>
      </c>
      <c r="AL42" s="42">
        <v>28.58</v>
      </c>
      <c r="AM42" s="42">
        <v>20.79</v>
      </c>
      <c r="AN42" s="42">
        <v>28.74</v>
      </c>
      <c r="AO42" s="39" t="s">
        <v>52</v>
      </c>
      <c r="AP42" s="39" t="s">
        <v>55</v>
      </c>
      <c r="AQ42" s="51"/>
    </row>
    <row r="43" spans="1:43" x14ac:dyDescent="0.3">
      <c r="A43" s="19" t="s">
        <v>48</v>
      </c>
      <c r="B43" s="20" t="s">
        <v>124</v>
      </c>
      <c r="C43" s="21">
        <v>7898133130281</v>
      </c>
      <c r="D43" s="22">
        <v>23863</v>
      </c>
      <c r="E43" s="23">
        <v>15000087</v>
      </c>
      <c r="F43" s="24" t="s">
        <v>189</v>
      </c>
      <c r="G43" s="25" t="s">
        <v>59</v>
      </c>
      <c r="H43" s="26" t="s">
        <v>27</v>
      </c>
      <c r="I43" s="27">
        <v>50</v>
      </c>
      <c r="J43" s="140">
        <v>3.54</v>
      </c>
      <c r="K43" s="28"/>
      <c r="L43" s="139">
        <f t="shared" si="7"/>
        <v>3.9333333333333331</v>
      </c>
      <c r="M43" s="72">
        <f t="shared" si="9"/>
        <v>3.54</v>
      </c>
      <c r="N43" s="72">
        <f t="shared" si="9"/>
        <v>3.579333333333333</v>
      </c>
      <c r="O43" s="72">
        <f t="shared" si="9"/>
        <v>3.618666666666666</v>
      </c>
      <c r="P43" s="72">
        <f t="shared" si="9"/>
        <v>3.657999999999999</v>
      </c>
      <c r="Q43" s="72">
        <f t="shared" si="3"/>
        <v>4.3266666666666671</v>
      </c>
      <c r="R43" s="72">
        <f t="shared" si="4"/>
        <v>3.8940000000000006</v>
      </c>
      <c r="S43" s="72">
        <f t="shared" si="5"/>
        <v>4.3266666666666671</v>
      </c>
      <c r="T43" s="67">
        <f t="shared" si="8"/>
        <v>0</v>
      </c>
      <c r="V43" s="28">
        <v>21.63</v>
      </c>
      <c r="W43" s="29">
        <v>17.260000000000002</v>
      </c>
      <c r="X43" s="29">
        <v>23.15</v>
      </c>
      <c r="Y43" s="29">
        <v>19.940000000000001</v>
      </c>
      <c r="Z43" s="29">
        <v>26.63</v>
      </c>
      <c r="AA43" s="29">
        <v>21.33</v>
      </c>
      <c r="AB43" s="29">
        <v>28.43</v>
      </c>
      <c r="AC43" s="29">
        <v>21.47</v>
      </c>
      <c r="AD43" s="29">
        <v>28.61</v>
      </c>
      <c r="AE43" s="29">
        <v>21.63</v>
      </c>
      <c r="AF43" s="29">
        <v>28.82</v>
      </c>
      <c r="AG43" s="29">
        <v>22.26</v>
      </c>
      <c r="AH43" s="29">
        <v>29.63</v>
      </c>
      <c r="AI43" s="29">
        <v>18.57</v>
      </c>
      <c r="AJ43" s="29">
        <v>25.67</v>
      </c>
      <c r="AK43" s="30">
        <v>18.68</v>
      </c>
      <c r="AL43" s="30">
        <v>25.82</v>
      </c>
      <c r="AM43" s="30">
        <v>18.8</v>
      </c>
      <c r="AN43" s="30">
        <v>25.99</v>
      </c>
      <c r="AO43" s="27" t="s">
        <v>52</v>
      </c>
      <c r="AP43" s="27" t="s">
        <v>53</v>
      </c>
      <c r="AQ43" s="7"/>
    </row>
    <row r="44" spans="1:43" x14ac:dyDescent="0.3">
      <c r="A44" s="19" t="s">
        <v>48</v>
      </c>
      <c r="B44" s="20" t="s">
        <v>124</v>
      </c>
      <c r="C44" s="21">
        <v>7898133134753</v>
      </c>
      <c r="D44" s="22">
        <v>23868</v>
      </c>
      <c r="E44" s="23">
        <v>15000277</v>
      </c>
      <c r="F44" s="24" t="s">
        <v>293</v>
      </c>
      <c r="G44" s="25" t="s">
        <v>109</v>
      </c>
      <c r="H44" s="26" t="s">
        <v>27</v>
      </c>
      <c r="I44" s="27">
        <v>100</v>
      </c>
      <c r="J44" s="140">
        <v>5.09</v>
      </c>
      <c r="K44" s="28">
        <v>4.99</v>
      </c>
      <c r="L44" s="139">
        <f t="shared" si="7"/>
        <v>5.655555555555555</v>
      </c>
      <c r="M44" s="72">
        <f t="shared" si="9"/>
        <v>5.09</v>
      </c>
      <c r="N44" s="72">
        <f t="shared" si="9"/>
        <v>5.1465555555555547</v>
      </c>
      <c r="O44" s="72">
        <f t="shared" si="9"/>
        <v>5.2031111111111104</v>
      </c>
      <c r="P44" s="72">
        <f t="shared" si="9"/>
        <v>5.2596666666666652</v>
      </c>
      <c r="Q44" s="72">
        <f t="shared" si="3"/>
        <v>6.221111111111111</v>
      </c>
      <c r="R44" s="72">
        <f t="shared" si="4"/>
        <v>5.5990000000000002</v>
      </c>
      <c r="S44" s="72">
        <f t="shared" si="5"/>
        <v>6.221111111111111</v>
      </c>
      <c r="T44" s="67">
        <f t="shared" si="8"/>
        <v>0.98035363457760316</v>
      </c>
      <c r="V44" s="28">
        <v>31.65</v>
      </c>
      <c r="W44" s="29">
        <v>25.25</v>
      </c>
      <c r="X44" s="29">
        <v>33.869999999999997</v>
      </c>
      <c r="Y44" s="29">
        <v>29.18</v>
      </c>
      <c r="Z44" s="29">
        <v>38.97</v>
      </c>
      <c r="AA44" s="29">
        <v>31.21</v>
      </c>
      <c r="AB44" s="29">
        <v>41.6</v>
      </c>
      <c r="AC44" s="29">
        <v>31.42</v>
      </c>
      <c r="AD44" s="29">
        <v>41.87</v>
      </c>
      <c r="AE44" s="29">
        <v>31.65</v>
      </c>
      <c r="AF44" s="29">
        <v>42.17</v>
      </c>
      <c r="AG44" s="29">
        <v>32.57</v>
      </c>
      <c r="AH44" s="29">
        <v>43.35</v>
      </c>
      <c r="AI44" s="29">
        <v>27.17</v>
      </c>
      <c r="AJ44" s="29">
        <v>37.56</v>
      </c>
      <c r="AK44" s="30">
        <v>27.34</v>
      </c>
      <c r="AL44" s="30">
        <v>37.799999999999997</v>
      </c>
      <c r="AM44" s="30">
        <v>27.5</v>
      </c>
      <c r="AN44" s="30">
        <v>38.020000000000003</v>
      </c>
      <c r="AO44" s="27" t="s">
        <v>52</v>
      </c>
      <c r="AP44" s="27" t="s">
        <v>53</v>
      </c>
      <c r="AQ44" s="7"/>
    </row>
    <row r="45" spans="1:43" x14ac:dyDescent="0.3">
      <c r="A45" s="19" t="s">
        <v>48</v>
      </c>
      <c r="B45" s="20" t="s">
        <v>124</v>
      </c>
      <c r="C45" s="21">
        <v>7898133136092</v>
      </c>
      <c r="D45" s="22">
        <v>28605</v>
      </c>
      <c r="E45" s="23">
        <v>15000122</v>
      </c>
      <c r="F45" s="24" t="s">
        <v>139</v>
      </c>
      <c r="G45" s="25" t="s">
        <v>51</v>
      </c>
      <c r="H45" s="26" t="s">
        <v>27</v>
      </c>
      <c r="I45" s="27">
        <v>60</v>
      </c>
      <c r="J45" s="140">
        <v>4.93</v>
      </c>
      <c r="K45" s="28">
        <v>4.839999999999999</v>
      </c>
      <c r="L45" s="139">
        <f t="shared" si="7"/>
        <v>5.477777777777777</v>
      </c>
      <c r="M45" s="72">
        <f t="shared" si="9"/>
        <v>4.93</v>
      </c>
      <c r="N45" s="72">
        <f t="shared" si="9"/>
        <v>4.9847777777777766</v>
      </c>
      <c r="O45" s="72">
        <f t="shared" si="9"/>
        <v>5.0395555555555545</v>
      </c>
      <c r="P45" s="72">
        <f t="shared" si="9"/>
        <v>5.0943333333333314</v>
      </c>
      <c r="Q45" s="72">
        <f t="shared" si="3"/>
        <v>6.0255555555555551</v>
      </c>
      <c r="R45" s="72">
        <f t="shared" si="4"/>
        <v>5.423</v>
      </c>
      <c r="S45" s="72">
        <f t="shared" si="5"/>
        <v>6.0255555555555551</v>
      </c>
      <c r="T45" s="67">
        <f t="shared" si="8"/>
        <v>0.98174442190669353</v>
      </c>
      <c r="V45" s="28">
        <v>24.4</v>
      </c>
      <c r="W45" s="29">
        <v>19.47</v>
      </c>
      <c r="X45" s="29">
        <v>26.11</v>
      </c>
      <c r="Y45" s="29">
        <v>22.5</v>
      </c>
      <c r="Z45" s="29">
        <v>30.05</v>
      </c>
      <c r="AA45" s="29">
        <v>24.06</v>
      </c>
      <c r="AB45" s="29">
        <v>32.07</v>
      </c>
      <c r="AC45" s="29">
        <v>24.23</v>
      </c>
      <c r="AD45" s="29">
        <v>32.28</v>
      </c>
      <c r="AE45" s="29">
        <v>24.4</v>
      </c>
      <c r="AF45" s="29">
        <v>32.51</v>
      </c>
      <c r="AG45" s="29">
        <v>25.11</v>
      </c>
      <c r="AH45" s="29">
        <v>33.42</v>
      </c>
      <c r="AI45" s="29">
        <v>20.95</v>
      </c>
      <c r="AJ45" s="29">
        <v>28.96</v>
      </c>
      <c r="AK45" s="30">
        <v>21.07</v>
      </c>
      <c r="AL45" s="30">
        <v>29.13</v>
      </c>
      <c r="AM45" s="30">
        <v>21.2</v>
      </c>
      <c r="AN45" s="30">
        <v>29.31</v>
      </c>
      <c r="AO45" s="27" t="s">
        <v>52</v>
      </c>
      <c r="AP45" s="27" t="s">
        <v>53</v>
      </c>
      <c r="AQ45" s="7"/>
    </row>
    <row r="46" spans="1:43" x14ac:dyDescent="0.3">
      <c r="A46" s="19" t="s">
        <v>48</v>
      </c>
      <c r="B46" s="20" t="s">
        <v>124</v>
      </c>
      <c r="C46" s="21">
        <v>7898133136085</v>
      </c>
      <c r="D46" s="22">
        <v>28607</v>
      </c>
      <c r="E46" s="23">
        <v>15000123</v>
      </c>
      <c r="F46" s="24" t="s">
        <v>138</v>
      </c>
      <c r="G46" s="25" t="s">
        <v>51</v>
      </c>
      <c r="H46" s="26" t="s">
        <v>27</v>
      </c>
      <c r="I46" s="27">
        <v>60</v>
      </c>
      <c r="J46" s="140">
        <v>4.93</v>
      </c>
      <c r="K46" s="28">
        <v>4.84</v>
      </c>
      <c r="L46" s="139">
        <f t="shared" si="7"/>
        <v>5.477777777777777</v>
      </c>
      <c r="M46" s="72">
        <f t="shared" si="9"/>
        <v>4.93</v>
      </c>
      <c r="N46" s="72">
        <f t="shared" si="9"/>
        <v>4.9847777777777766</v>
      </c>
      <c r="O46" s="72">
        <f t="shared" si="9"/>
        <v>5.0395555555555545</v>
      </c>
      <c r="P46" s="72">
        <f t="shared" si="9"/>
        <v>5.0943333333333314</v>
      </c>
      <c r="Q46" s="72">
        <f t="shared" si="3"/>
        <v>6.0255555555555551</v>
      </c>
      <c r="R46" s="72">
        <f t="shared" si="4"/>
        <v>5.423</v>
      </c>
      <c r="S46" s="72">
        <f t="shared" si="5"/>
        <v>6.0255555555555551</v>
      </c>
      <c r="T46" s="67">
        <f t="shared" si="8"/>
        <v>0.98174442190669375</v>
      </c>
      <c r="V46" s="28">
        <v>25.57</v>
      </c>
      <c r="W46" s="29">
        <v>20.399999999999999</v>
      </c>
      <c r="X46" s="29">
        <v>27.36</v>
      </c>
      <c r="Y46" s="29">
        <v>23.58</v>
      </c>
      <c r="Z46" s="29">
        <v>31.49</v>
      </c>
      <c r="AA46" s="29">
        <v>25.21</v>
      </c>
      <c r="AB46" s="29">
        <v>33.6</v>
      </c>
      <c r="AC46" s="29">
        <v>25.39</v>
      </c>
      <c r="AD46" s="29">
        <v>33.83</v>
      </c>
      <c r="AE46" s="29">
        <v>25.57</v>
      </c>
      <c r="AF46" s="29">
        <v>34.07</v>
      </c>
      <c r="AG46" s="29">
        <v>26.31</v>
      </c>
      <c r="AH46" s="29">
        <v>35.020000000000003</v>
      </c>
      <c r="AI46" s="29">
        <v>21.95</v>
      </c>
      <c r="AJ46" s="29">
        <v>30.35</v>
      </c>
      <c r="AK46" s="30">
        <v>22.08</v>
      </c>
      <c r="AL46" s="30">
        <v>30.52</v>
      </c>
      <c r="AM46" s="30">
        <v>22.22</v>
      </c>
      <c r="AN46" s="30">
        <v>30.72</v>
      </c>
      <c r="AO46" s="27" t="s">
        <v>52</v>
      </c>
      <c r="AP46" s="27" t="s">
        <v>53</v>
      </c>
      <c r="AQ46" s="7"/>
    </row>
    <row r="47" spans="1:43" x14ac:dyDescent="0.3">
      <c r="A47" s="19" t="s">
        <v>48</v>
      </c>
      <c r="B47" s="20" t="s">
        <v>124</v>
      </c>
      <c r="C47" s="21">
        <v>7898133134661</v>
      </c>
      <c r="D47" s="22">
        <v>28603</v>
      </c>
      <c r="E47" s="23">
        <v>15000121</v>
      </c>
      <c r="F47" s="24" t="s">
        <v>140</v>
      </c>
      <c r="G47" s="25" t="s">
        <v>51</v>
      </c>
      <c r="H47" s="26" t="s">
        <v>27</v>
      </c>
      <c r="I47" s="27">
        <v>60</v>
      </c>
      <c r="J47" s="140">
        <v>4.93</v>
      </c>
      <c r="K47" s="28"/>
      <c r="L47" s="139">
        <f t="shared" si="7"/>
        <v>5.477777777777777</v>
      </c>
      <c r="M47" s="72">
        <f t="shared" si="9"/>
        <v>4.93</v>
      </c>
      <c r="N47" s="72">
        <f t="shared" si="9"/>
        <v>4.9847777777777766</v>
      </c>
      <c r="O47" s="72">
        <f t="shared" si="9"/>
        <v>5.0395555555555545</v>
      </c>
      <c r="P47" s="72">
        <f t="shared" si="9"/>
        <v>5.0943333333333314</v>
      </c>
      <c r="Q47" s="72">
        <f t="shared" si="3"/>
        <v>6.0255555555555551</v>
      </c>
      <c r="R47" s="72">
        <f t="shared" si="4"/>
        <v>5.423</v>
      </c>
      <c r="S47" s="72">
        <f t="shared" si="5"/>
        <v>6.0255555555555551</v>
      </c>
      <c r="T47" s="67">
        <f t="shared" si="8"/>
        <v>0</v>
      </c>
      <c r="V47" s="28">
        <v>25.57</v>
      </c>
      <c r="W47" s="29">
        <v>20.399999999999999</v>
      </c>
      <c r="X47" s="29">
        <v>27.36</v>
      </c>
      <c r="Y47" s="29">
        <v>23.58</v>
      </c>
      <c r="Z47" s="29">
        <v>31.49</v>
      </c>
      <c r="AA47" s="29">
        <v>25.21</v>
      </c>
      <c r="AB47" s="29">
        <v>33.6</v>
      </c>
      <c r="AC47" s="29">
        <v>25.39</v>
      </c>
      <c r="AD47" s="29">
        <v>33.83</v>
      </c>
      <c r="AE47" s="29">
        <v>25.57</v>
      </c>
      <c r="AF47" s="29">
        <v>34.07</v>
      </c>
      <c r="AG47" s="29">
        <v>26.31</v>
      </c>
      <c r="AH47" s="29">
        <v>35.020000000000003</v>
      </c>
      <c r="AI47" s="29">
        <v>21.95</v>
      </c>
      <c r="AJ47" s="29">
        <v>30.35</v>
      </c>
      <c r="AK47" s="30">
        <v>22.08</v>
      </c>
      <c r="AL47" s="30">
        <v>30.52</v>
      </c>
      <c r="AM47" s="30">
        <v>22.22</v>
      </c>
      <c r="AN47" s="30">
        <v>30.72</v>
      </c>
      <c r="AO47" s="27" t="s">
        <v>52</v>
      </c>
      <c r="AP47" s="27" t="s">
        <v>53</v>
      </c>
      <c r="AQ47" s="7"/>
    </row>
    <row r="48" spans="1:43" x14ac:dyDescent="0.3">
      <c r="A48" s="19" t="s">
        <v>48</v>
      </c>
      <c r="B48" s="20" t="s">
        <v>124</v>
      </c>
      <c r="C48" s="21">
        <v>7898133139420</v>
      </c>
      <c r="D48" s="22">
        <v>23876</v>
      </c>
      <c r="E48" s="23">
        <v>15000090</v>
      </c>
      <c r="F48" s="24" t="s">
        <v>185</v>
      </c>
      <c r="G48" s="25" t="s">
        <v>59</v>
      </c>
      <c r="H48" s="26" t="s">
        <v>27</v>
      </c>
      <c r="I48" s="27">
        <v>50</v>
      </c>
      <c r="J48" s="140">
        <v>7.65</v>
      </c>
      <c r="K48" s="28">
        <v>7.4999999999999991</v>
      </c>
      <c r="L48" s="139">
        <f t="shared" si="7"/>
        <v>8.5</v>
      </c>
      <c r="M48" s="72">
        <f t="shared" si="9"/>
        <v>7.65</v>
      </c>
      <c r="N48" s="72">
        <f t="shared" si="9"/>
        <v>7.7349999999999994</v>
      </c>
      <c r="O48" s="72">
        <f t="shared" si="9"/>
        <v>7.8199999999999994</v>
      </c>
      <c r="P48" s="72">
        <f t="shared" si="9"/>
        <v>7.9049999999999985</v>
      </c>
      <c r="Q48" s="72">
        <f t="shared" si="3"/>
        <v>9.3500000000000014</v>
      </c>
      <c r="R48" s="72">
        <f t="shared" si="4"/>
        <v>8.4150000000000009</v>
      </c>
      <c r="S48" s="72">
        <f t="shared" si="5"/>
        <v>9.3500000000000014</v>
      </c>
      <c r="T48" s="67">
        <f t="shared" si="8"/>
        <v>0.98039215686274495</v>
      </c>
      <c r="V48" s="28">
        <v>11.7</v>
      </c>
      <c r="W48" s="29">
        <v>9.33</v>
      </c>
      <c r="X48" s="29">
        <v>12.51</v>
      </c>
      <c r="Y48" s="29">
        <v>10.78</v>
      </c>
      <c r="Z48" s="29">
        <v>14.4</v>
      </c>
      <c r="AA48" s="29">
        <v>11.53</v>
      </c>
      <c r="AB48" s="29">
        <v>15.36</v>
      </c>
      <c r="AC48" s="29">
        <v>11.61</v>
      </c>
      <c r="AD48" s="29">
        <v>15.47</v>
      </c>
      <c r="AE48" s="29">
        <v>11.7</v>
      </c>
      <c r="AF48" s="29">
        <v>15.59</v>
      </c>
      <c r="AG48" s="29">
        <v>12.04</v>
      </c>
      <c r="AH48" s="29">
        <v>16.03</v>
      </c>
      <c r="AI48" s="29">
        <v>10.039999999999999</v>
      </c>
      <c r="AJ48" s="29">
        <v>13.88</v>
      </c>
      <c r="AK48" s="30">
        <v>10.11</v>
      </c>
      <c r="AL48" s="30">
        <v>13.98</v>
      </c>
      <c r="AM48" s="30">
        <v>10.17</v>
      </c>
      <c r="AN48" s="30">
        <v>14.06</v>
      </c>
      <c r="AO48" s="27" t="s">
        <v>52</v>
      </c>
      <c r="AP48" s="27" t="s">
        <v>53</v>
      </c>
      <c r="AQ48" s="7"/>
    </row>
    <row r="49" spans="1:43" x14ac:dyDescent="0.3">
      <c r="A49" s="19" t="s">
        <v>48</v>
      </c>
      <c r="B49" s="20" t="s">
        <v>124</v>
      </c>
      <c r="C49" s="21">
        <v>7898133134715</v>
      </c>
      <c r="D49" s="22">
        <v>23879</v>
      </c>
      <c r="E49" s="23">
        <v>15000091</v>
      </c>
      <c r="F49" s="24" t="s">
        <v>184</v>
      </c>
      <c r="G49" s="25" t="s">
        <v>51</v>
      </c>
      <c r="H49" s="26" t="s">
        <v>27</v>
      </c>
      <c r="I49" s="27">
        <v>60</v>
      </c>
      <c r="J49" s="140">
        <v>4.3600000000000003</v>
      </c>
      <c r="K49" s="28">
        <v>4.2699999999999996</v>
      </c>
      <c r="L49" s="139">
        <f t="shared" si="7"/>
        <v>4.844444444444445</v>
      </c>
      <c r="M49" s="72">
        <f t="shared" si="9"/>
        <v>4.3600000000000003</v>
      </c>
      <c r="N49" s="72">
        <f t="shared" si="9"/>
        <v>4.4084444444444442</v>
      </c>
      <c r="O49" s="72">
        <f t="shared" si="9"/>
        <v>4.4568888888888889</v>
      </c>
      <c r="P49" s="72">
        <f t="shared" si="9"/>
        <v>4.5053333333333327</v>
      </c>
      <c r="Q49" s="72">
        <f t="shared" si="3"/>
        <v>5.3288888888888897</v>
      </c>
      <c r="R49" s="72">
        <f t="shared" si="4"/>
        <v>4.7960000000000012</v>
      </c>
      <c r="S49" s="72">
        <f t="shared" si="5"/>
        <v>5.3288888888888897</v>
      </c>
      <c r="T49" s="67">
        <f t="shared" si="8"/>
        <v>0.97935779816513746</v>
      </c>
      <c r="V49" s="28">
        <v>29.33</v>
      </c>
      <c r="W49" s="29">
        <v>23.4</v>
      </c>
      <c r="X49" s="29">
        <v>31.39</v>
      </c>
      <c r="Y49" s="29">
        <v>27.04</v>
      </c>
      <c r="Z49" s="29">
        <v>36.119999999999997</v>
      </c>
      <c r="AA49" s="29">
        <v>28.92</v>
      </c>
      <c r="AB49" s="29">
        <v>38.54</v>
      </c>
      <c r="AC49" s="29">
        <v>29.12</v>
      </c>
      <c r="AD49" s="29">
        <v>38.799999999999997</v>
      </c>
      <c r="AE49" s="29">
        <v>29.33</v>
      </c>
      <c r="AF49" s="29">
        <v>39.08</v>
      </c>
      <c r="AG49" s="29">
        <v>30.18</v>
      </c>
      <c r="AH49" s="29">
        <v>40.17</v>
      </c>
      <c r="AI49" s="29">
        <v>25.18</v>
      </c>
      <c r="AJ49" s="29">
        <v>34.81</v>
      </c>
      <c r="AK49" s="30">
        <v>25.33</v>
      </c>
      <c r="AL49" s="30">
        <v>35.020000000000003</v>
      </c>
      <c r="AM49" s="30">
        <v>25.49</v>
      </c>
      <c r="AN49" s="30">
        <v>35.24</v>
      </c>
      <c r="AO49" s="27" t="s">
        <v>52</v>
      </c>
      <c r="AP49" s="27" t="s">
        <v>53</v>
      </c>
      <c r="AQ49" s="7"/>
    </row>
    <row r="50" spans="1:43" x14ac:dyDescent="0.3">
      <c r="A50" s="19" t="s">
        <v>48</v>
      </c>
      <c r="B50" s="20" t="s">
        <v>124</v>
      </c>
      <c r="C50" s="21">
        <v>7898133137969</v>
      </c>
      <c r="D50" s="22">
        <v>35686</v>
      </c>
      <c r="E50" s="23">
        <v>15000135</v>
      </c>
      <c r="F50" s="24" t="s">
        <v>127</v>
      </c>
      <c r="G50" s="25" t="s">
        <v>59</v>
      </c>
      <c r="H50" s="26" t="s">
        <v>27</v>
      </c>
      <c r="I50" s="27">
        <v>100</v>
      </c>
      <c r="J50" s="140">
        <v>1.78</v>
      </c>
      <c r="K50" s="28">
        <v>1.7499999999999993</v>
      </c>
      <c r="L50" s="139">
        <f t="shared" si="7"/>
        <v>1.9777777777777779</v>
      </c>
      <c r="M50" s="72">
        <f t="shared" si="9"/>
        <v>1.78</v>
      </c>
      <c r="N50" s="72">
        <f t="shared" si="9"/>
        <v>1.7997777777777777</v>
      </c>
      <c r="O50" s="72">
        <f t="shared" si="9"/>
        <v>1.8195555555555556</v>
      </c>
      <c r="P50" s="72">
        <f t="shared" si="9"/>
        <v>1.839333333333333</v>
      </c>
      <c r="Q50" s="72">
        <f t="shared" si="3"/>
        <v>2.1755555555555559</v>
      </c>
      <c r="R50" s="72">
        <f t="shared" si="4"/>
        <v>1.9580000000000004</v>
      </c>
      <c r="S50" s="72">
        <f t="shared" si="5"/>
        <v>2.1755555555555559</v>
      </c>
      <c r="T50" s="67">
        <f t="shared" si="8"/>
        <v>0.98314606741572996</v>
      </c>
      <c r="V50" s="28">
        <v>21.11</v>
      </c>
      <c r="W50" s="29">
        <v>16.84</v>
      </c>
      <c r="X50" s="29">
        <v>22.59</v>
      </c>
      <c r="Y50" s="29">
        <v>19.46</v>
      </c>
      <c r="Z50" s="29">
        <v>25.99</v>
      </c>
      <c r="AA50" s="29">
        <v>20.81</v>
      </c>
      <c r="AB50" s="29">
        <v>27.73</v>
      </c>
      <c r="AC50" s="29">
        <v>20.96</v>
      </c>
      <c r="AD50" s="29">
        <v>27.93</v>
      </c>
      <c r="AE50" s="29">
        <v>21.11</v>
      </c>
      <c r="AF50" s="29">
        <v>28.13</v>
      </c>
      <c r="AG50" s="29">
        <v>21.72</v>
      </c>
      <c r="AH50" s="29">
        <v>28.91</v>
      </c>
      <c r="AI50" s="29">
        <v>18.12</v>
      </c>
      <c r="AJ50" s="29">
        <v>25.05</v>
      </c>
      <c r="AK50" s="30">
        <v>18.23</v>
      </c>
      <c r="AL50" s="30">
        <v>25.2</v>
      </c>
      <c r="AM50" s="30">
        <v>18.34</v>
      </c>
      <c r="AN50" s="30">
        <v>25.35</v>
      </c>
      <c r="AO50" s="27" t="s">
        <v>52</v>
      </c>
      <c r="AP50" s="27" t="s">
        <v>53</v>
      </c>
      <c r="AQ50" s="7"/>
    </row>
    <row r="51" spans="1:43" x14ac:dyDescent="0.3">
      <c r="A51" s="19" t="s">
        <v>48</v>
      </c>
      <c r="B51" s="20" t="s">
        <v>124</v>
      </c>
      <c r="C51" s="21">
        <v>7899470802275</v>
      </c>
      <c r="D51" s="22">
        <v>23883</v>
      </c>
      <c r="E51" s="23">
        <v>15000093</v>
      </c>
      <c r="F51" s="24" t="s">
        <v>182</v>
      </c>
      <c r="G51" s="25" t="s">
        <v>59</v>
      </c>
      <c r="H51" s="26" t="s">
        <v>27</v>
      </c>
      <c r="I51" s="27">
        <v>100</v>
      </c>
      <c r="J51" s="140">
        <v>3.07</v>
      </c>
      <c r="K51" s="28">
        <v>3.01</v>
      </c>
      <c r="L51" s="139">
        <f t="shared" si="7"/>
        <v>3.411111111111111</v>
      </c>
      <c r="M51" s="72">
        <f t="shared" si="9"/>
        <v>3.07</v>
      </c>
      <c r="N51" s="72">
        <f t="shared" si="9"/>
        <v>3.1041111111111106</v>
      </c>
      <c r="O51" s="72">
        <f t="shared" si="9"/>
        <v>3.1382222222222218</v>
      </c>
      <c r="P51" s="72">
        <f t="shared" si="9"/>
        <v>3.1723333333333326</v>
      </c>
      <c r="Q51" s="72">
        <f t="shared" si="3"/>
        <v>3.7522222222222226</v>
      </c>
      <c r="R51" s="72">
        <f t="shared" si="4"/>
        <v>3.3770000000000002</v>
      </c>
      <c r="S51" s="72">
        <f t="shared" si="5"/>
        <v>3.7522222222222226</v>
      </c>
      <c r="T51" s="67">
        <f t="shared" si="8"/>
        <v>0.98045602605863191</v>
      </c>
      <c r="V51" s="28">
        <v>15.38</v>
      </c>
      <c r="W51" s="29">
        <v>12.27</v>
      </c>
      <c r="X51" s="29">
        <v>16.46</v>
      </c>
      <c r="Y51" s="29">
        <v>14.18</v>
      </c>
      <c r="Z51" s="29">
        <v>18.940000000000001</v>
      </c>
      <c r="AA51" s="29">
        <v>15.16</v>
      </c>
      <c r="AB51" s="29">
        <v>20.2</v>
      </c>
      <c r="AC51" s="29">
        <v>15.27</v>
      </c>
      <c r="AD51" s="29">
        <v>20.34</v>
      </c>
      <c r="AE51" s="29">
        <v>15.38</v>
      </c>
      <c r="AF51" s="29">
        <v>20.49</v>
      </c>
      <c r="AG51" s="29">
        <v>15.83</v>
      </c>
      <c r="AH51" s="29">
        <v>21.07</v>
      </c>
      <c r="AI51" s="29">
        <v>13.2</v>
      </c>
      <c r="AJ51" s="29">
        <v>18.25</v>
      </c>
      <c r="AK51" s="30">
        <v>13.28</v>
      </c>
      <c r="AL51" s="30">
        <v>18.36</v>
      </c>
      <c r="AM51" s="30">
        <v>13.36</v>
      </c>
      <c r="AN51" s="30">
        <v>18.47</v>
      </c>
      <c r="AO51" s="27" t="s">
        <v>52</v>
      </c>
      <c r="AP51" s="27" t="s">
        <v>53</v>
      </c>
      <c r="AQ51" s="7"/>
    </row>
    <row r="52" spans="1:43" x14ac:dyDescent="0.3">
      <c r="A52" s="19" t="s">
        <v>48</v>
      </c>
      <c r="B52" s="20" t="s">
        <v>124</v>
      </c>
      <c r="C52" s="21">
        <v>7899470802268</v>
      </c>
      <c r="D52" s="22">
        <v>23881</v>
      </c>
      <c r="E52" s="23">
        <v>15000092</v>
      </c>
      <c r="F52" s="24" t="s">
        <v>183</v>
      </c>
      <c r="G52" s="25" t="s">
        <v>59</v>
      </c>
      <c r="H52" s="26" t="s">
        <v>27</v>
      </c>
      <c r="I52" s="27">
        <v>100</v>
      </c>
      <c r="J52" s="140">
        <v>3.07</v>
      </c>
      <c r="K52" s="28">
        <v>3.0100000000000002</v>
      </c>
      <c r="L52" s="139">
        <f t="shared" si="7"/>
        <v>3.411111111111111</v>
      </c>
      <c r="M52" s="72">
        <f t="shared" si="9"/>
        <v>3.07</v>
      </c>
      <c r="N52" s="72">
        <f t="shared" si="9"/>
        <v>3.1041111111111106</v>
      </c>
      <c r="O52" s="72">
        <f t="shared" si="9"/>
        <v>3.1382222222222218</v>
      </c>
      <c r="P52" s="72">
        <f t="shared" si="9"/>
        <v>3.1723333333333326</v>
      </c>
      <c r="Q52" s="72">
        <f t="shared" si="3"/>
        <v>3.7522222222222226</v>
      </c>
      <c r="R52" s="72">
        <f t="shared" si="4"/>
        <v>3.3770000000000002</v>
      </c>
      <c r="S52" s="72">
        <f t="shared" si="5"/>
        <v>3.7522222222222226</v>
      </c>
      <c r="T52" s="67">
        <f t="shared" si="8"/>
        <v>0.98045602605863202</v>
      </c>
      <c r="V52" s="28">
        <v>15.45</v>
      </c>
      <c r="W52" s="29">
        <v>12.32</v>
      </c>
      <c r="X52" s="29">
        <v>16.52</v>
      </c>
      <c r="Y52" s="29">
        <v>14.24</v>
      </c>
      <c r="Z52" s="29">
        <v>19.02</v>
      </c>
      <c r="AA52" s="29">
        <v>15.23</v>
      </c>
      <c r="AB52" s="29">
        <v>20.3</v>
      </c>
      <c r="AC52" s="29">
        <v>15.34</v>
      </c>
      <c r="AD52" s="29">
        <v>20.440000000000001</v>
      </c>
      <c r="AE52" s="29">
        <v>15.45</v>
      </c>
      <c r="AF52" s="29">
        <v>20.58</v>
      </c>
      <c r="AG52" s="29">
        <v>15.9</v>
      </c>
      <c r="AH52" s="29">
        <v>21.16</v>
      </c>
      <c r="AI52" s="29">
        <v>13.26</v>
      </c>
      <c r="AJ52" s="29">
        <v>18.329999999999998</v>
      </c>
      <c r="AK52" s="30">
        <v>13.34</v>
      </c>
      <c r="AL52" s="30">
        <v>18.440000000000001</v>
      </c>
      <c r="AM52" s="30">
        <v>13.43</v>
      </c>
      <c r="AN52" s="30">
        <v>18.57</v>
      </c>
      <c r="AO52" s="27" t="s">
        <v>52</v>
      </c>
      <c r="AP52" s="27" t="s">
        <v>53</v>
      </c>
      <c r="AQ52" s="7"/>
    </row>
    <row r="53" spans="1:43" x14ac:dyDescent="0.3">
      <c r="A53" s="19" t="s">
        <v>48</v>
      </c>
      <c r="B53" s="20" t="s">
        <v>124</v>
      </c>
      <c r="C53" s="21">
        <v>7899470807225</v>
      </c>
      <c r="D53" s="22">
        <v>38804</v>
      </c>
      <c r="E53" s="23">
        <v>15000194</v>
      </c>
      <c r="F53" s="24" t="s">
        <v>125</v>
      </c>
      <c r="G53" s="25" t="s">
        <v>51</v>
      </c>
      <c r="H53" s="26" t="s">
        <v>27</v>
      </c>
      <c r="I53" s="27">
        <v>200</v>
      </c>
      <c r="J53" s="140">
        <v>3.25</v>
      </c>
      <c r="K53" s="28">
        <v>3.1800000000000006</v>
      </c>
      <c r="L53" s="139">
        <f t="shared" si="7"/>
        <v>3.6111111111111112</v>
      </c>
      <c r="M53" s="72">
        <f t="shared" si="9"/>
        <v>3.25</v>
      </c>
      <c r="N53" s="72">
        <f t="shared" si="9"/>
        <v>3.286111111111111</v>
      </c>
      <c r="O53" s="72">
        <f t="shared" si="9"/>
        <v>3.322222222222222</v>
      </c>
      <c r="P53" s="72">
        <f t="shared" si="9"/>
        <v>3.3583333333333329</v>
      </c>
      <c r="Q53" s="72">
        <f t="shared" si="3"/>
        <v>3.9722222222222228</v>
      </c>
      <c r="R53" s="72">
        <f t="shared" si="4"/>
        <v>3.5750000000000006</v>
      </c>
      <c r="S53" s="72">
        <f t="shared" si="5"/>
        <v>3.9722222222222228</v>
      </c>
      <c r="T53" s="67">
        <f t="shared" si="8"/>
        <v>0.9784615384615386</v>
      </c>
      <c r="V53" s="28">
        <v>12.28</v>
      </c>
      <c r="W53" s="29">
        <v>9.8000000000000007</v>
      </c>
      <c r="X53" s="29">
        <v>13.14</v>
      </c>
      <c r="Y53" s="29">
        <v>11.32</v>
      </c>
      <c r="Z53" s="29">
        <v>15.12</v>
      </c>
      <c r="AA53" s="29">
        <v>12.11</v>
      </c>
      <c r="AB53" s="29">
        <v>16.14</v>
      </c>
      <c r="AC53" s="29">
        <v>12.19</v>
      </c>
      <c r="AD53" s="29">
        <v>16.239999999999998</v>
      </c>
      <c r="AE53" s="29">
        <v>12.28</v>
      </c>
      <c r="AF53" s="29">
        <v>16.36</v>
      </c>
      <c r="AG53" s="29">
        <v>12.64</v>
      </c>
      <c r="AH53" s="29">
        <v>16.82</v>
      </c>
      <c r="AI53" s="29">
        <v>10.54</v>
      </c>
      <c r="AJ53" s="29">
        <v>14.57</v>
      </c>
      <c r="AK53" s="30">
        <v>10.61</v>
      </c>
      <c r="AL53" s="30">
        <v>14.67</v>
      </c>
      <c r="AM53" s="30">
        <v>10.67</v>
      </c>
      <c r="AN53" s="30">
        <v>14.75</v>
      </c>
      <c r="AO53" s="27" t="s">
        <v>52</v>
      </c>
      <c r="AP53" s="27" t="s">
        <v>53</v>
      </c>
      <c r="AQ53" s="7"/>
    </row>
    <row r="54" spans="1:43" x14ac:dyDescent="0.3">
      <c r="A54" s="19" t="s">
        <v>48</v>
      </c>
      <c r="B54" s="20" t="s">
        <v>124</v>
      </c>
      <c r="C54" s="21">
        <v>7898133134999</v>
      </c>
      <c r="D54" s="22">
        <v>41484</v>
      </c>
      <c r="E54" s="23">
        <v>15000143</v>
      </c>
      <c r="F54" s="24" t="s">
        <v>152</v>
      </c>
      <c r="G54" s="25" t="s">
        <v>51</v>
      </c>
      <c r="H54" s="26" t="s">
        <v>27</v>
      </c>
      <c r="I54" s="27">
        <v>50</v>
      </c>
      <c r="J54" s="140">
        <v>2.19</v>
      </c>
      <c r="K54" s="28">
        <v>2.15</v>
      </c>
      <c r="L54" s="139">
        <f t="shared" si="7"/>
        <v>2.4333333333333331</v>
      </c>
      <c r="M54" s="72">
        <f t="shared" si="9"/>
        <v>2.19</v>
      </c>
      <c r="N54" s="72">
        <f t="shared" si="9"/>
        <v>2.2143333333333328</v>
      </c>
      <c r="O54" s="72">
        <f t="shared" si="9"/>
        <v>2.2386666666666661</v>
      </c>
      <c r="P54" s="72">
        <f t="shared" si="9"/>
        <v>2.2629999999999995</v>
      </c>
      <c r="Q54" s="72">
        <f t="shared" si="3"/>
        <v>2.6766666666666667</v>
      </c>
      <c r="R54" s="72">
        <f t="shared" si="4"/>
        <v>2.4090000000000003</v>
      </c>
      <c r="S54" s="72">
        <f t="shared" si="5"/>
        <v>2.6766666666666667</v>
      </c>
      <c r="T54" s="67">
        <f t="shared" si="8"/>
        <v>0.9817351598173516</v>
      </c>
      <c r="V54" s="28">
        <v>11.58</v>
      </c>
      <c r="W54" s="29">
        <v>9.24</v>
      </c>
      <c r="X54" s="29">
        <v>12.39</v>
      </c>
      <c r="Y54" s="29">
        <v>10.67</v>
      </c>
      <c r="Z54" s="29">
        <v>14.25</v>
      </c>
      <c r="AA54" s="29">
        <v>11.41</v>
      </c>
      <c r="AB54" s="29">
        <v>15.2</v>
      </c>
      <c r="AC54" s="29">
        <v>11.49</v>
      </c>
      <c r="AD54" s="29">
        <v>15.31</v>
      </c>
      <c r="AE54" s="29">
        <v>11.58</v>
      </c>
      <c r="AF54" s="29">
        <v>15.43</v>
      </c>
      <c r="AG54" s="29">
        <v>11.92</v>
      </c>
      <c r="AH54" s="29">
        <v>15.87</v>
      </c>
      <c r="AI54" s="29">
        <v>9.94</v>
      </c>
      <c r="AJ54" s="29">
        <v>13.74</v>
      </c>
      <c r="AK54" s="30">
        <v>10</v>
      </c>
      <c r="AL54" s="30">
        <v>13.82</v>
      </c>
      <c r="AM54" s="30">
        <v>10.06</v>
      </c>
      <c r="AN54" s="30">
        <v>13.91</v>
      </c>
      <c r="AO54" s="27" t="s">
        <v>52</v>
      </c>
      <c r="AP54" s="27" t="s">
        <v>55</v>
      </c>
      <c r="AQ54" s="7"/>
    </row>
    <row r="55" spans="1:43" x14ac:dyDescent="0.3">
      <c r="A55" s="19" t="s">
        <v>48</v>
      </c>
      <c r="B55" s="20" t="s">
        <v>124</v>
      </c>
      <c r="C55" s="21">
        <v>7898133131028</v>
      </c>
      <c r="D55" s="22">
        <v>23912</v>
      </c>
      <c r="E55" s="23">
        <v>15000096</v>
      </c>
      <c r="F55" s="24" t="s">
        <v>179</v>
      </c>
      <c r="G55" s="25" t="s">
        <v>54</v>
      </c>
      <c r="H55" s="26" t="s">
        <v>27</v>
      </c>
      <c r="I55" s="27">
        <v>50</v>
      </c>
      <c r="J55" s="140">
        <v>2.85</v>
      </c>
      <c r="K55" s="28">
        <v>2.8</v>
      </c>
      <c r="L55" s="139">
        <f t="shared" si="7"/>
        <v>3.1666666666666665</v>
      </c>
      <c r="M55" s="72">
        <f t="shared" si="9"/>
        <v>2.85</v>
      </c>
      <c r="N55" s="72">
        <f t="shared" si="9"/>
        <v>2.8816666666666664</v>
      </c>
      <c r="O55" s="72">
        <f t="shared" si="9"/>
        <v>2.9133333333333331</v>
      </c>
      <c r="P55" s="72">
        <f t="shared" si="9"/>
        <v>2.9449999999999994</v>
      </c>
      <c r="Q55" s="72">
        <f t="shared" si="3"/>
        <v>3.4833333333333334</v>
      </c>
      <c r="R55" s="72">
        <f t="shared" si="4"/>
        <v>3.1350000000000002</v>
      </c>
      <c r="S55" s="72">
        <f t="shared" si="5"/>
        <v>3.4833333333333334</v>
      </c>
      <c r="T55" s="67">
        <f t="shared" si="8"/>
        <v>0.98245614035087714</v>
      </c>
      <c r="V55" s="28">
        <v>17.84</v>
      </c>
      <c r="W55" s="29">
        <v>14.23</v>
      </c>
      <c r="X55" s="29">
        <v>19.079999999999998</v>
      </c>
      <c r="Y55" s="29">
        <v>16.45</v>
      </c>
      <c r="Z55" s="29">
        <v>21.97</v>
      </c>
      <c r="AA55" s="29">
        <v>17.59</v>
      </c>
      <c r="AB55" s="29">
        <v>23.44</v>
      </c>
      <c r="AC55" s="29">
        <v>17.71</v>
      </c>
      <c r="AD55" s="29">
        <v>23.6</v>
      </c>
      <c r="AE55" s="29">
        <v>17.84</v>
      </c>
      <c r="AF55" s="29">
        <v>23.77</v>
      </c>
      <c r="AG55" s="29">
        <v>18.36</v>
      </c>
      <c r="AH55" s="29">
        <v>24.44</v>
      </c>
      <c r="AI55" s="29">
        <v>15.32</v>
      </c>
      <c r="AJ55" s="29">
        <v>21.18</v>
      </c>
      <c r="AK55" s="30">
        <v>15.41</v>
      </c>
      <c r="AL55" s="30">
        <v>21.3</v>
      </c>
      <c r="AM55" s="30">
        <v>15.5</v>
      </c>
      <c r="AN55" s="30">
        <v>21.43</v>
      </c>
      <c r="AO55" s="27" t="s">
        <v>52</v>
      </c>
      <c r="AP55" s="27" t="s">
        <v>55</v>
      </c>
      <c r="AQ55" s="7"/>
    </row>
    <row r="56" spans="1:43" x14ac:dyDescent="0.3">
      <c r="A56" s="19" t="s">
        <v>48</v>
      </c>
      <c r="B56" s="20" t="s">
        <v>124</v>
      </c>
      <c r="C56" s="21">
        <v>7898133130403</v>
      </c>
      <c r="D56" s="22">
        <v>23892</v>
      </c>
      <c r="E56" s="23">
        <v>15000094</v>
      </c>
      <c r="F56" s="24" t="s">
        <v>181</v>
      </c>
      <c r="G56" s="25" t="s">
        <v>54</v>
      </c>
      <c r="H56" s="26" t="s">
        <v>27</v>
      </c>
      <c r="I56" s="27">
        <v>240</v>
      </c>
      <c r="J56" s="140">
        <v>1.1399999999999999</v>
      </c>
      <c r="K56" s="28">
        <v>1.02</v>
      </c>
      <c r="L56" s="139">
        <f t="shared" si="7"/>
        <v>1.2666666666666666</v>
      </c>
      <c r="M56" s="72">
        <f t="shared" si="9"/>
        <v>1.1399999999999999</v>
      </c>
      <c r="N56" s="72">
        <f t="shared" si="9"/>
        <v>1.1526666666666665</v>
      </c>
      <c r="O56" s="72">
        <f t="shared" si="9"/>
        <v>1.1653333333333331</v>
      </c>
      <c r="P56" s="72">
        <f t="shared" si="9"/>
        <v>1.1779999999999997</v>
      </c>
      <c r="Q56" s="72">
        <f t="shared" si="3"/>
        <v>1.3933333333333333</v>
      </c>
      <c r="R56" s="72">
        <f t="shared" si="4"/>
        <v>1.254</v>
      </c>
      <c r="S56" s="72">
        <f t="shared" si="5"/>
        <v>1.3933333333333333</v>
      </c>
      <c r="T56" s="67">
        <f t="shared" si="8"/>
        <v>0.89473684210526327</v>
      </c>
      <c r="V56" s="28">
        <v>7.64</v>
      </c>
      <c r="W56" s="29">
        <v>6.09</v>
      </c>
      <c r="X56" s="29">
        <v>8.17</v>
      </c>
      <c r="Y56" s="29">
        <v>7.04</v>
      </c>
      <c r="Z56" s="29">
        <v>9.4</v>
      </c>
      <c r="AA56" s="29">
        <v>7.53</v>
      </c>
      <c r="AB56" s="29">
        <v>10.029999999999999</v>
      </c>
      <c r="AC56" s="29">
        <v>7.58</v>
      </c>
      <c r="AD56" s="29">
        <v>10.1</v>
      </c>
      <c r="AE56" s="29">
        <v>7.64</v>
      </c>
      <c r="AF56" s="29">
        <v>10.18</v>
      </c>
      <c r="AG56" s="29">
        <v>7.86</v>
      </c>
      <c r="AH56" s="29">
        <v>10.46</v>
      </c>
      <c r="AI56" s="29">
        <v>6.56</v>
      </c>
      <c r="AJ56" s="29">
        <v>9.07</v>
      </c>
      <c r="AK56" s="30">
        <v>6.6</v>
      </c>
      <c r="AL56" s="30">
        <v>9.1199999999999992</v>
      </c>
      <c r="AM56" s="30">
        <v>6.64</v>
      </c>
      <c r="AN56" s="30">
        <v>9.18</v>
      </c>
      <c r="AO56" s="27" t="s">
        <v>52</v>
      </c>
      <c r="AP56" s="27" t="s">
        <v>55</v>
      </c>
      <c r="AQ56" s="7"/>
    </row>
    <row r="57" spans="1:43" x14ac:dyDescent="0.3">
      <c r="A57" s="34" t="s">
        <v>48</v>
      </c>
      <c r="B57" s="35" t="s">
        <v>124</v>
      </c>
      <c r="C57" s="36">
        <v>7898133131011</v>
      </c>
      <c r="D57" s="44">
        <v>23906</v>
      </c>
      <c r="E57" s="50">
        <v>15000095</v>
      </c>
      <c r="F57" s="37" t="s">
        <v>180</v>
      </c>
      <c r="G57" s="38" t="s">
        <v>54</v>
      </c>
      <c r="H57" s="46" t="s">
        <v>27</v>
      </c>
      <c r="I57" s="39">
        <v>200</v>
      </c>
      <c r="J57" s="140">
        <v>1.76</v>
      </c>
      <c r="K57" s="40">
        <v>1.6</v>
      </c>
      <c r="L57" s="139">
        <f t="shared" si="7"/>
        <v>1.9555555555555555</v>
      </c>
      <c r="M57" s="72">
        <f t="shared" si="9"/>
        <v>1.76</v>
      </c>
      <c r="N57" s="72">
        <f t="shared" si="9"/>
        <v>1.7795555555555553</v>
      </c>
      <c r="O57" s="72">
        <f t="shared" si="9"/>
        <v>1.7991111111111109</v>
      </c>
      <c r="P57" s="72">
        <f t="shared" si="9"/>
        <v>1.8186666666666662</v>
      </c>
      <c r="Q57" s="72">
        <f t="shared" si="3"/>
        <v>2.1511111111111112</v>
      </c>
      <c r="R57" s="72">
        <f t="shared" si="4"/>
        <v>1.9360000000000002</v>
      </c>
      <c r="S57" s="72">
        <f t="shared" si="5"/>
        <v>2.1511111111111112</v>
      </c>
      <c r="T57" s="67">
        <f t="shared" si="8"/>
        <v>0.90909090909090917</v>
      </c>
      <c r="V57" s="40">
        <v>12.69</v>
      </c>
      <c r="W57" s="41">
        <v>10.119999999999999</v>
      </c>
      <c r="X57" s="41">
        <v>13.57</v>
      </c>
      <c r="Y57" s="41">
        <v>11.7</v>
      </c>
      <c r="Z57" s="41">
        <v>15.62</v>
      </c>
      <c r="AA57" s="41">
        <v>12.51</v>
      </c>
      <c r="AB57" s="41">
        <v>16.670000000000002</v>
      </c>
      <c r="AC57" s="41">
        <v>12.6</v>
      </c>
      <c r="AD57" s="41">
        <v>16.79</v>
      </c>
      <c r="AE57" s="41">
        <v>12.69</v>
      </c>
      <c r="AF57" s="41">
        <v>16.91</v>
      </c>
      <c r="AG57" s="41">
        <v>13.06</v>
      </c>
      <c r="AH57" s="41">
        <v>17.38</v>
      </c>
      <c r="AI57" s="41">
        <v>10.89</v>
      </c>
      <c r="AJ57" s="41">
        <v>15.06</v>
      </c>
      <c r="AK57" s="42">
        <v>10.96</v>
      </c>
      <c r="AL57" s="42">
        <v>15.15</v>
      </c>
      <c r="AM57" s="42">
        <v>11.03</v>
      </c>
      <c r="AN57" s="42">
        <v>15.25</v>
      </c>
      <c r="AO57" s="39" t="s">
        <v>52</v>
      </c>
      <c r="AP57" s="39" t="s">
        <v>55</v>
      </c>
      <c r="AQ57" s="51"/>
    </row>
    <row r="58" spans="1:43" x14ac:dyDescent="0.3">
      <c r="A58" s="19" t="s">
        <v>48</v>
      </c>
      <c r="B58" s="20" t="s">
        <v>124</v>
      </c>
      <c r="C58" s="21">
        <v>7899470804576</v>
      </c>
      <c r="D58" s="22">
        <v>34071</v>
      </c>
      <c r="E58" s="23">
        <v>15000191</v>
      </c>
      <c r="F58" s="24" t="s">
        <v>132</v>
      </c>
      <c r="G58" s="25" t="s">
        <v>54</v>
      </c>
      <c r="H58" s="26" t="s">
        <v>27</v>
      </c>
      <c r="I58" s="27">
        <v>100</v>
      </c>
      <c r="J58" s="140">
        <v>4.2300000000000004</v>
      </c>
      <c r="K58" s="28">
        <v>4.1500000000000004</v>
      </c>
      <c r="L58" s="139">
        <f t="shared" si="7"/>
        <v>4.7</v>
      </c>
      <c r="M58" s="72">
        <f t="shared" si="9"/>
        <v>4.2300000000000004</v>
      </c>
      <c r="N58" s="72">
        <f t="shared" si="9"/>
        <v>4.2770000000000001</v>
      </c>
      <c r="O58" s="72">
        <f t="shared" si="9"/>
        <v>4.3239999999999998</v>
      </c>
      <c r="P58" s="72">
        <f t="shared" si="9"/>
        <v>4.3709999999999996</v>
      </c>
      <c r="Q58" s="72">
        <f t="shared" si="3"/>
        <v>5.1700000000000008</v>
      </c>
      <c r="R58" s="72">
        <f t="shared" si="4"/>
        <v>4.6530000000000005</v>
      </c>
      <c r="S58" s="72">
        <f t="shared" si="5"/>
        <v>5.1700000000000008</v>
      </c>
      <c r="T58" s="67">
        <f t="shared" si="8"/>
        <v>0.98108747044917255</v>
      </c>
      <c r="V58" s="28">
        <v>15.49</v>
      </c>
      <c r="W58" s="29">
        <v>12.36</v>
      </c>
      <c r="X58" s="29">
        <v>16.579999999999998</v>
      </c>
      <c r="Y58" s="29">
        <v>14.28</v>
      </c>
      <c r="Z58" s="29">
        <v>19.07</v>
      </c>
      <c r="AA58" s="29">
        <v>15.27</v>
      </c>
      <c r="AB58" s="29">
        <v>20.350000000000001</v>
      </c>
      <c r="AC58" s="29">
        <v>15.38</v>
      </c>
      <c r="AD58" s="29">
        <v>20.49</v>
      </c>
      <c r="AE58" s="29">
        <v>15.49</v>
      </c>
      <c r="AF58" s="29">
        <v>20.64</v>
      </c>
      <c r="AG58" s="29">
        <v>15.94</v>
      </c>
      <c r="AH58" s="29">
        <v>21.22</v>
      </c>
      <c r="AI58" s="29">
        <v>13.3</v>
      </c>
      <c r="AJ58" s="29">
        <v>18.39</v>
      </c>
      <c r="AK58" s="30">
        <v>13.38</v>
      </c>
      <c r="AL58" s="30">
        <v>18.5</v>
      </c>
      <c r="AM58" s="30">
        <v>13.46</v>
      </c>
      <c r="AN58" s="30">
        <v>18.61</v>
      </c>
      <c r="AO58" s="27" t="s">
        <v>52</v>
      </c>
      <c r="AP58" s="27" t="s">
        <v>55</v>
      </c>
      <c r="AQ58" s="7"/>
    </row>
    <row r="59" spans="1:43" x14ac:dyDescent="0.3">
      <c r="A59" s="19" t="s">
        <v>48</v>
      </c>
      <c r="B59" s="20" t="s">
        <v>124</v>
      </c>
      <c r="C59" s="21">
        <v>7898133138751</v>
      </c>
      <c r="D59" s="22">
        <v>23916</v>
      </c>
      <c r="E59" s="23">
        <v>15000097</v>
      </c>
      <c r="F59" s="24" t="s">
        <v>178</v>
      </c>
      <c r="G59" s="25" t="s">
        <v>54</v>
      </c>
      <c r="H59" s="26" t="s">
        <v>27</v>
      </c>
      <c r="I59" s="27">
        <v>50</v>
      </c>
      <c r="J59" s="140">
        <v>3.6</v>
      </c>
      <c r="K59" s="28">
        <v>0</v>
      </c>
      <c r="L59" s="139">
        <f t="shared" si="7"/>
        <v>4</v>
      </c>
      <c r="M59" s="72">
        <f t="shared" si="9"/>
        <v>3.6</v>
      </c>
      <c r="N59" s="72">
        <f t="shared" si="9"/>
        <v>3.6399999999999997</v>
      </c>
      <c r="O59" s="72">
        <f t="shared" si="9"/>
        <v>3.6799999999999997</v>
      </c>
      <c r="P59" s="72">
        <f t="shared" si="9"/>
        <v>3.7199999999999993</v>
      </c>
      <c r="Q59" s="72">
        <f t="shared" si="3"/>
        <v>4.4000000000000004</v>
      </c>
      <c r="R59" s="72">
        <f t="shared" si="4"/>
        <v>3.9600000000000004</v>
      </c>
      <c r="S59" s="72">
        <f t="shared" si="5"/>
        <v>4.4000000000000004</v>
      </c>
      <c r="T59" s="67">
        <f t="shared" si="8"/>
        <v>0</v>
      </c>
      <c r="V59" s="28">
        <v>18.66</v>
      </c>
      <c r="W59" s="29">
        <v>14.89</v>
      </c>
      <c r="X59" s="29">
        <v>19.97</v>
      </c>
      <c r="Y59" s="29">
        <v>17.2</v>
      </c>
      <c r="Z59" s="29">
        <v>22.97</v>
      </c>
      <c r="AA59" s="29">
        <v>18.399999999999999</v>
      </c>
      <c r="AB59" s="29">
        <v>24.52</v>
      </c>
      <c r="AC59" s="29">
        <v>18.53</v>
      </c>
      <c r="AD59" s="29">
        <v>24.69</v>
      </c>
      <c r="AE59" s="29">
        <v>18.66</v>
      </c>
      <c r="AF59" s="29">
        <v>24.86</v>
      </c>
      <c r="AG59" s="29">
        <v>19.2</v>
      </c>
      <c r="AH59" s="29">
        <v>25.56</v>
      </c>
      <c r="AI59" s="29">
        <v>16.02</v>
      </c>
      <c r="AJ59" s="29">
        <v>22.15</v>
      </c>
      <c r="AK59" s="30">
        <v>16.12</v>
      </c>
      <c r="AL59" s="30">
        <v>22.29</v>
      </c>
      <c r="AM59" s="30">
        <v>16.21</v>
      </c>
      <c r="AN59" s="30">
        <v>22.41</v>
      </c>
      <c r="AO59" s="27" t="s">
        <v>52</v>
      </c>
      <c r="AP59" s="27" t="s">
        <v>55</v>
      </c>
      <c r="AQ59" s="7"/>
    </row>
    <row r="60" spans="1:43" x14ac:dyDescent="0.3">
      <c r="A60" s="19" t="s">
        <v>48</v>
      </c>
      <c r="B60" s="20" t="s">
        <v>124</v>
      </c>
      <c r="C60" s="21">
        <v>7899470804521</v>
      </c>
      <c r="D60" s="22">
        <v>34072</v>
      </c>
      <c r="E60" s="23">
        <v>15000192</v>
      </c>
      <c r="F60" s="24" t="s">
        <v>131</v>
      </c>
      <c r="G60" s="25" t="s">
        <v>54</v>
      </c>
      <c r="H60" s="26" t="s">
        <v>27</v>
      </c>
      <c r="I60" s="27">
        <v>24</v>
      </c>
      <c r="J60" s="140">
        <v>15.9</v>
      </c>
      <c r="K60" s="28">
        <v>15.589999999999996</v>
      </c>
      <c r="L60" s="139">
        <f t="shared" si="7"/>
        <v>17.666666666666668</v>
      </c>
      <c r="M60" s="72">
        <f t="shared" si="9"/>
        <v>15.900000000000002</v>
      </c>
      <c r="N60" s="72">
        <f t="shared" si="9"/>
        <v>16.076666666666668</v>
      </c>
      <c r="O60" s="72">
        <f t="shared" si="9"/>
        <v>16.253333333333334</v>
      </c>
      <c r="P60" s="72">
        <f t="shared" si="9"/>
        <v>16.43</v>
      </c>
      <c r="Q60" s="72">
        <f t="shared" si="3"/>
        <v>19.433333333333337</v>
      </c>
      <c r="R60" s="72">
        <f t="shared" si="4"/>
        <v>17.490000000000006</v>
      </c>
      <c r="S60" s="72">
        <f t="shared" si="5"/>
        <v>19.433333333333337</v>
      </c>
      <c r="T60" s="67">
        <f t="shared" si="8"/>
        <v>0.98050314465408772</v>
      </c>
      <c r="V60" s="28">
        <v>57.18</v>
      </c>
      <c r="W60" s="29">
        <v>45.63</v>
      </c>
      <c r="X60" s="29">
        <v>61.21</v>
      </c>
      <c r="Y60" s="29">
        <v>52.73</v>
      </c>
      <c r="Z60" s="29">
        <v>70.430000000000007</v>
      </c>
      <c r="AA60" s="29">
        <v>56.38</v>
      </c>
      <c r="AB60" s="29">
        <v>75.150000000000006</v>
      </c>
      <c r="AC60" s="29">
        <v>56.78</v>
      </c>
      <c r="AD60" s="29">
        <v>75.66</v>
      </c>
      <c r="AE60" s="29">
        <v>57.18</v>
      </c>
      <c r="AF60" s="29">
        <v>76.180000000000007</v>
      </c>
      <c r="AG60" s="29">
        <v>58.84</v>
      </c>
      <c r="AH60" s="29">
        <v>78.319999999999993</v>
      </c>
      <c r="AI60" s="29">
        <v>49.09</v>
      </c>
      <c r="AJ60" s="29">
        <v>67.86</v>
      </c>
      <c r="AK60" s="30">
        <v>49.38</v>
      </c>
      <c r="AL60" s="30">
        <v>68.27</v>
      </c>
      <c r="AM60" s="30">
        <v>49.69</v>
      </c>
      <c r="AN60" s="30">
        <v>68.69</v>
      </c>
      <c r="AO60" s="27" t="s">
        <v>52</v>
      </c>
      <c r="AP60" s="27" t="s">
        <v>55</v>
      </c>
      <c r="AQ60" s="7"/>
    </row>
    <row r="61" spans="1:43" x14ac:dyDescent="0.3">
      <c r="A61" s="19" t="s">
        <v>48</v>
      </c>
      <c r="B61" s="20" t="s">
        <v>124</v>
      </c>
      <c r="C61" s="21">
        <v>7898133137419</v>
      </c>
      <c r="D61" s="22">
        <v>23918</v>
      </c>
      <c r="E61" s="23">
        <v>15000098</v>
      </c>
      <c r="F61" s="24" t="s">
        <v>177</v>
      </c>
      <c r="G61" s="25" t="s">
        <v>176</v>
      </c>
      <c r="H61" s="26" t="s">
        <v>27</v>
      </c>
      <c r="I61" s="27">
        <v>200</v>
      </c>
      <c r="J61" s="140">
        <v>2.64</v>
      </c>
      <c r="K61" s="28">
        <v>2.59</v>
      </c>
      <c r="L61" s="139">
        <f t="shared" si="7"/>
        <v>2.9333333333333336</v>
      </c>
      <c r="M61" s="72">
        <f t="shared" si="9"/>
        <v>2.64</v>
      </c>
      <c r="N61" s="72">
        <f t="shared" si="9"/>
        <v>2.6693333333333333</v>
      </c>
      <c r="O61" s="72">
        <f t="shared" si="9"/>
        <v>2.6986666666666665</v>
      </c>
      <c r="P61" s="72">
        <f t="shared" si="9"/>
        <v>2.7279999999999998</v>
      </c>
      <c r="Q61" s="72">
        <f t="shared" si="3"/>
        <v>3.226666666666667</v>
      </c>
      <c r="R61" s="72">
        <f t="shared" si="4"/>
        <v>2.9040000000000004</v>
      </c>
      <c r="S61" s="72">
        <f t="shared" si="5"/>
        <v>3.226666666666667</v>
      </c>
      <c r="T61" s="67">
        <f t="shared" si="8"/>
        <v>0.98106060606060597</v>
      </c>
      <c r="V61" s="28">
        <v>13.18</v>
      </c>
      <c r="W61" s="29">
        <v>10.51</v>
      </c>
      <c r="X61" s="29">
        <v>14.09</v>
      </c>
      <c r="Y61" s="29">
        <v>12.15</v>
      </c>
      <c r="Z61" s="29">
        <v>16.23</v>
      </c>
      <c r="AA61" s="29">
        <v>12.99</v>
      </c>
      <c r="AB61" s="29">
        <v>17.309999999999999</v>
      </c>
      <c r="AC61" s="29">
        <v>13.08</v>
      </c>
      <c r="AD61" s="29">
        <v>17.43</v>
      </c>
      <c r="AE61" s="29">
        <v>13.18</v>
      </c>
      <c r="AF61" s="29">
        <v>17.559999999999999</v>
      </c>
      <c r="AG61" s="29">
        <v>13.56</v>
      </c>
      <c r="AH61" s="29">
        <v>18.05</v>
      </c>
      <c r="AI61" s="29">
        <v>11.31</v>
      </c>
      <c r="AJ61" s="29">
        <v>15.64</v>
      </c>
      <c r="AK61" s="30">
        <v>11.38</v>
      </c>
      <c r="AL61" s="30">
        <v>15.73</v>
      </c>
      <c r="AM61" s="30">
        <v>11.45</v>
      </c>
      <c r="AN61" s="30">
        <v>15.83</v>
      </c>
      <c r="AO61" s="27" t="s">
        <v>52</v>
      </c>
      <c r="AP61" s="27" t="s">
        <v>53</v>
      </c>
      <c r="AQ61" s="7"/>
    </row>
    <row r="62" spans="1:43" x14ac:dyDescent="0.3">
      <c r="A62" s="19" t="s">
        <v>48</v>
      </c>
      <c r="B62" s="20" t="s">
        <v>124</v>
      </c>
      <c r="C62" s="21">
        <v>7898133137426</v>
      </c>
      <c r="D62" s="22">
        <v>23920</v>
      </c>
      <c r="E62" s="23">
        <v>15000099</v>
      </c>
      <c r="F62" s="24" t="s">
        <v>175</v>
      </c>
      <c r="G62" s="25" t="s">
        <v>176</v>
      </c>
      <c r="H62" s="26" t="s">
        <v>27</v>
      </c>
      <c r="I62" s="27">
        <v>50</v>
      </c>
      <c r="J62" s="140">
        <v>4.1100000000000003</v>
      </c>
      <c r="K62" s="28">
        <v>4.0199999999999996</v>
      </c>
      <c r="L62" s="139">
        <f t="shared" si="7"/>
        <v>4.5666666666666673</v>
      </c>
      <c r="M62" s="72">
        <f t="shared" si="9"/>
        <v>4.1100000000000003</v>
      </c>
      <c r="N62" s="72">
        <f t="shared" si="9"/>
        <v>4.1556666666666668</v>
      </c>
      <c r="O62" s="72">
        <f t="shared" si="9"/>
        <v>4.2013333333333334</v>
      </c>
      <c r="P62" s="72">
        <f t="shared" si="9"/>
        <v>4.2469999999999999</v>
      </c>
      <c r="Q62" s="72">
        <f t="shared" si="3"/>
        <v>5.0233333333333343</v>
      </c>
      <c r="R62" s="72">
        <f t="shared" si="4"/>
        <v>4.5210000000000008</v>
      </c>
      <c r="S62" s="72">
        <f t="shared" si="5"/>
        <v>5.0233333333333343</v>
      </c>
      <c r="T62" s="67">
        <f t="shared" si="8"/>
        <v>0.9781021897810217</v>
      </c>
      <c r="V62" s="28">
        <v>27.57</v>
      </c>
      <c r="W62" s="29">
        <v>22</v>
      </c>
      <c r="X62" s="29">
        <v>29.51</v>
      </c>
      <c r="Y62" s="29">
        <v>25.42</v>
      </c>
      <c r="Z62" s="29">
        <v>33.950000000000003</v>
      </c>
      <c r="AA62" s="29">
        <v>27.18</v>
      </c>
      <c r="AB62" s="29">
        <v>36.22</v>
      </c>
      <c r="AC62" s="29">
        <v>27.37</v>
      </c>
      <c r="AD62" s="29">
        <v>36.47</v>
      </c>
      <c r="AE62" s="29">
        <v>27.57</v>
      </c>
      <c r="AF62" s="29">
        <v>36.729999999999997</v>
      </c>
      <c r="AG62" s="29">
        <v>28.37</v>
      </c>
      <c r="AH62" s="29">
        <v>37.76</v>
      </c>
      <c r="AI62" s="29">
        <v>23.67</v>
      </c>
      <c r="AJ62" s="29">
        <v>32.72</v>
      </c>
      <c r="AK62" s="30">
        <v>23.81</v>
      </c>
      <c r="AL62" s="30">
        <v>32.92</v>
      </c>
      <c r="AM62" s="30">
        <v>23.96</v>
      </c>
      <c r="AN62" s="30">
        <v>33.119999999999997</v>
      </c>
      <c r="AO62" s="27" t="s">
        <v>52</v>
      </c>
      <c r="AP62" s="27" t="s">
        <v>53</v>
      </c>
      <c r="AQ62" s="7"/>
    </row>
    <row r="63" spans="1:43" x14ac:dyDescent="0.3">
      <c r="A63" s="19" t="s">
        <v>48</v>
      </c>
      <c r="B63" s="20" t="s">
        <v>124</v>
      </c>
      <c r="C63" s="21">
        <v>7898133135248</v>
      </c>
      <c r="D63" s="22">
        <v>23961</v>
      </c>
      <c r="E63" s="23">
        <v>15000100</v>
      </c>
      <c r="F63" s="24" t="s">
        <v>173</v>
      </c>
      <c r="G63" s="25" t="s">
        <v>81</v>
      </c>
      <c r="H63" s="26" t="s">
        <v>27</v>
      </c>
      <c r="I63" s="27">
        <v>50</v>
      </c>
      <c r="J63" s="140">
        <v>4.2</v>
      </c>
      <c r="K63" s="28">
        <v>4.1199999999999992</v>
      </c>
      <c r="L63" s="139">
        <f t="shared" si="7"/>
        <v>4.666666666666667</v>
      </c>
      <c r="M63" s="72">
        <f t="shared" ref="M63:P88" si="10">$L63*(100%-M$6)</f>
        <v>4.2</v>
      </c>
      <c r="N63" s="72">
        <f t="shared" si="10"/>
        <v>4.2466666666666661</v>
      </c>
      <c r="O63" s="72">
        <f t="shared" si="10"/>
        <v>4.293333333333333</v>
      </c>
      <c r="P63" s="72">
        <f t="shared" si="10"/>
        <v>4.34</v>
      </c>
      <c r="Q63" s="72">
        <f t="shared" si="3"/>
        <v>5.1333333333333337</v>
      </c>
      <c r="R63" s="72">
        <f t="shared" si="4"/>
        <v>4.62</v>
      </c>
      <c r="S63" s="72">
        <f t="shared" si="5"/>
        <v>5.1333333333333337</v>
      </c>
      <c r="T63" s="67">
        <f t="shared" si="8"/>
        <v>0.98095238095238069</v>
      </c>
      <c r="V63" s="28">
        <v>23.2</v>
      </c>
      <c r="W63" s="29">
        <v>18.510000000000002</v>
      </c>
      <c r="X63" s="29">
        <v>24.83</v>
      </c>
      <c r="Y63" s="29">
        <v>21.39</v>
      </c>
      <c r="Z63" s="29">
        <v>28.57</v>
      </c>
      <c r="AA63" s="29">
        <v>22.87</v>
      </c>
      <c r="AB63" s="29">
        <v>30.48</v>
      </c>
      <c r="AC63" s="29">
        <v>23.03</v>
      </c>
      <c r="AD63" s="29">
        <v>30.69</v>
      </c>
      <c r="AE63" s="29">
        <v>23.2</v>
      </c>
      <c r="AF63" s="29">
        <v>30.91</v>
      </c>
      <c r="AG63" s="29">
        <v>23.87</v>
      </c>
      <c r="AH63" s="29">
        <v>31.77</v>
      </c>
      <c r="AI63" s="29">
        <v>19.920000000000002</v>
      </c>
      <c r="AJ63" s="29">
        <v>27.54</v>
      </c>
      <c r="AK63" s="30">
        <v>20.04</v>
      </c>
      <c r="AL63" s="30">
        <v>27.7</v>
      </c>
      <c r="AM63" s="30">
        <v>20.16</v>
      </c>
      <c r="AN63" s="30">
        <v>27.87</v>
      </c>
      <c r="AO63" s="27" t="s">
        <v>52</v>
      </c>
      <c r="AP63" s="27" t="s">
        <v>53</v>
      </c>
      <c r="AQ63" s="7"/>
    </row>
    <row r="64" spans="1:43" x14ac:dyDescent="0.3">
      <c r="A64" s="34" t="s">
        <v>48</v>
      </c>
      <c r="B64" s="35" t="s">
        <v>124</v>
      </c>
      <c r="C64" s="36">
        <v>7899470805061</v>
      </c>
      <c r="D64" s="44">
        <v>26882</v>
      </c>
      <c r="E64" s="50">
        <v>15000214</v>
      </c>
      <c r="F64" s="37" t="s">
        <v>150</v>
      </c>
      <c r="G64" s="38" t="s">
        <v>81</v>
      </c>
      <c r="H64" s="46" t="s">
        <v>27</v>
      </c>
      <c r="I64" s="39">
        <v>50</v>
      </c>
      <c r="J64" s="140">
        <v>17.18</v>
      </c>
      <c r="K64" s="40">
        <v>16.869450000000001</v>
      </c>
      <c r="L64" s="139">
        <f t="shared" si="7"/>
        <v>19.088888888888889</v>
      </c>
      <c r="M64" s="72">
        <f t="shared" si="10"/>
        <v>17.18</v>
      </c>
      <c r="N64" s="72">
        <f t="shared" si="10"/>
        <v>17.370888888888889</v>
      </c>
      <c r="O64" s="72">
        <f t="shared" si="10"/>
        <v>17.561777777777777</v>
      </c>
      <c r="P64" s="72">
        <f t="shared" si="10"/>
        <v>17.752666666666663</v>
      </c>
      <c r="Q64" s="72">
        <f t="shared" si="3"/>
        <v>20.997777777777777</v>
      </c>
      <c r="R64" s="72">
        <f t="shared" si="4"/>
        <v>18.898</v>
      </c>
      <c r="S64" s="72">
        <f t="shared" si="5"/>
        <v>20.997777777777777</v>
      </c>
      <c r="T64" s="67">
        <f t="shared" si="8"/>
        <v>0.98192374854481956</v>
      </c>
      <c r="V64" s="40">
        <v>55.51</v>
      </c>
      <c r="W64" s="41">
        <v>44.29</v>
      </c>
      <c r="X64" s="41">
        <v>59.41</v>
      </c>
      <c r="Y64" s="41">
        <v>51.19</v>
      </c>
      <c r="Z64" s="41">
        <v>68.37</v>
      </c>
      <c r="AA64" s="41">
        <v>54.74</v>
      </c>
      <c r="AB64" s="41">
        <v>72.959999999999994</v>
      </c>
      <c r="AC64" s="41">
        <v>55.12</v>
      </c>
      <c r="AD64" s="41">
        <v>73.45</v>
      </c>
      <c r="AE64" s="41">
        <v>55.51</v>
      </c>
      <c r="AF64" s="41">
        <v>73.959999999999994</v>
      </c>
      <c r="AG64" s="41">
        <v>57.12</v>
      </c>
      <c r="AH64" s="41">
        <v>76.03</v>
      </c>
      <c r="AI64" s="41">
        <v>47.65</v>
      </c>
      <c r="AJ64" s="41">
        <v>65.87</v>
      </c>
      <c r="AK64" s="42">
        <v>47.94</v>
      </c>
      <c r="AL64" s="42">
        <v>66.27</v>
      </c>
      <c r="AM64" s="42">
        <v>48.23</v>
      </c>
      <c r="AN64" s="42">
        <v>66.680000000000007</v>
      </c>
      <c r="AO64" s="39" t="s">
        <v>52</v>
      </c>
      <c r="AP64" s="39" t="s">
        <v>53</v>
      </c>
      <c r="AQ64" s="51"/>
    </row>
    <row r="65" spans="1:43" x14ac:dyDescent="0.3">
      <c r="A65" s="19" t="s">
        <v>48</v>
      </c>
      <c r="B65" s="20" t="s">
        <v>124</v>
      </c>
      <c r="C65" s="21">
        <v>7899470805641</v>
      </c>
      <c r="D65" s="22">
        <v>28092</v>
      </c>
      <c r="E65" s="23">
        <v>15000216</v>
      </c>
      <c r="F65" s="24" t="s">
        <v>145</v>
      </c>
      <c r="G65" s="25" t="s">
        <v>81</v>
      </c>
      <c r="H65" s="26" t="s">
        <v>27</v>
      </c>
      <c r="I65" s="27">
        <v>50</v>
      </c>
      <c r="J65" s="140">
        <v>17.91</v>
      </c>
      <c r="K65" s="28">
        <v>17.57</v>
      </c>
      <c r="L65" s="139">
        <f t="shared" si="7"/>
        <v>19.899999999999999</v>
      </c>
      <c r="M65" s="72">
        <f t="shared" si="10"/>
        <v>17.91</v>
      </c>
      <c r="N65" s="72">
        <f t="shared" si="10"/>
        <v>18.108999999999998</v>
      </c>
      <c r="O65" s="72">
        <f t="shared" si="10"/>
        <v>18.307999999999996</v>
      </c>
      <c r="P65" s="72">
        <f t="shared" si="10"/>
        <v>18.506999999999994</v>
      </c>
      <c r="Q65" s="72">
        <f t="shared" si="3"/>
        <v>21.89</v>
      </c>
      <c r="R65" s="72">
        <f t="shared" si="4"/>
        <v>19.701000000000001</v>
      </c>
      <c r="S65" s="72">
        <f t="shared" si="5"/>
        <v>21.89</v>
      </c>
      <c r="T65" s="67">
        <f t="shared" si="8"/>
        <v>0.98101619207146851</v>
      </c>
      <c r="V65" s="28">
        <v>58.37</v>
      </c>
      <c r="W65" s="29">
        <v>46.58</v>
      </c>
      <c r="X65" s="29">
        <v>62.48</v>
      </c>
      <c r="Y65" s="29">
        <v>53.82</v>
      </c>
      <c r="Z65" s="29">
        <v>71.89</v>
      </c>
      <c r="AA65" s="29">
        <v>57.56</v>
      </c>
      <c r="AB65" s="29">
        <v>76.72</v>
      </c>
      <c r="AC65" s="29">
        <v>57.96</v>
      </c>
      <c r="AD65" s="29">
        <v>77.23</v>
      </c>
      <c r="AE65" s="29">
        <v>58.37</v>
      </c>
      <c r="AF65" s="29">
        <v>77.77</v>
      </c>
      <c r="AG65" s="29">
        <v>60.06</v>
      </c>
      <c r="AH65" s="29">
        <v>79.94</v>
      </c>
      <c r="AI65" s="29">
        <v>50.11</v>
      </c>
      <c r="AJ65" s="29">
        <v>69.27</v>
      </c>
      <c r="AK65" s="30">
        <v>50.41</v>
      </c>
      <c r="AL65" s="30">
        <v>69.69</v>
      </c>
      <c r="AM65" s="30">
        <v>50.72</v>
      </c>
      <c r="AN65" s="30">
        <v>70.12</v>
      </c>
      <c r="AO65" s="27" t="s">
        <v>52</v>
      </c>
      <c r="AP65" s="27" t="s">
        <v>53</v>
      </c>
      <c r="AQ65" s="7"/>
    </row>
    <row r="66" spans="1:43" x14ac:dyDescent="0.3">
      <c r="A66" s="19" t="s">
        <v>48</v>
      </c>
      <c r="B66" s="20" t="s">
        <v>124</v>
      </c>
      <c r="C66" s="21">
        <v>7898133136382</v>
      </c>
      <c r="D66" s="22">
        <v>23956</v>
      </c>
      <c r="E66" s="23">
        <v>15000172</v>
      </c>
      <c r="F66" s="24" t="s">
        <v>174</v>
      </c>
      <c r="G66" s="25" t="s">
        <v>59</v>
      </c>
      <c r="H66" s="26" t="s">
        <v>27</v>
      </c>
      <c r="I66" s="27">
        <v>50</v>
      </c>
      <c r="J66" s="140">
        <v>7.67</v>
      </c>
      <c r="K66" s="28">
        <v>7.5200000000000005</v>
      </c>
      <c r="L66" s="139">
        <f t="shared" si="7"/>
        <v>8.5222222222222221</v>
      </c>
      <c r="M66" s="72">
        <f t="shared" si="10"/>
        <v>7.67</v>
      </c>
      <c r="N66" s="72">
        <f t="shared" si="10"/>
        <v>7.7552222222222218</v>
      </c>
      <c r="O66" s="72">
        <f t="shared" si="10"/>
        <v>7.8404444444444437</v>
      </c>
      <c r="P66" s="72">
        <f t="shared" si="10"/>
        <v>7.9256666666666655</v>
      </c>
      <c r="Q66" s="72">
        <f t="shared" si="3"/>
        <v>9.3744444444444444</v>
      </c>
      <c r="R66" s="72">
        <f t="shared" si="4"/>
        <v>8.4369999999999994</v>
      </c>
      <c r="S66" s="72">
        <f t="shared" si="5"/>
        <v>9.3744444444444444</v>
      </c>
      <c r="T66" s="67">
        <f t="shared" si="8"/>
        <v>0.98044328552803139</v>
      </c>
      <c r="V66" s="28">
        <v>42.78</v>
      </c>
      <c r="W66" s="29">
        <v>34.130000000000003</v>
      </c>
      <c r="X66" s="29">
        <v>45.78</v>
      </c>
      <c r="Y66" s="29">
        <v>39.450000000000003</v>
      </c>
      <c r="Z66" s="29">
        <v>52.69</v>
      </c>
      <c r="AA66" s="29">
        <v>42.18</v>
      </c>
      <c r="AB66" s="29">
        <v>56.22</v>
      </c>
      <c r="AC66" s="29">
        <v>42.48</v>
      </c>
      <c r="AD66" s="29">
        <v>56.61</v>
      </c>
      <c r="AE66" s="29">
        <v>42.78</v>
      </c>
      <c r="AF66" s="29">
        <v>57</v>
      </c>
      <c r="AG66" s="29">
        <v>44.02</v>
      </c>
      <c r="AH66" s="29">
        <v>58.59</v>
      </c>
      <c r="AI66" s="29">
        <v>36.72</v>
      </c>
      <c r="AJ66" s="29">
        <v>50.76</v>
      </c>
      <c r="AK66" s="30">
        <v>36.950000000000003</v>
      </c>
      <c r="AL66" s="30">
        <v>51.08</v>
      </c>
      <c r="AM66" s="30">
        <v>37.17</v>
      </c>
      <c r="AN66" s="30">
        <v>51.39</v>
      </c>
      <c r="AO66" s="27" t="s">
        <v>52</v>
      </c>
      <c r="AP66" s="27" t="s">
        <v>55</v>
      </c>
      <c r="AQ66" s="7"/>
    </row>
    <row r="67" spans="1:43" x14ac:dyDescent="0.3">
      <c r="A67" s="34" t="s">
        <v>48</v>
      </c>
      <c r="B67" s="35" t="s">
        <v>124</v>
      </c>
      <c r="C67" s="36">
        <v>7899470806976</v>
      </c>
      <c r="D67" s="44">
        <v>40888</v>
      </c>
      <c r="E67" s="50">
        <v>15000142</v>
      </c>
      <c r="F67" s="37" t="s">
        <v>222</v>
      </c>
      <c r="G67" s="38" t="s">
        <v>223</v>
      </c>
      <c r="H67" s="46" t="s">
        <v>27</v>
      </c>
      <c r="I67" s="39">
        <v>50</v>
      </c>
      <c r="J67" s="140">
        <v>3.81</v>
      </c>
      <c r="K67" s="40">
        <v>3.7110000000000003</v>
      </c>
      <c r="L67" s="139">
        <f t="shared" si="7"/>
        <v>4.2333333333333334</v>
      </c>
      <c r="M67" s="72">
        <f t="shared" si="10"/>
        <v>3.81</v>
      </c>
      <c r="N67" s="72">
        <f t="shared" si="10"/>
        <v>3.8523333333333332</v>
      </c>
      <c r="O67" s="72">
        <f t="shared" si="10"/>
        <v>3.8946666666666663</v>
      </c>
      <c r="P67" s="72">
        <f t="shared" si="10"/>
        <v>3.9369999999999994</v>
      </c>
      <c r="Q67" s="72">
        <f t="shared" si="3"/>
        <v>4.6566666666666672</v>
      </c>
      <c r="R67" s="72">
        <f t="shared" si="4"/>
        <v>4.1910000000000007</v>
      </c>
      <c r="S67" s="72">
        <f t="shared" si="5"/>
        <v>4.6566666666666672</v>
      </c>
      <c r="T67" s="67">
        <f t="shared" si="8"/>
        <v>0.97401574803149615</v>
      </c>
      <c r="V67" s="40">
        <v>24.18</v>
      </c>
      <c r="W67" s="41">
        <v>19.82</v>
      </c>
      <c r="X67" s="41">
        <v>27.4</v>
      </c>
      <c r="Y67" s="41">
        <v>22.53</v>
      </c>
      <c r="Z67" s="41">
        <v>31.14</v>
      </c>
      <c r="AA67" s="41">
        <v>23.88</v>
      </c>
      <c r="AB67" s="41">
        <v>33.01</v>
      </c>
      <c r="AC67" s="41">
        <v>24.03</v>
      </c>
      <c r="AD67" s="41">
        <v>33.22</v>
      </c>
      <c r="AE67" s="41">
        <v>24.18</v>
      </c>
      <c r="AF67" s="41">
        <v>33.43</v>
      </c>
      <c r="AG67" s="41">
        <v>24.79</v>
      </c>
      <c r="AH67" s="41">
        <v>34.270000000000003</v>
      </c>
      <c r="AI67" s="41">
        <v>23.89</v>
      </c>
      <c r="AJ67" s="41">
        <v>33.03</v>
      </c>
      <c r="AK67" s="42">
        <v>24.03</v>
      </c>
      <c r="AL67" s="42">
        <v>33.22</v>
      </c>
      <c r="AM67" s="42">
        <v>24.18</v>
      </c>
      <c r="AN67" s="42">
        <v>33.43</v>
      </c>
      <c r="AO67" s="39" t="s">
        <v>66</v>
      </c>
      <c r="AP67" s="39" t="s">
        <v>67</v>
      </c>
      <c r="AQ67" s="51"/>
    </row>
    <row r="68" spans="1:43" x14ac:dyDescent="0.3">
      <c r="A68" s="34" t="s">
        <v>48</v>
      </c>
      <c r="B68" s="35" t="s">
        <v>124</v>
      </c>
      <c r="C68" s="36">
        <v>7898133138898</v>
      </c>
      <c r="D68" s="44">
        <v>23873</v>
      </c>
      <c r="E68" s="50">
        <v>15000089</v>
      </c>
      <c r="F68" s="37" t="s">
        <v>186</v>
      </c>
      <c r="G68" s="38" t="s">
        <v>59</v>
      </c>
      <c r="H68" s="46" t="s">
        <v>27</v>
      </c>
      <c r="I68" s="39">
        <v>50</v>
      </c>
      <c r="J68" s="140">
        <v>3.6</v>
      </c>
      <c r="K68" s="40">
        <v>3.52</v>
      </c>
      <c r="L68" s="139">
        <f t="shared" si="7"/>
        <v>4</v>
      </c>
      <c r="M68" s="72">
        <f t="shared" si="10"/>
        <v>3.6</v>
      </c>
      <c r="N68" s="72">
        <f t="shared" si="10"/>
        <v>3.6399999999999997</v>
      </c>
      <c r="O68" s="72">
        <f t="shared" si="10"/>
        <v>3.6799999999999997</v>
      </c>
      <c r="P68" s="72">
        <f t="shared" si="10"/>
        <v>3.7199999999999993</v>
      </c>
      <c r="Q68" s="72">
        <f t="shared" si="3"/>
        <v>4.4000000000000004</v>
      </c>
      <c r="R68" s="72">
        <f t="shared" si="4"/>
        <v>3.9600000000000004</v>
      </c>
      <c r="S68" s="72">
        <f t="shared" si="5"/>
        <v>4.4000000000000004</v>
      </c>
      <c r="T68" s="67">
        <f t="shared" si="8"/>
        <v>0.97777777777777775</v>
      </c>
      <c r="V68" s="40">
        <v>21.78</v>
      </c>
      <c r="W68" s="41">
        <v>17.38</v>
      </c>
      <c r="X68" s="41">
        <v>23.31</v>
      </c>
      <c r="Y68" s="41">
        <v>20.079999999999998</v>
      </c>
      <c r="Z68" s="41">
        <v>26.82</v>
      </c>
      <c r="AA68" s="41">
        <v>21.47</v>
      </c>
      <c r="AB68" s="41">
        <v>28.61</v>
      </c>
      <c r="AC68" s="41">
        <v>21.62</v>
      </c>
      <c r="AD68" s="41">
        <v>28.81</v>
      </c>
      <c r="AE68" s="41">
        <v>21.78</v>
      </c>
      <c r="AF68" s="41">
        <v>29.02</v>
      </c>
      <c r="AG68" s="41">
        <v>22.41</v>
      </c>
      <c r="AH68" s="41">
        <v>29.83</v>
      </c>
      <c r="AI68" s="41">
        <v>18.7</v>
      </c>
      <c r="AJ68" s="41">
        <v>25.85</v>
      </c>
      <c r="AK68" s="42">
        <v>18.809999999999999</v>
      </c>
      <c r="AL68" s="42">
        <v>26</v>
      </c>
      <c r="AM68" s="42">
        <v>18.93</v>
      </c>
      <c r="AN68" s="42">
        <v>26.17</v>
      </c>
      <c r="AO68" s="39" t="s">
        <v>52</v>
      </c>
      <c r="AP68" s="39" t="s">
        <v>53</v>
      </c>
      <c r="AQ68" s="51"/>
    </row>
    <row r="69" spans="1:43" x14ac:dyDescent="0.3">
      <c r="A69" s="34" t="s">
        <v>48</v>
      </c>
      <c r="B69" s="35" t="s">
        <v>124</v>
      </c>
      <c r="C69" s="36">
        <v>7898133134685</v>
      </c>
      <c r="D69" s="44">
        <v>24005</v>
      </c>
      <c r="E69" s="50">
        <v>15000174</v>
      </c>
      <c r="F69" s="37" t="s">
        <v>168</v>
      </c>
      <c r="G69" s="38" t="s">
        <v>37</v>
      </c>
      <c r="H69" s="46" t="s">
        <v>27</v>
      </c>
      <c r="I69" s="39">
        <v>50</v>
      </c>
      <c r="J69" s="140">
        <v>8.6999999999999993</v>
      </c>
      <c r="K69" s="40">
        <v>8.52</v>
      </c>
      <c r="L69" s="139">
        <f t="shared" si="7"/>
        <v>9.6666666666666661</v>
      </c>
      <c r="M69" s="72">
        <f t="shared" si="10"/>
        <v>8.6999999999999993</v>
      </c>
      <c r="N69" s="72">
        <f t="shared" si="10"/>
        <v>8.7966666666666651</v>
      </c>
      <c r="O69" s="72">
        <f t="shared" si="10"/>
        <v>8.8933333333333326</v>
      </c>
      <c r="P69" s="72">
        <f t="shared" si="10"/>
        <v>8.9899999999999984</v>
      </c>
      <c r="Q69" s="72">
        <f t="shared" si="3"/>
        <v>10.633333333333333</v>
      </c>
      <c r="R69" s="72">
        <f t="shared" si="4"/>
        <v>9.57</v>
      </c>
      <c r="S69" s="72">
        <f t="shared" si="5"/>
        <v>10.633333333333333</v>
      </c>
      <c r="T69" s="67">
        <f t="shared" si="8"/>
        <v>0.97931034482758628</v>
      </c>
      <c r="V69" s="40">
        <v>48.87</v>
      </c>
      <c r="W69" s="41">
        <v>38.99</v>
      </c>
      <c r="X69" s="41">
        <v>52.3</v>
      </c>
      <c r="Y69" s="41">
        <v>45.06</v>
      </c>
      <c r="Z69" s="41">
        <v>60.19</v>
      </c>
      <c r="AA69" s="41">
        <v>48.19</v>
      </c>
      <c r="AB69" s="41">
        <v>64.23</v>
      </c>
      <c r="AC69" s="41">
        <v>48.52</v>
      </c>
      <c r="AD69" s="41">
        <v>64.650000000000006</v>
      </c>
      <c r="AE69" s="41">
        <v>48.87</v>
      </c>
      <c r="AF69" s="41">
        <v>65.11</v>
      </c>
      <c r="AG69" s="41">
        <v>50.29</v>
      </c>
      <c r="AH69" s="41">
        <v>66.94</v>
      </c>
      <c r="AI69" s="41">
        <v>41.95</v>
      </c>
      <c r="AJ69" s="41">
        <v>57.99</v>
      </c>
      <c r="AK69" s="42">
        <v>42.21</v>
      </c>
      <c r="AL69" s="42">
        <v>58.35</v>
      </c>
      <c r="AM69" s="42">
        <v>42.46</v>
      </c>
      <c r="AN69" s="42">
        <v>58.7</v>
      </c>
      <c r="AO69" s="39" t="s">
        <v>52</v>
      </c>
      <c r="AP69" s="39" t="s">
        <v>55</v>
      </c>
      <c r="AQ69" s="51"/>
    </row>
    <row r="70" spans="1:43" x14ac:dyDescent="0.3">
      <c r="A70" s="19" t="s">
        <v>48</v>
      </c>
      <c r="B70" s="20" t="s">
        <v>124</v>
      </c>
      <c r="C70" s="21">
        <v>7898133133770</v>
      </c>
      <c r="D70" s="22">
        <v>24010</v>
      </c>
      <c r="E70" s="23">
        <v>15000175</v>
      </c>
      <c r="F70" s="24" t="s">
        <v>166</v>
      </c>
      <c r="G70" s="25" t="s">
        <v>37</v>
      </c>
      <c r="H70" s="26" t="s">
        <v>27</v>
      </c>
      <c r="I70" s="27">
        <v>50</v>
      </c>
      <c r="J70" s="140">
        <v>8.76</v>
      </c>
      <c r="K70" s="28">
        <v>8.5900000000000016</v>
      </c>
      <c r="L70" s="139">
        <f t="shared" si="7"/>
        <v>9.7333333333333325</v>
      </c>
      <c r="M70" s="72">
        <f t="shared" si="10"/>
        <v>8.76</v>
      </c>
      <c r="N70" s="72">
        <f t="shared" si="10"/>
        <v>8.8573333333333313</v>
      </c>
      <c r="O70" s="72">
        <f t="shared" si="10"/>
        <v>8.9546666666666646</v>
      </c>
      <c r="P70" s="72">
        <f t="shared" si="10"/>
        <v>9.0519999999999978</v>
      </c>
      <c r="Q70" s="72">
        <f t="shared" si="3"/>
        <v>10.706666666666667</v>
      </c>
      <c r="R70" s="72">
        <f t="shared" si="4"/>
        <v>9.636000000000001</v>
      </c>
      <c r="S70" s="72">
        <f t="shared" si="5"/>
        <v>10.706666666666667</v>
      </c>
      <c r="T70" s="67">
        <f t="shared" si="8"/>
        <v>0.98059360730593625</v>
      </c>
      <c r="V70" s="28">
        <v>51.29</v>
      </c>
      <c r="W70" s="29">
        <v>40.93</v>
      </c>
      <c r="X70" s="29">
        <v>54.9</v>
      </c>
      <c r="Y70" s="29">
        <v>47.29</v>
      </c>
      <c r="Z70" s="29">
        <v>63.16</v>
      </c>
      <c r="AA70" s="29">
        <v>50.57</v>
      </c>
      <c r="AB70" s="29">
        <v>67.400000000000006</v>
      </c>
      <c r="AC70" s="29">
        <v>50.93</v>
      </c>
      <c r="AD70" s="29">
        <v>67.87</v>
      </c>
      <c r="AE70" s="29">
        <v>51.29</v>
      </c>
      <c r="AF70" s="29">
        <v>68.33</v>
      </c>
      <c r="AG70" s="29">
        <v>52.78</v>
      </c>
      <c r="AH70" s="29">
        <v>70.25</v>
      </c>
      <c r="AI70" s="29">
        <v>44.03</v>
      </c>
      <c r="AJ70" s="29">
        <v>60.87</v>
      </c>
      <c r="AK70" s="30">
        <v>44.3</v>
      </c>
      <c r="AL70" s="30">
        <v>61.24</v>
      </c>
      <c r="AM70" s="30">
        <v>44.57</v>
      </c>
      <c r="AN70" s="30">
        <v>61.62</v>
      </c>
      <c r="AO70" s="27" t="s">
        <v>52</v>
      </c>
      <c r="AP70" s="27" t="s">
        <v>55</v>
      </c>
      <c r="AQ70" s="7"/>
    </row>
    <row r="71" spans="1:43" x14ac:dyDescent="0.3">
      <c r="A71" s="19" t="s">
        <v>48</v>
      </c>
      <c r="B71" s="20" t="s">
        <v>124</v>
      </c>
      <c r="C71" s="21">
        <v>7899470805740</v>
      </c>
      <c r="D71" s="22">
        <v>27416</v>
      </c>
      <c r="E71" s="23">
        <v>15000222</v>
      </c>
      <c r="F71" s="24" t="s">
        <v>148</v>
      </c>
      <c r="G71" s="25" t="s">
        <v>59</v>
      </c>
      <c r="H71" s="26" t="s">
        <v>27</v>
      </c>
      <c r="I71" s="27">
        <v>100</v>
      </c>
      <c r="J71" s="140">
        <v>4.43</v>
      </c>
      <c r="K71" s="28">
        <v>4.3499999999999996</v>
      </c>
      <c r="L71" s="139">
        <f t="shared" ref="L71:L80" si="11">J71/(100%-$L$5)</f>
        <v>4.9222222222222216</v>
      </c>
      <c r="M71" s="72">
        <f t="shared" si="10"/>
        <v>4.43</v>
      </c>
      <c r="N71" s="72">
        <f t="shared" si="10"/>
        <v>4.4792222222222211</v>
      </c>
      <c r="O71" s="72">
        <f t="shared" si="10"/>
        <v>4.5284444444444434</v>
      </c>
      <c r="P71" s="72">
        <f t="shared" si="10"/>
        <v>4.5776666666666657</v>
      </c>
      <c r="Q71" s="72">
        <f t="shared" si="3"/>
        <v>5.4144444444444444</v>
      </c>
      <c r="R71" s="72">
        <f t="shared" si="4"/>
        <v>4.8730000000000002</v>
      </c>
      <c r="S71" s="72">
        <f t="shared" si="5"/>
        <v>5.4144444444444444</v>
      </c>
      <c r="T71" s="67">
        <f t="shared" ref="T71:T102" si="12">K71/M71</f>
        <v>0.98194130925507894</v>
      </c>
      <c r="V71" s="28">
        <v>24.75</v>
      </c>
      <c r="W71" s="29">
        <v>19.75</v>
      </c>
      <c r="X71" s="29">
        <v>26.49</v>
      </c>
      <c r="Y71" s="29">
        <v>22.82</v>
      </c>
      <c r="Z71" s="29">
        <v>30.48</v>
      </c>
      <c r="AA71" s="29">
        <v>24.4</v>
      </c>
      <c r="AB71" s="29">
        <v>32.520000000000003</v>
      </c>
      <c r="AC71" s="29">
        <v>24.57</v>
      </c>
      <c r="AD71" s="29">
        <v>32.74</v>
      </c>
      <c r="AE71" s="29">
        <v>24.75</v>
      </c>
      <c r="AF71" s="29">
        <v>32.979999999999997</v>
      </c>
      <c r="AG71" s="29">
        <v>25.47</v>
      </c>
      <c r="AH71" s="29">
        <v>33.9</v>
      </c>
      <c r="AI71" s="29">
        <v>21.25</v>
      </c>
      <c r="AJ71" s="29">
        <v>29.38</v>
      </c>
      <c r="AK71" s="30">
        <v>21.38</v>
      </c>
      <c r="AL71" s="30">
        <v>29.56</v>
      </c>
      <c r="AM71" s="30">
        <v>21.51</v>
      </c>
      <c r="AN71" s="30">
        <v>29.74</v>
      </c>
      <c r="AO71" s="27" t="s">
        <v>52</v>
      </c>
      <c r="AP71" s="27" t="s">
        <v>53</v>
      </c>
      <c r="AQ71" s="7"/>
    </row>
    <row r="72" spans="1:43" x14ac:dyDescent="0.3">
      <c r="A72" s="19" t="s">
        <v>48</v>
      </c>
      <c r="B72" s="20" t="s">
        <v>124</v>
      </c>
      <c r="C72" s="21">
        <v>7899470805917</v>
      </c>
      <c r="D72" s="22">
        <v>27460</v>
      </c>
      <c r="E72" s="23">
        <v>15000223</v>
      </c>
      <c r="F72" s="24" t="s">
        <v>147</v>
      </c>
      <c r="G72" s="25" t="s">
        <v>59</v>
      </c>
      <c r="H72" s="26" t="s">
        <v>27</v>
      </c>
      <c r="I72" s="27">
        <v>100</v>
      </c>
      <c r="J72" s="140">
        <v>4.43</v>
      </c>
      <c r="K72" s="28">
        <v>4.3500000000000005</v>
      </c>
      <c r="L72" s="139">
        <f t="shared" si="11"/>
        <v>4.9222222222222216</v>
      </c>
      <c r="M72" s="72">
        <f t="shared" si="10"/>
        <v>4.43</v>
      </c>
      <c r="N72" s="72">
        <f t="shared" si="10"/>
        <v>4.4792222222222211</v>
      </c>
      <c r="O72" s="72">
        <f t="shared" si="10"/>
        <v>4.5284444444444434</v>
      </c>
      <c r="P72" s="72">
        <f t="shared" si="10"/>
        <v>4.5776666666666657</v>
      </c>
      <c r="Q72" s="72">
        <f t="shared" ref="Q72:Q126" si="13">L72*110%</f>
        <v>5.4144444444444444</v>
      </c>
      <c r="R72" s="72">
        <f t="shared" ref="R72:R127" si="14">$Q72*(100%-$R$6)</f>
        <v>4.8730000000000002</v>
      </c>
      <c r="S72" s="72">
        <f t="shared" ref="S72:S126" si="15">$Q72*(100%-S$6)</f>
        <v>5.4144444444444444</v>
      </c>
      <c r="T72" s="67">
        <f t="shared" si="12"/>
        <v>0.98194130925507916</v>
      </c>
      <c r="V72" s="28">
        <v>25.95</v>
      </c>
      <c r="W72" s="29">
        <v>20.7</v>
      </c>
      <c r="X72" s="29">
        <v>27.76</v>
      </c>
      <c r="Y72" s="29">
        <v>23.93</v>
      </c>
      <c r="Z72" s="29">
        <v>31.96</v>
      </c>
      <c r="AA72" s="29">
        <v>25.59</v>
      </c>
      <c r="AB72" s="29">
        <v>34.11</v>
      </c>
      <c r="AC72" s="29">
        <v>25.76</v>
      </c>
      <c r="AD72" s="29">
        <v>34.32</v>
      </c>
      <c r="AE72" s="29">
        <v>25.95</v>
      </c>
      <c r="AF72" s="29">
        <v>34.57</v>
      </c>
      <c r="AG72" s="29">
        <v>26.7</v>
      </c>
      <c r="AH72" s="29">
        <v>35.54</v>
      </c>
      <c r="AI72" s="29">
        <v>22.28</v>
      </c>
      <c r="AJ72" s="29">
        <v>30.8</v>
      </c>
      <c r="AK72" s="30">
        <v>22.41</v>
      </c>
      <c r="AL72" s="30">
        <v>30.98</v>
      </c>
      <c r="AM72" s="30">
        <v>22.55</v>
      </c>
      <c r="AN72" s="30">
        <v>31.17</v>
      </c>
      <c r="AO72" s="27" t="s">
        <v>52</v>
      </c>
      <c r="AP72" s="27" t="s">
        <v>53</v>
      </c>
      <c r="AQ72" s="7"/>
    </row>
    <row r="73" spans="1:43" x14ac:dyDescent="0.3">
      <c r="A73" s="19" t="s">
        <v>48</v>
      </c>
      <c r="B73" s="20" t="s">
        <v>124</v>
      </c>
      <c r="C73" s="21">
        <v>7899470805900</v>
      </c>
      <c r="D73" s="22">
        <v>27461</v>
      </c>
      <c r="E73" s="23">
        <v>15000224</v>
      </c>
      <c r="F73" s="24" t="s">
        <v>146</v>
      </c>
      <c r="G73" s="25" t="s">
        <v>59</v>
      </c>
      <c r="H73" s="26" t="s">
        <v>27</v>
      </c>
      <c r="I73" s="27">
        <v>100</v>
      </c>
      <c r="J73" s="140">
        <v>4.43</v>
      </c>
      <c r="K73" s="28">
        <v>4.3499999999999996</v>
      </c>
      <c r="L73" s="139">
        <f t="shared" si="11"/>
        <v>4.9222222222222216</v>
      </c>
      <c r="M73" s="72">
        <f t="shared" si="10"/>
        <v>4.43</v>
      </c>
      <c r="N73" s="72">
        <f t="shared" si="10"/>
        <v>4.4792222222222211</v>
      </c>
      <c r="O73" s="72">
        <f t="shared" si="10"/>
        <v>4.5284444444444434</v>
      </c>
      <c r="P73" s="72">
        <f t="shared" si="10"/>
        <v>4.5776666666666657</v>
      </c>
      <c r="Q73" s="72">
        <f t="shared" si="13"/>
        <v>5.4144444444444444</v>
      </c>
      <c r="R73" s="72">
        <f t="shared" si="14"/>
        <v>4.8730000000000002</v>
      </c>
      <c r="S73" s="72">
        <f t="shared" si="15"/>
        <v>5.4144444444444444</v>
      </c>
      <c r="T73" s="67">
        <f t="shared" si="12"/>
        <v>0.98194130925507894</v>
      </c>
      <c r="V73" s="28">
        <v>24.74</v>
      </c>
      <c r="W73" s="29">
        <v>19.739999999999998</v>
      </c>
      <c r="X73" s="29">
        <v>26.48</v>
      </c>
      <c r="Y73" s="29">
        <v>22.81</v>
      </c>
      <c r="Z73" s="29">
        <v>30.46</v>
      </c>
      <c r="AA73" s="29">
        <v>24.39</v>
      </c>
      <c r="AB73" s="29">
        <v>32.51</v>
      </c>
      <c r="AC73" s="29">
        <v>24.56</v>
      </c>
      <c r="AD73" s="29">
        <v>32.72</v>
      </c>
      <c r="AE73" s="29">
        <v>24.74</v>
      </c>
      <c r="AF73" s="29">
        <v>32.96</v>
      </c>
      <c r="AG73" s="29">
        <v>25.46</v>
      </c>
      <c r="AH73" s="29">
        <v>33.89</v>
      </c>
      <c r="AI73" s="29">
        <v>21.24</v>
      </c>
      <c r="AJ73" s="29">
        <v>29.36</v>
      </c>
      <c r="AK73" s="30">
        <v>21.37</v>
      </c>
      <c r="AL73" s="30">
        <v>29.54</v>
      </c>
      <c r="AM73" s="30">
        <v>21.5</v>
      </c>
      <c r="AN73" s="30">
        <v>29.72</v>
      </c>
      <c r="AO73" s="27" t="s">
        <v>52</v>
      </c>
      <c r="AP73" s="27" t="s">
        <v>53</v>
      </c>
      <c r="AQ73" s="7"/>
    </row>
    <row r="74" spans="1:43" x14ac:dyDescent="0.3">
      <c r="A74" s="34" t="s">
        <v>48</v>
      </c>
      <c r="B74" s="35" t="s">
        <v>124</v>
      </c>
      <c r="C74" s="36">
        <v>7899470806020</v>
      </c>
      <c r="D74" s="44">
        <v>36393</v>
      </c>
      <c r="E74" s="50">
        <v>15000193</v>
      </c>
      <c r="F74" s="37" t="s">
        <v>126</v>
      </c>
      <c r="G74" s="38" t="s">
        <v>59</v>
      </c>
      <c r="H74" s="46" t="s">
        <v>27</v>
      </c>
      <c r="I74" s="39">
        <v>50</v>
      </c>
      <c r="J74" s="140">
        <v>27.41</v>
      </c>
      <c r="K74" s="40">
        <v>21</v>
      </c>
      <c r="L74" s="139">
        <f t="shared" si="11"/>
        <v>30.455555555555556</v>
      </c>
      <c r="M74" s="72">
        <f t="shared" si="10"/>
        <v>27.41</v>
      </c>
      <c r="N74" s="72">
        <f t="shared" si="10"/>
        <v>27.714555555555553</v>
      </c>
      <c r="O74" s="72">
        <f t="shared" si="10"/>
        <v>28.019111111111108</v>
      </c>
      <c r="P74" s="72">
        <f t="shared" si="10"/>
        <v>28.323666666666661</v>
      </c>
      <c r="Q74" s="72">
        <f t="shared" si="13"/>
        <v>33.501111111111115</v>
      </c>
      <c r="R74" s="72">
        <f t="shared" si="14"/>
        <v>30.151000000000003</v>
      </c>
      <c r="S74" s="72">
        <f t="shared" si="15"/>
        <v>33.501111111111115</v>
      </c>
      <c r="T74" s="67">
        <f t="shared" si="12"/>
        <v>0.7661437431594309</v>
      </c>
      <c r="V74" s="40">
        <v>81.319999999999993</v>
      </c>
      <c r="W74" s="41">
        <v>64.89</v>
      </c>
      <c r="X74" s="41">
        <v>87.04</v>
      </c>
      <c r="Y74" s="41">
        <v>74.989999999999995</v>
      </c>
      <c r="Z74" s="41">
        <v>100.17</v>
      </c>
      <c r="AA74" s="41">
        <v>80.19</v>
      </c>
      <c r="AB74" s="41">
        <v>106.88</v>
      </c>
      <c r="AC74" s="41">
        <v>80.75</v>
      </c>
      <c r="AD74" s="41">
        <v>107.6</v>
      </c>
      <c r="AE74" s="41">
        <v>81.319999999999993</v>
      </c>
      <c r="AF74" s="41">
        <v>108.34</v>
      </c>
      <c r="AG74" s="41">
        <v>83.67</v>
      </c>
      <c r="AH74" s="41">
        <v>111.37</v>
      </c>
      <c r="AI74" s="41">
        <v>69.81</v>
      </c>
      <c r="AJ74" s="41">
        <v>96.51</v>
      </c>
      <c r="AK74" s="42">
        <v>70.23</v>
      </c>
      <c r="AL74" s="42">
        <v>97.09</v>
      </c>
      <c r="AM74" s="42">
        <v>70.66</v>
      </c>
      <c r="AN74" s="42">
        <v>97.68</v>
      </c>
      <c r="AO74" s="39" t="s">
        <v>52</v>
      </c>
      <c r="AP74" s="39" t="s">
        <v>55</v>
      </c>
      <c r="AQ74" s="51"/>
    </row>
    <row r="75" spans="1:43" x14ac:dyDescent="0.3">
      <c r="A75" s="19" t="s">
        <v>48</v>
      </c>
      <c r="B75" s="20" t="s">
        <v>124</v>
      </c>
      <c r="C75" s="21">
        <v>7899470803104</v>
      </c>
      <c r="D75" s="22">
        <v>24038</v>
      </c>
      <c r="E75" s="23">
        <v>15000176</v>
      </c>
      <c r="F75" s="176" t="s">
        <v>163</v>
      </c>
      <c r="G75" s="25" t="s">
        <v>59</v>
      </c>
      <c r="H75" s="26" t="s">
        <v>27</v>
      </c>
      <c r="I75" s="27">
        <v>50</v>
      </c>
      <c r="J75" s="140">
        <v>11.99</v>
      </c>
      <c r="K75" s="28"/>
      <c r="L75" s="139">
        <f t="shared" si="11"/>
        <v>13.322222222222223</v>
      </c>
      <c r="M75" s="72">
        <f t="shared" si="10"/>
        <v>11.99</v>
      </c>
      <c r="N75" s="72">
        <f t="shared" si="10"/>
        <v>12.123222222222221</v>
      </c>
      <c r="O75" s="72">
        <f t="shared" si="10"/>
        <v>12.256444444444444</v>
      </c>
      <c r="P75" s="72">
        <f t="shared" si="10"/>
        <v>12.389666666666665</v>
      </c>
      <c r="Q75" s="72">
        <f t="shared" si="13"/>
        <v>14.654444444444445</v>
      </c>
      <c r="R75" s="72">
        <f t="shared" si="14"/>
        <v>13.189000000000002</v>
      </c>
      <c r="S75" s="72">
        <f t="shared" si="15"/>
        <v>14.654444444444445</v>
      </c>
      <c r="T75" s="67">
        <f t="shared" si="12"/>
        <v>0</v>
      </c>
      <c r="V75" s="28">
        <v>42.22</v>
      </c>
      <c r="W75" s="29">
        <v>33.69</v>
      </c>
      <c r="X75" s="29">
        <v>45.19</v>
      </c>
      <c r="Y75" s="29">
        <v>38.93</v>
      </c>
      <c r="Z75" s="29">
        <v>52</v>
      </c>
      <c r="AA75" s="29">
        <v>41.63</v>
      </c>
      <c r="AB75" s="29">
        <v>55.49</v>
      </c>
      <c r="AC75" s="29">
        <v>41.92</v>
      </c>
      <c r="AD75" s="29">
        <v>55.86</v>
      </c>
      <c r="AE75" s="29">
        <v>42.22</v>
      </c>
      <c r="AF75" s="29">
        <v>56.25</v>
      </c>
      <c r="AG75" s="29">
        <v>43.44</v>
      </c>
      <c r="AH75" s="29">
        <v>57.82</v>
      </c>
      <c r="AI75" s="29">
        <v>36.24</v>
      </c>
      <c r="AJ75" s="29">
        <v>50.1</v>
      </c>
      <c r="AK75" s="30">
        <v>36.46</v>
      </c>
      <c r="AL75" s="30">
        <v>50.4</v>
      </c>
      <c r="AM75" s="30">
        <v>36.69</v>
      </c>
      <c r="AN75" s="30">
        <v>50.72</v>
      </c>
      <c r="AO75" s="27" t="s">
        <v>52</v>
      </c>
      <c r="AP75" s="27" t="s">
        <v>55</v>
      </c>
      <c r="AQ75" s="7"/>
    </row>
    <row r="76" spans="1:43" x14ac:dyDescent="0.3">
      <c r="A76" s="19" t="s">
        <v>48</v>
      </c>
      <c r="B76" s="20" t="s">
        <v>124</v>
      </c>
      <c r="C76" s="21">
        <v>7898133131066</v>
      </c>
      <c r="D76" s="22">
        <v>23974</v>
      </c>
      <c r="E76" s="23">
        <v>15000102</v>
      </c>
      <c r="F76" s="24" t="s">
        <v>172</v>
      </c>
      <c r="G76" s="25" t="s">
        <v>54</v>
      </c>
      <c r="H76" s="26" t="s">
        <v>27</v>
      </c>
      <c r="I76" s="27">
        <v>50</v>
      </c>
      <c r="J76" s="140">
        <v>2.5299999999999998</v>
      </c>
      <c r="K76" s="28">
        <v>2.4852761600000002</v>
      </c>
      <c r="L76" s="139">
        <f t="shared" si="11"/>
        <v>2.8111111111111109</v>
      </c>
      <c r="M76" s="72">
        <f t="shared" si="10"/>
        <v>2.5299999999999998</v>
      </c>
      <c r="N76" s="72">
        <f t="shared" si="10"/>
        <v>2.5581111111111108</v>
      </c>
      <c r="O76" s="72">
        <f t="shared" si="10"/>
        <v>2.5862222222222218</v>
      </c>
      <c r="P76" s="72">
        <f t="shared" si="10"/>
        <v>2.6143333333333327</v>
      </c>
      <c r="Q76" s="72">
        <f t="shared" si="13"/>
        <v>3.0922222222222224</v>
      </c>
      <c r="R76" s="72">
        <f t="shared" si="14"/>
        <v>2.7830000000000004</v>
      </c>
      <c r="S76" s="72">
        <f t="shared" si="15"/>
        <v>3.0922222222222224</v>
      </c>
      <c r="T76" s="67">
        <f t="shared" si="12"/>
        <v>0.9823225928853756</v>
      </c>
      <c r="V76" s="28">
        <v>12.23</v>
      </c>
      <c r="W76" s="29">
        <v>9.76</v>
      </c>
      <c r="X76" s="29">
        <v>13.09</v>
      </c>
      <c r="Y76" s="29">
        <v>11.27</v>
      </c>
      <c r="Z76" s="29">
        <v>15.05</v>
      </c>
      <c r="AA76" s="29">
        <v>12.06</v>
      </c>
      <c r="AB76" s="29">
        <v>16.07</v>
      </c>
      <c r="AC76" s="29">
        <v>12.14</v>
      </c>
      <c r="AD76" s="29">
        <v>16.170000000000002</v>
      </c>
      <c r="AE76" s="29">
        <v>12.23</v>
      </c>
      <c r="AF76" s="29">
        <v>16.29</v>
      </c>
      <c r="AG76" s="29">
        <v>12.58</v>
      </c>
      <c r="AH76" s="29">
        <v>16.739999999999998</v>
      </c>
      <c r="AI76" s="29">
        <v>10.5</v>
      </c>
      <c r="AJ76" s="29">
        <v>14.52</v>
      </c>
      <c r="AK76" s="30">
        <v>10.56</v>
      </c>
      <c r="AL76" s="30">
        <v>14.6</v>
      </c>
      <c r="AM76" s="30">
        <v>10.63</v>
      </c>
      <c r="AN76" s="30">
        <v>14.7</v>
      </c>
      <c r="AO76" s="27" t="s">
        <v>52</v>
      </c>
      <c r="AP76" s="27" t="s">
        <v>67</v>
      </c>
      <c r="AQ76" s="7"/>
    </row>
    <row r="77" spans="1:43" x14ac:dyDescent="0.3">
      <c r="A77" s="34" t="s">
        <v>48</v>
      </c>
      <c r="B77" s="35" t="s">
        <v>124</v>
      </c>
      <c r="C77" s="36">
        <v>7898133137457</v>
      </c>
      <c r="D77" s="44">
        <v>23982</v>
      </c>
      <c r="E77" s="50">
        <v>15000103</v>
      </c>
      <c r="F77" s="37" t="s">
        <v>171</v>
      </c>
      <c r="G77" s="38" t="s">
        <v>59</v>
      </c>
      <c r="H77" s="46" t="s">
        <v>27</v>
      </c>
      <c r="I77" s="39">
        <v>50</v>
      </c>
      <c r="J77" s="140">
        <v>6.72</v>
      </c>
      <c r="K77" s="40">
        <v>6.6</v>
      </c>
      <c r="L77" s="139">
        <f t="shared" si="11"/>
        <v>7.4666666666666659</v>
      </c>
      <c r="M77" s="72">
        <f t="shared" si="10"/>
        <v>6.72</v>
      </c>
      <c r="N77" s="72">
        <f t="shared" si="10"/>
        <v>6.7946666666666653</v>
      </c>
      <c r="O77" s="72">
        <f t="shared" si="10"/>
        <v>6.8693333333333317</v>
      </c>
      <c r="P77" s="72">
        <f t="shared" si="10"/>
        <v>6.9439999999999982</v>
      </c>
      <c r="Q77" s="72">
        <f t="shared" si="13"/>
        <v>8.2133333333333329</v>
      </c>
      <c r="R77" s="72">
        <f t="shared" si="14"/>
        <v>7.3919999999999995</v>
      </c>
      <c r="S77" s="72">
        <f t="shared" si="15"/>
        <v>8.2133333333333329</v>
      </c>
      <c r="T77" s="67">
        <f t="shared" si="12"/>
        <v>0.9821428571428571</v>
      </c>
      <c r="V77" s="40">
        <v>25.64</v>
      </c>
      <c r="W77" s="41">
        <v>20.46</v>
      </c>
      <c r="X77" s="41">
        <v>27.44</v>
      </c>
      <c r="Y77" s="41">
        <v>23.64</v>
      </c>
      <c r="Z77" s="41">
        <v>31.57</v>
      </c>
      <c r="AA77" s="41">
        <v>25.28</v>
      </c>
      <c r="AB77" s="41">
        <v>33.69</v>
      </c>
      <c r="AC77" s="41">
        <v>25.46</v>
      </c>
      <c r="AD77" s="41">
        <v>33.92</v>
      </c>
      <c r="AE77" s="41">
        <v>25.64</v>
      </c>
      <c r="AF77" s="41">
        <v>34.159999999999997</v>
      </c>
      <c r="AG77" s="41">
        <v>26.38</v>
      </c>
      <c r="AH77" s="41">
        <v>35.11</v>
      </c>
      <c r="AI77" s="41">
        <v>22.01</v>
      </c>
      <c r="AJ77" s="41">
        <v>30.43</v>
      </c>
      <c r="AK77" s="42">
        <v>22.14</v>
      </c>
      <c r="AL77" s="42">
        <v>30.61</v>
      </c>
      <c r="AM77" s="42">
        <v>22.28</v>
      </c>
      <c r="AN77" s="42">
        <v>30.8</v>
      </c>
      <c r="AO77" s="39" t="s">
        <v>52</v>
      </c>
      <c r="AP77" s="39" t="s">
        <v>53</v>
      </c>
      <c r="AQ77" s="51"/>
    </row>
    <row r="78" spans="1:43" x14ac:dyDescent="0.3">
      <c r="A78" s="34" t="s">
        <v>48</v>
      </c>
      <c r="B78" s="35" t="s">
        <v>124</v>
      </c>
      <c r="C78" s="36">
        <v>7898133134784</v>
      </c>
      <c r="D78" s="44">
        <v>34671</v>
      </c>
      <c r="E78" s="50">
        <v>15000134</v>
      </c>
      <c r="F78" s="37" t="s">
        <v>128</v>
      </c>
      <c r="G78" s="38" t="s">
        <v>65</v>
      </c>
      <c r="H78" s="46" t="s">
        <v>27</v>
      </c>
      <c r="I78" s="39">
        <v>50</v>
      </c>
      <c r="J78" s="140">
        <v>3.95</v>
      </c>
      <c r="K78" s="40">
        <v>3.8500000000000005</v>
      </c>
      <c r="L78" s="139">
        <f t="shared" si="11"/>
        <v>4.3888888888888893</v>
      </c>
      <c r="M78" s="72">
        <f t="shared" si="10"/>
        <v>3.9500000000000006</v>
      </c>
      <c r="N78" s="72">
        <f t="shared" si="10"/>
        <v>3.9938888888888888</v>
      </c>
      <c r="O78" s="72">
        <f t="shared" si="10"/>
        <v>4.0377777777777775</v>
      </c>
      <c r="P78" s="72">
        <f t="shared" si="10"/>
        <v>4.0816666666666661</v>
      </c>
      <c r="Q78" s="72">
        <f t="shared" si="13"/>
        <v>4.8277777777777784</v>
      </c>
      <c r="R78" s="72">
        <f t="shared" si="14"/>
        <v>4.3450000000000006</v>
      </c>
      <c r="S78" s="72">
        <f t="shared" si="15"/>
        <v>4.8277777777777784</v>
      </c>
      <c r="T78" s="67">
        <f t="shared" si="12"/>
        <v>0.97468354430379744</v>
      </c>
      <c r="V78" s="40">
        <v>17.7</v>
      </c>
      <c r="W78" s="41">
        <v>14.51</v>
      </c>
      <c r="X78" s="41">
        <v>20.05</v>
      </c>
      <c r="Y78" s="41">
        <v>16.489999999999998</v>
      </c>
      <c r="Z78" s="41">
        <v>22.79</v>
      </c>
      <c r="AA78" s="41">
        <v>17.48</v>
      </c>
      <c r="AB78" s="41">
        <v>24.16</v>
      </c>
      <c r="AC78" s="41">
        <v>17.59</v>
      </c>
      <c r="AD78" s="41">
        <v>24.31</v>
      </c>
      <c r="AE78" s="41">
        <v>17.7</v>
      </c>
      <c r="AF78" s="41">
        <v>24.47</v>
      </c>
      <c r="AG78" s="41">
        <v>18.14</v>
      </c>
      <c r="AH78" s="41">
        <v>25.08</v>
      </c>
      <c r="AI78" s="41">
        <v>17.489999999999998</v>
      </c>
      <c r="AJ78" s="41">
        <v>24.18</v>
      </c>
      <c r="AK78" s="42">
        <v>17.59</v>
      </c>
      <c r="AL78" s="42">
        <v>24.32</v>
      </c>
      <c r="AM78" s="42">
        <v>17.7</v>
      </c>
      <c r="AN78" s="42">
        <v>24.47</v>
      </c>
      <c r="AO78" s="39" t="s">
        <v>66</v>
      </c>
      <c r="AP78" s="39" t="s">
        <v>67</v>
      </c>
      <c r="AQ78" s="51"/>
    </row>
    <row r="79" spans="1:43" x14ac:dyDescent="0.3">
      <c r="A79" s="19" t="s">
        <v>48</v>
      </c>
      <c r="B79" s="20" t="s">
        <v>124</v>
      </c>
      <c r="C79" s="21">
        <v>7898133136047</v>
      </c>
      <c r="D79" s="22">
        <v>24694</v>
      </c>
      <c r="E79" s="23">
        <v>15000187</v>
      </c>
      <c r="F79" s="24" t="s">
        <v>151</v>
      </c>
      <c r="G79" s="25" t="s">
        <v>59</v>
      </c>
      <c r="H79" s="26" t="s">
        <v>27</v>
      </c>
      <c r="I79" s="27">
        <v>50</v>
      </c>
      <c r="J79" s="140">
        <v>8.1</v>
      </c>
      <c r="K79" s="28">
        <v>7.9499999999999993</v>
      </c>
      <c r="L79" s="139">
        <f t="shared" si="11"/>
        <v>9</v>
      </c>
      <c r="M79" s="72">
        <f t="shared" si="10"/>
        <v>8.1</v>
      </c>
      <c r="N79" s="72">
        <f t="shared" si="10"/>
        <v>8.19</v>
      </c>
      <c r="O79" s="72">
        <f t="shared" si="10"/>
        <v>8.2799999999999994</v>
      </c>
      <c r="P79" s="72">
        <f t="shared" si="10"/>
        <v>8.3699999999999992</v>
      </c>
      <c r="Q79" s="72">
        <f t="shared" si="13"/>
        <v>9.9</v>
      </c>
      <c r="R79" s="72">
        <f t="shared" si="14"/>
        <v>8.91</v>
      </c>
      <c r="S79" s="72">
        <f t="shared" si="15"/>
        <v>9.9</v>
      </c>
      <c r="T79" s="67">
        <f t="shared" si="12"/>
        <v>0.9814814814814814</v>
      </c>
      <c r="V79" s="28">
        <v>36.93</v>
      </c>
      <c r="W79" s="29">
        <v>29.47</v>
      </c>
      <c r="X79" s="29">
        <v>39.53</v>
      </c>
      <c r="Y79" s="29">
        <v>34.049999999999997</v>
      </c>
      <c r="Z79" s="29">
        <v>45.48</v>
      </c>
      <c r="AA79" s="29">
        <v>36.409999999999997</v>
      </c>
      <c r="AB79" s="29">
        <v>48.53</v>
      </c>
      <c r="AC79" s="29">
        <v>36.67</v>
      </c>
      <c r="AD79" s="29">
        <v>48.86</v>
      </c>
      <c r="AE79" s="29">
        <v>36.93</v>
      </c>
      <c r="AF79" s="29">
        <v>49.2</v>
      </c>
      <c r="AG79" s="29">
        <v>38</v>
      </c>
      <c r="AH79" s="29">
        <v>50.58</v>
      </c>
      <c r="AI79" s="29">
        <v>31.7</v>
      </c>
      <c r="AJ79" s="29">
        <v>43.82</v>
      </c>
      <c r="AK79" s="30">
        <v>31.9</v>
      </c>
      <c r="AL79" s="30">
        <v>44.1</v>
      </c>
      <c r="AM79" s="30">
        <v>32.090000000000003</v>
      </c>
      <c r="AN79" s="30">
        <v>44.36</v>
      </c>
      <c r="AO79" s="27" t="s">
        <v>52</v>
      </c>
      <c r="AP79" s="27" t="s">
        <v>53</v>
      </c>
      <c r="AQ79" s="7"/>
    </row>
    <row r="80" spans="1:43" x14ac:dyDescent="0.3">
      <c r="A80" s="34" t="s">
        <v>48</v>
      </c>
      <c r="B80" s="35" t="s">
        <v>124</v>
      </c>
      <c r="C80" s="36">
        <v>7899470800882</v>
      </c>
      <c r="D80" s="44">
        <v>23994</v>
      </c>
      <c r="E80" s="50">
        <v>15000106</v>
      </c>
      <c r="F80" s="37" t="s">
        <v>170</v>
      </c>
      <c r="G80" s="38" t="s">
        <v>59</v>
      </c>
      <c r="H80" s="46" t="s">
        <v>27</v>
      </c>
      <c r="I80" s="39">
        <v>50</v>
      </c>
      <c r="J80" s="140">
        <v>9.89</v>
      </c>
      <c r="K80" s="40">
        <v>9.6999999999999993</v>
      </c>
      <c r="L80" s="139">
        <f t="shared" si="11"/>
        <v>10.988888888888889</v>
      </c>
      <c r="M80" s="72">
        <f t="shared" si="10"/>
        <v>9.89</v>
      </c>
      <c r="N80" s="72">
        <f t="shared" si="10"/>
        <v>9.9998888888888882</v>
      </c>
      <c r="O80" s="72">
        <f t="shared" si="10"/>
        <v>10.109777777777778</v>
      </c>
      <c r="P80" s="72">
        <f t="shared" si="10"/>
        <v>10.219666666666665</v>
      </c>
      <c r="Q80" s="72">
        <f t="shared" si="13"/>
        <v>12.087777777777779</v>
      </c>
      <c r="R80" s="72">
        <f t="shared" si="14"/>
        <v>10.879000000000001</v>
      </c>
      <c r="S80" s="72">
        <f t="shared" si="15"/>
        <v>12.087777777777779</v>
      </c>
      <c r="T80" s="67">
        <f t="shared" si="12"/>
        <v>0.98078867542972692</v>
      </c>
      <c r="V80" s="40">
        <v>51.45</v>
      </c>
      <c r="W80" s="41">
        <v>41.05</v>
      </c>
      <c r="X80" s="41">
        <v>55.06</v>
      </c>
      <c r="Y80" s="41">
        <v>47.44</v>
      </c>
      <c r="Z80" s="41">
        <v>63.37</v>
      </c>
      <c r="AA80" s="41">
        <v>50.73</v>
      </c>
      <c r="AB80" s="41">
        <v>67.61</v>
      </c>
      <c r="AC80" s="41">
        <v>51.09</v>
      </c>
      <c r="AD80" s="41">
        <v>68.08</v>
      </c>
      <c r="AE80" s="41">
        <v>51.45</v>
      </c>
      <c r="AF80" s="41">
        <v>68.55</v>
      </c>
      <c r="AG80" s="41">
        <v>52.94</v>
      </c>
      <c r="AH80" s="41">
        <v>70.47</v>
      </c>
      <c r="AI80" s="41">
        <v>44.17</v>
      </c>
      <c r="AJ80" s="41">
        <v>61.06</v>
      </c>
      <c r="AK80" s="42">
        <v>44.44</v>
      </c>
      <c r="AL80" s="42">
        <v>61.44</v>
      </c>
      <c r="AM80" s="42">
        <v>44.71</v>
      </c>
      <c r="AN80" s="42">
        <v>61.81</v>
      </c>
      <c r="AO80" s="39" t="s">
        <v>52</v>
      </c>
      <c r="AP80" s="39" t="s">
        <v>53</v>
      </c>
      <c r="AQ80" s="51"/>
    </row>
    <row r="81" spans="1:43" x14ac:dyDescent="0.3">
      <c r="A81" s="19" t="s">
        <v>48</v>
      </c>
      <c r="B81" s="20" t="s">
        <v>124</v>
      </c>
      <c r="C81" s="21">
        <v>7898133135163</v>
      </c>
      <c r="D81" s="22">
        <v>24054</v>
      </c>
      <c r="E81" s="23">
        <v>15000264</v>
      </c>
      <c r="F81" s="24" t="s">
        <v>295</v>
      </c>
      <c r="G81" s="25" t="s">
        <v>37</v>
      </c>
      <c r="H81" s="26" t="s">
        <v>27</v>
      </c>
      <c r="I81" s="27">
        <v>100</v>
      </c>
      <c r="J81" s="140">
        <v>6.92</v>
      </c>
      <c r="K81" s="28">
        <v>6.79</v>
      </c>
      <c r="L81" s="139">
        <v>6.79</v>
      </c>
      <c r="M81" s="72">
        <f t="shared" si="10"/>
        <v>6.1109999999999998</v>
      </c>
      <c r="N81" s="72">
        <f t="shared" si="10"/>
        <v>6.1788999999999996</v>
      </c>
      <c r="O81" s="72">
        <f t="shared" si="10"/>
        <v>6.2467999999999995</v>
      </c>
      <c r="P81" s="72">
        <f t="shared" si="10"/>
        <v>6.3146999999999984</v>
      </c>
      <c r="Q81" s="72">
        <f t="shared" si="13"/>
        <v>7.4690000000000003</v>
      </c>
      <c r="R81" s="72">
        <f t="shared" si="14"/>
        <v>6.7221000000000002</v>
      </c>
      <c r="S81" s="72">
        <f t="shared" si="15"/>
        <v>7.4690000000000003</v>
      </c>
      <c r="T81" s="67">
        <f t="shared" si="12"/>
        <v>1.1111111111111112</v>
      </c>
      <c r="V81" s="28">
        <v>32.630000000000003</v>
      </c>
      <c r="W81" s="29">
        <v>26.03</v>
      </c>
      <c r="X81" s="29">
        <v>34.909999999999997</v>
      </c>
      <c r="Y81" s="29">
        <v>30.09</v>
      </c>
      <c r="Z81" s="29">
        <v>40.19</v>
      </c>
      <c r="AA81" s="29">
        <v>32.17</v>
      </c>
      <c r="AB81" s="29">
        <v>42.88</v>
      </c>
      <c r="AC81" s="29">
        <v>32.4</v>
      </c>
      <c r="AD81" s="29">
        <v>43.17</v>
      </c>
      <c r="AE81" s="29">
        <v>32.630000000000003</v>
      </c>
      <c r="AF81" s="29">
        <v>43.47</v>
      </c>
      <c r="AG81" s="29">
        <v>33.58</v>
      </c>
      <c r="AH81" s="29">
        <v>44.7</v>
      </c>
      <c r="AI81" s="29">
        <v>28.01</v>
      </c>
      <c r="AJ81" s="29">
        <v>38.72</v>
      </c>
      <c r="AK81" s="30">
        <v>28.18</v>
      </c>
      <c r="AL81" s="30">
        <v>38.96</v>
      </c>
      <c r="AM81" s="30">
        <v>28.35</v>
      </c>
      <c r="AN81" s="30">
        <v>39.19</v>
      </c>
      <c r="AO81" s="27" t="s">
        <v>52</v>
      </c>
      <c r="AP81" s="27" t="s">
        <v>55</v>
      </c>
      <c r="AQ81" s="7"/>
    </row>
    <row r="82" spans="1:43" x14ac:dyDescent="0.3">
      <c r="A82" s="19" t="s">
        <v>48</v>
      </c>
      <c r="B82" s="20" t="s">
        <v>124</v>
      </c>
      <c r="C82" s="21">
        <v>7898133131509</v>
      </c>
      <c r="D82" s="22">
        <v>23996</v>
      </c>
      <c r="E82" s="23">
        <v>15000107</v>
      </c>
      <c r="F82" s="24" t="s">
        <v>169</v>
      </c>
      <c r="G82" s="25" t="s">
        <v>91</v>
      </c>
      <c r="H82" s="26" t="s">
        <v>27</v>
      </c>
      <c r="I82" s="27">
        <v>100</v>
      </c>
      <c r="J82" s="140">
        <v>3.38</v>
      </c>
      <c r="K82" s="28">
        <v>3.2899999999999996</v>
      </c>
      <c r="L82" s="139">
        <f t="shared" ref="L82:L127" si="16">J82/(100%-$L$5)</f>
        <v>3.7555555555555555</v>
      </c>
      <c r="M82" s="72">
        <f t="shared" si="10"/>
        <v>3.38</v>
      </c>
      <c r="N82" s="72">
        <f t="shared" si="10"/>
        <v>3.4175555555555555</v>
      </c>
      <c r="O82" s="72">
        <f t="shared" si="10"/>
        <v>3.455111111111111</v>
      </c>
      <c r="P82" s="72">
        <f t="shared" si="10"/>
        <v>3.4926666666666661</v>
      </c>
      <c r="Q82" s="72">
        <f t="shared" si="13"/>
        <v>4.1311111111111112</v>
      </c>
      <c r="R82" s="72">
        <f t="shared" si="14"/>
        <v>3.718</v>
      </c>
      <c r="S82" s="72">
        <f t="shared" si="15"/>
        <v>4.1311111111111112</v>
      </c>
      <c r="T82" s="67">
        <f t="shared" si="12"/>
        <v>0.97337278106508862</v>
      </c>
      <c r="V82" s="28">
        <v>25.81</v>
      </c>
      <c r="W82" s="29">
        <v>20.59</v>
      </c>
      <c r="X82" s="29">
        <v>27.62</v>
      </c>
      <c r="Y82" s="29">
        <v>23.8</v>
      </c>
      <c r="Z82" s="29">
        <v>31.79</v>
      </c>
      <c r="AA82" s="29">
        <v>25.45</v>
      </c>
      <c r="AB82" s="29">
        <v>33.92</v>
      </c>
      <c r="AC82" s="29">
        <v>25.63</v>
      </c>
      <c r="AD82" s="29">
        <v>34.15</v>
      </c>
      <c r="AE82" s="29">
        <v>25.81</v>
      </c>
      <c r="AF82" s="29">
        <v>34.39</v>
      </c>
      <c r="AG82" s="29">
        <v>26.56</v>
      </c>
      <c r="AH82" s="29">
        <v>35.35</v>
      </c>
      <c r="AI82" s="29">
        <v>22.16</v>
      </c>
      <c r="AJ82" s="29">
        <v>30.64</v>
      </c>
      <c r="AK82" s="30">
        <v>22.29</v>
      </c>
      <c r="AL82" s="30">
        <v>30.82</v>
      </c>
      <c r="AM82" s="30">
        <v>22.43</v>
      </c>
      <c r="AN82" s="30">
        <v>31.01</v>
      </c>
      <c r="AO82" s="27" t="s">
        <v>52</v>
      </c>
      <c r="AP82" s="27" t="s">
        <v>55</v>
      </c>
      <c r="AQ82" s="7"/>
    </row>
    <row r="83" spans="1:43" x14ac:dyDescent="0.3">
      <c r="A83" s="19" t="s">
        <v>48</v>
      </c>
      <c r="B83" s="20" t="s">
        <v>124</v>
      </c>
      <c r="C83" s="21">
        <v>7898133130410</v>
      </c>
      <c r="D83" s="22">
        <v>24016</v>
      </c>
      <c r="E83" s="23">
        <v>15000109</v>
      </c>
      <c r="F83" s="24" t="s">
        <v>165</v>
      </c>
      <c r="G83" s="25" t="s">
        <v>91</v>
      </c>
      <c r="H83" s="26" t="s">
        <v>27</v>
      </c>
      <c r="I83" s="27">
        <v>200</v>
      </c>
      <c r="J83" s="140">
        <v>1.53</v>
      </c>
      <c r="K83" s="28">
        <v>1.37</v>
      </c>
      <c r="L83" s="139">
        <f t="shared" si="16"/>
        <v>1.7</v>
      </c>
      <c r="M83" s="72">
        <f t="shared" si="10"/>
        <v>1.53</v>
      </c>
      <c r="N83" s="72">
        <f t="shared" si="10"/>
        <v>1.5469999999999999</v>
      </c>
      <c r="O83" s="72">
        <f t="shared" si="10"/>
        <v>1.5639999999999998</v>
      </c>
      <c r="P83" s="72">
        <f t="shared" si="10"/>
        <v>1.5809999999999997</v>
      </c>
      <c r="Q83" s="72">
        <f t="shared" si="13"/>
        <v>1.87</v>
      </c>
      <c r="R83" s="72">
        <f t="shared" si="14"/>
        <v>1.6830000000000001</v>
      </c>
      <c r="S83" s="72">
        <f t="shared" si="15"/>
        <v>1.87</v>
      </c>
      <c r="T83" s="67">
        <f t="shared" si="12"/>
        <v>0.89542483660130723</v>
      </c>
      <c r="V83" s="28">
        <v>10.77</v>
      </c>
      <c r="W83" s="29">
        <v>8.59</v>
      </c>
      <c r="X83" s="29">
        <v>11.52</v>
      </c>
      <c r="Y83" s="29">
        <v>9.93</v>
      </c>
      <c r="Z83" s="29">
        <v>13.26</v>
      </c>
      <c r="AA83" s="29">
        <v>10.62</v>
      </c>
      <c r="AB83" s="29">
        <v>14.15</v>
      </c>
      <c r="AC83" s="29">
        <v>10.69</v>
      </c>
      <c r="AD83" s="29">
        <v>14.24</v>
      </c>
      <c r="AE83" s="29">
        <v>10.77</v>
      </c>
      <c r="AF83" s="29">
        <v>14.35</v>
      </c>
      <c r="AG83" s="29">
        <v>11.08</v>
      </c>
      <c r="AH83" s="29">
        <v>14.75</v>
      </c>
      <c r="AI83" s="29">
        <v>9.25</v>
      </c>
      <c r="AJ83" s="29">
        <v>12.79</v>
      </c>
      <c r="AK83" s="30">
        <v>9.3000000000000007</v>
      </c>
      <c r="AL83" s="30">
        <v>12.86</v>
      </c>
      <c r="AM83" s="30">
        <v>9.36</v>
      </c>
      <c r="AN83" s="30">
        <v>12.94</v>
      </c>
      <c r="AO83" s="27" t="s">
        <v>52</v>
      </c>
      <c r="AP83" s="27" t="s">
        <v>55</v>
      </c>
      <c r="AQ83" s="7"/>
    </row>
    <row r="84" spans="1:43" x14ac:dyDescent="0.3">
      <c r="A84" s="19" t="s">
        <v>48</v>
      </c>
      <c r="B84" s="20" t="s">
        <v>124</v>
      </c>
      <c r="C84" s="21">
        <v>7898133137471</v>
      </c>
      <c r="D84" s="22">
        <v>24009</v>
      </c>
      <c r="E84" s="23">
        <v>15000108</v>
      </c>
      <c r="F84" s="24" t="s">
        <v>167</v>
      </c>
      <c r="G84" s="25" t="s">
        <v>91</v>
      </c>
      <c r="H84" s="26" t="s">
        <v>27</v>
      </c>
      <c r="I84" s="27">
        <v>100</v>
      </c>
      <c r="J84" s="140">
        <v>3.23</v>
      </c>
      <c r="K84" s="28">
        <v>3.1699999999999995</v>
      </c>
      <c r="L84" s="139">
        <f t="shared" si="16"/>
        <v>3.5888888888888886</v>
      </c>
      <c r="M84" s="72">
        <f t="shared" si="10"/>
        <v>3.23</v>
      </c>
      <c r="N84" s="72">
        <f t="shared" si="10"/>
        <v>3.2658888888888882</v>
      </c>
      <c r="O84" s="72">
        <f t="shared" si="10"/>
        <v>3.3017777777777773</v>
      </c>
      <c r="P84" s="72">
        <f t="shared" si="10"/>
        <v>3.3376666666666659</v>
      </c>
      <c r="Q84" s="72">
        <f t="shared" si="13"/>
        <v>3.9477777777777776</v>
      </c>
      <c r="R84" s="72">
        <f t="shared" si="14"/>
        <v>3.5529999999999999</v>
      </c>
      <c r="S84" s="72">
        <f t="shared" si="15"/>
        <v>3.9477777777777776</v>
      </c>
      <c r="T84" s="67">
        <f t="shared" si="12"/>
        <v>0.98142414860681104</v>
      </c>
      <c r="V84" s="28">
        <v>20</v>
      </c>
      <c r="W84" s="29">
        <v>15.96</v>
      </c>
      <c r="X84" s="29">
        <v>21.41</v>
      </c>
      <c r="Y84" s="29">
        <v>18.440000000000001</v>
      </c>
      <c r="Z84" s="29">
        <v>24.63</v>
      </c>
      <c r="AA84" s="29">
        <v>19.72</v>
      </c>
      <c r="AB84" s="29">
        <v>26.28</v>
      </c>
      <c r="AC84" s="29">
        <v>19.86</v>
      </c>
      <c r="AD84" s="29">
        <v>26.46</v>
      </c>
      <c r="AE84" s="29">
        <v>20</v>
      </c>
      <c r="AF84" s="29">
        <v>26.65</v>
      </c>
      <c r="AG84" s="29">
        <v>20.58</v>
      </c>
      <c r="AH84" s="29">
        <v>27.39</v>
      </c>
      <c r="AI84" s="29">
        <v>17.170000000000002</v>
      </c>
      <c r="AJ84" s="29">
        <v>23.74</v>
      </c>
      <c r="AK84" s="30">
        <v>17.27</v>
      </c>
      <c r="AL84" s="30">
        <v>23.88</v>
      </c>
      <c r="AM84" s="30">
        <v>17.38</v>
      </c>
      <c r="AN84" s="30">
        <v>24.03</v>
      </c>
      <c r="AO84" s="27" t="s">
        <v>52</v>
      </c>
      <c r="AP84" s="27" t="s">
        <v>55</v>
      </c>
      <c r="AQ84" s="7"/>
    </row>
    <row r="85" spans="1:43" x14ac:dyDescent="0.3">
      <c r="A85" s="19" t="s">
        <v>48</v>
      </c>
      <c r="B85" s="20" t="s">
        <v>124</v>
      </c>
      <c r="C85" s="21">
        <v>7899470805221</v>
      </c>
      <c r="D85" s="22">
        <v>24020</v>
      </c>
      <c r="E85" s="23">
        <v>15000110</v>
      </c>
      <c r="F85" s="24" t="s">
        <v>164</v>
      </c>
      <c r="G85" s="25" t="s">
        <v>109</v>
      </c>
      <c r="H85" s="26" t="s">
        <v>27</v>
      </c>
      <c r="I85" s="27">
        <v>100</v>
      </c>
      <c r="J85" s="140">
        <v>9.0500000000000007</v>
      </c>
      <c r="K85" s="28">
        <v>8.870000000000001</v>
      </c>
      <c r="L85" s="139">
        <f t="shared" si="16"/>
        <v>10.055555555555555</v>
      </c>
      <c r="M85" s="72">
        <f t="shared" si="10"/>
        <v>9.0500000000000007</v>
      </c>
      <c r="N85" s="72">
        <f t="shared" si="10"/>
        <v>9.1505555555555542</v>
      </c>
      <c r="O85" s="72">
        <f t="shared" si="10"/>
        <v>9.2511111111111095</v>
      </c>
      <c r="P85" s="72">
        <f t="shared" si="10"/>
        <v>9.3516666666666648</v>
      </c>
      <c r="Q85" s="72">
        <f t="shared" si="13"/>
        <v>11.061111111111112</v>
      </c>
      <c r="R85" s="72">
        <f t="shared" si="14"/>
        <v>9.9550000000000001</v>
      </c>
      <c r="S85" s="72">
        <f t="shared" si="15"/>
        <v>11.061111111111112</v>
      </c>
      <c r="T85" s="67">
        <f t="shared" si="12"/>
        <v>0.98011049723756904</v>
      </c>
      <c r="V85" s="28">
        <v>63.4</v>
      </c>
      <c r="W85" s="29">
        <v>50.59</v>
      </c>
      <c r="X85" s="29">
        <v>67.86</v>
      </c>
      <c r="Y85" s="29">
        <v>58.46</v>
      </c>
      <c r="Z85" s="29">
        <v>78.09</v>
      </c>
      <c r="AA85" s="29">
        <v>62.52</v>
      </c>
      <c r="AB85" s="29">
        <v>83.33</v>
      </c>
      <c r="AC85" s="29">
        <v>62.95</v>
      </c>
      <c r="AD85" s="29">
        <v>83.88</v>
      </c>
      <c r="AE85" s="29">
        <v>63.4</v>
      </c>
      <c r="AF85" s="29">
        <v>84.47</v>
      </c>
      <c r="AG85" s="29">
        <v>65.239999999999995</v>
      </c>
      <c r="AH85" s="29">
        <v>86.84</v>
      </c>
      <c r="AI85" s="29">
        <v>54.43</v>
      </c>
      <c r="AJ85" s="29">
        <v>75.25</v>
      </c>
      <c r="AK85" s="30">
        <v>54.76</v>
      </c>
      <c r="AL85" s="30">
        <v>75.7</v>
      </c>
      <c r="AM85" s="30">
        <v>55.09</v>
      </c>
      <c r="AN85" s="30">
        <v>76.16</v>
      </c>
      <c r="AO85" s="27" t="s">
        <v>52</v>
      </c>
      <c r="AP85" s="27" t="s">
        <v>53</v>
      </c>
      <c r="AQ85" s="7"/>
    </row>
    <row r="86" spans="1:43" x14ac:dyDescent="0.3">
      <c r="A86" s="19" t="s">
        <v>48</v>
      </c>
      <c r="B86" s="20" t="s">
        <v>124</v>
      </c>
      <c r="C86" s="21">
        <v>7898133137242</v>
      </c>
      <c r="D86" s="22">
        <v>24058</v>
      </c>
      <c r="E86" s="23">
        <v>15000178</v>
      </c>
      <c r="F86" s="24" t="s">
        <v>161</v>
      </c>
      <c r="G86" s="25" t="s">
        <v>37</v>
      </c>
      <c r="H86" s="26" t="s">
        <v>27</v>
      </c>
      <c r="I86" s="27">
        <v>50</v>
      </c>
      <c r="J86" s="140">
        <v>7.33</v>
      </c>
      <c r="K86" s="28">
        <v>7.19</v>
      </c>
      <c r="L86" s="139">
        <f t="shared" si="16"/>
        <v>8.1444444444444439</v>
      </c>
      <c r="M86" s="72">
        <f t="shared" si="10"/>
        <v>7.33</v>
      </c>
      <c r="N86" s="72">
        <f t="shared" si="10"/>
        <v>7.4114444444444434</v>
      </c>
      <c r="O86" s="72">
        <f t="shared" si="10"/>
        <v>7.4928888888888876</v>
      </c>
      <c r="P86" s="72">
        <f t="shared" si="10"/>
        <v>7.5743333333333318</v>
      </c>
      <c r="Q86" s="72">
        <f t="shared" si="13"/>
        <v>8.9588888888888896</v>
      </c>
      <c r="R86" s="72">
        <f t="shared" si="14"/>
        <v>8.0630000000000006</v>
      </c>
      <c r="S86" s="72">
        <f t="shared" si="15"/>
        <v>8.9588888888888896</v>
      </c>
      <c r="T86" s="67">
        <f t="shared" si="12"/>
        <v>0.98090040927694411</v>
      </c>
      <c r="V86" s="28">
        <v>43.25</v>
      </c>
      <c r="W86" s="29">
        <v>34.51</v>
      </c>
      <c r="X86" s="29">
        <v>46.29</v>
      </c>
      <c r="Y86" s="29">
        <v>39.880000000000003</v>
      </c>
      <c r="Z86" s="29">
        <v>53.27</v>
      </c>
      <c r="AA86" s="29">
        <v>42.65</v>
      </c>
      <c r="AB86" s="29">
        <v>56.84</v>
      </c>
      <c r="AC86" s="29">
        <v>42.94</v>
      </c>
      <c r="AD86" s="29">
        <v>57.22</v>
      </c>
      <c r="AE86" s="29">
        <v>43.25</v>
      </c>
      <c r="AF86" s="29">
        <v>57.62</v>
      </c>
      <c r="AG86" s="29">
        <v>44.5</v>
      </c>
      <c r="AH86" s="29">
        <v>59.23</v>
      </c>
      <c r="AI86" s="29">
        <v>37.130000000000003</v>
      </c>
      <c r="AJ86" s="29">
        <v>51.33</v>
      </c>
      <c r="AK86" s="30">
        <v>37.35</v>
      </c>
      <c r="AL86" s="30">
        <v>51.63</v>
      </c>
      <c r="AM86" s="30">
        <v>37.58</v>
      </c>
      <c r="AN86" s="30">
        <v>51.95</v>
      </c>
      <c r="AO86" s="27" t="s">
        <v>52</v>
      </c>
      <c r="AP86" s="27" t="s">
        <v>55</v>
      </c>
      <c r="AQ86" s="7"/>
    </row>
    <row r="87" spans="1:43" x14ac:dyDescent="0.3">
      <c r="A87" s="34" t="s">
        <v>48</v>
      </c>
      <c r="B87" s="35" t="s">
        <v>124</v>
      </c>
      <c r="C87" s="36">
        <v>7898133136450</v>
      </c>
      <c r="D87" s="44">
        <v>24061</v>
      </c>
      <c r="E87" s="50">
        <v>15000179</v>
      </c>
      <c r="F87" s="37" t="s">
        <v>160</v>
      </c>
      <c r="G87" s="38" t="s">
        <v>59</v>
      </c>
      <c r="H87" s="46" t="s">
        <v>27</v>
      </c>
      <c r="I87" s="39">
        <v>50</v>
      </c>
      <c r="J87" s="140">
        <v>12</v>
      </c>
      <c r="K87" s="40">
        <v>7.4200000000000008</v>
      </c>
      <c r="L87" s="139">
        <f t="shared" si="16"/>
        <v>13.333333333333332</v>
      </c>
      <c r="M87" s="72">
        <f t="shared" si="10"/>
        <v>12</v>
      </c>
      <c r="N87" s="72">
        <f t="shared" si="10"/>
        <v>12.133333333333331</v>
      </c>
      <c r="O87" s="72">
        <f t="shared" si="10"/>
        <v>12.266666666666664</v>
      </c>
      <c r="P87" s="72">
        <f t="shared" si="10"/>
        <v>12.399999999999997</v>
      </c>
      <c r="Q87" s="72">
        <f t="shared" si="13"/>
        <v>14.666666666666666</v>
      </c>
      <c r="R87" s="72">
        <f t="shared" si="14"/>
        <v>13.2</v>
      </c>
      <c r="S87" s="72">
        <f t="shared" si="15"/>
        <v>14.666666666666666</v>
      </c>
      <c r="T87" s="67">
        <f t="shared" si="12"/>
        <v>0.6183333333333334</v>
      </c>
      <c r="V87" s="40">
        <v>64.16</v>
      </c>
      <c r="W87" s="41">
        <v>51.2</v>
      </c>
      <c r="X87" s="41">
        <v>68.680000000000007</v>
      </c>
      <c r="Y87" s="41">
        <v>59.16</v>
      </c>
      <c r="Z87" s="41">
        <v>79.02</v>
      </c>
      <c r="AA87" s="41">
        <v>63.27</v>
      </c>
      <c r="AB87" s="41">
        <v>84.33</v>
      </c>
      <c r="AC87" s="41">
        <v>63.71</v>
      </c>
      <c r="AD87" s="41">
        <v>84.9</v>
      </c>
      <c r="AE87" s="41">
        <v>64.16</v>
      </c>
      <c r="AF87" s="41">
        <v>85.48</v>
      </c>
      <c r="AG87" s="41">
        <v>66.02</v>
      </c>
      <c r="AH87" s="41">
        <v>87.88</v>
      </c>
      <c r="AI87" s="41">
        <v>55.08</v>
      </c>
      <c r="AJ87" s="41">
        <v>76.150000000000006</v>
      </c>
      <c r="AK87" s="42">
        <v>55.41</v>
      </c>
      <c r="AL87" s="42">
        <v>76.599999999999994</v>
      </c>
      <c r="AM87" s="42">
        <v>55.75</v>
      </c>
      <c r="AN87" s="42">
        <v>77.069999999999993</v>
      </c>
      <c r="AO87" s="39" t="s">
        <v>52</v>
      </c>
      <c r="AP87" s="39" t="s">
        <v>55</v>
      </c>
      <c r="AQ87" s="51"/>
    </row>
    <row r="88" spans="1:43" x14ac:dyDescent="0.3">
      <c r="A88" s="34" t="s">
        <v>48</v>
      </c>
      <c r="B88" s="35" t="s">
        <v>124</v>
      </c>
      <c r="C88" s="36">
        <v>7899470803975</v>
      </c>
      <c r="D88" s="44">
        <v>24065</v>
      </c>
      <c r="E88" s="50">
        <v>15000180</v>
      </c>
      <c r="F88" s="37" t="s">
        <v>159</v>
      </c>
      <c r="G88" s="38" t="s">
        <v>59</v>
      </c>
      <c r="H88" s="46" t="s">
        <v>27</v>
      </c>
      <c r="I88" s="39">
        <v>50</v>
      </c>
      <c r="J88" s="140">
        <v>13</v>
      </c>
      <c r="K88" s="40">
        <v>10.59</v>
      </c>
      <c r="L88" s="139">
        <f t="shared" si="16"/>
        <v>14.444444444444445</v>
      </c>
      <c r="M88" s="72">
        <f t="shared" si="10"/>
        <v>13</v>
      </c>
      <c r="N88" s="72">
        <f t="shared" si="10"/>
        <v>13.144444444444444</v>
      </c>
      <c r="O88" s="72">
        <f t="shared" ref="M88:P113" si="17">$L88*(100%-O$6)</f>
        <v>13.288888888888888</v>
      </c>
      <c r="P88" s="72">
        <f t="shared" si="17"/>
        <v>13.433333333333332</v>
      </c>
      <c r="Q88" s="72">
        <f t="shared" si="13"/>
        <v>15.888888888888891</v>
      </c>
      <c r="R88" s="72">
        <f t="shared" si="14"/>
        <v>14.300000000000002</v>
      </c>
      <c r="S88" s="72">
        <f t="shared" si="15"/>
        <v>15.888888888888891</v>
      </c>
      <c r="T88" s="67">
        <f t="shared" si="12"/>
        <v>0.81461538461538463</v>
      </c>
      <c r="V88" s="40">
        <v>69.099999999999994</v>
      </c>
      <c r="W88" s="41">
        <v>55.14</v>
      </c>
      <c r="X88" s="41">
        <v>73.959999999999994</v>
      </c>
      <c r="Y88" s="41">
        <v>63.72</v>
      </c>
      <c r="Z88" s="41">
        <v>85.11</v>
      </c>
      <c r="AA88" s="41">
        <v>68.14</v>
      </c>
      <c r="AB88" s="41">
        <v>90.82</v>
      </c>
      <c r="AC88" s="41">
        <v>68.61</v>
      </c>
      <c r="AD88" s="41">
        <v>91.43</v>
      </c>
      <c r="AE88" s="41">
        <v>69.099999999999994</v>
      </c>
      <c r="AF88" s="41">
        <v>92.06</v>
      </c>
      <c r="AG88" s="41">
        <v>71.099999999999994</v>
      </c>
      <c r="AH88" s="41">
        <v>94.64</v>
      </c>
      <c r="AI88" s="41">
        <v>59.32</v>
      </c>
      <c r="AJ88" s="41">
        <v>82.01</v>
      </c>
      <c r="AK88" s="42">
        <v>59.68</v>
      </c>
      <c r="AL88" s="42">
        <v>82.5</v>
      </c>
      <c r="AM88" s="42">
        <v>60.04</v>
      </c>
      <c r="AN88" s="42">
        <v>83</v>
      </c>
      <c r="AO88" s="39" t="s">
        <v>52</v>
      </c>
      <c r="AP88" s="39" t="s">
        <v>55</v>
      </c>
      <c r="AQ88" s="51"/>
    </row>
    <row r="89" spans="1:43" x14ac:dyDescent="0.3">
      <c r="A89" s="19" t="s">
        <v>48</v>
      </c>
      <c r="B89" s="20" t="s">
        <v>124</v>
      </c>
      <c r="C89" s="21">
        <v>7898133135606</v>
      </c>
      <c r="D89" s="22">
        <v>24068</v>
      </c>
      <c r="E89" s="23">
        <v>15000181</v>
      </c>
      <c r="F89" s="24" t="s">
        <v>158</v>
      </c>
      <c r="G89" s="25" t="s">
        <v>59</v>
      </c>
      <c r="H89" s="26" t="s">
        <v>27</v>
      </c>
      <c r="I89" s="27">
        <v>50</v>
      </c>
      <c r="J89" s="140">
        <v>7.87</v>
      </c>
      <c r="K89" s="28">
        <v>7.72</v>
      </c>
      <c r="L89" s="139">
        <f t="shared" si="16"/>
        <v>8.7444444444444436</v>
      </c>
      <c r="M89" s="72">
        <f t="shared" si="17"/>
        <v>7.8699999999999992</v>
      </c>
      <c r="N89" s="72">
        <f t="shared" si="17"/>
        <v>7.9574444444444428</v>
      </c>
      <c r="O89" s="72">
        <f t="shared" si="17"/>
        <v>8.0448888888888881</v>
      </c>
      <c r="P89" s="72">
        <f t="shared" si="17"/>
        <v>8.1323333333333316</v>
      </c>
      <c r="Q89" s="72">
        <f t="shared" si="13"/>
        <v>9.6188888888888879</v>
      </c>
      <c r="R89" s="72">
        <f t="shared" si="14"/>
        <v>8.657</v>
      </c>
      <c r="S89" s="72">
        <f t="shared" si="15"/>
        <v>9.6188888888888879</v>
      </c>
      <c r="T89" s="67">
        <f t="shared" si="12"/>
        <v>0.9809402795425668</v>
      </c>
      <c r="V89" s="28">
        <v>44.78</v>
      </c>
      <c r="W89" s="29">
        <v>35.729999999999997</v>
      </c>
      <c r="X89" s="29">
        <v>47.93</v>
      </c>
      <c r="Y89" s="29">
        <v>41.29</v>
      </c>
      <c r="Z89" s="29">
        <v>55.15</v>
      </c>
      <c r="AA89" s="29">
        <v>44.15</v>
      </c>
      <c r="AB89" s="29">
        <v>58.84</v>
      </c>
      <c r="AC89" s="29">
        <v>44.46</v>
      </c>
      <c r="AD89" s="29">
        <v>59.24</v>
      </c>
      <c r="AE89" s="29">
        <v>44.78</v>
      </c>
      <c r="AF89" s="29">
        <v>59.66</v>
      </c>
      <c r="AG89" s="29">
        <v>46.08</v>
      </c>
      <c r="AH89" s="29">
        <v>61.33</v>
      </c>
      <c r="AI89" s="29">
        <v>38.44</v>
      </c>
      <c r="AJ89" s="29">
        <v>53.14</v>
      </c>
      <c r="AK89" s="30">
        <v>38.67</v>
      </c>
      <c r="AL89" s="30">
        <v>53.46</v>
      </c>
      <c r="AM89" s="30">
        <v>38.909999999999997</v>
      </c>
      <c r="AN89" s="30">
        <v>53.79</v>
      </c>
      <c r="AO89" s="27" t="s">
        <v>52</v>
      </c>
      <c r="AP89" s="27" t="s">
        <v>55</v>
      </c>
      <c r="AQ89" s="7"/>
    </row>
    <row r="90" spans="1:43" x14ac:dyDescent="0.3">
      <c r="A90" s="34" t="s">
        <v>48</v>
      </c>
      <c r="B90" s="35" t="s">
        <v>124</v>
      </c>
      <c r="C90" s="36">
        <v>7899470800325</v>
      </c>
      <c r="D90" s="44">
        <v>24099</v>
      </c>
      <c r="E90" s="50">
        <v>15000265</v>
      </c>
      <c r="F90" s="37" t="s">
        <v>294</v>
      </c>
      <c r="G90" s="38" t="s">
        <v>37</v>
      </c>
      <c r="H90" s="46" t="s">
        <v>27</v>
      </c>
      <c r="I90" s="39">
        <v>100</v>
      </c>
      <c r="J90" s="140">
        <v>5.13</v>
      </c>
      <c r="K90" s="40">
        <v>4.99</v>
      </c>
      <c r="L90" s="139">
        <f t="shared" si="16"/>
        <v>5.7</v>
      </c>
      <c r="M90" s="72">
        <f t="shared" si="17"/>
        <v>5.13</v>
      </c>
      <c r="N90" s="72">
        <f t="shared" si="17"/>
        <v>5.1869999999999994</v>
      </c>
      <c r="O90" s="72">
        <f t="shared" si="17"/>
        <v>5.2439999999999998</v>
      </c>
      <c r="P90" s="72">
        <f t="shared" si="17"/>
        <v>5.3009999999999993</v>
      </c>
      <c r="Q90" s="72">
        <f t="shared" si="13"/>
        <v>6.2700000000000005</v>
      </c>
      <c r="R90" s="72">
        <f t="shared" si="14"/>
        <v>5.6430000000000007</v>
      </c>
      <c r="S90" s="72">
        <f t="shared" si="15"/>
        <v>6.2700000000000005</v>
      </c>
      <c r="T90" s="67">
        <f t="shared" si="12"/>
        <v>0.97270955165692019</v>
      </c>
      <c r="V90" s="40">
        <v>25.97</v>
      </c>
      <c r="W90" s="41">
        <v>20.72</v>
      </c>
      <c r="X90" s="41">
        <v>27.79</v>
      </c>
      <c r="Y90" s="41">
        <v>23.94</v>
      </c>
      <c r="Z90" s="41">
        <v>31.97</v>
      </c>
      <c r="AA90" s="41">
        <v>25.61</v>
      </c>
      <c r="AB90" s="41">
        <v>34.130000000000003</v>
      </c>
      <c r="AC90" s="41">
        <v>25.78</v>
      </c>
      <c r="AD90" s="41">
        <v>34.35</v>
      </c>
      <c r="AE90" s="41">
        <v>25.97</v>
      </c>
      <c r="AF90" s="41">
        <v>34.6</v>
      </c>
      <c r="AG90" s="41">
        <v>26.72</v>
      </c>
      <c r="AH90" s="41">
        <v>35.57</v>
      </c>
      <c r="AI90" s="41">
        <v>22.29</v>
      </c>
      <c r="AJ90" s="41">
        <v>30.82</v>
      </c>
      <c r="AK90" s="42">
        <v>22.43</v>
      </c>
      <c r="AL90" s="42">
        <v>31.01</v>
      </c>
      <c r="AM90" s="42">
        <v>22.57</v>
      </c>
      <c r="AN90" s="42">
        <v>31.2</v>
      </c>
      <c r="AO90" s="39" t="s">
        <v>52</v>
      </c>
      <c r="AP90" s="39" t="s">
        <v>55</v>
      </c>
      <c r="AQ90" s="51"/>
    </row>
    <row r="91" spans="1:43" x14ac:dyDescent="0.3">
      <c r="A91" s="19" t="s">
        <v>48</v>
      </c>
      <c r="B91" s="20" t="s">
        <v>124</v>
      </c>
      <c r="C91" s="21">
        <v>7898133136481</v>
      </c>
      <c r="D91" s="22">
        <v>24069</v>
      </c>
      <c r="E91" s="23">
        <v>15000182</v>
      </c>
      <c r="F91" s="24" t="s">
        <v>157</v>
      </c>
      <c r="G91" s="25" t="s">
        <v>37</v>
      </c>
      <c r="H91" s="26" t="s">
        <v>27</v>
      </c>
      <c r="I91" s="27">
        <v>100</v>
      </c>
      <c r="J91" s="140">
        <v>3.46</v>
      </c>
      <c r="K91" s="28">
        <v>3.3900000000000006</v>
      </c>
      <c r="L91" s="139">
        <f t="shared" si="16"/>
        <v>3.8444444444444441</v>
      </c>
      <c r="M91" s="72">
        <f t="shared" si="17"/>
        <v>3.46</v>
      </c>
      <c r="N91" s="72">
        <f t="shared" si="17"/>
        <v>3.498444444444444</v>
      </c>
      <c r="O91" s="72">
        <f t="shared" si="17"/>
        <v>3.5368888888888885</v>
      </c>
      <c r="P91" s="72">
        <f t="shared" si="17"/>
        <v>3.5753333333333321</v>
      </c>
      <c r="Q91" s="72">
        <f t="shared" si="13"/>
        <v>4.2288888888888891</v>
      </c>
      <c r="R91" s="72">
        <f t="shared" si="14"/>
        <v>3.8060000000000005</v>
      </c>
      <c r="S91" s="72">
        <f t="shared" si="15"/>
        <v>4.2288888888888891</v>
      </c>
      <c r="T91" s="67">
        <f t="shared" si="12"/>
        <v>0.97976878612716778</v>
      </c>
      <c r="V91" s="28">
        <v>21.08</v>
      </c>
      <c r="W91" s="29">
        <v>16.82</v>
      </c>
      <c r="X91" s="29">
        <v>22.56</v>
      </c>
      <c r="Y91" s="29">
        <v>19.43</v>
      </c>
      <c r="Z91" s="29">
        <v>25.95</v>
      </c>
      <c r="AA91" s="29">
        <v>20.78</v>
      </c>
      <c r="AB91" s="29">
        <v>27.69</v>
      </c>
      <c r="AC91" s="29">
        <v>20.93</v>
      </c>
      <c r="AD91" s="29">
        <v>27.89</v>
      </c>
      <c r="AE91" s="29">
        <v>21.08</v>
      </c>
      <c r="AF91" s="29">
        <v>28.09</v>
      </c>
      <c r="AG91" s="29">
        <v>21.69</v>
      </c>
      <c r="AH91" s="29">
        <v>28.87</v>
      </c>
      <c r="AI91" s="29">
        <v>18.100000000000001</v>
      </c>
      <c r="AJ91" s="29">
        <v>25.02</v>
      </c>
      <c r="AK91" s="30">
        <v>18.21</v>
      </c>
      <c r="AL91" s="30">
        <v>25.17</v>
      </c>
      <c r="AM91" s="30">
        <v>18.32</v>
      </c>
      <c r="AN91" s="30">
        <v>25.33</v>
      </c>
      <c r="AO91" s="27" t="s">
        <v>52</v>
      </c>
      <c r="AP91" s="27" t="s">
        <v>55</v>
      </c>
      <c r="AQ91" s="7"/>
    </row>
    <row r="92" spans="1:43" x14ac:dyDescent="0.3">
      <c r="A92" s="19" t="s">
        <v>48</v>
      </c>
      <c r="B92" s="20" t="s">
        <v>124</v>
      </c>
      <c r="C92" s="21">
        <v>7899470800240</v>
      </c>
      <c r="D92" s="22">
        <v>24096</v>
      </c>
      <c r="E92" s="23">
        <v>15000263</v>
      </c>
      <c r="F92" s="24" t="s">
        <v>296</v>
      </c>
      <c r="G92" s="25" t="s">
        <v>37</v>
      </c>
      <c r="H92" s="26" t="s">
        <v>27</v>
      </c>
      <c r="I92" s="27">
        <v>100</v>
      </c>
      <c r="J92" s="140">
        <v>3.89</v>
      </c>
      <c r="K92" s="28">
        <v>3.48</v>
      </c>
      <c r="L92" s="139">
        <f t="shared" si="16"/>
        <v>4.322222222222222</v>
      </c>
      <c r="M92" s="72">
        <f t="shared" si="17"/>
        <v>3.8899999999999997</v>
      </c>
      <c r="N92" s="72">
        <f t="shared" si="17"/>
        <v>3.9332222222222217</v>
      </c>
      <c r="O92" s="72">
        <f t="shared" si="17"/>
        <v>3.9764444444444438</v>
      </c>
      <c r="P92" s="72">
        <f t="shared" si="17"/>
        <v>4.0196666666666658</v>
      </c>
      <c r="Q92" s="72">
        <f t="shared" si="13"/>
        <v>4.7544444444444443</v>
      </c>
      <c r="R92" s="72">
        <f t="shared" si="14"/>
        <v>4.2789999999999999</v>
      </c>
      <c r="S92" s="72">
        <f t="shared" si="15"/>
        <v>4.7544444444444443</v>
      </c>
      <c r="T92" s="67">
        <f t="shared" si="12"/>
        <v>0.89460154241645251</v>
      </c>
      <c r="V92" s="28">
        <v>19.23</v>
      </c>
      <c r="W92" s="29">
        <v>15.34</v>
      </c>
      <c r="X92" s="29">
        <v>20.57</v>
      </c>
      <c r="Y92" s="29">
        <v>17.73</v>
      </c>
      <c r="Z92" s="29">
        <v>23.68</v>
      </c>
      <c r="AA92" s="29">
        <v>18.96</v>
      </c>
      <c r="AB92" s="29">
        <v>25.27</v>
      </c>
      <c r="AC92" s="29">
        <v>19.09</v>
      </c>
      <c r="AD92" s="29">
        <v>25.44</v>
      </c>
      <c r="AE92" s="29">
        <v>19.23</v>
      </c>
      <c r="AF92" s="29">
        <v>25.62</v>
      </c>
      <c r="AG92" s="29">
        <v>19.79</v>
      </c>
      <c r="AH92" s="29">
        <v>26.34</v>
      </c>
      <c r="AI92" s="29">
        <v>16.510000000000002</v>
      </c>
      <c r="AJ92" s="29">
        <v>22.82</v>
      </c>
      <c r="AK92" s="30">
        <v>16.61</v>
      </c>
      <c r="AL92" s="30">
        <v>22.96</v>
      </c>
      <c r="AM92" s="30">
        <v>16.71</v>
      </c>
      <c r="AN92" s="30">
        <v>23.1</v>
      </c>
      <c r="AO92" s="27" t="s">
        <v>52</v>
      </c>
      <c r="AP92" s="27" t="s">
        <v>55</v>
      </c>
      <c r="AQ92" s="7"/>
    </row>
    <row r="93" spans="1:43" x14ac:dyDescent="0.3">
      <c r="A93" s="19" t="s">
        <v>48</v>
      </c>
      <c r="B93" s="20" t="s">
        <v>124</v>
      </c>
      <c r="C93" s="21">
        <v>7899470802961</v>
      </c>
      <c r="D93" s="22">
        <v>28916</v>
      </c>
      <c r="E93" s="23">
        <v>15000125</v>
      </c>
      <c r="F93" s="24" t="s">
        <v>137</v>
      </c>
      <c r="G93" s="25" t="s">
        <v>59</v>
      </c>
      <c r="H93" s="26" t="s">
        <v>27</v>
      </c>
      <c r="I93" s="27">
        <v>50</v>
      </c>
      <c r="J93" s="140">
        <v>2.92</v>
      </c>
      <c r="K93" s="28">
        <v>2.86</v>
      </c>
      <c r="L93" s="139">
        <f t="shared" si="16"/>
        <v>3.2444444444444445</v>
      </c>
      <c r="M93" s="72">
        <f t="shared" si="17"/>
        <v>2.92</v>
      </c>
      <c r="N93" s="72">
        <f t="shared" si="17"/>
        <v>2.9524444444444442</v>
      </c>
      <c r="O93" s="72">
        <f t="shared" si="17"/>
        <v>2.9848888888888885</v>
      </c>
      <c r="P93" s="72">
        <f t="shared" si="17"/>
        <v>3.0173333333333328</v>
      </c>
      <c r="Q93" s="72">
        <f t="shared" si="13"/>
        <v>3.568888888888889</v>
      </c>
      <c r="R93" s="72">
        <f t="shared" si="14"/>
        <v>3.2120000000000002</v>
      </c>
      <c r="S93" s="72">
        <f t="shared" si="15"/>
        <v>3.568888888888889</v>
      </c>
      <c r="T93" s="67">
        <f t="shared" si="12"/>
        <v>0.97945205479452058</v>
      </c>
      <c r="V93" s="28">
        <v>29.57</v>
      </c>
      <c r="W93" s="29">
        <v>23.59</v>
      </c>
      <c r="X93" s="29">
        <v>31.64</v>
      </c>
      <c r="Y93" s="29">
        <v>27.26</v>
      </c>
      <c r="Z93" s="29">
        <v>36.409999999999997</v>
      </c>
      <c r="AA93" s="29">
        <v>29.16</v>
      </c>
      <c r="AB93" s="29">
        <v>38.86</v>
      </c>
      <c r="AC93" s="29">
        <v>29.36</v>
      </c>
      <c r="AD93" s="29">
        <v>39.119999999999997</v>
      </c>
      <c r="AE93" s="29">
        <v>29.57</v>
      </c>
      <c r="AF93" s="29">
        <v>39.4</v>
      </c>
      <c r="AG93" s="29">
        <v>30.43</v>
      </c>
      <c r="AH93" s="29">
        <v>40.5</v>
      </c>
      <c r="AI93" s="29">
        <v>25.38</v>
      </c>
      <c r="AJ93" s="29">
        <v>35.090000000000003</v>
      </c>
      <c r="AK93" s="30">
        <v>25.54</v>
      </c>
      <c r="AL93" s="30">
        <v>35.31</v>
      </c>
      <c r="AM93" s="30">
        <v>25.69</v>
      </c>
      <c r="AN93" s="30">
        <v>35.520000000000003</v>
      </c>
      <c r="AO93" s="27" t="s">
        <v>52</v>
      </c>
      <c r="AP93" s="27" t="s">
        <v>53</v>
      </c>
      <c r="AQ93" s="7"/>
    </row>
    <row r="94" spans="1:43" x14ac:dyDescent="0.3">
      <c r="A94" s="34" t="s">
        <v>48</v>
      </c>
      <c r="B94" s="35" t="s">
        <v>124</v>
      </c>
      <c r="C94" s="36">
        <v>7898133131837</v>
      </c>
      <c r="D94" s="44">
        <v>24104</v>
      </c>
      <c r="E94" s="50">
        <v>15000112</v>
      </c>
      <c r="F94" s="37" t="s">
        <v>154</v>
      </c>
      <c r="G94" s="38" t="s">
        <v>59</v>
      </c>
      <c r="H94" s="46" t="s">
        <v>27</v>
      </c>
      <c r="I94" s="39">
        <v>50</v>
      </c>
      <c r="J94" s="140">
        <v>4.93</v>
      </c>
      <c r="K94" s="40">
        <v>4.83</v>
      </c>
      <c r="L94" s="139">
        <f t="shared" si="16"/>
        <v>5.477777777777777</v>
      </c>
      <c r="M94" s="72">
        <f t="shared" si="17"/>
        <v>4.93</v>
      </c>
      <c r="N94" s="72">
        <f t="shared" si="17"/>
        <v>4.9847777777777766</v>
      </c>
      <c r="O94" s="72">
        <f t="shared" si="17"/>
        <v>5.0395555555555545</v>
      </c>
      <c r="P94" s="72">
        <f t="shared" si="17"/>
        <v>5.0943333333333314</v>
      </c>
      <c r="Q94" s="72">
        <f t="shared" si="13"/>
        <v>6.0255555555555551</v>
      </c>
      <c r="R94" s="72">
        <f t="shared" si="14"/>
        <v>5.423</v>
      </c>
      <c r="S94" s="72">
        <f t="shared" si="15"/>
        <v>6.0255555555555551</v>
      </c>
      <c r="T94" s="67">
        <f t="shared" si="12"/>
        <v>0.97971602434077087</v>
      </c>
      <c r="V94" s="40">
        <v>33.46</v>
      </c>
      <c r="W94" s="41">
        <v>26.7</v>
      </c>
      <c r="X94" s="41">
        <v>35.81</v>
      </c>
      <c r="Y94" s="41">
        <v>30.85</v>
      </c>
      <c r="Z94" s="41">
        <v>41.2</v>
      </c>
      <c r="AA94" s="41">
        <v>32.99</v>
      </c>
      <c r="AB94" s="41">
        <v>43.97</v>
      </c>
      <c r="AC94" s="41">
        <v>33.22</v>
      </c>
      <c r="AD94" s="41">
        <v>44.27</v>
      </c>
      <c r="AE94" s="41">
        <v>33.46</v>
      </c>
      <c r="AF94" s="41">
        <v>44.58</v>
      </c>
      <c r="AG94" s="41">
        <v>34.43</v>
      </c>
      <c r="AH94" s="41">
        <v>45.83</v>
      </c>
      <c r="AI94" s="41">
        <v>28.72</v>
      </c>
      <c r="AJ94" s="41">
        <v>39.700000000000003</v>
      </c>
      <c r="AK94" s="42">
        <v>28.9</v>
      </c>
      <c r="AL94" s="42">
        <v>39.950000000000003</v>
      </c>
      <c r="AM94" s="42">
        <v>29.07</v>
      </c>
      <c r="AN94" s="42">
        <v>40.19</v>
      </c>
      <c r="AO94" s="39" t="s">
        <v>52</v>
      </c>
      <c r="AP94" s="39" t="s">
        <v>53</v>
      </c>
      <c r="AQ94" s="51"/>
    </row>
    <row r="95" spans="1:43" x14ac:dyDescent="0.3">
      <c r="A95" s="19" t="s">
        <v>23</v>
      </c>
      <c r="B95" s="20" t="s">
        <v>24</v>
      </c>
      <c r="C95" s="21">
        <v>7899898601481</v>
      </c>
      <c r="D95" s="22">
        <v>21835</v>
      </c>
      <c r="E95" s="23">
        <v>15000257</v>
      </c>
      <c r="F95" s="24" t="s">
        <v>36</v>
      </c>
      <c r="G95" s="25" t="s">
        <v>37</v>
      </c>
      <c r="H95" s="26" t="s">
        <v>27</v>
      </c>
      <c r="I95" s="27">
        <v>36</v>
      </c>
      <c r="J95" s="140">
        <v>5.2</v>
      </c>
      <c r="K95" s="28">
        <v>5.25</v>
      </c>
      <c r="L95" s="139">
        <f t="shared" si="16"/>
        <v>5.7777777777777777</v>
      </c>
      <c r="M95" s="72">
        <f t="shared" si="17"/>
        <v>5.2</v>
      </c>
      <c r="N95" s="72">
        <f t="shared" si="17"/>
        <v>5.2577777777777772</v>
      </c>
      <c r="O95" s="72">
        <f t="shared" si="17"/>
        <v>5.3155555555555551</v>
      </c>
      <c r="P95" s="72">
        <f t="shared" si="17"/>
        <v>5.3733333333333322</v>
      </c>
      <c r="Q95" s="72">
        <f t="shared" si="13"/>
        <v>6.3555555555555561</v>
      </c>
      <c r="R95" s="72">
        <f t="shared" si="14"/>
        <v>5.7200000000000006</v>
      </c>
      <c r="S95" s="72">
        <f t="shared" si="15"/>
        <v>6.3555555555555561</v>
      </c>
      <c r="T95" s="67">
        <f t="shared" si="12"/>
        <v>1.0096153846153846</v>
      </c>
      <c r="V95" s="28">
        <v>25.42</v>
      </c>
      <c r="W95" s="29">
        <v>20.420000000000002</v>
      </c>
      <c r="X95" s="29">
        <v>27.58</v>
      </c>
      <c r="Y95" s="29">
        <v>23.5</v>
      </c>
      <c r="Z95" s="29">
        <v>31.64</v>
      </c>
      <c r="AA95" s="29">
        <v>25.07</v>
      </c>
      <c r="AB95" s="29">
        <v>33.700000000000003</v>
      </c>
      <c r="AC95" s="29">
        <v>25.24</v>
      </c>
      <c r="AD95" s="29">
        <v>33.92</v>
      </c>
      <c r="AE95" s="29">
        <v>25.42</v>
      </c>
      <c r="AF95" s="29">
        <v>34.159999999999997</v>
      </c>
      <c r="AG95" s="29">
        <v>26.13</v>
      </c>
      <c r="AH95" s="29">
        <v>35.090000000000003</v>
      </c>
      <c r="AI95" s="29">
        <v>22.59</v>
      </c>
      <c r="AJ95" s="29">
        <v>31.23</v>
      </c>
      <c r="AK95" s="30">
        <v>22.72</v>
      </c>
      <c r="AL95" s="30">
        <v>31.41</v>
      </c>
      <c r="AM95" s="30">
        <v>22.86</v>
      </c>
      <c r="AN95" s="30">
        <v>31.6</v>
      </c>
      <c r="AO95" s="27" t="s">
        <v>28</v>
      </c>
      <c r="AP95" s="27" t="s">
        <v>29</v>
      </c>
      <c r="AQ95" s="7"/>
    </row>
    <row r="96" spans="1:43" x14ac:dyDescent="0.3">
      <c r="A96" s="19" t="s">
        <v>23</v>
      </c>
      <c r="B96" s="20" t="s">
        <v>24</v>
      </c>
      <c r="C96" s="21">
        <v>7899898601146</v>
      </c>
      <c r="D96" s="22">
        <v>208</v>
      </c>
      <c r="E96" s="23">
        <v>15000253</v>
      </c>
      <c r="F96" s="24" t="s">
        <v>45</v>
      </c>
      <c r="G96" s="25" t="s">
        <v>26</v>
      </c>
      <c r="H96" s="26" t="s">
        <v>27</v>
      </c>
      <c r="I96" s="27">
        <v>50</v>
      </c>
      <c r="J96" s="140">
        <v>9.5299999999999994</v>
      </c>
      <c r="K96" s="28">
        <v>9.35</v>
      </c>
      <c r="L96" s="139">
        <f t="shared" si="16"/>
        <v>10.588888888888889</v>
      </c>
      <c r="M96" s="72">
        <f t="shared" si="17"/>
        <v>9.5299999999999994</v>
      </c>
      <c r="N96" s="72">
        <f t="shared" si="17"/>
        <v>9.6358888888888874</v>
      </c>
      <c r="O96" s="72">
        <f t="shared" si="17"/>
        <v>9.7417777777777772</v>
      </c>
      <c r="P96" s="72">
        <f t="shared" si="17"/>
        <v>9.8476666666666652</v>
      </c>
      <c r="Q96" s="72">
        <f t="shared" si="13"/>
        <v>11.647777777777778</v>
      </c>
      <c r="R96" s="72">
        <f t="shared" si="14"/>
        <v>10.483000000000001</v>
      </c>
      <c r="S96" s="72">
        <f t="shared" si="15"/>
        <v>11.647777777777778</v>
      </c>
      <c r="T96" s="67">
        <f t="shared" si="12"/>
        <v>0.98111227701993708</v>
      </c>
      <c r="V96" s="28">
        <v>38.96</v>
      </c>
      <c r="W96" s="29">
        <v>31.31</v>
      </c>
      <c r="X96" s="29">
        <v>42.29</v>
      </c>
      <c r="Y96" s="29">
        <v>36.020000000000003</v>
      </c>
      <c r="Z96" s="29">
        <v>48.5</v>
      </c>
      <c r="AA96" s="29">
        <v>38.43</v>
      </c>
      <c r="AB96" s="29">
        <v>51.66</v>
      </c>
      <c r="AC96" s="29">
        <v>38.69</v>
      </c>
      <c r="AD96" s="29">
        <v>52</v>
      </c>
      <c r="AE96" s="29">
        <v>38.96</v>
      </c>
      <c r="AF96" s="29">
        <v>52.36</v>
      </c>
      <c r="AG96" s="29">
        <v>40.049999999999997</v>
      </c>
      <c r="AH96" s="29">
        <v>53.79</v>
      </c>
      <c r="AI96" s="29">
        <v>34.619999999999997</v>
      </c>
      <c r="AJ96" s="29">
        <v>47.86</v>
      </c>
      <c r="AK96" s="30">
        <v>34.83</v>
      </c>
      <c r="AL96" s="30">
        <v>48.15</v>
      </c>
      <c r="AM96" s="30">
        <v>35.04</v>
      </c>
      <c r="AN96" s="30">
        <v>48.44</v>
      </c>
      <c r="AO96" s="27" t="s">
        <v>28</v>
      </c>
      <c r="AP96" s="27" t="s">
        <v>29</v>
      </c>
      <c r="AQ96" s="7"/>
    </row>
    <row r="97" spans="1:43" x14ac:dyDescent="0.3">
      <c r="A97" s="19" t="s">
        <v>23</v>
      </c>
      <c r="B97" s="20" t="s">
        <v>24</v>
      </c>
      <c r="C97" s="21">
        <v>7899898601061</v>
      </c>
      <c r="D97" s="22">
        <v>19794</v>
      </c>
      <c r="E97" s="23">
        <v>15000239</v>
      </c>
      <c r="F97" s="24" t="s">
        <v>35</v>
      </c>
      <c r="G97" s="25" t="s">
        <v>26</v>
      </c>
      <c r="H97" s="26" t="s">
        <v>27</v>
      </c>
      <c r="I97" s="27">
        <v>36</v>
      </c>
      <c r="J97" s="140">
        <v>5.29</v>
      </c>
      <c r="K97" s="28">
        <v>5.1899999999999986</v>
      </c>
      <c r="L97" s="139">
        <f t="shared" si="16"/>
        <v>5.8777777777777773</v>
      </c>
      <c r="M97" s="72">
        <f t="shared" si="17"/>
        <v>5.29</v>
      </c>
      <c r="N97" s="72">
        <f t="shared" si="17"/>
        <v>5.3487777777777765</v>
      </c>
      <c r="O97" s="72">
        <f t="shared" si="17"/>
        <v>5.4075555555555548</v>
      </c>
      <c r="P97" s="72">
        <f t="shared" si="17"/>
        <v>5.4663333333333322</v>
      </c>
      <c r="Q97" s="72">
        <f t="shared" si="13"/>
        <v>6.4655555555555555</v>
      </c>
      <c r="R97" s="72">
        <f t="shared" si="14"/>
        <v>5.819</v>
      </c>
      <c r="S97" s="72">
        <f t="shared" si="15"/>
        <v>6.4655555555555555</v>
      </c>
      <c r="T97" s="67">
        <f t="shared" si="12"/>
        <v>0.98109640831758005</v>
      </c>
      <c r="V97" s="28">
        <v>20.64</v>
      </c>
      <c r="W97" s="29">
        <v>16.579999999999998</v>
      </c>
      <c r="X97" s="29">
        <v>22.39</v>
      </c>
      <c r="Y97" s="29">
        <v>19.079999999999998</v>
      </c>
      <c r="Z97" s="29">
        <v>25.69</v>
      </c>
      <c r="AA97" s="29">
        <v>20.36</v>
      </c>
      <c r="AB97" s="29">
        <v>27.37</v>
      </c>
      <c r="AC97" s="29">
        <v>20.5</v>
      </c>
      <c r="AD97" s="29">
        <v>27.55</v>
      </c>
      <c r="AE97" s="29">
        <v>20.64</v>
      </c>
      <c r="AF97" s="29">
        <v>27.74</v>
      </c>
      <c r="AG97" s="29">
        <v>21.22</v>
      </c>
      <c r="AH97" s="29">
        <v>28.5</v>
      </c>
      <c r="AI97" s="29">
        <v>18.34</v>
      </c>
      <c r="AJ97" s="29">
        <v>25.35</v>
      </c>
      <c r="AK97" s="30">
        <v>18.45</v>
      </c>
      <c r="AL97" s="30">
        <v>25.51</v>
      </c>
      <c r="AM97" s="30">
        <v>18.559999999999999</v>
      </c>
      <c r="AN97" s="30">
        <v>25.66</v>
      </c>
      <c r="AO97" s="27" t="s">
        <v>28</v>
      </c>
      <c r="AP97" s="27" t="s">
        <v>29</v>
      </c>
      <c r="AQ97" s="7"/>
    </row>
    <row r="98" spans="1:43" x14ac:dyDescent="0.3">
      <c r="A98" s="19" t="s">
        <v>23</v>
      </c>
      <c r="B98" s="20" t="s">
        <v>24</v>
      </c>
      <c r="C98" s="21">
        <v>7898557141337</v>
      </c>
      <c r="D98" s="22">
        <v>14033</v>
      </c>
      <c r="E98" s="23">
        <v>15000236</v>
      </c>
      <c r="F98" s="24" t="s">
        <v>42</v>
      </c>
      <c r="G98" s="25" t="s">
        <v>26</v>
      </c>
      <c r="H98" s="26" t="s">
        <v>27</v>
      </c>
      <c r="I98" s="27">
        <v>24</v>
      </c>
      <c r="J98" s="140">
        <v>6.35</v>
      </c>
      <c r="K98" s="28">
        <v>6.23</v>
      </c>
      <c r="L98" s="139">
        <f t="shared" si="16"/>
        <v>7.0555555555555554</v>
      </c>
      <c r="M98" s="72">
        <f t="shared" si="17"/>
        <v>6.35</v>
      </c>
      <c r="N98" s="72">
        <f t="shared" si="17"/>
        <v>6.4205555555555547</v>
      </c>
      <c r="O98" s="72">
        <f t="shared" si="17"/>
        <v>6.4911111111111106</v>
      </c>
      <c r="P98" s="72">
        <f t="shared" si="17"/>
        <v>6.5616666666666656</v>
      </c>
      <c r="Q98" s="72">
        <f t="shared" si="13"/>
        <v>7.761111111111112</v>
      </c>
      <c r="R98" s="72">
        <f t="shared" si="14"/>
        <v>6.9850000000000012</v>
      </c>
      <c r="S98" s="72">
        <f t="shared" si="15"/>
        <v>7.761111111111112</v>
      </c>
      <c r="T98" s="67">
        <f t="shared" si="12"/>
        <v>0.98110236220472458</v>
      </c>
      <c r="V98" s="28">
        <v>23.74</v>
      </c>
      <c r="W98" s="29">
        <v>19.07</v>
      </c>
      <c r="X98" s="29">
        <v>25.76</v>
      </c>
      <c r="Y98" s="29">
        <v>21.95</v>
      </c>
      <c r="Z98" s="29">
        <v>29.55</v>
      </c>
      <c r="AA98" s="29">
        <v>23.42</v>
      </c>
      <c r="AB98" s="29">
        <v>31.48</v>
      </c>
      <c r="AC98" s="29">
        <v>23.58</v>
      </c>
      <c r="AD98" s="29">
        <v>31.69</v>
      </c>
      <c r="AE98" s="29">
        <v>23.74</v>
      </c>
      <c r="AF98" s="29">
        <v>31.91</v>
      </c>
      <c r="AG98" s="29">
        <v>24.4</v>
      </c>
      <c r="AH98" s="29">
        <v>32.770000000000003</v>
      </c>
      <c r="AI98" s="29">
        <v>21.09</v>
      </c>
      <c r="AJ98" s="29">
        <v>29.16</v>
      </c>
      <c r="AK98" s="30">
        <v>21.22</v>
      </c>
      <c r="AL98" s="30">
        <v>29.34</v>
      </c>
      <c r="AM98" s="30">
        <v>21.35</v>
      </c>
      <c r="AN98" s="30">
        <v>29.52</v>
      </c>
      <c r="AO98" s="27" t="s">
        <v>28</v>
      </c>
      <c r="AP98" s="27" t="s">
        <v>29</v>
      </c>
      <c r="AQ98" s="7"/>
    </row>
    <row r="99" spans="1:43" x14ac:dyDescent="0.3">
      <c r="A99" s="34" t="s">
        <v>23</v>
      </c>
      <c r="B99" s="35" t="s">
        <v>24</v>
      </c>
      <c r="C99" s="36">
        <v>7898557141115</v>
      </c>
      <c r="D99" s="44">
        <v>14275</v>
      </c>
      <c r="E99" s="50">
        <v>15000235</v>
      </c>
      <c r="F99" s="37" t="s">
        <v>41</v>
      </c>
      <c r="G99" s="38" t="s">
        <v>26</v>
      </c>
      <c r="H99" s="46" t="s">
        <v>27</v>
      </c>
      <c r="I99" s="39">
        <v>200</v>
      </c>
      <c r="J99" s="140">
        <v>6.62</v>
      </c>
      <c r="K99" s="40">
        <v>6.4899999999999993</v>
      </c>
      <c r="L99" s="139">
        <f t="shared" si="16"/>
        <v>7.3555555555555552</v>
      </c>
      <c r="M99" s="72">
        <f t="shared" si="17"/>
        <v>6.62</v>
      </c>
      <c r="N99" s="72">
        <f t="shared" si="17"/>
        <v>6.6935555555555544</v>
      </c>
      <c r="O99" s="72">
        <f t="shared" si="17"/>
        <v>6.7671111111111104</v>
      </c>
      <c r="P99" s="72">
        <f t="shared" si="17"/>
        <v>6.8406666666666647</v>
      </c>
      <c r="Q99" s="72">
        <f t="shared" si="13"/>
        <v>8.0911111111111111</v>
      </c>
      <c r="R99" s="72">
        <f t="shared" si="14"/>
        <v>7.282</v>
      </c>
      <c r="S99" s="72">
        <f t="shared" si="15"/>
        <v>8.0911111111111111</v>
      </c>
      <c r="T99" s="67">
        <f t="shared" si="12"/>
        <v>0.98036253776435034</v>
      </c>
      <c r="V99" s="40">
        <v>31.53</v>
      </c>
      <c r="W99" s="41">
        <v>25.33</v>
      </c>
      <c r="X99" s="41">
        <v>34.22</v>
      </c>
      <c r="Y99" s="41">
        <v>29.15</v>
      </c>
      <c r="Z99" s="41">
        <v>39.25</v>
      </c>
      <c r="AA99" s="41">
        <v>31.1</v>
      </c>
      <c r="AB99" s="41">
        <v>41.81</v>
      </c>
      <c r="AC99" s="41">
        <v>31.31</v>
      </c>
      <c r="AD99" s="41">
        <v>42.08</v>
      </c>
      <c r="AE99" s="41">
        <v>31.53</v>
      </c>
      <c r="AF99" s="41">
        <v>42.38</v>
      </c>
      <c r="AG99" s="41">
        <v>32.409999999999997</v>
      </c>
      <c r="AH99" s="41">
        <v>43.53</v>
      </c>
      <c r="AI99" s="41">
        <v>28.02</v>
      </c>
      <c r="AJ99" s="41">
        <v>38.74</v>
      </c>
      <c r="AK99" s="42">
        <v>28.19</v>
      </c>
      <c r="AL99" s="42">
        <v>38.97</v>
      </c>
      <c r="AM99" s="42">
        <v>28.36</v>
      </c>
      <c r="AN99" s="42">
        <v>39.21</v>
      </c>
      <c r="AO99" s="39" t="s">
        <v>28</v>
      </c>
      <c r="AP99" s="39" t="s">
        <v>29</v>
      </c>
      <c r="AQ99" s="51"/>
    </row>
    <row r="100" spans="1:43" x14ac:dyDescent="0.3">
      <c r="A100" s="34" t="s">
        <v>23</v>
      </c>
      <c r="B100" s="35" t="s">
        <v>24</v>
      </c>
      <c r="C100" s="36">
        <v>7899898601221</v>
      </c>
      <c r="D100" s="44">
        <v>20308</v>
      </c>
      <c r="E100" s="50">
        <v>15000247</v>
      </c>
      <c r="F100" s="37" t="s">
        <v>30</v>
      </c>
      <c r="G100" s="38" t="s">
        <v>26</v>
      </c>
      <c r="H100" s="46" t="s">
        <v>27</v>
      </c>
      <c r="I100" s="39">
        <v>24</v>
      </c>
      <c r="J100" s="140">
        <v>23.64</v>
      </c>
      <c r="K100" s="40">
        <v>21.194950000000002</v>
      </c>
      <c r="L100" s="139">
        <f t="shared" si="16"/>
        <v>26.266666666666666</v>
      </c>
      <c r="M100" s="72">
        <f t="shared" si="17"/>
        <v>23.64</v>
      </c>
      <c r="N100" s="72">
        <f t="shared" si="17"/>
        <v>23.902666666666665</v>
      </c>
      <c r="O100" s="72">
        <f t="shared" si="17"/>
        <v>24.165333333333329</v>
      </c>
      <c r="P100" s="72">
        <f t="shared" si="17"/>
        <v>24.427999999999994</v>
      </c>
      <c r="Q100" s="72">
        <f t="shared" si="13"/>
        <v>28.893333333333334</v>
      </c>
      <c r="R100" s="72">
        <f t="shared" si="14"/>
        <v>26.004000000000001</v>
      </c>
      <c r="S100" s="72">
        <f t="shared" si="15"/>
        <v>28.893333333333334</v>
      </c>
      <c r="T100" s="67">
        <f t="shared" si="12"/>
        <v>0.89657148900169215</v>
      </c>
      <c r="V100" s="40">
        <v>57.24</v>
      </c>
      <c r="W100" s="41">
        <v>46</v>
      </c>
      <c r="X100" s="41">
        <v>62.14</v>
      </c>
      <c r="Y100" s="41">
        <v>52.92</v>
      </c>
      <c r="Z100" s="41">
        <v>71.260000000000005</v>
      </c>
      <c r="AA100" s="41">
        <v>56.47</v>
      </c>
      <c r="AB100" s="41">
        <v>75.92</v>
      </c>
      <c r="AC100" s="41">
        <v>56.85</v>
      </c>
      <c r="AD100" s="41">
        <v>76.41</v>
      </c>
      <c r="AE100" s="41">
        <v>57.24</v>
      </c>
      <c r="AF100" s="41">
        <v>76.930000000000007</v>
      </c>
      <c r="AG100" s="41">
        <v>58.84</v>
      </c>
      <c r="AH100" s="41">
        <v>79.02</v>
      </c>
      <c r="AI100" s="41">
        <v>50.86</v>
      </c>
      <c r="AJ100" s="41">
        <v>70.31</v>
      </c>
      <c r="AK100" s="42">
        <v>51.17</v>
      </c>
      <c r="AL100" s="42">
        <v>70.739999999999995</v>
      </c>
      <c r="AM100" s="42">
        <v>51.48</v>
      </c>
      <c r="AN100" s="42">
        <v>71.17</v>
      </c>
      <c r="AO100" s="39" t="s">
        <v>28</v>
      </c>
      <c r="AP100" s="39" t="s">
        <v>29</v>
      </c>
      <c r="AQ100" s="51"/>
    </row>
    <row r="101" spans="1:43" x14ac:dyDescent="0.3">
      <c r="A101" s="19" t="s">
        <v>23</v>
      </c>
      <c r="B101" s="20" t="s">
        <v>24</v>
      </c>
      <c r="C101" s="21">
        <v>7898557141054</v>
      </c>
      <c r="D101" s="22">
        <v>13802</v>
      </c>
      <c r="E101" s="23">
        <v>15000232</v>
      </c>
      <c r="F101" s="24" t="s">
        <v>44</v>
      </c>
      <c r="G101" s="25" t="s">
        <v>26</v>
      </c>
      <c r="H101" s="26" t="s">
        <v>27</v>
      </c>
      <c r="I101" s="27">
        <v>50</v>
      </c>
      <c r="J101" s="140">
        <v>8.4700000000000006</v>
      </c>
      <c r="K101" s="28">
        <v>8.31</v>
      </c>
      <c r="L101" s="139">
        <f t="shared" si="16"/>
        <v>9.4111111111111114</v>
      </c>
      <c r="M101" s="72">
        <f t="shared" si="17"/>
        <v>8.4700000000000006</v>
      </c>
      <c r="N101" s="72">
        <f t="shared" si="17"/>
        <v>8.5641111111111101</v>
      </c>
      <c r="O101" s="72">
        <f t="shared" si="17"/>
        <v>8.6582222222222214</v>
      </c>
      <c r="P101" s="72">
        <f t="shared" si="17"/>
        <v>8.7523333333333326</v>
      </c>
      <c r="Q101" s="72">
        <f t="shared" si="13"/>
        <v>10.352222222222224</v>
      </c>
      <c r="R101" s="72">
        <f t="shared" si="14"/>
        <v>9.3170000000000019</v>
      </c>
      <c r="S101" s="72">
        <f t="shared" si="15"/>
        <v>10.352222222222224</v>
      </c>
      <c r="T101" s="67">
        <f t="shared" si="12"/>
        <v>0.98110979929161746</v>
      </c>
      <c r="V101" s="28">
        <v>37.07</v>
      </c>
      <c r="W101" s="29">
        <v>29.79</v>
      </c>
      <c r="X101" s="29">
        <v>40.24</v>
      </c>
      <c r="Y101" s="29">
        <v>34.270000000000003</v>
      </c>
      <c r="Z101" s="29">
        <v>46.14</v>
      </c>
      <c r="AA101" s="29">
        <v>36.57</v>
      </c>
      <c r="AB101" s="29">
        <v>49.16</v>
      </c>
      <c r="AC101" s="29">
        <v>36.82</v>
      </c>
      <c r="AD101" s="29">
        <v>49.49</v>
      </c>
      <c r="AE101" s="29">
        <v>37.07</v>
      </c>
      <c r="AF101" s="29">
        <v>49.82</v>
      </c>
      <c r="AG101" s="29">
        <v>38.11</v>
      </c>
      <c r="AH101" s="29">
        <v>51.18</v>
      </c>
      <c r="AI101" s="29">
        <v>32.94</v>
      </c>
      <c r="AJ101" s="29">
        <v>45.54</v>
      </c>
      <c r="AK101" s="30">
        <v>33.14</v>
      </c>
      <c r="AL101" s="30">
        <v>45.81</v>
      </c>
      <c r="AM101" s="30">
        <v>33.340000000000003</v>
      </c>
      <c r="AN101" s="30">
        <v>46.09</v>
      </c>
      <c r="AO101" s="27" t="s">
        <v>28</v>
      </c>
      <c r="AP101" s="27" t="s">
        <v>29</v>
      </c>
      <c r="AQ101" s="7"/>
    </row>
    <row r="102" spans="1:43" x14ac:dyDescent="0.3">
      <c r="A102" s="19" t="s">
        <v>23</v>
      </c>
      <c r="B102" s="20" t="s">
        <v>24</v>
      </c>
      <c r="C102" s="21">
        <v>7898557141061</v>
      </c>
      <c r="D102" s="22">
        <v>13806</v>
      </c>
      <c r="E102" s="23">
        <v>15000234</v>
      </c>
      <c r="F102" s="24" t="s">
        <v>43</v>
      </c>
      <c r="G102" s="25" t="s">
        <v>26</v>
      </c>
      <c r="H102" s="26" t="s">
        <v>27</v>
      </c>
      <c r="I102" s="27">
        <v>50</v>
      </c>
      <c r="J102" s="140">
        <v>8.4700000000000006</v>
      </c>
      <c r="K102" s="28">
        <v>8.31</v>
      </c>
      <c r="L102" s="139">
        <f t="shared" si="16"/>
        <v>9.4111111111111114</v>
      </c>
      <c r="M102" s="72">
        <f t="shared" si="17"/>
        <v>8.4700000000000006</v>
      </c>
      <c r="N102" s="72">
        <f t="shared" si="17"/>
        <v>8.5641111111111101</v>
      </c>
      <c r="O102" s="72">
        <f t="shared" si="17"/>
        <v>8.6582222222222214</v>
      </c>
      <c r="P102" s="72">
        <f t="shared" si="17"/>
        <v>8.7523333333333326</v>
      </c>
      <c r="Q102" s="72">
        <f t="shared" si="13"/>
        <v>10.352222222222224</v>
      </c>
      <c r="R102" s="72">
        <f t="shared" si="14"/>
        <v>9.3170000000000019</v>
      </c>
      <c r="S102" s="72">
        <f t="shared" si="15"/>
        <v>10.352222222222224</v>
      </c>
      <c r="T102" s="67">
        <f t="shared" si="12"/>
        <v>0.98110979929161746</v>
      </c>
      <c r="V102" s="28">
        <v>36.04</v>
      </c>
      <c r="W102" s="29">
        <v>28.96</v>
      </c>
      <c r="X102" s="29">
        <v>39.119999999999997</v>
      </c>
      <c r="Y102" s="29">
        <v>33.32</v>
      </c>
      <c r="Z102" s="29">
        <v>44.86</v>
      </c>
      <c r="AA102" s="29">
        <v>35.549999999999997</v>
      </c>
      <c r="AB102" s="29">
        <v>47.79</v>
      </c>
      <c r="AC102" s="29">
        <v>35.79</v>
      </c>
      <c r="AD102" s="29">
        <v>48.1</v>
      </c>
      <c r="AE102" s="29">
        <v>36.04</v>
      </c>
      <c r="AF102" s="29">
        <v>48.44</v>
      </c>
      <c r="AG102" s="29">
        <v>37.049999999999997</v>
      </c>
      <c r="AH102" s="29">
        <v>49.76</v>
      </c>
      <c r="AI102" s="29">
        <v>32.020000000000003</v>
      </c>
      <c r="AJ102" s="29">
        <v>44.27</v>
      </c>
      <c r="AK102" s="30">
        <v>32.22</v>
      </c>
      <c r="AL102" s="30">
        <v>44.54</v>
      </c>
      <c r="AM102" s="30">
        <v>32.409999999999997</v>
      </c>
      <c r="AN102" s="30">
        <v>44.81</v>
      </c>
      <c r="AO102" s="27" t="s">
        <v>28</v>
      </c>
      <c r="AP102" s="27" t="s">
        <v>29</v>
      </c>
      <c r="AQ102" s="7"/>
    </row>
    <row r="103" spans="1:43" x14ac:dyDescent="0.3">
      <c r="A103" s="19" t="s">
        <v>23</v>
      </c>
      <c r="B103" s="20" t="s">
        <v>24</v>
      </c>
      <c r="C103" s="21">
        <v>7898557147643</v>
      </c>
      <c r="D103" s="22">
        <v>17491</v>
      </c>
      <c r="E103" s="23">
        <v>15000228</v>
      </c>
      <c r="F103" s="24" t="s">
        <v>40</v>
      </c>
      <c r="G103" s="25" t="s">
        <v>26</v>
      </c>
      <c r="H103" s="26" t="s">
        <v>27</v>
      </c>
      <c r="I103" s="27">
        <v>50</v>
      </c>
      <c r="J103" s="140">
        <v>11.66</v>
      </c>
      <c r="K103" s="28">
        <v>11.43</v>
      </c>
      <c r="L103" s="139">
        <f t="shared" si="16"/>
        <v>12.955555555555556</v>
      </c>
      <c r="M103" s="72">
        <f t="shared" si="17"/>
        <v>11.66</v>
      </c>
      <c r="N103" s="72">
        <f t="shared" si="17"/>
        <v>11.789555555555555</v>
      </c>
      <c r="O103" s="72">
        <f t="shared" si="17"/>
        <v>11.919111111111111</v>
      </c>
      <c r="P103" s="72">
        <f t="shared" si="17"/>
        <v>12.048666666666664</v>
      </c>
      <c r="Q103" s="72">
        <f t="shared" si="13"/>
        <v>14.251111111111113</v>
      </c>
      <c r="R103" s="72">
        <f t="shared" si="14"/>
        <v>12.826000000000002</v>
      </c>
      <c r="S103" s="72">
        <f t="shared" si="15"/>
        <v>14.251111111111113</v>
      </c>
      <c r="T103" s="67">
        <f t="shared" ref="T103:T126" si="18">K103/M103</f>
        <v>0.98027444253859342</v>
      </c>
      <c r="V103" s="28">
        <v>50.47</v>
      </c>
      <c r="W103" s="29">
        <v>40.549999999999997</v>
      </c>
      <c r="X103" s="29">
        <v>54.78</v>
      </c>
      <c r="Y103" s="29">
        <v>46.66</v>
      </c>
      <c r="Z103" s="29">
        <v>62.83</v>
      </c>
      <c r="AA103" s="29">
        <v>49.79</v>
      </c>
      <c r="AB103" s="29">
        <v>66.930000000000007</v>
      </c>
      <c r="AC103" s="29">
        <v>50.13</v>
      </c>
      <c r="AD103" s="29">
        <v>67.38</v>
      </c>
      <c r="AE103" s="29">
        <v>50.47</v>
      </c>
      <c r="AF103" s="29">
        <v>67.83</v>
      </c>
      <c r="AG103" s="29">
        <v>51.88</v>
      </c>
      <c r="AH103" s="29">
        <v>69.67</v>
      </c>
      <c r="AI103" s="29">
        <v>44.84</v>
      </c>
      <c r="AJ103" s="29">
        <v>61.99</v>
      </c>
      <c r="AK103" s="30">
        <v>45.12</v>
      </c>
      <c r="AL103" s="30">
        <v>62.38</v>
      </c>
      <c r="AM103" s="30">
        <v>45.39</v>
      </c>
      <c r="AN103" s="30">
        <v>62.75</v>
      </c>
      <c r="AO103" s="27" t="s">
        <v>28</v>
      </c>
      <c r="AP103" s="27" t="s">
        <v>29</v>
      </c>
      <c r="AQ103" s="7"/>
    </row>
    <row r="104" spans="1:43" x14ac:dyDescent="0.3">
      <c r="A104" s="19" t="s">
        <v>23</v>
      </c>
      <c r="B104" s="20" t="s">
        <v>24</v>
      </c>
      <c r="C104" s="21">
        <v>7898557147650</v>
      </c>
      <c r="D104" s="22">
        <v>17492</v>
      </c>
      <c r="E104" s="23">
        <v>15000229</v>
      </c>
      <c r="F104" s="24" t="s">
        <v>39</v>
      </c>
      <c r="G104" s="25" t="s">
        <v>26</v>
      </c>
      <c r="H104" s="26" t="s">
        <v>27</v>
      </c>
      <c r="I104" s="27">
        <v>50</v>
      </c>
      <c r="J104" s="140">
        <v>11.66</v>
      </c>
      <c r="K104" s="28">
        <v>11.43</v>
      </c>
      <c r="L104" s="139">
        <f t="shared" si="16"/>
        <v>12.955555555555556</v>
      </c>
      <c r="M104" s="72">
        <f t="shared" si="17"/>
        <v>11.66</v>
      </c>
      <c r="N104" s="72">
        <f t="shared" si="17"/>
        <v>11.789555555555555</v>
      </c>
      <c r="O104" s="72">
        <f t="shared" si="17"/>
        <v>11.919111111111111</v>
      </c>
      <c r="P104" s="72">
        <f t="shared" si="17"/>
        <v>12.048666666666664</v>
      </c>
      <c r="Q104" s="72">
        <f t="shared" si="13"/>
        <v>14.251111111111113</v>
      </c>
      <c r="R104" s="72">
        <f t="shared" si="14"/>
        <v>12.826000000000002</v>
      </c>
      <c r="S104" s="72">
        <f t="shared" si="15"/>
        <v>14.251111111111113</v>
      </c>
      <c r="T104" s="67">
        <f t="shared" si="18"/>
        <v>0.98027444253859342</v>
      </c>
      <c r="V104" s="28">
        <v>48.11</v>
      </c>
      <c r="W104" s="29">
        <v>38.659999999999997</v>
      </c>
      <c r="X104" s="29">
        <v>52.22</v>
      </c>
      <c r="Y104" s="29">
        <v>44.48</v>
      </c>
      <c r="Z104" s="29">
        <v>59.89</v>
      </c>
      <c r="AA104" s="29">
        <v>47.46</v>
      </c>
      <c r="AB104" s="29">
        <v>63.8</v>
      </c>
      <c r="AC104" s="29">
        <v>47.78</v>
      </c>
      <c r="AD104" s="29">
        <v>64.22</v>
      </c>
      <c r="AE104" s="29">
        <v>48.11</v>
      </c>
      <c r="AF104" s="29">
        <v>64.66</v>
      </c>
      <c r="AG104" s="29">
        <v>49.45</v>
      </c>
      <c r="AH104" s="29">
        <v>66.41</v>
      </c>
      <c r="AI104" s="29">
        <v>42.75</v>
      </c>
      <c r="AJ104" s="29">
        <v>59.1</v>
      </c>
      <c r="AK104" s="30">
        <v>43.01</v>
      </c>
      <c r="AL104" s="30">
        <v>59.46</v>
      </c>
      <c r="AM104" s="30">
        <v>43.27</v>
      </c>
      <c r="AN104" s="30">
        <v>59.82</v>
      </c>
      <c r="AO104" s="27" t="s">
        <v>28</v>
      </c>
      <c r="AP104" s="27" t="s">
        <v>29</v>
      </c>
      <c r="AQ104" s="7"/>
    </row>
    <row r="105" spans="1:43" x14ac:dyDescent="0.3">
      <c r="A105" s="34" t="s">
        <v>23</v>
      </c>
      <c r="B105" s="35" t="s">
        <v>24</v>
      </c>
      <c r="C105" s="36">
        <v>7899898601269</v>
      </c>
      <c r="D105" s="44">
        <v>20476</v>
      </c>
      <c r="E105" s="50">
        <v>15000250</v>
      </c>
      <c r="F105" s="37" t="s">
        <v>25</v>
      </c>
      <c r="G105" s="38" t="s">
        <v>26</v>
      </c>
      <c r="H105" s="46" t="s">
        <v>27</v>
      </c>
      <c r="I105" s="39">
        <v>24</v>
      </c>
      <c r="J105" s="140">
        <v>38.020000000000003</v>
      </c>
      <c r="K105" s="40">
        <v>37.340000000000003</v>
      </c>
      <c r="L105" s="139">
        <f t="shared" si="16"/>
        <v>42.244444444444447</v>
      </c>
      <c r="M105" s="72">
        <f t="shared" si="17"/>
        <v>38.020000000000003</v>
      </c>
      <c r="N105" s="72">
        <f t="shared" si="17"/>
        <v>38.44244444444444</v>
      </c>
      <c r="O105" s="72">
        <f t="shared" si="17"/>
        <v>38.864888888888885</v>
      </c>
      <c r="P105" s="72">
        <f t="shared" si="17"/>
        <v>39.287333333333329</v>
      </c>
      <c r="Q105" s="72">
        <f t="shared" si="13"/>
        <v>46.468888888888898</v>
      </c>
      <c r="R105" s="72">
        <f t="shared" si="14"/>
        <v>41.82200000000001</v>
      </c>
      <c r="S105" s="72">
        <f t="shared" si="15"/>
        <v>46.468888888888898</v>
      </c>
      <c r="T105" s="67">
        <f t="shared" si="18"/>
        <v>0.98211467648605999</v>
      </c>
      <c r="V105" s="40">
        <v>101.41</v>
      </c>
      <c r="W105" s="41">
        <v>81.489999999999995</v>
      </c>
      <c r="X105" s="41">
        <v>110.09</v>
      </c>
      <c r="Y105" s="41">
        <v>93.77</v>
      </c>
      <c r="Z105" s="41">
        <v>126.27</v>
      </c>
      <c r="AA105" s="41">
        <v>100.05</v>
      </c>
      <c r="AB105" s="41">
        <v>134.51</v>
      </c>
      <c r="AC105" s="41">
        <v>100.72</v>
      </c>
      <c r="AD105" s="41">
        <v>135.38</v>
      </c>
      <c r="AE105" s="41">
        <v>101.41</v>
      </c>
      <c r="AF105" s="41">
        <v>136.29</v>
      </c>
      <c r="AG105" s="41">
        <v>104.24</v>
      </c>
      <c r="AH105" s="41">
        <v>139.99</v>
      </c>
      <c r="AI105" s="41">
        <v>90.11</v>
      </c>
      <c r="AJ105" s="41">
        <v>124.57</v>
      </c>
      <c r="AK105" s="42">
        <v>90.65</v>
      </c>
      <c r="AL105" s="42">
        <v>125.32</v>
      </c>
      <c r="AM105" s="42">
        <v>91.21</v>
      </c>
      <c r="AN105" s="42">
        <v>126.09</v>
      </c>
      <c r="AO105" s="39" t="s">
        <v>28</v>
      </c>
      <c r="AP105" s="39" t="s">
        <v>29</v>
      </c>
      <c r="AQ105" s="51"/>
    </row>
    <row r="106" spans="1:43" x14ac:dyDescent="0.3">
      <c r="A106" s="19" t="s">
        <v>23</v>
      </c>
      <c r="B106" s="20" t="s">
        <v>24</v>
      </c>
      <c r="C106" s="21">
        <v>7899898601337</v>
      </c>
      <c r="D106" s="22">
        <v>19</v>
      </c>
      <c r="E106" s="23">
        <v>15000252</v>
      </c>
      <c r="F106" s="24" t="s">
        <v>46</v>
      </c>
      <c r="G106" s="25" t="s">
        <v>26</v>
      </c>
      <c r="H106" s="26" t="s">
        <v>27</v>
      </c>
      <c r="I106" s="27">
        <v>24</v>
      </c>
      <c r="J106" s="140">
        <v>5.29</v>
      </c>
      <c r="K106" s="28">
        <v>5.19</v>
      </c>
      <c r="L106" s="139">
        <f t="shared" si="16"/>
        <v>5.8777777777777773</v>
      </c>
      <c r="M106" s="72">
        <f t="shared" si="17"/>
        <v>5.29</v>
      </c>
      <c r="N106" s="72">
        <f t="shared" si="17"/>
        <v>5.3487777777777765</v>
      </c>
      <c r="O106" s="72">
        <f t="shared" si="17"/>
        <v>5.4075555555555548</v>
      </c>
      <c r="P106" s="72">
        <f t="shared" si="17"/>
        <v>5.4663333333333322</v>
      </c>
      <c r="Q106" s="72">
        <f t="shared" si="13"/>
        <v>6.4655555555555555</v>
      </c>
      <c r="R106" s="72">
        <f t="shared" si="14"/>
        <v>5.819</v>
      </c>
      <c r="S106" s="72">
        <f t="shared" si="15"/>
        <v>6.4655555555555555</v>
      </c>
      <c r="T106" s="67">
        <f t="shared" si="18"/>
        <v>0.98109640831758038</v>
      </c>
      <c r="V106" s="28">
        <v>15.53</v>
      </c>
      <c r="W106" s="29">
        <v>12.48</v>
      </c>
      <c r="X106" s="29">
        <v>16.86</v>
      </c>
      <c r="Y106" s="29">
        <v>14.36</v>
      </c>
      <c r="Z106" s="29">
        <v>19.329999999999998</v>
      </c>
      <c r="AA106" s="29">
        <v>15.32</v>
      </c>
      <c r="AB106" s="29">
        <v>20.59</v>
      </c>
      <c r="AC106" s="29">
        <v>15.42</v>
      </c>
      <c r="AD106" s="29">
        <v>20.72</v>
      </c>
      <c r="AE106" s="29">
        <v>15.53</v>
      </c>
      <c r="AF106" s="29">
        <v>20.87</v>
      </c>
      <c r="AG106" s="29">
        <v>15.96</v>
      </c>
      <c r="AH106" s="29">
        <v>21.43</v>
      </c>
      <c r="AI106" s="29">
        <v>13.8</v>
      </c>
      <c r="AJ106" s="29">
        <v>19.079999999999998</v>
      </c>
      <c r="AK106" s="30">
        <v>13.88</v>
      </c>
      <c r="AL106" s="30">
        <v>19.190000000000001</v>
      </c>
      <c r="AM106" s="30">
        <v>13.97</v>
      </c>
      <c r="AN106" s="30">
        <v>19.309999999999999</v>
      </c>
      <c r="AO106" s="27" t="s">
        <v>28</v>
      </c>
      <c r="AP106" s="27" t="s">
        <v>29</v>
      </c>
      <c r="AQ106" s="7"/>
    </row>
    <row r="107" spans="1:43" x14ac:dyDescent="0.3">
      <c r="A107" s="19" t="s">
        <v>23</v>
      </c>
      <c r="B107" s="20" t="s">
        <v>24</v>
      </c>
      <c r="C107" s="21">
        <v>7899898601283</v>
      </c>
      <c r="D107" s="22">
        <v>20504</v>
      </c>
      <c r="E107" s="23">
        <v>15000261</v>
      </c>
      <c r="F107" s="24" t="s">
        <v>297</v>
      </c>
      <c r="G107" s="25" t="s">
        <v>26</v>
      </c>
      <c r="H107" s="26" t="s">
        <v>27</v>
      </c>
      <c r="I107" s="27">
        <v>50</v>
      </c>
      <c r="J107" s="140">
        <v>6.35</v>
      </c>
      <c r="K107" s="28"/>
      <c r="L107" s="139">
        <f t="shared" si="16"/>
        <v>7.0555555555555554</v>
      </c>
      <c r="M107" s="72">
        <f t="shared" si="17"/>
        <v>6.35</v>
      </c>
      <c r="N107" s="72">
        <f t="shared" si="17"/>
        <v>6.4205555555555547</v>
      </c>
      <c r="O107" s="72">
        <f t="shared" si="17"/>
        <v>6.4911111111111106</v>
      </c>
      <c r="P107" s="72">
        <f t="shared" si="17"/>
        <v>6.5616666666666656</v>
      </c>
      <c r="Q107" s="72">
        <f t="shared" si="13"/>
        <v>7.761111111111112</v>
      </c>
      <c r="R107" s="72">
        <f t="shared" si="14"/>
        <v>6.9850000000000012</v>
      </c>
      <c r="S107" s="72">
        <f t="shared" si="15"/>
        <v>7.761111111111112</v>
      </c>
      <c r="T107" s="67">
        <f t="shared" si="18"/>
        <v>0</v>
      </c>
      <c r="V107" s="28">
        <v>27.85</v>
      </c>
      <c r="W107" s="29">
        <v>22.38</v>
      </c>
      <c r="X107" s="29">
        <v>30.23</v>
      </c>
      <c r="Y107" s="29">
        <v>25.75</v>
      </c>
      <c r="Z107" s="29">
        <v>34.67</v>
      </c>
      <c r="AA107" s="29">
        <v>27.47</v>
      </c>
      <c r="AB107" s="29">
        <v>36.93</v>
      </c>
      <c r="AC107" s="29">
        <v>27.66</v>
      </c>
      <c r="AD107" s="29">
        <v>37.18</v>
      </c>
      <c r="AE107" s="29">
        <v>27.85</v>
      </c>
      <c r="AF107" s="29">
        <v>37.43</v>
      </c>
      <c r="AG107" s="29">
        <v>28.63</v>
      </c>
      <c r="AH107" s="29">
        <v>38.450000000000003</v>
      </c>
      <c r="AI107" s="29">
        <v>24.75</v>
      </c>
      <c r="AJ107" s="29">
        <v>34.22</v>
      </c>
      <c r="AK107" s="30">
        <v>24.9</v>
      </c>
      <c r="AL107" s="30">
        <v>34.42</v>
      </c>
      <c r="AM107" s="30">
        <v>25.05</v>
      </c>
      <c r="AN107" s="30">
        <v>34.630000000000003</v>
      </c>
      <c r="AO107" s="27" t="s">
        <v>28</v>
      </c>
      <c r="AP107" s="27" t="s">
        <v>29</v>
      </c>
      <c r="AQ107" s="7"/>
    </row>
    <row r="108" spans="1:43" x14ac:dyDescent="0.3">
      <c r="A108" s="19" t="s">
        <v>23</v>
      </c>
      <c r="B108" s="20" t="s">
        <v>24</v>
      </c>
      <c r="C108" s="21">
        <v>7899898601450</v>
      </c>
      <c r="D108" s="22">
        <v>20746</v>
      </c>
      <c r="E108" s="23">
        <v>15000262</v>
      </c>
      <c r="F108" s="24" t="s">
        <v>298</v>
      </c>
      <c r="G108" s="25" t="s">
        <v>26</v>
      </c>
      <c r="H108" s="26" t="s">
        <v>27</v>
      </c>
      <c r="I108" s="27">
        <v>24</v>
      </c>
      <c r="J108" s="140">
        <v>5.29</v>
      </c>
      <c r="K108" s="28"/>
      <c r="L108" s="139">
        <f t="shared" si="16"/>
        <v>5.8777777777777773</v>
      </c>
      <c r="M108" s="72">
        <f t="shared" si="17"/>
        <v>5.29</v>
      </c>
      <c r="N108" s="72">
        <f t="shared" si="17"/>
        <v>5.3487777777777765</v>
      </c>
      <c r="O108" s="72">
        <f t="shared" si="17"/>
        <v>5.4075555555555548</v>
      </c>
      <c r="P108" s="72">
        <f t="shared" si="17"/>
        <v>5.4663333333333322</v>
      </c>
      <c r="Q108" s="72">
        <f t="shared" si="13"/>
        <v>6.4655555555555555</v>
      </c>
      <c r="R108" s="72">
        <f t="shared" si="14"/>
        <v>5.819</v>
      </c>
      <c r="S108" s="72">
        <f t="shared" si="15"/>
        <v>6.4655555555555555</v>
      </c>
      <c r="T108" s="67">
        <f t="shared" si="18"/>
        <v>0</v>
      </c>
      <c r="V108" s="28">
        <v>21.66</v>
      </c>
      <c r="W108" s="29">
        <v>17.399999999999999</v>
      </c>
      <c r="X108" s="29">
        <v>23.5</v>
      </c>
      <c r="Y108" s="29">
        <v>20.02</v>
      </c>
      <c r="Z108" s="29">
        <v>26.95</v>
      </c>
      <c r="AA108" s="29">
        <v>21.37</v>
      </c>
      <c r="AB108" s="29">
        <v>28.73</v>
      </c>
      <c r="AC108" s="29">
        <v>21.51</v>
      </c>
      <c r="AD108" s="29">
        <v>28.91</v>
      </c>
      <c r="AE108" s="29">
        <v>21.66</v>
      </c>
      <c r="AF108" s="29">
        <v>29.11</v>
      </c>
      <c r="AG108" s="29">
        <v>22.27</v>
      </c>
      <c r="AH108" s="29">
        <v>29.91</v>
      </c>
      <c r="AI108" s="29">
        <v>19.25</v>
      </c>
      <c r="AJ108" s="29">
        <v>26.61</v>
      </c>
      <c r="AK108" s="30">
        <v>19.36</v>
      </c>
      <c r="AL108" s="30">
        <v>26.76</v>
      </c>
      <c r="AM108" s="30">
        <v>19.48</v>
      </c>
      <c r="AN108" s="30">
        <v>26.93</v>
      </c>
      <c r="AO108" s="27" t="s">
        <v>28</v>
      </c>
      <c r="AP108" s="27" t="s">
        <v>29</v>
      </c>
      <c r="AQ108" s="7"/>
    </row>
    <row r="109" spans="1:43" x14ac:dyDescent="0.3">
      <c r="A109" s="34" t="s">
        <v>23</v>
      </c>
      <c r="B109" s="35" t="s">
        <v>24</v>
      </c>
      <c r="C109" s="36">
        <v>7899898600996</v>
      </c>
      <c r="D109" s="44">
        <v>19584</v>
      </c>
      <c r="E109" s="50">
        <v>15000231</v>
      </c>
      <c r="F109" s="37" t="s">
        <v>38</v>
      </c>
      <c r="G109" s="38" t="s">
        <v>26</v>
      </c>
      <c r="H109" s="46" t="s">
        <v>27</v>
      </c>
      <c r="I109" s="39">
        <v>24</v>
      </c>
      <c r="J109" s="140">
        <v>28.43</v>
      </c>
      <c r="K109" s="40">
        <v>27.918709759999995</v>
      </c>
      <c r="L109" s="139">
        <f t="shared" si="16"/>
        <v>31.588888888888889</v>
      </c>
      <c r="M109" s="72">
        <f t="shared" si="17"/>
        <v>28.43</v>
      </c>
      <c r="N109" s="72">
        <f t="shared" si="17"/>
        <v>28.745888888888885</v>
      </c>
      <c r="O109" s="72">
        <f t="shared" si="17"/>
        <v>29.061777777777774</v>
      </c>
      <c r="P109" s="72">
        <f t="shared" si="17"/>
        <v>29.377666666666659</v>
      </c>
      <c r="Q109" s="72">
        <f t="shared" si="13"/>
        <v>34.747777777777777</v>
      </c>
      <c r="R109" s="72">
        <f t="shared" si="14"/>
        <v>31.273</v>
      </c>
      <c r="S109" s="72">
        <f t="shared" si="15"/>
        <v>34.747777777777777</v>
      </c>
      <c r="T109" s="67">
        <f t="shared" si="18"/>
        <v>0.98201581990854714</v>
      </c>
      <c r="V109" s="40">
        <v>133.44999999999999</v>
      </c>
      <c r="W109" s="41">
        <v>107.24</v>
      </c>
      <c r="X109" s="41">
        <v>144.87</v>
      </c>
      <c r="Y109" s="41">
        <v>123.39</v>
      </c>
      <c r="Z109" s="41">
        <v>166.15</v>
      </c>
      <c r="AA109" s="41">
        <v>131.66</v>
      </c>
      <c r="AB109" s="41">
        <v>177</v>
      </c>
      <c r="AC109" s="41">
        <v>132.55000000000001</v>
      </c>
      <c r="AD109" s="41">
        <v>178.17</v>
      </c>
      <c r="AE109" s="41">
        <v>133.44999999999999</v>
      </c>
      <c r="AF109" s="41">
        <v>179.35</v>
      </c>
      <c r="AG109" s="41">
        <v>137.18</v>
      </c>
      <c r="AH109" s="41">
        <v>184.23</v>
      </c>
      <c r="AI109" s="41">
        <v>118.58</v>
      </c>
      <c r="AJ109" s="41">
        <v>163.93</v>
      </c>
      <c r="AK109" s="42">
        <v>119.29</v>
      </c>
      <c r="AL109" s="42">
        <v>164.91</v>
      </c>
      <c r="AM109" s="42">
        <v>120.02</v>
      </c>
      <c r="AN109" s="42">
        <v>165.92</v>
      </c>
      <c r="AO109" s="39" t="s">
        <v>28</v>
      </c>
      <c r="AP109" s="39" t="s">
        <v>29</v>
      </c>
      <c r="AQ109" s="51"/>
    </row>
    <row r="110" spans="1:43" x14ac:dyDescent="0.3">
      <c r="A110" s="19" t="s">
        <v>23</v>
      </c>
      <c r="B110" s="20" t="s">
        <v>24</v>
      </c>
      <c r="C110" s="21">
        <v>7899898600958</v>
      </c>
      <c r="D110" s="22">
        <v>19969</v>
      </c>
      <c r="E110" s="23">
        <v>15000241</v>
      </c>
      <c r="F110" s="24" t="s">
        <v>34</v>
      </c>
      <c r="G110" s="25" t="s">
        <v>26</v>
      </c>
      <c r="H110" s="26" t="s">
        <v>27</v>
      </c>
      <c r="I110" s="27">
        <v>50</v>
      </c>
      <c r="J110" s="140">
        <v>9.44</v>
      </c>
      <c r="K110" s="28">
        <v>8.9899999999999984</v>
      </c>
      <c r="L110" s="139">
        <f t="shared" si="16"/>
        <v>10.488888888888889</v>
      </c>
      <c r="M110" s="72">
        <f t="shared" si="17"/>
        <v>9.44</v>
      </c>
      <c r="N110" s="72">
        <f t="shared" si="17"/>
        <v>9.5448888888888881</v>
      </c>
      <c r="O110" s="72">
        <f t="shared" si="17"/>
        <v>9.6497777777777767</v>
      </c>
      <c r="P110" s="72">
        <f t="shared" si="17"/>
        <v>9.7546666666666653</v>
      </c>
      <c r="Q110" s="72">
        <f t="shared" si="13"/>
        <v>11.537777777777778</v>
      </c>
      <c r="R110" s="72">
        <f t="shared" si="14"/>
        <v>10.384</v>
      </c>
      <c r="S110" s="72">
        <f t="shared" si="15"/>
        <v>11.537777777777778</v>
      </c>
      <c r="T110" s="67">
        <f t="shared" si="18"/>
        <v>0.95233050847457612</v>
      </c>
      <c r="V110" s="28">
        <v>35.53</v>
      </c>
      <c r="W110" s="29">
        <v>28.55</v>
      </c>
      <c r="X110" s="29">
        <v>38.57</v>
      </c>
      <c r="Y110" s="29">
        <v>32.85</v>
      </c>
      <c r="Z110" s="29">
        <v>44.23</v>
      </c>
      <c r="AA110" s="29">
        <v>35.049999999999997</v>
      </c>
      <c r="AB110" s="29">
        <v>47.12</v>
      </c>
      <c r="AC110" s="29">
        <v>35.29</v>
      </c>
      <c r="AD110" s="29">
        <v>47.43</v>
      </c>
      <c r="AE110" s="29">
        <v>35.53</v>
      </c>
      <c r="AF110" s="29">
        <v>47.75</v>
      </c>
      <c r="AG110" s="29">
        <v>36.520000000000003</v>
      </c>
      <c r="AH110" s="29">
        <v>49.05</v>
      </c>
      <c r="AI110" s="29">
        <v>31.57</v>
      </c>
      <c r="AJ110" s="29">
        <v>43.64</v>
      </c>
      <c r="AK110" s="30">
        <v>31.76</v>
      </c>
      <c r="AL110" s="30">
        <v>43.91</v>
      </c>
      <c r="AM110" s="30">
        <v>31.96</v>
      </c>
      <c r="AN110" s="30">
        <v>44.18</v>
      </c>
      <c r="AO110" s="27" t="s">
        <v>28</v>
      </c>
      <c r="AP110" s="27" t="s">
        <v>29</v>
      </c>
      <c r="AQ110" s="7"/>
    </row>
    <row r="111" spans="1:43" x14ac:dyDescent="0.3">
      <c r="A111" s="19" t="s">
        <v>23</v>
      </c>
      <c r="B111" s="20" t="s">
        <v>24</v>
      </c>
      <c r="C111" s="21">
        <v>7899898601160</v>
      </c>
      <c r="D111" s="22">
        <v>19972</v>
      </c>
      <c r="E111" s="23">
        <v>15000244</v>
      </c>
      <c r="F111" s="24" t="s">
        <v>31</v>
      </c>
      <c r="G111" s="25" t="s">
        <v>26</v>
      </c>
      <c r="H111" s="26" t="s">
        <v>27</v>
      </c>
      <c r="I111" s="27">
        <v>50</v>
      </c>
      <c r="J111" s="140">
        <v>9.44</v>
      </c>
      <c r="K111" s="28">
        <v>8.9899999999999984</v>
      </c>
      <c r="L111" s="139">
        <f t="shared" si="16"/>
        <v>10.488888888888889</v>
      </c>
      <c r="M111" s="72">
        <f t="shared" si="17"/>
        <v>9.44</v>
      </c>
      <c r="N111" s="72">
        <f t="shared" si="17"/>
        <v>9.5448888888888881</v>
      </c>
      <c r="O111" s="72">
        <f t="shared" si="17"/>
        <v>9.6497777777777767</v>
      </c>
      <c r="P111" s="72">
        <f t="shared" si="17"/>
        <v>9.7546666666666653</v>
      </c>
      <c r="Q111" s="72">
        <f t="shared" si="13"/>
        <v>11.537777777777778</v>
      </c>
      <c r="R111" s="72">
        <f t="shared" si="14"/>
        <v>10.384</v>
      </c>
      <c r="S111" s="72">
        <f t="shared" si="15"/>
        <v>11.537777777777778</v>
      </c>
      <c r="T111" s="67">
        <f t="shared" si="18"/>
        <v>0.95233050847457612</v>
      </c>
      <c r="V111" s="28">
        <v>35.53</v>
      </c>
      <c r="W111" s="29">
        <v>28.55</v>
      </c>
      <c r="X111" s="29">
        <v>38.57</v>
      </c>
      <c r="Y111" s="29">
        <v>32.85</v>
      </c>
      <c r="Z111" s="29">
        <v>44.23</v>
      </c>
      <c r="AA111" s="29">
        <v>35.049999999999997</v>
      </c>
      <c r="AB111" s="29">
        <v>47.12</v>
      </c>
      <c r="AC111" s="29">
        <v>35.29</v>
      </c>
      <c r="AD111" s="29">
        <v>47.43</v>
      </c>
      <c r="AE111" s="29">
        <v>35.53</v>
      </c>
      <c r="AF111" s="29">
        <v>47.75</v>
      </c>
      <c r="AG111" s="29">
        <v>36.520000000000003</v>
      </c>
      <c r="AH111" s="29">
        <v>49.05</v>
      </c>
      <c r="AI111" s="29">
        <v>31.57</v>
      </c>
      <c r="AJ111" s="29">
        <v>43.64</v>
      </c>
      <c r="AK111" s="30">
        <v>31.76</v>
      </c>
      <c r="AL111" s="30">
        <v>43.91</v>
      </c>
      <c r="AM111" s="30">
        <v>31.96</v>
      </c>
      <c r="AN111" s="30">
        <v>44.18</v>
      </c>
      <c r="AO111" s="27" t="s">
        <v>28</v>
      </c>
      <c r="AP111" s="27" t="s">
        <v>29</v>
      </c>
      <c r="AQ111" s="7"/>
    </row>
    <row r="112" spans="1:43" x14ac:dyDescent="0.3">
      <c r="A112" s="19" t="s">
        <v>23</v>
      </c>
      <c r="B112" s="20" t="s">
        <v>24</v>
      </c>
      <c r="C112" s="21">
        <v>7899898600972</v>
      </c>
      <c r="D112" s="22">
        <v>19970</v>
      </c>
      <c r="E112" s="23">
        <v>15000242</v>
      </c>
      <c r="F112" s="24" t="s">
        <v>33</v>
      </c>
      <c r="G112" s="25" t="s">
        <v>26</v>
      </c>
      <c r="H112" s="26" t="s">
        <v>27</v>
      </c>
      <c r="I112" s="27">
        <v>50</v>
      </c>
      <c r="J112" s="140">
        <v>9.44</v>
      </c>
      <c r="K112" s="28">
        <v>8.9899999999999984</v>
      </c>
      <c r="L112" s="139">
        <f t="shared" si="16"/>
        <v>10.488888888888889</v>
      </c>
      <c r="M112" s="72">
        <f t="shared" si="17"/>
        <v>9.44</v>
      </c>
      <c r="N112" s="72">
        <f t="shared" si="17"/>
        <v>9.5448888888888881</v>
      </c>
      <c r="O112" s="72">
        <f t="shared" si="17"/>
        <v>9.6497777777777767</v>
      </c>
      <c r="P112" s="72">
        <f t="shared" si="17"/>
        <v>9.7546666666666653</v>
      </c>
      <c r="Q112" s="72">
        <f t="shared" si="13"/>
        <v>11.537777777777778</v>
      </c>
      <c r="R112" s="72">
        <f t="shared" si="14"/>
        <v>10.384</v>
      </c>
      <c r="S112" s="72">
        <f t="shared" si="15"/>
        <v>11.537777777777778</v>
      </c>
      <c r="T112" s="67">
        <f t="shared" si="18"/>
        <v>0.95233050847457612</v>
      </c>
      <c r="V112" s="28">
        <v>35.53</v>
      </c>
      <c r="W112" s="29">
        <v>28.55</v>
      </c>
      <c r="X112" s="29">
        <v>38.57</v>
      </c>
      <c r="Y112" s="29">
        <v>32.85</v>
      </c>
      <c r="Z112" s="29">
        <v>44.23</v>
      </c>
      <c r="AA112" s="29">
        <v>35.049999999999997</v>
      </c>
      <c r="AB112" s="29">
        <v>47.12</v>
      </c>
      <c r="AC112" s="29">
        <v>35.29</v>
      </c>
      <c r="AD112" s="29">
        <v>47.43</v>
      </c>
      <c r="AE112" s="29">
        <v>35.53</v>
      </c>
      <c r="AF112" s="29">
        <v>47.75</v>
      </c>
      <c r="AG112" s="29">
        <v>36.520000000000003</v>
      </c>
      <c r="AH112" s="29">
        <v>49.05</v>
      </c>
      <c r="AI112" s="29">
        <v>31.57</v>
      </c>
      <c r="AJ112" s="29">
        <v>43.64</v>
      </c>
      <c r="AK112" s="30">
        <v>31.76</v>
      </c>
      <c r="AL112" s="30">
        <v>43.91</v>
      </c>
      <c r="AM112" s="30">
        <v>31.96</v>
      </c>
      <c r="AN112" s="30">
        <v>44.18</v>
      </c>
      <c r="AO112" s="27" t="s">
        <v>28</v>
      </c>
      <c r="AP112" s="27" t="s">
        <v>29</v>
      </c>
      <c r="AQ112" s="7"/>
    </row>
    <row r="113" spans="1:44" x14ac:dyDescent="0.3">
      <c r="A113" s="19" t="s">
        <v>23</v>
      </c>
      <c r="B113" s="20" t="s">
        <v>24</v>
      </c>
      <c r="C113" s="21">
        <v>7899898601207</v>
      </c>
      <c r="D113" s="22">
        <v>19974</v>
      </c>
      <c r="E113" s="23">
        <v>15000246</v>
      </c>
      <c r="F113" s="24" t="s">
        <v>224</v>
      </c>
      <c r="G113" s="25" t="s">
        <v>26</v>
      </c>
      <c r="H113" s="26" t="s">
        <v>27</v>
      </c>
      <c r="I113" s="27">
        <v>50</v>
      </c>
      <c r="J113" s="140">
        <v>15.73</v>
      </c>
      <c r="K113" s="28">
        <v>14.099999999999998</v>
      </c>
      <c r="L113" s="139">
        <f t="shared" si="16"/>
        <v>17.477777777777778</v>
      </c>
      <c r="M113" s="72">
        <f t="shared" si="17"/>
        <v>15.73</v>
      </c>
      <c r="N113" s="72">
        <f t="shared" si="17"/>
        <v>15.904777777777776</v>
      </c>
      <c r="O113" s="72">
        <f t="shared" si="17"/>
        <v>16.079555555555554</v>
      </c>
      <c r="P113" s="72">
        <f t="shared" si="17"/>
        <v>16.254333333333332</v>
      </c>
      <c r="Q113" s="72">
        <f t="shared" si="13"/>
        <v>19.225555555555559</v>
      </c>
      <c r="R113" s="72">
        <f t="shared" si="14"/>
        <v>17.303000000000004</v>
      </c>
      <c r="S113" s="72">
        <f t="shared" si="15"/>
        <v>19.225555555555559</v>
      </c>
      <c r="T113" s="67">
        <f t="shared" si="18"/>
        <v>0.89637635092180534</v>
      </c>
      <c r="V113" s="28">
        <v>83.67</v>
      </c>
      <c r="W113" s="29">
        <v>67.239999999999995</v>
      </c>
      <c r="X113" s="29">
        <v>90.83</v>
      </c>
      <c r="Y113" s="29">
        <v>77.36</v>
      </c>
      <c r="Z113" s="29">
        <v>104.17</v>
      </c>
      <c r="AA113" s="29">
        <v>82.54</v>
      </c>
      <c r="AB113" s="29">
        <v>110.96</v>
      </c>
      <c r="AC113" s="29">
        <v>83.1</v>
      </c>
      <c r="AD113" s="29">
        <v>111.7</v>
      </c>
      <c r="AE113" s="29">
        <v>83.67</v>
      </c>
      <c r="AF113" s="29">
        <v>112.45</v>
      </c>
      <c r="AG113" s="29">
        <v>86.01</v>
      </c>
      <c r="AH113" s="29">
        <v>115.51</v>
      </c>
      <c r="AI113" s="29">
        <v>74.34</v>
      </c>
      <c r="AJ113" s="29">
        <v>102.77</v>
      </c>
      <c r="AK113" s="30">
        <v>74.790000000000006</v>
      </c>
      <c r="AL113" s="30">
        <v>103.39</v>
      </c>
      <c r="AM113" s="30">
        <v>75.25</v>
      </c>
      <c r="AN113" s="30">
        <v>104.03</v>
      </c>
      <c r="AO113" s="27" t="s">
        <v>28</v>
      </c>
      <c r="AP113" s="27" t="s">
        <v>29</v>
      </c>
      <c r="AQ113" s="7"/>
    </row>
    <row r="114" spans="1:44" x14ac:dyDescent="0.3">
      <c r="A114" s="19" t="s">
        <v>23</v>
      </c>
      <c r="B114" s="20" t="s">
        <v>24</v>
      </c>
      <c r="C114" s="21">
        <v>7899898600989</v>
      </c>
      <c r="D114" s="22">
        <v>19971</v>
      </c>
      <c r="E114" s="23">
        <v>15000243</v>
      </c>
      <c r="F114" s="24" t="s">
        <v>32</v>
      </c>
      <c r="G114" s="25" t="s">
        <v>26</v>
      </c>
      <c r="H114" s="26" t="s">
        <v>27</v>
      </c>
      <c r="I114" s="27">
        <v>50</v>
      </c>
      <c r="J114" s="140">
        <v>9.44</v>
      </c>
      <c r="K114" s="28">
        <v>8.9899999999999984</v>
      </c>
      <c r="L114" s="139">
        <f t="shared" si="16"/>
        <v>10.488888888888889</v>
      </c>
      <c r="M114" s="72">
        <f t="shared" ref="M114:P126" si="19">$L114*(100%-M$6)</f>
        <v>9.44</v>
      </c>
      <c r="N114" s="72">
        <f t="shared" si="19"/>
        <v>9.5448888888888881</v>
      </c>
      <c r="O114" s="72">
        <f t="shared" si="19"/>
        <v>9.6497777777777767</v>
      </c>
      <c r="P114" s="72">
        <f t="shared" si="19"/>
        <v>9.7546666666666653</v>
      </c>
      <c r="Q114" s="72">
        <f t="shared" si="13"/>
        <v>11.537777777777778</v>
      </c>
      <c r="R114" s="72">
        <f t="shared" si="14"/>
        <v>10.384</v>
      </c>
      <c r="S114" s="72">
        <f t="shared" si="15"/>
        <v>11.537777777777778</v>
      </c>
      <c r="T114" s="67">
        <f t="shared" si="18"/>
        <v>0.95233050847457612</v>
      </c>
      <c r="V114" s="28">
        <v>35.53</v>
      </c>
      <c r="W114" s="29">
        <v>28.55</v>
      </c>
      <c r="X114" s="29">
        <v>38.57</v>
      </c>
      <c r="Y114" s="29">
        <v>32.85</v>
      </c>
      <c r="Z114" s="29">
        <v>44.23</v>
      </c>
      <c r="AA114" s="29">
        <v>35.049999999999997</v>
      </c>
      <c r="AB114" s="29">
        <v>47.12</v>
      </c>
      <c r="AC114" s="29">
        <v>35.29</v>
      </c>
      <c r="AD114" s="29">
        <v>47.43</v>
      </c>
      <c r="AE114" s="29">
        <v>35.53</v>
      </c>
      <c r="AF114" s="29">
        <v>47.75</v>
      </c>
      <c r="AG114" s="29">
        <v>36.520000000000003</v>
      </c>
      <c r="AH114" s="29">
        <v>49.05</v>
      </c>
      <c r="AI114" s="29">
        <v>31.57</v>
      </c>
      <c r="AJ114" s="29">
        <v>43.64</v>
      </c>
      <c r="AK114" s="30">
        <v>31.76</v>
      </c>
      <c r="AL114" s="30">
        <v>43.91</v>
      </c>
      <c r="AM114" s="30">
        <v>31.96</v>
      </c>
      <c r="AN114" s="30">
        <v>44.18</v>
      </c>
      <c r="AO114" s="27" t="s">
        <v>28</v>
      </c>
      <c r="AP114" s="27" t="s">
        <v>29</v>
      </c>
      <c r="AQ114" s="7"/>
    </row>
    <row r="115" spans="1:44" x14ac:dyDescent="0.3">
      <c r="A115" s="19" t="s">
        <v>23</v>
      </c>
      <c r="B115" s="20" t="s">
        <v>24</v>
      </c>
      <c r="C115" s="21">
        <v>7899898601535</v>
      </c>
      <c r="D115" s="22">
        <v>22393</v>
      </c>
      <c r="E115" s="23">
        <v>15000259</v>
      </c>
      <c r="F115" s="24" t="s">
        <v>47</v>
      </c>
      <c r="G115" s="25">
        <v>21069030</v>
      </c>
      <c r="H115" s="26" t="s">
        <v>27</v>
      </c>
      <c r="I115" s="27">
        <v>100</v>
      </c>
      <c r="J115" s="140">
        <v>1.6</v>
      </c>
      <c r="K115" s="28">
        <v>1.45</v>
      </c>
      <c r="L115" s="139">
        <f t="shared" si="16"/>
        <v>1.7777777777777779</v>
      </c>
      <c r="M115" s="72">
        <f t="shared" si="19"/>
        <v>1.6</v>
      </c>
      <c r="N115" s="72">
        <f t="shared" si="19"/>
        <v>1.6177777777777778</v>
      </c>
      <c r="O115" s="72">
        <f t="shared" si="19"/>
        <v>1.6355555555555557</v>
      </c>
      <c r="P115" s="72">
        <f t="shared" si="19"/>
        <v>1.6533333333333331</v>
      </c>
      <c r="Q115" s="72">
        <f t="shared" si="13"/>
        <v>1.9555555555555559</v>
      </c>
      <c r="R115" s="72">
        <f t="shared" si="14"/>
        <v>1.7600000000000005</v>
      </c>
      <c r="S115" s="72">
        <f t="shared" si="15"/>
        <v>1.9555555555555559</v>
      </c>
      <c r="T115" s="67">
        <f t="shared" si="18"/>
        <v>0.90624999999999989</v>
      </c>
      <c r="V115" s="28">
        <v>12.2</v>
      </c>
      <c r="W115" s="29">
        <v>9.8000000000000007</v>
      </c>
      <c r="X115" s="29">
        <v>13.23</v>
      </c>
      <c r="Y115" s="29">
        <v>11.28</v>
      </c>
      <c r="Z115" s="29">
        <v>15.19</v>
      </c>
      <c r="AA115" s="29">
        <v>12.03</v>
      </c>
      <c r="AB115" s="29">
        <v>16.170000000000002</v>
      </c>
      <c r="AC115" s="29">
        <v>12.11</v>
      </c>
      <c r="AD115" s="29">
        <v>16.27</v>
      </c>
      <c r="AE115" s="29">
        <v>12.2</v>
      </c>
      <c r="AF115" s="29">
        <v>16.399999999999999</v>
      </c>
      <c r="AG115" s="29">
        <v>12.54</v>
      </c>
      <c r="AH115" s="29">
        <v>16.84</v>
      </c>
      <c r="AI115" s="29">
        <v>10.84</v>
      </c>
      <c r="AJ115" s="29">
        <v>14.99</v>
      </c>
      <c r="AK115" s="30">
        <v>10.91</v>
      </c>
      <c r="AL115" s="30">
        <v>15.08</v>
      </c>
      <c r="AM115" s="30">
        <v>10.97</v>
      </c>
      <c r="AN115" s="30">
        <v>15.17</v>
      </c>
      <c r="AO115" s="27" t="s">
        <v>28</v>
      </c>
      <c r="AP115" s="27" t="s">
        <v>29</v>
      </c>
      <c r="AQ115" s="7"/>
    </row>
    <row r="116" spans="1:44" x14ac:dyDescent="0.3">
      <c r="A116" s="19" t="s">
        <v>23</v>
      </c>
      <c r="B116" s="20" t="s">
        <v>24</v>
      </c>
      <c r="C116" s="21">
        <v>7899898601498</v>
      </c>
      <c r="D116" s="22">
        <v>22149</v>
      </c>
      <c r="E116" s="23">
        <v>15000258</v>
      </c>
      <c r="F116" s="24" t="s">
        <v>226</v>
      </c>
      <c r="G116" s="25">
        <v>21069030</v>
      </c>
      <c r="H116" s="26" t="s">
        <v>27</v>
      </c>
      <c r="I116" s="27">
        <v>50</v>
      </c>
      <c r="J116" s="140">
        <v>5.0999999999999996</v>
      </c>
      <c r="K116" s="28">
        <v>0</v>
      </c>
      <c r="L116" s="139">
        <f t="shared" si="16"/>
        <v>5.6666666666666661</v>
      </c>
      <c r="M116" s="72">
        <f t="shared" si="19"/>
        <v>5.0999999999999996</v>
      </c>
      <c r="N116" s="72">
        <f t="shared" si="19"/>
        <v>5.1566666666666654</v>
      </c>
      <c r="O116" s="72">
        <f t="shared" si="19"/>
        <v>5.213333333333332</v>
      </c>
      <c r="P116" s="72">
        <f t="shared" si="19"/>
        <v>5.2699999999999987</v>
      </c>
      <c r="Q116" s="72">
        <f t="shared" si="13"/>
        <v>6.2333333333333334</v>
      </c>
      <c r="R116" s="72">
        <f t="shared" si="14"/>
        <v>5.61</v>
      </c>
      <c r="S116" s="72">
        <f t="shared" si="15"/>
        <v>6.2333333333333334</v>
      </c>
      <c r="T116" s="67">
        <f t="shared" si="18"/>
        <v>0</v>
      </c>
      <c r="V116" s="28">
        <v>59</v>
      </c>
      <c r="W116" s="31">
        <v>47.41</v>
      </c>
      <c r="X116" s="31">
        <v>64.040000000000006</v>
      </c>
      <c r="Y116" s="31">
        <v>54.55</v>
      </c>
      <c r="Z116" s="31">
        <v>73.45</v>
      </c>
      <c r="AA116" s="31">
        <v>58.21</v>
      </c>
      <c r="AB116" s="31">
        <v>78.25</v>
      </c>
      <c r="AC116" s="31">
        <v>58.6</v>
      </c>
      <c r="AD116" s="31">
        <v>78.77</v>
      </c>
      <c r="AE116" s="31">
        <v>59</v>
      </c>
      <c r="AF116" s="31">
        <v>79.290000000000006</v>
      </c>
      <c r="AG116" s="31">
        <v>60.65</v>
      </c>
      <c r="AH116" s="31">
        <v>81.45</v>
      </c>
      <c r="AI116" s="31">
        <v>52.42</v>
      </c>
      <c r="AJ116" s="31">
        <v>72.47</v>
      </c>
      <c r="AK116" s="31">
        <v>52.74</v>
      </c>
      <c r="AL116" s="31">
        <v>72.91</v>
      </c>
      <c r="AM116" s="31">
        <v>53.06</v>
      </c>
      <c r="AN116" s="31">
        <v>73.349999999999994</v>
      </c>
      <c r="AO116" s="27" t="s">
        <v>28</v>
      </c>
      <c r="AP116" s="27" t="s">
        <v>29</v>
      </c>
      <c r="AQ116" s="7"/>
    </row>
    <row r="117" spans="1:44" x14ac:dyDescent="0.3">
      <c r="A117" s="19" t="s">
        <v>23</v>
      </c>
      <c r="B117" s="20" t="s">
        <v>24</v>
      </c>
      <c r="C117" s="21">
        <v>7899898601467</v>
      </c>
      <c r="D117" s="22">
        <v>21226</v>
      </c>
      <c r="E117" s="23">
        <v>15000256</v>
      </c>
      <c r="F117" s="24" t="s">
        <v>227</v>
      </c>
      <c r="G117" s="25">
        <v>21069030</v>
      </c>
      <c r="H117" s="26" t="s">
        <v>27</v>
      </c>
      <c r="I117" s="27">
        <v>50</v>
      </c>
      <c r="J117" s="140">
        <v>5.54</v>
      </c>
      <c r="K117" s="28">
        <v>0</v>
      </c>
      <c r="L117" s="139">
        <f t="shared" si="16"/>
        <v>6.155555555555555</v>
      </c>
      <c r="M117" s="72">
        <f t="shared" si="19"/>
        <v>5.54</v>
      </c>
      <c r="N117" s="72">
        <f t="shared" si="19"/>
        <v>5.6015555555555547</v>
      </c>
      <c r="O117" s="72">
        <f t="shared" si="19"/>
        <v>5.6631111111111103</v>
      </c>
      <c r="P117" s="72">
        <f t="shared" si="19"/>
        <v>5.724666666666665</v>
      </c>
      <c r="Q117" s="72">
        <f t="shared" si="13"/>
        <v>6.7711111111111109</v>
      </c>
      <c r="R117" s="72">
        <f t="shared" si="14"/>
        <v>6.0940000000000003</v>
      </c>
      <c r="S117" s="72">
        <f t="shared" si="15"/>
        <v>6.7711111111111109</v>
      </c>
      <c r="T117" s="67">
        <f t="shared" si="18"/>
        <v>0</v>
      </c>
      <c r="V117" s="28">
        <v>76.75</v>
      </c>
      <c r="W117" s="31">
        <v>61.67</v>
      </c>
      <c r="X117" s="31">
        <v>83.31</v>
      </c>
      <c r="Y117" s="31">
        <v>70.959999999999994</v>
      </c>
      <c r="Z117" s="31">
        <v>95.55</v>
      </c>
      <c r="AA117" s="31">
        <v>75.72</v>
      </c>
      <c r="AB117" s="31">
        <v>101.8</v>
      </c>
      <c r="AC117" s="31">
        <v>76.23</v>
      </c>
      <c r="AD117" s="31">
        <v>102.46</v>
      </c>
      <c r="AE117" s="31">
        <v>76.75</v>
      </c>
      <c r="AF117" s="31">
        <v>103.15</v>
      </c>
      <c r="AG117" s="31">
        <v>78.89</v>
      </c>
      <c r="AH117" s="31">
        <v>105.95</v>
      </c>
      <c r="AI117" s="33">
        <v>68.2</v>
      </c>
      <c r="AJ117" s="31">
        <v>94.28</v>
      </c>
      <c r="AK117" s="32">
        <v>68.61</v>
      </c>
      <c r="AL117" s="32">
        <v>94.85</v>
      </c>
      <c r="AM117" s="32">
        <v>69.03</v>
      </c>
      <c r="AN117" s="32">
        <v>95.43</v>
      </c>
      <c r="AO117" s="27" t="s">
        <v>28</v>
      </c>
      <c r="AP117" s="27" t="s">
        <v>29</v>
      </c>
      <c r="AQ117" s="7"/>
    </row>
    <row r="118" spans="1:44" x14ac:dyDescent="0.3">
      <c r="A118" s="34" t="s">
        <v>23</v>
      </c>
      <c r="B118" s="35" t="s">
        <v>24</v>
      </c>
      <c r="C118" s="36">
        <v>7899898601474</v>
      </c>
      <c r="D118" s="44">
        <v>21225</v>
      </c>
      <c r="E118" s="50">
        <v>15000255</v>
      </c>
      <c r="F118" s="37" t="s">
        <v>228</v>
      </c>
      <c r="G118" s="38">
        <v>21069030</v>
      </c>
      <c r="H118" s="46" t="s">
        <v>27</v>
      </c>
      <c r="I118" s="39">
        <v>200</v>
      </c>
      <c r="J118" s="140">
        <v>7.12</v>
      </c>
      <c r="K118" s="40">
        <v>6.99</v>
      </c>
      <c r="L118" s="139">
        <f t="shared" si="16"/>
        <v>7.9111111111111114</v>
      </c>
      <c r="M118" s="72">
        <f t="shared" si="19"/>
        <v>7.12</v>
      </c>
      <c r="N118" s="72">
        <f t="shared" si="19"/>
        <v>7.1991111111111108</v>
      </c>
      <c r="O118" s="72">
        <f t="shared" si="19"/>
        <v>7.2782222222222224</v>
      </c>
      <c r="P118" s="72">
        <f t="shared" si="19"/>
        <v>7.3573333333333322</v>
      </c>
      <c r="Q118" s="72">
        <f t="shared" si="13"/>
        <v>8.7022222222222236</v>
      </c>
      <c r="R118" s="72">
        <f t="shared" si="14"/>
        <v>7.8320000000000016</v>
      </c>
      <c r="S118" s="72">
        <f t="shared" si="15"/>
        <v>8.7022222222222236</v>
      </c>
      <c r="T118" s="67">
        <f t="shared" si="18"/>
        <v>0.9817415730337079</v>
      </c>
      <c r="V118" s="40">
        <v>32.5</v>
      </c>
      <c r="W118" s="52">
        <v>26.11</v>
      </c>
      <c r="X118" s="52">
        <v>35.270000000000003</v>
      </c>
      <c r="Y118" s="52">
        <v>30.05</v>
      </c>
      <c r="Z118" s="52">
        <v>40.46</v>
      </c>
      <c r="AA118" s="52">
        <v>32.06</v>
      </c>
      <c r="AB118" s="52">
        <v>43.1</v>
      </c>
      <c r="AC118" s="52">
        <v>32.28</v>
      </c>
      <c r="AD118" s="52">
        <v>43.39</v>
      </c>
      <c r="AE118" s="52">
        <v>32.5</v>
      </c>
      <c r="AF118" s="52">
        <v>43.68</v>
      </c>
      <c r="AG118" s="52">
        <v>33.409999999999997</v>
      </c>
      <c r="AH118" s="52">
        <v>44.87</v>
      </c>
      <c r="AI118" s="52">
        <v>28.88</v>
      </c>
      <c r="AJ118" s="52">
        <v>39.93</v>
      </c>
      <c r="AK118" s="53">
        <v>29.05</v>
      </c>
      <c r="AL118" s="53">
        <v>40.159999999999997</v>
      </c>
      <c r="AM118" s="53">
        <v>29.23</v>
      </c>
      <c r="AN118" s="53">
        <v>40.409999999999997</v>
      </c>
      <c r="AO118" s="39" t="s">
        <v>28</v>
      </c>
      <c r="AP118" s="39" t="s">
        <v>29</v>
      </c>
      <c r="AQ118" s="51"/>
    </row>
    <row r="119" spans="1:44" s="43" customFormat="1" x14ac:dyDescent="0.3">
      <c r="A119" s="19" t="s">
        <v>48</v>
      </c>
      <c r="B119" s="20" t="s">
        <v>124</v>
      </c>
      <c r="C119" s="21">
        <v>7899470807850</v>
      </c>
      <c r="D119" s="22">
        <v>43211</v>
      </c>
      <c r="E119" s="23">
        <v>15000205</v>
      </c>
      <c r="F119" s="24" t="s">
        <v>241</v>
      </c>
      <c r="G119" s="25">
        <v>30045050</v>
      </c>
      <c r="H119" s="26" t="s">
        <v>231</v>
      </c>
      <c r="I119" s="27">
        <v>50</v>
      </c>
      <c r="J119" s="140">
        <v>15.28</v>
      </c>
      <c r="K119" s="28">
        <v>15</v>
      </c>
      <c r="L119" s="139">
        <f t="shared" si="16"/>
        <v>16.977777777777778</v>
      </c>
      <c r="M119" s="72">
        <f t="shared" si="19"/>
        <v>15.280000000000001</v>
      </c>
      <c r="N119" s="72">
        <f t="shared" si="19"/>
        <v>15.449777777777776</v>
      </c>
      <c r="O119" s="72">
        <f t="shared" si="19"/>
        <v>15.619555555555554</v>
      </c>
      <c r="P119" s="72">
        <f t="shared" si="19"/>
        <v>15.78933333333333</v>
      </c>
      <c r="Q119" s="72">
        <f t="shared" si="13"/>
        <v>18.675555555555558</v>
      </c>
      <c r="R119" s="72">
        <f t="shared" si="14"/>
        <v>16.808000000000003</v>
      </c>
      <c r="S119" s="72">
        <f t="shared" si="15"/>
        <v>18.675555555555558</v>
      </c>
      <c r="T119" s="67">
        <f t="shared" si="18"/>
        <v>0.98167539267015702</v>
      </c>
      <c r="V119" s="28">
        <v>55.89</v>
      </c>
      <c r="W119" s="29">
        <v>44.6</v>
      </c>
      <c r="X119" s="29">
        <v>59.82</v>
      </c>
      <c r="Y119" s="29">
        <v>51.54</v>
      </c>
      <c r="Z119" s="29">
        <v>68.84</v>
      </c>
      <c r="AA119" s="29">
        <v>55.11</v>
      </c>
      <c r="AB119" s="29">
        <v>73.45</v>
      </c>
      <c r="AC119" s="29">
        <v>55.5</v>
      </c>
      <c r="AD119" s="29">
        <v>73.959999999999994</v>
      </c>
      <c r="AE119" s="29">
        <v>55.89</v>
      </c>
      <c r="AF119" s="29">
        <v>74.459999999999994</v>
      </c>
      <c r="AG119" s="29">
        <v>57.51</v>
      </c>
      <c r="AH119" s="29">
        <v>76.55</v>
      </c>
      <c r="AI119" s="29">
        <v>47.98</v>
      </c>
      <c r="AJ119" s="29">
        <v>66.33</v>
      </c>
      <c r="AK119" s="30">
        <v>48.27</v>
      </c>
      <c r="AL119" s="30">
        <v>66.73</v>
      </c>
      <c r="AM119" s="30">
        <v>48.56</v>
      </c>
      <c r="AN119" s="30">
        <v>67.13</v>
      </c>
      <c r="AO119" s="27" t="s">
        <v>52</v>
      </c>
      <c r="AP119" s="27" t="s">
        <v>53</v>
      </c>
      <c r="AQ119" s="7"/>
      <c r="AR119"/>
    </row>
    <row r="120" spans="1:44" x14ac:dyDescent="0.3">
      <c r="A120" s="19" t="s">
        <v>48</v>
      </c>
      <c r="B120" s="20" t="s">
        <v>124</v>
      </c>
      <c r="C120" s="21">
        <v>7899470807874</v>
      </c>
      <c r="D120" s="22">
        <v>43207</v>
      </c>
      <c r="E120" s="23">
        <v>15000202</v>
      </c>
      <c r="F120" s="24" t="s">
        <v>242</v>
      </c>
      <c r="G120" s="25">
        <v>30045050</v>
      </c>
      <c r="H120" s="26" t="s">
        <v>231</v>
      </c>
      <c r="I120" s="27">
        <v>80</v>
      </c>
      <c r="J120" s="140">
        <v>5.81</v>
      </c>
      <c r="K120" s="28">
        <v>5.7</v>
      </c>
      <c r="L120" s="139">
        <f t="shared" si="16"/>
        <v>6.4555555555555548</v>
      </c>
      <c r="M120" s="72">
        <f t="shared" si="19"/>
        <v>5.81</v>
      </c>
      <c r="N120" s="72">
        <f t="shared" si="19"/>
        <v>5.8745555555555544</v>
      </c>
      <c r="O120" s="72">
        <f t="shared" si="19"/>
        <v>5.9391111111111101</v>
      </c>
      <c r="P120" s="72">
        <f t="shared" si="19"/>
        <v>6.0036666666666649</v>
      </c>
      <c r="Q120" s="72">
        <f t="shared" si="13"/>
        <v>7.1011111111111109</v>
      </c>
      <c r="R120" s="72">
        <f t="shared" si="14"/>
        <v>6.391</v>
      </c>
      <c r="S120" s="72">
        <f t="shared" si="15"/>
        <v>7.1011111111111109</v>
      </c>
      <c r="T120" s="67">
        <f t="shared" si="18"/>
        <v>0.98106712564543896</v>
      </c>
      <c r="V120" s="28">
        <v>47.4</v>
      </c>
      <c r="W120" s="31">
        <v>37.82</v>
      </c>
      <c r="X120" s="31">
        <v>50.73</v>
      </c>
      <c r="Y120" s="31">
        <v>43.71</v>
      </c>
      <c r="Z120" s="31">
        <v>58.38</v>
      </c>
      <c r="AA120" s="31">
        <v>46.74</v>
      </c>
      <c r="AB120" s="31">
        <v>62.3</v>
      </c>
      <c r="AC120" s="31">
        <v>47.06</v>
      </c>
      <c r="AD120" s="31">
        <v>62.71</v>
      </c>
      <c r="AE120" s="31">
        <v>47.4</v>
      </c>
      <c r="AF120" s="31">
        <v>63.15</v>
      </c>
      <c r="AG120" s="31">
        <v>48.77</v>
      </c>
      <c r="AH120" s="31">
        <v>64.91</v>
      </c>
      <c r="AI120" s="31">
        <v>40.69</v>
      </c>
      <c r="AJ120" s="31">
        <v>56.25</v>
      </c>
      <c r="AK120" s="32">
        <v>40.94</v>
      </c>
      <c r="AL120" s="32">
        <v>56.6</v>
      </c>
      <c r="AM120" s="32">
        <v>41.19</v>
      </c>
      <c r="AN120" s="32">
        <v>56.94</v>
      </c>
      <c r="AO120" s="27" t="s">
        <v>52</v>
      </c>
      <c r="AP120" s="27" t="s">
        <v>53</v>
      </c>
      <c r="AQ120" s="7"/>
    </row>
    <row r="121" spans="1:44" s="43" customFormat="1" x14ac:dyDescent="0.3">
      <c r="A121" s="19" t="s">
        <v>48</v>
      </c>
      <c r="B121" s="20" t="s">
        <v>124</v>
      </c>
      <c r="C121" s="21">
        <v>7899470807553</v>
      </c>
      <c r="D121" s="21">
        <v>43208</v>
      </c>
      <c r="E121" s="23">
        <v>15000203</v>
      </c>
      <c r="F121" s="24" t="s">
        <v>243</v>
      </c>
      <c r="G121" s="25">
        <v>30045050</v>
      </c>
      <c r="H121" s="26" t="s">
        <v>231</v>
      </c>
      <c r="I121" s="27">
        <v>80</v>
      </c>
      <c r="J121" s="140">
        <v>5.3</v>
      </c>
      <c r="K121" s="28">
        <v>5.2</v>
      </c>
      <c r="L121" s="139">
        <f t="shared" si="16"/>
        <v>5.8888888888888884</v>
      </c>
      <c r="M121" s="72">
        <f t="shared" si="19"/>
        <v>5.3</v>
      </c>
      <c r="N121" s="72">
        <f t="shared" si="19"/>
        <v>5.3588888888888881</v>
      </c>
      <c r="O121" s="72">
        <f t="shared" si="19"/>
        <v>5.4177777777777765</v>
      </c>
      <c r="P121" s="72">
        <f t="shared" si="19"/>
        <v>5.4766666666666648</v>
      </c>
      <c r="Q121" s="72">
        <f t="shared" si="13"/>
        <v>6.4777777777777779</v>
      </c>
      <c r="R121" s="72">
        <f t="shared" si="14"/>
        <v>5.83</v>
      </c>
      <c r="S121" s="72">
        <f t="shared" si="15"/>
        <v>6.4777777777777779</v>
      </c>
      <c r="T121" s="67">
        <f t="shared" si="18"/>
        <v>0.98113207547169823</v>
      </c>
      <c r="V121" s="28">
        <v>41.204000000000001</v>
      </c>
      <c r="W121" s="29">
        <v>32.880000000000003</v>
      </c>
      <c r="X121" s="29">
        <v>44.1</v>
      </c>
      <c r="Y121" s="29">
        <v>37.99</v>
      </c>
      <c r="Z121" s="29">
        <v>50.74</v>
      </c>
      <c r="AA121" s="29">
        <v>40.630000000000003</v>
      </c>
      <c r="AB121" s="29">
        <v>54.15</v>
      </c>
      <c r="AC121" s="29">
        <v>40.909999999999997</v>
      </c>
      <c r="AD121" s="29">
        <v>54.51</v>
      </c>
      <c r="AE121" s="29">
        <v>41.204000000000001</v>
      </c>
      <c r="AF121" s="29">
        <v>54.9</v>
      </c>
      <c r="AG121" s="29">
        <v>42.4</v>
      </c>
      <c r="AH121" s="29">
        <v>56.44</v>
      </c>
      <c r="AI121" s="29">
        <v>35.369999999999997</v>
      </c>
      <c r="AJ121" s="29">
        <v>48.9</v>
      </c>
      <c r="AK121" s="30">
        <v>35.590000000000003</v>
      </c>
      <c r="AL121" s="30">
        <v>49.2</v>
      </c>
      <c r="AM121" s="30">
        <v>35.799999999999997</v>
      </c>
      <c r="AN121" s="30">
        <v>49.49</v>
      </c>
      <c r="AO121" s="27" t="s">
        <v>52</v>
      </c>
      <c r="AP121" s="27" t="s">
        <v>53</v>
      </c>
      <c r="AQ121" s="7"/>
      <c r="AR121"/>
    </row>
    <row r="122" spans="1:44" s="43" customFormat="1" x14ac:dyDescent="0.3">
      <c r="A122" s="19" t="s">
        <v>48</v>
      </c>
      <c r="B122" s="20" t="s">
        <v>124</v>
      </c>
      <c r="C122" s="21">
        <v>7899470807560</v>
      </c>
      <c r="D122" s="22">
        <v>43209</v>
      </c>
      <c r="E122" s="23">
        <v>15000204</v>
      </c>
      <c r="F122" s="24" t="s">
        <v>244</v>
      </c>
      <c r="G122" s="25">
        <v>30045050</v>
      </c>
      <c r="H122" s="26" t="s">
        <v>231</v>
      </c>
      <c r="I122" s="27">
        <v>80</v>
      </c>
      <c r="J122" s="140">
        <v>9.3699999999999992</v>
      </c>
      <c r="K122" s="28">
        <v>9.1999999999999993</v>
      </c>
      <c r="L122" s="139">
        <f t="shared" si="16"/>
        <v>10.41111111111111</v>
      </c>
      <c r="M122" s="72">
        <f t="shared" si="19"/>
        <v>9.3699999999999992</v>
      </c>
      <c r="N122" s="72">
        <f t="shared" si="19"/>
        <v>9.4741111111111085</v>
      </c>
      <c r="O122" s="72">
        <f t="shared" si="19"/>
        <v>9.5782222222222195</v>
      </c>
      <c r="P122" s="72">
        <f t="shared" si="19"/>
        <v>9.6823333333333306</v>
      </c>
      <c r="Q122" s="72">
        <f t="shared" si="13"/>
        <v>11.452222222222222</v>
      </c>
      <c r="R122" s="72">
        <f t="shared" si="14"/>
        <v>10.307</v>
      </c>
      <c r="S122" s="72">
        <f t="shared" si="15"/>
        <v>11.452222222222222</v>
      </c>
      <c r="T122" s="67">
        <f t="shared" si="18"/>
        <v>0.98185699039487728</v>
      </c>
      <c r="V122" s="28">
        <v>70.89</v>
      </c>
      <c r="W122" s="29">
        <v>56.57</v>
      </c>
      <c r="X122" s="29">
        <v>75.88</v>
      </c>
      <c r="Y122" s="29">
        <v>65.37</v>
      </c>
      <c r="Z122" s="29">
        <v>87.32</v>
      </c>
      <c r="AA122" s="29">
        <v>69.900000000000006</v>
      </c>
      <c r="AB122" s="29">
        <v>93.17</v>
      </c>
      <c r="AC122" s="29">
        <v>70.39</v>
      </c>
      <c r="AD122" s="29">
        <v>93.8</v>
      </c>
      <c r="AE122" s="29">
        <v>70.89</v>
      </c>
      <c r="AF122" s="29">
        <v>94.45</v>
      </c>
      <c r="AG122" s="29">
        <v>72.94</v>
      </c>
      <c r="AH122" s="29">
        <v>97.09</v>
      </c>
      <c r="AI122" s="29">
        <v>60.86</v>
      </c>
      <c r="AJ122" s="29">
        <v>84.14</v>
      </c>
      <c r="AK122" s="30">
        <v>61.22</v>
      </c>
      <c r="AL122" s="30">
        <v>84.63</v>
      </c>
      <c r="AM122" s="30">
        <v>61.6</v>
      </c>
      <c r="AN122" s="30">
        <v>85.16</v>
      </c>
      <c r="AO122" s="27" t="s">
        <v>52</v>
      </c>
      <c r="AP122" s="27" t="s">
        <v>53</v>
      </c>
      <c r="AQ122" s="7"/>
      <c r="AR122"/>
    </row>
    <row r="123" spans="1:44" s="43" customFormat="1" x14ac:dyDescent="0.3">
      <c r="A123" s="19" t="s">
        <v>48</v>
      </c>
      <c r="B123" s="20" t="s">
        <v>124</v>
      </c>
      <c r="C123" s="21">
        <v>7899470807362</v>
      </c>
      <c r="D123" s="22">
        <v>41637</v>
      </c>
      <c r="E123" s="23">
        <v>15000200</v>
      </c>
      <c r="F123" s="24" t="s">
        <v>230</v>
      </c>
      <c r="G123" s="25" t="s">
        <v>54</v>
      </c>
      <c r="H123" s="26" t="s">
        <v>231</v>
      </c>
      <c r="I123" s="27">
        <v>50</v>
      </c>
      <c r="J123" s="140">
        <v>5.88</v>
      </c>
      <c r="K123" s="61">
        <v>5.6</v>
      </c>
      <c r="L123" s="139">
        <f t="shared" si="16"/>
        <v>6.5333333333333332</v>
      </c>
      <c r="M123" s="72">
        <f t="shared" si="19"/>
        <v>5.88</v>
      </c>
      <c r="N123" s="72">
        <f t="shared" si="19"/>
        <v>5.9453333333333331</v>
      </c>
      <c r="O123" s="72">
        <f t="shared" si="19"/>
        <v>6.0106666666666664</v>
      </c>
      <c r="P123" s="72">
        <f t="shared" si="19"/>
        <v>6.0759999999999987</v>
      </c>
      <c r="Q123" s="72">
        <f t="shared" si="13"/>
        <v>7.1866666666666674</v>
      </c>
      <c r="R123" s="72">
        <f t="shared" si="14"/>
        <v>6.4680000000000009</v>
      </c>
      <c r="S123" s="72">
        <f t="shared" si="15"/>
        <v>7.1866666666666674</v>
      </c>
      <c r="T123" s="67">
        <f t="shared" si="18"/>
        <v>0.95238095238095233</v>
      </c>
      <c r="V123" s="28">
        <v>20.98</v>
      </c>
      <c r="W123" s="29">
        <v>16.739999999999998</v>
      </c>
      <c r="X123" s="29">
        <v>22.45</v>
      </c>
      <c r="Y123" s="29">
        <v>19.34</v>
      </c>
      <c r="Z123" s="29">
        <v>25.83</v>
      </c>
      <c r="AA123" s="29">
        <v>20.68</v>
      </c>
      <c r="AB123" s="29">
        <v>27.56</v>
      </c>
      <c r="AC123" s="29">
        <v>20.83</v>
      </c>
      <c r="AD123" s="29">
        <v>27.75</v>
      </c>
      <c r="AE123" s="29">
        <v>20.98</v>
      </c>
      <c r="AF123" s="29">
        <v>27.95</v>
      </c>
      <c r="AG123" s="29">
        <v>21.58</v>
      </c>
      <c r="AH123" s="29">
        <v>28.72</v>
      </c>
      <c r="AI123" s="29">
        <v>18.010000000000002</v>
      </c>
      <c r="AJ123" s="29">
        <v>24.89</v>
      </c>
      <c r="AK123" s="30">
        <v>18.11</v>
      </c>
      <c r="AL123" s="30">
        <v>25.03</v>
      </c>
      <c r="AM123" s="30">
        <v>18.23</v>
      </c>
      <c r="AN123" s="30">
        <v>25.2</v>
      </c>
      <c r="AO123" s="27" t="s">
        <v>52</v>
      </c>
      <c r="AP123" s="27" t="s">
        <v>63</v>
      </c>
      <c r="AQ123" s="7"/>
      <c r="AR123"/>
    </row>
    <row r="124" spans="1:44" s="43" customFormat="1" x14ac:dyDescent="0.3">
      <c r="A124" s="19" t="s">
        <v>48</v>
      </c>
      <c r="B124" s="20" t="s">
        <v>124</v>
      </c>
      <c r="C124" s="21">
        <v>7899470800424</v>
      </c>
      <c r="D124" s="22">
        <v>45552</v>
      </c>
      <c r="E124" s="23">
        <v>15000276</v>
      </c>
      <c r="F124" s="24" t="s">
        <v>233</v>
      </c>
      <c r="G124" s="25">
        <v>30049045</v>
      </c>
      <c r="H124" s="26" t="s">
        <v>231</v>
      </c>
      <c r="I124" s="27">
        <v>200</v>
      </c>
      <c r="J124" s="140">
        <v>1.8</v>
      </c>
      <c r="K124" s="28">
        <v>1.7</v>
      </c>
      <c r="L124" s="139">
        <f t="shared" si="16"/>
        <v>2</v>
      </c>
      <c r="M124" s="72">
        <f t="shared" si="19"/>
        <v>1.8</v>
      </c>
      <c r="N124" s="72">
        <f t="shared" si="19"/>
        <v>1.8199999999999998</v>
      </c>
      <c r="O124" s="72">
        <f t="shared" si="19"/>
        <v>1.8399999999999999</v>
      </c>
      <c r="P124" s="72">
        <f t="shared" si="19"/>
        <v>1.8599999999999997</v>
      </c>
      <c r="Q124" s="72">
        <f t="shared" si="13"/>
        <v>2.2000000000000002</v>
      </c>
      <c r="R124" s="72">
        <f t="shared" si="14"/>
        <v>1.9800000000000002</v>
      </c>
      <c r="S124" s="72">
        <f t="shared" si="15"/>
        <v>2.2000000000000002</v>
      </c>
      <c r="T124" s="67">
        <f t="shared" si="18"/>
        <v>0.94444444444444442</v>
      </c>
      <c r="V124" s="28">
        <v>17.72</v>
      </c>
      <c r="W124" s="29">
        <v>14.14</v>
      </c>
      <c r="X124" s="29">
        <v>18.96</v>
      </c>
      <c r="Y124" s="29">
        <v>16.34</v>
      </c>
      <c r="Z124" s="29">
        <v>21.82</v>
      </c>
      <c r="AA124" s="29">
        <v>17.47</v>
      </c>
      <c r="AB124" s="29">
        <v>23.28</v>
      </c>
      <c r="AC124" s="29">
        <v>17.59</v>
      </c>
      <c r="AD124" s="29">
        <v>23.44</v>
      </c>
      <c r="AE124" s="29">
        <v>17.72</v>
      </c>
      <c r="AF124" s="29">
        <v>23.61</v>
      </c>
      <c r="AG124" s="29">
        <v>18.23</v>
      </c>
      <c r="AH124" s="29">
        <v>24.27</v>
      </c>
      <c r="AI124" s="29">
        <v>15.21</v>
      </c>
      <c r="AJ124" s="29">
        <v>21.03</v>
      </c>
      <c r="AK124" s="29">
        <v>15.3</v>
      </c>
      <c r="AL124" s="29">
        <v>21.15</v>
      </c>
      <c r="AM124" s="29">
        <v>15.4</v>
      </c>
      <c r="AN124" s="29">
        <v>21.29</v>
      </c>
      <c r="AO124" s="27" t="s">
        <v>52</v>
      </c>
      <c r="AP124" s="27" t="s">
        <v>53</v>
      </c>
      <c r="AQ124" s="7"/>
      <c r="AR124"/>
    </row>
    <row r="125" spans="1:44" s="43" customFormat="1" x14ac:dyDescent="0.3">
      <c r="A125" s="19" t="s">
        <v>48</v>
      </c>
      <c r="B125" s="20" t="s">
        <v>124</v>
      </c>
      <c r="C125" s="21">
        <v>7899470807294</v>
      </c>
      <c r="D125" s="22">
        <v>40757</v>
      </c>
      <c r="E125" s="23">
        <v>15000141</v>
      </c>
      <c r="F125" s="24" t="s">
        <v>229</v>
      </c>
      <c r="G125" s="25">
        <v>30039019</v>
      </c>
      <c r="H125" s="26" t="s">
        <v>27</v>
      </c>
      <c r="I125" s="27">
        <v>50</v>
      </c>
      <c r="J125" s="140">
        <v>4.55</v>
      </c>
      <c r="K125" s="28">
        <v>4.4599999999999991</v>
      </c>
      <c r="L125" s="139">
        <f t="shared" si="16"/>
        <v>5.0555555555555554</v>
      </c>
      <c r="M125" s="72">
        <f t="shared" si="19"/>
        <v>4.55</v>
      </c>
      <c r="N125" s="72">
        <f t="shared" si="19"/>
        <v>4.6005555555555553</v>
      </c>
      <c r="O125" s="72">
        <f t="shared" si="19"/>
        <v>4.6511111111111108</v>
      </c>
      <c r="P125" s="72">
        <f t="shared" si="19"/>
        <v>4.7016666666666653</v>
      </c>
      <c r="Q125" s="72">
        <f t="shared" si="13"/>
        <v>5.5611111111111118</v>
      </c>
      <c r="R125" s="72">
        <f t="shared" si="14"/>
        <v>5.0050000000000008</v>
      </c>
      <c r="S125" s="72">
        <f t="shared" si="15"/>
        <v>5.5611111111111118</v>
      </c>
      <c r="T125" s="67">
        <f t="shared" si="18"/>
        <v>0.98021978021978007</v>
      </c>
      <c r="V125" s="28">
        <v>15.39</v>
      </c>
      <c r="W125" s="29">
        <v>12.28</v>
      </c>
      <c r="X125" s="29">
        <v>16.47</v>
      </c>
      <c r="Y125" s="29">
        <v>14.19</v>
      </c>
      <c r="Z125" s="29">
        <v>18.95</v>
      </c>
      <c r="AA125" s="29">
        <v>15.17</v>
      </c>
      <c r="AB125" s="29">
        <v>20.22</v>
      </c>
      <c r="AC125" s="29">
        <v>15.28</v>
      </c>
      <c r="AD125" s="29">
        <v>20.36</v>
      </c>
      <c r="AE125" s="29">
        <v>15.39</v>
      </c>
      <c r="AF125" s="29">
        <v>20.5</v>
      </c>
      <c r="AG125" s="29">
        <v>15.84</v>
      </c>
      <c r="AH125" s="29">
        <v>21.08</v>
      </c>
      <c r="AI125" s="29">
        <v>13.21</v>
      </c>
      <c r="AJ125" s="29">
        <v>18.260000000000002</v>
      </c>
      <c r="AK125" s="29">
        <v>13.29</v>
      </c>
      <c r="AL125" s="29">
        <v>18.37</v>
      </c>
      <c r="AM125" s="29">
        <v>13.37</v>
      </c>
      <c r="AN125" s="29">
        <v>18.48</v>
      </c>
      <c r="AO125" s="27" t="s">
        <v>52</v>
      </c>
      <c r="AP125" s="27" t="s">
        <v>63</v>
      </c>
      <c r="AQ125" s="7"/>
      <c r="AR125"/>
    </row>
    <row r="126" spans="1:44" s="43" customFormat="1" x14ac:dyDescent="0.3">
      <c r="A126" s="19" t="s">
        <v>48</v>
      </c>
      <c r="B126" s="20" t="s">
        <v>124</v>
      </c>
      <c r="C126" s="21">
        <v>7899470807652</v>
      </c>
      <c r="D126" s="22">
        <v>45069</v>
      </c>
      <c r="E126" s="23">
        <v>15000212</v>
      </c>
      <c r="F126" s="24" t="s">
        <v>232</v>
      </c>
      <c r="G126" s="25" t="s">
        <v>59</v>
      </c>
      <c r="H126" s="26" t="s">
        <v>231</v>
      </c>
      <c r="I126" s="27">
        <v>50</v>
      </c>
      <c r="J126" s="140">
        <v>14.37</v>
      </c>
      <c r="K126" s="28">
        <v>13.83</v>
      </c>
      <c r="L126" s="139">
        <f t="shared" si="16"/>
        <v>15.966666666666665</v>
      </c>
      <c r="M126" s="72">
        <f t="shared" si="19"/>
        <v>14.37</v>
      </c>
      <c r="N126" s="72">
        <f t="shared" si="19"/>
        <v>14.529666666666664</v>
      </c>
      <c r="O126" s="72">
        <f t="shared" si="19"/>
        <v>14.68933333333333</v>
      </c>
      <c r="P126" s="72">
        <f t="shared" si="19"/>
        <v>14.848999999999995</v>
      </c>
      <c r="Q126" s="72">
        <f t="shared" si="13"/>
        <v>17.563333333333333</v>
      </c>
      <c r="R126" s="72">
        <f t="shared" si="14"/>
        <v>15.807</v>
      </c>
      <c r="S126" s="72">
        <f t="shared" si="15"/>
        <v>17.563333333333333</v>
      </c>
      <c r="T126" s="67">
        <f t="shared" si="18"/>
        <v>0.96242171189979131</v>
      </c>
      <c r="V126" s="28">
        <v>74.77</v>
      </c>
      <c r="W126" s="29">
        <v>59.66</v>
      </c>
      <c r="X126" s="29">
        <v>80.03</v>
      </c>
      <c r="Y126" s="29">
        <v>68.95</v>
      </c>
      <c r="Z126" s="29">
        <v>92.1</v>
      </c>
      <c r="AA126" s="29">
        <v>73.73</v>
      </c>
      <c r="AB126" s="29">
        <v>98.27</v>
      </c>
      <c r="AC126" s="29">
        <v>74.239999999999995</v>
      </c>
      <c r="AD126" s="29">
        <v>98.93</v>
      </c>
      <c r="AE126" s="29">
        <v>74.77</v>
      </c>
      <c r="AF126" s="29">
        <v>99.62</v>
      </c>
      <c r="AG126" s="29">
        <v>76.94</v>
      </c>
      <c r="AH126" s="29">
        <v>102.41</v>
      </c>
      <c r="AI126" s="29">
        <v>64.19</v>
      </c>
      <c r="AJ126" s="29">
        <v>88.74</v>
      </c>
      <c r="AK126" s="30">
        <v>64.58</v>
      </c>
      <c r="AL126" s="30">
        <v>89.28</v>
      </c>
      <c r="AM126" s="30">
        <v>64.97</v>
      </c>
      <c r="AN126" s="30">
        <v>89.82</v>
      </c>
      <c r="AO126" s="27" t="s">
        <v>52</v>
      </c>
      <c r="AP126" s="27" t="s">
        <v>53</v>
      </c>
      <c r="AQ126" s="7"/>
      <c r="AR126"/>
    </row>
    <row r="127" spans="1:44" s="43" customFormat="1" x14ac:dyDescent="0.3">
      <c r="A127" s="19" t="s">
        <v>10</v>
      </c>
      <c r="B127" s="20" t="s">
        <v>11</v>
      </c>
      <c r="C127" s="21" t="s">
        <v>12</v>
      </c>
      <c r="D127" s="22" t="s">
        <v>13</v>
      </c>
      <c r="E127" s="23">
        <v>15000218</v>
      </c>
      <c r="F127" s="24" t="s">
        <v>291</v>
      </c>
      <c r="G127" s="25">
        <v>30039019</v>
      </c>
      <c r="H127" s="26" t="s">
        <v>231</v>
      </c>
      <c r="I127" s="27">
        <v>50</v>
      </c>
      <c r="J127" s="140">
        <v>14.87</v>
      </c>
      <c r="K127" s="28" t="s">
        <v>290</v>
      </c>
      <c r="L127" s="139">
        <f t="shared" si="16"/>
        <v>16.522222222222222</v>
      </c>
      <c r="M127" s="72">
        <f>$L127*(100%-M$6)</f>
        <v>14.870000000000001</v>
      </c>
      <c r="N127" s="72">
        <f>$L127*(100%-N$6)</f>
        <v>15.03522222222222</v>
      </c>
      <c r="O127" s="72">
        <f>$L127*(100%-O$6)</f>
        <v>15.200444444444443</v>
      </c>
      <c r="P127" s="72">
        <f>$L127*(100%-P$6)</f>
        <v>15.365666666666664</v>
      </c>
      <c r="Q127" s="72">
        <f>L127*110%</f>
        <v>18.174444444444447</v>
      </c>
      <c r="R127" s="72">
        <f t="shared" si="14"/>
        <v>16.357000000000003</v>
      </c>
      <c r="S127" s="72">
        <f>$Q127*(100%-S$6)</f>
        <v>18.174444444444447</v>
      </c>
      <c r="T127" s="67"/>
      <c r="V127" s="28">
        <v>41.714285714285715</v>
      </c>
      <c r="W127" s="29">
        <v>33.28</v>
      </c>
      <c r="X127" s="29">
        <v>44.64</v>
      </c>
      <c r="Y127" s="29">
        <v>38.46</v>
      </c>
      <c r="Z127" s="29">
        <v>51.37</v>
      </c>
      <c r="AA127" s="29">
        <v>41.13</v>
      </c>
      <c r="AB127" s="29">
        <v>54.82</v>
      </c>
      <c r="AC127" s="29">
        <v>41.42</v>
      </c>
      <c r="AD127" s="29">
        <v>55.19</v>
      </c>
      <c r="AE127" s="29">
        <v>41.714285714285715</v>
      </c>
      <c r="AF127" s="29">
        <v>55.58</v>
      </c>
      <c r="AG127" s="29">
        <v>42.92</v>
      </c>
      <c r="AH127" s="29">
        <v>57.13</v>
      </c>
      <c r="AI127" s="29">
        <v>35.81</v>
      </c>
      <c r="AJ127" s="29">
        <v>49.51</v>
      </c>
      <c r="AK127" s="30">
        <v>36.03</v>
      </c>
      <c r="AL127" s="30">
        <v>49.81</v>
      </c>
      <c r="AM127" s="30">
        <v>36.25</v>
      </c>
      <c r="AN127" s="30">
        <v>50.11</v>
      </c>
      <c r="AO127" s="27" t="s">
        <v>52</v>
      </c>
      <c r="AP127" s="27" t="s">
        <v>53</v>
      </c>
      <c r="AQ127" s="7"/>
      <c r="AR127"/>
    </row>
    <row r="128" spans="1:44" s="43" customFormat="1" x14ac:dyDescent="0.3">
      <c r="A128" s="34" t="s">
        <v>48</v>
      </c>
      <c r="B128" s="35" t="s">
        <v>124</v>
      </c>
      <c r="C128" s="36">
        <v>7899470807737</v>
      </c>
      <c r="D128" s="44" t="s">
        <v>283</v>
      </c>
      <c r="K128" s="165">
        <v>14.868</v>
      </c>
    </row>
    <row r="129" spans="1:32 16375:16377" s="43" customFormat="1" x14ac:dyDescent="0.3">
      <c r="A129" s="166"/>
      <c r="B129" s="167"/>
      <c r="C129" s="168"/>
      <c r="D129" s="169"/>
      <c r="E129" s="169"/>
      <c r="F129" s="166"/>
      <c r="G129" s="170"/>
      <c r="H129" s="170"/>
      <c r="I129" s="170"/>
      <c r="J129" s="171"/>
      <c r="K129" s="172"/>
      <c r="L129" s="173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170"/>
      <c r="AF129" s="170"/>
    </row>
    <row r="130" spans="1:32 16375:16377" s="43" customFormat="1" x14ac:dyDescent="0.3">
      <c r="A130" s="166"/>
      <c r="B130" s="167"/>
      <c r="C130" s="168"/>
      <c r="D130" s="169"/>
      <c r="E130" s="169"/>
      <c r="F130" s="166"/>
      <c r="G130" s="170"/>
      <c r="H130" s="170"/>
      <c r="I130" s="170"/>
      <c r="J130" s="171"/>
      <c r="K130" s="172"/>
      <c r="L130" s="173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0"/>
      <c r="AF130" s="170"/>
    </row>
    <row r="131" spans="1:32 16375:16377" ht="60" customHeight="1" x14ac:dyDescent="0.3">
      <c r="A131" s="502" t="s">
        <v>235</v>
      </c>
      <c r="B131" s="502"/>
      <c r="C131" s="502"/>
      <c r="D131" s="502"/>
      <c r="E131" s="502"/>
      <c r="F131" s="502"/>
      <c r="G131" s="48"/>
      <c r="H131" s="48"/>
      <c r="I131" s="48"/>
    </row>
    <row r="132" spans="1:32 16375:16377" ht="24.75" customHeight="1" x14ac:dyDescent="0.3">
      <c r="A132" s="502" t="s">
        <v>236</v>
      </c>
      <c r="B132" s="502"/>
      <c r="C132" s="502"/>
      <c r="D132" s="502"/>
      <c r="E132" s="502"/>
      <c r="F132" s="502"/>
      <c r="G132" s="48"/>
      <c r="H132" s="48"/>
      <c r="I132" s="48"/>
    </row>
    <row r="133" spans="1:32 16375:16377" ht="14.25" customHeight="1" x14ac:dyDescent="0.3">
      <c r="A133" s="501" t="s">
        <v>237</v>
      </c>
      <c r="B133" s="501"/>
      <c r="C133" s="501"/>
      <c r="D133" s="501"/>
      <c r="E133" s="501"/>
      <c r="F133" s="501"/>
      <c r="G133" s="49"/>
      <c r="H133" s="49"/>
      <c r="I133" s="49"/>
    </row>
    <row r="134" spans="1:32 16375:16377" x14ac:dyDescent="0.3">
      <c r="A134" s="45"/>
      <c r="B134" s="45"/>
      <c r="C134" s="45"/>
      <c r="D134" s="45"/>
      <c r="G134"/>
      <c r="H134"/>
      <c r="I134" s="60"/>
      <c r="XEU134" s="45"/>
      <c r="XEV134" s="45"/>
      <c r="XEW134" s="45"/>
    </row>
    <row r="135" spans="1:32 16375:16377" x14ac:dyDescent="0.3">
      <c r="G135"/>
      <c r="H135"/>
      <c r="I135"/>
    </row>
    <row r="136" spans="1:32 16375:16377" x14ac:dyDescent="0.3">
      <c r="G136"/>
      <c r="H136"/>
      <c r="I136"/>
    </row>
    <row r="137" spans="1:32 16375:16377" x14ac:dyDescent="0.3">
      <c r="G137"/>
      <c r="H137"/>
      <c r="I137"/>
    </row>
    <row r="138" spans="1:32 16375:16377" x14ac:dyDescent="0.3">
      <c r="G138"/>
      <c r="H138"/>
      <c r="I138"/>
    </row>
    <row r="139" spans="1:32 16375:16377" x14ac:dyDescent="0.3">
      <c r="G139"/>
      <c r="H139"/>
      <c r="I139"/>
    </row>
    <row r="140" spans="1:32 16375:16377" x14ac:dyDescent="0.3">
      <c r="G140"/>
      <c r="H140"/>
      <c r="I140"/>
    </row>
    <row r="141" spans="1:32 16375:16377" x14ac:dyDescent="0.3">
      <c r="G141"/>
      <c r="H141"/>
      <c r="I141"/>
    </row>
    <row r="142" spans="1:32 16375:16377" x14ac:dyDescent="0.3">
      <c r="G142"/>
      <c r="H142"/>
      <c r="I142"/>
    </row>
    <row r="143" spans="1:32 16375:16377" x14ac:dyDescent="0.3">
      <c r="G143"/>
      <c r="H143"/>
      <c r="I143"/>
    </row>
    <row r="144" spans="1:32 16375:16377" x14ac:dyDescent="0.3">
      <c r="G144"/>
      <c r="H144"/>
      <c r="I144"/>
    </row>
    <row r="145" spans="7:9" x14ac:dyDescent="0.3">
      <c r="G145"/>
      <c r="H145"/>
      <c r="I145"/>
    </row>
    <row r="146" spans="7:9" x14ac:dyDescent="0.3">
      <c r="G146"/>
      <c r="H146"/>
      <c r="I146"/>
    </row>
    <row r="147" spans="7:9" x14ac:dyDescent="0.3">
      <c r="G147"/>
      <c r="H147"/>
      <c r="I147"/>
    </row>
    <row r="148" spans="7:9" x14ac:dyDescent="0.3">
      <c r="G148"/>
      <c r="H148"/>
      <c r="I148"/>
    </row>
    <row r="149" spans="7:9" x14ac:dyDescent="0.3">
      <c r="G149"/>
      <c r="H149"/>
      <c r="I149"/>
    </row>
    <row r="150" spans="7:9" x14ac:dyDescent="0.3">
      <c r="G150"/>
      <c r="H150"/>
      <c r="I150"/>
    </row>
    <row r="151" spans="7:9" x14ac:dyDescent="0.3">
      <c r="G151"/>
      <c r="H151"/>
      <c r="I151"/>
    </row>
    <row r="152" spans="7:9" x14ac:dyDescent="0.3">
      <c r="G152"/>
      <c r="H152"/>
      <c r="I152"/>
    </row>
    <row r="153" spans="7:9" x14ac:dyDescent="0.3">
      <c r="G153"/>
      <c r="H153"/>
      <c r="I153"/>
    </row>
    <row r="154" spans="7:9" x14ac:dyDescent="0.3">
      <c r="G154"/>
      <c r="H154"/>
      <c r="I154"/>
    </row>
    <row r="155" spans="7:9" x14ac:dyDescent="0.3">
      <c r="G155"/>
      <c r="H155"/>
      <c r="I155"/>
    </row>
    <row r="156" spans="7:9" x14ac:dyDescent="0.3">
      <c r="G156"/>
      <c r="H156"/>
      <c r="I156"/>
    </row>
    <row r="157" spans="7:9" x14ac:dyDescent="0.3">
      <c r="G157"/>
      <c r="H157"/>
      <c r="I157"/>
    </row>
    <row r="158" spans="7:9" x14ac:dyDescent="0.3">
      <c r="G158"/>
      <c r="H158"/>
      <c r="I158"/>
    </row>
    <row r="159" spans="7:9" x14ac:dyDescent="0.3">
      <c r="G159"/>
      <c r="H159"/>
      <c r="I159"/>
    </row>
    <row r="160" spans="7:9" x14ac:dyDescent="0.3">
      <c r="G160"/>
      <c r="H160"/>
      <c r="I160"/>
    </row>
    <row r="161" spans="7:9" x14ac:dyDescent="0.3">
      <c r="G161"/>
      <c r="H161"/>
      <c r="I161"/>
    </row>
    <row r="162" spans="7:9" x14ac:dyDescent="0.3">
      <c r="G162"/>
      <c r="H162"/>
      <c r="I162"/>
    </row>
    <row r="163" spans="7:9" x14ac:dyDescent="0.3">
      <c r="G163"/>
      <c r="H163"/>
      <c r="I163"/>
    </row>
    <row r="164" spans="7:9" x14ac:dyDescent="0.3">
      <c r="G164"/>
      <c r="H164"/>
      <c r="I164"/>
    </row>
    <row r="165" spans="7:9" x14ac:dyDescent="0.3">
      <c r="G165"/>
      <c r="H165"/>
      <c r="I165"/>
    </row>
    <row r="166" spans="7:9" x14ac:dyDescent="0.3">
      <c r="G166"/>
      <c r="H166"/>
      <c r="I166"/>
    </row>
    <row r="167" spans="7:9" x14ac:dyDescent="0.3">
      <c r="G167"/>
      <c r="H167"/>
      <c r="I167"/>
    </row>
    <row r="168" spans="7:9" x14ac:dyDescent="0.3">
      <c r="G168"/>
      <c r="H168"/>
      <c r="I168"/>
    </row>
    <row r="169" spans="7:9" x14ac:dyDescent="0.3">
      <c r="G169"/>
      <c r="H169"/>
      <c r="I169"/>
    </row>
    <row r="170" spans="7:9" x14ac:dyDescent="0.3">
      <c r="G170"/>
      <c r="H170"/>
      <c r="I170"/>
    </row>
    <row r="171" spans="7:9" x14ac:dyDescent="0.3">
      <c r="G171"/>
      <c r="H171"/>
      <c r="I171"/>
    </row>
    <row r="172" spans="7:9" x14ac:dyDescent="0.3">
      <c r="G172"/>
      <c r="H172"/>
      <c r="I172"/>
    </row>
    <row r="173" spans="7:9" x14ac:dyDescent="0.3">
      <c r="G173"/>
      <c r="H173"/>
      <c r="I173"/>
    </row>
    <row r="174" spans="7:9" x14ac:dyDescent="0.3">
      <c r="G174"/>
      <c r="H174"/>
      <c r="I174"/>
    </row>
    <row r="175" spans="7:9" x14ac:dyDescent="0.3">
      <c r="G175"/>
      <c r="H175"/>
      <c r="I175"/>
    </row>
    <row r="176" spans="7:9" x14ac:dyDescent="0.3">
      <c r="G176"/>
      <c r="H176"/>
      <c r="I176"/>
    </row>
    <row r="177" spans="7:9" x14ac:dyDescent="0.3">
      <c r="G177"/>
      <c r="H177"/>
      <c r="I177"/>
    </row>
    <row r="178" spans="7:9" x14ac:dyDescent="0.3">
      <c r="G178"/>
      <c r="H178"/>
      <c r="I178"/>
    </row>
    <row r="179" spans="7:9" x14ac:dyDescent="0.3">
      <c r="G179"/>
      <c r="H179"/>
      <c r="I179"/>
    </row>
    <row r="180" spans="7:9" x14ac:dyDescent="0.3">
      <c r="G180"/>
      <c r="H180"/>
      <c r="I180"/>
    </row>
    <row r="181" spans="7:9" x14ac:dyDescent="0.3">
      <c r="G181"/>
      <c r="H181"/>
      <c r="I181"/>
    </row>
    <row r="182" spans="7:9" x14ac:dyDescent="0.3">
      <c r="G182"/>
      <c r="H182"/>
      <c r="I182"/>
    </row>
    <row r="183" spans="7:9" x14ac:dyDescent="0.3">
      <c r="G183"/>
      <c r="H183"/>
      <c r="I183"/>
    </row>
    <row r="184" spans="7:9" x14ac:dyDescent="0.3">
      <c r="G184"/>
      <c r="H184"/>
      <c r="I184"/>
    </row>
    <row r="185" spans="7:9" x14ac:dyDescent="0.3">
      <c r="G185"/>
      <c r="H185"/>
      <c r="I185"/>
    </row>
    <row r="186" spans="7:9" x14ac:dyDescent="0.3">
      <c r="G186"/>
      <c r="H186"/>
      <c r="I186"/>
    </row>
    <row r="187" spans="7:9" x14ac:dyDescent="0.3">
      <c r="G187"/>
      <c r="H187"/>
      <c r="I187"/>
    </row>
    <row r="188" spans="7:9" x14ac:dyDescent="0.3">
      <c r="G188"/>
      <c r="H188"/>
      <c r="I188"/>
    </row>
    <row r="189" spans="7:9" x14ac:dyDescent="0.3">
      <c r="G189"/>
      <c r="H189"/>
      <c r="I189"/>
    </row>
    <row r="190" spans="7:9" x14ac:dyDescent="0.3">
      <c r="G190"/>
      <c r="H190"/>
      <c r="I190"/>
    </row>
    <row r="191" spans="7:9" x14ac:dyDescent="0.3">
      <c r="G191"/>
      <c r="H191"/>
      <c r="I191"/>
    </row>
    <row r="192" spans="7:9" x14ac:dyDescent="0.3">
      <c r="G192"/>
      <c r="H192"/>
      <c r="I192"/>
    </row>
    <row r="193" spans="7:9" x14ac:dyDescent="0.3">
      <c r="G193"/>
      <c r="H193"/>
      <c r="I193"/>
    </row>
    <row r="194" spans="7:9" x14ac:dyDescent="0.3">
      <c r="G194"/>
      <c r="H194"/>
      <c r="I194"/>
    </row>
    <row r="195" spans="7:9" x14ac:dyDescent="0.3">
      <c r="G195"/>
      <c r="H195"/>
      <c r="I195"/>
    </row>
    <row r="196" spans="7:9" x14ac:dyDescent="0.3">
      <c r="G196"/>
      <c r="H196"/>
      <c r="I196"/>
    </row>
    <row r="197" spans="7:9" x14ac:dyDescent="0.3">
      <c r="G197"/>
      <c r="H197"/>
      <c r="I197"/>
    </row>
    <row r="198" spans="7:9" x14ac:dyDescent="0.3">
      <c r="G198"/>
      <c r="H198"/>
      <c r="I198"/>
    </row>
    <row r="199" spans="7:9" x14ac:dyDescent="0.3">
      <c r="G199"/>
      <c r="H199"/>
      <c r="I199"/>
    </row>
    <row r="200" spans="7:9" x14ac:dyDescent="0.3">
      <c r="G200"/>
      <c r="H200"/>
      <c r="I200"/>
    </row>
    <row r="201" spans="7:9" x14ac:dyDescent="0.3">
      <c r="G201"/>
      <c r="H201"/>
      <c r="I201"/>
    </row>
    <row r="202" spans="7:9" x14ac:dyDescent="0.3">
      <c r="G202"/>
      <c r="H202"/>
      <c r="I202"/>
    </row>
    <row r="203" spans="7:9" x14ac:dyDescent="0.3">
      <c r="G203"/>
      <c r="H203"/>
      <c r="I203"/>
    </row>
    <row r="204" spans="7:9" x14ac:dyDescent="0.3">
      <c r="G204"/>
      <c r="H204"/>
      <c r="I204"/>
    </row>
    <row r="205" spans="7:9" x14ac:dyDescent="0.3">
      <c r="G205"/>
      <c r="H205"/>
      <c r="I205"/>
    </row>
    <row r="206" spans="7:9" x14ac:dyDescent="0.3">
      <c r="G206"/>
      <c r="H206"/>
      <c r="I206"/>
    </row>
    <row r="207" spans="7:9" x14ac:dyDescent="0.3">
      <c r="G207"/>
      <c r="H207"/>
      <c r="I207"/>
    </row>
    <row r="208" spans="7:9" x14ac:dyDescent="0.3">
      <c r="G208"/>
      <c r="H208"/>
      <c r="I208"/>
    </row>
    <row r="209" spans="7:9" x14ac:dyDescent="0.3">
      <c r="G209"/>
      <c r="H209"/>
      <c r="I209"/>
    </row>
    <row r="210" spans="7:9" x14ac:dyDescent="0.3">
      <c r="G210"/>
      <c r="H210"/>
      <c r="I210"/>
    </row>
    <row r="211" spans="7:9" x14ac:dyDescent="0.3">
      <c r="G211"/>
      <c r="H211"/>
      <c r="I211"/>
    </row>
    <row r="212" spans="7:9" x14ac:dyDescent="0.3">
      <c r="G212"/>
      <c r="H212"/>
      <c r="I212"/>
    </row>
    <row r="213" spans="7:9" x14ac:dyDescent="0.3">
      <c r="G213"/>
      <c r="H213"/>
      <c r="I213"/>
    </row>
    <row r="214" spans="7:9" x14ac:dyDescent="0.3">
      <c r="G214"/>
      <c r="H214"/>
      <c r="I214"/>
    </row>
    <row r="215" spans="7:9" x14ac:dyDescent="0.3">
      <c r="G215"/>
      <c r="H215"/>
      <c r="I215"/>
    </row>
    <row r="216" spans="7:9" x14ac:dyDescent="0.3">
      <c r="G216"/>
      <c r="H216"/>
      <c r="I216"/>
    </row>
    <row r="217" spans="7:9" x14ac:dyDescent="0.3">
      <c r="G217"/>
      <c r="H217"/>
      <c r="I217"/>
    </row>
    <row r="218" spans="7:9" x14ac:dyDescent="0.3">
      <c r="G218"/>
      <c r="H218"/>
      <c r="I218"/>
    </row>
    <row r="219" spans="7:9" x14ac:dyDescent="0.3">
      <c r="G219"/>
      <c r="H219"/>
      <c r="I219"/>
    </row>
    <row r="220" spans="7:9" x14ac:dyDescent="0.3">
      <c r="G220"/>
      <c r="H220"/>
      <c r="I220"/>
    </row>
    <row r="221" spans="7:9" x14ac:dyDescent="0.3">
      <c r="G221"/>
      <c r="H221"/>
      <c r="I221"/>
    </row>
    <row r="222" spans="7:9" x14ac:dyDescent="0.3">
      <c r="G222"/>
      <c r="H222"/>
      <c r="I222"/>
    </row>
    <row r="223" spans="7:9" x14ac:dyDescent="0.3">
      <c r="G223"/>
      <c r="H223"/>
      <c r="I223"/>
    </row>
    <row r="224" spans="7:9" x14ac:dyDescent="0.3">
      <c r="G224"/>
      <c r="H224"/>
      <c r="I224"/>
    </row>
    <row r="225" spans="7:9" x14ac:dyDescent="0.3">
      <c r="G225"/>
      <c r="H225"/>
      <c r="I225"/>
    </row>
    <row r="226" spans="7:9" x14ac:dyDescent="0.3">
      <c r="G226"/>
      <c r="H226"/>
      <c r="I226"/>
    </row>
    <row r="227" spans="7:9" x14ac:dyDescent="0.3">
      <c r="G227"/>
      <c r="H227"/>
      <c r="I227"/>
    </row>
    <row r="228" spans="7:9" x14ac:dyDescent="0.3">
      <c r="G228"/>
      <c r="H228"/>
      <c r="I228"/>
    </row>
    <row r="229" spans="7:9" x14ac:dyDescent="0.3">
      <c r="G229"/>
      <c r="H229"/>
      <c r="I229"/>
    </row>
    <row r="230" spans="7:9" x14ac:dyDescent="0.3">
      <c r="G230"/>
      <c r="H230"/>
      <c r="I230"/>
    </row>
    <row r="231" spans="7:9" x14ac:dyDescent="0.3">
      <c r="G231"/>
      <c r="H231"/>
      <c r="I231"/>
    </row>
    <row r="232" spans="7:9" x14ac:dyDescent="0.3">
      <c r="G232"/>
      <c r="H232"/>
      <c r="I232"/>
    </row>
    <row r="233" spans="7:9" x14ac:dyDescent="0.3">
      <c r="G233"/>
      <c r="H233"/>
      <c r="I233"/>
    </row>
    <row r="234" spans="7:9" x14ac:dyDescent="0.3">
      <c r="G234"/>
      <c r="H234"/>
      <c r="I234"/>
    </row>
    <row r="235" spans="7:9" x14ac:dyDescent="0.3">
      <c r="G235"/>
      <c r="H235"/>
      <c r="I235"/>
    </row>
    <row r="236" spans="7:9" x14ac:dyDescent="0.3">
      <c r="G236"/>
      <c r="H236"/>
      <c r="I236"/>
    </row>
    <row r="237" spans="7:9" x14ac:dyDescent="0.3">
      <c r="G237"/>
      <c r="H237"/>
      <c r="I237"/>
    </row>
    <row r="238" spans="7:9" x14ac:dyDescent="0.3">
      <c r="G238"/>
      <c r="H238"/>
      <c r="I238"/>
    </row>
    <row r="239" spans="7:9" x14ac:dyDescent="0.3">
      <c r="G239"/>
      <c r="H239"/>
      <c r="I239"/>
    </row>
    <row r="240" spans="7:9" x14ac:dyDescent="0.3">
      <c r="G240"/>
      <c r="H240"/>
      <c r="I240"/>
    </row>
    <row r="241" spans="7:9" x14ac:dyDescent="0.3">
      <c r="G241"/>
      <c r="H241"/>
      <c r="I241"/>
    </row>
    <row r="242" spans="7:9" x14ac:dyDescent="0.3">
      <c r="G242"/>
      <c r="H242"/>
      <c r="I242"/>
    </row>
    <row r="243" spans="7:9" x14ac:dyDescent="0.3">
      <c r="G243"/>
      <c r="H243"/>
      <c r="I243"/>
    </row>
    <row r="244" spans="7:9" x14ac:dyDescent="0.3">
      <c r="G244"/>
      <c r="H244"/>
      <c r="I244"/>
    </row>
  </sheetData>
  <autoFilter ref="A6:XEX128" xr:uid="{9B6DB5DB-8317-47B2-8857-2FF3D290A367}"/>
  <mergeCells count="7">
    <mergeCell ref="A133:F133"/>
    <mergeCell ref="A132:F132"/>
    <mergeCell ref="A131:F131"/>
    <mergeCell ref="R3:S3"/>
    <mergeCell ref="M5:O5"/>
    <mergeCell ref="R5:S5"/>
    <mergeCell ref="Q5:Q6"/>
  </mergeCells>
  <pageMargins left="0.7" right="0.7" top="0.75" bottom="0.75" header="0.3" footer="0.3"/>
  <pageSetup paperSize="9" orientation="portrait" r:id="rId1"/>
  <ignoredErrors>
    <ignoredError sqref="Q7:Q12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0C53-8170-42EA-9A1A-5A673C8F9F37}">
  <sheetPr>
    <tabColor rgb="FFC00000"/>
  </sheetPr>
  <dimension ref="A1:AY242"/>
  <sheetViews>
    <sheetView showGridLines="0" topLeftCell="E1" zoomScale="85" zoomScaleNormal="85" workbookViewId="0">
      <pane xSplit="7" ySplit="6" topLeftCell="L7" activePane="bottomRight" state="frozen"/>
      <selection activeCell="J6" sqref="J6"/>
      <selection pane="topRight" activeCell="J6" sqref="J6"/>
      <selection pane="bottomLeft" activeCell="J6" sqref="J6"/>
      <selection pane="bottomRight" activeCell="J6" sqref="J6"/>
    </sheetView>
  </sheetViews>
  <sheetFormatPr defaultRowHeight="14.4" outlineLevelCol="1" x14ac:dyDescent="0.3"/>
  <cols>
    <col min="1" max="1" width="12.33203125" hidden="1" customWidth="1"/>
    <col min="2" max="2" width="20.5546875" customWidth="1"/>
    <col min="3" max="3" width="18.6640625" hidden="1" customWidth="1" outlineLevel="1"/>
    <col min="4" max="4" width="11.33203125" hidden="1" customWidth="1" outlineLevel="1"/>
    <col min="5" max="5" width="11.33203125" customWidth="1" collapsed="1"/>
    <col min="6" max="6" width="50.33203125" customWidth="1"/>
    <col min="7" max="7" width="13.109375" style="1" hidden="1" customWidth="1"/>
    <col min="8" max="8" width="11.33203125" style="1" hidden="1" customWidth="1"/>
    <col min="9" max="9" width="9.109375" style="1" customWidth="1"/>
    <col min="10" max="10" width="12.109375" customWidth="1"/>
    <col min="11" max="11" width="12.109375" hidden="1" customWidth="1"/>
    <col min="12" max="12" width="12.109375" style="60" customWidth="1"/>
    <col min="13" max="15" width="12.109375" style="1" customWidth="1"/>
    <col min="16" max="22" width="12.109375" customWidth="1"/>
    <col min="23" max="23" width="12.109375" style="1" customWidth="1"/>
    <col min="24" max="24" width="12.109375" customWidth="1"/>
    <col min="25" max="25" width="14.44140625" bestFit="1" customWidth="1"/>
    <col min="26" max="26" width="15" bestFit="1" customWidth="1"/>
    <col min="27" max="27" width="12.109375" hidden="1" customWidth="1"/>
    <col min="28" max="28" width="1.5546875" customWidth="1"/>
    <col min="29" max="29" width="11.44140625" customWidth="1"/>
    <col min="30" max="31" width="12.33203125" customWidth="1"/>
    <col min="32" max="47" width="10.5546875" customWidth="1"/>
    <col min="48" max="48" width="19.109375" customWidth="1"/>
    <col min="49" max="49" width="26.109375" bestFit="1" customWidth="1"/>
  </cols>
  <sheetData>
    <row r="1" spans="1:50" ht="19.5" customHeight="1" x14ac:dyDescent="0.3">
      <c r="G1"/>
      <c r="AC1" s="2"/>
    </row>
    <row r="2" spans="1:50" ht="19.5" customHeight="1" x14ac:dyDescent="0.3">
      <c r="D2" s="3"/>
      <c r="E2" s="3"/>
      <c r="F2" s="4"/>
      <c r="G2"/>
      <c r="H2"/>
      <c r="AC2" s="2"/>
      <c r="AW2" s="6"/>
    </row>
    <row r="3" spans="1:50" x14ac:dyDescent="0.3">
      <c r="D3" s="3"/>
      <c r="E3" s="3"/>
      <c r="F3" s="4"/>
      <c r="G3"/>
      <c r="H3"/>
      <c r="AC3" s="2"/>
      <c r="AL3" s="7"/>
      <c r="AW3" s="6"/>
    </row>
    <row r="4" spans="1:50" ht="18.600000000000001" thickBot="1" x14ac:dyDescent="0.35">
      <c r="A4" s="8" t="s">
        <v>238</v>
      </c>
      <c r="J4" s="9"/>
      <c r="M4" s="66"/>
      <c r="V4" s="67"/>
      <c r="W4" s="67"/>
      <c r="X4" s="67"/>
      <c r="Y4" s="67"/>
      <c r="Z4" s="67"/>
      <c r="AA4" s="67"/>
      <c r="AL4" s="5"/>
      <c r="AW4" s="6"/>
    </row>
    <row r="5" spans="1:50" ht="18.75" customHeight="1" thickBot="1" x14ac:dyDescent="0.35">
      <c r="A5" s="10" t="s">
        <v>0</v>
      </c>
      <c r="J5" s="60" t="s">
        <v>262</v>
      </c>
      <c r="L5" s="138">
        <v>0.15</v>
      </c>
      <c r="M5" s="511" t="s">
        <v>289</v>
      </c>
      <c r="N5" s="512"/>
      <c r="O5" s="513"/>
      <c r="P5" s="511" t="s">
        <v>286</v>
      </c>
      <c r="Q5" s="512"/>
      <c r="R5" s="512"/>
      <c r="S5" s="512"/>
      <c r="T5" s="512"/>
      <c r="U5" s="512"/>
      <c r="V5" s="513"/>
      <c r="W5" s="156" t="s">
        <v>285</v>
      </c>
      <c r="X5" s="157"/>
      <c r="Y5" s="157"/>
      <c r="Z5" s="158"/>
      <c r="AA5" s="67"/>
      <c r="AD5" s="11" t="s">
        <v>1</v>
      </c>
      <c r="AE5" s="12"/>
      <c r="AF5" s="11" t="s">
        <v>2</v>
      </c>
      <c r="AG5" s="12"/>
      <c r="AH5" s="13" t="s">
        <v>3</v>
      </c>
      <c r="AI5" s="12"/>
      <c r="AJ5" s="13" t="s">
        <v>4</v>
      </c>
      <c r="AK5" s="12"/>
      <c r="AL5" s="13" t="s">
        <v>5</v>
      </c>
      <c r="AM5" s="12"/>
      <c r="AN5" s="13" t="s">
        <v>6</v>
      </c>
      <c r="AO5" s="12"/>
      <c r="AP5" s="13" t="s">
        <v>7</v>
      </c>
      <c r="AQ5" s="14"/>
      <c r="AR5" s="13" t="s">
        <v>8</v>
      </c>
      <c r="AS5" s="14"/>
      <c r="AT5" s="13" t="s">
        <v>9</v>
      </c>
      <c r="AU5" s="14"/>
      <c r="AW5" s="15"/>
    </row>
    <row r="6" spans="1:50" s="57" customFormat="1" ht="30" customHeight="1" thickBot="1" x14ac:dyDescent="0.35">
      <c r="A6" s="54" t="s">
        <v>10</v>
      </c>
      <c r="B6" s="55" t="s">
        <v>11</v>
      </c>
      <c r="C6" s="56" t="s">
        <v>12</v>
      </c>
      <c r="D6" s="56" t="s">
        <v>13</v>
      </c>
      <c r="E6" s="56" t="s">
        <v>14</v>
      </c>
      <c r="F6" s="55" t="s">
        <v>15</v>
      </c>
      <c r="G6" s="55" t="s">
        <v>16</v>
      </c>
      <c r="H6" s="55" t="s">
        <v>17</v>
      </c>
      <c r="I6" s="55" t="s">
        <v>18</v>
      </c>
      <c r="J6" s="16" t="s">
        <v>240</v>
      </c>
      <c r="K6" s="16" t="s">
        <v>264</v>
      </c>
      <c r="L6" s="70" t="s">
        <v>265</v>
      </c>
      <c r="M6" s="147">
        <v>0.15</v>
      </c>
      <c r="N6" s="146">
        <v>0.14000000000000001</v>
      </c>
      <c r="O6" s="154">
        <v>0.13</v>
      </c>
      <c r="P6" s="155">
        <v>0.12</v>
      </c>
      <c r="Q6" s="146">
        <v>0.11</v>
      </c>
      <c r="R6" s="146">
        <v>0.1</v>
      </c>
      <c r="S6" s="146">
        <v>9.0000000000000094E-2</v>
      </c>
      <c r="T6" s="146">
        <v>8.0000000000000099E-2</v>
      </c>
      <c r="U6" s="146">
        <v>7.0000000000000201E-2</v>
      </c>
      <c r="V6" s="154">
        <v>0</v>
      </c>
      <c r="W6" s="159" t="s">
        <v>284</v>
      </c>
      <c r="X6" s="160" t="s">
        <v>250</v>
      </c>
      <c r="Y6" s="160" t="s">
        <v>287</v>
      </c>
      <c r="Z6" s="161" t="s">
        <v>251</v>
      </c>
      <c r="AA6" s="67"/>
      <c r="AC6" s="16" t="s">
        <v>239</v>
      </c>
      <c r="AD6" s="17" t="s">
        <v>19</v>
      </c>
      <c r="AE6" s="17" t="s">
        <v>20</v>
      </c>
      <c r="AF6" s="17" t="s">
        <v>19</v>
      </c>
      <c r="AG6" s="17" t="s">
        <v>20</v>
      </c>
      <c r="AH6" s="17" t="s">
        <v>19</v>
      </c>
      <c r="AI6" s="17" t="s">
        <v>20</v>
      </c>
      <c r="AJ6" s="17" t="s">
        <v>19</v>
      </c>
      <c r="AK6" s="17" t="s">
        <v>20</v>
      </c>
      <c r="AL6" s="17" t="s">
        <v>19</v>
      </c>
      <c r="AM6" s="17" t="s">
        <v>20</v>
      </c>
      <c r="AN6" s="17" t="s">
        <v>19</v>
      </c>
      <c r="AO6" s="17" t="s">
        <v>20</v>
      </c>
      <c r="AP6" s="17" t="s">
        <v>19</v>
      </c>
      <c r="AQ6" s="17" t="s">
        <v>20</v>
      </c>
      <c r="AR6" s="17" t="s">
        <v>19</v>
      </c>
      <c r="AS6" s="17" t="s">
        <v>20</v>
      </c>
      <c r="AT6" s="17" t="s">
        <v>19</v>
      </c>
      <c r="AU6" s="17" t="s">
        <v>20</v>
      </c>
      <c r="AV6" s="17" t="s">
        <v>21</v>
      </c>
      <c r="AW6" s="18" t="s">
        <v>22</v>
      </c>
    </row>
    <row r="7" spans="1:50" x14ac:dyDescent="0.3">
      <c r="A7" s="19" t="s">
        <v>48</v>
      </c>
      <c r="B7" s="20" t="s">
        <v>124</v>
      </c>
      <c r="C7" s="21">
        <v>7899470804828</v>
      </c>
      <c r="D7" s="22">
        <v>43890</v>
      </c>
      <c r="E7" s="23">
        <v>15000145</v>
      </c>
      <c r="F7" s="24" t="s">
        <v>143</v>
      </c>
      <c r="G7" s="25" t="s">
        <v>75</v>
      </c>
      <c r="H7" s="26" t="s">
        <v>27</v>
      </c>
      <c r="I7" s="27">
        <v>50</v>
      </c>
      <c r="J7" s="28">
        <f>VLOOKUP(E7,' Proposta Distribuidor'!E7:J127,6,)*107.5%</f>
        <v>4.54725</v>
      </c>
      <c r="K7" s="28">
        <v>4.1500000000000004</v>
      </c>
      <c r="L7" s="139">
        <f t="shared" ref="L7:L38" si="0">J7/(100%-$L$5)</f>
        <v>5.3497058823529411</v>
      </c>
      <c r="M7" s="148">
        <f t="shared" ref="M7:V16" si="1">$L7*(100%-M$6)</f>
        <v>4.54725</v>
      </c>
      <c r="N7" s="148">
        <f t="shared" si="1"/>
        <v>4.6007470588235293</v>
      </c>
      <c r="O7" s="148">
        <f t="shared" si="1"/>
        <v>4.6542441176470586</v>
      </c>
      <c r="P7" s="72">
        <f t="shared" si="1"/>
        <v>4.7077411764705879</v>
      </c>
      <c r="Q7" s="72">
        <f t="shared" si="1"/>
        <v>4.761238235294118</v>
      </c>
      <c r="R7" s="72">
        <f t="shared" si="1"/>
        <v>4.8147352941176473</v>
      </c>
      <c r="S7" s="72">
        <f t="shared" si="1"/>
        <v>4.8682323529411757</v>
      </c>
      <c r="T7" s="72">
        <f t="shared" si="1"/>
        <v>4.921729411764705</v>
      </c>
      <c r="U7" s="72">
        <f t="shared" si="1"/>
        <v>4.9752264705882343</v>
      </c>
      <c r="V7" s="72">
        <f t="shared" si="1"/>
        <v>5.3497058823529411</v>
      </c>
      <c r="W7" s="148">
        <f>VLOOKUP(E:E,'LISTA PREÇO 2022-Vigen 01.02.22'!E:V,18,FALSE)</f>
        <v>4.28755641521599</v>
      </c>
      <c r="X7" s="148">
        <f>VLOOKUP(E:E,'LISTA PREÇO 2022-Vigen 01.02.22'!E:AK,33,FALSE)</f>
        <v>0</v>
      </c>
      <c r="Y7" s="148">
        <f>VLOOKUP(E:E,'LISTA PREÇO 2022-Vigen 01.02.22'!E:AH,30,FALSE)</f>
        <v>0</v>
      </c>
      <c r="Z7" s="148">
        <v>0</v>
      </c>
      <c r="AA7" s="67">
        <f t="shared" ref="AA7:AA38" si="2">K7/R7</f>
        <v>0.86193731253932482</v>
      </c>
      <c r="AC7" s="28">
        <v>12.14</v>
      </c>
      <c r="AD7" s="29">
        <v>9.68</v>
      </c>
      <c r="AE7" s="29">
        <v>12.98</v>
      </c>
      <c r="AF7" s="29">
        <v>11.19</v>
      </c>
      <c r="AG7" s="29">
        <v>14.94</v>
      </c>
      <c r="AH7" s="29">
        <v>11.97</v>
      </c>
      <c r="AI7" s="29">
        <v>15.95</v>
      </c>
      <c r="AJ7" s="29">
        <v>12.05</v>
      </c>
      <c r="AK7" s="29">
        <v>16.05</v>
      </c>
      <c r="AL7" s="29">
        <v>12.14</v>
      </c>
      <c r="AM7" s="29">
        <v>16.170000000000002</v>
      </c>
      <c r="AN7" s="29">
        <v>12.49</v>
      </c>
      <c r="AO7" s="29">
        <v>16.63</v>
      </c>
      <c r="AP7" s="29">
        <v>10.42</v>
      </c>
      <c r="AQ7" s="29">
        <v>14.41</v>
      </c>
      <c r="AR7" s="30">
        <v>10.49</v>
      </c>
      <c r="AS7" s="30">
        <v>14.5</v>
      </c>
      <c r="AT7" s="30">
        <v>10.55</v>
      </c>
      <c r="AU7" s="30">
        <v>14.59</v>
      </c>
      <c r="AV7" s="27" t="s">
        <v>52</v>
      </c>
      <c r="AW7" s="27" t="s">
        <v>55</v>
      </c>
      <c r="AX7" s="7"/>
    </row>
    <row r="8" spans="1:50" x14ac:dyDescent="0.3">
      <c r="A8" s="34" t="s">
        <v>48</v>
      </c>
      <c r="B8" s="35" t="s">
        <v>124</v>
      </c>
      <c r="C8" s="36">
        <v>7898133136535</v>
      </c>
      <c r="D8" s="44">
        <v>23646</v>
      </c>
      <c r="E8" s="50">
        <v>15000153</v>
      </c>
      <c r="F8" s="37" t="s">
        <v>213</v>
      </c>
      <c r="G8" s="38" t="s">
        <v>37</v>
      </c>
      <c r="H8" s="46" t="s">
        <v>27</v>
      </c>
      <c r="I8" s="39">
        <v>200</v>
      </c>
      <c r="J8" s="28">
        <f>VLOOKUP(E8,' Proposta Distribuidor'!E8:J128,6,)*107.5%</f>
        <v>1.5802499999999999</v>
      </c>
      <c r="K8" s="40">
        <v>1.54</v>
      </c>
      <c r="L8" s="139">
        <f t="shared" si="0"/>
        <v>1.8591176470588235</v>
      </c>
      <c r="M8" s="148">
        <f t="shared" si="1"/>
        <v>1.5802499999999999</v>
      </c>
      <c r="N8" s="148">
        <f t="shared" si="1"/>
        <v>1.5988411764705883</v>
      </c>
      <c r="O8" s="148">
        <f t="shared" si="1"/>
        <v>1.6174323529411765</v>
      </c>
      <c r="P8" s="72">
        <f t="shared" si="1"/>
        <v>1.6360235294117647</v>
      </c>
      <c r="Q8" s="72">
        <f t="shared" si="1"/>
        <v>1.654614705882353</v>
      </c>
      <c r="R8" s="72">
        <f t="shared" si="1"/>
        <v>1.6732058823529412</v>
      </c>
      <c r="S8" s="72">
        <f t="shared" si="1"/>
        <v>1.6917970588235294</v>
      </c>
      <c r="T8" s="72">
        <f t="shared" si="1"/>
        <v>1.7103882352941175</v>
      </c>
      <c r="U8" s="72">
        <f t="shared" si="1"/>
        <v>1.7289794117647055</v>
      </c>
      <c r="V8" s="72">
        <f t="shared" si="1"/>
        <v>1.8591176470588235</v>
      </c>
      <c r="W8" s="148">
        <f>VLOOKUP(E:E,'LISTA PREÇO 2022-Vigen 01.02.22'!E:V,18,FALSE)</f>
        <v>1.4904448742746617</v>
      </c>
      <c r="X8" s="148">
        <f>VLOOKUP(E:E,'LISTA PREÇO 2022-Vigen 01.02.22'!E:AK,33,FALSE)</f>
        <v>4.3574999999999999</v>
      </c>
      <c r="Y8" s="148">
        <f>VLOOKUP(E:E,'LISTA PREÇO 2022-Vigen 01.02.22'!E:AH,30,FALSE)</f>
        <v>1.4</v>
      </c>
      <c r="Z8" s="148">
        <v>0</v>
      </c>
      <c r="AA8" s="67">
        <f t="shared" si="2"/>
        <v>0.92038882736557159</v>
      </c>
      <c r="AC8" s="40">
        <v>8.83</v>
      </c>
      <c r="AD8" s="41">
        <v>7.04</v>
      </c>
      <c r="AE8" s="41">
        <v>9.44</v>
      </c>
      <c r="AF8" s="41">
        <v>8.14</v>
      </c>
      <c r="AG8" s="41">
        <v>10.87</v>
      </c>
      <c r="AH8" s="41">
        <v>8.6999999999999993</v>
      </c>
      <c r="AI8" s="41">
        <v>11.59</v>
      </c>
      <c r="AJ8" s="41">
        <v>8.76</v>
      </c>
      <c r="AK8" s="41">
        <v>11.67</v>
      </c>
      <c r="AL8" s="41">
        <v>8.83</v>
      </c>
      <c r="AM8" s="41">
        <v>11.76</v>
      </c>
      <c r="AN8" s="41">
        <v>9.09</v>
      </c>
      <c r="AO8" s="41">
        <v>12.1</v>
      </c>
      <c r="AP8" s="41">
        <v>7.58</v>
      </c>
      <c r="AQ8" s="41">
        <v>10.48</v>
      </c>
      <c r="AR8" s="42">
        <v>7.63</v>
      </c>
      <c r="AS8" s="42">
        <v>10.55</v>
      </c>
      <c r="AT8" s="42">
        <v>7.67</v>
      </c>
      <c r="AU8" s="42">
        <v>10.6</v>
      </c>
      <c r="AV8" s="39" t="s">
        <v>52</v>
      </c>
      <c r="AW8" s="39" t="s">
        <v>67</v>
      </c>
      <c r="AX8" s="51"/>
    </row>
    <row r="9" spans="1:50" x14ac:dyDescent="0.3">
      <c r="A9" s="19" t="s">
        <v>48</v>
      </c>
      <c r="B9" s="20" t="s">
        <v>124</v>
      </c>
      <c r="C9" s="21">
        <v>7898133139741</v>
      </c>
      <c r="D9" s="22">
        <v>34232</v>
      </c>
      <c r="E9" s="23">
        <v>15000133</v>
      </c>
      <c r="F9" s="24" t="s">
        <v>129</v>
      </c>
      <c r="G9" s="25" t="s">
        <v>130</v>
      </c>
      <c r="H9" s="26" t="s">
        <v>27</v>
      </c>
      <c r="I9" s="27">
        <v>200</v>
      </c>
      <c r="J9" s="28">
        <f>VLOOKUP(E9,' Proposta Distribuidor'!E9:J129,6,)*107.5%</f>
        <v>7.6539999999999999</v>
      </c>
      <c r="K9" s="28">
        <v>6.9799999999999995</v>
      </c>
      <c r="L9" s="139">
        <f t="shared" si="0"/>
        <v>9.0047058823529404</v>
      </c>
      <c r="M9" s="148">
        <f t="shared" si="1"/>
        <v>7.653999999999999</v>
      </c>
      <c r="N9" s="148">
        <f t="shared" si="1"/>
        <v>7.7440470588235284</v>
      </c>
      <c r="O9" s="148">
        <f t="shared" si="1"/>
        <v>7.8340941176470578</v>
      </c>
      <c r="P9" s="72">
        <f t="shared" si="1"/>
        <v>7.924141176470588</v>
      </c>
      <c r="Q9" s="72">
        <f t="shared" si="1"/>
        <v>8.0141882352941174</v>
      </c>
      <c r="R9" s="72">
        <f t="shared" si="1"/>
        <v>8.1042352941176468</v>
      </c>
      <c r="S9" s="72">
        <f t="shared" si="1"/>
        <v>8.1942823529411744</v>
      </c>
      <c r="T9" s="72">
        <f t="shared" si="1"/>
        <v>8.2843294117647037</v>
      </c>
      <c r="U9" s="72">
        <f t="shared" si="1"/>
        <v>8.3743764705882331</v>
      </c>
      <c r="V9" s="72">
        <f t="shared" si="1"/>
        <v>9.0047058823529404</v>
      </c>
      <c r="W9" s="148">
        <f>VLOOKUP(E:E,'LISTA PREÇO 2022-Vigen 01.02.22'!E:V,18,FALSE)</f>
        <v>7.2156458199011393</v>
      </c>
      <c r="X9" s="148">
        <f>VLOOKUP(E:E,'LISTA PREÇO 2022-Vigen 01.02.22'!E:AK,33,FALSE)</f>
        <v>9.9596000000000018</v>
      </c>
      <c r="Y9" s="148">
        <f>VLOOKUP(E:E,'LISTA PREÇO 2022-Vigen 01.02.22'!E:AH,30,FALSE)</f>
        <v>6.78</v>
      </c>
      <c r="Z9" s="148">
        <v>0</v>
      </c>
      <c r="AA9" s="67">
        <f t="shared" si="2"/>
        <v>0.8612780535957959</v>
      </c>
      <c r="AC9" s="28">
        <v>35.57</v>
      </c>
      <c r="AD9" s="29">
        <v>28.38</v>
      </c>
      <c r="AE9" s="29">
        <v>38.07</v>
      </c>
      <c r="AF9" s="29">
        <v>32.799999999999997</v>
      </c>
      <c r="AG9" s="29">
        <v>43.81</v>
      </c>
      <c r="AH9" s="29">
        <v>35.07</v>
      </c>
      <c r="AI9" s="29">
        <v>46.74</v>
      </c>
      <c r="AJ9" s="29">
        <v>35.32</v>
      </c>
      <c r="AK9" s="29">
        <v>47.06</v>
      </c>
      <c r="AL9" s="29">
        <v>35.57</v>
      </c>
      <c r="AM9" s="29">
        <v>47.39</v>
      </c>
      <c r="AN9" s="29">
        <v>36.6</v>
      </c>
      <c r="AO9" s="29">
        <v>48.72</v>
      </c>
      <c r="AP9" s="29">
        <v>30.54</v>
      </c>
      <c r="AQ9" s="29">
        <v>42.22</v>
      </c>
      <c r="AR9" s="30">
        <v>30.72</v>
      </c>
      <c r="AS9" s="30">
        <v>42.47</v>
      </c>
      <c r="AT9" s="30">
        <v>30.91</v>
      </c>
      <c r="AU9" s="30">
        <v>42.73</v>
      </c>
      <c r="AV9" s="27" t="s">
        <v>52</v>
      </c>
      <c r="AW9" s="27" t="s">
        <v>53</v>
      </c>
      <c r="AX9" s="7"/>
    </row>
    <row r="10" spans="1:50" x14ac:dyDescent="0.3">
      <c r="A10" s="34" t="s">
        <v>48</v>
      </c>
      <c r="B10" s="35" t="s">
        <v>124</v>
      </c>
      <c r="C10" s="36">
        <v>7899470801414</v>
      </c>
      <c r="D10" s="44">
        <v>23719</v>
      </c>
      <c r="E10" s="50">
        <v>15000155</v>
      </c>
      <c r="F10" s="37" t="s">
        <v>211</v>
      </c>
      <c r="G10" s="38" t="s">
        <v>78</v>
      </c>
      <c r="H10" s="46" t="s">
        <v>27</v>
      </c>
      <c r="I10" s="39">
        <v>50</v>
      </c>
      <c r="J10" s="28">
        <f>VLOOKUP(E10,' Proposta Distribuidor'!E10:J130,6,)*107.5%</f>
        <v>8.4387499999999989</v>
      </c>
      <c r="K10" s="40">
        <v>7.6900000000000013</v>
      </c>
      <c r="L10" s="139">
        <f t="shared" si="0"/>
        <v>9.9279411764705863</v>
      </c>
      <c r="M10" s="148">
        <f t="shared" si="1"/>
        <v>8.4387499999999989</v>
      </c>
      <c r="N10" s="148">
        <f t="shared" si="1"/>
        <v>8.538029411764704</v>
      </c>
      <c r="O10" s="148">
        <f t="shared" si="1"/>
        <v>8.6373088235294109</v>
      </c>
      <c r="P10" s="72">
        <f t="shared" si="1"/>
        <v>8.736588235294116</v>
      </c>
      <c r="Q10" s="72">
        <f t="shared" si="1"/>
        <v>8.8358676470588211</v>
      </c>
      <c r="R10" s="72">
        <f t="shared" si="1"/>
        <v>8.935147058823528</v>
      </c>
      <c r="S10" s="72">
        <f t="shared" si="1"/>
        <v>9.0344264705882331</v>
      </c>
      <c r="T10" s="72">
        <f t="shared" si="1"/>
        <v>9.1337058823529382</v>
      </c>
      <c r="U10" s="72">
        <f t="shared" si="1"/>
        <v>9.2329852941176433</v>
      </c>
      <c r="V10" s="72">
        <f t="shared" si="1"/>
        <v>9.9279411764705863</v>
      </c>
      <c r="W10" s="148">
        <f>VLOOKUP(E:E,'LISTA PREÇO 2022-Vigen 01.02.22'!E:V,18,FALSE)</f>
        <v>7.9490393294648616</v>
      </c>
      <c r="X10" s="148">
        <f>VLOOKUP(E:E,'LISTA PREÇO 2022-Vigen 01.02.22'!E:AK,33,FALSE)</f>
        <v>0</v>
      </c>
      <c r="Y10" s="148">
        <f>VLOOKUP(E:E,'LISTA PREÇO 2022-Vigen 01.02.22'!E:AH,30,FALSE)</f>
        <v>0</v>
      </c>
      <c r="Z10" s="148">
        <v>0</v>
      </c>
      <c r="AA10" s="67">
        <f t="shared" si="2"/>
        <v>0.86064615941671219</v>
      </c>
      <c r="AC10" s="40">
        <v>28.88</v>
      </c>
      <c r="AD10" s="41">
        <v>23.04</v>
      </c>
      <c r="AE10" s="41">
        <v>30.9</v>
      </c>
      <c r="AF10" s="41">
        <v>26.63</v>
      </c>
      <c r="AG10" s="41">
        <v>35.57</v>
      </c>
      <c r="AH10" s="41">
        <v>28.47</v>
      </c>
      <c r="AI10" s="41">
        <v>37.94</v>
      </c>
      <c r="AJ10" s="41">
        <v>28.67</v>
      </c>
      <c r="AK10" s="41">
        <v>38.200000000000003</v>
      </c>
      <c r="AL10" s="41">
        <v>28.88</v>
      </c>
      <c r="AM10" s="41">
        <v>38.479999999999997</v>
      </c>
      <c r="AN10" s="41">
        <v>29.72</v>
      </c>
      <c r="AO10" s="41">
        <v>39.56</v>
      </c>
      <c r="AP10" s="41">
        <v>24.79</v>
      </c>
      <c r="AQ10" s="41">
        <v>34.270000000000003</v>
      </c>
      <c r="AR10" s="42">
        <v>24.94</v>
      </c>
      <c r="AS10" s="42">
        <v>34.479999999999997</v>
      </c>
      <c r="AT10" s="42">
        <v>25.09</v>
      </c>
      <c r="AU10" s="42">
        <v>34.69</v>
      </c>
      <c r="AV10" s="39" t="s">
        <v>52</v>
      </c>
      <c r="AW10" s="39" t="s">
        <v>55</v>
      </c>
      <c r="AX10" s="51"/>
    </row>
    <row r="11" spans="1:50" x14ac:dyDescent="0.3">
      <c r="A11" s="34" t="s">
        <v>48</v>
      </c>
      <c r="B11" s="35" t="s">
        <v>124</v>
      </c>
      <c r="C11" s="36">
        <v>7898133134456</v>
      </c>
      <c r="D11" s="44">
        <v>28582</v>
      </c>
      <c r="E11" s="50">
        <v>15000120</v>
      </c>
      <c r="F11" s="37" t="s">
        <v>141</v>
      </c>
      <c r="G11" s="38" t="s">
        <v>59</v>
      </c>
      <c r="H11" s="46" t="s">
        <v>27</v>
      </c>
      <c r="I11" s="39">
        <v>50</v>
      </c>
      <c r="J11" s="28">
        <f>VLOOKUP(E11,' Proposta Distribuidor'!E11:J131,6,)*107.5%</f>
        <v>3.2679999999999998</v>
      </c>
      <c r="K11" s="40">
        <v>2.9799999999999991</v>
      </c>
      <c r="L11" s="139">
        <f t="shared" si="0"/>
        <v>3.8447058823529412</v>
      </c>
      <c r="M11" s="148">
        <f t="shared" si="1"/>
        <v>3.2679999999999998</v>
      </c>
      <c r="N11" s="148">
        <f t="shared" si="1"/>
        <v>3.3064470588235295</v>
      </c>
      <c r="O11" s="148">
        <f t="shared" si="1"/>
        <v>3.3448941176470588</v>
      </c>
      <c r="P11" s="72">
        <f t="shared" si="1"/>
        <v>3.3833411764705881</v>
      </c>
      <c r="Q11" s="72">
        <f t="shared" si="1"/>
        <v>3.4217882352941178</v>
      </c>
      <c r="R11" s="72">
        <f t="shared" si="1"/>
        <v>3.4602352941176471</v>
      </c>
      <c r="S11" s="72">
        <f t="shared" si="1"/>
        <v>3.4986823529411764</v>
      </c>
      <c r="T11" s="72">
        <f t="shared" si="1"/>
        <v>3.5371294117647056</v>
      </c>
      <c r="U11" s="72">
        <f t="shared" si="1"/>
        <v>3.5755764705882345</v>
      </c>
      <c r="V11" s="72">
        <f t="shared" si="1"/>
        <v>3.8447058823529412</v>
      </c>
      <c r="W11" s="148">
        <f>VLOOKUP(E:E,'LISTA PREÇO 2022-Vigen 01.02.22'!E:V,18,FALSE)</f>
        <v>3.0755211691381907</v>
      </c>
      <c r="X11" s="148">
        <f>VLOOKUP(E:E,'LISTA PREÇO 2022-Vigen 01.02.22'!E:AK,33,FALSE)</f>
        <v>0</v>
      </c>
      <c r="Y11" s="148">
        <f>VLOOKUP(E:E,'LISTA PREÇO 2022-Vigen 01.02.22'!E:AH,30,FALSE)</f>
        <v>0</v>
      </c>
      <c r="Z11" s="148">
        <v>0</v>
      </c>
      <c r="AA11" s="67">
        <f t="shared" si="2"/>
        <v>0.86121311029511738</v>
      </c>
      <c r="AC11" s="40">
        <v>16.84</v>
      </c>
      <c r="AD11" s="41">
        <v>13.43</v>
      </c>
      <c r="AE11" s="41">
        <v>18.010000000000002</v>
      </c>
      <c r="AF11" s="41">
        <v>15.52</v>
      </c>
      <c r="AG11" s="41">
        <v>20.73</v>
      </c>
      <c r="AH11" s="41">
        <v>16.600000000000001</v>
      </c>
      <c r="AI11" s="41">
        <v>22.12</v>
      </c>
      <c r="AJ11" s="41">
        <v>16.72</v>
      </c>
      <c r="AK11" s="41">
        <v>22.28</v>
      </c>
      <c r="AL11" s="41">
        <v>16.84</v>
      </c>
      <c r="AM11" s="41">
        <v>22.44</v>
      </c>
      <c r="AN11" s="41">
        <v>17.329999999999998</v>
      </c>
      <c r="AO11" s="41">
        <v>23.07</v>
      </c>
      <c r="AP11" s="41">
        <v>14.46</v>
      </c>
      <c r="AQ11" s="41">
        <v>19.989999999999998</v>
      </c>
      <c r="AR11" s="42">
        <v>14.54</v>
      </c>
      <c r="AS11" s="42">
        <v>20.100000000000001</v>
      </c>
      <c r="AT11" s="42">
        <v>14.63</v>
      </c>
      <c r="AU11" s="42">
        <v>20.23</v>
      </c>
      <c r="AV11" s="39" t="s">
        <v>52</v>
      </c>
      <c r="AW11" s="39" t="s">
        <v>53</v>
      </c>
      <c r="AX11" s="51"/>
    </row>
    <row r="12" spans="1:50" x14ac:dyDescent="0.3">
      <c r="A12" s="19" t="s">
        <v>48</v>
      </c>
      <c r="B12" s="20" t="s">
        <v>124</v>
      </c>
      <c r="C12" s="21">
        <v>7898133134630</v>
      </c>
      <c r="D12" s="22">
        <v>28578</v>
      </c>
      <c r="E12" s="23">
        <v>15000119</v>
      </c>
      <c r="F12" s="24" t="s">
        <v>142</v>
      </c>
      <c r="G12" s="25" t="s">
        <v>59</v>
      </c>
      <c r="H12" s="26" t="s">
        <v>27</v>
      </c>
      <c r="I12" s="27">
        <v>60</v>
      </c>
      <c r="J12" s="28">
        <f>VLOOKUP(E12,' Proposta Distribuidor'!E12:J132,6,)*107.5%</f>
        <v>4.3214999999999995</v>
      </c>
      <c r="K12" s="28">
        <v>3.94</v>
      </c>
      <c r="L12" s="139">
        <f t="shared" si="0"/>
        <v>5.0841176470588234</v>
      </c>
      <c r="M12" s="148">
        <f t="shared" si="1"/>
        <v>4.3214999999999995</v>
      </c>
      <c r="N12" s="148">
        <f t="shared" si="1"/>
        <v>4.372341176470588</v>
      </c>
      <c r="O12" s="148">
        <f t="shared" si="1"/>
        <v>4.4231823529411765</v>
      </c>
      <c r="P12" s="72">
        <f t="shared" si="1"/>
        <v>4.474023529411765</v>
      </c>
      <c r="Q12" s="72">
        <f t="shared" si="1"/>
        <v>4.5248647058823526</v>
      </c>
      <c r="R12" s="72">
        <f t="shared" si="1"/>
        <v>4.5757058823529411</v>
      </c>
      <c r="S12" s="72">
        <f t="shared" si="1"/>
        <v>4.6265470588235287</v>
      </c>
      <c r="T12" s="72">
        <f t="shared" si="1"/>
        <v>4.6773882352941172</v>
      </c>
      <c r="U12" s="72">
        <f t="shared" si="1"/>
        <v>4.7282294117647048</v>
      </c>
      <c r="V12" s="72">
        <f t="shared" si="1"/>
        <v>5.0841176470588234</v>
      </c>
      <c r="W12" s="148">
        <f>VLOOKUP(E:E,'LISTA PREÇO 2022-Vigen 01.02.22'!E:V,18,FALSE)</f>
        <v>4.0691510853212982</v>
      </c>
      <c r="X12" s="148">
        <f>VLOOKUP(E:E,'LISTA PREÇO 2022-Vigen 01.02.22'!E:AK,33,FALSE)</f>
        <v>0</v>
      </c>
      <c r="Y12" s="148">
        <f>VLOOKUP(E:E,'LISTA PREÇO 2022-Vigen 01.02.22'!E:AH,30,FALSE)</f>
        <v>0</v>
      </c>
      <c r="Z12" s="148">
        <v>0</v>
      </c>
      <c r="AA12" s="67">
        <f t="shared" si="2"/>
        <v>0.86106933035082989</v>
      </c>
      <c r="AC12" s="28">
        <v>20.91</v>
      </c>
      <c r="AD12" s="29">
        <v>16.68</v>
      </c>
      <c r="AE12" s="29">
        <v>22.37</v>
      </c>
      <c r="AF12" s="29">
        <v>19.28</v>
      </c>
      <c r="AG12" s="29">
        <v>25.75</v>
      </c>
      <c r="AH12" s="29">
        <v>20.62</v>
      </c>
      <c r="AI12" s="29">
        <v>27.48</v>
      </c>
      <c r="AJ12" s="29">
        <v>20.76</v>
      </c>
      <c r="AK12" s="29">
        <v>27.66</v>
      </c>
      <c r="AL12" s="29">
        <v>20.91</v>
      </c>
      <c r="AM12" s="29">
        <v>27.86</v>
      </c>
      <c r="AN12" s="29">
        <v>21.52</v>
      </c>
      <c r="AO12" s="29">
        <v>28.64</v>
      </c>
      <c r="AP12" s="29">
        <v>17.95</v>
      </c>
      <c r="AQ12" s="29">
        <v>24.82</v>
      </c>
      <c r="AR12" s="30">
        <v>18.059999999999999</v>
      </c>
      <c r="AS12" s="30">
        <v>24.97</v>
      </c>
      <c r="AT12" s="30">
        <v>18.170000000000002</v>
      </c>
      <c r="AU12" s="30">
        <v>25.12</v>
      </c>
      <c r="AV12" s="27" t="s">
        <v>52</v>
      </c>
      <c r="AW12" s="27" t="s">
        <v>53</v>
      </c>
      <c r="AX12" s="7"/>
    </row>
    <row r="13" spans="1:50" x14ac:dyDescent="0.3">
      <c r="A13" s="19" t="s">
        <v>48</v>
      </c>
      <c r="B13" s="20" t="s">
        <v>124</v>
      </c>
      <c r="C13" s="21">
        <v>7898133136634</v>
      </c>
      <c r="D13" s="22">
        <v>23792</v>
      </c>
      <c r="E13" s="23">
        <v>15000068</v>
      </c>
      <c r="F13" s="24" t="s">
        <v>208</v>
      </c>
      <c r="G13" s="25" t="s">
        <v>59</v>
      </c>
      <c r="H13" s="26" t="s">
        <v>27</v>
      </c>
      <c r="I13" s="27">
        <v>50</v>
      </c>
      <c r="J13" s="28">
        <f>VLOOKUP(E13,' Proposta Distribuidor'!E13:J133,6,)*107.5%</f>
        <v>3.8807499999999999</v>
      </c>
      <c r="K13" s="28">
        <v>3.5399999999999996</v>
      </c>
      <c r="L13" s="139">
        <f t="shared" si="0"/>
        <v>4.5655882352941175</v>
      </c>
      <c r="M13" s="148">
        <f t="shared" si="1"/>
        <v>3.8807499999999999</v>
      </c>
      <c r="N13" s="148">
        <f t="shared" si="1"/>
        <v>3.9264058823529409</v>
      </c>
      <c r="O13" s="148">
        <f t="shared" si="1"/>
        <v>3.9720617647058822</v>
      </c>
      <c r="P13" s="72">
        <f t="shared" si="1"/>
        <v>4.0177176470588236</v>
      </c>
      <c r="Q13" s="72">
        <f t="shared" si="1"/>
        <v>4.0633735294117646</v>
      </c>
      <c r="R13" s="72">
        <f t="shared" si="1"/>
        <v>4.1090294117647055</v>
      </c>
      <c r="S13" s="72">
        <f t="shared" si="1"/>
        <v>4.1546852941176464</v>
      </c>
      <c r="T13" s="72">
        <f t="shared" si="1"/>
        <v>4.2003411764705874</v>
      </c>
      <c r="U13" s="72">
        <f t="shared" si="1"/>
        <v>4.2459970588235283</v>
      </c>
      <c r="V13" s="72">
        <f t="shared" si="1"/>
        <v>4.5655882352941175</v>
      </c>
      <c r="W13" s="148">
        <f>VLOOKUP(E:E,'LISTA PREÇO 2022-Vigen 01.02.22'!E:V,18,FALSE)</f>
        <v>3.6535568450462068</v>
      </c>
      <c r="X13" s="149">
        <f>VLOOKUP(E:E,'LISTA PREÇO 2022-Vigen 01.02.22'!E:AK,33,FALSE)</f>
        <v>13.133000000000001</v>
      </c>
      <c r="Y13" s="148">
        <f>VLOOKUP(E:E,'LISTA PREÇO 2022-Vigen 01.02.22'!E:AH,30,FALSE)</f>
        <v>3.3</v>
      </c>
      <c r="Z13" s="148">
        <v>11.826675</v>
      </c>
      <c r="AA13" s="67">
        <f t="shared" si="2"/>
        <v>0.86151731838776868</v>
      </c>
      <c r="AC13" s="28">
        <v>19.93</v>
      </c>
      <c r="AD13" s="29">
        <v>15.9</v>
      </c>
      <c r="AE13" s="29">
        <v>21.32</v>
      </c>
      <c r="AF13" s="29">
        <v>18.37</v>
      </c>
      <c r="AG13" s="29">
        <v>24.53</v>
      </c>
      <c r="AH13" s="29">
        <v>19.649999999999999</v>
      </c>
      <c r="AI13" s="29">
        <v>26.19</v>
      </c>
      <c r="AJ13" s="29">
        <v>19.79</v>
      </c>
      <c r="AK13" s="29">
        <v>26.37</v>
      </c>
      <c r="AL13" s="29">
        <v>19.93</v>
      </c>
      <c r="AM13" s="29">
        <v>26.55</v>
      </c>
      <c r="AN13" s="29">
        <v>20.51</v>
      </c>
      <c r="AO13" s="29">
        <v>27.3</v>
      </c>
      <c r="AP13" s="29">
        <v>17.11</v>
      </c>
      <c r="AQ13" s="29">
        <v>23.65</v>
      </c>
      <c r="AR13" s="30">
        <v>17.21</v>
      </c>
      <c r="AS13" s="30">
        <v>23.79</v>
      </c>
      <c r="AT13" s="30">
        <v>17.32</v>
      </c>
      <c r="AU13" s="30">
        <v>23.94</v>
      </c>
      <c r="AV13" s="27" t="s">
        <v>52</v>
      </c>
      <c r="AW13" s="27" t="s">
        <v>55</v>
      </c>
      <c r="AX13" s="7"/>
    </row>
    <row r="14" spans="1:50" x14ac:dyDescent="0.3">
      <c r="A14" s="19" t="s">
        <v>48</v>
      </c>
      <c r="B14" s="20" t="s">
        <v>124</v>
      </c>
      <c r="C14" s="21">
        <v>7898133136757</v>
      </c>
      <c r="D14" s="22">
        <v>23794</v>
      </c>
      <c r="E14" s="23">
        <v>15000069</v>
      </c>
      <c r="F14" s="24" t="s">
        <v>207</v>
      </c>
      <c r="G14" s="25" t="s">
        <v>59</v>
      </c>
      <c r="H14" s="26" t="s">
        <v>27</v>
      </c>
      <c r="I14" s="27">
        <v>50</v>
      </c>
      <c r="J14" s="28">
        <f>VLOOKUP(E14,' Proposta Distribuidor'!E14:J134,6,)*107.5%</f>
        <v>3.8807499999999999</v>
      </c>
      <c r="K14" s="28">
        <v>3.5399999999999996</v>
      </c>
      <c r="L14" s="139">
        <f t="shared" si="0"/>
        <v>4.5655882352941175</v>
      </c>
      <c r="M14" s="148">
        <f t="shared" si="1"/>
        <v>3.8807499999999999</v>
      </c>
      <c r="N14" s="148">
        <f t="shared" si="1"/>
        <v>3.9264058823529409</v>
      </c>
      <c r="O14" s="148">
        <f t="shared" si="1"/>
        <v>3.9720617647058822</v>
      </c>
      <c r="P14" s="72">
        <f t="shared" si="1"/>
        <v>4.0177176470588236</v>
      </c>
      <c r="Q14" s="72">
        <f t="shared" si="1"/>
        <v>4.0633735294117646</v>
      </c>
      <c r="R14" s="72">
        <f t="shared" si="1"/>
        <v>4.1090294117647055</v>
      </c>
      <c r="S14" s="72">
        <f t="shared" si="1"/>
        <v>4.1546852941176464</v>
      </c>
      <c r="T14" s="72">
        <f t="shared" si="1"/>
        <v>4.2003411764705874</v>
      </c>
      <c r="U14" s="72">
        <f t="shared" si="1"/>
        <v>4.2459970588235283</v>
      </c>
      <c r="V14" s="72">
        <f t="shared" si="1"/>
        <v>4.5655882352941175</v>
      </c>
      <c r="W14" s="148">
        <f>VLOOKUP(E:E,'LISTA PREÇO 2022-Vigen 01.02.22'!E:V,18,FALSE)</f>
        <v>3.6535568450462068</v>
      </c>
      <c r="X14" s="149">
        <f>VLOOKUP(E:E,'LISTA PREÇO 2022-Vigen 01.02.22'!E:AK,33,FALSE)</f>
        <v>13.144000000000002</v>
      </c>
      <c r="Y14" s="148">
        <f>VLOOKUP(E:E,'LISTA PREÇO 2022-Vigen 01.02.22'!E:AH,30,FALSE)</f>
        <v>3.3</v>
      </c>
      <c r="Z14" s="148">
        <v>11.826675</v>
      </c>
      <c r="AA14" s="67">
        <f t="shared" si="2"/>
        <v>0.86151731838776868</v>
      </c>
      <c r="AC14" s="28">
        <v>25.03</v>
      </c>
      <c r="AD14" s="29">
        <v>19.97</v>
      </c>
      <c r="AE14" s="29">
        <v>26.78</v>
      </c>
      <c r="AF14" s="29">
        <v>23.08</v>
      </c>
      <c r="AG14" s="29">
        <v>30.83</v>
      </c>
      <c r="AH14" s="29">
        <v>24.68</v>
      </c>
      <c r="AI14" s="29">
        <v>32.89</v>
      </c>
      <c r="AJ14" s="29">
        <v>24.85</v>
      </c>
      <c r="AK14" s="29">
        <v>33.11</v>
      </c>
      <c r="AL14" s="29">
        <v>25.03</v>
      </c>
      <c r="AM14" s="29">
        <v>33.35</v>
      </c>
      <c r="AN14" s="29">
        <v>25.76</v>
      </c>
      <c r="AO14" s="29">
        <v>34.29</v>
      </c>
      <c r="AP14" s="29">
        <v>21.49</v>
      </c>
      <c r="AQ14" s="29">
        <v>29.71</v>
      </c>
      <c r="AR14" s="30">
        <v>21.62</v>
      </c>
      <c r="AS14" s="30">
        <v>29.89</v>
      </c>
      <c r="AT14" s="30">
        <v>21.75</v>
      </c>
      <c r="AU14" s="30">
        <v>30.07</v>
      </c>
      <c r="AV14" s="27" t="s">
        <v>52</v>
      </c>
      <c r="AW14" s="27" t="s">
        <v>55</v>
      </c>
      <c r="AX14" s="7"/>
    </row>
    <row r="15" spans="1:50" x14ac:dyDescent="0.3">
      <c r="A15" s="19" t="s">
        <v>48</v>
      </c>
      <c r="B15" s="20" t="s">
        <v>124</v>
      </c>
      <c r="C15" s="21">
        <v>7899470802725</v>
      </c>
      <c r="D15" s="22">
        <v>23670</v>
      </c>
      <c r="E15" s="23">
        <v>15000154</v>
      </c>
      <c r="F15" s="24" t="s">
        <v>212</v>
      </c>
      <c r="G15" s="25" t="s">
        <v>59</v>
      </c>
      <c r="H15" s="26" t="s">
        <v>27</v>
      </c>
      <c r="I15" s="27">
        <v>100</v>
      </c>
      <c r="J15" s="28">
        <f>VLOOKUP(E15,' Proposta Distribuidor'!E15:J135,6,)*107.5%</f>
        <v>22.79</v>
      </c>
      <c r="K15" s="28">
        <v>20.789999999999996</v>
      </c>
      <c r="L15" s="139">
        <f t="shared" si="0"/>
        <v>26.811764705882354</v>
      </c>
      <c r="M15" s="148">
        <f t="shared" si="1"/>
        <v>22.79</v>
      </c>
      <c r="N15" s="148">
        <f t="shared" si="1"/>
        <v>23.058117647058825</v>
      </c>
      <c r="O15" s="148">
        <f t="shared" si="1"/>
        <v>23.326235294117648</v>
      </c>
      <c r="P15" s="72">
        <f t="shared" si="1"/>
        <v>23.594352941176471</v>
      </c>
      <c r="Q15" s="72">
        <f t="shared" si="1"/>
        <v>23.862470588235293</v>
      </c>
      <c r="R15" s="72">
        <f t="shared" si="1"/>
        <v>24.13058823529412</v>
      </c>
      <c r="S15" s="72">
        <f t="shared" si="1"/>
        <v>24.398705882352939</v>
      </c>
      <c r="T15" s="72">
        <f t="shared" si="1"/>
        <v>24.666823529411765</v>
      </c>
      <c r="U15" s="72">
        <f t="shared" si="1"/>
        <v>24.934941176470584</v>
      </c>
      <c r="V15" s="72">
        <f t="shared" si="1"/>
        <v>26.811764705882354</v>
      </c>
      <c r="W15" s="148">
        <f>VLOOKUP(E:E,'LISTA PREÇO 2022-Vigen 01.02.22'!E:V,18,FALSE)</f>
        <v>21.480765097786374</v>
      </c>
      <c r="X15" s="148">
        <f>VLOOKUP(E:E,'LISTA PREÇO 2022-Vigen 01.02.22'!E:AK,33,FALSE)</f>
        <v>0</v>
      </c>
      <c r="Y15" s="148">
        <f>VLOOKUP(E:E,'LISTA PREÇO 2022-Vigen 01.02.22'!E:AH,30,FALSE)</f>
        <v>0</v>
      </c>
      <c r="Z15" s="148">
        <v>0</v>
      </c>
      <c r="AA15" s="67">
        <f t="shared" si="2"/>
        <v>0.8615620886353661</v>
      </c>
      <c r="AC15" s="28">
        <v>82.28</v>
      </c>
      <c r="AD15" s="29">
        <v>65.66</v>
      </c>
      <c r="AE15" s="29">
        <v>88.08</v>
      </c>
      <c r="AF15" s="29">
        <v>75.87</v>
      </c>
      <c r="AG15" s="29">
        <v>101.34</v>
      </c>
      <c r="AH15" s="29">
        <v>81.13</v>
      </c>
      <c r="AI15" s="29">
        <v>108.14</v>
      </c>
      <c r="AJ15" s="29">
        <v>81.7</v>
      </c>
      <c r="AK15" s="29">
        <v>108.87</v>
      </c>
      <c r="AL15" s="29">
        <v>82.28</v>
      </c>
      <c r="AM15" s="29">
        <v>109.62</v>
      </c>
      <c r="AN15" s="29">
        <v>84.66</v>
      </c>
      <c r="AO15" s="29">
        <v>112.69</v>
      </c>
      <c r="AP15" s="29">
        <v>70.63</v>
      </c>
      <c r="AQ15" s="29">
        <v>97.64</v>
      </c>
      <c r="AR15" s="30">
        <v>71.06</v>
      </c>
      <c r="AS15" s="30">
        <v>98.24</v>
      </c>
      <c r="AT15" s="30">
        <v>71.489999999999995</v>
      </c>
      <c r="AU15" s="30">
        <v>98.83</v>
      </c>
      <c r="AV15" s="27" t="s">
        <v>52</v>
      </c>
      <c r="AW15" s="27" t="s">
        <v>55</v>
      </c>
      <c r="AX15" s="7"/>
    </row>
    <row r="16" spans="1:50" x14ac:dyDescent="0.3">
      <c r="A16" s="19" t="s">
        <v>48</v>
      </c>
      <c r="B16" s="20" t="s">
        <v>124</v>
      </c>
      <c r="C16" s="21">
        <v>7899470805726</v>
      </c>
      <c r="D16" s="22">
        <v>27414</v>
      </c>
      <c r="E16" s="23">
        <v>15000220</v>
      </c>
      <c r="F16" s="24" t="s">
        <v>149</v>
      </c>
      <c r="G16" s="25" t="s">
        <v>59</v>
      </c>
      <c r="H16" s="26" t="s">
        <v>27</v>
      </c>
      <c r="I16" s="27">
        <v>100</v>
      </c>
      <c r="J16" s="28">
        <f>VLOOKUP(E16,' Proposta Distribuidor'!E16:J136,6,)*107.5%</f>
        <v>4.0742500000000001</v>
      </c>
      <c r="K16" s="28">
        <v>3.71</v>
      </c>
      <c r="L16" s="139">
        <f t="shared" si="0"/>
        <v>4.7932352941176477</v>
      </c>
      <c r="M16" s="148">
        <f t="shared" si="1"/>
        <v>4.0742500000000001</v>
      </c>
      <c r="N16" s="148">
        <f t="shared" si="1"/>
        <v>4.1221823529411772</v>
      </c>
      <c r="O16" s="148">
        <f t="shared" si="1"/>
        <v>4.1701147058823533</v>
      </c>
      <c r="P16" s="72">
        <f t="shared" si="1"/>
        <v>4.2180470588235304</v>
      </c>
      <c r="Q16" s="72">
        <f t="shared" si="1"/>
        <v>4.2659794117647065</v>
      </c>
      <c r="R16" s="72">
        <f t="shared" si="1"/>
        <v>4.3139117647058827</v>
      </c>
      <c r="S16" s="72">
        <f t="shared" si="1"/>
        <v>4.3618441176470588</v>
      </c>
      <c r="T16" s="72">
        <f t="shared" si="1"/>
        <v>4.4097764705882359</v>
      </c>
      <c r="U16" s="72">
        <f t="shared" si="1"/>
        <v>4.4577088235294111</v>
      </c>
      <c r="V16" s="72">
        <f t="shared" si="1"/>
        <v>4.7932352941176477</v>
      </c>
      <c r="W16" s="148">
        <f>VLOOKUP(E:E,'LISTA PREÇO 2022-Vigen 01.02.22'!E:V,18,FALSE)</f>
        <v>3.8362346872985174</v>
      </c>
      <c r="X16" s="148">
        <f>VLOOKUP(E:E,'LISTA PREÇO 2022-Vigen 01.02.22'!E:AK,33,FALSE)</f>
        <v>0</v>
      </c>
      <c r="Y16" s="148">
        <f>VLOOKUP(E:E,'LISTA PREÇO 2022-Vigen 01.02.22'!E:AH,30,FALSE)</f>
        <v>0</v>
      </c>
      <c r="Z16" s="148">
        <v>0</v>
      </c>
      <c r="AA16" s="67">
        <f t="shared" si="2"/>
        <v>0.86000831782263942</v>
      </c>
      <c r="AC16" s="28">
        <v>20.49</v>
      </c>
      <c r="AD16" s="29">
        <v>16.350000000000001</v>
      </c>
      <c r="AE16" s="29">
        <v>21.93</v>
      </c>
      <c r="AF16" s="29">
        <v>18.89</v>
      </c>
      <c r="AG16" s="29">
        <v>25.23</v>
      </c>
      <c r="AH16" s="29">
        <v>20.2</v>
      </c>
      <c r="AI16" s="29">
        <v>26.92</v>
      </c>
      <c r="AJ16" s="29">
        <v>20.34</v>
      </c>
      <c r="AK16" s="29">
        <v>27.1</v>
      </c>
      <c r="AL16" s="29">
        <v>20.49</v>
      </c>
      <c r="AM16" s="29">
        <v>27.3</v>
      </c>
      <c r="AN16" s="29">
        <v>21.08</v>
      </c>
      <c r="AO16" s="29">
        <v>28.06</v>
      </c>
      <c r="AP16" s="29">
        <v>17.59</v>
      </c>
      <c r="AQ16" s="29">
        <v>24.32</v>
      </c>
      <c r="AR16" s="30">
        <v>17.7</v>
      </c>
      <c r="AS16" s="30">
        <v>24.47</v>
      </c>
      <c r="AT16" s="30">
        <v>17.8</v>
      </c>
      <c r="AU16" s="30">
        <v>24.61</v>
      </c>
      <c r="AV16" s="27" t="s">
        <v>52</v>
      </c>
      <c r="AW16" s="27" t="s">
        <v>53</v>
      </c>
      <c r="AX16" s="7"/>
    </row>
    <row r="17" spans="1:50" x14ac:dyDescent="0.3">
      <c r="A17" s="19" t="s">
        <v>48</v>
      </c>
      <c r="B17" s="20" t="s">
        <v>124</v>
      </c>
      <c r="C17" s="21">
        <v>7899470805955</v>
      </c>
      <c r="D17" s="22">
        <v>30023</v>
      </c>
      <c r="E17" s="23">
        <v>15000130</v>
      </c>
      <c r="F17" s="176" t="s">
        <v>136</v>
      </c>
      <c r="G17" s="25" t="s">
        <v>69</v>
      </c>
      <c r="H17" s="26" t="s">
        <v>27</v>
      </c>
      <c r="I17" s="27">
        <v>50</v>
      </c>
      <c r="J17" s="28">
        <f>VLOOKUP(E17,' Proposta Distribuidor'!E17:J137,6,)*107.5%</f>
        <v>2.89175</v>
      </c>
      <c r="K17" s="28"/>
      <c r="L17" s="139">
        <f t="shared" si="0"/>
        <v>3.402058823529412</v>
      </c>
      <c r="M17" s="148">
        <f t="shared" ref="M17:V26" si="3">$L17*(100%-M$6)</f>
        <v>2.89175</v>
      </c>
      <c r="N17" s="148">
        <f t="shared" si="3"/>
        <v>2.9257705882352942</v>
      </c>
      <c r="O17" s="148">
        <f t="shared" si="3"/>
        <v>2.9597911764705884</v>
      </c>
      <c r="P17" s="72">
        <f t="shared" si="3"/>
        <v>2.9938117647058826</v>
      </c>
      <c r="Q17" s="72">
        <f t="shared" si="3"/>
        <v>3.0278323529411768</v>
      </c>
      <c r="R17" s="72">
        <f t="shared" si="3"/>
        <v>3.061852941176471</v>
      </c>
      <c r="S17" s="72">
        <f t="shared" si="3"/>
        <v>3.0958735294117647</v>
      </c>
      <c r="T17" s="72">
        <f t="shared" si="3"/>
        <v>3.1298941176470589</v>
      </c>
      <c r="U17" s="72">
        <f t="shared" si="3"/>
        <v>3.1639147058823527</v>
      </c>
      <c r="V17" s="72">
        <f t="shared" si="3"/>
        <v>3.402058823529412</v>
      </c>
      <c r="W17" s="148">
        <f>VLOOKUP(E:E,'LISTA PREÇO 2022-Vigen 01.02.22'!E:V,18,FALSE)</f>
        <v>0</v>
      </c>
      <c r="X17" s="148">
        <f>VLOOKUP(E:E,'LISTA PREÇO 2022-Vigen 01.02.22'!E:AK,33,FALSE)</f>
        <v>0</v>
      </c>
      <c r="Y17" s="148">
        <f>VLOOKUP(E:E,'LISTA PREÇO 2022-Vigen 01.02.22'!E:AH,30,FALSE)</f>
        <v>0</v>
      </c>
      <c r="Z17" s="148">
        <v>0</v>
      </c>
      <c r="AA17" s="67">
        <f t="shared" si="2"/>
        <v>0</v>
      </c>
      <c r="AC17" s="28">
        <v>26.65</v>
      </c>
      <c r="AD17" s="29">
        <v>21.26</v>
      </c>
      <c r="AE17" s="29">
        <v>28.52</v>
      </c>
      <c r="AF17" s="29">
        <v>24.57</v>
      </c>
      <c r="AG17" s="29">
        <v>32.82</v>
      </c>
      <c r="AH17" s="29">
        <v>26.28</v>
      </c>
      <c r="AI17" s="29">
        <v>35.020000000000003</v>
      </c>
      <c r="AJ17" s="29">
        <v>26.46</v>
      </c>
      <c r="AK17" s="29">
        <v>35.26</v>
      </c>
      <c r="AL17" s="29">
        <v>26.65</v>
      </c>
      <c r="AM17" s="29">
        <v>35.51</v>
      </c>
      <c r="AN17" s="29">
        <v>27.42</v>
      </c>
      <c r="AO17" s="29">
        <v>36.5</v>
      </c>
      <c r="AP17" s="29">
        <v>22.88</v>
      </c>
      <c r="AQ17" s="29">
        <v>31.63</v>
      </c>
      <c r="AR17" s="30">
        <v>23.02</v>
      </c>
      <c r="AS17" s="30">
        <v>31.82</v>
      </c>
      <c r="AT17" s="30">
        <v>23.16</v>
      </c>
      <c r="AU17" s="30">
        <v>32.020000000000003</v>
      </c>
      <c r="AV17" s="27" t="s">
        <v>52</v>
      </c>
      <c r="AW17" s="27" t="s">
        <v>55</v>
      </c>
      <c r="AX17" s="7"/>
    </row>
    <row r="18" spans="1:50" x14ac:dyDescent="0.3">
      <c r="A18" s="19" t="s">
        <v>48</v>
      </c>
      <c r="B18" s="20" t="s">
        <v>124</v>
      </c>
      <c r="C18" s="21">
        <v>7898133135941</v>
      </c>
      <c r="D18" s="22">
        <v>23805</v>
      </c>
      <c r="E18" s="23">
        <v>15000071</v>
      </c>
      <c r="F18" s="176" t="s">
        <v>206</v>
      </c>
      <c r="G18" s="25" t="s">
        <v>69</v>
      </c>
      <c r="H18" s="26" t="s">
        <v>27</v>
      </c>
      <c r="I18" s="27">
        <v>50</v>
      </c>
      <c r="J18" s="28">
        <f>VLOOKUP(E18,' Proposta Distribuidor'!E18:J138,6,)*107.5%</f>
        <v>3.02075</v>
      </c>
      <c r="K18" s="28">
        <v>2.7600000000000002</v>
      </c>
      <c r="L18" s="139">
        <f t="shared" si="0"/>
        <v>3.553823529411765</v>
      </c>
      <c r="M18" s="148">
        <f t="shared" si="3"/>
        <v>3.02075</v>
      </c>
      <c r="N18" s="148">
        <f t="shared" si="3"/>
        <v>3.0562882352941179</v>
      </c>
      <c r="O18" s="148">
        <f t="shared" si="3"/>
        <v>3.0918264705882357</v>
      </c>
      <c r="P18" s="72">
        <f t="shared" si="3"/>
        <v>3.127364705882353</v>
      </c>
      <c r="Q18" s="72">
        <f t="shared" si="3"/>
        <v>3.1629029411764709</v>
      </c>
      <c r="R18" s="72">
        <f t="shared" si="3"/>
        <v>3.1984411764705887</v>
      </c>
      <c r="S18" s="72">
        <f t="shared" si="3"/>
        <v>3.233979411764706</v>
      </c>
      <c r="T18" s="72">
        <f t="shared" si="3"/>
        <v>3.2695176470588234</v>
      </c>
      <c r="U18" s="72">
        <f t="shared" si="3"/>
        <v>3.3050558823529408</v>
      </c>
      <c r="V18" s="72">
        <f t="shared" si="3"/>
        <v>3.553823529411765</v>
      </c>
      <c r="W18" s="148">
        <f>VLOOKUP(E:E,'LISTA PREÇO 2022-Vigen 01.02.22'!E:V,18,FALSE)</f>
        <v>2.8862583279604554</v>
      </c>
      <c r="X18" s="148">
        <f>VLOOKUP(E:E,'LISTA PREÇO 2022-Vigen 01.02.22'!E:AK,33,FALSE)</f>
        <v>0</v>
      </c>
      <c r="Y18" s="148">
        <f>VLOOKUP(E:E,'LISTA PREÇO 2022-Vigen 01.02.22'!E:AH,30,FALSE)</f>
        <v>0</v>
      </c>
      <c r="Z18" s="148">
        <v>0</v>
      </c>
      <c r="AA18" s="67">
        <f t="shared" si="2"/>
        <v>0.86292035642362541</v>
      </c>
      <c r="AC18" s="28">
        <v>27.79</v>
      </c>
      <c r="AD18" s="29">
        <v>22.17</v>
      </c>
      <c r="AE18" s="29">
        <v>29.74</v>
      </c>
      <c r="AF18" s="29">
        <v>25.62</v>
      </c>
      <c r="AG18" s="29">
        <v>34.22</v>
      </c>
      <c r="AH18" s="29">
        <v>27.4</v>
      </c>
      <c r="AI18" s="29">
        <v>36.520000000000003</v>
      </c>
      <c r="AJ18" s="29">
        <v>27.59</v>
      </c>
      <c r="AK18" s="29">
        <v>36.76</v>
      </c>
      <c r="AL18" s="29">
        <v>27.79</v>
      </c>
      <c r="AM18" s="29">
        <v>37.03</v>
      </c>
      <c r="AN18" s="29">
        <v>28.6</v>
      </c>
      <c r="AO18" s="29">
        <v>38.07</v>
      </c>
      <c r="AP18" s="29">
        <v>23.86</v>
      </c>
      <c r="AQ18" s="29">
        <v>32.99</v>
      </c>
      <c r="AR18" s="30">
        <v>24</v>
      </c>
      <c r="AS18" s="30">
        <v>33.18</v>
      </c>
      <c r="AT18" s="30">
        <v>24.15</v>
      </c>
      <c r="AU18" s="30">
        <v>33.39</v>
      </c>
      <c r="AV18" s="27" t="s">
        <v>52</v>
      </c>
      <c r="AW18" s="27" t="s">
        <v>55</v>
      </c>
      <c r="AX18" s="7"/>
    </row>
    <row r="19" spans="1:50" x14ac:dyDescent="0.3">
      <c r="A19" s="34" t="s">
        <v>48</v>
      </c>
      <c r="B19" s="35" t="s">
        <v>124</v>
      </c>
      <c r="C19" s="36">
        <v>7899470802565</v>
      </c>
      <c r="D19" s="44">
        <v>28440</v>
      </c>
      <c r="E19" s="50">
        <v>15000117</v>
      </c>
      <c r="F19" s="37" t="s">
        <v>144</v>
      </c>
      <c r="G19" s="38" t="s">
        <v>78</v>
      </c>
      <c r="H19" s="46" t="s">
        <v>27</v>
      </c>
      <c r="I19" s="39">
        <v>200</v>
      </c>
      <c r="J19" s="28">
        <f>VLOOKUP(E19,' Proposta Distribuidor'!E19:J139,6,)*107.5%</f>
        <v>6.02</v>
      </c>
      <c r="K19" s="40">
        <v>5.4500000000000011</v>
      </c>
      <c r="L19" s="139">
        <f t="shared" si="0"/>
        <v>7.0823529411764703</v>
      </c>
      <c r="M19" s="148">
        <f t="shared" si="3"/>
        <v>6.02</v>
      </c>
      <c r="N19" s="148">
        <f t="shared" si="3"/>
        <v>6.0908235294117645</v>
      </c>
      <c r="O19" s="148">
        <f t="shared" si="3"/>
        <v>6.1616470588235295</v>
      </c>
      <c r="P19" s="72">
        <f t="shared" si="3"/>
        <v>6.2324705882352935</v>
      </c>
      <c r="Q19" s="72">
        <f t="shared" si="3"/>
        <v>6.3032941176470585</v>
      </c>
      <c r="R19" s="72">
        <f t="shared" si="3"/>
        <v>6.3741176470588234</v>
      </c>
      <c r="S19" s="72">
        <f t="shared" si="3"/>
        <v>6.4449411764705875</v>
      </c>
      <c r="T19" s="72">
        <f t="shared" si="3"/>
        <v>6.5157647058823525</v>
      </c>
      <c r="U19" s="72">
        <f t="shared" si="3"/>
        <v>6.5865882352941165</v>
      </c>
      <c r="V19" s="72">
        <f t="shared" si="3"/>
        <v>7.0823529411764703</v>
      </c>
      <c r="W19" s="148">
        <f>VLOOKUP(E:E,'LISTA PREÇO 2022-Vigen 01.02.22'!E:V,18,FALSE)</f>
        <v>5.6702127659574471</v>
      </c>
      <c r="X19" s="148">
        <f>VLOOKUP(E:E,'LISTA PREÇO 2022-Vigen 01.02.22'!E:AK,33,FALSE)</f>
        <v>8.1765000000000008</v>
      </c>
      <c r="Y19" s="148">
        <f>VLOOKUP(E:E,'LISTA PREÇO 2022-Vigen 01.02.22'!E:AH,30,FALSE)</f>
        <v>5.29</v>
      </c>
      <c r="Z19" s="148">
        <v>0</v>
      </c>
      <c r="AA19" s="67">
        <f t="shared" si="2"/>
        <v>0.85502030269472151</v>
      </c>
      <c r="AC19" s="40">
        <v>10.84</v>
      </c>
      <c r="AD19" s="41">
        <v>8.65</v>
      </c>
      <c r="AE19" s="41">
        <v>11.6</v>
      </c>
      <c r="AF19" s="41">
        <v>9.99</v>
      </c>
      <c r="AG19" s="41">
        <v>13.34</v>
      </c>
      <c r="AH19" s="41">
        <v>10.69</v>
      </c>
      <c r="AI19" s="41">
        <v>14.24</v>
      </c>
      <c r="AJ19" s="41">
        <v>10.76</v>
      </c>
      <c r="AK19" s="41">
        <v>14.33</v>
      </c>
      <c r="AL19" s="41">
        <v>10.84</v>
      </c>
      <c r="AM19" s="41">
        <v>14.44</v>
      </c>
      <c r="AN19" s="41">
        <v>11.15</v>
      </c>
      <c r="AO19" s="41">
        <v>14.84</v>
      </c>
      <c r="AP19" s="41">
        <v>9.31</v>
      </c>
      <c r="AQ19" s="41">
        <v>12.87</v>
      </c>
      <c r="AR19" s="42">
        <v>9.36</v>
      </c>
      <c r="AS19" s="42">
        <v>12.94</v>
      </c>
      <c r="AT19" s="42">
        <v>9.42</v>
      </c>
      <c r="AU19" s="42">
        <v>13.02</v>
      </c>
      <c r="AV19" s="39" t="s">
        <v>52</v>
      </c>
      <c r="AW19" s="39" t="s">
        <v>55</v>
      </c>
      <c r="AX19" s="51"/>
    </row>
    <row r="20" spans="1:50" x14ac:dyDescent="0.3">
      <c r="A20" s="19" t="s">
        <v>48</v>
      </c>
      <c r="B20" s="20" t="s">
        <v>124</v>
      </c>
      <c r="C20" s="21">
        <v>7899470805849</v>
      </c>
      <c r="D20" s="22">
        <v>33549</v>
      </c>
      <c r="E20" s="23">
        <v>15000131</v>
      </c>
      <c r="F20" s="24" t="s">
        <v>133</v>
      </c>
      <c r="G20" s="25" t="s">
        <v>51</v>
      </c>
      <c r="H20" s="26" t="s">
        <v>27</v>
      </c>
      <c r="I20" s="27">
        <v>50</v>
      </c>
      <c r="J20" s="28">
        <f>VLOOKUP(E20,' Proposta Distribuidor'!E20:J140,6,)*107.5%</f>
        <v>1.9027499999999999</v>
      </c>
      <c r="K20" s="28">
        <v>1.7400000000000002</v>
      </c>
      <c r="L20" s="139">
        <f t="shared" si="0"/>
        <v>2.2385294117647057</v>
      </c>
      <c r="M20" s="148">
        <f t="shared" si="3"/>
        <v>1.9027499999999997</v>
      </c>
      <c r="N20" s="148">
        <f t="shared" si="3"/>
        <v>1.9251352941176469</v>
      </c>
      <c r="O20" s="148">
        <f t="shared" si="3"/>
        <v>1.9475205882352939</v>
      </c>
      <c r="P20" s="72">
        <f t="shared" si="3"/>
        <v>1.969905882352941</v>
      </c>
      <c r="Q20" s="72">
        <f t="shared" si="3"/>
        <v>1.992291176470588</v>
      </c>
      <c r="R20" s="72">
        <f t="shared" si="3"/>
        <v>2.0146764705882352</v>
      </c>
      <c r="S20" s="72">
        <f t="shared" si="3"/>
        <v>2.0370617647058822</v>
      </c>
      <c r="T20" s="72">
        <f t="shared" si="3"/>
        <v>2.0594470588235292</v>
      </c>
      <c r="U20" s="72">
        <f t="shared" si="3"/>
        <v>2.0818323529411757</v>
      </c>
      <c r="V20" s="72">
        <f t="shared" si="3"/>
        <v>2.2385294117647057</v>
      </c>
      <c r="W20" s="148">
        <f>VLOOKUP(E:E,'LISTA PREÇO 2022-Vigen 01.02.22'!E:V,18,FALSE)</f>
        <v>1.7978723404255319</v>
      </c>
      <c r="X20" s="148">
        <f>VLOOKUP(E:E,'LISTA PREÇO 2022-Vigen 01.02.22'!E:AK,33,FALSE)</f>
        <v>0</v>
      </c>
      <c r="Y20" s="148">
        <f>VLOOKUP(E:E,'LISTA PREÇO 2022-Vigen 01.02.22'!E:AH,30,FALSE)</f>
        <v>0</v>
      </c>
      <c r="Z20" s="148">
        <v>0</v>
      </c>
      <c r="AA20" s="67">
        <f t="shared" si="2"/>
        <v>0.86366224324442709</v>
      </c>
      <c r="AC20" s="28">
        <v>5.48</v>
      </c>
      <c r="AD20" s="29">
        <v>4.49</v>
      </c>
      <c r="AE20" s="29">
        <v>6.2</v>
      </c>
      <c r="AF20" s="29">
        <v>5.0999999999999996</v>
      </c>
      <c r="AG20" s="29">
        <v>7.05</v>
      </c>
      <c r="AH20" s="29">
        <v>5.41</v>
      </c>
      <c r="AI20" s="29">
        <v>7.47</v>
      </c>
      <c r="AJ20" s="29">
        <v>5.44</v>
      </c>
      <c r="AK20" s="29">
        <v>7.52</v>
      </c>
      <c r="AL20" s="29">
        <v>5.48</v>
      </c>
      <c r="AM20" s="29">
        <v>7.58</v>
      </c>
      <c r="AN20" s="29">
        <v>5.62</v>
      </c>
      <c r="AO20" s="29">
        <v>7.77</v>
      </c>
      <c r="AP20" s="29">
        <v>5.41</v>
      </c>
      <c r="AQ20" s="29">
        <v>7.48</v>
      </c>
      <c r="AR20" s="30">
        <v>5.45</v>
      </c>
      <c r="AS20" s="30">
        <v>7.53</v>
      </c>
      <c r="AT20" s="30">
        <v>5.48</v>
      </c>
      <c r="AU20" s="30">
        <v>7.58</v>
      </c>
      <c r="AV20" s="27" t="s">
        <v>66</v>
      </c>
      <c r="AW20" s="27" t="s">
        <v>67</v>
      </c>
      <c r="AX20" s="7"/>
    </row>
    <row r="21" spans="1:50" x14ac:dyDescent="0.3">
      <c r="A21" s="34" t="s">
        <v>48</v>
      </c>
      <c r="B21" s="35" t="s">
        <v>124</v>
      </c>
      <c r="C21" s="36">
        <v>7899470804200</v>
      </c>
      <c r="D21" s="44">
        <v>44983</v>
      </c>
      <c r="E21" s="50">
        <v>15000211</v>
      </c>
      <c r="F21" s="37" t="s">
        <v>134</v>
      </c>
      <c r="G21" s="38" t="s">
        <v>59</v>
      </c>
      <c r="H21" s="46" t="s">
        <v>27</v>
      </c>
      <c r="I21" s="39">
        <v>100</v>
      </c>
      <c r="J21" s="28">
        <f>VLOOKUP(E21,' Proposta Distribuidor'!E21:J141,6,)*107.5%</f>
        <v>12.878500000000001</v>
      </c>
      <c r="K21" s="40">
        <v>11.750000000000002</v>
      </c>
      <c r="L21" s="139">
        <f t="shared" si="0"/>
        <v>15.151176470588236</v>
      </c>
      <c r="M21" s="148">
        <f t="shared" si="3"/>
        <v>12.878500000000001</v>
      </c>
      <c r="N21" s="148">
        <f t="shared" si="3"/>
        <v>13.030011764705883</v>
      </c>
      <c r="O21" s="148">
        <f t="shared" si="3"/>
        <v>13.181523529411766</v>
      </c>
      <c r="P21" s="72">
        <f t="shared" si="3"/>
        <v>13.333035294117648</v>
      </c>
      <c r="Q21" s="72">
        <f t="shared" si="3"/>
        <v>13.48454705882353</v>
      </c>
      <c r="R21" s="72">
        <f t="shared" si="3"/>
        <v>13.636058823529414</v>
      </c>
      <c r="S21" s="72">
        <f t="shared" si="3"/>
        <v>13.787570588235294</v>
      </c>
      <c r="T21" s="72">
        <f t="shared" si="3"/>
        <v>13.939082352941176</v>
      </c>
      <c r="U21" s="72">
        <f t="shared" si="3"/>
        <v>14.090594117647058</v>
      </c>
      <c r="V21" s="72">
        <f t="shared" si="3"/>
        <v>15.151176470588236</v>
      </c>
      <c r="W21" s="148">
        <f>VLOOKUP(E:E,'LISTA PREÇO 2022-Vigen 01.02.22'!E:V,18,FALSE)</f>
        <v>12.136479690522243</v>
      </c>
      <c r="X21" s="148">
        <f>VLOOKUP(E:E,'LISTA PREÇO 2022-Vigen 01.02.22'!E:AK,33,FALSE)</f>
        <v>0</v>
      </c>
      <c r="Y21" s="148">
        <f>VLOOKUP(E:E,'LISTA PREÇO 2022-Vigen 01.02.22'!E:AH,30,FALSE)</f>
        <v>0</v>
      </c>
      <c r="Z21" s="148">
        <v>0</v>
      </c>
      <c r="AA21" s="67">
        <f t="shared" si="2"/>
        <v>0.8616859278815252</v>
      </c>
      <c r="AC21" s="40">
        <v>50.38</v>
      </c>
      <c r="AD21" s="41">
        <v>40.200000000000003</v>
      </c>
      <c r="AE21" s="41">
        <v>53.92</v>
      </c>
      <c r="AF21" s="41">
        <v>46.45</v>
      </c>
      <c r="AG21" s="41">
        <v>62.04</v>
      </c>
      <c r="AH21" s="41">
        <v>49.68</v>
      </c>
      <c r="AI21" s="41">
        <v>66.22</v>
      </c>
      <c r="AJ21" s="41">
        <v>50.02</v>
      </c>
      <c r="AK21" s="41">
        <v>66.650000000000006</v>
      </c>
      <c r="AL21" s="41">
        <v>50.38</v>
      </c>
      <c r="AM21" s="41">
        <v>67.12</v>
      </c>
      <c r="AN21" s="41">
        <v>51.84</v>
      </c>
      <c r="AO21" s="41">
        <v>69</v>
      </c>
      <c r="AP21" s="41">
        <v>43.25</v>
      </c>
      <c r="AQ21" s="41">
        <v>59.79</v>
      </c>
      <c r="AR21" s="42">
        <v>43.51</v>
      </c>
      <c r="AS21" s="42">
        <v>60.15</v>
      </c>
      <c r="AT21" s="42">
        <v>43.78</v>
      </c>
      <c r="AU21" s="42">
        <v>60.52</v>
      </c>
      <c r="AV21" s="39" t="s">
        <v>52</v>
      </c>
      <c r="AW21" s="39" t="s">
        <v>53</v>
      </c>
      <c r="AX21" s="51"/>
    </row>
    <row r="22" spans="1:50" x14ac:dyDescent="0.3">
      <c r="A22" s="34" t="s">
        <v>48</v>
      </c>
      <c r="B22" s="35" t="s">
        <v>124</v>
      </c>
      <c r="C22" s="36">
        <v>7899470803647</v>
      </c>
      <c r="D22" s="44">
        <v>23815</v>
      </c>
      <c r="E22" s="50">
        <v>15000074</v>
      </c>
      <c r="F22" s="37" t="s">
        <v>205</v>
      </c>
      <c r="G22" s="38" t="s">
        <v>59</v>
      </c>
      <c r="H22" s="46" t="s">
        <v>27</v>
      </c>
      <c r="I22" s="39">
        <v>50</v>
      </c>
      <c r="J22" s="28">
        <f>VLOOKUP(E22,' Proposta Distribuidor'!E22:J142,6,)*107.5%</f>
        <v>16.544250000000002</v>
      </c>
      <c r="K22" s="40">
        <v>0</v>
      </c>
      <c r="L22" s="139">
        <f t="shared" si="0"/>
        <v>19.463823529411766</v>
      </c>
      <c r="M22" s="148">
        <f t="shared" si="3"/>
        <v>16.544250000000002</v>
      </c>
      <c r="N22" s="148">
        <f t="shared" si="3"/>
        <v>16.73888823529412</v>
      </c>
      <c r="O22" s="148">
        <f t="shared" si="3"/>
        <v>16.933526470588237</v>
      </c>
      <c r="P22" s="72">
        <f t="shared" si="3"/>
        <v>17.128164705882355</v>
      </c>
      <c r="Q22" s="72">
        <f t="shared" si="3"/>
        <v>17.322802941176473</v>
      </c>
      <c r="R22" s="72">
        <f t="shared" si="3"/>
        <v>17.517441176470591</v>
      </c>
      <c r="S22" s="72">
        <f t="shared" si="3"/>
        <v>17.712079411764705</v>
      </c>
      <c r="T22" s="72">
        <f t="shared" si="3"/>
        <v>17.906717647058823</v>
      </c>
      <c r="U22" s="72">
        <f t="shared" si="3"/>
        <v>18.101355882352937</v>
      </c>
      <c r="V22" s="72">
        <f t="shared" si="3"/>
        <v>19.463823529411766</v>
      </c>
      <c r="W22" s="148">
        <f>VLOOKUP(E:E,'LISTA PREÇO 2022-Vigen 01.02.22'!E:V,18,FALSE)</f>
        <v>15.585106382978724</v>
      </c>
      <c r="X22" s="148">
        <f>VLOOKUP(E:E,'LISTA PREÇO 2022-Vigen 01.02.22'!E:AK,33,FALSE)</f>
        <v>0</v>
      </c>
      <c r="Y22" s="148">
        <f>VLOOKUP(E:E,'LISTA PREÇO 2022-Vigen 01.02.22'!E:AH,30,FALSE)</f>
        <v>0</v>
      </c>
      <c r="Z22" s="148">
        <v>0</v>
      </c>
      <c r="AA22" s="67">
        <f t="shared" si="2"/>
        <v>0</v>
      </c>
      <c r="AC22" s="40">
        <v>50.25</v>
      </c>
      <c r="AD22" s="41">
        <v>40.1</v>
      </c>
      <c r="AE22" s="41">
        <v>53.79</v>
      </c>
      <c r="AF22" s="41">
        <v>46.33</v>
      </c>
      <c r="AG22" s="41">
        <v>61.88</v>
      </c>
      <c r="AH22" s="41">
        <v>49.55</v>
      </c>
      <c r="AI22" s="41">
        <v>66.040000000000006</v>
      </c>
      <c r="AJ22" s="41">
        <v>49.89</v>
      </c>
      <c r="AK22" s="41">
        <v>66.48</v>
      </c>
      <c r="AL22" s="41">
        <v>50.25</v>
      </c>
      <c r="AM22" s="41">
        <v>66.95</v>
      </c>
      <c r="AN22" s="41">
        <v>51.71</v>
      </c>
      <c r="AO22" s="41">
        <v>68.83</v>
      </c>
      <c r="AP22" s="41">
        <v>43.14</v>
      </c>
      <c r="AQ22" s="41">
        <v>59.64</v>
      </c>
      <c r="AR22" s="42">
        <v>43.4</v>
      </c>
      <c r="AS22" s="42">
        <v>60</v>
      </c>
      <c r="AT22" s="42">
        <v>43.66</v>
      </c>
      <c r="AU22" s="42">
        <v>60.36</v>
      </c>
      <c r="AV22" s="39" t="s">
        <v>52</v>
      </c>
      <c r="AW22" s="39" t="s">
        <v>53</v>
      </c>
      <c r="AX22" s="51"/>
    </row>
    <row r="23" spans="1:50" x14ac:dyDescent="0.3">
      <c r="A23" s="19" t="s">
        <v>48</v>
      </c>
      <c r="B23" s="20" t="s">
        <v>124</v>
      </c>
      <c r="C23" s="21">
        <v>7899470804149</v>
      </c>
      <c r="D23" s="22">
        <v>45087</v>
      </c>
      <c r="E23" s="23">
        <v>15000213</v>
      </c>
      <c r="F23" s="24" t="s">
        <v>135</v>
      </c>
      <c r="G23" s="25" t="s">
        <v>59</v>
      </c>
      <c r="H23" s="26" t="s">
        <v>27</v>
      </c>
      <c r="I23" s="27">
        <v>50</v>
      </c>
      <c r="J23" s="28">
        <f>VLOOKUP(E23,' Proposta Distribuidor'!E23:J143,6,)*107.5%</f>
        <v>18.231999999999999</v>
      </c>
      <c r="K23" s="28">
        <v>16.63</v>
      </c>
      <c r="L23" s="139">
        <f t="shared" si="0"/>
        <v>21.449411764705882</v>
      </c>
      <c r="M23" s="148">
        <f t="shared" si="3"/>
        <v>18.231999999999999</v>
      </c>
      <c r="N23" s="148">
        <f t="shared" si="3"/>
        <v>18.44649411764706</v>
      </c>
      <c r="O23" s="148">
        <f t="shared" si="3"/>
        <v>18.660988235294116</v>
      </c>
      <c r="P23" s="72">
        <f t="shared" si="3"/>
        <v>18.875482352941177</v>
      </c>
      <c r="Q23" s="72">
        <f t="shared" si="3"/>
        <v>19.089976470588237</v>
      </c>
      <c r="R23" s="72">
        <f t="shared" si="3"/>
        <v>19.304470588235294</v>
      </c>
      <c r="S23" s="72">
        <f t="shared" si="3"/>
        <v>19.51896470588235</v>
      </c>
      <c r="T23" s="72">
        <f t="shared" si="3"/>
        <v>19.733458823529411</v>
      </c>
      <c r="U23" s="72">
        <f t="shared" si="3"/>
        <v>19.947952941176467</v>
      </c>
      <c r="V23" s="72">
        <f t="shared" si="3"/>
        <v>21.449411764705882</v>
      </c>
      <c r="W23" s="148">
        <f>VLOOKUP(E:E,'LISTA PREÇO 2022-Vigen 01.02.22'!E:V,18,FALSE)</f>
        <v>17.182462927143781</v>
      </c>
      <c r="X23" s="149">
        <f>VLOOKUP(E:E,'LISTA PREÇO 2022-Vigen 01.02.22'!E:AK,33,FALSE)</f>
        <v>29.454599999999999</v>
      </c>
      <c r="Y23" s="148">
        <f>VLOOKUP(E:E,'LISTA PREÇO 2022-Vigen 01.02.22'!E:AH,30,FALSE)</f>
        <v>16.149999999999999</v>
      </c>
      <c r="Z23" s="148">
        <v>0</v>
      </c>
      <c r="AA23" s="67">
        <f t="shared" si="2"/>
        <v>0.86145848569060501</v>
      </c>
      <c r="AC23" s="28">
        <v>70.13</v>
      </c>
      <c r="AD23" s="29">
        <v>55.96</v>
      </c>
      <c r="AE23" s="29">
        <v>75.06</v>
      </c>
      <c r="AF23" s="29">
        <v>64.67</v>
      </c>
      <c r="AG23" s="29">
        <v>86.38</v>
      </c>
      <c r="AH23" s="29">
        <v>69.150000000000006</v>
      </c>
      <c r="AI23" s="29">
        <v>92.17</v>
      </c>
      <c r="AJ23" s="29">
        <v>69.64</v>
      </c>
      <c r="AK23" s="29">
        <v>92.8</v>
      </c>
      <c r="AL23" s="29">
        <v>70.13</v>
      </c>
      <c r="AM23" s="29">
        <v>93.44</v>
      </c>
      <c r="AN23" s="29">
        <v>72.16</v>
      </c>
      <c r="AO23" s="29">
        <v>96.05</v>
      </c>
      <c r="AP23" s="29">
        <v>60.2</v>
      </c>
      <c r="AQ23" s="29">
        <v>83.22</v>
      </c>
      <c r="AR23" s="30">
        <v>60.57</v>
      </c>
      <c r="AS23" s="30">
        <v>83.73</v>
      </c>
      <c r="AT23" s="30">
        <v>60.94</v>
      </c>
      <c r="AU23" s="30">
        <v>84.25</v>
      </c>
      <c r="AV23" s="27" t="s">
        <v>52</v>
      </c>
      <c r="AW23" s="27" t="s">
        <v>53</v>
      </c>
      <c r="AX23" s="7"/>
    </row>
    <row r="24" spans="1:50" x14ac:dyDescent="0.3">
      <c r="A24" s="19" t="s">
        <v>48</v>
      </c>
      <c r="B24" s="20" t="s">
        <v>124</v>
      </c>
      <c r="C24" s="21">
        <v>7898133137549</v>
      </c>
      <c r="D24" s="22">
        <v>23780</v>
      </c>
      <c r="E24" s="23">
        <v>15000158</v>
      </c>
      <c r="F24" s="24" t="s">
        <v>210</v>
      </c>
      <c r="G24" s="25" t="s">
        <v>37</v>
      </c>
      <c r="H24" s="26" t="s">
        <v>27</v>
      </c>
      <c r="I24" s="27">
        <v>100</v>
      </c>
      <c r="J24" s="28">
        <f>VLOOKUP(E24,' Proposta Distribuidor'!E24:J144,6,)*107.5%</f>
        <v>4.54725</v>
      </c>
      <c r="K24" s="28">
        <v>3.7899999999999996</v>
      </c>
      <c r="L24" s="139">
        <f t="shared" si="0"/>
        <v>5.3497058823529411</v>
      </c>
      <c r="M24" s="148">
        <f t="shared" si="3"/>
        <v>4.54725</v>
      </c>
      <c r="N24" s="148">
        <f t="shared" si="3"/>
        <v>4.6007470588235293</v>
      </c>
      <c r="O24" s="148">
        <f t="shared" si="3"/>
        <v>4.6542441176470586</v>
      </c>
      <c r="P24" s="72">
        <f t="shared" si="3"/>
        <v>4.7077411764705879</v>
      </c>
      <c r="Q24" s="72">
        <f t="shared" si="3"/>
        <v>4.761238235294118</v>
      </c>
      <c r="R24" s="72">
        <f t="shared" si="3"/>
        <v>4.8147352941176473</v>
      </c>
      <c r="S24" s="72">
        <f t="shared" si="3"/>
        <v>4.8682323529411757</v>
      </c>
      <c r="T24" s="72">
        <f t="shared" si="3"/>
        <v>4.921729411764705</v>
      </c>
      <c r="U24" s="72">
        <f t="shared" si="3"/>
        <v>4.9752264705882343</v>
      </c>
      <c r="V24" s="72">
        <f t="shared" si="3"/>
        <v>5.3497058823529411</v>
      </c>
      <c r="W24" s="148">
        <f>VLOOKUP(E:E,'LISTA PREÇO 2022-Vigen 01.02.22'!E:V,18,FALSE)</f>
        <v>3.915375026864389</v>
      </c>
      <c r="X24" s="148">
        <f>VLOOKUP(E:E,'LISTA PREÇO 2022-Vigen 01.02.22'!E:AK,33,FALSE)</f>
        <v>5.0799999999999983</v>
      </c>
      <c r="Y24" s="148">
        <f>VLOOKUP(E:E,'LISTA PREÇO 2022-Vigen 01.02.22'!E:AH,30,FALSE)</f>
        <v>3.68</v>
      </c>
      <c r="Z24" s="148">
        <v>0</v>
      </c>
      <c r="AA24" s="67">
        <f t="shared" si="2"/>
        <v>0.78716684687326266</v>
      </c>
      <c r="AC24" s="28">
        <v>25.56</v>
      </c>
      <c r="AD24" s="29">
        <v>20.39</v>
      </c>
      <c r="AE24" s="29">
        <v>27.35</v>
      </c>
      <c r="AF24" s="29">
        <v>23.57</v>
      </c>
      <c r="AG24" s="29">
        <v>31.48</v>
      </c>
      <c r="AH24" s="29">
        <v>25.2</v>
      </c>
      <c r="AI24" s="29">
        <v>33.590000000000003</v>
      </c>
      <c r="AJ24" s="29">
        <v>25.38</v>
      </c>
      <c r="AK24" s="29">
        <v>33.82</v>
      </c>
      <c r="AL24" s="29">
        <v>25.56</v>
      </c>
      <c r="AM24" s="29">
        <v>34.049999999999997</v>
      </c>
      <c r="AN24" s="29">
        <v>26.3</v>
      </c>
      <c r="AO24" s="29">
        <v>35.01</v>
      </c>
      <c r="AP24" s="29">
        <v>21.94</v>
      </c>
      <c r="AQ24" s="29">
        <v>30.33</v>
      </c>
      <c r="AR24" s="30">
        <v>22.08</v>
      </c>
      <c r="AS24" s="30">
        <v>30.52</v>
      </c>
      <c r="AT24" s="30">
        <v>22.21</v>
      </c>
      <c r="AU24" s="30">
        <v>30.7</v>
      </c>
      <c r="AV24" s="27" t="s">
        <v>52</v>
      </c>
      <c r="AW24" s="27" t="s">
        <v>55</v>
      </c>
      <c r="AX24" s="7"/>
    </row>
    <row r="25" spans="1:50" x14ac:dyDescent="0.3">
      <c r="A25" s="19" t="s">
        <v>48</v>
      </c>
      <c r="B25" s="20" t="s">
        <v>124</v>
      </c>
      <c r="C25" s="21">
        <v>7899470802282</v>
      </c>
      <c r="D25" s="22">
        <v>23783</v>
      </c>
      <c r="E25" s="23">
        <v>15000159</v>
      </c>
      <c r="F25" s="24" t="s">
        <v>209</v>
      </c>
      <c r="G25" s="25" t="s">
        <v>78</v>
      </c>
      <c r="H25" s="26" t="s">
        <v>27</v>
      </c>
      <c r="I25" s="27">
        <v>100</v>
      </c>
      <c r="J25" s="28">
        <f>VLOOKUP(E25,' Proposta Distribuidor'!E25:J145,6,)*107.5%</f>
        <v>10.244749999999998</v>
      </c>
      <c r="K25" s="28">
        <v>9.35</v>
      </c>
      <c r="L25" s="139">
        <f t="shared" si="0"/>
        <v>12.052647058823528</v>
      </c>
      <c r="M25" s="148">
        <f t="shared" si="3"/>
        <v>10.244749999999998</v>
      </c>
      <c r="N25" s="148">
        <f t="shared" si="3"/>
        <v>10.365276470588233</v>
      </c>
      <c r="O25" s="148">
        <f t="shared" si="3"/>
        <v>10.48580294117647</v>
      </c>
      <c r="P25" s="72">
        <f t="shared" si="3"/>
        <v>10.606329411764705</v>
      </c>
      <c r="Q25" s="72">
        <f t="shared" si="3"/>
        <v>10.72685588235294</v>
      </c>
      <c r="R25" s="72">
        <f t="shared" si="3"/>
        <v>10.847382352941175</v>
      </c>
      <c r="S25" s="72">
        <f t="shared" si="3"/>
        <v>10.96790882352941</v>
      </c>
      <c r="T25" s="72">
        <f t="shared" si="3"/>
        <v>11.088435294117645</v>
      </c>
      <c r="U25" s="72">
        <f t="shared" si="3"/>
        <v>11.208961764705879</v>
      </c>
      <c r="V25" s="72">
        <f t="shared" si="3"/>
        <v>12.052647058823528</v>
      </c>
      <c r="W25" s="148">
        <f>VLOOKUP(E:E,'LISTA PREÇO 2022-Vigen 01.02.22'!E:V,18,FALSE)</f>
        <v>9.6604341285192366</v>
      </c>
      <c r="X25" s="148">
        <f>VLOOKUP(E:E,'LISTA PREÇO 2022-Vigen 01.02.22'!E:AK,33,FALSE)</f>
        <v>0</v>
      </c>
      <c r="Y25" s="148">
        <f>VLOOKUP(E:E,'LISTA PREÇO 2022-Vigen 01.02.22'!E:AH,30,FALSE)</f>
        <v>0</v>
      </c>
      <c r="Z25" s="148">
        <v>0</v>
      </c>
      <c r="AA25" s="67">
        <f t="shared" si="2"/>
        <v>0.86195910642578455</v>
      </c>
      <c r="AC25" s="28">
        <v>38.29</v>
      </c>
      <c r="AD25" s="29">
        <v>30.55</v>
      </c>
      <c r="AE25" s="29">
        <v>40.98</v>
      </c>
      <c r="AF25" s="29">
        <v>35.31</v>
      </c>
      <c r="AG25" s="29">
        <v>47.16</v>
      </c>
      <c r="AH25" s="29">
        <v>37.75</v>
      </c>
      <c r="AI25" s="29">
        <v>50.31</v>
      </c>
      <c r="AJ25" s="29">
        <v>38.020000000000003</v>
      </c>
      <c r="AK25" s="29">
        <v>50.66</v>
      </c>
      <c r="AL25" s="29">
        <v>38.29</v>
      </c>
      <c r="AM25" s="29">
        <v>51.01</v>
      </c>
      <c r="AN25" s="29">
        <v>39.4</v>
      </c>
      <c r="AO25" s="29">
        <v>52.44</v>
      </c>
      <c r="AP25" s="29">
        <v>32.869999999999997</v>
      </c>
      <c r="AQ25" s="29">
        <v>45.44</v>
      </c>
      <c r="AR25" s="30">
        <v>33.07</v>
      </c>
      <c r="AS25" s="30">
        <v>45.72</v>
      </c>
      <c r="AT25" s="30">
        <v>33.270000000000003</v>
      </c>
      <c r="AU25" s="30">
        <v>45.99</v>
      </c>
      <c r="AV25" s="27" t="s">
        <v>52</v>
      </c>
      <c r="AW25" s="27" t="s">
        <v>55</v>
      </c>
      <c r="AX25" s="7"/>
    </row>
    <row r="26" spans="1:50" x14ac:dyDescent="0.3">
      <c r="A26" s="34" t="s">
        <v>48</v>
      </c>
      <c r="B26" s="35" t="s">
        <v>124</v>
      </c>
      <c r="C26" s="36">
        <v>7899470803067</v>
      </c>
      <c r="D26" s="44">
        <v>24129</v>
      </c>
      <c r="E26" s="50">
        <v>15000114</v>
      </c>
      <c r="F26" s="37" t="s">
        <v>153</v>
      </c>
      <c r="G26" s="38" t="s">
        <v>78</v>
      </c>
      <c r="H26" s="46" t="s">
        <v>27</v>
      </c>
      <c r="I26" s="39">
        <v>60</v>
      </c>
      <c r="J26" s="28">
        <f>VLOOKUP(E26,' Proposta Distribuidor'!E26:J146,6,)*107.5%</f>
        <v>11.663749999999999</v>
      </c>
      <c r="K26" s="40">
        <v>10.649524479999998</v>
      </c>
      <c r="L26" s="139">
        <f t="shared" si="0"/>
        <v>13.722058823529411</v>
      </c>
      <c r="M26" s="148">
        <f t="shared" si="3"/>
        <v>11.663749999999999</v>
      </c>
      <c r="N26" s="148">
        <f t="shared" si="3"/>
        <v>11.800970588235293</v>
      </c>
      <c r="O26" s="148">
        <f t="shared" si="3"/>
        <v>11.938191176470587</v>
      </c>
      <c r="P26" s="72">
        <f t="shared" si="3"/>
        <v>12.075411764705882</v>
      </c>
      <c r="Q26" s="72">
        <f t="shared" si="3"/>
        <v>12.212632352941176</v>
      </c>
      <c r="R26" s="72">
        <f t="shared" si="3"/>
        <v>12.34985294117647</v>
      </c>
      <c r="S26" s="72">
        <f t="shared" si="3"/>
        <v>12.487073529411763</v>
      </c>
      <c r="T26" s="72">
        <f t="shared" si="3"/>
        <v>12.624294117647057</v>
      </c>
      <c r="U26" s="72">
        <f t="shared" si="3"/>
        <v>12.76151470588235</v>
      </c>
      <c r="V26" s="72">
        <f t="shared" si="3"/>
        <v>13.722058823529411</v>
      </c>
      <c r="W26" s="148">
        <f>VLOOKUP(E:E,'LISTA PREÇO 2022-Vigen 01.02.22'!E:V,18,FALSE)</f>
        <v>10.98936170212766</v>
      </c>
      <c r="X26" s="148">
        <f>VLOOKUP(E:E,'LISTA PREÇO 2022-Vigen 01.02.22'!E:AK,33,FALSE)</f>
        <v>0</v>
      </c>
      <c r="Y26" s="148">
        <f>VLOOKUP(E:E,'LISTA PREÇO 2022-Vigen 01.02.22'!E:AH,30,FALSE)</f>
        <v>0</v>
      </c>
      <c r="Z26" s="148">
        <v>0</v>
      </c>
      <c r="AA26" s="67">
        <f t="shared" si="2"/>
        <v>0.86231994265232959</v>
      </c>
      <c r="AC26" s="40">
        <v>43.4</v>
      </c>
      <c r="AD26" s="41">
        <v>34.630000000000003</v>
      </c>
      <c r="AE26" s="41">
        <v>46.45</v>
      </c>
      <c r="AF26" s="41">
        <v>40.020000000000003</v>
      </c>
      <c r="AG26" s="41">
        <v>53.45</v>
      </c>
      <c r="AH26" s="41">
        <v>42.79</v>
      </c>
      <c r="AI26" s="41">
        <v>57.03</v>
      </c>
      <c r="AJ26" s="41">
        <v>43.09</v>
      </c>
      <c r="AK26" s="41">
        <v>57.42</v>
      </c>
      <c r="AL26" s="41">
        <v>43.4</v>
      </c>
      <c r="AM26" s="41">
        <v>57.82</v>
      </c>
      <c r="AN26" s="41">
        <v>44.66</v>
      </c>
      <c r="AO26" s="41">
        <v>59.44</v>
      </c>
      <c r="AP26" s="41">
        <v>37.26</v>
      </c>
      <c r="AQ26" s="41">
        <v>51.51</v>
      </c>
      <c r="AR26" s="42">
        <v>37.479999999999997</v>
      </c>
      <c r="AS26" s="42">
        <v>51.81</v>
      </c>
      <c r="AT26" s="42">
        <v>37.71</v>
      </c>
      <c r="AU26" s="42">
        <v>52.13</v>
      </c>
      <c r="AV26" s="39" t="s">
        <v>52</v>
      </c>
      <c r="AW26" s="39" t="s">
        <v>55</v>
      </c>
      <c r="AX26" s="51"/>
    </row>
    <row r="27" spans="1:50" x14ac:dyDescent="0.3">
      <c r="A27" s="19" t="s">
        <v>48</v>
      </c>
      <c r="B27" s="20" t="s">
        <v>124</v>
      </c>
      <c r="C27" s="21">
        <v>7899470802299</v>
      </c>
      <c r="D27" s="22">
        <v>23830</v>
      </c>
      <c r="E27" s="23">
        <v>15000160</v>
      </c>
      <c r="F27" s="24" t="s">
        <v>202</v>
      </c>
      <c r="G27" s="25" t="s">
        <v>59</v>
      </c>
      <c r="H27" s="26" t="s">
        <v>27</v>
      </c>
      <c r="I27" s="27">
        <v>50</v>
      </c>
      <c r="J27" s="28">
        <f>VLOOKUP(E27,' Proposta Distribuidor'!E27:J147,6,)*107.5%</f>
        <v>11.857249999999999</v>
      </c>
      <c r="K27" s="28">
        <v>10.82</v>
      </c>
      <c r="L27" s="139">
        <f t="shared" si="0"/>
        <v>13.949705882352941</v>
      </c>
      <c r="M27" s="148">
        <f t="shared" ref="M27:V36" si="4">$L27*(100%-M$6)</f>
        <v>11.857249999999999</v>
      </c>
      <c r="N27" s="148">
        <f t="shared" si="4"/>
        <v>11.996747058823528</v>
      </c>
      <c r="O27" s="148">
        <f t="shared" si="4"/>
        <v>12.136244117647058</v>
      </c>
      <c r="P27" s="72">
        <f t="shared" si="4"/>
        <v>12.275741176470587</v>
      </c>
      <c r="Q27" s="72">
        <f t="shared" si="4"/>
        <v>12.415238235294117</v>
      </c>
      <c r="R27" s="72">
        <f t="shared" si="4"/>
        <v>12.554735294117647</v>
      </c>
      <c r="S27" s="72">
        <f t="shared" si="4"/>
        <v>12.694232352941174</v>
      </c>
      <c r="T27" s="72">
        <f t="shared" si="4"/>
        <v>12.833729411764704</v>
      </c>
      <c r="U27" s="72">
        <f t="shared" si="4"/>
        <v>12.973226470588232</v>
      </c>
      <c r="V27" s="72">
        <f t="shared" si="4"/>
        <v>13.949705882352941</v>
      </c>
      <c r="W27" s="148">
        <f>VLOOKUP(E:E,'LISTA PREÇO 2022-Vigen 01.02.22'!E:V,18,FALSE)</f>
        <v>11.178336557059962</v>
      </c>
      <c r="X27" s="148">
        <f>VLOOKUP(E:E,'LISTA PREÇO 2022-Vigen 01.02.22'!E:AK,33,FALSE)</f>
        <v>0</v>
      </c>
      <c r="Y27" s="148">
        <f>VLOOKUP(E:E,'LISTA PREÇO 2022-Vigen 01.02.22'!E:AH,30,FALSE)</f>
        <v>0</v>
      </c>
      <c r="Z27" s="148">
        <v>0</v>
      </c>
      <c r="AA27" s="67">
        <f t="shared" si="2"/>
        <v>0.86182621509109525</v>
      </c>
      <c r="AC27" s="28">
        <v>52.01</v>
      </c>
      <c r="AD27" s="29">
        <v>41.5</v>
      </c>
      <c r="AE27" s="29">
        <v>55.67</v>
      </c>
      <c r="AF27" s="29">
        <v>47.96</v>
      </c>
      <c r="AG27" s="29">
        <v>64.06</v>
      </c>
      <c r="AH27" s="29">
        <v>51.28</v>
      </c>
      <c r="AI27" s="29">
        <v>68.349999999999994</v>
      </c>
      <c r="AJ27" s="29">
        <v>51.64</v>
      </c>
      <c r="AK27" s="29">
        <v>68.81</v>
      </c>
      <c r="AL27" s="29">
        <v>52.01</v>
      </c>
      <c r="AM27" s="29">
        <v>69.290000000000006</v>
      </c>
      <c r="AN27" s="29">
        <v>53.52</v>
      </c>
      <c r="AO27" s="29">
        <v>71.239999999999995</v>
      </c>
      <c r="AP27" s="29">
        <v>44.65</v>
      </c>
      <c r="AQ27" s="29">
        <v>61.73</v>
      </c>
      <c r="AR27" s="30">
        <v>44.92</v>
      </c>
      <c r="AS27" s="30">
        <v>62.1</v>
      </c>
      <c r="AT27" s="30">
        <v>45.19</v>
      </c>
      <c r="AU27" s="30">
        <v>62.47</v>
      </c>
      <c r="AV27" s="27" t="s">
        <v>52</v>
      </c>
      <c r="AW27" s="27" t="s">
        <v>55</v>
      </c>
      <c r="AX27" s="7"/>
    </row>
    <row r="28" spans="1:50" x14ac:dyDescent="0.3">
      <c r="A28" s="19" t="s">
        <v>48</v>
      </c>
      <c r="B28" s="20" t="s">
        <v>124</v>
      </c>
      <c r="C28" s="21">
        <v>7898133131110</v>
      </c>
      <c r="D28" s="22">
        <v>23825</v>
      </c>
      <c r="E28" s="23">
        <v>15000273</v>
      </c>
      <c r="F28" s="24" t="s">
        <v>292</v>
      </c>
      <c r="G28" s="25" t="s">
        <v>69</v>
      </c>
      <c r="H28" s="26" t="s">
        <v>27</v>
      </c>
      <c r="I28" s="27">
        <v>30</v>
      </c>
      <c r="J28" s="28">
        <f>VLOOKUP(E28,' Proposta Distribuidor'!E28:J148,6,)*107.5%</f>
        <v>3.8914999999999997</v>
      </c>
      <c r="K28" s="28">
        <v>3.55</v>
      </c>
      <c r="L28" s="139">
        <f t="shared" si="0"/>
        <v>4.578235294117647</v>
      </c>
      <c r="M28" s="148">
        <f t="shared" si="4"/>
        <v>3.8914999999999997</v>
      </c>
      <c r="N28" s="148">
        <f t="shared" si="4"/>
        <v>3.9372823529411765</v>
      </c>
      <c r="O28" s="148">
        <f t="shared" si="4"/>
        <v>3.9830647058823527</v>
      </c>
      <c r="P28" s="72">
        <f t="shared" si="4"/>
        <v>4.028847058823529</v>
      </c>
      <c r="Q28" s="72">
        <f t="shared" si="4"/>
        <v>4.0746294117647057</v>
      </c>
      <c r="R28" s="72">
        <f t="shared" si="4"/>
        <v>4.1204117647058824</v>
      </c>
      <c r="S28" s="72">
        <f t="shared" si="4"/>
        <v>4.1661941176470583</v>
      </c>
      <c r="T28" s="72">
        <f t="shared" si="4"/>
        <v>4.211976470588235</v>
      </c>
      <c r="U28" s="72">
        <f t="shared" si="4"/>
        <v>4.2577588235294108</v>
      </c>
      <c r="V28" s="72">
        <f t="shared" si="4"/>
        <v>4.578235294117647</v>
      </c>
      <c r="W28" s="148">
        <f>VLOOKUP(E:E,'LISTA PREÇO 2022-Vigen 01.02.22'!E:V,18,FALSE)</f>
        <v>3.6643026004728139</v>
      </c>
      <c r="X28" s="148">
        <f>VLOOKUP(E:E,'LISTA PREÇO 2022-Vigen 01.02.22'!E:AK,33,FALSE)</f>
        <v>0</v>
      </c>
      <c r="Y28" s="148">
        <f>VLOOKUP(E:E,'LISTA PREÇO 2022-Vigen 01.02.22'!E:AH,30,FALSE)</f>
        <v>0</v>
      </c>
      <c r="Z28" s="148">
        <v>0</v>
      </c>
      <c r="AA28" s="67">
        <f t="shared" si="2"/>
        <v>0.8615643782032063</v>
      </c>
      <c r="AC28" s="28">
        <v>15.13</v>
      </c>
      <c r="AD28" s="29">
        <v>12.07</v>
      </c>
      <c r="AE28" s="29">
        <v>16.190000000000001</v>
      </c>
      <c r="AF28" s="29">
        <v>13.95</v>
      </c>
      <c r="AG28" s="29">
        <v>18.63</v>
      </c>
      <c r="AH28" s="29">
        <v>14.92</v>
      </c>
      <c r="AI28" s="29">
        <v>19.88</v>
      </c>
      <c r="AJ28" s="29">
        <v>15.02</v>
      </c>
      <c r="AK28" s="29">
        <v>20.010000000000002</v>
      </c>
      <c r="AL28" s="29">
        <v>15.13</v>
      </c>
      <c r="AM28" s="29">
        <v>20.16</v>
      </c>
      <c r="AN28" s="29">
        <v>15.57</v>
      </c>
      <c r="AO28" s="29">
        <v>20.72</v>
      </c>
      <c r="AP28" s="29">
        <v>12.99</v>
      </c>
      <c r="AQ28" s="29">
        <v>17.96</v>
      </c>
      <c r="AR28" s="30">
        <v>13.07</v>
      </c>
      <c r="AS28" s="30">
        <v>18.07</v>
      </c>
      <c r="AT28" s="30">
        <v>13.15</v>
      </c>
      <c r="AU28" s="30">
        <v>18.18</v>
      </c>
      <c r="AV28" s="27" t="s">
        <v>52</v>
      </c>
      <c r="AW28" s="27" t="s">
        <v>55</v>
      </c>
      <c r="AX28" s="7"/>
    </row>
    <row r="29" spans="1:50" x14ac:dyDescent="0.3">
      <c r="A29" s="34" t="s">
        <v>48</v>
      </c>
      <c r="B29" s="35" t="s">
        <v>124</v>
      </c>
      <c r="C29" s="36">
        <v>7898133131400</v>
      </c>
      <c r="D29" s="44">
        <v>23828</v>
      </c>
      <c r="E29" s="50">
        <v>15000079</v>
      </c>
      <c r="F29" s="37" t="s">
        <v>203</v>
      </c>
      <c r="G29" s="38" t="s">
        <v>59</v>
      </c>
      <c r="H29" s="46" t="s">
        <v>27</v>
      </c>
      <c r="I29" s="39">
        <v>200</v>
      </c>
      <c r="J29" s="28">
        <f>VLOOKUP(E29,' Proposta Distribuidor'!E29:J149,6,)*107.5%</f>
        <v>1.591</v>
      </c>
      <c r="K29" s="40">
        <v>1.45</v>
      </c>
      <c r="L29" s="139">
        <f t="shared" si="0"/>
        <v>1.871764705882353</v>
      </c>
      <c r="M29" s="148">
        <f t="shared" si="4"/>
        <v>1.591</v>
      </c>
      <c r="N29" s="148">
        <f t="shared" si="4"/>
        <v>1.6097176470588235</v>
      </c>
      <c r="O29" s="148">
        <f t="shared" si="4"/>
        <v>1.6284352941176472</v>
      </c>
      <c r="P29" s="72">
        <f t="shared" si="4"/>
        <v>1.6471529411764707</v>
      </c>
      <c r="Q29" s="72">
        <f t="shared" si="4"/>
        <v>1.6658705882352942</v>
      </c>
      <c r="R29" s="72">
        <f t="shared" si="4"/>
        <v>1.6845882352941177</v>
      </c>
      <c r="S29" s="72">
        <f t="shared" si="4"/>
        <v>1.703305882352941</v>
      </c>
      <c r="T29" s="72">
        <f t="shared" si="4"/>
        <v>1.7220235294117647</v>
      </c>
      <c r="U29" s="72">
        <f t="shared" si="4"/>
        <v>1.740741176470588</v>
      </c>
      <c r="V29" s="72">
        <f t="shared" si="4"/>
        <v>1.871764705882353</v>
      </c>
      <c r="W29" s="148">
        <f>VLOOKUP(E:E,'LISTA PREÇO 2022-Vigen 01.02.22'!E:V,18,FALSE)</f>
        <v>1.5</v>
      </c>
      <c r="X29" s="148">
        <f>VLOOKUP(E:E,'LISTA PREÇO 2022-Vigen 01.02.22'!E:AK,33,FALSE)</f>
        <v>0</v>
      </c>
      <c r="Y29" s="148">
        <f>VLOOKUP(E:E,'LISTA PREÇO 2022-Vigen 01.02.22'!E:AH,30,FALSE)</f>
        <v>1.4</v>
      </c>
      <c r="Z29" s="148">
        <v>0</v>
      </c>
      <c r="AA29" s="67">
        <f t="shared" si="2"/>
        <v>0.8607444653956281</v>
      </c>
      <c r="AC29" s="40">
        <v>6.92</v>
      </c>
      <c r="AD29" s="41">
        <v>5.52</v>
      </c>
      <c r="AE29" s="41">
        <v>7.4</v>
      </c>
      <c r="AF29" s="41">
        <v>6.38</v>
      </c>
      <c r="AG29" s="41">
        <v>8.52</v>
      </c>
      <c r="AH29" s="41">
        <v>6.82</v>
      </c>
      <c r="AI29" s="41">
        <v>9.09</v>
      </c>
      <c r="AJ29" s="41">
        <v>6.87</v>
      </c>
      <c r="AK29" s="41">
        <v>9.15</v>
      </c>
      <c r="AL29" s="41">
        <v>6.92</v>
      </c>
      <c r="AM29" s="41">
        <v>9.2200000000000006</v>
      </c>
      <c r="AN29" s="41">
        <v>7.12</v>
      </c>
      <c r="AO29" s="41">
        <v>9.48</v>
      </c>
      <c r="AP29" s="41">
        <v>5.94</v>
      </c>
      <c r="AQ29" s="41">
        <v>8.2100000000000009</v>
      </c>
      <c r="AR29" s="42">
        <v>5.98</v>
      </c>
      <c r="AS29" s="42">
        <v>8.27</v>
      </c>
      <c r="AT29" s="42">
        <v>6.01</v>
      </c>
      <c r="AU29" s="42">
        <v>8.31</v>
      </c>
      <c r="AV29" s="39" t="s">
        <v>52</v>
      </c>
      <c r="AW29" s="39" t="s">
        <v>55</v>
      </c>
      <c r="AX29" s="51"/>
    </row>
    <row r="30" spans="1:50" x14ac:dyDescent="0.3">
      <c r="A30" s="19" t="s">
        <v>48</v>
      </c>
      <c r="B30" s="20" t="s">
        <v>124</v>
      </c>
      <c r="C30" s="21">
        <v>7898133139253</v>
      </c>
      <c r="D30" s="22">
        <v>23833</v>
      </c>
      <c r="E30" s="23">
        <v>15000080</v>
      </c>
      <c r="F30" s="24" t="s">
        <v>201</v>
      </c>
      <c r="G30" s="25" t="s">
        <v>111</v>
      </c>
      <c r="H30" s="26" t="s">
        <v>27</v>
      </c>
      <c r="I30" s="27">
        <v>24</v>
      </c>
      <c r="J30" s="28">
        <f>VLOOKUP(E30,' Proposta Distribuidor'!E30:J150,6,)*107.5%</f>
        <v>4.2677500000000004</v>
      </c>
      <c r="K30" s="28">
        <v>4.08</v>
      </c>
      <c r="L30" s="139">
        <f t="shared" si="0"/>
        <v>5.020882352941177</v>
      </c>
      <c r="M30" s="148">
        <f t="shared" si="4"/>
        <v>4.2677500000000004</v>
      </c>
      <c r="N30" s="148">
        <f t="shared" si="4"/>
        <v>4.3179588235294117</v>
      </c>
      <c r="O30" s="148">
        <f t="shared" si="4"/>
        <v>4.368167647058824</v>
      </c>
      <c r="P30" s="72">
        <f t="shared" si="4"/>
        <v>4.4183764705882362</v>
      </c>
      <c r="Q30" s="72">
        <f t="shared" si="4"/>
        <v>4.4685852941176476</v>
      </c>
      <c r="R30" s="72">
        <f t="shared" si="4"/>
        <v>4.5187941176470598</v>
      </c>
      <c r="S30" s="72">
        <f t="shared" si="4"/>
        <v>4.5690029411764703</v>
      </c>
      <c r="T30" s="72">
        <f t="shared" si="4"/>
        <v>4.6192117647058826</v>
      </c>
      <c r="U30" s="72">
        <f t="shared" si="4"/>
        <v>4.6694205882352939</v>
      </c>
      <c r="V30" s="72">
        <f t="shared" si="4"/>
        <v>5.020882352941177</v>
      </c>
      <c r="W30" s="148">
        <f>VLOOKUP(E:E,'LISTA PREÇO 2022-Vigen 01.02.22'!E:V,18,FALSE)</f>
        <v>4.0189125295508283</v>
      </c>
      <c r="X30" s="148">
        <f>VLOOKUP(E:E,'LISTA PREÇO 2022-Vigen 01.02.22'!E:AK,33,FALSE)</f>
        <v>6.8249999999999993</v>
      </c>
      <c r="Y30" s="148">
        <f>VLOOKUP(E:E,'LISTA PREÇO 2022-Vigen 01.02.22'!E:AH,30,FALSE)</f>
        <v>3.78</v>
      </c>
      <c r="Z30" s="148">
        <v>6.4595474999999993</v>
      </c>
      <c r="AA30" s="67">
        <f t="shared" si="2"/>
        <v>0.90289574912619819</v>
      </c>
      <c r="AC30" s="28">
        <v>17.77</v>
      </c>
      <c r="AD30" s="29">
        <v>14.18</v>
      </c>
      <c r="AE30" s="29">
        <v>19.02</v>
      </c>
      <c r="AF30" s="29">
        <v>16.38</v>
      </c>
      <c r="AG30" s="29">
        <v>21.88</v>
      </c>
      <c r="AH30" s="29">
        <v>17.52</v>
      </c>
      <c r="AI30" s="29">
        <v>23.35</v>
      </c>
      <c r="AJ30" s="29">
        <v>17.64</v>
      </c>
      <c r="AK30" s="29">
        <v>23.5</v>
      </c>
      <c r="AL30" s="29">
        <v>17.77</v>
      </c>
      <c r="AM30" s="29">
        <v>23.68</v>
      </c>
      <c r="AN30" s="29">
        <v>18.28</v>
      </c>
      <c r="AO30" s="29">
        <v>24.33</v>
      </c>
      <c r="AP30" s="29">
        <v>15.26</v>
      </c>
      <c r="AQ30" s="29">
        <v>21.1</v>
      </c>
      <c r="AR30" s="30">
        <v>15.35</v>
      </c>
      <c r="AS30" s="30">
        <v>21.22</v>
      </c>
      <c r="AT30" s="30">
        <v>15.44</v>
      </c>
      <c r="AU30" s="30">
        <v>21.35</v>
      </c>
      <c r="AV30" s="27" t="s">
        <v>52</v>
      </c>
      <c r="AW30" s="27" t="s">
        <v>53</v>
      </c>
      <c r="AX30" s="7"/>
    </row>
    <row r="31" spans="1:50" x14ac:dyDescent="0.3">
      <c r="A31" s="19" t="s">
        <v>48</v>
      </c>
      <c r="B31" s="20" t="s">
        <v>124</v>
      </c>
      <c r="C31" s="21">
        <v>7898133139246</v>
      </c>
      <c r="D31" s="22">
        <v>23836</v>
      </c>
      <c r="E31" s="23">
        <v>15000081</v>
      </c>
      <c r="F31" s="24" t="s">
        <v>200</v>
      </c>
      <c r="G31" s="25" t="s">
        <v>111</v>
      </c>
      <c r="H31" s="26" t="s">
        <v>27</v>
      </c>
      <c r="I31" s="27">
        <v>24</v>
      </c>
      <c r="J31" s="28">
        <f>VLOOKUP(E31,' Proposta Distribuidor'!E31:J151,6,)*107.5%</f>
        <v>4.2677500000000004</v>
      </c>
      <c r="K31" s="28">
        <v>4.08</v>
      </c>
      <c r="L31" s="139">
        <f t="shared" si="0"/>
        <v>5.020882352941177</v>
      </c>
      <c r="M31" s="148">
        <f t="shared" si="4"/>
        <v>4.2677500000000004</v>
      </c>
      <c r="N31" s="148">
        <f t="shared" si="4"/>
        <v>4.3179588235294117</v>
      </c>
      <c r="O31" s="148">
        <f t="shared" si="4"/>
        <v>4.368167647058824</v>
      </c>
      <c r="P31" s="72">
        <f t="shared" si="4"/>
        <v>4.4183764705882362</v>
      </c>
      <c r="Q31" s="72">
        <f t="shared" si="4"/>
        <v>4.4685852941176476</v>
      </c>
      <c r="R31" s="72">
        <f t="shared" si="4"/>
        <v>4.5187941176470598</v>
      </c>
      <c r="S31" s="72">
        <f t="shared" si="4"/>
        <v>4.5690029411764703</v>
      </c>
      <c r="T31" s="72">
        <f t="shared" si="4"/>
        <v>4.6192117647058826</v>
      </c>
      <c r="U31" s="72">
        <f t="shared" si="4"/>
        <v>4.6694205882352939</v>
      </c>
      <c r="V31" s="72">
        <f t="shared" si="4"/>
        <v>5.020882352941177</v>
      </c>
      <c r="W31" s="148">
        <f>VLOOKUP(E:E,'LISTA PREÇO 2022-Vigen 01.02.22'!E:V,18,FALSE)</f>
        <v>4.0189125295508283</v>
      </c>
      <c r="X31" s="148">
        <f>VLOOKUP(E:E,'LISTA PREÇO 2022-Vigen 01.02.22'!E:AK,33,FALSE)</f>
        <v>0</v>
      </c>
      <c r="Y31" s="148">
        <f>VLOOKUP(E:E,'LISTA PREÇO 2022-Vigen 01.02.22'!E:AH,30,FALSE)</f>
        <v>3.78</v>
      </c>
      <c r="Z31" s="148">
        <v>0</v>
      </c>
      <c r="AA31" s="67">
        <f t="shared" si="2"/>
        <v>0.90289574912619819</v>
      </c>
      <c r="AC31" s="28">
        <v>17.760000000000002</v>
      </c>
      <c r="AD31" s="29">
        <v>14.17</v>
      </c>
      <c r="AE31" s="29">
        <v>19</v>
      </c>
      <c r="AF31" s="29">
        <v>16.37</v>
      </c>
      <c r="AG31" s="29">
        <v>21.86</v>
      </c>
      <c r="AH31" s="29">
        <v>17.510000000000002</v>
      </c>
      <c r="AI31" s="29">
        <v>23.34</v>
      </c>
      <c r="AJ31" s="29">
        <v>17.63</v>
      </c>
      <c r="AK31" s="29">
        <v>23.49</v>
      </c>
      <c r="AL31" s="29">
        <v>17.760000000000002</v>
      </c>
      <c r="AM31" s="29">
        <v>23.66</v>
      </c>
      <c r="AN31" s="29">
        <v>18.27</v>
      </c>
      <c r="AO31" s="29">
        <v>24.32</v>
      </c>
      <c r="AP31" s="29">
        <v>15.25</v>
      </c>
      <c r="AQ31" s="29">
        <v>21.08</v>
      </c>
      <c r="AR31" s="30">
        <v>15.34</v>
      </c>
      <c r="AS31" s="30">
        <v>21.21</v>
      </c>
      <c r="AT31" s="30">
        <v>15.43</v>
      </c>
      <c r="AU31" s="30">
        <v>21.33</v>
      </c>
      <c r="AV31" s="27" t="s">
        <v>52</v>
      </c>
      <c r="AW31" s="27" t="s">
        <v>53</v>
      </c>
      <c r="AX31" s="7"/>
    </row>
    <row r="32" spans="1:50" x14ac:dyDescent="0.3">
      <c r="A32" s="19" t="s">
        <v>48</v>
      </c>
      <c r="B32" s="20" t="s">
        <v>124</v>
      </c>
      <c r="C32" s="21">
        <v>7898133139277</v>
      </c>
      <c r="D32" s="22">
        <v>23839</v>
      </c>
      <c r="E32" s="23">
        <v>15000082</v>
      </c>
      <c r="F32" s="24" t="s">
        <v>199</v>
      </c>
      <c r="G32" s="25" t="s">
        <v>111</v>
      </c>
      <c r="H32" s="26" t="s">
        <v>27</v>
      </c>
      <c r="I32" s="27">
        <v>24</v>
      </c>
      <c r="J32" s="28">
        <f>VLOOKUP(E32,' Proposta Distribuidor'!E32:J152,6,)*107.5%</f>
        <v>4.2677500000000004</v>
      </c>
      <c r="K32" s="28">
        <v>4.08</v>
      </c>
      <c r="L32" s="139">
        <f t="shared" si="0"/>
        <v>5.020882352941177</v>
      </c>
      <c r="M32" s="148">
        <f t="shared" si="4"/>
        <v>4.2677500000000004</v>
      </c>
      <c r="N32" s="148">
        <f t="shared" si="4"/>
        <v>4.3179588235294117</v>
      </c>
      <c r="O32" s="148">
        <f t="shared" si="4"/>
        <v>4.368167647058824</v>
      </c>
      <c r="P32" s="72">
        <f t="shared" si="4"/>
        <v>4.4183764705882362</v>
      </c>
      <c r="Q32" s="72">
        <f t="shared" si="4"/>
        <v>4.4685852941176476</v>
      </c>
      <c r="R32" s="72">
        <f t="shared" si="4"/>
        <v>4.5187941176470598</v>
      </c>
      <c r="S32" s="72">
        <f t="shared" si="4"/>
        <v>4.5690029411764703</v>
      </c>
      <c r="T32" s="72">
        <f t="shared" si="4"/>
        <v>4.6192117647058826</v>
      </c>
      <c r="U32" s="72">
        <f t="shared" si="4"/>
        <v>4.6694205882352939</v>
      </c>
      <c r="V32" s="72">
        <f t="shared" si="4"/>
        <v>5.020882352941177</v>
      </c>
      <c r="W32" s="148">
        <f>VLOOKUP(E:E,'LISTA PREÇO 2022-Vigen 01.02.22'!E:V,18,FALSE)</f>
        <v>4.0189125295508283</v>
      </c>
      <c r="X32" s="148">
        <f>VLOOKUP(E:E,'LISTA PREÇO 2022-Vigen 01.02.22'!E:AK,33,FALSE)</f>
        <v>0</v>
      </c>
      <c r="Y32" s="148">
        <f>VLOOKUP(E:E,'LISTA PREÇO 2022-Vigen 01.02.22'!E:AH,30,FALSE)</f>
        <v>3.78</v>
      </c>
      <c r="Z32" s="148">
        <v>0</v>
      </c>
      <c r="AA32" s="67">
        <f t="shared" si="2"/>
        <v>0.90289574912619819</v>
      </c>
      <c r="AC32" s="28">
        <v>17.77</v>
      </c>
      <c r="AD32" s="29">
        <v>14.18</v>
      </c>
      <c r="AE32" s="29">
        <v>19.02</v>
      </c>
      <c r="AF32" s="29">
        <v>16.38</v>
      </c>
      <c r="AG32" s="29">
        <v>21.88</v>
      </c>
      <c r="AH32" s="29">
        <v>17.52</v>
      </c>
      <c r="AI32" s="29">
        <v>23.35</v>
      </c>
      <c r="AJ32" s="29">
        <v>17.64</v>
      </c>
      <c r="AK32" s="29">
        <v>23.5</v>
      </c>
      <c r="AL32" s="29">
        <v>17.77</v>
      </c>
      <c r="AM32" s="29">
        <v>23.68</v>
      </c>
      <c r="AN32" s="29">
        <v>18.28</v>
      </c>
      <c r="AO32" s="29">
        <v>24.33</v>
      </c>
      <c r="AP32" s="29">
        <v>15.26</v>
      </c>
      <c r="AQ32" s="29">
        <v>21.1</v>
      </c>
      <c r="AR32" s="30">
        <v>15.35</v>
      </c>
      <c r="AS32" s="30">
        <v>21.22</v>
      </c>
      <c r="AT32" s="30">
        <v>15.44</v>
      </c>
      <c r="AU32" s="30">
        <v>21.35</v>
      </c>
      <c r="AV32" s="27" t="s">
        <v>52</v>
      </c>
      <c r="AW32" s="27" t="s">
        <v>53</v>
      </c>
      <c r="AX32" s="7"/>
    </row>
    <row r="33" spans="1:50" x14ac:dyDescent="0.3">
      <c r="A33" s="19" t="s">
        <v>48</v>
      </c>
      <c r="B33" s="20" t="s">
        <v>124</v>
      </c>
      <c r="C33" s="21">
        <v>7898133139260</v>
      </c>
      <c r="D33" s="22">
        <v>23843</v>
      </c>
      <c r="E33" s="23">
        <v>15000083</v>
      </c>
      <c r="F33" s="24" t="s">
        <v>197</v>
      </c>
      <c r="G33" s="25" t="s">
        <v>111</v>
      </c>
      <c r="H33" s="26" t="s">
        <v>27</v>
      </c>
      <c r="I33" s="27">
        <v>24</v>
      </c>
      <c r="J33" s="28">
        <f>VLOOKUP(E33,' Proposta Distribuidor'!E33:J153,6,)*107.5%</f>
        <v>4.2677500000000004</v>
      </c>
      <c r="K33" s="28">
        <v>4.08</v>
      </c>
      <c r="L33" s="139">
        <f t="shared" si="0"/>
        <v>5.020882352941177</v>
      </c>
      <c r="M33" s="148">
        <f t="shared" si="4"/>
        <v>4.2677500000000004</v>
      </c>
      <c r="N33" s="148">
        <f t="shared" si="4"/>
        <v>4.3179588235294117</v>
      </c>
      <c r="O33" s="148">
        <f t="shared" si="4"/>
        <v>4.368167647058824</v>
      </c>
      <c r="P33" s="72">
        <f t="shared" si="4"/>
        <v>4.4183764705882362</v>
      </c>
      <c r="Q33" s="72">
        <f t="shared" si="4"/>
        <v>4.4685852941176476</v>
      </c>
      <c r="R33" s="72">
        <f t="shared" si="4"/>
        <v>4.5187941176470598</v>
      </c>
      <c r="S33" s="72">
        <f t="shared" si="4"/>
        <v>4.5690029411764703</v>
      </c>
      <c r="T33" s="72">
        <f t="shared" si="4"/>
        <v>4.6192117647058826</v>
      </c>
      <c r="U33" s="72">
        <f t="shared" si="4"/>
        <v>4.6694205882352939</v>
      </c>
      <c r="V33" s="72">
        <f t="shared" si="4"/>
        <v>5.020882352941177</v>
      </c>
      <c r="W33" s="148">
        <f>VLOOKUP(E:E,'LISTA PREÇO 2022-Vigen 01.02.22'!E:V,18,FALSE)</f>
        <v>4.0189125295508283</v>
      </c>
      <c r="X33" s="148">
        <f>VLOOKUP(E:E,'LISTA PREÇO 2022-Vigen 01.02.22'!E:AK,33,FALSE)</f>
        <v>6.8249999999999993</v>
      </c>
      <c r="Y33" s="148">
        <f>VLOOKUP(E:E,'LISTA PREÇO 2022-Vigen 01.02.22'!E:AH,30,FALSE)</f>
        <v>3.78</v>
      </c>
      <c r="Z33" s="148">
        <v>0</v>
      </c>
      <c r="AA33" s="67">
        <f t="shared" si="2"/>
        <v>0.90289574912619819</v>
      </c>
      <c r="AC33" s="28">
        <v>17.77</v>
      </c>
      <c r="AD33" s="29">
        <v>14.18</v>
      </c>
      <c r="AE33" s="29">
        <v>19.02</v>
      </c>
      <c r="AF33" s="29">
        <v>16.38</v>
      </c>
      <c r="AG33" s="29">
        <v>21.88</v>
      </c>
      <c r="AH33" s="29">
        <v>17.52</v>
      </c>
      <c r="AI33" s="29">
        <v>23.35</v>
      </c>
      <c r="AJ33" s="29">
        <v>17.64</v>
      </c>
      <c r="AK33" s="29">
        <v>23.5</v>
      </c>
      <c r="AL33" s="29">
        <v>17.77</v>
      </c>
      <c r="AM33" s="29">
        <v>23.68</v>
      </c>
      <c r="AN33" s="29">
        <v>18.28</v>
      </c>
      <c r="AO33" s="29">
        <v>24.33</v>
      </c>
      <c r="AP33" s="29">
        <v>15.26</v>
      </c>
      <c r="AQ33" s="29">
        <v>21.1</v>
      </c>
      <c r="AR33" s="30">
        <v>15.35</v>
      </c>
      <c r="AS33" s="30">
        <v>21.22</v>
      </c>
      <c r="AT33" s="30">
        <v>15.44</v>
      </c>
      <c r="AU33" s="30">
        <v>21.35</v>
      </c>
      <c r="AV33" s="27" t="s">
        <v>52</v>
      </c>
      <c r="AW33" s="27" t="s">
        <v>53</v>
      </c>
      <c r="AX33" s="7"/>
    </row>
    <row r="34" spans="1:50" x14ac:dyDescent="0.3">
      <c r="A34" s="19" t="s">
        <v>48</v>
      </c>
      <c r="B34" s="20" t="s">
        <v>124</v>
      </c>
      <c r="C34" s="21">
        <v>7898133139239</v>
      </c>
      <c r="D34" s="22">
        <v>23846</v>
      </c>
      <c r="E34" s="23">
        <v>15000084</v>
      </c>
      <c r="F34" s="24" t="s">
        <v>196</v>
      </c>
      <c r="G34" s="25" t="s">
        <v>111</v>
      </c>
      <c r="H34" s="26" t="s">
        <v>27</v>
      </c>
      <c r="I34" s="27">
        <v>24</v>
      </c>
      <c r="J34" s="28">
        <f>VLOOKUP(E34,' Proposta Distribuidor'!E34:J154,6,)*107.5%</f>
        <v>4.2677500000000004</v>
      </c>
      <c r="K34" s="28">
        <v>4.08</v>
      </c>
      <c r="L34" s="139">
        <f t="shared" si="0"/>
        <v>5.020882352941177</v>
      </c>
      <c r="M34" s="148">
        <f t="shared" si="4"/>
        <v>4.2677500000000004</v>
      </c>
      <c r="N34" s="148">
        <f t="shared" si="4"/>
        <v>4.3179588235294117</v>
      </c>
      <c r="O34" s="148">
        <f t="shared" si="4"/>
        <v>4.368167647058824</v>
      </c>
      <c r="P34" s="72">
        <f t="shared" si="4"/>
        <v>4.4183764705882362</v>
      </c>
      <c r="Q34" s="72">
        <f t="shared" si="4"/>
        <v>4.4685852941176476</v>
      </c>
      <c r="R34" s="72">
        <f t="shared" si="4"/>
        <v>4.5187941176470598</v>
      </c>
      <c r="S34" s="72">
        <f t="shared" si="4"/>
        <v>4.5690029411764703</v>
      </c>
      <c r="T34" s="72">
        <f t="shared" si="4"/>
        <v>4.6192117647058826</v>
      </c>
      <c r="U34" s="72">
        <f t="shared" si="4"/>
        <v>4.6694205882352939</v>
      </c>
      <c r="V34" s="72">
        <f t="shared" si="4"/>
        <v>5.020882352941177</v>
      </c>
      <c r="W34" s="148">
        <f>VLOOKUP(E:E,'LISTA PREÇO 2022-Vigen 01.02.22'!E:V,18,FALSE)</f>
        <v>4.0189125295508283</v>
      </c>
      <c r="X34" s="148">
        <f>VLOOKUP(E:E,'LISTA PREÇO 2022-Vigen 01.02.22'!E:AK,33,FALSE)</f>
        <v>0</v>
      </c>
      <c r="Y34" s="148">
        <f>VLOOKUP(E:E,'LISTA PREÇO 2022-Vigen 01.02.22'!E:AH,30,FALSE)</f>
        <v>3.78</v>
      </c>
      <c r="Z34" s="148">
        <v>0</v>
      </c>
      <c r="AA34" s="67">
        <f t="shared" si="2"/>
        <v>0.90289574912619819</v>
      </c>
      <c r="AC34" s="28">
        <v>17.77</v>
      </c>
      <c r="AD34" s="29">
        <v>14.18</v>
      </c>
      <c r="AE34" s="29">
        <v>19.02</v>
      </c>
      <c r="AF34" s="29">
        <v>16.38</v>
      </c>
      <c r="AG34" s="29">
        <v>21.88</v>
      </c>
      <c r="AH34" s="29">
        <v>17.52</v>
      </c>
      <c r="AI34" s="29">
        <v>23.35</v>
      </c>
      <c r="AJ34" s="29">
        <v>17.64</v>
      </c>
      <c r="AK34" s="29">
        <v>23.5</v>
      </c>
      <c r="AL34" s="29">
        <v>17.77</v>
      </c>
      <c r="AM34" s="29">
        <v>23.68</v>
      </c>
      <c r="AN34" s="29">
        <v>18.28</v>
      </c>
      <c r="AO34" s="29">
        <v>24.33</v>
      </c>
      <c r="AP34" s="29">
        <v>15.26</v>
      </c>
      <c r="AQ34" s="29">
        <v>21.1</v>
      </c>
      <c r="AR34" s="30">
        <v>15.35</v>
      </c>
      <c r="AS34" s="30">
        <v>21.22</v>
      </c>
      <c r="AT34" s="30">
        <v>15.44</v>
      </c>
      <c r="AU34" s="30">
        <v>21.35</v>
      </c>
      <c r="AV34" s="27" t="s">
        <v>52</v>
      </c>
      <c r="AW34" s="27" t="s">
        <v>53</v>
      </c>
      <c r="AX34" s="7"/>
    </row>
    <row r="35" spans="1:50" x14ac:dyDescent="0.3">
      <c r="A35" s="19" t="s">
        <v>48</v>
      </c>
      <c r="B35" s="20" t="s">
        <v>124</v>
      </c>
      <c r="C35" s="21">
        <v>7898133137297</v>
      </c>
      <c r="D35" s="22">
        <v>23842</v>
      </c>
      <c r="E35" s="23">
        <v>15000161</v>
      </c>
      <c r="F35" s="24" t="s">
        <v>198</v>
      </c>
      <c r="G35" s="25" t="s">
        <v>111</v>
      </c>
      <c r="H35" s="26" t="s">
        <v>27</v>
      </c>
      <c r="I35" s="27">
        <v>30</v>
      </c>
      <c r="J35" s="28">
        <f>VLOOKUP(E35,' Proposta Distribuidor'!E35:J155,6,)*107.5%</f>
        <v>4.7192499999999997</v>
      </c>
      <c r="K35" s="28">
        <v>4.3099999999999996</v>
      </c>
      <c r="L35" s="139">
        <f t="shared" si="0"/>
        <v>5.5520588235294115</v>
      </c>
      <c r="M35" s="148">
        <f t="shared" si="4"/>
        <v>4.7192499999999997</v>
      </c>
      <c r="N35" s="148">
        <f t="shared" si="4"/>
        <v>4.7747705882352935</v>
      </c>
      <c r="O35" s="148">
        <f t="shared" si="4"/>
        <v>4.8302911764705883</v>
      </c>
      <c r="P35" s="72">
        <f t="shared" si="4"/>
        <v>4.8858117647058821</v>
      </c>
      <c r="Q35" s="72">
        <f t="shared" si="4"/>
        <v>4.9413323529411759</v>
      </c>
      <c r="R35" s="72">
        <f t="shared" si="4"/>
        <v>4.9968529411764706</v>
      </c>
      <c r="S35" s="72">
        <f t="shared" si="4"/>
        <v>5.0523735294117644</v>
      </c>
      <c r="T35" s="72">
        <f t="shared" si="4"/>
        <v>5.1078941176470583</v>
      </c>
      <c r="U35" s="72">
        <f t="shared" si="4"/>
        <v>5.1634147058823521</v>
      </c>
      <c r="V35" s="72">
        <f t="shared" si="4"/>
        <v>5.5520588235294115</v>
      </c>
      <c r="W35" s="148">
        <f>VLOOKUP(E:E,'LISTA PREÇO 2022-Vigen 01.02.22'!E:V,18,FALSE)</f>
        <v>4.4487427466150873</v>
      </c>
      <c r="X35" s="149">
        <f>VLOOKUP(E:E,'LISTA PREÇO 2022-Vigen 01.02.22'!E:AK,33,FALSE)</f>
        <v>10.079999999999998</v>
      </c>
      <c r="Y35" s="148">
        <f>VLOOKUP(E:E,'LISTA PREÇO 2022-Vigen 01.02.22'!E:AH,30,FALSE)</f>
        <v>4.18</v>
      </c>
      <c r="Z35" s="148">
        <v>9.2647800000000018</v>
      </c>
      <c r="AA35" s="67">
        <f t="shared" si="2"/>
        <v>0.8625428946454532</v>
      </c>
      <c r="AC35" s="28">
        <v>31.64</v>
      </c>
      <c r="AD35" s="29">
        <v>25.24</v>
      </c>
      <c r="AE35" s="29">
        <v>33.85</v>
      </c>
      <c r="AF35" s="29">
        <v>29.17</v>
      </c>
      <c r="AG35" s="29">
        <v>38.96</v>
      </c>
      <c r="AH35" s="29">
        <v>31.2</v>
      </c>
      <c r="AI35" s="29">
        <v>41.58</v>
      </c>
      <c r="AJ35" s="29">
        <v>31.41</v>
      </c>
      <c r="AK35" s="29">
        <v>41.85</v>
      </c>
      <c r="AL35" s="29">
        <v>31.64</v>
      </c>
      <c r="AM35" s="29">
        <v>42.15</v>
      </c>
      <c r="AN35" s="29">
        <v>32.56</v>
      </c>
      <c r="AO35" s="29">
        <v>43.34</v>
      </c>
      <c r="AP35" s="29">
        <v>27.16</v>
      </c>
      <c r="AQ35" s="29">
        <v>37.549999999999997</v>
      </c>
      <c r="AR35" s="30">
        <v>27.33</v>
      </c>
      <c r="AS35" s="30">
        <v>37.78</v>
      </c>
      <c r="AT35" s="30">
        <v>27.49</v>
      </c>
      <c r="AU35" s="30">
        <v>38</v>
      </c>
      <c r="AV35" s="27" t="s">
        <v>52</v>
      </c>
      <c r="AW35" s="27" t="s">
        <v>53</v>
      </c>
      <c r="AX35" s="7"/>
    </row>
    <row r="36" spans="1:50" x14ac:dyDescent="0.3">
      <c r="A36" s="19" t="s">
        <v>48</v>
      </c>
      <c r="B36" s="20" t="s">
        <v>124</v>
      </c>
      <c r="C36" s="21">
        <v>7898133137334</v>
      </c>
      <c r="D36" s="22">
        <v>23847</v>
      </c>
      <c r="E36" s="23">
        <v>15000162</v>
      </c>
      <c r="F36" s="24" t="s">
        <v>195</v>
      </c>
      <c r="G36" s="25" t="s">
        <v>111</v>
      </c>
      <c r="H36" s="26" t="s">
        <v>27</v>
      </c>
      <c r="I36" s="27">
        <v>30</v>
      </c>
      <c r="J36" s="28">
        <f>VLOOKUP(E36,' Proposta Distribuidor'!E36:J156,6,)*107.5%</f>
        <v>4.7192499999999997</v>
      </c>
      <c r="K36" s="28">
        <v>4.3099999999999996</v>
      </c>
      <c r="L36" s="139">
        <f t="shared" si="0"/>
        <v>5.5520588235294115</v>
      </c>
      <c r="M36" s="148">
        <f t="shared" si="4"/>
        <v>4.7192499999999997</v>
      </c>
      <c r="N36" s="148">
        <f t="shared" si="4"/>
        <v>4.7747705882352935</v>
      </c>
      <c r="O36" s="148">
        <f t="shared" si="4"/>
        <v>4.8302911764705883</v>
      </c>
      <c r="P36" s="72">
        <f t="shared" si="4"/>
        <v>4.8858117647058821</v>
      </c>
      <c r="Q36" s="72">
        <f t="shared" si="4"/>
        <v>4.9413323529411759</v>
      </c>
      <c r="R36" s="72">
        <f t="shared" si="4"/>
        <v>4.9968529411764706</v>
      </c>
      <c r="S36" s="72">
        <f t="shared" si="4"/>
        <v>5.0523735294117644</v>
      </c>
      <c r="T36" s="72">
        <f t="shared" si="4"/>
        <v>5.1078941176470583</v>
      </c>
      <c r="U36" s="72">
        <f t="shared" si="4"/>
        <v>5.1634147058823521</v>
      </c>
      <c r="V36" s="72">
        <f t="shared" si="4"/>
        <v>5.5520588235294115</v>
      </c>
      <c r="W36" s="148">
        <f>VLOOKUP(E:E,'LISTA PREÇO 2022-Vigen 01.02.22'!E:V,18,FALSE)</f>
        <v>4.4487427466150873</v>
      </c>
      <c r="X36" s="148">
        <f>VLOOKUP(E:E,'LISTA PREÇO 2022-Vigen 01.02.22'!E:AK,33,FALSE)</f>
        <v>0</v>
      </c>
      <c r="Y36" s="148">
        <f>VLOOKUP(E:E,'LISTA PREÇO 2022-Vigen 01.02.22'!E:AH,30,FALSE)</f>
        <v>4.18</v>
      </c>
      <c r="Z36" s="148">
        <v>0</v>
      </c>
      <c r="AA36" s="67">
        <f t="shared" si="2"/>
        <v>0.8625428946454532</v>
      </c>
      <c r="AC36" s="28">
        <v>27.63</v>
      </c>
      <c r="AD36" s="29">
        <v>22.04</v>
      </c>
      <c r="AE36" s="29">
        <v>29.56</v>
      </c>
      <c r="AF36" s="29">
        <v>25.48</v>
      </c>
      <c r="AG36" s="29">
        <v>34.03</v>
      </c>
      <c r="AH36" s="29">
        <v>27.24</v>
      </c>
      <c r="AI36" s="29">
        <v>36.299999999999997</v>
      </c>
      <c r="AJ36" s="29">
        <v>27.43</v>
      </c>
      <c r="AK36" s="29">
        <v>36.549999999999997</v>
      </c>
      <c r="AL36" s="29">
        <v>27.63</v>
      </c>
      <c r="AM36" s="29">
        <v>36.81</v>
      </c>
      <c r="AN36" s="29">
        <v>28.43</v>
      </c>
      <c r="AO36" s="29">
        <v>37.840000000000003</v>
      </c>
      <c r="AP36" s="29">
        <v>23.72</v>
      </c>
      <c r="AQ36" s="29">
        <v>32.79</v>
      </c>
      <c r="AR36" s="30">
        <v>23.86</v>
      </c>
      <c r="AS36" s="30">
        <v>32.99</v>
      </c>
      <c r="AT36" s="30">
        <v>24.01</v>
      </c>
      <c r="AU36" s="30">
        <v>33.19</v>
      </c>
      <c r="AV36" s="27" t="s">
        <v>52</v>
      </c>
      <c r="AW36" s="27" t="s">
        <v>53</v>
      </c>
      <c r="AX36" s="7"/>
    </row>
    <row r="37" spans="1:50" x14ac:dyDescent="0.3">
      <c r="A37" s="19" t="s">
        <v>48</v>
      </c>
      <c r="B37" s="20" t="s">
        <v>124</v>
      </c>
      <c r="C37" s="21">
        <v>7898133137372</v>
      </c>
      <c r="D37" s="22">
        <v>23850</v>
      </c>
      <c r="E37" s="23">
        <v>15000163</v>
      </c>
      <c r="F37" s="24" t="s">
        <v>194</v>
      </c>
      <c r="G37" s="25" t="s">
        <v>111</v>
      </c>
      <c r="H37" s="26" t="s">
        <v>27</v>
      </c>
      <c r="I37" s="27">
        <v>30</v>
      </c>
      <c r="J37" s="28">
        <f>VLOOKUP(E37,' Proposta Distribuidor'!E37:J157,6,)*107.5%</f>
        <v>4.7192499999999997</v>
      </c>
      <c r="K37" s="28">
        <v>4.3099999999999996</v>
      </c>
      <c r="L37" s="139">
        <f t="shared" si="0"/>
        <v>5.5520588235294115</v>
      </c>
      <c r="M37" s="148">
        <f t="shared" ref="M37:V46" si="5">$L37*(100%-M$6)</f>
        <v>4.7192499999999997</v>
      </c>
      <c r="N37" s="148">
        <f t="shared" si="5"/>
        <v>4.7747705882352935</v>
      </c>
      <c r="O37" s="148">
        <f t="shared" si="5"/>
        <v>4.8302911764705883</v>
      </c>
      <c r="P37" s="72">
        <f t="shared" si="5"/>
        <v>4.8858117647058821</v>
      </c>
      <c r="Q37" s="72">
        <f t="shared" si="5"/>
        <v>4.9413323529411759</v>
      </c>
      <c r="R37" s="72">
        <f t="shared" si="5"/>
        <v>4.9968529411764706</v>
      </c>
      <c r="S37" s="72">
        <f t="shared" si="5"/>
        <v>5.0523735294117644</v>
      </c>
      <c r="T37" s="72">
        <f t="shared" si="5"/>
        <v>5.1078941176470583</v>
      </c>
      <c r="U37" s="72">
        <f t="shared" si="5"/>
        <v>5.1634147058823521</v>
      </c>
      <c r="V37" s="72">
        <f t="shared" si="5"/>
        <v>5.5520588235294115</v>
      </c>
      <c r="W37" s="148">
        <f>VLOOKUP(E:E,'LISTA PREÇO 2022-Vigen 01.02.22'!E:V,18,FALSE)</f>
        <v>4.4487427466150873</v>
      </c>
      <c r="X37" s="149">
        <f>VLOOKUP(E:E,'LISTA PREÇO 2022-Vigen 01.02.22'!E:AK,33,FALSE)</f>
        <v>10.399999999999999</v>
      </c>
      <c r="Y37" s="148">
        <f>VLOOKUP(E:E,'LISTA PREÇO 2022-Vigen 01.02.22'!E:AH,30,FALSE)</f>
        <v>4.18</v>
      </c>
      <c r="Z37" s="148">
        <v>9.2647800000000018</v>
      </c>
      <c r="AA37" s="67">
        <f t="shared" si="2"/>
        <v>0.8625428946454532</v>
      </c>
      <c r="AC37" s="28">
        <v>32.68</v>
      </c>
      <c r="AD37" s="29">
        <v>26.07</v>
      </c>
      <c r="AE37" s="29">
        <v>34.97</v>
      </c>
      <c r="AF37" s="29">
        <v>30.13</v>
      </c>
      <c r="AG37" s="29">
        <v>40.24</v>
      </c>
      <c r="AH37" s="29">
        <v>32.22</v>
      </c>
      <c r="AI37" s="29">
        <v>42.94</v>
      </c>
      <c r="AJ37" s="29">
        <v>32.450000000000003</v>
      </c>
      <c r="AK37" s="29">
        <v>43.24</v>
      </c>
      <c r="AL37" s="29">
        <v>32.68</v>
      </c>
      <c r="AM37" s="29">
        <v>43.54</v>
      </c>
      <c r="AN37" s="29">
        <v>33.630000000000003</v>
      </c>
      <c r="AO37" s="29">
        <v>44.76</v>
      </c>
      <c r="AP37" s="29">
        <v>28.05</v>
      </c>
      <c r="AQ37" s="29">
        <v>38.78</v>
      </c>
      <c r="AR37" s="30">
        <v>28.22</v>
      </c>
      <c r="AS37" s="30">
        <v>39.01</v>
      </c>
      <c r="AT37" s="30">
        <v>28.4</v>
      </c>
      <c r="AU37" s="30">
        <v>39.26</v>
      </c>
      <c r="AV37" s="27" t="s">
        <v>52</v>
      </c>
      <c r="AW37" s="27" t="s">
        <v>53</v>
      </c>
      <c r="AX37" s="7"/>
    </row>
    <row r="38" spans="1:50" x14ac:dyDescent="0.3">
      <c r="A38" s="19" t="s">
        <v>48</v>
      </c>
      <c r="B38" s="20" t="s">
        <v>124</v>
      </c>
      <c r="C38" s="21">
        <v>7898133137310</v>
      </c>
      <c r="D38" s="22">
        <v>23855</v>
      </c>
      <c r="E38" s="23">
        <v>15000164</v>
      </c>
      <c r="F38" s="24" t="s">
        <v>192</v>
      </c>
      <c r="G38" s="25" t="s">
        <v>111</v>
      </c>
      <c r="H38" s="26" t="s">
        <v>27</v>
      </c>
      <c r="I38" s="27">
        <v>30</v>
      </c>
      <c r="J38" s="28">
        <f>VLOOKUP(E38,' Proposta Distribuidor'!E38:J158,6,)*107.5%</f>
        <v>4.7192499999999997</v>
      </c>
      <c r="K38" s="28">
        <v>4.3099999999999996</v>
      </c>
      <c r="L38" s="139">
        <f t="shared" si="0"/>
        <v>5.5520588235294115</v>
      </c>
      <c r="M38" s="148">
        <f t="shared" si="5"/>
        <v>4.7192499999999997</v>
      </c>
      <c r="N38" s="148">
        <f t="shared" si="5"/>
        <v>4.7747705882352935</v>
      </c>
      <c r="O38" s="148">
        <f t="shared" si="5"/>
        <v>4.8302911764705883</v>
      </c>
      <c r="P38" s="72">
        <f t="shared" si="5"/>
        <v>4.8858117647058821</v>
      </c>
      <c r="Q38" s="72">
        <f t="shared" si="5"/>
        <v>4.9413323529411759</v>
      </c>
      <c r="R38" s="72">
        <f t="shared" si="5"/>
        <v>4.9968529411764706</v>
      </c>
      <c r="S38" s="72">
        <f t="shared" si="5"/>
        <v>5.0523735294117644</v>
      </c>
      <c r="T38" s="72">
        <f t="shared" si="5"/>
        <v>5.1078941176470583</v>
      </c>
      <c r="U38" s="72">
        <f t="shared" si="5"/>
        <v>5.1634147058823521</v>
      </c>
      <c r="V38" s="72">
        <f t="shared" si="5"/>
        <v>5.5520588235294115</v>
      </c>
      <c r="W38" s="148">
        <f>VLOOKUP(E:E,'LISTA PREÇO 2022-Vigen 01.02.22'!E:V,18,FALSE)</f>
        <v>4.4487427466150873</v>
      </c>
      <c r="X38" s="148">
        <f>VLOOKUP(E:E,'LISTA PREÇO 2022-Vigen 01.02.22'!E:AK,33,FALSE)</f>
        <v>0</v>
      </c>
      <c r="Y38" s="148">
        <f>VLOOKUP(E:E,'LISTA PREÇO 2022-Vigen 01.02.22'!E:AH,30,FALSE)</f>
        <v>4.18</v>
      </c>
      <c r="Z38" s="148">
        <v>0</v>
      </c>
      <c r="AA38" s="67">
        <f t="shared" si="2"/>
        <v>0.8625428946454532</v>
      </c>
      <c r="AC38" s="28">
        <v>32.61</v>
      </c>
      <c r="AD38" s="29">
        <v>26.02</v>
      </c>
      <c r="AE38" s="29">
        <v>34.9</v>
      </c>
      <c r="AF38" s="29">
        <v>30.07</v>
      </c>
      <c r="AG38" s="29">
        <v>40.159999999999997</v>
      </c>
      <c r="AH38" s="29">
        <v>32.15</v>
      </c>
      <c r="AI38" s="29">
        <v>42.85</v>
      </c>
      <c r="AJ38" s="29">
        <v>32.380000000000003</v>
      </c>
      <c r="AK38" s="29">
        <v>43.15</v>
      </c>
      <c r="AL38" s="29">
        <v>32.61</v>
      </c>
      <c r="AM38" s="29">
        <v>43.45</v>
      </c>
      <c r="AN38" s="29">
        <v>33.549999999999997</v>
      </c>
      <c r="AO38" s="29">
        <v>44.66</v>
      </c>
      <c r="AP38" s="29">
        <v>27.99</v>
      </c>
      <c r="AQ38" s="29">
        <v>38.700000000000003</v>
      </c>
      <c r="AR38" s="30">
        <v>28.16</v>
      </c>
      <c r="AS38" s="30">
        <v>38.93</v>
      </c>
      <c r="AT38" s="30">
        <v>28.34</v>
      </c>
      <c r="AU38" s="30">
        <v>39.18</v>
      </c>
      <c r="AV38" s="27" t="s">
        <v>52</v>
      </c>
      <c r="AW38" s="27" t="s">
        <v>53</v>
      </c>
      <c r="AX38" s="7"/>
    </row>
    <row r="39" spans="1:50" x14ac:dyDescent="0.3">
      <c r="A39" s="19" t="s">
        <v>48</v>
      </c>
      <c r="B39" s="20" t="s">
        <v>124</v>
      </c>
      <c r="C39" s="21">
        <v>7898133137396</v>
      </c>
      <c r="D39" s="22">
        <v>23862</v>
      </c>
      <c r="E39" s="23">
        <v>15000165</v>
      </c>
      <c r="F39" s="24" t="s">
        <v>190</v>
      </c>
      <c r="G39" s="25" t="s">
        <v>111</v>
      </c>
      <c r="H39" s="26" t="s">
        <v>27</v>
      </c>
      <c r="I39" s="27">
        <v>30</v>
      </c>
      <c r="J39" s="28">
        <f>VLOOKUP(E39,' Proposta Distribuidor'!E39:J159,6,)*107.5%</f>
        <v>4.7192499999999997</v>
      </c>
      <c r="K39" s="28">
        <v>4.3099999999999996</v>
      </c>
      <c r="L39" s="139">
        <f t="shared" ref="L39:L70" si="6">J39/(100%-$L$5)</f>
        <v>5.5520588235294115</v>
      </c>
      <c r="M39" s="148">
        <f t="shared" si="5"/>
        <v>4.7192499999999997</v>
      </c>
      <c r="N39" s="148">
        <f t="shared" si="5"/>
        <v>4.7747705882352935</v>
      </c>
      <c r="O39" s="148">
        <f t="shared" si="5"/>
        <v>4.8302911764705883</v>
      </c>
      <c r="P39" s="72">
        <f t="shared" si="5"/>
        <v>4.8858117647058821</v>
      </c>
      <c r="Q39" s="72">
        <f t="shared" si="5"/>
        <v>4.9413323529411759</v>
      </c>
      <c r="R39" s="72">
        <f t="shared" si="5"/>
        <v>4.9968529411764706</v>
      </c>
      <c r="S39" s="72">
        <f t="shared" si="5"/>
        <v>5.0523735294117644</v>
      </c>
      <c r="T39" s="72">
        <f t="shared" si="5"/>
        <v>5.1078941176470583</v>
      </c>
      <c r="U39" s="72">
        <f t="shared" si="5"/>
        <v>5.1634147058823521</v>
      </c>
      <c r="V39" s="72">
        <f t="shared" si="5"/>
        <v>5.5520588235294115</v>
      </c>
      <c r="W39" s="148">
        <f>VLOOKUP(E:E,'LISTA PREÇO 2022-Vigen 01.02.22'!E:V,18,FALSE)</f>
        <v>4.4487427466150873</v>
      </c>
      <c r="X39" s="148">
        <f>VLOOKUP(E:E,'LISTA PREÇO 2022-Vigen 01.02.22'!E:AK,33,FALSE)</f>
        <v>0</v>
      </c>
      <c r="Y39" s="148">
        <f>VLOOKUP(E:E,'LISTA PREÇO 2022-Vigen 01.02.22'!E:AH,30,FALSE)</f>
        <v>4.18</v>
      </c>
      <c r="Z39" s="148">
        <v>0</v>
      </c>
      <c r="AA39" s="67">
        <f t="shared" ref="AA39:AA70" si="7">K39/R39</f>
        <v>0.8625428946454532</v>
      </c>
      <c r="AC39" s="28">
        <v>27.63</v>
      </c>
      <c r="AD39" s="29">
        <v>22.04</v>
      </c>
      <c r="AE39" s="29">
        <v>29.56</v>
      </c>
      <c r="AF39" s="29">
        <v>25.48</v>
      </c>
      <c r="AG39" s="29">
        <v>34.03</v>
      </c>
      <c r="AH39" s="29">
        <v>27.24</v>
      </c>
      <c r="AI39" s="29">
        <v>36.299999999999997</v>
      </c>
      <c r="AJ39" s="29">
        <v>27.43</v>
      </c>
      <c r="AK39" s="29">
        <v>36.549999999999997</v>
      </c>
      <c r="AL39" s="29">
        <v>27.63</v>
      </c>
      <c r="AM39" s="29">
        <v>36.81</v>
      </c>
      <c r="AN39" s="29">
        <v>28.43</v>
      </c>
      <c r="AO39" s="29">
        <v>37.840000000000003</v>
      </c>
      <c r="AP39" s="29">
        <v>23.72</v>
      </c>
      <c r="AQ39" s="29">
        <v>32.79</v>
      </c>
      <c r="AR39" s="30">
        <v>23.86</v>
      </c>
      <c r="AS39" s="30">
        <v>32.99</v>
      </c>
      <c r="AT39" s="30">
        <v>24.01</v>
      </c>
      <c r="AU39" s="30">
        <v>33.19</v>
      </c>
      <c r="AV39" s="27" t="s">
        <v>52</v>
      </c>
      <c r="AW39" s="27" t="s">
        <v>53</v>
      </c>
      <c r="AX39" s="7"/>
    </row>
    <row r="40" spans="1:50" x14ac:dyDescent="0.3">
      <c r="A40" s="19" t="s">
        <v>48</v>
      </c>
      <c r="B40" s="20" t="s">
        <v>124</v>
      </c>
      <c r="C40" s="21">
        <v>7898133137358</v>
      </c>
      <c r="D40" s="22">
        <v>23867</v>
      </c>
      <c r="E40" s="23">
        <v>15000166</v>
      </c>
      <c r="F40" s="24" t="s">
        <v>188</v>
      </c>
      <c r="G40" s="25" t="s">
        <v>111</v>
      </c>
      <c r="H40" s="26" t="s">
        <v>27</v>
      </c>
      <c r="I40" s="27">
        <v>30</v>
      </c>
      <c r="J40" s="28">
        <f>VLOOKUP(E40,' Proposta Distribuidor'!E40:J160,6,)*107.5%</f>
        <v>4.7192499999999997</v>
      </c>
      <c r="K40" s="28">
        <v>4.3099999999999987</v>
      </c>
      <c r="L40" s="139">
        <f t="shared" si="6"/>
        <v>5.5520588235294115</v>
      </c>
      <c r="M40" s="148">
        <f t="shared" si="5"/>
        <v>4.7192499999999997</v>
      </c>
      <c r="N40" s="148">
        <f t="shared" si="5"/>
        <v>4.7747705882352935</v>
      </c>
      <c r="O40" s="148">
        <f t="shared" si="5"/>
        <v>4.8302911764705883</v>
      </c>
      <c r="P40" s="72">
        <f t="shared" si="5"/>
        <v>4.8858117647058821</v>
      </c>
      <c r="Q40" s="72">
        <f t="shared" si="5"/>
        <v>4.9413323529411759</v>
      </c>
      <c r="R40" s="72">
        <f t="shared" si="5"/>
        <v>4.9968529411764706</v>
      </c>
      <c r="S40" s="72">
        <f t="shared" si="5"/>
        <v>5.0523735294117644</v>
      </c>
      <c r="T40" s="72">
        <f t="shared" si="5"/>
        <v>5.1078941176470583</v>
      </c>
      <c r="U40" s="72">
        <f t="shared" si="5"/>
        <v>5.1634147058823521</v>
      </c>
      <c r="V40" s="72">
        <f t="shared" si="5"/>
        <v>5.5520588235294115</v>
      </c>
      <c r="W40" s="148">
        <f>VLOOKUP(E:E,'LISTA PREÇO 2022-Vigen 01.02.22'!E:V,18,FALSE)</f>
        <v>4.4487427466150873</v>
      </c>
      <c r="X40" s="148">
        <f>VLOOKUP(E:E,'LISTA PREÇO 2022-Vigen 01.02.22'!E:AK,33,FALSE)</f>
        <v>0</v>
      </c>
      <c r="Y40" s="148">
        <f>VLOOKUP(E:E,'LISTA PREÇO 2022-Vigen 01.02.22'!E:AH,30,FALSE)</f>
        <v>4.18</v>
      </c>
      <c r="Z40" s="148">
        <v>0</v>
      </c>
      <c r="AA40" s="67">
        <f t="shared" si="7"/>
        <v>0.86254289464545308</v>
      </c>
      <c r="AC40" s="28">
        <v>27.53</v>
      </c>
      <c r="AD40" s="29">
        <v>21.96</v>
      </c>
      <c r="AE40" s="29">
        <v>29.45</v>
      </c>
      <c r="AF40" s="29">
        <v>25.38</v>
      </c>
      <c r="AG40" s="29">
        <v>33.9</v>
      </c>
      <c r="AH40" s="29">
        <v>27.14</v>
      </c>
      <c r="AI40" s="29">
        <v>36.17</v>
      </c>
      <c r="AJ40" s="29">
        <v>27.33</v>
      </c>
      <c r="AK40" s="29">
        <v>36.42</v>
      </c>
      <c r="AL40" s="29">
        <v>27.53</v>
      </c>
      <c r="AM40" s="29">
        <v>36.68</v>
      </c>
      <c r="AN40" s="29">
        <v>28.33</v>
      </c>
      <c r="AO40" s="29">
        <v>37.71</v>
      </c>
      <c r="AP40" s="29">
        <v>23.63</v>
      </c>
      <c r="AQ40" s="29">
        <v>32.67</v>
      </c>
      <c r="AR40" s="30">
        <v>23.78</v>
      </c>
      <c r="AS40" s="30">
        <v>32.869999999999997</v>
      </c>
      <c r="AT40" s="30">
        <v>23.92</v>
      </c>
      <c r="AU40" s="30">
        <v>33.07</v>
      </c>
      <c r="AV40" s="27" t="s">
        <v>52</v>
      </c>
      <c r="AW40" s="27" t="s">
        <v>53</v>
      </c>
      <c r="AX40" s="7"/>
    </row>
    <row r="41" spans="1:50" x14ac:dyDescent="0.3">
      <c r="A41" s="19" t="s">
        <v>48</v>
      </c>
      <c r="B41" s="20" t="s">
        <v>124</v>
      </c>
      <c r="C41" s="21">
        <v>7898133134234</v>
      </c>
      <c r="D41" s="22">
        <v>23851</v>
      </c>
      <c r="E41" s="23">
        <v>15000085</v>
      </c>
      <c r="F41" s="24" t="s">
        <v>193</v>
      </c>
      <c r="G41" s="25" t="s">
        <v>109</v>
      </c>
      <c r="H41" s="26" t="s">
        <v>27</v>
      </c>
      <c r="I41" s="27">
        <v>100</v>
      </c>
      <c r="J41" s="28">
        <f>VLOOKUP(E41,' Proposta Distribuidor'!E41:J161,6,)*107.5%</f>
        <v>2.0209999999999999</v>
      </c>
      <c r="K41" s="28">
        <v>1.84</v>
      </c>
      <c r="L41" s="139">
        <f t="shared" si="6"/>
        <v>2.3776470588235292</v>
      </c>
      <c r="M41" s="148">
        <f t="shared" si="5"/>
        <v>2.0209999999999999</v>
      </c>
      <c r="N41" s="148">
        <f t="shared" si="5"/>
        <v>2.0447764705882352</v>
      </c>
      <c r="O41" s="148">
        <f t="shared" si="5"/>
        <v>2.0685529411764705</v>
      </c>
      <c r="P41" s="72">
        <f t="shared" si="5"/>
        <v>2.0923294117647058</v>
      </c>
      <c r="Q41" s="72">
        <f t="shared" si="5"/>
        <v>2.1161058823529411</v>
      </c>
      <c r="R41" s="72">
        <f t="shared" si="5"/>
        <v>2.1398823529411763</v>
      </c>
      <c r="S41" s="72">
        <f t="shared" si="5"/>
        <v>2.1636588235294112</v>
      </c>
      <c r="T41" s="72">
        <f t="shared" si="5"/>
        <v>2.1874352941176469</v>
      </c>
      <c r="U41" s="72">
        <f t="shared" si="5"/>
        <v>2.2112117647058818</v>
      </c>
      <c r="V41" s="72">
        <f t="shared" si="5"/>
        <v>2.3776470588235292</v>
      </c>
      <c r="W41" s="148">
        <f>VLOOKUP(E:E,'LISTA PREÇO 2022-Vigen 01.02.22'!E:V,18,FALSE)</f>
        <v>1.901998710509349</v>
      </c>
      <c r="X41" s="148">
        <f>VLOOKUP(E:E,'LISTA PREÇO 2022-Vigen 01.02.22'!E:AK,33,FALSE)</f>
        <v>4.4205000000000005</v>
      </c>
      <c r="Y41" s="148">
        <f>VLOOKUP(E:E,'LISTA PREÇO 2022-Vigen 01.02.22'!E:AH,30,FALSE)</f>
        <v>0</v>
      </c>
      <c r="Z41" s="148">
        <v>0</v>
      </c>
      <c r="AA41" s="67">
        <f t="shared" si="7"/>
        <v>0.85986035515971204</v>
      </c>
      <c r="AC41" s="28">
        <v>21.06</v>
      </c>
      <c r="AD41" s="29">
        <v>16.8</v>
      </c>
      <c r="AE41" s="29">
        <v>22.53</v>
      </c>
      <c r="AF41" s="29">
        <v>19.420000000000002</v>
      </c>
      <c r="AG41" s="29">
        <v>25.94</v>
      </c>
      <c r="AH41" s="29">
        <v>20.76</v>
      </c>
      <c r="AI41" s="29">
        <v>27.67</v>
      </c>
      <c r="AJ41" s="29">
        <v>20.91</v>
      </c>
      <c r="AK41" s="29">
        <v>27.86</v>
      </c>
      <c r="AL41" s="29">
        <v>21.06</v>
      </c>
      <c r="AM41" s="29">
        <v>28.06</v>
      </c>
      <c r="AN41" s="29">
        <v>21.67</v>
      </c>
      <c r="AO41" s="29">
        <v>28.84</v>
      </c>
      <c r="AP41" s="29">
        <v>18.079999999999998</v>
      </c>
      <c r="AQ41" s="29">
        <v>25</v>
      </c>
      <c r="AR41" s="30">
        <v>18.190000000000001</v>
      </c>
      <c r="AS41" s="30">
        <v>25.15</v>
      </c>
      <c r="AT41" s="30">
        <v>18.3</v>
      </c>
      <c r="AU41" s="30">
        <v>25.3</v>
      </c>
      <c r="AV41" s="27" t="s">
        <v>52</v>
      </c>
      <c r="AW41" s="27" t="s">
        <v>55</v>
      </c>
      <c r="AX41" s="7"/>
    </row>
    <row r="42" spans="1:50" x14ac:dyDescent="0.3">
      <c r="A42" s="34" t="s">
        <v>48</v>
      </c>
      <c r="B42" s="35" t="s">
        <v>124</v>
      </c>
      <c r="C42" s="36">
        <v>7898133134760</v>
      </c>
      <c r="D42" s="44">
        <v>23857</v>
      </c>
      <c r="E42" s="50">
        <v>15000086</v>
      </c>
      <c r="F42" s="37" t="s">
        <v>191</v>
      </c>
      <c r="G42" s="38" t="s">
        <v>109</v>
      </c>
      <c r="H42" s="46" t="s">
        <v>27</v>
      </c>
      <c r="I42" s="39">
        <v>50</v>
      </c>
      <c r="J42" s="28">
        <f>VLOOKUP(E42,' Proposta Distribuidor'!E42:J162,6,)*107.5%</f>
        <v>4.6654999999999998</v>
      </c>
      <c r="K42" s="40">
        <v>4.2622</v>
      </c>
      <c r="L42" s="139">
        <f t="shared" si="6"/>
        <v>5.4888235294117642</v>
      </c>
      <c r="M42" s="148">
        <f t="shared" si="5"/>
        <v>4.6654999999999998</v>
      </c>
      <c r="N42" s="148">
        <f t="shared" si="5"/>
        <v>4.7203882352941173</v>
      </c>
      <c r="O42" s="148">
        <f t="shared" si="5"/>
        <v>4.7752764705882349</v>
      </c>
      <c r="P42" s="72">
        <f t="shared" si="5"/>
        <v>4.8301647058823525</v>
      </c>
      <c r="Q42" s="72">
        <f t="shared" si="5"/>
        <v>4.88505294117647</v>
      </c>
      <c r="R42" s="72">
        <f t="shared" si="5"/>
        <v>4.9399411764705876</v>
      </c>
      <c r="S42" s="72">
        <f t="shared" si="5"/>
        <v>4.9948294117647052</v>
      </c>
      <c r="T42" s="72">
        <f t="shared" si="5"/>
        <v>5.0497176470588228</v>
      </c>
      <c r="U42" s="72">
        <f t="shared" si="5"/>
        <v>5.1046058823529394</v>
      </c>
      <c r="V42" s="72">
        <f t="shared" si="5"/>
        <v>5.4888235294117642</v>
      </c>
      <c r="W42" s="148">
        <f>VLOOKUP(E:E,'LISTA PREÇO 2022-Vigen 01.02.22'!E:V,18,FALSE)</f>
        <v>4.3936170212765955</v>
      </c>
      <c r="X42" s="148">
        <f>VLOOKUP(E:E,'LISTA PREÇO 2022-Vigen 01.02.22'!E:AK,33,FALSE)</f>
        <v>0</v>
      </c>
      <c r="Y42" s="148">
        <f>VLOOKUP(E:E,'LISTA PREÇO 2022-Vigen 01.02.22'!E:AH,30,FALSE)</f>
        <v>0</v>
      </c>
      <c r="Z42" s="148">
        <v>0</v>
      </c>
      <c r="AA42" s="67">
        <f t="shared" si="7"/>
        <v>0.86280379618714209</v>
      </c>
      <c r="AC42" s="40">
        <v>23.93</v>
      </c>
      <c r="AD42" s="41">
        <v>19.09</v>
      </c>
      <c r="AE42" s="41">
        <v>25.6</v>
      </c>
      <c r="AF42" s="41">
        <v>22.06</v>
      </c>
      <c r="AG42" s="41">
        <v>29.46</v>
      </c>
      <c r="AH42" s="41">
        <v>23.59</v>
      </c>
      <c r="AI42" s="41">
        <v>31.44</v>
      </c>
      <c r="AJ42" s="41">
        <v>23.76</v>
      </c>
      <c r="AK42" s="41">
        <v>31.66</v>
      </c>
      <c r="AL42" s="41">
        <v>23.93</v>
      </c>
      <c r="AM42" s="41">
        <v>31.88</v>
      </c>
      <c r="AN42" s="41">
        <v>24.62</v>
      </c>
      <c r="AO42" s="41">
        <v>32.770000000000003</v>
      </c>
      <c r="AP42" s="41">
        <v>20.54</v>
      </c>
      <c r="AQ42" s="41">
        <v>28.4</v>
      </c>
      <c r="AR42" s="42">
        <v>20.67</v>
      </c>
      <c r="AS42" s="42">
        <v>28.58</v>
      </c>
      <c r="AT42" s="42">
        <v>20.79</v>
      </c>
      <c r="AU42" s="42">
        <v>28.74</v>
      </c>
      <c r="AV42" s="39" t="s">
        <v>52</v>
      </c>
      <c r="AW42" s="39" t="s">
        <v>55</v>
      </c>
      <c r="AX42" s="51"/>
    </row>
    <row r="43" spans="1:50" x14ac:dyDescent="0.3">
      <c r="A43" s="19" t="s">
        <v>48</v>
      </c>
      <c r="B43" s="20" t="s">
        <v>124</v>
      </c>
      <c r="C43" s="21">
        <v>7898133130281</v>
      </c>
      <c r="D43" s="22">
        <v>23863</v>
      </c>
      <c r="E43" s="23">
        <v>15000087</v>
      </c>
      <c r="F43" s="24" t="s">
        <v>189</v>
      </c>
      <c r="G43" s="25" t="s">
        <v>59</v>
      </c>
      <c r="H43" s="26" t="s">
        <v>27</v>
      </c>
      <c r="I43" s="27">
        <v>50</v>
      </c>
      <c r="J43" s="28">
        <f>VLOOKUP(E43,' Proposta Distribuidor'!E43:J163,6,)*107.5%</f>
        <v>3.8054999999999999</v>
      </c>
      <c r="K43" s="28"/>
      <c r="L43" s="139">
        <f t="shared" si="6"/>
        <v>4.4770588235294113</v>
      </c>
      <c r="M43" s="148">
        <f t="shared" si="5"/>
        <v>3.8054999999999994</v>
      </c>
      <c r="N43" s="148">
        <f t="shared" si="5"/>
        <v>3.8502705882352939</v>
      </c>
      <c r="O43" s="148">
        <f t="shared" si="5"/>
        <v>3.8950411764705879</v>
      </c>
      <c r="P43" s="72">
        <f t="shared" si="5"/>
        <v>3.9398117647058819</v>
      </c>
      <c r="Q43" s="72">
        <f t="shared" si="5"/>
        <v>3.9845823529411759</v>
      </c>
      <c r="R43" s="72">
        <f t="shared" si="5"/>
        <v>4.0293529411764704</v>
      </c>
      <c r="S43" s="72">
        <f t="shared" si="5"/>
        <v>4.0741235294117644</v>
      </c>
      <c r="T43" s="72">
        <f t="shared" si="5"/>
        <v>4.1188941176470584</v>
      </c>
      <c r="U43" s="72">
        <f t="shared" si="5"/>
        <v>4.1636647058823515</v>
      </c>
      <c r="V43" s="72">
        <f t="shared" si="5"/>
        <v>4.4770588235294113</v>
      </c>
      <c r="W43" s="148">
        <f>VLOOKUP(E:E,'LISTA PREÇO 2022-Vigen 01.02.22'!E:V,18,FALSE)</f>
        <v>3.5890823124865681</v>
      </c>
      <c r="X43" s="148">
        <f>VLOOKUP(E:E,'LISTA PREÇO 2022-Vigen 01.02.22'!E:AK,33,FALSE)</f>
        <v>0</v>
      </c>
      <c r="Y43" s="148">
        <f>VLOOKUP(E:E,'LISTA PREÇO 2022-Vigen 01.02.22'!E:AH,30,FALSE)</f>
        <v>0</v>
      </c>
      <c r="Z43" s="148">
        <v>0</v>
      </c>
      <c r="AA43" s="67">
        <f t="shared" si="7"/>
        <v>0</v>
      </c>
      <c r="AC43" s="28">
        <v>21.63</v>
      </c>
      <c r="AD43" s="29">
        <v>17.260000000000002</v>
      </c>
      <c r="AE43" s="29">
        <v>23.15</v>
      </c>
      <c r="AF43" s="29">
        <v>19.940000000000001</v>
      </c>
      <c r="AG43" s="29">
        <v>26.63</v>
      </c>
      <c r="AH43" s="29">
        <v>21.33</v>
      </c>
      <c r="AI43" s="29">
        <v>28.43</v>
      </c>
      <c r="AJ43" s="29">
        <v>21.47</v>
      </c>
      <c r="AK43" s="29">
        <v>28.61</v>
      </c>
      <c r="AL43" s="29">
        <v>21.63</v>
      </c>
      <c r="AM43" s="29">
        <v>28.82</v>
      </c>
      <c r="AN43" s="29">
        <v>22.26</v>
      </c>
      <c r="AO43" s="29">
        <v>29.63</v>
      </c>
      <c r="AP43" s="29">
        <v>18.57</v>
      </c>
      <c r="AQ43" s="29">
        <v>25.67</v>
      </c>
      <c r="AR43" s="30">
        <v>18.68</v>
      </c>
      <c r="AS43" s="30">
        <v>25.82</v>
      </c>
      <c r="AT43" s="30">
        <v>18.8</v>
      </c>
      <c r="AU43" s="30">
        <v>25.99</v>
      </c>
      <c r="AV43" s="27" t="s">
        <v>52</v>
      </c>
      <c r="AW43" s="27" t="s">
        <v>53</v>
      </c>
      <c r="AX43" s="7"/>
    </row>
    <row r="44" spans="1:50" x14ac:dyDescent="0.3">
      <c r="A44" s="19" t="s">
        <v>48</v>
      </c>
      <c r="B44" s="20" t="s">
        <v>124</v>
      </c>
      <c r="C44" s="21">
        <v>7898133134753</v>
      </c>
      <c r="D44" s="22">
        <v>23868</v>
      </c>
      <c r="E44" s="23">
        <v>15000277</v>
      </c>
      <c r="F44" s="24" t="s">
        <v>293</v>
      </c>
      <c r="G44" s="25" t="s">
        <v>109</v>
      </c>
      <c r="H44" s="26" t="s">
        <v>27</v>
      </c>
      <c r="I44" s="27">
        <v>100</v>
      </c>
      <c r="J44" s="28">
        <f>VLOOKUP(E44,' Proposta Distribuidor'!E44:J164,6,)*107.5%</f>
        <v>5.4717499999999992</v>
      </c>
      <c r="K44" s="28">
        <v>4.99</v>
      </c>
      <c r="L44" s="139">
        <f t="shared" si="6"/>
        <v>6.4373529411764698</v>
      </c>
      <c r="M44" s="148">
        <f t="shared" si="5"/>
        <v>5.4717499999999992</v>
      </c>
      <c r="N44" s="148">
        <f t="shared" si="5"/>
        <v>5.5361235294117641</v>
      </c>
      <c r="O44" s="148">
        <f t="shared" si="5"/>
        <v>5.600497058823529</v>
      </c>
      <c r="P44" s="72">
        <f t="shared" si="5"/>
        <v>5.6648705882352939</v>
      </c>
      <c r="Q44" s="72">
        <f t="shared" si="5"/>
        <v>5.7292441176470579</v>
      </c>
      <c r="R44" s="72">
        <f t="shared" si="5"/>
        <v>5.7936176470588228</v>
      </c>
      <c r="S44" s="72">
        <f t="shared" si="5"/>
        <v>5.8579911764705868</v>
      </c>
      <c r="T44" s="72">
        <f t="shared" si="5"/>
        <v>5.9223647058823516</v>
      </c>
      <c r="U44" s="72">
        <f t="shared" si="5"/>
        <v>5.9867382352941156</v>
      </c>
      <c r="V44" s="72">
        <f t="shared" si="5"/>
        <v>6.4373529411764698</v>
      </c>
      <c r="W44" s="148">
        <f>VLOOKUP(E:E,'LISTA PREÇO 2022-Vigen 01.02.22'!E:V,18,FALSE)</f>
        <v>0</v>
      </c>
      <c r="X44" s="149">
        <f>VLOOKUP(E:E,'LISTA PREÇO 2022-Vigen 01.02.22'!E:AK,33,FALSE)</f>
        <v>9.8115000000000023</v>
      </c>
      <c r="Y44" s="148">
        <f>VLOOKUP(E:E,'LISTA PREÇO 2022-Vigen 01.02.22'!E:AH,30,FALSE)</f>
        <v>4.8499999999999996</v>
      </c>
      <c r="Z44" s="148">
        <v>0</v>
      </c>
      <c r="AA44" s="67">
        <f t="shared" si="7"/>
        <v>0.86129259885370835</v>
      </c>
      <c r="AC44" s="28">
        <v>31.65</v>
      </c>
      <c r="AD44" s="29">
        <v>25.25</v>
      </c>
      <c r="AE44" s="29">
        <v>33.869999999999997</v>
      </c>
      <c r="AF44" s="29">
        <v>29.18</v>
      </c>
      <c r="AG44" s="29">
        <v>38.97</v>
      </c>
      <c r="AH44" s="29">
        <v>31.21</v>
      </c>
      <c r="AI44" s="29">
        <v>41.6</v>
      </c>
      <c r="AJ44" s="29">
        <v>31.42</v>
      </c>
      <c r="AK44" s="29">
        <v>41.87</v>
      </c>
      <c r="AL44" s="29">
        <v>31.65</v>
      </c>
      <c r="AM44" s="29">
        <v>42.17</v>
      </c>
      <c r="AN44" s="29">
        <v>32.57</v>
      </c>
      <c r="AO44" s="29">
        <v>43.35</v>
      </c>
      <c r="AP44" s="29">
        <v>27.17</v>
      </c>
      <c r="AQ44" s="29">
        <v>37.56</v>
      </c>
      <c r="AR44" s="30">
        <v>27.34</v>
      </c>
      <c r="AS44" s="30">
        <v>37.799999999999997</v>
      </c>
      <c r="AT44" s="30">
        <v>27.5</v>
      </c>
      <c r="AU44" s="30">
        <v>38.020000000000003</v>
      </c>
      <c r="AV44" s="27" t="s">
        <v>52</v>
      </c>
      <c r="AW44" s="27" t="s">
        <v>53</v>
      </c>
      <c r="AX44" s="7"/>
    </row>
    <row r="45" spans="1:50" x14ac:dyDescent="0.3">
      <c r="A45" s="19" t="s">
        <v>48</v>
      </c>
      <c r="B45" s="20" t="s">
        <v>124</v>
      </c>
      <c r="C45" s="21">
        <v>7898133136092</v>
      </c>
      <c r="D45" s="22">
        <v>28605</v>
      </c>
      <c r="E45" s="23">
        <v>15000122</v>
      </c>
      <c r="F45" s="24" t="s">
        <v>139</v>
      </c>
      <c r="G45" s="25" t="s">
        <v>51</v>
      </c>
      <c r="H45" s="26" t="s">
        <v>27</v>
      </c>
      <c r="I45" s="27">
        <v>60</v>
      </c>
      <c r="J45" s="28">
        <f>VLOOKUP(E45,' Proposta Distribuidor'!E45:J165,6,)*107.5%</f>
        <v>5.2997499999999995</v>
      </c>
      <c r="K45" s="28">
        <v>4.839999999999999</v>
      </c>
      <c r="L45" s="139">
        <f t="shared" si="6"/>
        <v>6.2349999999999994</v>
      </c>
      <c r="M45" s="148">
        <f t="shared" si="5"/>
        <v>5.2997499999999995</v>
      </c>
      <c r="N45" s="148">
        <f t="shared" si="5"/>
        <v>5.3620999999999999</v>
      </c>
      <c r="O45" s="148">
        <f t="shared" si="5"/>
        <v>5.4244499999999993</v>
      </c>
      <c r="P45" s="72">
        <f t="shared" si="5"/>
        <v>5.4867999999999997</v>
      </c>
      <c r="Q45" s="72">
        <f t="shared" si="5"/>
        <v>5.5491499999999991</v>
      </c>
      <c r="R45" s="72">
        <f t="shared" si="5"/>
        <v>5.6114999999999995</v>
      </c>
      <c r="S45" s="72">
        <f t="shared" si="5"/>
        <v>5.6738499999999989</v>
      </c>
      <c r="T45" s="72">
        <f t="shared" si="5"/>
        <v>5.7361999999999993</v>
      </c>
      <c r="U45" s="72">
        <f t="shared" si="5"/>
        <v>5.7985499999999988</v>
      </c>
      <c r="V45" s="72">
        <f t="shared" si="5"/>
        <v>6.2349999999999994</v>
      </c>
      <c r="W45" s="148">
        <f>VLOOKUP(E:E,'LISTA PREÇO 2022-Vigen 01.02.22'!E:V,18,FALSE)</f>
        <v>4.9967762733720189</v>
      </c>
      <c r="X45" s="148">
        <f>VLOOKUP(E:E,'LISTA PREÇO 2022-Vigen 01.02.22'!E:AK,33,FALSE)</f>
        <v>0</v>
      </c>
      <c r="Y45" s="148">
        <f>VLOOKUP(E:E,'LISTA PREÇO 2022-Vigen 01.02.22'!E:AH,30,FALSE)</f>
        <v>0</v>
      </c>
      <c r="Z45" s="148">
        <v>0</v>
      </c>
      <c r="AA45" s="67">
        <f t="shared" si="7"/>
        <v>0.86251447919451119</v>
      </c>
      <c r="AC45" s="28">
        <v>24.4</v>
      </c>
      <c r="AD45" s="29">
        <v>19.47</v>
      </c>
      <c r="AE45" s="29">
        <v>26.11</v>
      </c>
      <c r="AF45" s="29">
        <v>22.5</v>
      </c>
      <c r="AG45" s="29">
        <v>30.05</v>
      </c>
      <c r="AH45" s="29">
        <v>24.06</v>
      </c>
      <c r="AI45" s="29">
        <v>32.07</v>
      </c>
      <c r="AJ45" s="29">
        <v>24.23</v>
      </c>
      <c r="AK45" s="29">
        <v>32.28</v>
      </c>
      <c r="AL45" s="29">
        <v>24.4</v>
      </c>
      <c r="AM45" s="29">
        <v>32.51</v>
      </c>
      <c r="AN45" s="29">
        <v>25.11</v>
      </c>
      <c r="AO45" s="29">
        <v>33.42</v>
      </c>
      <c r="AP45" s="29">
        <v>20.95</v>
      </c>
      <c r="AQ45" s="29">
        <v>28.96</v>
      </c>
      <c r="AR45" s="30">
        <v>21.07</v>
      </c>
      <c r="AS45" s="30">
        <v>29.13</v>
      </c>
      <c r="AT45" s="30">
        <v>21.2</v>
      </c>
      <c r="AU45" s="30">
        <v>29.31</v>
      </c>
      <c r="AV45" s="27" t="s">
        <v>52</v>
      </c>
      <c r="AW45" s="27" t="s">
        <v>53</v>
      </c>
      <c r="AX45" s="7"/>
    </row>
    <row r="46" spans="1:50" x14ac:dyDescent="0.3">
      <c r="A46" s="19" t="s">
        <v>48</v>
      </c>
      <c r="B46" s="20" t="s">
        <v>124</v>
      </c>
      <c r="C46" s="21">
        <v>7898133136085</v>
      </c>
      <c r="D46" s="22">
        <v>28607</v>
      </c>
      <c r="E46" s="23">
        <v>15000123</v>
      </c>
      <c r="F46" s="24" t="s">
        <v>138</v>
      </c>
      <c r="G46" s="25" t="s">
        <v>51</v>
      </c>
      <c r="H46" s="26" t="s">
        <v>27</v>
      </c>
      <c r="I46" s="27">
        <v>60</v>
      </c>
      <c r="J46" s="28">
        <f>VLOOKUP(E46,' Proposta Distribuidor'!E46:J166,6,)*107.5%</f>
        <v>5.2997499999999995</v>
      </c>
      <c r="K46" s="28">
        <v>4.84</v>
      </c>
      <c r="L46" s="139">
        <f t="shared" si="6"/>
        <v>6.2349999999999994</v>
      </c>
      <c r="M46" s="148">
        <f t="shared" si="5"/>
        <v>5.2997499999999995</v>
      </c>
      <c r="N46" s="148">
        <f t="shared" si="5"/>
        <v>5.3620999999999999</v>
      </c>
      <c r="O46" s="148">
        <f t="shared" si="5"/>
        <v>5.4244499999999993</v>
      </c>
      <c r="P46" s="72">
        <f t="shared" si="5"/>
        <v>5.4867999999999997</v>
      </c>
      <c r="Q46" s="72">
        <f t="shared" si="5"/>
        <v>5.5491499999999991</v>
      </c>
      <c r="R46" s="72">
        <f t="shared" si="5"/>
        <v>5.6114999999999995</v>
      </c>
      <c r="S46" s="72">
        <f t="shared" si="5"/>
        <v>5.6738499999999989</v>
      </c>
      <c r="T46" s="72">
        <f t="shared" si="5"/>
        <v>5.7361999999999993</v>
      </c>
      <c r="U46" s="72">
        <f t="shared" si="5"/>
        <v>5.7985499999999988</v>
      </c>
      <c r="V46" s="72">
        <f t="shared" si="5"/>
        <v>6.2349999999999994</v>
      </c>
      <c r="W46" s="148">
        <f>VLOOKUP(E:E,'LISTA PREÇO 2022-Vigen 01.02.22'!E:V,18,FALSE)</f>
        <v>4.9967762733720189</v>
      </c>
      <c r="X46" s="148">
        <f>VLOOKUP(E:E,'LISTA PREÇO 2022-Vigen 01.02.22'!E:AK,33,FALSE)</f>
        <v>0</v>
      </c>
      <c r="Y46" s="148">
        <f>VLOOKUP(E:E,'LISTA PREÇO 2022-Vigen 01.02.22'!E:AH,30,FALSE)</f>
        <v>0</v>
      </c>
      <c r="Z46" s="148">
        <v>0</v>
      </c>
      <c r="AA46" s="67">
        <f t="shared" si="7"/>
        <v>0.8625144791945113</v>
      </c>
      <c r="AC46" s="28">
        <v>25.57</v>
      </c>
      <c r="AD46" s="29">
        <v>20.399999999999999</v>
      </c>
      <c r="AE46" s="29">
        <v>27.36</v>
      </c>
      <c r="AF46" s="29">
        <v>23.58</v>
      </c>
      <c r="AG46" s="29">
        <v>31.49</v>
      </c>
      <c r="AH46" s="29">
        <v>25.21</v>
      </c>
      <c r="AI46" s="29">
        <v>33.6</v>
      </c>
      <c r="AJ46" s="29">
        <v>25.39</v>
      </c>
      <c r="AK46" s="29">
        <v>33.83</v>
      </c>
      <c r="AL46" s="29">
        <v>25.57</v>
      </c>
      <c r="AM46" s="29">
        <v>34.07</v>
      </c>
      <c r="AN46" s="29">
        <v>26.31</v>
      </c>
      <c r="AO46" s="29">
        <v>35.020000000000003</v>
      </c>
      <c r="AP46" s="29">
        <v>21.95</v>
      </c>
      <c r="AQ46" s="29">
        <v>30.35</v>
      </c>
      <c r="AR46" s="30">
        <v>22.08</v>
      </c>
      <c r="AS46" s="30">
        <v>30.52</v>
      </c>
      <c r="AT46" s="30">
        <v>22.22</v>
      </c>
      <c r="AU46" s="30">
        <v>30.72</v>
      </c>
      <c r="AV46" s="27" t="s">
        <v>52</v>
      </c>
      <c r="AW46" s="27" t="s">
        <v>53</v>
      </c>
      <c r="AX46" s="7"/>
    </row>
    <row r="47" spans="1:50" x14ac:dyDescent="0.3">
      <c r="A47" s="19" t="s">
        <v>48</v>
      </c>
      <c r="B47" s="20" t="s">
        <v>124</v>
      </c>
      <c r="C47" s="21">
        <v>7898133134661</v>
      </c>
      <c r="D47" s="22">
        <v>28603</v>
      </c>
      <c r="E47" s="23">
        <v>15000121</v>
      </c>
      <c r="F47" s="24" t="s">
        <v>140</v>
      </c>
      <c r="G47" s="25" t="s">
        <v>51</v>
      </c>
      <c r="H47" s="26" t="s">
        <v>27</v>
      </c>
      <c r="I47" s="27">
        <v>60</v>
      </c>
      <c r="J47" s="28">
        <f>VLOOKUP(E47,' Proposta Distribuidor'!E47:J167,6,)*107.5%</f>
        <v>5.2997499999999995</v>
      </c>
      <c r="K47" s="28"/>
      <c r="L47" s="139">
        <f t="shared" si="6"/>
        <v>6.2349999999999994</v>
      </c>
      <c r="M47" s="148">
        <f t="shared" ref="M47:V56" si="8">$L47*(100%-M$6)</f>
        <v>5.2997499999999995</v>
      </c>
      <c r="N47" s="148">
        <f t="shared" si="8"/>
        <v>5.3620999999999999</v>
      </c>
      <c r="O47" s="148">
        <f t="shared" si="8"/>
        <v>5.4244499999999993</v>
      </c>
      <c r="P47" s="72">
        <f t="shared" si="8"/>
        <v>5.4867999999999997</v>
      </c>
      <c r="Q47" s="72">
        <f t="shared" si="8"/>
        <v>5.5491499999999991</v>
      </c>
      <c r="R47" s="72">
        <f t="shared" si="8"/>
        <v>5.6114999999999995</v>
      </c>
      <c r="S47" s="72">
        <f t="shared" si="8"/>
        <v>5.6738499999999989</v>
      </c>
      <c r="T47" s="72">
        <f t="shared" si="8"/>
        <v>5.7361999999999993</v>
      </c>
      <c r="U47" s="72">
        <f t="shared" si="8"/>
        <v>5.7985499999999988</v>
      </c>
      <c r="V47" s="72">
        <f t="shared" si="8"/>
        <v>6.2349999999999994</v>
      </c>
      <c r="W47" s="148">
        <f>VLOOKUP(E:E,'LISTA PREÇO 2022-Vigen 01.02.22'!E:V,18,FALSE)</f>
        <v>4.9967762733720189</v>
      </c>
      <c r="X47" s="148">
        <f>VLOOKUP(E:E,'LISTA PREÇO 2022-Vigen 01.02.22'!E:AK,33,FALSE)</f>
        <v>0</v>
      </c>
      <c r="Y47" s="148">
        <f>VLOOKUP(E:E,'LISTA PREÇO 2022-Vigen 01.02.22'!E:AH,30,FALSE)</f>
        <v>0</v>
      </c>
      <c r="Z47" s="148">
        <v>0</v>
      </c>
      <c r="AA47" s="67">
        <f t="shared" si="7"/>
        <v>0</v>
      </c>
      <c r="AC47" s="28">
        <v>25.57</v>
      </c>
      <c r="AD47" s="29">
        <v>20.399999999999999</v>
      </c>
      <c r="AE47" s="29">
        <v>27.36</v>
      </c>
      <c r="AF47" s="29">
        <v>23.58</v>
      </c>
      <c r="AG47" s="29">
        <v>31.49</v>
      </c>
      <c r="AH47" s="29">
        <v>25.21</v>
      </c>
      <c r="AI47" s="29">
        <v>33.6</v>
      </c>
      <c r="AJ47" s="29">
        <v>25.39</v>
      </c>
      <c r="AK47" s="29">
        <v>33.83</v>
      </c>
      <c r="AL47" s="29">
        <v>25.57</v>
      </c>
      <c r="AM47" s="29">
        <v>34.07</v>
      </c>
      <c r="AN47" s="29">
        <v>26.31</v>
      </c>
      <c r="AO47" s="29">
        <v>35.020000000000003</v>
      </c>
      <c r="AP47" s="29">
        <v>21.95</v>
      </c>
      <c r="AQ47" s="29">
        <v>30.35</v>
      </c>
      <c r="AR47" s="30">
        <v>22.08</v>
      </c>
      <c r="AS47" s="30">
        <v>30.52</v>
      </c>
      <c r="AT47" s="30">
        <v>22.22</v>
      </c>
      <c r="AU47" s="30">
        <v>30.72</v>
      </c>
      <c r="AV47" s="27" t="s">
        <v>52</v>
      </c>
      <c r="AW47" s="27" t="s">
        <v>53</v>
      </c>
      <c r="AX47" s="7"/>
    </row>
    <row r="48" spans="1:50" x14ac:dyDescent="0.3">
      <c r="A48" s="19" t="s">
        <v>48</v>
      </c>
      <c r="B48" s="20" t="s">
        <v>124</v>
      </c>
      <c r="C48" s="21">
        <v>7898133139420</v>
      </c>
      <c r="D48" s="22">
        <v>23876</v>
      </c>
      <c r="E48" s="23">
        <v>15000090</v>
      </c>
      <c r="F48" s="24" t="s">
        <v>185</v>
      </c>
      <c r="G48" s="25" t="s">
        <v>59</v>
      </c>
      <c r="H48" s="26" t="s">
        <v>27</v>
      </c>
      <c r="I48" s="27">
        <v>50</v>
      </c>
      <c r="J48" s="28">
        <f>VLOOKUP(E48,' Proposta Distribuidor'!E48:J168,6,)*107.5%</f>
        <v>8.2237500000000008</v>
      </c>
      <c r="K48" s="28">
        <v>7.4999999999999991</v>
      </c>
      <c r="L48" s="139">
        <f t="shared" si="6"/>
        <v>9.6750000000000007</v>
      </c>
      <c r="M48" s="148">
        <f t="shared" si="8"/>
        <v>8.2237500000000008</v>
      </c>
      <c r="N48" s="148">
        <f t="shared" si="8"/>
        <v>8.3205000000000009</v>
      </c>
      <c r="O48" s="148">
        <f t="shared" si="8"/>
        <v>8.417250000000001</v>
      </c>
      <c r="P48" s="72">
        <f t="shared" si="8"/>
        <v>8.5140000000000011</v>
      </c>
      <c r="Q48" s="72">
        <f t="shared" si="8"/>
        <v>8.6107500000000012</v>
      </c>
      <c r="R48" s="72">
        <f t="shared" si="8"/>
        <v>8.7075000000000014</v>
      </c>
      <c r="S48" s="72">
        <f t="shared" si="8"/>
        <v>8.8042499999999997</v>
      </c>
      <c r="T48" s="72">
        <f t="shared" si="8"/>
        <v>8.9009999999999998</v>
      </c>
      <c r="U48" s="72">
        <f t="shared" si="8"/>
        <v>8.9977499999999981</v>
      </c>
      <c r="V48" s="72">
        <f t="shared" si="8"/>
        <v>9.6750000000000007</v>
      </c>
      <c r="W48" s="148">
        <f>VLOOKUP(E:E,'LISTA PREÇO 2022-Vigen 01.02.22'!E:V,18,FALSE)</f>
        <v>7.7479475607135191</v>
      </c>
      <c r="X48" s="153">
        <v>8.8800000000000008</v>
      </c>
      <c r="Y48" s="150">
        <f>VLOOKUP(E:E,'LISTA PREÇO 2022-Vigen 01.02.22'!E:AH,30,FALSE)</f>
        <v>7.28</v>
      </c>
      <c r="Z48" s="148">
        <v>8.3916000000000004</v>
      </c>
      <c r="AA48" s="67">
        <f t="shared" si="7"/>
        <v>0.86132644272179137</v>
      </c>
      <c r="AC48" s="28">
        <v>11.7</v>
      </c>
      <c r="AD48" s="29">
        <v>9.33</v>
      </c>
      <c r="AE48" s="29">
        <v>12.51</v>
      </c>
      <c r="AF48" s="29">
        <v>10.78</v>
      </c>
      <c r="AG48" s="29">
        <v>14.4</v>
      </c>
      <c r="AH48" s="29">
        <v>11.53</v>
      </c>
      <c r="AI48" s="29">
        <v>15.36</v>
      </c>
      <c r="AJ48" s="29">
        <v>11.61</v>
      </c>
      <c r="AK48" s="29">
        <v>15.47</v>
      </c>
      <c r="AL48" s="29">
        <v>11.7</v>
      </c>
      <c r="AM48" s="29">
        <v>15.59</v>
      </c>
      <c r="AN48" s="29">
        <v>12.04</v>
      </c>
      <c r="AO48" s="29">
        <v>16.03</v>
      </c>
      <c r="AP48" s="29">
        <v>10.039999999999999</v>
      </c>
      <c r="AQ48" s="29">
        <v>13.88</v>
      </c>
      <c r="AR48" s="30">
        <v>10.11</v>
      </c>
      <c r="AS48" s="30">
        <v>13.98</v>
      </c>
      <c r="AT48" s="30">
        <v>10.17</v>
      </c>
      <c r="AU48" s="30">
        <v>14.06</v>
      </c>
      <c r="AV48" s="27" t="s">
        <v>52</v>
      </c>
      <c r="AW48" s="27" t="s">
        <v>53</v>
      </c>
      <c r="AX48" s="7"/>
    </row>
    <row r="49" spans="1:50" x14ac:dyDescent="0.3">
      <c r="A49" s="19" t="s">
        <v>48</v>
      </c>
      <c r="B49" s="20" t="s">
        <v>124</v>
      </c>
      <c r="C49" s="21">
        <v>7898133134715</v>
      </c>
      <c r="D49" s="22">
        <v>23879</v>
      </c>
      <c r="E49" s="23">
        <v>15000091</v>
      </c>
      <c r="F49" s="24" t="s">
        <v>184</v>
      </c>
      <c r="G49" s="25" t="s">
        <v>51</v>
      </c>
      <c r="H49" s="26" t="s">
        <v>27</v>
      </c>
      <c r="I49" s="27">
        <v>60</v>
      </c>
      <c r="J49" s="28">
        <f>VLOOKUP(E49,' Proposta Distribuidor'!E49:J169,6,)*107.5%</f>
        <v>4.6870000000000003</v>
      </c>
      <c r="K49" s="28">
        <v>4.2699999999999996</v>
      </c>
      <c r="L49" s="139">
        <f t="shared" si="6"/>
        <v>5.514117647058824</v>
      </c>
      <c r="M49" s="148">
        <f t="shared" si="8"/>
        <v>4.6870000000000003</v>
      </c>
      <c r="N49" s="148">
        <f t="shared" si="8"/>
        <v>4.7421411764705885</v>
      </c>
      <c r="O49" s="148">
        <f t="shared" si="8"/>
        <v>4.7972823529411768</v>
      </c>
      <c r="P49" s="72">
        <f t="shared" si="8"/>
        <v>4.852423529411765</v>
      </c>
      <c r="Q49" s="72">
        <f t="shared" si="8"/>
        <v>4.9075647058823533</v>
      </c>
      <c r="R49" s="72">
        <f t="shared" si="8"/>
        <v>4.9627058823529415</v>
      </c>
      <c r="S49" s="72">
        <f t="shared" si="8"/>
        <v>5.0178470588235298</v>
      </c>
      <c r="T49" s="72">
        <f t="shared" si="8"/>
        <v>5.072988235294118</v>
      </c>
      <c r="U49" s="72">
        <f t="shared" si="8"/>
        <v>5.1281294117647054</v>
      </c>
      <c r="V49" s="72">
        <f t="shared" si="8"/>
        <v>5.514117647058824</v>
      </c>
      <c r="W49" s="148">
        <f>VLOOKUP(E:E,'LISTA PREÇO 2022-Vigen 01.02.22'!E:V,18,FALSE)</f>
        <v>4.4165054803352684</v>
      </c>
      <c r="X49" s="148">
        <f>VLOOKUP(E:E,'LISTA PREÇO 2022-Vigen 01.02.22'!E:AK,33,FALSE)</f>
        <v>0</v>
      </c>
      <c r="Y49" s="148">
        <f>VLOOKUP(E:E,'LISTA PREÇO 2022-Vigen 01.02.22'!E:AH,30,FALSE)</f>
        <v>0</v>
      </c>
      <c r="Z49" s="148">
        <v>0</v>
      </c>
      <c r="AA49" s="67">
        <f t="shared" si="7"/>
        <v>0.86041770381433269</v>
      </c>
      <c r="AC49" s="28">
        <v>29.33</v>
      </c>
      <c r="AD49" s="29">
        <v>23.4</v>
      </c>
      <c r="AE49" s="29">
        <v>31.39</v>
      </c>
      <c r="AF49" s="29">
        <v>27.04</v>
      </c>
      <c r="AG49" s="29">
        <v>36.119999999999997</v>
      </c>
      <c r="AH49" s="29">
        <v>28.92</v>
      </c>
      <c r="AI49" s="29">
        <v>38.54</v>
      </c>
      <c r="AJ49" s="29">
        <v>29.12</v>
      </c>
      <c r="AK49" s="29">
        <v>38.799999999999997</v>
      </c>
      <c r="AL49" s="29">
        <v>29.33</v>
      </c>
      <c r="AM49" s="29">
        <v>39.08</v>
      </c>
      <c r="AN49" s="29">
        <v>30.18</v>
      </c>
      <c r="AO49" s="29">
        <v>40.17</v>
      </c>
      <c r="AP49" s="29">
        <v>25.18</v>
      </c>
      <c r="AQ49" s="29">
        <v>34.81</v>
      </c>
      <c r="AR49" s="30">
        <v>25.33</v>
      </c>
      <c r="AS49" s="30">
        <v>35.020000000000003</v>
      </c>
      <c r="AT49" s="30">
        <v>25.49</v>
      </c>
      <c r="AU49" s="30">
        <v>35.24</v>
      </c>
      <c r="AV49" s="27" t="s">
        <v>52</v>
      </c>
      <c r="AW49" s="27" t="s">
        <v>53</v>
      </c>
      <c r="AX49" s="7"/>
    </row>
    <row r="50" spans="1:50" x14ac:dyDescent="0.3">
      <c r="A50" s="19" t="s">
        <v>48</v>
      </c>
      <c r="B50" s="20" t="s">
        <v>124</v>
      </c>
      <c r="C50" s="21">
        <v>7898133137969</v>
      </c>
      <c r="D50" s="22">
        <v>35686</v>
      </c>
      <c r="E50" s="23">
        <v>15000135</v>
      </c>
      <c r="F50" s="24" t="s">
        <v>127</v>
      </c>
      <c r="G50" s="25" t="s">
        <v>59</v>
      </c>
      <c r="H50" s="26" t="s">
        <v>27</v>
      </c>
      <c r="I50" s="27">
        <v>100</v>
      </c>
      <c r="J50" s="28">
        <f>VLOOKUP(E50,' Proposta Distribuidor'!E50:J170,6,)*107.5%</f>
        <v>1.9135</v>
      </c>
      <c r="K50" s="28">
        <v>1.7499999999999993</v>
      </c>
      <c r="L50" s="139">
        <f t="shared" si="6"/>
        <v>2.2511764705882351</v>
      </c>
      <c r="M50" s="148">
        <f t="shared" si="8"/>
        <v>1.9134999999999998</v>
      </c>
      <c r="N50" s="148">
        <f t="shared" si="8"/>
        <v>1.9360117647058821</v>
      </c>
      <c r="O50" s="148">
        <f t="shared" si="8"/>
        <v>1.9585235294117644</v>
      </c>
      <c r="P50" s="72">
        <f t="shared" si="8"/>
        <v>1.981035294117647</v>
      </c>
      <c r="Q50" s="72">
        <f t="shared" si="8"/>
        <v>2.0035470588235293</v>
      </c>
      <c r="R50" s="72">
        <f t="shared" si="8"/>
        <v>2.0260588235294117</v>
      </c>
      <c r="S50" s="72">
        <f t="shared" si="8"/>
        <v>2.0485705882352936</v>
      </c>
      <c r="T50" s="72">
        <f t="shared" si="8"/>
        <v>2.0710823529411759</v>
      </c>
      <c r="U50" s="72">
        <f t="shared" si="8"/>
        <v>2.0935941176470583</v>
      </c>
      <c r="V50" s="72">
        <f t="shared" si="8"/>
        <v>2.2511764705882351</v>
      </c>
      <c r="W50" s="148">
        <f>VLOOKUP(E:E,'LISTA PREÇO 2022-Vigen 01.02.22'!E:V,18,FALSE)</f>
        <v>1.8052869116698906</v>
      </c>
      <c r="X50" s="151">
        <f>VLOOKUP(E:E,'LISTA PREÇO 2022-Vigen 01.02.22'!E:AK,33,FALSE)</f>
        <v>5.2774999999999999</v>
      </c>
      <c r="Y50" s="148">
        <f>VLOOKUP(E:E,'LISTA PREÇO 2022-Vigen 01.02.22'!E:AH,30,FALSE)</f>
        <v>1.45</v>
      </c>
      <c r="Z50" s="148">
        <v>0</v>
      </c>
      <c r="AA50" s="67">
        <f t="shared" si="7"/>
        <v>0.86374589902157162</v>
      </c>
      <c r="AC50" s="28">
        <v>21.11</v>
      </c>
      <c r="AD50" s="29">
        <v>16.84</v>
      </c>
      <c r="AE50" s="29">
        <v>22.59</v>
      </c>
      <c r="AF50" s="29">
        <v>19.46</v>
      </c>
      <c r="AG50" s="29">
        <v>25.99</v>
      </c>
      <c r="AH50" s="29">
        <v>20.81</v>
      </c>
      <c r="AI50" s="29">
        <v>27.73</v>
      </c>
      <c r="AJ50" s="29">
        <v>20.96</v>
      </c>
      <c r="AK50" s="29">
        <v>27.93</v>
      </c>
      <c r="AL50" s="29">
        <v>21.11</v>
      </c>
      <c r="AM50" s="29">
        <v>28.13</v>
      </c>
      <c r="AN50" s="29">
        <v>21.72</v>
      </c>
      <c r="AO50" s="29">
        <v>28.91</v>
      </c>
      <c r="AP50" s="29">
        <v>18.12</v>
      </c>
      <c r="AQ50" s="29">
        <v>25.05</v>
      </c>
      <c r="AR50" s="30">
        <v>18.23</v>
      </c>
      <c r="AS50" s="30">
        <v>25.2</v>
      </c>
      <c r="AT50" s="30">
        <v>18.34</v>
      </c>
      <c r="AU50" s="30">
        <v>25.35</v>
      </c>
      <c r="AV50" s="27" t="s">
        <v>52</v>
      </c>
      <c r="AW50" s="27" t="s">
        <v>53</v>
      </c>
      <c r="AX50" s="7"/>
    </row>
    <row r="51" spans="1:50" x14ac:dyDescent="0.3">
      <c r="A51" s="19" t="s">
        <v>48</v>
      </c>
      <c r="B51" s="20" t="s">
        <v>124</v>
      </c>
      <c r="C51" s="21">
        <v>7899470802275</v>
      </c>
      <c r="D51" s="22">
        <v>23883</v>
      </c>
      <c r="E51" s="23">
        <v>15000093</v>
      </c>
      <c r="F51" s="24" t="s">
        <v>182</v>
      </c>
      <c r="G51" s="25" t="s">
        <v>59</v>
      </c>
      <c r="H51" s="26" t="s">
        <v>27</v>
      </c>
      <c r="I51" s="27">
        <v>100</v>
      </c>
      <c r="J51" s="28">
        <f>VLOOKUP(E51,' Proposta Distribuidor'!E51:J171,6,)*107.5%</f>
        <v>3.3002499999999997</v>
      </c>
      <c r="K51" s="28">
        <v>3.01</v>
      </c>
      <c r="L51" s="139">
        <f t="shared" si="6"/>
        <v>3.8826470588235291</v>
      </c>
      <c r="M51" s="148">
        <f t="shared" si="8"/>
        <v>3.3002499999999997</v>
      </c>
      <c r="N51" s="148">
        <f t="shared" si="8"/>
        <v>3.339076470588235</v>
      </c>
      <c r="O51" s="148">
        <f t="shared" si="8"/>
        <v>3.3779029411764703</v>
      </c>
      <c r="P51" s="72">
        <f t="shared" si="8"/>
        <v>3.4167294117647056</v>
      </c>
      <c r="Q51" s="72">
        <f t="shared" si="8"/>
        <v>3.4555558823529409</v>
      </c>
      <c r="R51" s="72">
        <f t="shared" si="8"/>
        <v>3.4943823529411762</v>
      </c>
      <c r="S51" s="72">
        <f t="shared" si="8"/>
        <v>3.533208823529411</v>
      </c>
      <c r="T51" s="72">
        <f t="shared" si="8"/>
        <v>3.5720352941176463</v>
      </c>
      <c r="U51" s="72">
        <f t="shared" si="8"/>
        <v>3.6108617647058816</v>
      </c>
      <c r="V51" s="72">
        <f t="shared" si="8"/>
        <v>3.8826470588235291</v>
      </c>
      <c r="W51" s="148">
        <f>VLOOKUP(E:E,'LISTA PREÇO 2022-Vigen 01.02.22'!E:V,18,FALSE)</f>
        <v>3.1055233182892765</v>
      </c>
      <c r="X51" s="148">
        <f>VLOOKUP(E:E,'LISTA PREÇO 2022-Vigen 01.02.22'!E:AK,33,FALSE)</f>
        <v>0</v>
      </c>
      <c r="Y51" s="148">
        <f>VLOOKUP(E:E,'LISTA PREÇO 2022-Vigen 01.02.22'!E:AH,30,FALSE)</f>
        <v>2.92</v>
      </c>
      <c r="Z51" s="148">
        <v>0</v>
      </c>
      <c r="AA51" s="67">
        <f t="shared" si="7"/>
        <v>0.86138255519363016</v>
      </c>
      <c r="AC51" s="28">
        <v>15.38</v>
      </c>
      <c r="AD51" s="29">
        <v>12.27</v>
      </c>
      <c r="AE51" s="29">
        <v>16.46</v>
      </c>
      <c r="AF51" s="29">
        <v>14.18</v>
      </c>
      <c r="AG51" s="29">
        <v>18.940000000000001</v>
      </c>
      <c r="AH51" s="29">
        <v>15.16</v>
      </c>
      <c r="AI51" s="29">
        <v>20.2</v>
      </c>
      <c r="AJ51" s="29">
        <v>15.27</v>
      </c>
      <c r="AK51" s="29">
        <v>20.34</v>
      </c>
      <c r="AL51" s="29">
        <v>15.38</v>
      </c>
      <c r="AM51" s="29">
        <v>20.49</v>
      </c>
      <c r="AN51" s="29">
        <v>15.83</v>
      </c>
      <c r="AO51" s="29">
        <v>21.07</v>
      </c>
      <c r="AP51" s="29">
        <v>13.2</v>
      </c>
      <c r="AQ51" s="29">
        <v>18.25</v>
      </c>
      <c r="AR51" s="30">
        <v>13.28</v>
      </c>
      <c r="AS51" s="30">
        <v>18.36</v>
      </c>
      <c r="AT51" s="30">
        <v>13.36</v>
      </c>
      <c r="AU51" s="30">
        <v>18.47</v>
      </c>
      <c r="AV51" s="27" t="s">
        <v>52</v>
      </c>
      <c r="AW51" s="27" t="s">
        <v>53</v>
      </c>
      <c r="AX51" s="7"/>
    </row>
    <row r="52" spans="1:50" x14ac:dyDescent="0.3">
      <c r="A52" s="19" t="s">
        <v>48</v>
      </c>
      <c r="B52" s="20" t="s">
        <v>124</v>
      </c>
      <c r="C52" s="21">
        <v>7899470802268</v>
      </c>
      <c r="D52" s="22">
        <v>23881</v>
      </c>
      <c r="E52" s="23">
        <v>15000092</v>
      </c>
      <c r="F52" s="24" t="s">
        <v>183</v>
      </c>
      <c r="G52" s="25" t="s">
        <v>59</v>
      </c>
      <c r="H52" s="26" t="s">
        <v>27</v>
      </c>
      <c r="I52" s="27">
        <v>100</v>
      </c>
      <c r="J52" s="28">
        <f>VLOOKUP(E52,' Proposta Distribuidor'!E52:J172,6,)*107.5%</f>
        <v>3.3002499999999997</v>
      </c>
      <c r="K52" s="28">
        <v>3.0100000000000002</v>
      </c>
      <c r="L52" s="139">
        <f t="shared" si="6"/>
        <v>3.8826470588235291</v>
      </c>
      <c r="M52" s="148">
        <f t="shared" si="8"/>
        <v>3.3002499999999997</v>
      </c>
      <c r="N52" s="148">
        <f t="shared" si="8"/>
        <v>3.339076470588235</v>
      </c>
      <c r="O52" s="148">
        <f t="shared" si="8"/>
        <v>3.3779029411764703</v>
      </c>
      <c r="P52" s="72">
        <f t="shared" si="8"/>
        <v>3.4167294117647056</v>
      </c>
      <c r="Q52" s="72">
        <f t="shared" si="8"/>
        <v>3.4555558823529409</v>
      </c>
      <c r="R52" s="72">
        <f t="shared" si="8"/>
        <v>3.4943823529411762</v>
      </c>
      <c r="S52" s="72">
        <f t="shared" si="8"/>
        <v>3.533208823529411</v>
      </c>
      <c r="T52" s="72">
        <f t="shared" si="8"/>
        <v>3.5720352941176463</v>
      </c>
      <c r="U52" s="72">
        <f t="shared" si="8"/>
        <v>3.6108617647058816</v>
      </c>
      <c r="V52" s="72">
        <f t="shared" si="8"/>
        <v>3.8826470588235291</v>
      </c>
      <c r="W52" s="148">
        <f>VLOOKUP(E:E,'LISTA PREÇO 2022-Vigen 01.02.22'!E:V,18,FALSE)</f>
        <v>3.1055233182892765</v>
      </c>
      <c r="X52" s="148">
        <f>VLOOKUP(E:E,'LISTA PREÇO 2022-Vigen 01.02.22'!E:AK,33,FALSE)</f>
        <v>4.9439999999999991</v>
      </c>
      <c r="Y52" s="148">
        <f>VLOOKUP(E:E,'LISTA PREÇO 2022-Vigen 01.02.22'!E:AH,30,FALSE)</f>
        <v>2.92</v>
      </c>
      <c r="Z52" s="148">
        <v>3.212054999999999</v>
      </c>
      <c r="AA52" s="67">
        <f t="shared" si="7"/>
        <v>0.86138255519363027</v>
      </c>
      <c r="AC52" s="28">
        <v>15.45</v>
      </c>
      <c r="AD52" s="29">
        <v>12.32</v>
      </c>
      <c r="AE52" s="29">
        <v>16.52</v>
      </c>
      <c r="AF52" s="29">
        <v>14.24</v>
      </c>
      <c r="AG52" s="29">
        <v>19.02</v>
      </c>
      <c r="AH52" s="29">
        <v>15.23</v>
      </c>
      <c r="AI52" s="29">
        <v>20.3</v>
      </c>
      <c r="AJ52" s="29">
        <v>15.34</v>
      </c>
      <c r="AK52" s="29">
        <v>20.440000000000001</v>
      </c>
      <c r="AL52" s="29">
        <v>15.45</v>
      </c>
      <c r="AM52" s="29">
        <v>20.58</v>
      </c>
      <c r="AN52" s="29">
        <v>15.9</v>
      </c>
      <c r="AO52" s="29">
        <v>21.16</v>
      </c>
      <c r="AP52" s="29">
        <v>13.26</v>
      </c>
      <c r="AQ52" s="29">
        <v>18.329999999999998</v>
      </c>
      <c r="AR52" s="30">
        <v>13.34</v>
      </c>
      <c r="AS52" s="30">
        <v>18.440000000000001</v>
      </c>
      <c r="AT52" s="30">
        <v>13.43</v>
      </c>
      <c r="AU52" s="30">
        <v>18.57</v>
      </c>
      <c r="AV52" s="27" t="s">
        <v>52</v>
      </c>
      <c r="AW52" s="27" t="s">
        <v>53</v>
      </c>
      <c r="AX52" s="7"/>
    </row>
    <row r="53" spans="1:50" x14ac:dyDescent="0.3">
      <c r="A53" s="19" t="s">
        <v>48</v>
      </c>
      <c r="B53" s="20" t="s">
        <v>124</v>
      </c>
      <c r="C53" s="21">
        <v>7899470807225</v>
      </c>
      <c r="D53" s="22">
        <v>38804</v>
      </c>
      <c r="E53" s="23">
        <v>15000194</v>
      </c>
      <c r="F53" s="24" t="s">
        <v>125</v>
      </c>
      <c r="G53" s="25" t="s">
        <v>51</v>
      </c>
      <c r="H53" s="26" t="s">
        <v>27</v>
      </c>
      <c r="I53" s="27">
        <v>200</v>
      </c>
      <c r="J53" s="28">
        <f>VLOOKUP(E53,' Proposta Distribuidor'!E53:J173,6,)*107.5%</f>
        <v>3.4937499999999999</v>
      </c>
      <c r="K53" s="28">
        <v>3.1800000000000006</v>
      </c>
      <c r="L53" s="139">
        <f t="shared" si="6"/>
        <v>4.1102941176470589</v>
      </c>
      <c r="M53" s="148">
        <f t="shared" si="8"/>
        <v>3.4937499999999999</v>
      </c>
      <c r="N53" s="148">
        <f t="shared" si="8"/>
        <v>3.5348529411764704</v>
      </c>
      <c r="O53" s="148">
        <f t="shared" si="8"/>
        <v>3.5759558823529414</v>
      </c>
      <c r="P53" s="72">
        <f t="shared" si="8"/>
        <v>3.6170588235294119</v>
      </c>
      <c r="Q53" s="72">
        <f t="shared" si="8"/>
        <v>3.6581617647058824</v>
      </c>
      <c r="R53" s="72">
        <f t="shared" si="8"/>
        <v>3.6992647058823529</v>
      </c>
      <c r="S53" s="72">
        <f t="shared" si="8"/>
        <v>3.7403676470588234</v>
      </c>
      <c r="T53" s="72">
        <f t="shared" si="8"/>
        <v>3.7814705882352939</v>
      </c>
      <c r="U53" s="72">
        <f t="shared" si="8"/>
        <v>3.822573529411764</v>
      </c>
      <c r="V53" s="72">
        <f t="shared" si="8"/>
        <v>4.1102941176470589</v>
      </c>
      <c r="W53" s="148">
        <f>VLOOKUP(E:E,'LISTA PREÇO 2022-Vigen 01.02.22'!E:V,18,FALSE)</f>
        <v>3.2884418654631422</v>
      </c>
      <c r="X53" s="148">
        <f>VLOOKUP(E:E,'LISTA PREÇO 2022-Vigen 01.02.22'!E:AK,33,FALSE)</f>
        <v>4.1752000000000002</v>
      </c>
      <c r="Y53" s="148">
        <f>VLOOKUP(E:E,'LISTA PREÇO 2022-Vigen 01.02.22'!E:AH,30,FALSE)</f>
        <v>3.09</v>
      </c>
      <c r="Z53" s="148">
        <v>0</v>
      </c>
      <c r="AA53" s="67">
        <f t="shared" si="7"/>
        <v>0.8596302921884319</v>
      </c>
      <c r="AC53" s="28">
        <v>12.28</v>
      </c>
      <c r="AD53" s="29">
        <v>9.8000000000000007</v>
      </c>
      <c r="AE53" s="29">
        <v>13.14</v>
      </c>
      <c r="AF53" s="29">
        <v>11.32</v>
      </c>
      <c r="AG53" s="29">
        <v>15.12</v>
      </c>
      <c r="AH53" s="29">
        <v>12.11</v>
      </c>
      <c r="AI53" s="29">
        <v>16.14</v>
      </c>
      <c r="AJ53" s="29">
        <v>12.19</v>
      </c>
      <c r="AK53" s="29">
        <v>16.239999999999998</v>
      </c>
      <c r="AL53" s="29">
        <v>12.28</v>
      </c>
      <c r="AM53" s="29">
        <v>16.36</v>
      </c>
      <c r="AN53" s="29">
        <v>12.64</v>
      </c>
      <c r="AO53" s="29">
        <v>16.82</v>
      </c>
      <c r="AP53" s="29">
        <v>10.54</v>
      </c>
      <c r="AQ53" s="29">
        <v>14.57</v>
      </c>
      <c r="AR53" s="30">
        <v>10.61</v>
      </c>
      <c r="AS53" s="30">
        <v>14.67</v>
      </c>
      <c r="AT53" s="30">
        <v>10.67</v>
      </c>
      <c r="AU53" s="30">
        <v>14.75</v>
      </c>
      <c r="AV53" s="27" t="s">
        <v>52</v>
      </c>
      <c r="AW53" s="27" t="s">
        <v>53</v>
      </c>
      <c r="AX53" s="7"/>
    </row>
    <row r="54" spans="1:50" x14ac:dyDescent="0.3">
      <c r="A54" s="19" t="s">
        <v>48</v>
      </c>
      <c r="B54" s="20" t="s">
        <v>124</v>
      </c>
      <c r="C54" s="21">
        <v>7898133134999</v>
      </c>
      <c r="D54" s="22">
        <v>41484</v>
      </c>
      <c r="E54" s="23">
        <v>15000143</v>
      </c>
      <c r="F54" s="24" t="s">
        <v>152</v>
      </c>
      <c r="G54" s="25" t="s">
        <v>51</v>
      </c>
      <c r="H54" s="26" t="s">
        <v>27</v>
      </c>
      <c r="I54" s="27">
        <v>50</v>
      </c>
      <c r="J54" s="28">
        <f>VLOOKUP(E54,' Proposta Distribuidor'!E54:J174,6,)*107.5%</f>
        <v>2.35425</v>
      </c>
      <c r="K54" s="28">
        <v>2.15</v>
      </c>
      <c r="L54" s="139">
        <f t="shared" si="6"/>
        <v>2.769705882352941</v>
      </c>
      <c r="M54" s="148">
        <f t="shared" si="8"/>
        <v>2.35425</v>
      </c>
      <c r="N54" s="148">
        <f t="shared" si="8"/>
        <v>2.3819470588235294</v>
      </c>
      <c r="O54" s="148">
        <f t="shared" si="8"/>
        <v>2.4096441176470589</v>
      </c>
      <c r="P54" s="72">
        <f t="shared" si="8"/>
        <v>2.4373411764705879</v>
      </c>
      <c r="Q54" s="72">
        <f t="shared" si="8"/>
        <v>2.4650382352941174</v>
      </c>
      <c r="R54" s="72">
        <f t="shared" si="8"/>
        <v>2.4927352941176468</v>
      </c>
      <c r="S54" s="72">
        <f t="shared" si="8"/>
        <v>2.5204323529411763</v>
      </c>
      <c r="T54" s="72">
        <f t="shared" si="8"/>
        <v>2.5481294117647058</v>
      </c>
      <c r="U54" s="72">
        <f t="shared" si="8"/>
        <v>2.5758264705882348</v>
      </c>
      <c r="V54" s="72">
        <f t="shared" si="8"/>
        <v>2.769705882352941</v>
      </c>
      <c r="W54" s="148">
        <f>VLOOKUP(E:E,'LISTA PREÇO 2022-Vigen 01.02.22'!E:V,18,FALSE)</f>
        <v>2.2238383838383839</v>
      </c>
      <c r="X54" s="148">
        <f>VLOOKUP(E:E,'LISTA PREÇO 2022-Vigen 01.02.22'!E:AK,33,FALSE)</f>
        <v>2.7791999999999994</v>
      </c>
      <c r="Y54" s="148">
        <f>VLOOKUP(E:E,'LISTA PREÇO 2022-Vigen 01.02.22'!E:AH,30,FALSE)</f>
        <v>2.09</v>
      </c>
      <c r="Z54" s="148">
        <v>0</v>
      </c>
      <c r="AA54" s="67">
        <f t="shared" si="7"/>
        <v>0.86250634195839682</v>
      </c>
      <c r="AC54" s="28">
        <v>11.58</v>
      </c>
      <c r="AD54" s="29">
        <v>9.24</v>
      </c>
      <c r="AE54" s="29">
        <v>12.39</v>
      </c>
      <c r="AF54" s="29">
        <v>10.67</v>
      </c>
      <c r="AG54" s="29">
        <v>14.25</v>
      </c>
      <c r="AH54" s="29">
        <v>11.41</v>
      </c>
      <c r="AI54" s="29">
        <v>15.2</v>
      </c>
      <c r="AJ54" s="29">
        <v>11.49</v>
      </c>
      <c r="AK54" s="29">
        <v>15.31</v>
      </c>
      <c r="AL54" s="29">
        <v>11.58</v>
      </c>
      <c r="AM54" s="29">
        <v>15.43</v>
      </c>
      <c r="AN54" s="29">
        <v>11.92</v>
      </c>
      <c r="AO54" s="29">
        <v>15.87</v>
      </c>
      <c r="AP54" s="29">
        <v>9.94</v>
      </c>
      <c r="AQ54" s="29">
        <v>13.74</v>
      </c>
      <c r="AR54" s="30">
        <v>10</v>
      </c>
      <c r="AS54" s="30">
        <v>13.82</v>
      </c>
      <c r="AT54" s="30">
        <v>10.06</v>
      </c>
      <c r="AU54" s="30">
        <v>13.91</v>
      </c>
      <c r="AV54" s="27" t="s">
        <v>52</v>
      </c>
      <c r="AW54" s="27" t="s">
        <v>55</v>
      </c>
      <c r="AX54" s="7"/>
    </row>
    <row r="55" spans="1:50" x14ac:dyDescent="0.3">
      <c r="A55" s="19" t="s">
        <v>48</v>
      </c>
      <c r="B55" s="20" t="s">
        <v>124</v>
      </c>
      <c r="C55" s="21">
        <v>7898133131028</v>
      </c>
      <c r="D55" s="22">
        <v>23912</v>
      </c>
      <c r="E55" s="23">
        <v>15000096</v>
      </c>
      <c r="F55" s="24" t="s">
        <v>179</v>
      </c>
      <c r="G55" s="25" t="s">
        <v>54</v>
      </c>
      <c r="H55" s="26" t="s">
        <v>27</v>
      </c>
      <c r="I55" s="27">
        <v>50</v>
      </c>
      <c r="J55" s="28">
        <f>VLOOKUP(E55,' Proposta Distribuidor'!E55:J175,6,)*107.5%</f>
        <v>3.0637499999999998</v>
      </c>
      <c r="K55" s="28">
        <v>2.8</v>
      </c>
      <c r="L55" s="139">
        <f t="shared" si="6"/>
        <v>3.604411764705882</v>
      </c>
      <c r="M55" s="148">
        <f t="shared" si="8"/>
        <v>3.0637499999999998</v>
      </c>
      <c r="N55" s="148">
        <f t="shared" si="8"/>
        <v>3.0997941176470585</v>
      </c>
      <c r="O55" s="148">
        <f t="shared" si="8"/>
        <v>3.1358382352941172</v>
      </c>
      <c r="P55" s="72">
        <f t="shared" si="8"/>
        <v>3.1718823529411764</v>
      </c>
      <c r="Q55" s="72">
        <f t="shared" si="8"/>
        <v>3.2079264705882351</v>
      </c>
      <c r="R55" s="72">
        <f t="shared" si="8"/>
        <v>3.2439705882352938</v>
      </c>
      <c r="S55" s="72">
        <f t="shared" si="8"/>
        <v>3.2800147058823521</v>
      </c>
      <c r="T55" s="72">
        <f t="shared" si="8"/>
        <v>3.3160588235294113</v>
      </c>
      <c r="U55" s="72">
        <f t="shared" si="8"/>
        <v>3.3521029411764696</v>
      </c>
      <c r="V55" s="72">
        <f t="shared" si="8"/>
        <v>3.604411764705882</v>
      </c>
      <c r="W55" s="148">
        <f>VLOOKUP(E:E,'LISTA PREÇO 2022-Vigen 01.02.22'!E:V,18,FALSE)</f>
        <v>2.8906082097571462</v>
      </c>
      <c r="X55" s="148">
        <f>VLOOKUP(E:E,'LISTA PREÇO 2022-Vigen 01.02.22'!E:AK,33,FALSE)</f>
        <v>0</v>
      </c>
      <c r="Y55" s="148">
        <f>VLOOKUP(E:E,'LISTA PREÇO 2022-Vigen 01.02.22'!E:AH,30,FALSE)</f>
        <v>0</v>
      </c>
      <c r="Z55" s="148">
        <v>2.7479843999999991</v>
      </c>
      <c r="AA55" s="67">
        <f t="shared" si="7"/>
        <v>0.8631397615485743</v>
      </c>
      <c r="AC55" s="28">
        <v>17.84</v>
      </c>
      <c r="AD55" s="29">
        <v>14.23</v>
      </c>
      <c r="AE55" s="29">
        <v>19.079999999999998</v>
      </c>
      <c r="AF55" s="29">
        <v>16.45</v>
      </c>
      <c r="AG55" s="29">
        <v>21.97</v>
      </c>
      <c r="AH55" s="29">
        <v>17.59</v>
      </c>
      <c r="AI55" s="29">
        <v>23.44</v>
      </c>
      <c r="AJ55" s="29">
        <v>17.71</v>
      </c>
      <c r="AK55" s="29">
        <v>23.6</v>
      </c>
      <c r="AL55" s="29">
        <v>17.84</v>
      </c>
      <c r="AM55" s="29">
        <v>23.77</v>
      </c>
      <c r="AN55" s="29">
        <v>18.36</v>
      </c>
      <c r="AO55" s="29">
        <v>24.44</v>
      </c>
      <c r="AP55" s="29">
        <v>15.32</v>
      </c>
      <c r="AQ55" s="29">
        <v>21.18</v>
      </c>
      <c r="AR55" s="30">
        <v>15.41</v>
      </c>
      <c r="AS55" s="30">
        <v>21.3</v>
      </c>
      <c r="AT55" s="30">
        <v>15.5</v>
      </c>
      <c r="AU55" s="30">
        <v>21.43</v>
      </c>
      <c r="AV55" s="27" t="s">
        <v>52</v>
      </c>
      <c r="AW55" s="27" t="s">
        <v>55</v>
      </c>
      <c r="AX55" s="7"/>
    </row>
    <row r="56" spans="1:50" x14ac:dyDescent="0.3">
      <c r="A56" s="19" t="s">
        <v>48</v>
      </c>
      <c r="B56" s="20" t="s">
        <v>124</v>
      </c>
      <c r="C56" s="21">
        <v>7898133130403</v>
      </c>
      <c r="D56" s="22">
        <v>23892</v>
      </c>
      <c r="E56" s="23">
        <v>15000094</v>
      </c>
      <c r="F56" s="24" t="s">
        <v>181</v>
      </c>
      <c r="G56" s="25" t="s">
        <v>54</v>
      </c>
      <c r="H56" s="26" t="s">
        <v>27</v>
      </c>
      <c r="I56" s="27">
        <v>240</v>
      </c>
      <c r="J56" s="28">
        <f>VLOOKUP(E56,' Proposta Distribuidor'!E56:J176,6,)*107.5%</f>
        <v>1.2254999999999998</v>
      </c>
      <c r="K56" s="28">
        <v>1.02</v>
      </c>
      <c r="L56" s="139">
        <f t="shared" si="6"/>
        <v>1.4417647058823528</v>
      </c>
      <c r="M56" s="148">
        <f t="shared" si="8"/>
        <v>1.2254999999999998</v>
      </c>
      <c r="N56" s="148">
        <f t="shared" si="8"/>
        <v>1.2399176470588233</v>
      </c>
      <c r="O56" s="148">
        <f t="shared" si="8"/>
        <v>1.2543352941176469</v>
      </c>
      <c r="P56" s="72">
        <f t="shared" si="8"/>
        <v>1.2687529411764704</v>
      </c>
      <c r="Q56" s="72">
        <f t="shared" si="8"/>
        <v>1.283170588235294</v>
      </c>
      <c r="R56" s="72">
        <f t="shared" si="8"/>
        <v>1.2975882352941175</v>
      </c>
      <c r="S56" s="72">
        <f t="shared" si="8"/>
        <v>1.312005882352941</v>
      </c>
      <c r="T56" s="72">
        <f t="shared" si="8"/>
        <v>1.3264235294117646</v>
      </c>
      <c r="U56" s="72">
        <f t="shared" si="8"/>
        <v>1.3408411764705879</v>
      </c>
      <c r="V56" s="72">
        <f t="shared" si="8"/>
        <v>1.4417647058823528</v>
      </c>
      <c r="W56" s="148">
        <f>VLOOKUP(E:E,'LISTA PREÇO 2022-Vigen 01.02.22'!E:V,18,FALSE)</f>
        <v>1.0530840318074361</v>
      </c>
      <c r="X56" s="148">
        <f>VLOOKUP(E:E,'LISTA PREÇO 2022-Vigen 01.02.22'!E:AK,33,FALSE)</f>
        <v>0</v>
      </c>
      <c r="Y56" s="148">
        <f>VLOOKUP(E:E,'LISTA PREÇO 2022-Vigen 01.02.22'!E:AH,30,FALSE)</f>
        <v>0.99</v>
      </c>
      <c r="Z56" s="148">
        <v>1.0237600000000002</v>
      </c>
      <c r="AA56" s="67">
        <f t="shared" si="7"/>
        <v>0.7860737114103088</v>
      </c>
      <c r="AC56" s="28">
        <v>7.64</v>
      </c>
      <c r="AD56" s="29">
        <v>6.09</v>
      </c>
      <c r="AE56" s="29">
        <v>8.17</v>
      </c>
      <c r="AF56" s="29">
        <v>7.04</v>
      </c>
      <c r="AG56" s="29">
        <v>9.4</v>
      </c>
      <c r="AH56" s="29">
        <v>7.53</v>
      </c>
      <c r="AI56" s="29">
        <v>10.029999999999999</v>
      </c>
      <c r="AJ56" s="29">
        <v>7.58</v>
      </c>
      <c r="AK56" s="29">
        <v>10.1</v>
      </c>
      <c r="AL56" s="29">
        <v>7.64</v>
      </c>
      <c r="AM56" s="29">
        <v>10.18</v>
      </c>
      <c r="AN56" s="29">
        <v>7.86</v>
      </c>
      <c r="AO56" s="29">
        <v>10.46</v>
      </c>
      <c r="AP56" s="29">
        <v>6.56</v>
      </c>
      <c r="AQ56" s="29">
        <v>9.07</v>
      </c>
      <c r="AR56" s="30">
        <v>6.6</v>
      </c>
      <c r="AS56" s="30">
        <v>9.1199999999999992</v>
      </c>
      <c r="AT56" s="30">
        <v>6.64</v>
      </c>
      <c r="AU56" s="30">
        <v>9.18</v>
      </c>
      <c r="AV56" s="27" t="s">
        <v>52</v>
      </c>
      <c r="AW56" s="27" t="s">
        <v>55</v>
      </c>
      <c r="AX56" s="7"/>
    </row>
    <row r="57" spans="1:50" x14ac:dyDescent="0.3">
      <c r="A57" s="34" t="s">
        <v>48</v>
      </c>
      <c r="B57" s="35" t="s">
        <v>124</v>
      </c>
      <c r="C57" s="36">
        <v>7898133131011</v>
      </c>
      <c r="D57" s="44">
        <v>23906</v>
      </c>
      <c r="E57" s="50">
        <v>15000095</v>
      </c>
      <c r="F57" s="37" t="s">
        <v>180</v>
      </c>
      <c r="G57" s="38" t="s">
        <v>54</v>
      </c>
      <c r="H57" s="46" t="s">
        <v>27</v>
      </c>
      <c r="I57" s="39">
        <v>200</v>
      </c>
      <c r="J57" s="28">
        <f>VLOOKUP(E57,' Proposta Distribuidor'!E57:J177,6,)*107.5%</f>
        <v>1.8919999999999999</v>
      </c>
      <c r="K57" s="40">
        <v>1.6</v>
      </c>
      <c r="L57" s="139">
        <f t="shared" si="6"/>
        <v>2.2258823529411762</v>
      </c>
      <c r="M57" s="148">
        <f t="shared" ref="M57:V66" si="9">$L57*(100%-M$6)</f>
        <v>1.8919999999999997</v>
      </c>
      <c r="N57" s="148">
        <f t="shared" si="9"/>
        <v>1.9142588235294116</v>
      </c>
      <c r="O57" s="148">
        <f t="shared" si="9"/>
        <v>1.9365176470588232</v>
      </c>
      <c r="P57" s="72">
        <f t="shared" si="9"/>
        <v>1.9587764705882351</v>
      </c>
      <c r="Q57" s="72">
        <f t="shared" si="9"/>
        <v>1.9810352941176468</v>
      </c>
      <c r="R57" s="72">
        <f t="shared" si="9"/>
        <v>2.0032941176470587</v>
      </c>
      <c r="S57" s="72">
        <f t="shared" si="9"/>
        <v>2.0255529411764703</v>
      </c>
      <c r="T57" s="72">
        <f t="shared" si="9"/>
        <v>2.047811764705882</v>
      </c>
      <c r="U57" s="72">
        <f t="shared" si="9"/>
        <v>2.0700705882352937</v>
      </c>
      <c r="V57" s="72">
        <f t="shared" si="9"/>
        <v>2.2258823529411762</v>
      </c>
      <c r="W57" s="148">
        <f>VLOOKUP(E:E,'LISTA PREÇO 2022-Vigen 01.02.22'!E:V,18,FALSE)</f>
        <v>1.5903718031377607</v>
      </c>
      <c r="X57" s="148">
        <f>VLOOKUP(E:E,'LISTA PREÇO 2022-Vigen 01.02.22'!E:AK,33,FALSE)</f>
        <v>1.6509999999999998</v>
      </c>
      <c r="Y57" s="148">
        <f>VLOOKUP(E:E,'LISTA PREÇO 2022-Vigen 01.02.22'!E:AH,30,FALSE)</f>
        <v>1.49</v>
      </c>
      <c r="Z57" s="148">
        <v>1.6002089999999993</v>
      </c>
      <c r="AA57" s="67">
        <f t="shared" si="7"/>
        <v>0.79868451961475229</v>
      </c>
      <c r="AC57" s="40">
        <v>12.69</v>
      </c>
      <c r="AD57" s="41">
        <v>10.119999999999999</v>
      </c>
      <c r="AE57" s="41">
        <v>13.57</v>
      </c>
      <c r="AF57" s="41">
        <v>11.7</v>
      </c>
      <c r="AG57" s="41">
        <v>15.62</v>
      </c>
      <c r="AH57" s="41">
        <v>12.51</v>
      </c>
      <c r="AI57" s="41">
        <v>16.670000000000002</v>
      </c>
      <c r="AJ57" s="41">
        <v>12.6</v>
      </c>
      <c r="AK57" s="41">
        <v>16.79</v>
      </c>
      <c r="AL57" s="41">
        <v>12.69</v>
      </c>
      <c r="AM57" s="41">
        <v>16.91</v>
      </c>
      <c r="AN57" s="41">
        <v>13.06</v>
      </c>
      <c r="AO57" s="41">
        <v>17.38</v>
      </c>
      <c r="AP57" s="41">
        <v>10.89</v>
      </c>
      <c r="AQ57" s="41">
        <v>15.06</v>
      </c>
      <c r="AR57" s="42">
        <v>10.96</v>
      </c>
      <c r="AS57" s="42">
        <v>15.15</v>
      </c>
      <c r="AT57" s="42">
        <v>11.03</v>
      </c>
      <c r="AU57" s="42">
        <v>15.25</v>
      </c>
      <c r="AV57" s="39" t="s">
        <v>52</v>
      </c>
      <c r="AW57" s="39" t="s">
        <v>55</v>
      </c>
      <c r="AX57" s="51"/>
    </row>
    <row r="58" spans="1:50" x14ac:dyDescent="0.3">
      <c r="A58" s="19" t="s">
        <v>48</v>
      </c>
      <c r="B58" s="20" t="s">
        <v>124</v>
      </c>
      <c r="C58" s="21">
        <v>7899470804576</v>
      </c>
      <c r="D58" s="22">
        <v>34071</v>
      </c>
      <c r="E58" s="23">
        <v>15000191</v>
      </c>
      <c r="F58" s="24" t="s">
        <v>132</v>
      </c>
      <c r="G58" s="25" t="s">
        <v>54</v>
      </c>
      <c r="H58" s="26" t="s">
        <v>27</v>
      </c>
      <c r="I58" s="27">
        <v>100</v>
      </c>
      <c r="J58" s="28">
        <f>VLOOKUP(E58,' Proposta Distribuidor'!E58:J178,6,)*107.5%</f>
        <v>4.54725</v>
      </c>
      <c r="K58" s="28">
        <v>4.1500000000000004</v>
      </c>
      <c r="L58" s="139">
        <f t="shared" si="6"/>
        <v>5.3497058823529411</v>
      </c>
      <c r="M58" s="148">
        <f t="shared" si="9"/>
        <v>4.54725</v>
      </c>
      <c r="N58" s="148">
        <f t="shared" si="9"/>
        <v>4.6007470588235293</v>
      </c>
      <c r="O58" s="148">
        <f t="shared" si="9"/>
        <v>4.6542441176470586</v>
      </c>
      <c r="P58" s="72">
        <f t="shared" si="9"/>
        <v>4.7077411764705879</v>
      </c>
      <c r="Q58" s="72">
        <f t="shared" si="9"/>
        <v>4.761238235294118</v>
      </c>
      <c r="R58" s="72">
        <f t="shared" si="9"/>
        <v>4.8147352941176473</v>
      </c>
      <c r="S58" s="72">
        <f t="shared" si="9"/>
        <v>4.8682323529411757</v>
      </c>
      <c r="T58" s="72">
        <f t="shared" si="9"/>
        <v>4.921729411764705</v>
      </c>
      <c r="U58" s="72">
        <f t="shared" si="9"/>
        <v>4.9752264705882343</v>
      </c>
      <c r="V58" s="72">
        <f t="shared" si="9"/>
        <v>5.3497058823529411</v>
      </c>
      <c r="W58" s="148">
        <f>VLOOKUP(E:E,'LISTA PREÇO 2022-Vigen 01.02.22'!E:V,18,FALSE)</f>
        <v>4.28755641521599</v>
      </c>
      <c r="X58" s="148">
        <f>VLOOKUP(E:E,'LISTA PREÇO 2022-Vigen 01.02.22'!E:AK,33,FALSE)</f>
        <v>0</v>
      </c>
      <c r="Y58" s="148">
        <f>VLOOKUP(E:E,'LISTA PREÇO 2022-Vigen 01.02.22'!E:AH,30,FALSE)</f>
        <v>0</v>
      </c>
      <c r="Z58" s="148">
        <v>4.0119100000000003</v>
      </c>
      <c r="AA58" s="67">
        <f t="shared" si="7"/>
        <v>0.86193731253932482</v>
      </c>
      <c r="AC58" s="28">
        <v>15.49</v>
      </c>
      <c r="AD58" s="29">
        <v>12.36</v>
      </c>
      <c r="AE58" s="29">
        <v>16.579999999999998</v>
      </c>
      <c r="AF58" s="29">
        <v>14.28</v>
      </c>
      <c r="AG58" s="29">
        <v>19.07</v>
      </c>
      <c r="AH58" s="29">
        <v>15.27</v>
      </c>
      <c r="AI58" s="29">
        <v>20.350000000000001</v>
      </c>
      <c r="AJ58" s="29">
        <v>15.38</v>
      </c>
      <c r="AK58" s="29">
        <v>20.49</v>
      </c>
      <c r="AL58" s="29">
        <v>15.49</v>
      </c>
      <c r="AM58" s="29">
        <v>20.64</v>
      </c>
      <c r="AN58" s="29">
        <v>15.94</v>
      </c>
      <c r="AO58" s="29">
        <v>21.22</v>
      </c>
      <c r="AP58" s="29">
        <v>13.3</v>
      </c>
      <c r="AQ58" s="29">
        <v>18.39</v>
      </c>
      <c r="AR58" s="30">
        <v>13.38</v>
      </c>
      <c r="AS58" s="30">
        <v>18.5</v>
      </c>
      <c r="AT58" s="30">
        <v>13.46</v>
      </c>
      <c r="AU58" s="30">
        <v>18.61</v>
      </c>
      <c r="AV58" s="27" t="s">
        <v>52</v>
      </c>
      <c r="AW58" s="27" t="s">
        <v>55</v>
      </c>
      <c r="AX58" s="7"/>
    </row>
    <row r="59" spans="1:50" x14ac:dyDescent="0.3">
      <c r="A59" s="19" t="s">
        <v>48</v>
      </c>
      <c r="B59" s="20" t="s">
        <v>124</v>
      </c>
      <c r="C59" s="21">
        <v>7898133138751</v>
      </c>
      <c r="D59" s="22">
        <v>23916</v>
      </c>
      <c r="E59" s="23">
        <v>15000097</v>
      </c>
      <c r="F59" s="24" t="s">
        <v>178</v>
      </c>
      <c r="G59" s="25" t="s">
        <v>54</v>
      </c>
      <c r="H59" s="26" t="s">
        <v>27</v>
      </c>
      <c r="I59" s="27">
        <v>50</v>
      </c>
      <c r="J59" s="28">
        <f>VLOOKUP(E59,' Proposta Distribuidor'!E59:J179,6,)*107.5%</f>
        <v>3.87</v>
      </c>
      <c r="K59" s="28">
        <v>0</v>
      </c>
      <c r="L59" s="139">
        <f t="shared" si="6"/>
        <v>4.552941176470588</v>
      </c>
      <c r="M59" s="148">
        <f t="shared" si="9"/>
        <v>3.8699999999999997</v>
      </c>
      <c r="N59" s="148">
        <f t="shared" si="9"/>
        <v>3.9155294117647057</v>
      </c>
      <c r="O59" s="148">
        <f t="shared" si="9"/>
        <v>3.9610588235294117</v>
      </c>
      <c r="P59" s="72">
        <f t="shared" si="9"/>
        <v>4.0065882352941173</v>
      </c>
      <c r="Q59" s="72">
        <f t="shared" si="9"/>
        <v>4.0521176470588234</v>
      </c>
      <c r="R59" s="72">
        <f t="shared" si="9"/>
        <v>4.0976470588235294</v>
      </c>
      <c r="S59" s="72">
        <f t="shared" si="9"/>
        <v>4.1431764705882346</v>
      </c>
      <c r="T59" s="72">
        <f t="shared" si="9"/>
        <v>4.1887058823529406</v>
      </c>
      <c r="U59" s="72">
        <f t="shared" si="9"/>
        <v>4.2342352941176458</v>
      </c>
      <c r="V59" s="72">
        <f t="shared" si="9"/>
        <v>4.552941176470588</v>
      </c>
      <c r="W59" s="148">
        <f>VLOOKUP(E:E,'LISTA PREÇO 2022-Vigen 01.02.22'!E:V,18,FALSE)</f>
        <v>3.6428110896196007</v>
      </c>
      <c r="X59" s="148">
        <f>VLOOKUP(E:E,'LISTA PREÇO 2022-Vigen 01.02.22'!E:AK,33,FALSE)</f>
        <v>0</v>
      </c>
      <c r="Y59" s="148">
        <f>VLOOKUP(E:E,'LISTA PREÇO 2022-Vigen 01.02.22'!E:AH,30,FALSE)</f>
        <v>0</v>
      </c>
      <c r="Z59" s="148">
        <v>3.5443737</v>
      </c>
      <c r="AA59" s="67">
        <f t="shared" si="7"/>
        <v>0</v>
      </c>
      <c r="AC59" s="28">
        <v>18.66</v>
      </c>
      <c r="AD59" s="29">
        <v>14.89</v>
      </c>
      <c r="AE59" s="29">
        <v>19.97</v>
      </c>
      <c r="AF59" s="29">
        <v>17.2</v>
      </c>
      <c r="AG59" s="29">
        <v>22.97</v>
      </c>
      <c r="AH59" s="29">
        <v>18.399999999999999</v>
      </c>
      <c r="AI59" s="29">
        <v>24.52</v>
      </c>
      <c r="AJ59" s="29">
        <v>18.53</v>
      </c>
      <c r="AK59" s="29">
        <v>24.69</v>
      </c>
      <c r="AL59" s="29">
        <v>18.66</v>
      </c>
      <c r="AM59" s="29">
        <v>24.86</v>
      </c>
      <c r="AN59" s="29">
        <v>19.2</v>
      </c>
      <c r="AO59" s="29">
        <v>25.56</v>
      </c>
      <c r="AP59" s="29">
        <v>16.02</v>
      </c>
      <c r="AQ59" s="29">
        <v>22.15</v>
      </c>
      <c r="AR59" s="30">
        <v>16.12</v>
      </c>
      <c r="AS59" s="30">
        <v>22.29</v>
      </c>
      <c r="AT59" s="30">
        <v>16.21</v>
      </c>
      <c r="AU59" s="30">
        <v>22.41</v>
      </c>
      <c r="AV59" s="27" t="s">
        <v>52</v>
      </c>
      <c r="AW59" s="27" t="s">
        <v>55</v>
      </c>
      <c r="AX59" s="7"/>
    </row>
    <row r="60" spans="1:50" x14ac:dyDescent="0.3">
      <c r="A60" s="19" t="s">
        <v>48</v>
      </c>
      <c r="B60" s="20" t="s">
        <v>124</v>
      </c>
      <c r="C60" s="21">
        <v>7899470804521</v>
      </c>
      <c r="D60" s="22">
        <v>34072</v>
      </c>
      <c r="E60" s="23">
        <v>15000192</v>
      </c>
      <c r="F60" s="24" t="s">
        <v>131</v>
      </c>
      <c r="G60" s="25" t="s">
        <v>54</v>
      </c>
      <c r="H60" s="26" t="s">
        <v>27</v>
      </c>
      <c r="I60" s="27">
        <v>24</v>
      </c>
      <c r="J60" s="28">
        <f>VLOOKUP(E60,' Proposta Distribuidor'!E60:J180,6,)*107.5%</f>
        <v>17.092500000000001</v>
      </c>
      <c r="K60" s="28">
        <v>15.589999999999996</v>
      </c>
      <c r="L60" s="139">
        <f t="shared" si="6"/>
        <v>20.108823529411765</v>
      </c>
      <c r="M60" s="148">
        <f t="shared" si="9"/>
        <v>17.092500000000001</v>
      </c>
      <c r="N60" s="148">
        <f t="shared" si="9"/>
        <v>17.293588235294116</v>
      </c>
      <c r="O60" s="148">
        <f t="shared" si="9"/>
        <v>17.494676470588235</v>
      </c>
      <c r="P60" s="72">
        <f t="shared" si="9"/>
        <v>17.695764705882354</v>
      </c>
      <c r="Q60" s="72">
        <f t="shared" si="9"/>
        <v>17.896852941176473</v>
      </c>
      <c r="R60" s="72">
        <f t="shared" si="9"/>
        <v>18.097941176470588</v>
      </c>
      <c r="S60" s="72">
        <f t="shared" si="9"/>
        <v>18.299029411764703</v>
      </c>
      <c r="T60" s="72">
        <f t="shared" si="9"/>
        <v>18.500117647058822</v>
      </c>
      <c r="U60" s="72">
        <f t="shared" si="9"/>
        <v>18.701205882352937</v>
      </c>
      <c r="V60" s="72">
        <f t="shared" si="9"/>
        <v>20.108823529411765</v>
      </c>
      <c r="W60" s="148">
        <f>VLOOKUP(E:E,'LISTA PREÇO 2022-Vigen 01.02.22'!E:V,18,FALSE)</f>
        <v>16.107887384483131</v>
      </c>
      <c r="X60" s="148">
        <f>VLOOKUP(E:E,'LISTA PREÇO 2022-Vigen 01.02.22'!E:AK,33,FALSE)</f>
        <v>0</v>
      </c>
      <c r="Y60" s="148">
        <f>VLOOKUP(E:E,'LISTA PREÇO 2022-Vigen 01.02.22'!E:AH,30,FALSE)</f>
        <v>0</v>
      </c>
      <c r="Z60" s="148">
        <v>0</v>
      </c>
      <c r="AA60" s="67">
        <f t="shared" si="7"/>
        <v>0.86142395137568439</v>
      </c>
      <c r="AC60" s="28">
        <v>57.18</v>
      </c>
      <c r="AD60" s="29">
        <v>45.63</v>
      </c>
      <c r="AE60" s="29">
        <v>61.21</v>
      </c>
      <c r="AF60" s="29">
        <v>52.73</v>
      </c>
      <c r="AG60" s="29">
        <v>70.430000000000007</v>
      </c>
      <c r="AH60" s="29">
        <v>56.38</v>
      </c>
      <c r="AI60" s="29">
        <v>75.150000000000006</v>
      </c>
      <c r="AJ60" s="29">
        <v>56.78</v>
      </c>
      <c r="AK60" s="29">
        <v>75.66</v>
      </c>
      <c r="AL60" s="29">
        <v>57.18</v>
      </c>
      <c r="AM60" s="29">
        <v>76.180000000000007</v>
      </c>
      <c r="AN60" s="29">
        <v>58.84</v>
      </c>
      <c r="AO60" s="29">
        <v>78.319999999999993</v>
      </c>
      <c r="AP60" s="29">
        <v>49.09</v>
      </c>
      <c r="AQ60" s="29">
        <v>67.86</v>
      </c>
      <c r="AR60" s="30">
        <v>49.38</v>
      </c>
      <c r="AS60" s="30">
        <v>68.27</v>
      </c>
      <c r="AT60" s="30">
        <v>49.69</v>
      </c>
      <c r="AU60" s="30">
        <v>68.69</v>
      </c>
      <c r="AV60" s="27" t="s">
        <v>52</v>
      </c>
      <c r="AW60" s="27" t="s">
        <v>55</v>
      </c>
      <c r="AX60" s="7"/>
    </row>
    <row r="61" spans="1:50" x14ac:dyDescent="0.3">
      <c r="A61" s="19" t="s">
        <v>48</v>
      </c>
      <c r="B61" s="20" t="s">
        <v>124</v>
      </c>
      <c r="C61" s="21">
        <v>7898133137419</v>
      </c>
      <c r="D61" s="22">
        <v>23918</v>
      </c>
      <c r="E61" s="23">
        <v>15000098</v>
      </c>
      <c r="F61" s="24" t="s">
        <v>177</v>
      </c>
      <c r="G61" s="25" t="s">
        <v>176</v>
      </c>
      <c r="H61" s="26" t="s">
        <v>27</v>
      </c>
      <c r="I61" s="27">
        <v>200</v>
      </c>
      <c r="J61" s="28">
        <f>VLOOKUP(E61,' Proposta Distribuidor'!E61:J181,6,)*107.5%</f>
        <v>2.8380000000000001</v>
      </c>
      <c r="K61" s="28">
        <v>2.59</v>
      </c>
      <c r="L61" s="139">
        <f t="shared" si="6"/>
        <v>3.3388235294117647</v>
      </c>
      <c r="M61" s="148">
        <f t="shared" si="9"/>
        <v>2.8380000000000001</v>
      </c>
      <c r="N61" s="148">
        <f t="shared" si="9"/>
        <v>2.8713882352941176</v>
      </c>
      <c r="O61" s="148">
        <f t="shared" si="9"/>
        <v>2.9047764705882355</v>
      </c>
      <c r="P61" s="72">
        <f t="shared" si="9"/>
        <v>2.938164705882353</v>
      </c>
      <c r="Q61" s="72">
        <f t="shared" si="9"/>
        <v>2.9715529411764705</v>
      </c>
      <c r="R61" s="72">
        <f t="shared" si="9"/>
        <v>3.0049411764705884</v>
      </c>
      <c r="S61" s="72">
        <f t="shared" si="9"/>
        <v>3.0383294117647055</v>
      </c>
      <c r="T61" s="72">
        <f t="shared" si="9"/>
        <v>3.0717176470588234</v>
      </c>
      <c r="U61" s="72">
        <f t="shared" si="9"/>
        <v>3.1051058823529405</v>
      </c>
      <c r="V61" s="72">
        <f t="shared" si="9"/>
        <v>3.3388235294117647</v>
      </c>
      <c r="W61" s="148">
        <f>VLOOKUP(E:E,'LISTA PREÇO 2022-Vigen 01.02.22'!E:V,18,FALSE)</f>
        <v>2.6756931012250167</v>
      </c>
      <c r="X61" s="148">
        <f>VLOOKUP(E:E,'LISTA PREÇO 2022-Vigen 01.02.22'!E:AK,33,FALSE)</f>
        <v>0</v>
      </c>
      <c r="Y61" s="148">
        <f>VLOOKUP(E:E,'LISTA PREÇO 2022-Vigen 01.02.22'!E:AH,30,FALSE)</f>
        <v>0</v>
      </c>
      <c r="Z61" s="148">
        <v>0</v>
      </c>
      <c r="AA61" s="67">
        <f t="shared" si="7"/>
        <v>0.86191371075091994</v>
      </c>
      <c r="AC61" s="28">
        <v>13.18</v>
      </c>
      <c r="AD61" s="29">
        <v>10.51</v>
      </c>
      <c r="AE61" s="29">
        <v>14.09</v>
      </c>
      <c r="AF61" s="29">
        <v>12.15</v>
      </c>
      <c r="AG61" s="29">
        <v>16.23</v>
      </c>
      <c r="AH61" s="29">
        <v>12.99</v>
      </c>
      <c r="AI61" s="29">
        <v>17.309999999999999</v>
      </c>
      <c r="AJ61" s="29">
        <v>13.08</v>
      </c>
      <c r="AK61" s="29">
        <v>17.43</v>
      </c>
      <c r="AL61" s="29">
        <v>13.18</v>
      </c>
      <c r="AM61" s="29">
        <v>17.559999999999999</v>
      </c>
      <c r="AN61" s="29">
        <v>13.56</v>
      </c>
      <c r="AO61" s="29">
        <v>18.05</v>
      </c>
      <c r="AP61" s="29">
        <v>11.31</v>
      </c>
      <c r="AQ61" s="29">
        <v>15.64</v>
      </c>
      <c r="AR61" s="30">
        <v>11.38</v>
      </c>
      <c r="AS61" s="30">
        <v>15.73</v>
      </c>
      <c r="AT61" s="30">
        <v>11.45</v>
      </c>
      <c r="AU61" s="30">
        <v>15.83</v>
      </c>
      <c r="AV61" s="27" t="s">
        <v>52</v>
      </c>
      <c r="AW61" s="27" t="s">
        <v>53</v>
      </c>
      <c r="AX61" s="7"/>
    </row>
    <row r="62" spans="1:50" x14ac:dyDescent="0.3">
      <c r="A62" s="19" t="s">
        <v>48</v>
      </c>
      <c r="B62" s="20" t="s">
        <v>124</v>
      </c>
      <c r="C62" s="21">
        <v>7898133137426</v>
      </c>
      <c r="D62" s="22">
        <v>23920</v>
      </c>
      <c r="E62" s="23">
        <v>15000099</v>
      </c>
      <c r="F62" s="24" t="s">
        <v>175</v>
      </c>
      <c r="G62" s="25" t="s">
        <v>176</v>
      </c>
      <c r="H62" s="26" t="s">
        <v>27</v>
      </c>
      <c r="I62" s="27">
        <v>50</v>
      </c>
      <c r="J62" s="28">
        <f>VLOOKUP(E62,' Proposta Distribuidor'!E62:J182,6,)*107.5%</f>
        <v>4.4182500000000005</v>
      </c>
      <c r="K62" s="28">
        <v>4.0199999999999996</v>
      </c>
      <c r="L62" s="139">
        <f t="shared" si="6"/>
        <v>5.1979411764705885</v>
      </c>
      <c r="M62" s="148">
        <f t="shared" si="9"/>
        <v>4.4182500000000005</v>
      </c>
      <c r="N62" s="148">
        <f t="shared" si="9"/>
        <v>4.4702294117647057</v>
      </c>
      <c r="O62" s="148">
        <f t="shared" si="9"/>
        <v>4.5222088235294118</v>
      </c>
      <c r="P62" s="72">
        <f t="shared" si="9"/>
        <v>4.5741882352941179</v>
      </c>
      <c r="Q62" s="72">
        <f t="shared" si="9"/>
        <v>4.626167647058824</v>
      </c>
      <c r="R62" s="72">
        <f t="shared" si="9"/>
        <v>4.6781470588235301</v>
      </c>
      <c r="S62" s="72">
        <f t="shared" si="9"/>
        <v>4.7301264705882353</v>
      </c>
      <c r="T62" s="72">
        <f t="shared" si="9"/>
        <v>4.7821058823529414</v>
      </c>
      <c r="U62" s="72">
        <f t="shared" si="9"/>
        <v>4.8340852941176466</v>
      </c>
      <c r="V62" s="72">
        <f t="shared" si="9"/>
        <v>5.1979411764705885</v>
      </c>
      <c r="W62" s="148">
        <f>VLOOKUP(E:E,'LISTA PREÇO 2022-Vigen 01.02.22'!E:V,18,FALSE)</f>
        <v>4.1637825059101656</v>
      </c>
      <c r="X62" s="148">
        <f>VLOOKUP(E:E,'LISTA PREÇO 2022-Vigen 01.02.22'!E:AK,33,FALSE)</f>
        <v>0</v>
      </c>
      <c r="Y62" s="148">
        <f>VLOOKUP(E:E,'LISTA PREÇO 2022-Vigen 01.02.22'!E:AH,30,FALSE)</f>
        <v>0</v>
      </c>
      <c r="Z62" s="148">
        <v>0</v>
      </c>
      <c r="AA62" s="67">
        <f t="shared" si="7"/>
        <v>0.85931458533733163</v>
      </c>
      <c r="AC62" s="28">
        <v>27.57</v>
      </c>
      <c r="AD62" s="29">
        <v>22</v>
      </c>
      <c r="AE62" s="29">
        <v>29.51</v>
      </c>
      <c r="AF62" s="29">
        <v>25.42</v>
      </c>
      <c r="AG62" s="29">
        <v>33.950000000000003</v>
      </c>
      <c r="AH62" s="29">
        <v>27.18</v>
      </c>
      <c r="AI62" s="29">
        <v>36.22</v>
      </c>
      <c r="AJ62" s="29">
        <v>27.37</v>
      </c>
      <c r="AK62" s="29">
        <v>36.47</v>
      </c>
      <c r="AL62" s="29">
        <v>27.57</v>
      </c>
      <c r="AM62" s="29">
        <v>36.729999999999997</v>
      </c>
      <c r="AN62" s="29">
        <v>28.37</v>
      </c>
      <c r="AO62" s="29">
        <v>37.76</v>
      </c>
      <c r="AP62" s="29">
        <v>23.67</v>
      </c>
      <c r="AQ62" s="29">
        <v>32.72</v>
      </c>
      <c r="AR62" s="30">
        <v>23.81</v>
      </c>
      <c r="AS62" s="30">
        <v>32.92</v>
      </c>
      <c r="AT62" s="30">
        <v>23.96</v>
      </c>
      <c r="AU62" s="30">
        <v>33.119999999999997</v>
      </c>
      <c r="AV62" s="27" t="s">
        <v>52</v>
      </c>
      <c r="AW62" s="27" t="s">
        <v>53</v>
      </c>
      <c r="AX62" s="7"/>
    </row>
    <row r="63" spans="1:50" x14ac:dyDescent="0.3">
      <c r="A63" s="19" t="s">
        <v>48</v>
      </c>
      <c r="B63" s="20" t="s">
        <v>124</v>
      </c>
      <c r="C63" s="21">
        <v>7898133135248</v>
      </c>
      <c r="D63" s="22">
        <v>23961</v>
      </c>
      <c r="E63" s="23">
        <v>15000100</v>
      </c>
      <c r="F63" s="24" t="s">
        <v>173</v>
      </c>
      <c r="G63" s="25" t="s">
        <v>81</v>
      </c>
      <c r="H63" s="26" t="s">
        <v>27</v>
      </c>
      <c r="I63" s="27">
        <v>50</v>
      </c>
      <c r="J63" s="28">
        <f>VLOOKUP(E63,' Proposta Distribuidor'!E63:J183,6,)*107.5%</f>
        <v>4.5149999999999997</v>
      </c>
      <c r="K63" s="28">
        <v>4.1199999999999992</v>
      </c>
      <c r="L63" s="139">
        <f t="shared" si="6"/>
        <v>5.3117647058823527</v>
      </c>
      <c r="M63" s="148">
        <f t="shared" si="9"/>
        <v>4.5149999999999997</v>
      </c>
      <c r="N63" s="148">
        <f t="shared" si="9"/>
        <v>4.5681176470588234</v>
      </c>
      <c r="O63" s="148">
        <f t="shared" si="9"/>
        <v>4.6212352941176471</v>
      </c>
      <c r="P63" s="72">
        <f t="shared" si="9"/>
        <v>4.6743529411764708</v>
      </c>
      <c r="Q63" s="72">
        <f t="shared" si="9"/>
        <v>4.7274705882352936</v>
      </c>
      <c r="R63" s="72">
        <f t="shared" si="9"/>
        <v>4.7805882352941174</v>
      </c>
      <c r="S63" s="72">
        <f t="shared" si="9"/>
        <v>4.8337058823529402</v>
      </c>
      <c r="T63" s="72">
        <f t="shared" si="9"/>
        <v>4.8868235294117639</v>
      </c>
      <c r="U63" s="72">
        <f t="shared" si="9"/>
        <v>4.9399411764705867</v>
      </c>
      <c r="V63" s="72">
        <f t="shared" si="9"/>
        <v>5.3117647058823527</v>
      </c>
      <c r="W63" s="148">
        <f>VLOOKUP(E:E,'LISTA PREÇO 2022-Vigen 01.02.22'!E:V,18,FALSE)</f>
        <v>4.2584139264990331</v>
      </c>
      <c r="X63" s="148">
        <f>VLOOKUP(E:E,'LISTA PREÇO 2022-Vigen 01.02.22'!E:AK,33,FALSE)</f>
        <v>5.8000000000000007</v>
      </c>
      <c r="Y63" s="148">
        <f>VLOOKUP(E:E,'LISTA PREÇO 2022-Vigen 01.02.22'!E:AH,30,FALSE)</f>
        <v>4</v>
      </c>
      <c r="Z63" s="148">
        <v>0</v>
      </c>
      <c r="AA63" s="67">
        <f t="shared" si="7"/>
        <v>0.86181862926048958</v>
      </c>
      <c r="AC63" s="28">
        <v>23.2</v>
      </c>
      <c r="AD63" s="29">
        <v>18.510000000000002</v>
      </c>
      <c r="AE63" s="29">
        <v>24.83</v>
      </c>
      <c r="AF63" s="29">
        <v>21.39</v>
      </c>
      <c r="AG63" s="29">
        <v>28.57</v>
      </c>
      <c r="AH63" s="29">
        <v>22.87</v>
      </c>
      <c r="AI63" s="29">
        <v>30.48</v>
      </c>
      <c r="AJ63" s="29">
        <v>23.03</v>
      </c>
      <c r="AK63" s="29">
        <v>30.69</v>
      </c>
      <c r="AL63" s="29">
        <v>23.2</v>
      </c>
      <c r="AM63" s="29">
        <v>30.91</v>
      </c>
      <c r="AN63" s="29">
        <v>23.87</v>
      </c>
      <c r="AO63" s="29">
        <v>31.77</v>
      </c>
      <c r="AP63" s="29">
        <v>19.920000000000002</v>
      </c>
      <c r="AQ63" s="29">
        <v>27.54</v>
      </c>
      <c r="AR63" s="30">
        <v>20.04</v>
      </c>
      <c r="AS63" s="30">
        <v>27.7</v>
      </c>
      <c r="AT63" s="30">
        <v>20.16</v>
      </c>
      <c r="AU63" s="30">
        <v>27.87</v>
      </c>
      <c r="AV63" s="27" t="s">
        <v>52</v>
      </c>
      <c r="AW63" s="27" t="s">
        <v>53</v>
      </c>
      <c r="AX63" s="7"/>
    </row>
    <row r="64" spans="1:50" x14ac:dyDescent="0.3">
      <c r="A64" s="34" t="s">
        <v>48</v>
      </c>
      <c r="B64" s="35" t="s">
        <v>124</v>
      </c>
      <c r="C64" s="36">
        <v>7899470805061</v>
      </c>
      <c r="D64" s="44">
        <v>26882</v>
      </c>
      <c r="E64" s="50">
        <v>15000214</v>
      </c>
      <c r="F64" s="37" t="s">
        <v>150</v>
      </c>
      <c r="G64" s="38" t="s">
        <v>81</v>
      </c>
      <c r="H64" s="46" t="s">
        <v>27</v>
      </c>
      <c r="I64" s="39">
        <v>50</v>
      </c>
      <c r="J64" s="28">
        <f>VLOOKUP(E64,' Proposta Distribuidor'!E64:J184,6,)*107.5%</f>
        <v>18.468499999999999</v>
      </c>
      <c r="K64" s="40">
        <v>16.869450000000001</v>
      </c>
      <c r="L64" s="139">
        <f t="shared" si="6"/>
        <v>21.727647058823528</v>
      </c>
      <c r="M64" s="148">
        <f t="shared" si="9"/>
        <v>18.468499999999999</v>
      </c>
      <c r="N64" s="148">
        <f t="shared" si="9"/>
        <v>18.685776470588234</v>
      </c>
      <c r="O64" s="148">
        <f t="shared" si="9"/>
        <v>18.903052941176469</v>
      </c>
      <c r="P64" s="72">
        <f t="shared" si="9"/>
        <v>19.120329411764704</v>
      </c>
      <c r="Q64" s="72">
        <f t="shared" si="9"/>
        <v>19.337605882352939</v>
      </c>
      <c r="R64" s="72">
        <f t="shared" si="9"/>
        <v>19.554882352941178</v>
      </c>
      <c r="S64" s="72">
        <f t="shared" si="9"/>
        <v>19.772158823529409</v>
      </c>
      <c r="T64" s="72">
        <f t="shared" si="9"/>
        <v>19.989435294117644</v>
      </c>
      <c r="U64" s="72">
        <f t="shared" si="9"/>
        <v>20.206711764705879</v>
      </c>
      <c r="V64" s="72">
        <f t="shared" si="9"/>
        <v>21.727647058823528</v>
      </c>
      <c r="W64" s="148">
        <f>VLOOKUP(E:E,'LISTA PREÇO 2022-Vigen 01.02.22'!E:V,18,FALSE)</f>
        <v>17.404255319148938</v>
      </c>
      <c r="X64" s="148">
        <v>19.95</v>
      </c>
      <c r="Y64" s="148">
        <f>VLOOKUP(E:E,'LISTA PREÇO 2022-Vigen 01.02.22'!E:AH,30,FALSE)</f>
        <v>0</v>
      </c>
      <c r="Z64" s="148">
        <v>0</v>
      </c>
      <c r="AA64" s="67">
        <f t="shared" si="7"/>
        <v>0.86267202714531943</v>
      </c>
      <c r="AC64" s="40">
        <v>55.51</v>
      </c>
      <c r="AD64" s="41">
        <v>44.29</v>
      </c>
      <c r="AE64" s="41">
        <v>59.41</v>
      </c>
      <c r="AF64" s="41">
        <v>51.19</v>
      </c>
      <c r="AG64" s="41">
        <v>68.37</v>
      </c>
      <c r="AH64" s="41">
        <v>54.74</v>
      </c>
      <c r="AI64" s="41">
        <v>72.959999999999994</v>
      </c>
      <c r="AJ64" s="41">
        <v>55.12</v>
      </c>
      <c r="AK64" s="41">
        <v>73.45</v>
      </c>
      <c r="AL64" s="41">
        <v>55.51</v>
      </c>
      <c r="AM64" s="41">
        <v>73.959999999999994</v>
      </c>
      <c r="AN64" s="41">
        <v>57.12</v>
      </c>
      <c r="AO64" s="41">
        <v>76.03</v>
      </c>
      <c r="AP64" s="41">
        <v>47.65</v>
      </c>
      <c r="AQ64" s="41">
        <v>65.87</v>
      </c>
      <c r="AR64" s="42">
        <v>47.94</v>
      </c>
      <c r="AS64" s="42">
        <v>66.27</v>
      </c>
      <c r="AT64" s="42">
        <v>48.23</v>
      </c>
      <c r="AU64" s="42">
        <v>66.680000000000007</v>
      </c>
      <c r="AV64" s="39" t="s">
        <v>52</v>
      </c>
      <c r="AW64" s="39" t="s">
        <v>53</v>
      </c>
      <c r="AX64" s="51"/>
    </row>
    <row r="65" spans="1:50" x14ac:dyDescent="0.3">
      <c r="A65" s="19" t="s">
        <v>48</v>
      </c>
      <c r="B65" s="20" t="s">
        <v>124</v>
      </c>
      <c r="C65" s="21">
        <v>7899470805641</v>
      </c>
      <c r="D65" s="22">
        <v>28092</v>
      </c>
      <c r="E65" s="23">
        <v>15000216</v>
      </c>
      <c r="F65" s="24" t="s">
        <v>145</v>
      </c>
      <c r="G65" s="25" t="s">
        <v>81</v>
      </c>
      <c r="H65" s="26" t="s">
        <v>27</v>
      </c>
      <c r="I65" s="27">
        <v>50</v>
      </c>
      <c r="J65" s="28">
        <f>VLOOKUP(E65,' Proposta Distribuidor'!E65:J185,6,)*107.5%</f>
        <v>19.253249999999998</v>
      </c>
      <c r="K65" s="28">
        <v>17.57</v>
      </c>
      <c r="L65" s="139">
        <f t="shared" si="6"/>
        <v>22.650882352941174</v>
      </c>
      <c r="M65" s="148">
        <f t="shared" si="9"/>
        <v>19.253249999999998</v>
      </c>
      <c r="N65" s="148">
        <f t="shared" si="9"/>
        <v>19.479758823529409</v>
      </c>
      <c r="O65" s="148">
        <f t="shared" si="9"/>
        <v>19.706267647058823</v>
      </c>
      <c r="P65" s="72">
        <f t="shared" si="9"/>
        <v>19.932776470588234</v>
      </c>
      <c r="Q65" s="72">
        <f t="shared" si="9"/>
        <v>20.159285294117645</v>
      </c>
      <c r="R65" s="72">
        <f t="shared" si="9"/>
        <v>20.385794117647059</v>
      </c>
      <c r="S65" s="72">
        <f t="shared" si="9"/>
        <v>20.612302941176466</v>
      </c>
      <c r="T65" s="72">
        <f t="shared" si="9"/>
        <v>20.838811764705877</v>
      </c>
      <c r="U65" s="72">
        <f t="shared" si="9"/>
        <v>21.065320588235288</v>
      </c>
      <c r="V65" s="72">
        <f t="shared" si="9"/>
        <v>22.650882352941174</v>
      </c>
      <c r="W65" s="148">
        <f>VLOOKUP(E:E,'LISTA PREÇO 2022-Vigen 01.02.22'!E:V,18,FALSE)</f>
        <v>18.149580915538365</v>
      </c>
      <c r="X65" s="148">
        <v>20.81</v>
      </c>
      <c r="Y65" s="148">
        <f>VLOOKUP(E:E,'LISTA PREÇO 2022-Vigen 01.02.22'!E:AH,30,FALSE)</f>
        <v>0</v>
      </c>
      <c r="Z65" s="148">
        <v>0</v>
      </c>
      <c r="AA65" s="67">
        <f t="shared" si="7"/>
        <v>0.86187469070878364</v>
      </c>
      <c r="AC65" s="28">
        <v>58.37</v>
      </c>
      <c r="AD65" s="29">
        <v>46.58</v>
      </c>
      <c r="AE65" s="29">
        <v>62.48</v>
      </c>
      <c r="AF65" s="29">
        <v>53.82</v>
      </c>
      <c r="AG65" s="29">
        <v>71.89</v>
      </c>
      <c r="AH65" s="29">
        <v>57.56</v>
      </c>
      <c r="AI65" s="29">
        <v>76.72</v>
      </c>
      <c r="AJ65" s="29">
        <v>57.96</v>
      </c>
      <c r="AK65" s="29">
        <v>77.23</v>
      </c>
      <c r="AL65" s="29">
        <v>58.37</v>
      </c>
      <c r="AM65" s="29">
        <v>77.77</v>
      </c>
      <c r="AN65" s="29">
        <v>60.06</v>
      </c>
      <c r="AO65" s="29">
        <v>79.94</v>
      </c>
      <c r="AP65" s="29">
        <v>50.11</v>
      </c>
      <c r="AQ65" s="29">
        <v>69.27</v>
      </c>
      <c r="AR65" s="30">
        <v>50.41</v>
      </c>
      <c r="AS65" s="30">
        <v>69.69</v>
      </c>
      <c r="AT65" s="30">
        <v>50.72</v>
      </c>
      <c r="AU65" s="30">
        <v>70.12</v>
      </c>
      <c r="AV65" s="27" t="s">
        <v>52</v>
      </c>
      <c r="AW65" s="27" t="s">
        <v>53</v>
      </c>
      <c r="AX65" s="7"/>
    </row>
    <row r="66" spans="1:50" x14ac:dyDescent="0.3">
      <c r="A66" s="19" t="s">
        <v>48</v>
      </c>
      <c r="B66" s="20" t="s">
        <v>124</v>
      </c>
      <c r="C66" s="21">
        <v>7898133136382</v>
      </c>
      <c r="D66" s="22">
        <v>23956</v>
      </c>
      <c r="E66" s="23">
        <v>15000172</v>
      </c>
      <c r="F66" s="24" t="s">
        <v>174</v>
      </c>
      <c r="G66" s="25" t="s">
        <v>59</v>
      </c>
      <c r="H66" s="26" t="s">
        <v>27</v>
      </c>
      <c r="I66" s="27">
        <v>50</v>
      </c>
      <c r="J66" s="28">
        <f>VLOOKUP(E66,' Proposta Distribuidor'!E66:J186,6,)*107.5%</f>
        <v>8.2452500000000004</v>
      </c>
      <c r="K66" s="28">
        <v>7.5200000000000005</v>
      </c>
      <c r="L66" s="139">
        <f t="shared" si="6"/>
        <v>9.7002941176470596</v>
      </c>
      <c r="M66" s="148">
        <f t="shared" si="9"/>
        <v>8.2452500000000004</v>
      </c>
      <c r="N66" s="148">
        <f t="shared" si="9"/>
        <v>8.3422529411764703</v>
      </c>
      <c r="O66" s="148">
        <f t="shared" si="9"/>
        <v>8.439255882352942</v>
      </c>
      <c r="P66" s="72">
        <f t="shared" si="9"/>
        <v>8.5362588235294119</v>
      </c>
      <c r="Q66" s="72">
        <f t="shared" si="9"/>
        <v>8.6332617647058836</v>
      </c>
      <c r="R66" s="72">
        <f t="shared" si="9"/>
        <v>8.7302647058823535</v>
      </c>
      <c r="S66" s="72">
        <f t="shared" si="9"/>
        <v>8.8272676470588234</v>
      </c>
      <c r="T66" s="72">
        <f t="shared" si="9"/>
        <v>8.9242705882352933</v>
      </c>
      <c r="U66" s="72">
        <f t="shared" si="9"/>
        <v>9.0212735294117632</v>
      </c>
      <c r="V66" s="72">
        <f t="shared" si="9"/>
        <v>9.7002941176470596</v>
      </c>
      <c r="W66" s="148">
        <f>VLOOKUP(E:E,'LISTA PREÇO 2022-Vigen 01.02.22'!E:V,18,FALSE)</f>
        <v>7.7716054158607362</v>
      </c>
      <c r="X66" s="148">
        <f>VLOOKUP(E:E,'LISTA PREÇO 2022-Vigen 01.02.22'!E:AK,33,FALSE)</f>
        <v>0</v>
      </c>
      <c r="Y66" s="148">
        <f>VLOOKUP(E:E,'LISTA PREÇO 2022-Vigen 01.02.22'!E:AH,30,FALSE)</f>
        <v>0</v>
      </c>
      <c r="Z66" s="148">
        <v>0</v>
      </c>
      <c r="AA66" s="67">
        <f t="shared" si="7"/>
        <v>0.86137136196261144</v>
      </c>
      <c r="AC66" s="28">
        <v>42.78</v>
      </c>
      <c r="AD66" s="29">
        <v>34.130000000000003</v>
      </c>
      <c r="AE66" s="29">
        <v>45.78</v>
      </c>
      <c r="AF66" s="29">
        <v>39.450000000000003</v>
      </c>
      <c r="AG66" s="29">
        <v>52.69</v>
      </c>
      <c r="AH66" s="29">
        <v>42.18</v>
      </c>
      <c r="AI66" s="29">
        <v>56.22</v>
      </c>
      <c r="AJ66" s="29">
        <v>42.48</v>
      </c>
      <c r="AK66" s="29">
        <v>56.61</v>
      </c>
      <c r="AL66" s="29">
        <v>42.78</v>
      </c>
      <c r="AM66" s="29">
        <v>57</v>
      </c>
      <c r="AN66" s="29">
        <v>44.02</v>
      </c>
      <c r="AO66" s="29">
        <v>58.59</v>
      </c>
      <c r="AP66" s="29">
        <v>36.72</v>
      </c>
      <c r="AQ66" s="29">
        <v>50.76</v>
      </c>
      <c r="AR66" s="30">
        <v>36.950000000000003</v>
      </c>
      <c r="AS66" s="30">
        <v>51.08</v>
      </c>
      <c r="AT66" s="30">
        <v>37.17</v>
      </c>
      <c r="AU66" s="30">
        <v>51.39</v>
      </c>
      <c r="AV66" s="27" t="s">
        <v>52</v>
      </c>
      <c r="AW66" s="27" t="s">
        <v>55</v>
      </c>
      <c r="AX66" s="7"/>
    </row>
    <row r="67" spans="1:50" x14ac:dyDescent="0.3">
      <c r="A67" s="34" t="s">
        <v>48</v>
      </c>
      <c r="B67" s="35" t="s">
        <v>124</v>
      </c>
      <c r="C67" s="36">
        <v>7899470806976</v>
      </c>
      <c r="D67" s="44">
        <v>40888</v>
      </c>
      <c r="E67" s="50">
        <v>15000142</v>
      </c>
      <c r="F67" s="37" t="s">
        <v>222</v>
      </c>
      <c r="G67" s="38" t="s">
        <v>223</v>
      </c>
      <c r="H67" s="46" t="s">
        <v>27</v>
      </c>
      <c r="I67" s="39">
        <v>50</v>
      </c>
      <c r="J67" s="28">
        <f>VLOOKUP(E67,' Proposta Distribuidor'!E67:J187,6,)*107.5%</f>
        <v>4.0957499999999998</v>
      </c>
      <c r="K67" s="40">
        <v>3.7110000000000003</v>
      </c>
      <c r="L67" s="139">
        <f t="shared" si="6"/>
        <v>4.8185294117647057</v>
      </c>
      <c r="M67" s="148">
        <f t="shared" ref="M67:V76" si="10">$L67*(100%-M$6)</f>
        <v>4.0957499999999998</v>
      </c>
      <c r="N67" s="148">
        <f t="shared" si="10"/>
        <v>4.1439352941176466</v>
      </c>
      <c r="O67" s="148">
        <f t="shared" si="10"/>
        <v>4.1921205882352943</v>
      </c>
      <c r="P67" s="72">
        <f t="shared" si="10"/>
        <v>4.2403058823529411</v>
      </c>
      <c r="Q67" s="72">
        <f t="shared" si="10"/>
        <v>4.288491176470588</v>
      </c>
      <c r="R67" s="72">
        <f t="shared" si="10"/>
        <v>4.3366764705882357</v>
      </c>
      <c r="S67" s="72">
        <f t="shared" si="10"/>
        <v>4.3848617647058816</v>
      </c>
      <c r="T67" s="72">
        <f t="shared" si="10"/>
        <v>4.4330470588235293</v>
      </c>
      <c r="U67" s="72">
        <f t="shared" si="10"/>
        <v>4.4812323529411753</v>
      </c>
      <c r="V67" s="72">
        <f t="shared" si="10"/>
        <v>4.8185294117647057</v>
      </c>
      <c r="W67" s="148">
        <f>VLOOKUP(E:E,'LISTA PREÇO 2022-Vigen 01.02.22'!E:V,18,FALSE)</f>
        <v>3.8562303889963463</v>
      </c>
      <c r="X67" s="151">
        <f>VLOOKUP(E:E,'LISTA PREÇO 2022-Vigen 01.02.22'!E:AK,33,FALSE)</f>
        <v>9.3093000000000004</v>
      </c>
      <c r="Y67" s="148">
        <f>VLOOKUP(E:E,'LISTA PREÇO 2022-Vigen 01.02.22'!E:AH,30,FALSE)</f>
        <v>3.62</v>
      </c>
      <c r="Z67" s="148">
        <v>0</v>
      </c>
      <c r="AA67" s="67">
        <f t="shared" si="7"/>
        <v>0.85572442979511276</v>
      </c>
      <c r="AC67" s="40">
        <v>24.18</v>
      </c>
      <c r="AD67" s="41">
        <v>19.82</v>
      </c>
      <c r="AE67" s="41">
        <v>27.4</v>
      </c>
      <c r="AF67" s="41">
        <v>22.53</v>
      </c>
      <c r="AG67" s="41">
        <v>31.14</v>
      </c>
      <c r="AH67" s="41">
        <v>23.88</v>
      </c>
      <c r="AI67" s="41">
        <v>33.01</v>
      </c>
      <c r="AJ67" s="41">
        <v>24.03</v>
      </c>
      <c r="AK67" s="41">
        <v>33.22</v>
      </c>
      <c r="AL67" s="41">
        <v>24.18</v>
      </c>
      <c r="AM67" s="41">
        <v>33.43</v>
      </c>
      <c r="AN67" s="41">
        <v>24.79</v>
      </c>
      <c r="AO67" s="41">
        <v>34.270000000000003</v>
      </c>
      <c r="AP67" s="41">
        <v>23.89</v>
      </c>
      <c r="AQ67" s="41">
        <v>33.03</v>
      </c>
      <c r="AR67" s="42">
        <v>24.03</v>
      </c>
      <c r="AS67" s="42">
        <v>33.22</v>
      </c>
      <c r="AT67" s="42">
        <v>24.18</v>
      </c>
      <c r="AU67" s="42">
        <v>33.43</v>
      </c>
      <c r="AV67" s="39" t="s">
        <v>66</v>
      </c>
      <c r="AW67" s="39" t="s">
        <v>67</v>
      </c>
      <c r="AX67" s="51"/>
    </row>
    <row r="68" spans="1:50" x14ac:dyDescent="0.3">
      <c r="A68" s="34" t="s">
        <v>48</v>
      </c>
      <c r="B68" s="35" t="s">
        <v>124</v>
      </c>
      <c r="C68" s="36">
        <v>7898133138898</v>
      </c>
      <c r="D68" s="44">
        <v>23873</v>
      </c>
      <c r="E68" s="50">
        <v>15000089</v>
      </c>
      <c r="F68" s="37" t="s">
        <v>186</v>
      </c>
      <c r="G68" s="38" t="s">
        <v>59</v>
      </c>
      <c r="H68" s="46" t="s">
        <v>27</v>
      </c>
      <c r="I68" s="39">
        <v>50</v>
      </c>
      <c r="J68" s="28">
        <f>VLOOKUP(E68,' Proposta Distribuidor'!E68:J188,6,)*107.5%</f>
        <v>3.87</v>
      </c>
      <c r="K68" s="40">
        <v>3.52</v>
      </c>
      <c r="L68" s="139">
        <f t="shared" si="6"/>
        <v>4.552941176470588</v>
      </c>
      <c r="M68" s="148">
        <f t="shared" si="10"/>
        <v>3.8699999999999997</v>
      </c>
      <c r="N68" s="148">
        <f t="shared" si="10"/>
        <v>3.9155294117647057</v>
      </c>
      <c r="O68" s="148">
        <f t="shared" si="10"/>
        <v>3.9610588235294117</v>
      </c>
      <c r="P68" s="72">
        <f t="shared" si="10"/>
        <v>4.0065882352941173</v>
      </c>
      <c r="Q68" s="72">
        <f t="shared" si="10"/>
        <v>4.0521176470588234</v>
      </c>
      <c r="R68" s="72">
        <f t="shared" si="10"/>
        <v>4.0976470588235294</v>
      </c>
      <c r="S68" s="72">
        <f t="shared" si="10"/>
        <v>4.1431764705882346</v>
      </c>
      <c r="T68" s="72">
        <f t="shared" si="10"/>
        <v>4.1887058823529406</v>
      </c>
      <c r="U68" s="72">
        <f t="shared" si="10"/>
        <v>4.2342352941176458</v>
      </c>
      <c r="V68" s="72">
        <f t="shared" si="10"/>
        <v>4.552941176470588</v>
      </c>
      <c r="W68" s="148">
        <f>VLOOKUP(E:E,'LISTA PREÇO 2022-Vigen 01.02.22'!E:V,18,FALSE)</f>
        <v>3.6433096926713953</v>
      </c>
      <c r="X68" s="148">
        <f>VLOOKUP(E:E,'LISTA PREÇO 2022-Vigen 01.02.22'!E:AK,33,FALSE)</f>
        <v>0</v>
      </c>
      <c r="Y68" s="148">
        <f>VLOOKUP(E:E,'LISTA PREÇO 2022-Vigen 01.02.22'!E:AH,30,FALSE)</f>
        <v>0</v>
      </c>
      <c r="Z68" s="148">
        <v>0</v>
      </c>
      <c r="AA68" s="67">
        <f t="shared" si="7"/>
        <v>0.8590295722078668</v>
      </c>
      <c r="AC68" s="40">
        <v>21.78</v>
      </c>
      <c r="AD68" s="41">
        <v>17.38</v>
      </c>
      <c r="AE68" s="41">
        <v>23.31</v>
      </c>
      <c r="AF68" s="41">
        <v>20.079999999999998</v>
      </c>
      <c r="AG68" s="41">
        <v>26.82</v>
      </c>
      <c r="AH68" s="41">
        <v>21.47</v>
      </c>
      <c r="AI68" s="41">
        <v>28.61</v>
      </c>
      <c r="AJ68" s="41">
        <v>21.62</v>
      </c>
      <c r="AK68" s="41">
        <v>28.81</v>
      </c>
      <c r="AL68" s="41">
        <v>21.78</v>
      </c>
      <c r="AM68" s="41">
        <v>29.02</v>
      </c>
      <c r="AN68" s="41">
        <v>22.41</v>
      </c>
      <c r="AO68" s="41">
        <v>29.83</v>
      </c>
      <c r="AP68" s="41">
        <v>18.7</v>
      </c>
      <c r="AQ68" s="41">
        <v>25.85</v>
      </c>
      <c r="AR68" s="42">
        <v>18.809999999999999</v>
      </c>
      <c r="AS68" s="42">
        <v>26</v>
      </c>
      <c r="AT68" s="42">
        <v>18.93</v>
      </c>
      <c r="AU68" s="42">
        <v>26.17</v>
      </c>
      <c r="AV68" s="39" t="s">
        <v>52</v>
      </c>
      <c r="AW68" s="39" t="s">
        <v>53</v>
      </c>
      <c r="AX68" s="51"/>
    </row>
    <row r="69" spans="1:50" x14ac:dyDescent="0.3">
      <c r="A69" s="34" t="s">
        <v>48</v>
      </c>
      <c r="B69" s="35" t="s">
        <v>124</v>
      </c>
      <c r="C69" s="36">
        <v>7898133134685</v>
      </c>
      <c r="D69" s="44">
        <v>24005</v>
      </c>
      <c r="E69" s="50">
        <v>15000174</v>
      </c>
      <c r="F69" s="37" t="s">
        <v>168</v>
      </c>
      <c r="G69" s="38" t="s">
        <v>37</v>
      </c>
      <c r="H69" s="46" t="s">
        <v>27</v>
      </c>
      <c r="I69" s="39">
        <v>50</v>
      </c>
      <c r="J69" s="28">
        <f>VLOOKUP(E69,' Proposta Distribuidor'!E69:J189,6,)*107.5%</f>
        <v>9.3524999999999991</v>
      </c>
      <c r="K69" s="40">
        <v>8.52</v>
      </c>
      <c r="L69" s="139">
        <f t="shared" si="6"/>
        <v>11.002941176470587</v>
      </c>
      <c r="M69" s="148">
        <f t="shared" si="10"/>
        <v>9.3524999999999991</v>
      </c>
      <c r="N69" s="148">
        <f t="shared" si="10"/>
        <v>9.4625294117647041</v>
      </c>
      <c r="O69" s="148">
        <f t="shared" si="10"/>
        <v>9.5725588235294108</v>
      </c>
      <c r="P69" s="72">
        <f t="shared" si="10"/>
        <v>9.6825882352941175</v>
      </c>
      <c r="Q69" s="72">
        <f t="shared" si="10"/>
        <v>9.7926176470588224</v>
      </c>
      <c r="R69" s="72">
        <f t="shared" si="10"/>
        <v>9.9026470588235291</v>
      </c>
      <c r="S69" s="72">
        <f t="shared" si="10"/>
        <v>10.012676470588234</v>
      </c>
      <c r="T69" s="72">
        <f t="shared" si="10"/>
        <v>10.122705882352939</v>
      </c>
      <c r="U69" s="72">
        <f t="shared" si="10"/>
        <v>10.232735294117644</v>
      </c>
      <c r="V69" s="72">
        <f t="shared" si="10"/>
        <v>11.002941176470587</v>
      </c>
      <c r="W69" s="148">
        <f>VLOOKUP(E:E,'LISTA PREÇO 2022-Vigen 01.02.22'!E:V,18,FALSE)</f>
        <v>8.8115194498173217</v>
      </c>
      <c r="X69" s="148">
        <f>VLOOKUP(E:E,'LISTA PREÇO 2022-Vigen 01.02.22'!E:AK,33,FALSE)</f>
        <v>0</v>
      </c>
      <c r="Y69" s="148">
        <f>VLOOKUP(E:E,'LISTA PREÇO 2022-Vigen 01.02.22'!E:AH,30,FALSE)</f>
        <v>8.2799999999999994</v>
      </c>
      <c r="Z69" s="148">
        <v>0</v>
      </c>
      <c r="AA69" s="67">
        <f t="shared" si="7"/>
        <v>0.86037601354361581</v>
      </c>
      <c r="AC69" s="40">
        <v>48.87</v>
      </c>
      <c r="AD69" s="41">
        <v>38.99</v>
      </c>
      <c r="AE69" s="41">
        <v>52.3</v>
      </c>
      <c r="AF69" s="41">
        <v>45.06</v>
      </c>
      <c r="AG69" s="41">
        <v>60.19</v>
      </c>
      <c r="AH69" s="41">
        <v>48.19</v>
      </c>
      <c r="AI69" s="41">
        <v>64.23</v>
      </c>
      <c r="AJ69" s="41">
        <v>48.52</v>
      </c>
      <c r="AK69" s="41">
        <v>64.650000000000006</v>
      </c>
      <c r="AL69" s="41">
        <v>48.87</v>
      </c>
      <c r="AM69" s="41">
        <v>65.11</v>
      </c>
      <c r="AN69" s="41">
        <v>50.29</v>
      </c>
      <c r="AO69" s="41">
        <v>66.94</v>
      </c>
      <c r="AP69" s="41">
        <v>41.95</v>
      </c>
      <c r="AQ69" s="41">
        <v>57.99</v>
      </c>
      <c r="AR69" s="42">
        <v>42.21</v>
      </c>
      <c r="AS69" s="42">
        <v>58.35</v>
      </c>
      <c r="AT69" s="42">
        <v>42.46</v>
      </c>
      <c r="AU69" s="42">
        <v>58.7</v>
      </c>
      <c r="AV69" s="39" t="s">
        <v>52</v>
      </c>
      <c r="AW69" s="39" t="s">
        <v>55</v>
      </c>
      <c r="AX69" s="51"/>
    </row>
    <row r="70" spans="1:50" x14ac:dyDescent="0.3">
      <c r="A70" s="19" t="s">
        <v>48</v>
      </c>
      <c r="B70" s="20" t="s">
        <v>124</v>
      </c>
      <c r="C70" s="21">
        <v>7898133133770</v>
      </c>
      <c r="D70" s="22">
        <v>24010</v>
      </c>
      <c r="E70" s="23">
        <v>15000175</v>
      </c>
      <c r="F70" s="24" t="s">
        <v>166</v>
      </c>
      <c r="G70" s="25" t="s">
        <v>37</v>
      </c>
      <c r="H70" s="26" t="s">
        <v>27</v>
      </c>
      <c r="I70" s="27">
        <v>50</v>
      </c>
      <c r="J70" s="28">
        <f>VLOOKUP(E70,' Proposta Distribuidor'!E70:J190,6,)*107.5%</f>
        <v>9.4169999999999998</v>
      </c>
      <c r="K70" s="28">
        <v>8.5900000000000016</v>
      </c>
      <c r="L70" s="139">
        <f t="shared" si="6"/>
        <v>11.078823529411764</v>
      </c>
      <c r="M70" s="148">
        <f t="shared" si="10"/>
        <v>9.4169999999999998</v>
      </c>
      <c r="N70" s="148">
        <f t="shared" si="10"/>
        <v>9.5277882352941177</v>
      </c>
      <c r="O70" s="148">
        <f t="shared" si="10"/>
        <v>9.6385764705882355</v>
      </c>
      <c r="P70" s="72">
        <f t="shared" si="10"/>
        <v>9.7493647058823516</v>
      </c>
      <c r="Q70" s="72">
        <f t="shared" si="10"/>
        <v>9.8601529411764695</v>
      </c>
      <c r="R70" s="72">
        <f t="shared" si="10"/>
        <v>9.9709411764705873</v>
      </c>
      <c r="S70" s="72">
        <f t="shared" si="10"/>
        <v>10.081729411764705</v>
      </c>
      <c r="T70" s="72">
        <f t="shared" si="10"/>
        <v>10.192517647058823</v>
      </c>
      <c r="U70" s="72">
        <f t="shared" si="10"/>
        <v>10.303305882352939</v>
      </c>
      <c r="V70" s="72">
        <f t="shared" si="10"/>
        <v>11.078823529411764</v>
      </c>
      <c r="W70" s="148">
        <f>VLOOKUP(E:E,'LISTA PREÇO 2022-Vigen 01.02.22'!E:V,18,FALSE)</f>
        <v>8.8759939823769614</v>
      </c>
      <c r="X70" s="148">
        <f>VLOOKUP(E:E,'LISTA PREÇO 2022-Vigen 01.02.22'!E:AK,33,FALSE)</f>
        <v>0</v>
      </c>
      <c r="Y70" s="148">
        <f>VLOOKUP(E:E,'LISTA PREÇO 2022-Vigen 01.02.22'!E:AH,30,FALSE)</f>
        <v>8.34</v>
      </c>
      <c r="Z70" s="148">
        <v>0</v>
      </c>
      <c r="AA70" s="67">
        <f t="shared" si="7"/>
        <v>0.8615034276072826</v>
      </c>
      <c r="AC70" s="28">
        <v>51.29</v>
      </c>
      <c r="AD70" s="29">
        <v>40.93</v>
      </c>
      <c r="AE70" s="29">
        <v>54.9</v>
      </c>
      <c r="AF70" s="29">
        <v>47.29</v>
      </c>
      <c r="AG70" s="29">
        <v>63.16</v>
      </c>
      <c r="AH70" s="29">
        <v>50.57</v>
      </c>
      <c r="AI70" s="29">
        <v>67.400000000000006</v>
      </c>
      <c r="AJ70" s="29">
        <v>50.93</v>
      </c>
      <c r="AK70" s="29">
        <v>67.87</v>
      </c>
      <c r="AL70" s="29">
        <v>51.29</v>
      </c>
      <c r="AM70" s="29">
        <v>68.33</v>
      </c>
      <c r="AN70" s="29">
        <v>52.78</v>
      </c>
      <c r="AO70" s="29">
        <v>70.25</v>
      </c>
      <c r="AP70" s="29">
        <v>44.03</v>
      </c>
      <c r="AQ70" s="29">
        <v>60.87</v>
      </c>
      <c r="AR70" s="30">
        <v>44.3</v>
      </c>
      <c r="AS70" s="30">
        <v>61.24</v>
      </c>
      <c r="AT70" s="30">
        <v>44.57</v>
      </c>
      <c r="AU70" s="30">
        <v>61.62</v>
      </c>
      <c r="AV70" s="27" t="s">
        <v>52</v>
      </c>
      <c r="AW70" s="27" t="s">
        <v>55</v>
      </c>
      <c r="AX70" s="7"/>
    </row>
    <row r="71" spans="1:50" x14ac:dyDescent="0.3">
      <c r="A71" s="19" t="s">
        <v>48</v>
      </c>
      <c r="B71" s="20" t="s">
        <v>124</v>
      </c>
      <c r="C71" s="21">
        <v>7899470805740</v>
      </c>
      <c r="D71" s="22">
        <v>27416</v>
      </c>
      <c r="E71" s="23">
        <v>15000222</v>
      </c>
      <c r="F71" s="24" t="s">
        <v>148</v>
      </c>
      <c r="G71" s="25" t="s">
        <v>59</v>
      </c>
      <c r="H71" s="26" t="s">
        <v>27</v>
      </c>
      <c r="I71" s="27">
        <v>100</v>
      </c>
      <c r="J71" s="28">
        <f>VLOOKUP(E71,' Proposta Distribuidor'!E71:J191,6,)*107.5%</f>
        <v>4.7622499999999999</v>
      </c>
      <c r="K71" s="28">
        <v>4.3499999999999996</v>
      </c>
      <c r="L71" s="139">
        <f t="shared" ref="L71:L80" si="11">J71/(100%-$L$5)</f>
        <v>5.6026470588235293</v>
      </c>
      <c r="M71" s="148">
        <f t="shared" si="10"/>
        <v>4.7622499999999999</v>
      </c>
      <c r="N71" s="148">
        <f t="shared" si="10"/>
        <v>4.818276470588235</v>
      </c>
      <c r="O71" s="148">
        <f t="shared" si="10"/>
        <v>4.8743029411764702</v>
      </c>
      <c r="P71" s="72">
        <f t="shared" si="10"/>
        <v>4.9303294117647054</v>
      </c>
      <c r="Q71" s="72">
        <f t="shared" si="10"/>
        <v>4.9863558823529415</v>
      </c>
      <c r="R71" s="72">
        <f t="shared" si="10"/>
        <v>5.0423823529411766</v>
      </c>
      <c r="S71" s="72">
        <f t="shared" si="10"/>
        <v>5.0984088235294109</v>
      </c>
      <c r="T71" s="72">
        <f t="shared" si="10"/>
        <v>5.154435294117647</v>
      </c>
      <c r="U71" s="72">
        <f t="shared" si="10"/>
        <v>5.2104617647058813</v>
      </c>
      <c r="V71" s="72">
        <f t="shared" si="10"/>
        <v>5.6026470588235293</v>
      </c>
      <c r="W71" s="148">
        <f>VLOOKUP(E:E,'LISTA PREÇO 2022-Vigen 01.02.22'!E:V,18,FALSE)</f>
        <v>4.4917257683215137</v>
      </c>
      <c r="X71" s="148">
        <f>VLOOKUP(E:E,'LISTA PREÇO 2022-Vigen 01.02.22'!E:AK,33,FALSE)</f>
        <v>0</v>
      </c>
      <c r="Y71" s="148">
        <f>VLOOKUP(E:E,'LISTA PREÇO 2022-Vigen 01.02.22'!E:AH,30,FALSE)</f>
        <v>0</v>
      </c>
      <c r="Z71" s="148">
        <v>0</v>
      </c>
      <c r="AA71" s="67">
        <f t="shared" ref="AA71:AA102" si="12">K71/R71</f>
        <v>0.86268745515950085</v>
      </c>
      <c r="AC71" s="28">
        <v>24.75</v>
      </c>
      <c r="AD71" s="29">
        <v>19.75</v>
      </c>
      <c r="AE71" s="29">
        <v>26.49</v>
      </c>
      <c r="AF71" s="29">
        <v>22.82</v>
      </c>
      <c r="AG71" s="29">
        <v>30.48</v>
      </c>
      <c r="AH71" s="29">
        <v>24.4</v>
      </c>
      <c r="AI71" s="29">
        <v>32.520000000000003</v>
      </c>
      <c r="AJ71" s="29">
        <v>24.57</v>
      </c>
      <c r="AK71" s="29">
        <v>32.74</v>
      </c>
      <c r="AL71" s="29">
        <v>24.75</v>
      </c>
      <c r="AM71" s="29">
        <v>32.979999999999997</v>
      </c>
      <c r="AN71" s="29">
        <v>25.47</v>
      </c>
      <c r="AO71" s="29">
        <v>33.9</v>
      </c>
      <c r="AP71" s="29">
        <v>21.25</v>
      </c>
      <c r="AQ71" s="29">
        <v>29.38</v>
      </c>
      <c r="AR71" s="30">
        <v>21.38</v>
      </c>
      <c r="AS71" s="30">
        <v>29.56</v>
      </c>
      <c r="AT71" s="30">
        <v>21.51</v>
      </c>
      <c r="AU71" s="30">
        <v>29.74</v>
      </c>
      <c r="AV71" s="27" t="s">
        <v>52</v>
      </c>
      <c r="AW71" s="27" t="s">
        <v>53</v>
      </c>
      <c r="AX71" s="7"/>
    </row>
    <row r="72" spans="1:50" x14ac:dyDescent="0.3">
      <c r="A72" s="19" t="s">
        <v>48</v>
      </c>
      <c r="B72" s="20" t="s">
        <v>124</v>
      </c>
      <c r="C72" s="21">
        <v>7899470805917</v>
      </c>
      <c r="D72" s="22">
        <v>27460</v>
      </c>
      <c r="E72" s="23">
        <v>15000223</v>
      </c>
      <c r="F72" s="24" t="s">
        <v>147</v>
      </c>
      <c r="G72" s="25" t="s">
        <v>59</v>
      </c>
      <c r="H72" s="26" t="s">
        <v>27</v>
      </c>
      <c r="I72" s="27">
        <v>100</v>
      </c>
      <c r="J72" s="28">
        <f>VLOOKUP(E72,' Proposta Distribuidor'!E72:J192,6,)*107.5%</f>
        <v>4.7622499999999999</v>
      </c>
      <c r="K72" s="28">
        <v>4.3500000000000005</v>
      </c>
      <c r="L72" s="139">
        <f t="shared" si="11"/>
        <v>5.6026470588235293</v>
      </c>
      <c r="M72" s="148">
        <f t="shared" si="10"/>
        <v>4.7622499999999999</v>
      </c>
      <c r="N72" s="148">
        <f t="shared" si="10"/>
        <v>4.818276470588235</v>
      </c>
      <c r="O72" s="148">
        <f t="shared" si="10"/>
        <v>4.8743029411764702</v>
      </c>
      <c r="P72" s="72">
        <f t="shared" si="10"/>
        <v>4.9303294117647054</v>
      </c>
      <c r="Q72" s="72">
        <f t="shared" si="10"/>
        <v>4.9863558823529415</v>
      </c>
      <c r="R72" s="72">
        <f t="shared" si="10"/>
        <v>5.0423823529411766</v>
      </c>
      <c r="S72" s="72">
        <f t="shared" si="10"/>
        <v>5.0984088235294109</v>
      </c>
      <c r="T72" s="72">
        <f t="shared" si="10"/>
        <v>5.154435294117647</v>
      </c>
      <c r="U72" s="72">
        <f t="shared" si="10"/>
        <v>5.2104617647058813</v>
      </c>
      <c r="V72" s="72">
        <f t="shared" si="10"/>
        <v>5.6026470588235293</v>
      </c>
      <c r="W72" s="148">
        <f>VLOOKUP(E:E,'LISTA PREÇO 2022-Vigen 01.02.22'!E:V,18,FALSE)</f>
        <v>4.4917257683215137</v>
      </c>
      <c r="X72" s="148">
        <f>VLOOKUP(E:E,'LISTA PREÇO 2022-Vigen 01.02.22'!E:AK,33,FALSE)</f>
        <v>0</v>
      </c>
      <c r="Y72" s="148">
        <f>VLOOKUP(E:E,'LISTA PREÇO 2022-Vigen 01.02.22'!E:AH,30,FALSE)</f>
        <v>0</v>
      </c>
      <c r="Z72" s="148">
        <v>0</v>
      </c>
      <c r="AA72" s="67">
        <f t="shared" si="12"/>
        <v>0.86268745515950096</v>
      </c>
      <c r="AC72" s="28">
        <v>25.95</v>
      </c>
      <c r="AD72" s="29">
        <v>20.7</v>
      </c>
      <c r="AE72" s="29">
        <v>27.76</v>
      </c>
      <c r="AF72" s="29">
        <v>23.93</v>
      </c>
      <c r="AG72" s="29">
        <v>31.96</v>
      </c>
      <c r="AH72" s="29">
        <v>25.59</v>
      </c>
      <c r="AI72" s="29">
        <v>34.11</v>
      </c>
      <c r="AJ72" s="29">
        <v>25.76</v>
      </c>
      <c r="AK72" s="29">
        <v>34.32</v>
      </c>
      <c r="AL72" s="29">
        <v>25.95</v>
      </c>
      <c r="AM72" s="29">
        <v>34.57</v>
      </c>
      <c r="AN72" s="29">
        <v>26.7</v>
      </c>
      <c r="AO72" s="29">
        <v>35.54</v>
      </c>
      <c r="AP72" s="29">
        <v>22.28</v>
      </c>
      <c r="AQ72" s="29">
        <v>30.8</v>
      </c>
      <c r="AR72" s="30">
        <v>22.41</v>
      </c>
      <c r="AS72" s="30">
        <v>30.98</v>
      </c>
      <c r="AT72" s="30">
        <v>22.55</v>
      </c>
      <c r="AU72" s="30">
        <v>31.17</v>
      </c>
      <c r="AV72" s="27" t="s">
        <v>52</v>
      </c>
      <c r="AW72" s="27" t="s">
        <v>53</v>
      </c>
      <c r="AX72" s="7"/>
    </row>
    <row r="73" spans="1:50" x14ac:dyDescent="0.3">
      <c r="A73" s="19" t="s">
        <v>48</v>
      </c>
      <c r="B73" s="20" t="s">
        <v>124</v>
      </c>
      <c r="C73" s="21">
        <v>7899470805900</v>
      </c>
      <c r="D73" s="22">
        <v>27461</v>
      </c>
      <c r="E73" s="23">
        <v>15000224</v>
      </c>
      <c r="F73" s="24" t="s">
        <v>146</v>
      </c>
      <c r="G73" s="25" t="s">
        <v>59</v>
      </c>
      <c r="H73" s="26" t="s">
        <v>27</v>
      </c>
      <c r="I73" s="27">
        <v>100</v>
      </c>
      <c r="J73" s="28">
        <f>VLOOKUP(E73,' Proposta Distribuidor'!E73:J193,6,)*107.5%</f>
        <v>4.7622499999999999</v>
      </c>
      <c r="K73" s="28">
        <v>4.3499999999999996</v>
      </c>
      <c r="L73" s="139">
        <f t="shared" si="11"/>
        <v>5.6026470588235293</v>
      </c>
      <c r="M73" s="148">
        <f t="shared" si="10"/>
        <v>4.7622499999999999</v>
      </c>
      <c r="N73" s="148">
        <f t="shared" si="10"/>
        <v>4.818276470588235</v>
      </c>
      <c r="O73" s="148">
        <f t="shared" si="10"/>
        <v>4.8743029411764702</v>
      </c>
      <c r="P73" s="72">
        <f t="shared" si="10"/>
        <v>4.9303294117647054</v>
      </c>
      <c r="Q73" s="72">
        <f t="shared" si="10"/>
        <v>4.9863558823529415</v>
      </c>
      <c r="R73" s="72">
        <f t="shared" si="10"/>
        <v>5.0423823529411766</v>
      </c>
      <c r="S73" s="72">
        <f t="shared" si="10"/>
        <v>5.0984088235294109</v>
      </c>
      <c r="T73" s="72">
        <f t="shared" si="10"/>
        <v>5.154435294117647</v>
      </c>
      <c r="U73" s="72">
        <f t="shared" si="10"/>
        <v>5.2104617647058813</v>
      </c>
      <c r="V73" s="72">
        <f t="shared" si="10"/>
        <v>5.6026470588235293</v>
      </c>
      <c r="W73" s="148">
        <f>VLOOKUP(E:E,'LISTA PREÇO 2022-Vigen 01.02.22'!E:V,18,FALSE)</f>
        <v>4.4917257683215137</v>
      </c>
      <c r="X73" s="148">
        <f>VLOOKUP(E:E,'LISTA PREÇO 2022-Vigen 01.02.22'!E:AK,33,FALSE)</f>
        <v>0</v>
      </c>
      <c r="Y73" s="148">
        <f>VLOOKUP(E:E,'LISTA PREÇO 2022-Vigen 01.02.22'!E:AH,30,FALSE)</f>
        <v>0</v>
      </c>
      <c r="Z73" s="148">
        <v>0</v>
      </c>
      <c r="AA73" s="67">
        <f t="shared" si="12"/>
        <v>0.86268745515950085</v>
      </c>
      <c r="AC73" s="28">
        <v>24.74</v>
      </c>
      <c r="AD73" s="29">
        <v>19.739999999999998</v>
      </c>
      <c r="AE73" s="29">
        <v>26.48</v>
      </c>
      <c r="AF73" s="29">
        <v>22.81</v>
      </c>
      <c r="AG73" s="29">
        <v>30.46</v>
      </c>
      <c r="AH73" s="29">
        <v>24.39</v>
      </c>
      <c r="AI73" s="29">
        <v>32.51</v>
      </c>
      <c r="AJ73" s="29">
        <v>24.56</v>
      </c>
      <c r="AK73" s="29">
        <v>32.72</v>
      </c>
      <c r="AL73" s="29">
        <v>24.74</v>
      </c>
      <c r="AM73" s="29">
        <v>32.96</v>
      </c>
      <c r="AN73" s="29">
        <v>25.46</v>
      </c>
      <c r="AO73" s="29">
        <v>33.89</v>
      </c>
      <c r="AP73" s="29">
        <v>21.24</v>
      </c>
      <c r="AQ73" s="29">
        <v>29.36</v>
      </c>
      <c r="AR73" s="30">
        <v>21.37</v>
      </c>
      <c r="AS73" s="30">
        <v>29.54</v>
      </c>
      <c r="AT73" s="30">
        <v>21.5</v>
      </c>
      <c r="AU73" s="30">
        <v>29.72</v>
      </c>
      <c r="AV73" s="27" t="s">
        <v>52</v>
      </c>
      <c r="AW73" s="27" t="s">
        <v>53</v>
      </c>
      <c r="AX73" s="7"/>
    </row>
    <row r="74" spans="1:50" x14ac:dyDescent="0.3">
      <c r="A74" s="34" t="s">
        <v>48</v>
      </c>
      <c r="B74" s="35" t="s">
        <v>124</v>
      </c>
      <c r="C74" s="36">
        <v>7899470806020</v>
      </c>
      <c r="D74" s="44">
        <v>36393</v>
      </c>
      <c r="E74" s="50">
        <v>15000193</v>
      </c>
      <c r="F74" s="37" t="s">
        <v>126</v>
      </c>
      <c r="G74" s="38" t="s">
        <v>59</v>
      </c>
      <c r="H74" s="46" t="s">
        <v>27</v>
      </c>
      <c r="I74" s="39">
        <v>50</v>
      </c>
      <c r="J74" s="28">
        <f>VLOOKUP(E74,' Proposta Distribuidor'!E74:J194,6,)*107.5%</f>
        <v>29.46575</v>
      </c>
      <c r="K74" s="40">
        <v>21</v>
      </c>
      <c r="L74" s="139">
        <f t="shared" si="11"/>
        <v>34.665588235294116</v>
      </c>
      <c r="M74" s="148">
        <f t="shared" si="10"/>
        <v>29.465749999999996</v>
      </c>
      <c r="N74" s="148">
        <f t="shared" si="10"/>
        <v>29.812405882352941</v>
      </c>
      <c r="O74" s="148">
        <f t="shared" si="10"/>
        <v>30.159061764705882</v>
      </c>
      <c r="P74" s="72">
        <f t="shared" si="10"/>
        <v>30.505717647058823</v>
      </c>
      <c r="Q74" s="72">
        <f t="shared" si="10"/>
        <v>30.852373529411764</v>
      </c>
      <c r="R74" s="72">
        <f t="shared" si="10"/>
        <v>31.199029411764705</v>
      </c>
      <c r="S74" s="72">
        <f t="shared" si="10"/>
        <v>31.545685294117643</v>
      </c>
      <c r="T74" s="72">
        <f t="shared" si="10"/>
        <v>31.892341176470584</v>
      </c>
      <c r="U74" s="72">
        <f t="shared" si="10"/>
        <v>32.238997058823522</v>
      </c>
      <c r="V74" s="72">
        <f t="shared" si="10"/>
        <v>34.665588235294116</v>
      </c>
      <c r="W74" s="148">
        <f>VLOOKUP(E:E,'LISTA PREÇO 2022-Vigen 01.02.22'!E:V,18,FALSE)</f>
        <v>27.187500000000004</v>
      </c>
      <c r="X74" s="148">
        <f>VLOOKUP(E:E,'LISTA PREÇO 2022-Vigen 01.02.22'!E:AK,33,FALSE)</f>
        <v>0</v>
      </c>
      <c r="Y74" s="148">
        <f>VLOOKUP(E:E,'LISTA PREÇO 2022-Vigen 01.02.22'!E:AH,30,FALSE)</f>
        <v>0</v>
      </c>
      <c r="Z74" s="148">
        <v>0</v>
      </c>
      <c r="AA74" s="67">
        <f t="shared" si="12"/>
        <v>0.67309786220725198</v>
      </c>
      <c r="AC74" s="40">
        <v>81.319999999999993</v>
      </c>
      <c r="AD74" s="41">
        <v>64.89</v>
      </c>
      <c r="AE74" s="41">
        <v>87.04</v>
      </c>
      <c r="AF74" s="41">
        <v>74.989999999999995</v>
      </c>
      <c r="AG74" s="41">
        <v>100.17</v>
      </c>
      <c r="AH74" s="41">
        <v>80.19</v>
      </c>
      <c r="AI74" s="41">
        <v>106.88</v>
      </c>
      <c r="AJ74" s="41">
        <v>80.75</v>
      </c>
      <c r="AK74" s="41">
        <v>107.6</v>
      </c>
      <c r="AL74" s="41">
        <v>81.319999999999993</v>
      </c>
      <c r="AM74" s="41">
        <v>108.34</v>
      </c>
      <c r="AN74" s="41">
        <v>83.67</v>
      </c>
      <c r="AO74" s="41">
        <v>111.37</v>
      </c>
      <c r="AP74" s="41">
        <v>69.81</v>
      </c>
      <c r="AQ74" s="41">
        <v>96.51</v>
      </c>
      <c r="AR74" s="42">
        <v>70.23</v>
      </c>
      <c r="AS74" s="42">
        <v>97.09</v>
      </c>
      <c r="AT74" s="42">
        <v>70.66</v>
      </c>
      <c r="AU74" s="42">
        <v>97.68</v>
      </c>
      <c r="AV74" s="39" t="s">
        <v>52</v>
      </c>
      <c r="AW74" s="39" t="s">
        <v>55</v>
      </c>
      <c r="AX74" s="51"/>
    </row>
    <row r="75" spans="1:50" x14ac:dyDescent="0.3">
      <c r="A75" s="19" t="s">
        <v>48</v>
      </c>
      <c r="B75" s="20" t="s">
        <v>124</v>
      </c>
      <c r="C75" s="21">
        <v>7899470803104</v>
      </c>
      <c r="D75" s="22">
        <v>24038</v>
      </c>
      <c r="E75" s="23">
        <v>15000176</v>
      </c>
      <c r="F75" s="24" t="s">
        <v>163</v>
      </c>
      <c r="G75" s="25" t="s">
        <v>59</v>
      </c>
      <c r="H75" s="26" t="s">
        <v>27</v>
      </c>
      <c r="I75" s="27">
        <v>50</v>
      </c>
      <c r="J75" s="28">
        <f>VLOOKUP(E75,' Proposta Distribuidor'!E75:J195,6,)*107.5%</f>
        <v>12.889250000000001</v>
      </c>
      <c r="K75" s="28"/>
      <c r="L75" s="139">
        <f t="shared" si="11"/>
        <v>15.163823529411765</v>
      </c>
      <c r="M75" s="148">
        <f t="shared" si="10"/>
        <v>12.889250000000001</v>
      </c>
      <c r="N75" s="148">
        <f t="shared" si="10"/>
        <v>13.040888235294117</v>
      </c>
      <c r="O75" s="148">
        <f t="shared" si="10"/>
        <v>13.192526470588236</v>
      </c>
      <c r="P75" s="72">
        <f t="shared" si="10"/>
        <v>13.344164705882353</v>
      </c>
      <c r="Q75" s="72">
        <f t="shared" si="10"/>
        <v>13.495802941176471</v>
      </c>
      <c r="R75" s="72">
        <f t="shared" si="10"/>
        <v>13.647441176470588</v>
      </c>
      <c r="S75" s="72">
        <f t="shared" si="10"/>
        <v>13.799079411764705</v>
      </c>
      <c r="T75" s="72">
        <f t="shared" si="10"/>
        <v>13.950717647058823</v>
      </c>
      <c r="U75" s="72">
        <f t="shared" si="10"/>
        <v>14.102355882352938</v>
      </c>
      <c r="V75" s="72">
        <f t="shared" si="10"/>
        <v>15.163823529411765</v>
      </c>
      <c r="W75" s="148">
        <f>VLOOKUP(E:E,'LISTA PREÇO 2022-Vigen 01.02.22'!E:V,18,FALSE)</f>
        <v>0</v>
      </c>
      <c r="X75" s="148">
        <f>VLOOKUP(E:E,'LISTA PREÇO 2022-Vigen 01.02.22'!E:AK,33,FALSE)</f>
        <v>0</v>
      </c>
      <c r="Y75" s="148">
        <f>VLOOKUP(E:E,'LISTA PREÇO 2022-Vigen 01.02.22'!E:AH,30,FALSE)</f>
        <v>0</v>
      </c>
      <c r="Z75" s="148">
        <v>0</v>
      </c>
      <c r="AA75" s="67">
        <f t="shared" si="12"/>
        <v>0</v>
      </c>
      <c r="AC75" s="28">
        <v>42.22</v>
      </c>
      <c r="AD75" s="29">
        <v>33.69</v>
      </c>
      <c r="AE75" s="29">
        <v>45.19</v>
      </c>
      <c r="AF75" s="29">
        <v>38.93</v>
      </c>
      <c r="AG75" s="29">
        <v>52</v>
      </c>
      <c r="AH75" s="29">
        <v>41.63</v>
      </c>
      <c r="AI75" s="29">
        <v>55.49</v>
      </c>
      <c r="AJ75" s="29">
        <v>41.92</v>
      </c>
      <c r="AK75" s="29">
        <v>55.86</v>
      </c>
      <c r="AL75" s="29">
        <v>42.22</v>
      </c>
      <c r="AM75" s="29">
        <v>56.25</v>
      </c>
      <c r="AN75" s="29">
        <v>43.44</v>
      </c>
      <c r="AO75" s="29">
        <v>57.82</v>
      </c>
      <c r="AP75" s="29">
        <v>36.24</v>
      </c>
      <c r="AQ75" s="29">
        <v>50.1</v>
      </c>
      <c r="AR75" s="30">
        <v>36.46</v>
      </c>
      <c r="AS75" s="30">
        <v>50.4</v>
      </c>
      <c r="AT75" s="30">
        <v>36.69</v>
      </c>
      <c r="AU75" s="30">
        <v>50.72</v>
      </c>
      <c r="AV75" s="27" t="s">
        <v>52</v>
      </c>
      <c r="AW75" s="27" t="s">
        <v>55</v>
      </c>
      <c r="AX75" s="7"/>
    </row>
    <row r="76" spans="1:50" x14ac:dyDescent="0.3">
      <c r="A76" s="19" t="s">
        <v>48</v>
      </c>
      <c r="B76" s="20" t="s">
        <v>124</v>
      </c>
      <c r="C76" s="21">
        <v>7898133131066</v>
      </c>
      <c r="D76" s="22">
        <v>23974</v>
      </c>
      <c r="E76" s="23">
        <v>15000102</v>
      </c>
      <c r="F76" s="24" t="s">
        <v>172</v>
      </c>
      <c r="G76" s="25" t="s">
        <v>54</v>
      </c>
      <c r="H76" s="26" t="s">
        <v>27</v>
      </c>
      <c r="I76" s="27">
        <v>50</v>
      </c>
      <c r="J76" s="28">
        <f>VLOOKUP(E76,' Proposta Distribuidor'!E76:J196,6,)*107.5%</f>
        <v>2.7197499999999999</v>
      </c>
      <c r="K76" s="28">
        <v>2.4852761600000002</v>
      </c>
      <c r="L76" s="139">
        <f t="shared" si="11"/>
        <v>3.1997058823529412</v>
      </c>
      <c r="M76" s="148">
        <f t="shared" si="10"/>
        <v>2.7197499999999999</v>
      </c>
      <c r="N76" s="148">
        <f t="shared" si="10"/>
        <v>2.7517470588235295</v>
      </c>
      <c r="O76" s="148">
        <f t="shared" si="10"/>
        <v>2.7837441176470588</v>
      </c>
      <c r="P76" s="72">
        <f t="shared" si="10"/>
        <v>2.8157411764705884</v>
      </c>
      <c r="Q76" s="72">
        <f t="shared" si="10"/>
        <v>2.8477382352941176</v>
      </c>
      <c r="R76" s="72">
        <f t="shared" si="10"/>
        <v>2.8797352941176473</v>
      </c>
      <c r="S76" s="72">
        <f t="shared" si="10"/>
        <v>2.911732352941176</v>
      </c>
      <c r="T76" s="72">
        <f t="shared" si="10"/>
        <v>2.9437294117647057</v>
      </c>
      <c r="U76" s="72">
        <f t="shared" si="10"/>
        <v>2.9757264705882349</v>
      </c>
      <c r="V76" s="72">
        <f t="shared" si="10"/>
        <v>3.1997058823529412</v>
      </c>
      <c r="W76" s="148">
        <f>VLOOKUP(E:E,'LISTA PREÇO 2022-Vigen 01.02.22'!E:V,18,FALSE)</f>
        <v>2.563829787234043</v>
      </c>
      <c r="X76" s="148">
        <f>VLOOKUP(E:E,'LISTA PREÇO 2022-Vigen 01.02.22'!E:AK,33,FALSE)</f>
        <v>0</v>
      </c>
      <c r="Y76" s="148">
        <f>VLOOKUP(E:E,'LISTA PREÇO 2022-Vigen 01.02.22'!E:AH,30,FALSE)</f>
        <v>2.38</v>
      </c>
      <c r="Z76" s="148">
        <v>0</v>
      </c>
      <c r="AA76" s="67">
        <f t="shared" si="12"/>
        <v>0.86302243302591131</v>
      </c>
      <c r="AC76" s="28">
        <v>12.23</v>
      </c>
      <c r="AD76" s="29">
        <v>9.76</v>
      </c>
      <c r="AE76" s="29">
        <v>13.09</v>
      </c>
      <c r="AF76" s="29">
        <v>11.27</v>
      </c>
      <c r="AG76" s="29">
        <v>15.05</v>
      </c>
      <c r="AH76" s="29">
        <v>12.06</v>
      </c>
      <c r="AI76" s="29">
        <v>16.07</v>
      </c>
      <c r="AJ76" s="29">
        <v>12.14</v>
      </c>
      <c r="AK76" s="29">
        <v>16.170000000000002</v>
      </c>
      <c r="AL76" s="29">
        <v>12.23</v>
      </c>
      <c r="AM76" s="29">
        <v>16.29</v>
      </c>
      <c r="AN76" s="29">
        <v>12.58</v>
      </c>
      <c r="AO76" s="29">
        <v>16.739999999999998</v>
      </c>
      <c r="AP76" s="29">
        <v>10.5</v>
      </c>
      <c r="AQ76" s="29">
        <v>14.52</v>
      </c>
      <c r="AR76" s="30">
        <v>10.56</v>
      </c>
      <c r="AS76" s="30">
        <v>14.6</v>
      </c>
      <c r="AT76" s="30">
        <v>10.63</v>
      </c>
      <c r="AU76" s="30">
        <v>14.7</v>
      </c>
      <c r="AV76" s="27" t="s">
        <v>52</v>
      </c>
      <c r="AW76" s="27" t="s">
        <v>67</v>
      </c>
      <c r="AX76" s="7"/>
    </row>
    <row r="77" spans="1:50" x14ac:dyDescent="0.3">
      <c r="A77" s="34" t="s">
        <v>48</v>
      </c>
      <c r="B77" s="35" t="s">
        <v>124</v>
      </c>
      <c r="C77" s="36">
        <v>7898133137457</v>
      </c>
      <c r="D77" s="44">
        <v>23982</v>
      </c>
      <c r="E77" s="50">
        <v>15000103</v>
      </c>
      <c r="F77" s="37" t="s">
        <v>171</v>
      </c>
      <c r="G77" s="38" t="s">
        <v>59</v>
      </c>
      <c r="H77" s="46" t="s">
        <v>27</v>
      </c>
      <c r="I77" s="39">
        <v>50</v>
      </c>
      <c r="J77" s="28">
        <f>VLOOKUP(E77,' Proposta Distribuidor'!E77:J197,6,)*107.5%</f>
        <v>7.2239999999999993</v>
      </c>
      <c r="K77" s="40">
        <v>6.6</v>
      </c>
      <c r="L77" s="139">
        <f t="shared" si="11"/>
        <v>8.498823529411764</v>
      </c>
      <c r="M77" s="148">
        <f t="shared" ref="M77:V86" si="13">$L77*(100%-M$6)</f>
        <v>7.2239999999999993</v>
      </c>
      <c r="N77" s="148">
        <f t="shared" si="13"/>
        <v>7.3089882352941169</v>
      </c>
      <c r="O77" s="148">
        <f t="shared" si="13"/>
        <v>7.3939764705882345</v>
      </c>
      <c r="P77" s="72">
        <f t="shared" si="13"/>
        <v>7.4789647058823521</v>
      </c>
      <c r="Q77" s="72">
        <f t="shared" si="13"/>
        <v>7.5639529411764697</v>
      </c>
      <c r="R77" s="72">
        <f t="shared" si="13"/>
        <v>7.6489411764705881</v>
      </c>
      <c r="S77" s="72">
        <f t="shared" si="13"/>
        <v>7.7339294117647048</v>
      </c>
      <c r="T77" s="72">
        <f t="shared" si="13"/>
        <v>7.8189176470588224</v>
      </c>
      <c r="U77" s="72">
        <f t="shared" si="13"/>
        <v>7.9039058823529391</v>
      </c>
      <c r="V77" s="72">
        <f t="shared" si="13"/>
        <v>8.498823529411764</v>
      </c>
      <c r="W77" s="148">
        <f>VLOOKUP(E:E,'LISTA PREÇO 2022-Vigen 01.02.22'!E:V,18,FALSE)</f>
        <v>6.4367075005372891</v>
      </c>
      <c r="X77" s="148">
        <f>VLOOKUP(E:E,'LISTA PREÇO 2022-Vigen 01.02.22'!E:AK,33,FALSE)</f>
        <v>0</v>
      </c>
      <c r="Y77" s="148">
        <f>VLOOKUP(E:E,'LISTA PREÇO 2022-Vigen 01.02.22'!E:AH,30,FALSE)</f>
        <v>0</v>
      </c>
      <c r="Z77" s="148">
        <v>0</v>
      </c>
      <c r="AA77" s="67">
        <f t="shared" si="12"/>
        <v>0.86286452565522331</v>
      </c>
      <c r="AC77" s="40">
        <v>25.64</v>
      </c>
      <c r="AD77" s="41">
        <v>20.46</v>
      </c>
      <c r="AE77" s="41">
        <v>27.44</v>
      </c>
      <c r="AF77" s="41">
        <v>23.64</v>
      </c>
      <c r="AG77" s="41">
        <v>31.57</v>
      </c>
      <c r="AH77" s="41">
        <v>25.28</v>
      </c>
      <c r="AI77" s="41">
        <v>33.69</v>
      </c>
      <c r="AJ77" s="41">
        <v>25.46</v>
      </c>
      <c r="AK77" s="41">
        <v>33.92</v>
      </c>
      <c r="AL77" s="41">
        <v>25.64</v>
      </c>
      <c r="AM77" s="41">
        <v>34.159999999999997</v>
      </c>
      <c r="AN77" s="41">
        <v>26.38</v>
      </c>
      <c r="AO77" s="41">
        <v>35.11</v>
      </c>
      <c r="AP77" s="41">
        <v>22.01</v>
      </c>
      <c r="AQ77" s="41">
        <v>30.43</v>
      </c>
      <c r="AR77" s="42">
        <v>22.14</v>
      </c>
      <c r="AS77" s="42">
        <v>30.61</v>
      </c>
      <c r="AT77" s="42">
        <v>22.28</v>
      </c>
      <c r="AU77" s="42">
        <v>30.8</v>
      </c>
      <c r="AV77" s="39" t="s">
        <v>52</v>
      </c>
      <c r="AW77" s="39" t="s">
        <v>53</v>
      </c>
      <c r="AX77" s="51"/>
    </row>
    <row r="78" spans="1:50" x14ac:dyDescent="0.3">
      <c r="A78" s="34" t="s">
        <v>48</v>
      </c>
      <c r="B78" s="35" t="s">
        <v>124</v>
      </c>
      <c r="C78" s="36">
        <v>7898133134784</v>
      </c>
      <c r="D78" s="44">
        <v>34671</v>
      </c>
      <c r="E78" s="50">
        <v>15000134</v>
      </c>
      <c r="F78" s="37" t="s">
        <v>128</v>
      </c>
      <c r="G78" s="38" t="s">
        <v>65</v>
      </c>
      <c r="H78" s="46" t="s">
        <v>27</v>
      </c>
      <c r="I78" s="39">
        <v>50</v>
      </c>
      <c r="J78" s="28">
        <f>VLOOKUP(E78,' Proposta Distribuidor'!E78:J198,6,)*107.5%</f>
        <v>4.2462499999999999</v>
      </c>
      <c r="K78" s="40">
        <v>3.8500000000000005</v>
      </c>
      <c r="L78" s="139">
        <f t="shared" si="11"/>
        <v>4.9955882352941172</v>
      </c>
      <c r="M78" s="148">
        <f t="shared" si="13"/>
        <v>4.2462499999999999</v>
      </c>
      <c r="N78" s="148">
        <f t="shared" si="13"/>
        <v>4.2962058823529405</v>
      </c>
      <c r="O78" s="148">
        <f t="shared" si="13"/>
        <v>4.3461617647058821</v>
      </c>
      <c r="P78" s="72">
        <f t="shared" si="13"/>
        <v>4.3961176470588228</v>
      </c>
      <c r="Q78" s="72">
        <f t="shared" si="13"/>
        <v>4.4460735294117644</v>
      </c>
      <c r="R78" s="72">
        <f t="shared" si="13"/>
        <v>4.4960294117647059</v>
      </c>
      <c r="S78" s="72">
        <f t="shared" si="13"/>
        <v>4.5459852941176466</v>
      </c>
      <c r="T78" s="72">
        <f t="shared" si="13"/>
        <v>4.5959411764705873</v>
      </c>
      <c r="U78" s="72">
        <f t="shared" si="13"/>
        <v>4.645897058823528</v>
      </c>
      <c r="V78" s="72">
        <f t="shared" si="13"/>
        <v>4.9955882352941172</v>
      </c>
      <c r="W78" s="148">
        <f>VLOOKUP(E:E,'LISTA PREÇO 2022-Vigen 01.02.22'!E:V,18,FALSE)</f>
        <v>3.9974210186976147</v>
      </c>
      <c r="X78" s="148">
        <f>VLOOKUP(E:E,'LISTA PREÇO 2022-Vigen 01.02.22'!E:AK,33,FALSE)</f>
        <v>4.6999999999999993</v>
      </c>
      <c r="Y78" s="148">
        <f>VLOOKUP(E:E,'LISTA PREÇO 2022-Vigen 01.02.22'!E:AH,30,FALSE)</f>
        <v>3.22</v>
      </c>
      <c r="Z78" s="148">
        <v>4.7168730000000005</v>
      </c>
      <c r="AA78" s="67">
        <f t="shared" si="12"/>
        <v>0.85631112419455091</v>
      </c>
      <c r="AC78" s="40">
        <v>17.7</v>
      </c>
      <c r="AD78" s="41">
        <v>14.51</v>
      </c>
      <c r="AE78" s="41">
        <v>20.05</v>
      </c>
      <c r="AF78" s="41">
        <v>16.489999999999998</v>
      </c>
      <c r="AG78" s="41">
        <v>22.79</v>
      </c>
      <c r="AH78" s="41">
        <v>17.48</v>
      </c>
      <c r="AI78" s="41">
        <v>24.16</v>
      </c>
      <c r="AJ78" s="41">
        <v>17.59</v>
      </c>
      <c r="AK78" s="41">
        <v>24.31</v>
      </c>
      <c r="AL78" s="41">
        <v>17.7</v>
      </c>
      <c r="AM78" s="41">
        <v>24.47</v>
      </c>
      <c r="AN78" s="41">
        <v>18.14</v>
      </c>
      <c r="AO78" s="41">
        <v>25.08</v>
      </c>
      <c r="AP78" s="41">
        <v>17.489999999999998</v>
      </c>
      <c r="AQ78" s="41">
        <v>24.18</v>
      </c>
      <c r="AR78" s="42">
        <v>17.59</v>
      </c>
      <c r="AS78" s="42">
        <v>24.32</v>
      </c>
      <c r="AT78" s="42">
        <v>17.7</v>
      </c>
      <c r="AU78" s="42">
        <v>24.47</v>
      </c>
      <c r="AV78" s="39" t="s">
        <v>66</v>
      </c>
      <c r="AW78" s="39" t="s">
        <v>67</v>
      </c>
      <c r="AX78" s="51"/>
    </row>
    <row r="79" spans="1:50" x14ac:dyDescent="0.3">
      <c r="A79" s="19" t="s">
        <v>48</v>
      </c>
      <c r="B79" s="20" t="s">
        <v>124</v>
      </c>
      <c r="C79" s="21">
        <v>7898133136047</v>
      </c>
      <c r="D79" s="22">
        <v>24694</v>
      </c>
      <c r="E79" s="23">
        <v>15000187</v>
      </c>
      <c r="F79" s="24" t="s">
        <v>151</v>
      </c>
      <c r="G79" s="25" t="s">
        <v>59</v>
      </c>
      <c r="H79" s="26" t="s">
        <v>27</v>
      </c>
      <c r="I79" s="27">
        <v>50</v>
      </c>
      <c r="J79" s="28">
        <f>VLOOKUP(E79,' Proposta Distribuidor'!E79:J199,6,)*107.5%</f>
        <v>8.7074999999999996</v>
      </c>
      <c r="K79" s="28">
        <v>7.9499999999999993</v>
      </c>
      <c r="L79" s="139">
        <f t="shared" si="11"/>
        <v>10.244117647058824</v>
      </c>
      <c r="M79" s="148">
        <f t="shared" si="13"/>
        <v>8.7074999999999996</v>
      </c>
      <c r="N79" s="148">
        <f t="shared" si="13"/>
        <v>8.8099411764705877</v>
      </c>
      <c r="O79" s="148">
        <f t="shared" si="13"/>
        <v>8.9123823529411759</v>
      </c>
      <c r="P79" s="72">
        <f t="shared" si="13"/>
        <v>9.014823529411764</v>
      </c>
      <c r="Q79" s="72">
        <f t="shared" si="13"/>
        <v>9.1172647058823539</v>
      </c>
      <c r="R79" s="72">
        <f t="shared" si="13"/>
        <v>9.2197058823529421</v>
      </c>
      <c r="S79" s="72">
        <f t="shared" si="13"/>
        <v>9.3221470588235285</v>
      </c>
      <c r="T79" s="72">
        <f t="shared" si="13"/>
        <v>9.4245882352941166</v>
      </c>
      <c r="U79" s="72">
        <f t="shared" si="13"/>
        <v>9.5270294117647047</v>
      </c>
      <c r="V79" s="72">
        <f t="shared" si="13"/>
        <v>10.244117647058824</v>
      </c>
      <c r="W79" s="148">
        <f>VLOOKUP(E:E,'LISTA PREÇO 2022-Vigen 01.02.22'!E:V,18,FALSE)</f>
        <v>8.2097571459273588</v>
      </c>
      <c r="X79" s="148">
        <f>VLOOKUP(E:E,'LISTA PREÇO 2022-Vigen 01.02.22'!E:AK,33,FALSE)</f>
        <v>13.664100000000001</v>
      </c>
      <c r="Y79" s="148">
        <f>VLOOKUP(E:E,'LISTA PREÇO 2022-Vigen 01.02.22'!E:AH,30,FALSE)</f>
        <v>7.72</v>
      </c>
      <c r="Z79" s="148">
        <v>11.272328549999997</v>
      </c>
      <c r="AA79" s="67">
        <f t="shared" si="12"/>
        <v>0.86228347210259337</v>
      </c>
      <c r="AC79" s="28">
        <v>36.93</v>
      </c>
      <c r="AD79" s="29">
        <v>29.47</v>
      </c>
      <c r="AE79" s="29">
        <v>39.53</v>
      </c>
      <c r="AF79" s="29">
        <v>34.049999999999997</v>
      </c>
      <c r="AG79" s="29">
        <v>45.48</v>
      </c>
      <c r="AH79" s="29">
        <v>36.409999999999997</v>
      </c>
      <c r="AI79" s="29">
        <v>48.53</v>
      </c>
      <c r="AJ79" s="29">
        <v>36.67</v>
      </c>
      <c r="AK79" s="29">
        <v>48.86</v>
      </c>
      <c r="AL79" s="29">
        <v>36.93</v>
      </c>
      <c r="AM79" s="29">
        <v>49.2</v>
      </c>
      <c r="AN79" s="29">
        <v>38</v>
      </c>
      <c r="AO79" s="29">
        <v>50.58</v>
      </c>
      <c r="AP79" s="29">
        <v>31.7</v>
      </c>
      <c r="AQ79" s="29">
        <v>43.82</v>
      </c>
      <c r="AR79" s="30">
        <v>31.9</v>
      </c>
      <c r="AS79" s="30">
        <v>44.1</v>
      </c>
      <c r="AT79" s="30">
        <v>32.090000000000003</v>
      </c>
      <c r="AU79" s="30">
        <v>44.36</v>
      </c>
      <c r="AV79" s="27" t="s">
        <v>52</v>
      </c>
      <c r="AW79" s="27" t="s">
        <v>53</v>
      </c>
      <c r="AX79" s="7"/>
    </row>
    <row r="80" spans="1:50" x14ac:dyDescent="0.3">
      <c r="A80" s="34" t="s">
        <v>48</v>
      </c>
      <c r="B80" s="35" t="s">
        <v>124</v>
      </c>
      <c r="C80" s="36">
        <v>7899470800882</v>
      </c>
      <c r="D80" s="44">
        <v>23994</v>
      </c>
      <c r="E80" s="50">
        <v>15000106</v>
      </c>
      <c r="F80" s="37" t="s">
        <v>170</v>
      </c>
      <c r="G80" s="38" t="s">
        <v>59</v>
      </c>
      <c r="H80" s="46" t="s">
        <v>27</v>
      </c>
      <c r="I80" s="39">
        <v>50</v>
      </c>
      <c r="J80" s="28">
        <f>VLOOKUP(E80,' Proposta Distribuidor'!E80:J200,6,)*107.5%</f>
        <v>10.63175</v>
      </c>
      <c r="K80" s="40">
        <v>9.6999999999999993</v>
      </c>
      <c r="L80" s="139">
        <f t="shared" si="11"/>
        <v>12.507941176470588</v>
      </c>
      <c r="M80" s="148">
        <f t="shared" si="13"/>
        <v>10.63175</v>
      </c>
      <c r="N80" s="148">
        <f t="shared" si="13"/>
        <v>10.756829411764706</v>
      </c>
      <c r="O80" s="148">
        <f t="shared" si="13"/>
        <v>10.881908823529411</v>
      </c>
      <c r="P80" s="72">
        <f t="shared" si="13"/>
        <v>11.006988235294118</v>
      </c>
      <c r="Q80" s="72">
        <f t="shared" si="13"/>
        <v>11.132067647058824</v>
      </c>
      <c r="R80" s="72">
        <f t="shared" si="13"/>
        <v>11.257147058823529</v>
      </c>
      <c r="S80" s="72">
        <f t="shared" si="13"/>
        <v>11.382226470588234</v>
      </c>
      <c r="T80" s="72">
        <f t="shared" si="13"/>
        <v>11.50730588235294</v>
      </c>
      <c r="U80" s="72">
        <f t="shared" si="13"/>
        <v>11.632385294117645</v>
      </c>
      <c r="V80" s="72">
        <f t="shared" si="13"/>
        <v>12.507941176470588</v>
      </c>
      <c r="W80" s="148">
        <f>VLOOKUP(E:E,'LISTA PREÇO 2022-Vigen 01.02.22'!E:V,18,FALSE)</f>
        <v>10.019101654846336</v>
      </c>
      <c r="X80" s="148">
        <f>VLOOKUP(E:E,'LISTA PREÇO 2022-Vigen 01.02.22'!E:AK,33,FALSE)</f>
        <v>15.9495</v>
      </c>
      <c r="Y80" s="148">
        <f>VLOOKUP(E:E,'LISTA PREÇO 2022-Vigen 01.02.22'!E:AH,30,FALSE)</f>
        <v>9.42</v>
      </c>
      <c r="Z80" s="148">
        <v>12.009201750000003</v>
      </c>
      <c r="AA80" s="67">
        <f t="shared" si="12"/>
        <v>0.86167480528709861</v>
      </c>
      <c r="AC80" s="40">
        <v>51.45</v>
      </c>
      <c r="AD80" s="41">
        <v>41.05</v>
      </c>
      <c r="AE80" s="41">
        <v>55.06</v>
      </c>
      <c r="AF80" s="41">
        <v>47.44</v>
      </c>
      <c r="AG80" s="41">
        <v>63.37</v>
      </c>
      <c r="AH80" s="41">
        <v>50.73</v>
      </c>
      <c r="AI80" s="41">
        <v>67.61</v>
      </c>
      <c r="AJ80" s="41">
        <v>51.09</v>
      </c>
      <c r="AK80" s="41">
        <v>68.08</v>
      </c>
      <c r="AL80" s="41">
        <v>51.45</v>
      </c>
      <c r="AM80" s="41">
        <v>68.55</v>
      </c>
      <c r="AN80" s="41">
        <v>52.94</v>
      </c>
      <c r="AO80" s="41">
        <v>70.47</v>
      </c>
      <c r="AP80" s="41">
        <v>44.17</v>
      </c>
      <c r="AQ80" s="41">
        <v>61.06</v>
      </c>
      <c r="AR80" s="42">
        <v>44.44</v>
      </c>
      <c r="AS80" s="42">
        <v>61.44</v>
      </c>
      <c r="AT80" s="42">
        <v>44.71</v>
      </c>
      <c r="AU80" s="42">
        <v>61.81</v>
      </c>
      <c r="AV80" s="39" t="s">
        <v>52</v>
      </c>
      <c r="AW80" s="39" t="s">
        <v>53</v>
      </c>
      <c r="AX80" s="51"/>
    </row>
    <row r="81" spans="1:50" x14ac:dyDescent="0.3">
      <c r="A81" s="19" t="s">
        <v>48</v>
      </c>
      <c r="B81" s="20" t="s">
        <v>124</v>
      </c>
      <c r="C81" s="21">
        <v>7898133135163</v>
      </c>
      <c r="D81" s="22">
        <v>24054</v>
      </c>
      <c r="E81" s="23">
        <v>15000264</v>
      </c>
      <c r="F81" s="24" t="s">
        <v>295</v>
      </c>
      <c r="G81" s="25" t="s">
        <v>37</v>
      </c>
      <c r="H81" s="26" t="s">
        <v>27</v>
      </c>
      <c r="I81" s="27">
        <v>100</v>
      </c>
      <c r="J81" s="28">
        <f>VLOOKUP(E81,' Proposta Distribuidor'!E81:J201,6,)*107.5%</f>
        <v>7.4390000000000001</v>
      </c>
      <c r="K81" s="28">
        <v>6.79</v>
      </c>
      <c r="L81" s="139">
        <v>6.79</v>
      </c>
      <c r="M81" s="148">
        <f t="shared" si="13"/>
        <v>5.7714999999999996</v>
      </c>
      <c r="N81" s="148">
        <f t="shared" si="13"/>
        <v>5.8394000000000004</v>
      </c>
      <c r="O81" s="148">
        <f t="shared" si="13"/>
        <v>5.9073000000000002</v>
      </c>
      <c r="P81" s="72">
        <f t="shared" si="13"/>
        <v>5.9752000000000001</v>
      </c>
      <c r="Q81" s="72">
        <f t="shared" si="13"/>
        <v>6.0430999999999999</v>
      </c>
      <c r="R81" s="72">
        <f t="shared" si="13"/>
        <v>6.1109999999999998</v>
      </c>
      <c r="S81" s="72">
        <f t="shared" si="13"/>
        <v>6.1788999999999996</v>
      </c>
      <c r="T81" s="72">
        <f t="shared" si="13"/>
        <v>6.2467999999999995</v>
      </c>
      <c r="U81" s="72">
        <f t="shared" si="13"/>
        <v>6.3146999999999984</v>
      </c>
      <c r="V81" s="72">
        <f t="shared" si="13"/>
        <v>6.79</v>
      </c>
      <c r="W81" s="148">
        <f>VLOOKUP(E:E,'LISTA PREÇO 2022-Vigen 01.02.22'!E:V,18,FALSE)</f>
        <v>0</v>
      </c>
      <c r="X81" s="148">
        <f>VLOOKUP(E:E,'LISTA PREÇO 2022-Vigen 01.02.22'!E:AK,33,FALSE)</f>
        <v>11.420500000000001</v>
      </c>
      <c r="Y81" s="148">
        <f>VLOOKUP(E:E,'LISTA PREÇO 2022-Vigen 01.02.22'!E:AH,30,FALSE)</f>
        <v>6.59</v>
      </c>
      <c r="Z81" s="148">
        <v>0</v>
      </c>
      <c r="AA81" s="67">
        <f t="shared" si="12"/>
        <v>1.1111111111111112</v>
      </c>
      <c r="AC81" s="28">
        <v>32.630000000000003</v>
      </c>
      <c r="AD81" s="29">
        <v>26.03</v>
      </c>
      <c r="AE81" s="29">
        <v>34.909999999999997</v>
      </c>
      <c r="AF81" s="29">
        <v>30.09</v>
      </c>
      <c r="AG81" s="29">
        <v>40.19</v>
      </c>
      <c r="AH81" s="29">
        <v>32.17</v>
      </c>
      <c r="AI81" s="29">
        <v>42.88</v>
      </c>
      <c r="AJ81" s="29">
        <v>32.4</v>
      </c>
      <c r="AK81" s="29">
        <v>43.17</v>
      </c>
      <c r="AL81" s="29">
        <v>32.630000000000003</v>
      </c>
      <c r="AM81" s="29">
        <v>43.47</v>
      </c>
      <c r="AN81" s="29">
        <v>33.58</v>
      </c>
      <c r="AO81" s="29">
        <v>44.7</v>
      </c>
      <c r="AP81" s="29">
        <v>28.01</v>
      </c>
      <c r="AQ81" s="29">
        <v>38.72</v>
      </c>
      <c r="AR81" s="30">
        <v>28.18</v>
      </c>
      <c r="AS81" s="30">
        <v>38.96</v>
      </c>
      <c r="AT81" s="30">
        <v>28.35</v>
      </c>
      <c r="AU81" s="30">
        <v>39.19</v>
      </c>
      <c r="AV81" s="27" t="s">
        <v>52</v>
      </c>
      <c r="AW81" s="27" t="s">
        <v>55</v>
      </c>
      <c r="AX81" s="7"/>
    </row>
    <row r="82" spans="1:50" x14ac:dyDescent="0.3">
      <c r="A82" s="19" t="s">
        <v>48</v>
      </c>
      <c r="B82" s="20" t="s">
        <v>124</v>
      </c>
      <c r="C82" s="21">
        <v>7898133131509</v>
      </c>
      <c r="D82" s="22">
        <v>23996</v>
      </c>
      <c r="E82" s="23">
        <v>15000107</v>
      </c>
      <c r="F82" s="24" t="s">
        <v>169</v>
      </c>
      <c r="G82" s="25" t="s">
        <v>91</v>
      </c>
      <c r="H82" s="26" t="s">
        <v>27</v>
      </c>
      <c r="I82" s="27">
        <v>100</v>
      </c>
      <c r="J82" s="28">
        <f>VLOOKUP(E82,' Proposta Distribuidor'!E82:J202,6,)*107.5%</f>
        <v>3.6334999999999997</v>
      </c>
      <c r="K82" s="28">
        <v>3.2899999999999996</v>
      </c>
      <c r="L82" s="139">
        <f t="shared" ref="L82:L127" si="14">J82/(100%-$L$5)</f>
        <v>4.2747058823529409</v>
      </c>
      <c r="M82" s="148">
        <f t="shared" si="13"/>
        <v>3.6334999999999997</v>
      </c>
      <c r="N82" s="148">
        <f t="shared" si="13"/>
        <v>3.6762470588235292</v>
      </c>
      <c r="O82" s="148">
        <f t="shared" si="13"/>
        <v>3.7189941176470587</v>
      </c>
      <c r="P82" s="72">
        <f t="shared" si="13"/>
        <v>3.7617411764705881</v>
      </c>
      <c r="Q82" s="72">
        <f t="shared" si="13"/>
        <v>3.8044882352941176</v>
      </c>
      <c r="R82" s="72">
        <f t="shared" si="13"/>
        <v>3.8472352941176471</v>
      </c>
      <c r="S82" s="72">
        <f t="shared" si="13"/>
        <v>3.8899823529411757</v>
      </c>
      <c r="T82" s="72">
        <f t="shared" si="13"/>
        <v>3.9327294117647051</v>
      </c>
      <c r="U82" s="72">
        <f t="shared" si="13"/>
        <v>3.9754764705882342</v>
      </c>
      <c r="V82" s="72">
        <f t="shared" si="13"/>
        <v>4.2747058823529409</v>
      </c>
      <c r="W82" s="148">
        <f>VLOOKUP(E:E,'LISTA PREÇO 2022-Vigen 01.02.22'!E:V,18,FALSE)</f>
        <v>3.3956587148076514</v>
      </c>
      <c r="X82" s="148">
        <f>VLOOKUP(E:E,'LISTA PREÇO 2022-Vigen 01.02.22'!E:AK,33,FALSE)</f>
        <v>0</v>
      </c>
      <c r="Y82" s="148">
        <f>VLOOKUP(E:E,'LISTA PREÇO 2022-Vigen 01.02.22'!E:AH,30,FALSE)</f>
        <v>3.19</v>
      </c>
      <c r="Z82" s="148">
        <v>0</v>
      </c>
      <c r="AA82" s="67">
        <f t="shared" si="12"/>
        <v>0.85515954925615023</v>
      </c>
      <c r="AC82" s="28">
        <v>25.81</v>
      </c>
      <c r="AD82" s="29">
        <v>20.59</v>
      </c>
      <c r="AE82" s="29">
        <v>27.62</v>
      </c>
      <c r="AF82" s="29">
        <v>23.8</v>
      </c>
      <c r="AG82" s="29">
        <v>31.79</v>
      </c>
      <c r="AH82" s="29">
        <v>25.45</v>
      </c>
      <c r="AI82" s="29">
        <v>33.92</v>
      </c>
      <c r="AJ82" s="29">
        <v>25.63</v>
      </c>
      <c r="AK82" s="29">
        <v>34.15</v>
      </c>
      <c r="AL82" s="29">
        <v>25.81</v>
      </c>
      <c r="AM82" s="29">
        <v>34.39</v>
      </c>
      <c r="AN82" s="29">
        <v>26.56</v>
      </c>
      <c r="AO82" s="29">
        <v>35.35</v>
      </c>
      <c r="AP82" s="29">
        <v>22.16</v>
      </c>
      <c r="AQ82" s="29">
        <v>30.64</v>
      </c>
      <c r="AR82" s="30">
        <v>22.29</v>
      </c>
      <c r="AS82" s="30">
        <v>30.82</v>
      </c>
      <c r="AT82" s="30">
        <v>22.43</v>
      </c>
      <c r="AU82" s="30">
        <v>31.01</v>
      </c>
      <c r="AV82" s="27" t="s">
        <v>52</v>
      </c>
      <c r="AW82" s="27" t="s">
        <v>55</v>
      </c>
      <c r="AX82" s="7"/>
    </row>
    <row r="83" spans="1:50" x14ac:dyDescent="0.3">
      <c r="A83" s="19" t="s">
        <v>48</v>
      </c>
      <c r="B83" s="20" t="s">
        <v>124</v>
      </c>
      <c r="C83" s="21">
        <v>7898133130410</v>
      </c>
      <c r="D83" s="22">
        <v>24016</v>
      </c>
      <c r="E83" s="23">
        <v>15000109</v>
      </c>
      <c r="F83" s="24" t="s">
        <v>165</v>
      </c>
      <c r="G83" s="25" t="s">
        <v>91</v>
      </c>
      <c r="H83" s="26" t="s">
        <v>27</v>
      </c>
      <c r="I83" s="27">
        <v>200</v>
      </c>
      <c r="J83" s="28">
        <f>VLOOKUP(E83,' Proposta Distribuidor'!E83:J203,6,)*107.5%</f>
        <v>1.6447499999999999</v>
      </c>
      <c r="K83" s="28">
        <v>1.37</v>
      </c>
      <c r="L83" s="139">
        <f t="shared" si="14"/>
        <v>1.9350000000000001</v>
      </c>
      <c r="M83" s="148">
        <f t="shared" si="13"/>
        <v>1.6447499999999999</v>
      </c>
      <c r="N83" s="148">
        <f t="shared" si="13"/>
        <v>1.6640999999999999</v>
      </c>
      <c r="O83" s="148">
        <f t="shared" si="13"/>
        <v>1.6834500000000001</v>
      </c>
      <c r="P83" s="72">
        <f t="shared" si="13"/>
        <v>1.7028000000000001</v>
      </c>
      <c r="Q83" s="72">
        <f t="shared" si="13"/>
        <v>1.7221500000000001</v>
      </c>
      <c r="R83" s="72">
        <f t="shared" si="13"/>
        <v>1.7415</v>
      </c>
      <c r="S83" s="72">
        <f t="shared" si="13"/>
        <v>1.7608499999999998</v>
      </c>
      <c r="T83" s="72">
        <f t="shared" si="13"/>
        <v>1.7802</v>
      </c>
      <c r="U83" s="72">
        <f t="shared" si="13"/>
        <v>1.7995499999999998</v>
      </c>
      <c r="V83" s="72">
        <f t="shared" si="13"/>
        <v>1.9350000000000001</v>
      </c>
      <c r="W83" s="148">
        <f>VLOOKUP(E:E,'LISTA PREÇO 2022-Vigen 01.02.22'!E:V,18,FALSE)</f>
        <v>1.418439716312057</v>
      </c>
      <c r="X83" s="148">
        <f>VLOOKUP(E:E,'LISTA PREÇO 2022-Vigen 01.02.22'!E:AK,33,FALSE)</f>
        <v>3.9848999999999997</v>
      </c>
      <c r="Y83" s="148">
        <f>VLOOKUP(E:E,'LISTA PREÇO 2022-Vigen 01.02.22'!E:AH,30,FALSE)</f>
        <v>1.04</v>
      </c>
      <c r="Z83" s="148">
        <v>3.7610999999999999</v>
      </c>
      <c r="AA83" s="67">
        <f t="shared" si="12"/>
        <v>0.78667815101923633</v>
      </c>
      <c r="AC83" s="28">
        <v>10.77</v>
      </c>
      <c r="AD83" s="29">
        <v>8.59</v>
      </c>
      <c r="AE83" s="29">
        <v>11.52</v>
      </c>
      <c r="AF83" s="29">
        <v>9.93</v>
      </c>
      <c r="AG83" s="29">
        <v>13.26</v>
      </c>
      <c r="AH83" s="29">
        <v>10.62</v>
      </c>
      <c r="AI83" s="29">
        <v>14.15</v>
      </c>
      <c r="AJ83" s="29">
        <v>10.69</v>
      </c>
      <c r="AK83" s="29">
        <v>14.24</v>
      </c>
      <c r="AL83" s="29">
        <v>10.77</v>
      </c>
      <c r="AM83" s="29">
        <v>14.35</v>
      </c>
      <c r="AN83" s="29">
        <v>11.08</v>
      </c>
      <c r="AO83" s="29">
        <v>14.75</v>
      </c>
      <c r="AP83" s="29">
        <v>9.25</v>
      </c>
      <c r="AQ83" s="29">
        <v>12.79</v>
      </c>
      <c r="AR83" s="30">
        <v>9.3000000000000007</v>
      </c>
      <c r="AS83" s="30">
        <v>12.86</v>
      </c>
      <c r="AT83" s="30">
        <v>9.36</v>
      </c>
      <c r="AU83" s="30">
        <v>12.94</v>
      </c>
      <c r="AV83" s="27" t="s">
        <v>52</v>
      </c>
      <c r="AW83" s="27" t="s">
        <v>55</v>
      </c>
      <c r="AX83" s="7"/>
    </row>
    <row r="84" spans="1:50" x14ac:dyDescent="0.3">
      <c r="A84" s="19" t="s">
        <v>48</v>
      </c>
      <c r="B84" s="20" t="s">
        <v>124</v>
      </c>
      <c r="C84" s="21">
        <v>7898133137471</v>
      </c>
      <c r="D84" s="22">
        <v>24009</v>
      </c>
      <c r="E84" s="23">
        <v>15000108</v>
      </c>
      <c r="F84" s="24" t="s">
        <v>167</v>
      </c>
      <c r="G84" s="25" t="s">
        <v>91</v>
      </c>
      <c r="H84" s="26" t="s">
        <v>27</v>
      </c>
      <c r="I84" s="27">
        <v>100</v>
      </c>
      <c r="J84" s="28">
        <f>VLOOKUP(E84,' Proposta Distribuidor'!E84:J204,6,)*107.5%</f>
        <v>3.4722499999999998</v>
      </c>
      <c r="K84" s="28">
        <v>3.1699999999999995</v>
      </c>
      <c r="L84" s="139">
        <f t="shared" si="14"/>
        <v>4.085</v>
      </c>
      <c r="M84" s="148">
        <f t="shared" si="13"/>
        <v>3.4722499999999998</v>
      </c>
      <c r="N84" s="148">
        <f t="shared" si="13"/>
        <v>3.5131000000000001</v>
      </c>
      <c r="O84" s="148">
        <f t="shared" si="13"/>
        <v>3.5539499999999999</v>
      </c>
      <c r="P84" s="72">
        <f t="shared" si="13"/>
        <v>3.5947999999999998</v>
      </c>
      <c r="Q84" s="72">
        <f t="shared" si="13"/>
        <v>3.63565</v>
      </c>
      <c r="R84" s="72">
        <f t="shared" si="13"/>
        <v>3.6764999999999999</v>
      </c>
      <c r="S84" s="72">
        <f t="shared" si="13"/>
        <v>3.7173499999999997</v>
      </c>
      <c r="T84" s="72">
        <f t="shared" si="13"/>
        <v>3.7581999999999995</v>
      </c>
      <c r="U84" s="72">
        <f t="shared" si="13"/>
        <v>3.7990499999999994</v>
      </c>
      <c r="V84" s="72">
        <f t="shared" si="13"/>
        <v>4.085</v>
      </c>
      <c r="W84" s="148">
        <f>VLOOKUP(E:E,'LISTA PREÇO 2022-Vigen 01.02.22'!E:V,18,FALSE)</f>
        <v>3.2774554051149796</v>
      </c>
      <c r="X84" s="148">
        <f>VLOOKUP(E:E,'LISTA PREÇO 2022-Vigen 01.02.22'!E:AK,33,FALSE)</f>
        <v>0</v>
      </c>
      <c r="Y84" s="148">
        <f>VLOOKUP(E:E,'LISTA PREÇO 2022-Vigen 01.02.22'!E:AH,30,FALSE)</f>
        <v>0</v>
      </c>
      <c r="Z84" s="148">
        <v>0</v>
      </c>
      <c r="AA84" s="67">
        <f t="shared" si="12"/>
        <v>0.86223310213518278</v>
      </c>
      <c r="AC84" s="28">
        <v>20</v>
      </c>
      <c r="AD84" s="29">
        <v>15.96</v>
      </c>
      <c r="AE84" s="29">
        <v>21.41</v>
      </c>
      <c r="AF84" s="29">
        <v>18.440000000000001</v>
      </c>
      <c r="AG84" s="29">
        <v>24.63</v>
      </c>
      <c r="AH84" s="29">
        <v>19.72</v>
      </c>
      <c r="AI84" s="29">
        <v>26.28</v>
      </c>
      <c r="AJ84" s="29">
        <v>19.86</v>
      </c>
      <c r="AK84" s="29">
        <v>26.46</v>
      </c>
      <c r="AL84" s="29">
        <v>20</v>
      </c>
      <c r="AM84" s="29">
        <v>26.65</v>
      </c>
      <c r="AN84" s="29">
        <v>20.58</v>
      </c>
      <c r="AO84" s="29">
        <v>27.39</v>
      </c>
      <c r="AP84" s="29">
        <v>17.170000000000002</v>
      </c>
      <c r="AQ84" s="29">
        <v>23.74</v>
      </c>
      <c r="AR84" s="30">
        <v>17.27</v>
      </c>
      <c r="AS84" s="30">
        <v>23.88</v>
      </c>
      <c r="AT84" s="30">
        <v>17.38</v>
      </c>
      <c r="AU84" s="30">
        <v>24.03</v>
      </c>
      <c r="AV84" s="27" t="s">
        <v>52</v>
      </c>
      <c r="AW84" s="27" t="s">
        <v>55</v>
      </c>
      <c r="AX84" s="7"/>
    </row>
    <row r="85" spans="1:50" x14ac:dyDescent="0.3">
      <c r="A85" s="19" t="s">
        <v>48</v>
      </c>
      <c r="B85" s="20" t="s">
        <v>124</v>
      </c>
      <c r="C85" s="21">
        <v>7899470805221</v>
      </c>
      <c r="D85" s="22">
        <v>24020</v>
      </c>
      <c r="E85" s="23">
        <v>15000110</v>
      </c>
      <c r="F85" s="24" t="s">
        <v>164</v>
      </c>
      <c r="G85" s="25" t="s">
        <v>109</v>
      </c>
      <c r="H85" s="26" t="s">
        <v>27</v>
      </c>
      <c r="I85" s="27">
        <v>100</v>
      </c>
      <c r="J85" s="28">
        <f>VLOOKUP(E85,' Proposta Distribuidor'!E85:J205,6,)*107.5%</f>
        <v>9.7287499999999998</v>
      </c>
      <c r="K85" s="28">
        <v>8.870000000000001</v>
      </c>
      <c r="L85" s="139">
        <f t="shared" si="14"/>
        <v>11.445588235294117</v>
      </c>
      <c r="M85" s="148">
        <f t="shared" si="13"/>
        <v>9.7287499999999998</v>
      </c>
      <c r="N85" s="148">
        <f t="shared" si="13"/>
        <v>9.8432058823529403</v>
      </c>
      <c r="O85" s="148">
        <f t="shared" si="13"/>
        <v>9.9576617647058825</v>
      </c>
      <c r="P85" s="72">
        <f t="shared" si="13"/>
        <v>10.072117647058823</v>
      </c>
      <c r="Q85" s="72">
        <f t="shared" si="13"/>
        <v>10.186573529411765</v>
      </c>
      <c r="R85" s="72">
        <f t="shared" si="13"/>
        <v>10.301029411764706</v>
      </c>
      <c r="S85" s="72">
        <f t="shared" si="13"/>
        <v>10.415485294117646</v>
      </c>
      <c r="T85" s="72">
        <f t="shared" si="13"/>
        <v>10.529941176470587</v>
      </c>
      <c r="U85" s="72">
        <f t="shared" si="13"/>
        <v>10.644397058823527</v>
      </c>
      <c r="V85" s="72">
        <f t="shared" si="13"/>
        <v>11.445588235294117</v>
      </c>
      <c r="W85" s="148">
        <f>VLOOKUP(E:E,'LISTA PREÇO 2022-Vigen 01.02.22'!E:V,18,FALSE)</f>
        <v>9.1674188695465304</v>
      </c>
      <c r="X85" s="148">
        <f>VLOOKUP(E:E,'LISTA PREÇO 2022-Vigen 01.02.22'!E:AK,33,FALSE)</f>
        <v>0</v>
      </c>
      <c r="Y85" s="148">
        <f>VLOOKUP(E:E,'LISTA PREÇO 2022-Vigen 01.02.22'!E:AH,30,FALSE)</f>
        <v>8.6199999999999992</v>
      </c>
      <c r="Z85" s="148">
        <v>0</v>
      </c>
      <c r="AA85" s="67">
        <f t="shared" si="12"/>
        <v>0.86107898982112019</v>
      </c>
      <c r="AC85" s="28">
        <v>63.4</v>
      </c>
      <c r="AD85" s="29">
        <v>50.59</v>
      </c>
      <c r="AE85" s="29">
        <v>67.86</v>
      </c>
      <c r="AF85" s="29">
        <v>58.46</v>
      </c>
      <c r="AG85" s="29">
        <v>78.09</v>
      </c>
      <c r="AH85" s="29">
        <v>62.52</v>
      </c>
      <c r="AI85" s="29">
        <v>83.33</v>
      </c>
      <c r="AJ85" s="29">
        <v>62.95</v>
      </c>
      <c r="AK85" s="29">
        <v>83.88</v>
      </c>
      <c r="AL85" s="29">
        <v>63.4</v>
      </c>
      <c r="AM85" s="29">
        <v>84.47</v>
      </c>
      <c r="AN85" s="29">
        <v>65.239999999999995</v>
      </c>
      <c r="AO85" s="29">
        <v>86.84</v>
      </c>
      <c r="AP85" s="29">
        <v>54.43</v>
      </c>
      <c r="AQ85" s="29">
        <v>75.25</v>
      </c>
      <c r="AR85" s="30">
        <v>54.76</v>
      </c>
      <c r="AS85" s="30">
        <v>75.7</v>
      </c>
      <c r="AT85" s="30">
        <v>55.09</v>
      </c>
      <c r="AU85" s="30">
        <v>76.16</v>
      </c>
      <c r="AV85" s="27" t="s">
        <v>52</v>
      </c>
      <c r="AW85" s="27" t="s">
        <v>53</v>
      </c>
      <c r="AX85" s="7"/>
    </row>
    <row r="86" spans="1:50" x14ac:dyDescent="0.3">
      <c r="A86" s="19" t="s">
        <v>48</v>
      </c>
      <c r="B86" s="20" t="s">
        <v>124</v>
      </c>
      <c r="C86" s="21">
        <v>7898133137242</v>
      </c>
      <c r="D86" s="22">
        <v>24058</v>
      </c>
      <c r="E86" s="23">
        <v>15000178</v>
      </c>
      <c r="F86" s="24" t="s">
        <v>161</v>
      </c>
      <c r="G86" s="25" t="s">
        <v>37</v>
      </c>
      <c r="H86" s="26" t="s">
        <v>27</v>
      </c>
      <c r="I86" s="27">
        <v>50</v>
      </c>
      <c r="J86" s="28">
        <f>VLOOKUP(E86,' Proposta Distribuidor'!E86:J206,6,)*107.5%</f>
        <v>7.8797499999999996</v>
      </c>
      <c r="K86" s="28">
        <v>7.19</v>
      </c>
      <c r="L86" s="139">
        <f t="shared" si="14"/>
        <v>9.2702941176470581</v>
      </c>
      <c r="M86" s="148">
        <f t="shared" si="13"/>
        <v>7.8797499999999996</v>
      </c>
      <c r="N86" s="148">
        <f t="shared" si="13"/>
        <v>7.9724529411764697</v>
      </c>
      <c r="O86" s="148">
        <f t="shared" si="13"/>
        <v>8.0651558823529399</v>
      </c>
      <c r="P86" s="72">
        <f t="shared" si="13"/>
        <v>8.1578588235294109</v>
      </c>
      <c r="Q86" s="72">
        <f t="shared" si="13"/>
        <v>8.250561764705882</v>
      </c>
      <c r="R86" s="72">
        <f t="shared" si="13"/>
        <v>8.343264705882353</v>
      </c>
      <c r="S86" s="72">
        <f t="shared" si="13"/>
        <v>8.4359676470588223</v>
      </c>
      <c r="T86" s="72">
        <f t="shared" si="13"/>
        <v>8.5286705882352933</v>
      </c>
      <c r="U86" s="72">
        <f t="shared" si="13"/>
        <v>8.6213735294117626</v>
      </c>
      <c r="V86" s="72">
        <f t="shared" si="13"/>
        <v>9.2702941176470581</v>
      </c>
      <c r="W86" s="148">
        <f>VLOOKUP(E:E,'LISTA PREÇO 2022-Vigen 01.02.22'!E:V,18,FALSE)</f>
        <v>7.4285665162260912</v>
      </c>
      <c r="X86" s="151">
        <v>8.52</v>
      </c>
      <c r="Y86" s="148">
        <f>VLOOKUP(E:E,'LISTA PREÇO 2022-Vigen 01.02.22'!E:AH,30,FALSE)</f>
        <v>6.98</v>
      </c>
      <c r="Z86" s="148">
        <v>8.0513999999999992</v>
      </c>
      <c r="AA86" s="67">
        <f t="shared" si="12"/>
        <v>0.86177296939059689</v>
      </c>
      <c r="AC86" s="28">
        <v>43.25</v>
      </c>
      <c r="AD86" s="29">
        <v>34.51</v>
      </c>
      <c r="AE86" s="29">
        <v>46.29</v>
      </c>
      <c r="AF86" s="29">
        <v>39.880000000000003</v>
      </c>
      <c r="AG86" s="29">
        <v>53.27</v>
      </c>
      <c r="AH86" s="29">
        <v>42.65</v>
      </c>
      <c r="AI86" s="29">
        <v>56.84</v>
      </c>
      <c r="AJ86" s="29">
        <v>42.94</v>
      </c>
      <c r="AK86" s="29">
        <v>57.22</v>
      </c>
      <c r="AL86" s="29">
        <v>43.25</v>
      </c>
      <c r="AM86" s="29">
        <v>57.62</v>
      </c>
      <c r="AN86" s="29">
        <v>44.5</v>
      </c>
      <c r="AO86" s="29">
        <v>59.23</v>
      </c>
      <c r="AP86" s="29">
        <v>37.130000000000003</v>
      </c>
      <c r="AQ86" s="29">
        <v>51.33</v>
      </c>
      <c r="AR86" s="30">
        <v>37.35</v>
      </c>
      <c r="AS86" s="30">
        <v>51.63</v>
      </c>
      <c r="AT86" s="30">
        <v>37.58</v>
      </c>
      <c r="AU86" s="30">
        <v>51.95</v>
      </c>
      <c r="AV86" s="27" t="s">
        <v>52</v>
      </c>
      <c r="AW86" s="27" t="s">
        <v>55</v>
      </c>
      <c r="AX86" s="7"/>
    </row>
    <row r="87" spans="1:50" x14ac:dyDescent="0.3">
      <c r="A87" s="34" t="s">
        <v>48</v>
      </c>
      <c r="B87" s="35" t="s">
        <v>124</v>
      </c>
      <c r="C87" s="36">
        <v>7898133136450</v>
      </c>
      <c r="D87" s="44">
        <v>24061</v>
      </c>
      <c r="E87" s="50">
        <v>15000179</v>
      </c>
      <c r="F87" s="37" t="s">
        <v>160</v>
      </c>
      <c r="G87" s="38" t="s">
        <v>59</v>
      </c>
      <c r="H87" s="46" t="s">
        <v>27</v>
      </c>
      <c r="I87" s="39">
        <v>50</v>
      </c>
      <c r="J87" s="28">
        <f>VLOOKUP(E87,' Proposta Distribuidor'!E87:J207,6,)*107.5%</f>
        <v>12.899999999999999</v>
      </c>
      <c r="K87" s="40">
        <v>7.4200000000000008</v>
      </c>
      <c r="L87" s="139">
        <f t="shared" si="14"/>
        <v>15.176470588235293</v>
      </c>
      <c r="M87" s="148">
        <f t="shared" ref="M87:V96" si="15">$L87*(100%-M$6)</f>
        <v>12.899999999999999</v>
      </c>
      <c r="N87" s="148">
        <f t="shared" si="15"/>
        <v>13.051764705882352</v>
      </c>
      <c r="O87" s="148">
        <f t="shared" si="15"/>
        <v>13.203529411764706</v>
      </c>
      <c r="P87" s="72">
        <f t="shared" si="15"/>
        <v>13.355294117647059</v>
      </c>
      <c r="Q87" s="72">
        <f t="shared" si="15"/>
        <v>13.507058823529411</v>
      </c>
      <c r="R87" s="72">
        <f t="shared" si="15"/>
        <v>13.658823529411764</v>
      </c>
      <c r="S87" s="72">
        <f t="shared" si="15"/>
        <v>13.810588235294116</v>
      </c>
      <c r="T87" s="72">
        <f t="shared" si="15"/>
        <v>13.962352941176469</v>
      </c>
      <c r="U87" s="72">
        <f t="shared" si="15"/>
        <v>14.114117647058821</v>
      </c>
      <c r="V87" s="72">
        <f t="shared" si="15"/>
        <v>15.176470588235293</v>
      </c>
      <c r="W87" s="148">
        <f>VLOOKUP(E:E,'LISTA PREÇO 2022-Vigen 01.02.22'!E:V,18,FALSE)</f>
        <v>7.59375</v>
      </c>
      <c r="X87" s="151">
        <f>VLOOKUP(E:E,'LISTA PREÇO 2022-Vigen 01.02.22'!E:AK,33,FALSE)</f>
        <v>17.964800000000004</v>
      </c>
      <c r="Y87" s="148">
        <f>VLOOKUP(E:E,'LISTA PREÇO 2022-Vigen 01.02.22'!E:AH,30,FALSE)</f>
        <v>6.92</v>
      </c>
      <c r="Z87" s="148">
        <v>10.731722400000004</v>
      </c>
      <c r="AA87" s="67">
        <f t="shared" si="12"/>
        <v>0.54323858742463405</v>
      </c>
      <c r="AC87" s="40">
        <v>64.16</v>
      </c>
      <c r="AD87" s="41">
        <v>51.2</v>
      </c>
      <c r="AE87" s="41">
        <v>68.680000000000007</v>
      </c>
      <c r="AF87" s="41">
        <v>59.16</v>
      </c>
      <c r="AG87" s="41">
        <v>79.02</v>
      </c>
      <c r="AH87" s="41">
        <v>63.27</v>
      </c>
      <c r="AI87" s="41">
        <v>84.33</v>
      </c>
      <c r="AJ87" s="41">
        <v>63.71</v>
      </c>
      <c r="AK87" s="41">
        <v>84.9</v>
      </c>
      <c r="AL87" s="41">
        <v>64.16</v>
      </c>
      <c r="AM87" s="41">
        <v>85.48</v>
      </c>
      <c r="AN87" s="41">
        <v>66.02</v>
      </c>
      <c r="AO87" s="41">
        <v>87.88</v>
      </c>
      <c r="AP87" s="41">
        <v>55.08</v>
      </c>
      <c r="AQ87" s="41">
        <v>76.150000000000006</v>
      </c>
      <c r="AR87" s="42">
        <v>55.41</v>
      </c>
      <c r="AS87" s="42">
        <v>76.599999999999994</v>
      </c>
      <c r="AT87" s="42">
        <v>55.75</v>
      </c>
      <c r="AU87" s="42">
        <v>77.069999999999993</v>
      </c>
      <c r="AV87" s="39" t="s">
        <v>52</v>
      </c>
      <c r="AW87" s="39" t="s">
        <v>55</v>
      </c>
      <c r="AX87" s="51"/>
    </row>
    <row r="88" spans="1:50" x14ac:dyDescent="0.3">
      <c r="A88" s="34" t="s">
        <v>48</v>
      </c>
      <c r="B88" s="35" t="s">
        <v>124</v>
      </c>
      <c r="C88" s="36">
        <v>7899470803975</v>
      </c>
      <c r="D88" s="44">
        <v>24065</v>
      </c>
      <c r="E88" s="50">
        <v>15000180</v>
      </c>
      <c r="F88" s="37" t="s">
        <v>159</v>
      </c>
      <c r="G88" s="38" t="s">
        <v>59</v>
      </c>
      <c r="H88" s="46" t="s">
        <v>27</v>
      </c>
      <c r="I88" s="39">
        <v>50</v>
      </c>
      <c r="J88" s="28">
        <f>VLOOKUP(E88,' Proposta Distribuidor'!E88:J208,6,)*107.5%</f>
        <v>13.975</v>
      </c>
      <c r="K88" s="40">
        <v>10.59</v>
      </c>
      <c r="L88" s="139">
        <f t="shared" si="14"/>
        <v>16.441176470588236</v>
      </c>
      <c r="M88" s="148">
        <f t="shared" si="15"/>
        <v>13.975</v>
      </c>
      <c r="N88" s="148">
        <f t="shared" si="15"/>
        <v>14.139411764705882</v>
      </c>
      <c r="O88" s="148">
        <f t="shared" si="15"/>
        <v>14.303823529411765</v>
      </c>
      <c r="P88" s="72">
        <f t="shared" si="15"/>
        <v>14.468235294117648</v>
      </c>
      <c r="Q88" s="72">
        <f t="shared" si="15"/>
        <v>14.63264705882353</v>
      </c>
      <c r="R88" s="72">
        <f t="shared" si="15"/>
        <v>14.797058823529412</v>
      </c>
      <c r="S88" s="72">
        <f t="shared" si="15"/>
        <v>14.961470588235294</v>
      </c>
      <c r="T88" s="72">
        <f t="shared" si="15"/>
        <v>15.125882352941176</v>
      </c>
      <c r="U88" s="72">
        <f t="shared" si="15"/>
        <v>15.290294117647056</v>
      </c>
      <c r="V88" s="72">
        <f t="shared" si="15"/>
        <v>16.441176470588236</v>
      </c>
      <c r="W88" s="148">
        <f>VLOOKUP(E:E,'LISTA PREÇO 2022-Vigen 01.02.22'!E:V,18,FALSE)</f>
        <v>10.71875</v>
      </c>
      <c r="X88" s="151">
        <f>VLOOKUP(E:E,'LISTA PREÇO 2022-Vigen 01.02.22'!E:AK,33,FALSE)</f>
        <v>19.347999999999999</v>
      </c>
      <c r="Y88" s="148">
        <f>VLOOKUP(E:E,'LISTA PREÇO 2022-Vigen 01.02.22'!E:AH,30,FALSE)</f>
        <v>10.09</v>
      </c>
      <c r="Z88" s="148">
        <v>14.822986499999997</v>
      </c>
      <c r="AA88" s="67">
        <f t="shared" si="12"/>
        <v>0.71568276684555754</v>
      </c>
      <c r="AC88" s="40">
        <v>69.099999999999994</v>
      </c>
      <c r="AD88" s="41">
        <v>55.14</v>
      </c>
      <c r="AE88" s="41">
        <v>73.959999999999994</v>
      </c>
      <c r="AF88" s="41">
        <v>63.72</v>
      </c>
      <c r="AG88" s="41">
        <v>85.11</v>
      </c>
      <c r="AH88" s="41">
        <v>68.14</v>
      </c>
      <c r="AI88" s="41">
        <v>90.82</v>
      </c>
      <c r="AJ88" s="41">
        <v>68.61</v>
      </c>
      <c r="AK88" s="41">
        <v>91.43</v>
      </c>
      <c r="AL88" s="41">
        <v>69.099999999999994</v>
      </c>
      <c r="AM88" s="41">
        <v>92.06</v>
      </c>
      <c r="AN88" s="41">
        <v>71.099999999999994</v>
      </c>
      <c r="AO88" s="41">
        <v>94.64</v>
      </c>
      <c r="AP88" s="41">
        <v>59.32</v>
      </c>
      <c r="AQ88" s="41">
        <v>82.01</v>
      </c>
      <c r="AR88" s="42">
        <v>59.68</v>
      </c>
      <c r="AS88" s="42">
        <v>82.5</v>
      </c>
      <c r="AT88" s="42">
        <v>60.04</v>
      </c>
      <c r="AU88" s="42">
        <v>83</v>
      </c>
      <c r="AV88" s="39" t="s">
        <v>52</v>
      </c>
      <c r="AW88" s="39" t="s">
        <v>55</v>
      </c>
      <c r="AX88" s="51"/>
    </row>
    <row r="89" spans="1:50" x14ac:dyDescent="0.3">
      <c r="A89" s="19" t="s">
        <v>48</v>
      </c>
      <c r="B89" s="20" t="s">
        <v>124</v>
      </c>
      <c r="C89" s="21">
        <v>7898133135606</v>
      </c>
      <c r="D89" s="22">
        <v>24068</v>
      </c>
      <c r="E89" s="23">
        <v>15000181</v>
      </c>
      <c r="F89" s="24" t="s">
        <v>158</v>
      </c>
      <c r="G89" s="25" t="s">
        <v>59</v>
      </c>
      <c r="H89" s="26" t="s">
        <v>27</v>
      </c>
      <c r="I89" s="27">
        <v>50</v>
      </c>
      <c r="J89" s="28">
        <f>VLOOKUP(E89,' Proposta Distribuidor'!E89:J209,6,)*107.5%</f>
        <v>8.4602500000000003</v>
      </c>
      <c r="K89" s="28">
        <v>7.72</v>
      </c>
      <c r="L89" s="139">
        <f t="shared" si="14"/>
        <v>9.953235294117647</v>
      </c>
      <c r="M89" s="148">
        <f t="shared" si="15"/>
        <v>8.4602500000000003</v>
      </c>
      <c r="N89" s="148">
        <f t="shared" si="15"/>
        <v>8.559782352941177</v>
      </c>
      <c r="O89" s="148">
        <f t="shared" si="15"/>
        <v>8.6593147058823536</v>
      </c>
      <c r="P89" s="72">
        <f t="shared" si="15"/>
        <v>8.7588470588235285</v>
      </c>
      <c r="Q89" s="72">
        <f t="shared" si="15"/>
        <v>8.8583794117647052</v>
      </c>
      <c r="R89" s="72">
        <f t="shared" si="15"/>
        <v>8.9579117647058819</v>
      </c>
      <c r="S89" s="72">
        <f t="shared" si="15"/>
        <v>9.0574441176470586</v>
      </c>
      <c r="T89" s="72">
        <f t="shared" si="15"/>
        <v>9.1569764705882353</v>
      </c>
      <c r="U89" s="72">
        <f t="shared" si="15"/>
        <v>9.2565088235294102</v>
      </c>
      <c r="V89" s="72">
        <f t="shared" si="15"/>
        <v>9.953235294117647</v>
      </c>
      <c r="W89" s="148">
        <f>VLOOKUP(E:E,'LISTA PREÇO 2022-Vigen 01.02.22'!E:V,18,FALSE)</f>
        <v>7.8065993265993265</v>
      </c>
      <c r="X89" s="148">
        <f>VLOOKUP(E:E,'LISTA PREÇO 2022-Vigen 01.02.22'!E:AK,33,FALSE)</f>
        <v>8.0604000000000013</v>
      </c>
      <c r="Y89" s="148">
        <f>VLOOKUP(E:E,'LISTA PREÇO 2022-Vigen 01.02.22'!E:AH,30,FALSE)</f>
        <v>0</v>
      </c>
      <c r="Z89" s="148">
        <v>0</v>
      </c>
      <c r="AA89" s="67">
        <f t="shared" si="12"/>
        <v>0.86180799753093718</v>
      </c>
      <c r="AC89" s="28">
        <v>44.78</v>
      </c>
      <c r="AD89" s="29">
        <v>35.729999999999997</v>
      </c>
      <c r="AE89" s="29">
        <v>47.93</v>
      </c>
      <c r="AF89" s="29">
        <v>41.29</v>
      </c>
      <c r="AG89" s="29">
        <v>55.15</v>
      </c>
      <c r="AH89" s="29">
        <v>44.15</v>
      </c>
      <c r="AI89" s="29">
        <v>58.84</v>
      </c>
      <c r="AJ89" s="29">
        <v>44.46</v>
      </c>
      <c r="AK89" s="29">
        <v>59.24</v>
      </c>
      <c r="AL89" s="29">
        <v>44.78</v>
      </c>
      <c r="AM89" s="29">
        <v>59.66</v>
      </c>
      <c r="AN89" s="29">
        <v>46.08</v>
      </c>
      <c r="AO89" s="29">
        <v>61.33</v>
      </c>
      <c r="AP89" s="29">
        <v>38.44</v>
      </c>
      <c r="AQ89" s="29">
        <v>53.14</v>
      </c>
      <c r="AR89" s="30">
        <v>38.67</v>
      </c>
      <c r="AS89" s="30">
        <v>53.46</v>
      </c>
      <c r="AT89" s="30">
        <v>38.909999999999997</v>
      </c>
      <c r="AU89" s="30">
        <v>53.79</v>
      </c>
      <c r="AV89" s="27" t="s">
        <v>52</v>
      </c>
      <c r="AW89" s="27" t="s">
        <v>55</v>
      </c>
      <c r="AX89" s="7"/>
    </row>
    <row r="90" spans="1:50" x14ac:dyDescent="0.3">
      <c r="A90" s="34" t="s">
        <v>48</v>
      </c>
      <c r="B90" s="35" t="s">
        <v>124</v>
      </c>
      <c r="C90" s="36">
        <v>7899470800325</v>
      </c>
      <c r="D90" s="44">
        <v>24099</v>
      </c>
      <c r="E90" s="50">
        <v>15000265</v>
      </c>
      <c r="F90" s="37" t="s">
        <v>294</v>
      </c>
      <c r="G90" s="38" t="s">
        <v>37</v>
      </c>
      <c r="H90" s="46" t="s">
        <v>27</v>
      </c>
      <c r="I90" s="39">
        <v>100</v>
      </c>
      <c r="J90" s="28">
        <f>VLOOKUP(E90,' Proposta Distribuidor'!E90:J210,6,)*107.5%</f>
        <v>5.5147499999999994</v>
      </c>
      <c r="K90" s="40">
        <v>4.99</v>
      </c>
      <c r="L90" s="139">
        <f t="shared" si="14"/>
        <v>6.4879411764705877</v>
      </c>
      <c r="M90" s="148">
        <f t="shared" si="15"/>
        <v>5.5147499999999994</v>
      </c>
      <c r="N90" s="148">
        <f t="shared" si="15"/>
        <v>5.5796294117647056</v>
      </c>
      <c r="O90" s="148">
        <f t="shared" si="15"/>
        <v>5.644508823529411</v>
      </c>
      <c r="P90" s="72">
        <f t="shared" si="15"/>
        <v>5.7093882352941172</v>
      </c>
      <c r="Q90" s="72">
        <f t="shared" si="15"/>
        <v>5.7742676470588234</v>
      </c>
      <c r="R90" s="72">
        <f t="shared" si="15"/>
        <v>5.8391470588235288</v>
      </c>
      <c r="S90" s="72">
        <f t="shared" si="15"/>
        <v>5.9040264705882342</v>
      </c>
      <c r="T90" s="72">
        <f t="shared" si="15"/>
        <v>5.9689058823529404</v>
      </c>
      <c r="U90" s="72">
        <f t="shared" si="15"/>
        <v>6.0337852941176457</v>
      </c>
      <c r="V90" s="72">
        <f t="shared" si="15"/>
        <v>6.4879411764705877</v>
      </c>
      <c r="W90" s="148">
        <f>VLOOKUP(E:E,'LISTA PREÇO 2022-Vigen 01.02.22'!E:V,18,FALSE)</f>
        <v>0</v>
      </c>
      <c r="X90" s="148">
        <f>VLOOKUP(E:E,'LISTA PREÇO 2022-Vigen 01.02.22'!E:AK,33,FALSE)</f>
        <v>0</v>
      </c>
      <c r="Y90" s="148">
        <f>VLOOKUP(E:E,'LISTA PREÇO 2022-Vigen 01.02.22'!E:AH,30,FALSE)</f>
        <v>4.79</v>
      </c>
      <c r="Z90" s="148">
        <v>0</v>
      </c>
      <c r="AA90" s="67">
        <f t="shared" si="12"/>
        <v>0.85457686708876712</v>
      </c>
      <c r="AC90" s="40">
        <v>25.97</v>
      </c>
      <c r="AD90" s="41">
        <v>20.72</v>
      </c>
      <c r="AE90" s="41">
        <v>27.79</v>
      </c>
      <c r="AF90" s="41">
        <v>23.94</v>
      </c>
      <c r="AG90" s="41">
        <v>31.97</v>
      </c>
      <c r="AH90" s="41">
        <v>25.61</v>
      </c>
      <c r="AI90" s="41">
        <v>34.130000000000003</v>
      </c>
      <c r="AJ90" s="41">
        <v>25.78</v>
      </c>
      <c r="AK90" s="41">
        <v>34.35</v>
      </c>
      <c r="AL90" s="41">
        <v>25.97</v>
      </c>
      <c r="AM90" s="41">
        <v>34.6</v>
      </c>
      <c r="AN90" s="41">
        <v>26.72</v>
      </c>
      <c r="AO90" s="41">
        <v>35.57</v>
      </c>
      <c r="AP90" s="41">
        <v>22.29</v>
      </c>
      <c r="AQ90" s="41">
        <v>30.82</v>
      </c>
      <c r="AR90" s="42">
        <v>22.43</v>
      </c>
      <c r="AS90" s="42">
        <v>31.01</v>
      </c>
      <c r="AT90" s="42">
        <v>22.57</v>
      </c>
      <c r="AU90" s="42">
        <v>31.2</v>
      </c>
      <c r="AV90" s="39" t="s">
        <v>52</v>
      </c>
      <c r="AW90" s="39" t="s">
        <v>55</v>
      </c>
      <c r="AX90" s="51"/>
    </row>
    <row r="91" spans="1:50" x14ac:dyDescent="0.3">
      <c r="A91" s="19" t="s">
        <v>48</v>
      </c>
      <c r="B91" s="20" t="s">
        <v>124</v>
      </c>
      <c r="C91" s="21">
        <v>7898133136481</v>
      </c>
      <c r="D91" s="22">
        <v>24069</v>
      </c>
      <c r="E91" s="23">
        <v>15000182</v>
      </c>
      <c r="F91" s="24" t="s">
        <v>157</v>
      </c>
      <c r="G91" s="25" t="s">
        <v>37</v>
      </c>
      <c r="H91" s="26" t="s">
        <v>27</v>
      </c>
      <c r="I91" s="27">
        <v>100</v>
      </c>
      <c r="J91" s="28">
        <f>VLOOKUP(E91,' Proposta Distribuidor'!E91:J211,6,)*107.5%</f>
        <v>3.7195</v>
      </c>
      <c r="K91" s="28">
        <v>3.3900000000000006</v>
      </c>
      <c r="L91" s="139">
        <f t="shared" si="14"/>
        <v>4.3758823529411766</v>
      </c>
      <c r="M91" s="148">
        <f t="shared" si="15"/>
        <v>3.7195</v>
      </c>
      <c r="N91" s="148">
        <f t="shared" si="15"/>
        <v>3.7632588235294118</v>
      </c>
      <c r="O91" s="148">
        <f t="shared" si="15"/>
        <v>3.8070176470588235</v>
      </c>
      <c r="P91" s="72">
        <f t="shared" si="15"/>
        <v>3.8507764705882352</v>
      </c>
      <c r="Q91" s="72">
        <f t="shared" si="15"/>
        <v>3.894535294117647</v>
      </c>
      <c r="R91" s="72">
        <f t="shared" si="15"/>
        <v>3.9382941176470592</v>
      </c>
      <c r="S91" s="72">
        <f t="shared" si="15"/>
        <v>3.9820529411764705</v>
      </c>
      <c r="T91" s="72">
        <f t="shared" si="15"/>
        <v>4.0258117647058818</v>
      </c>
      <c r="U91" s="72">
        <f t="shared" si="15"/>
        <v>4.0695705882352931</v>
      </c>
      <c r="V91" s="72">
        <f t="shared" si="15"/>
        <v>4.3758823529411766</v>
      </c>
      <c r="W91" s="148">
        <f>VLOOKUP(E:E,'LISTA PREÇO 2022-Vigen 01.02.22'!E:V,18,FALSE)</f>
        <v>3.4284175084175086</v>
      </c>
      <c r="X91" s="148">
        <f>VLOOKUP(E:E,'LISTA PREÇO 2022-Vigen 01.02.22'!E:AK,33,FALSE)</f>
        <v>6.7455999999999978</v>
      </c>
      <c r="Y91" s="148">
        <f>VLOOKUP(E:E,'LISTA PREÇO 2022-Vigen 01.02.22'!E:AH,30,FALSE)</f>
        <v>3.29</v>
      </c>
      <c r="Z91" s="148">
        <v>7.3779999999999983</v>
      </c>
      <c r="AA91" s="67">
        <f t="shared" si="12"/>
        <v>0.86077877850965634</v>
      </c>
      <c r="AC91" s="28">
        <v>21.08</v>
      </c>
      <c r="AD91" s="29">
        <v>16.82</v>
      </c>
      <c r="AE91" s="29">
        <v>22.56</v>
      </c>
      <c r="AF91" s="29">
        <v>19.43</v>
      </c>
      <c r="AG91" s="29">
        <v>25.95</v>
      </c>
      <c r="AH91" s="29">
        <v>20.78</v>
      </c>
      <c r="AI91" s="29">
        <v>27.69</v>
      </c>
      <c r="AJ91" s="29">
        <v>20.93</v>
      </c>
      <c r="AK91" s="29">
        <v>27.89</v>
      </c>
      <c r="AL91" s="29">
        <v>21.08</v>
      </c>
      <c r="AM91" s="29">
        <v>28.09</v>
      </c>
      <c r="AN91" s="29">
        <v>21.69</v>
      </c>
      <c r="AO91" s="29">
        <v>28.87</v>
      </c>
      <c r="AP91" s="29">
        <v>18.100000000000001</v>
      </c>
      <c r="AQ91" s="29">
        <v>25.02</v>
      </c>
      <c r="AR91" s="30">
        <v>18.21</v>
      </c>
      <c r="AS91" s="30">
        <v>25.17</v>
      </c>
      <c r="AT91" s="30">
        <v>18.32</v>
      </c>
      <c r="AU91" s="30">
        <v>25.33</v>
      </c>
      <c r="AV91" s="27" t="s">
        <v>52</v>
      </c>
      <c r="AW91" s="27" t="s">
        <v>55</v>
      </c>
      <c r="AX91" s="7"/>
    </row>
    <row r="92" spans="1:50" x14ac:dyDescent="0.3">
      <c r="A92" s="19" t="s">
        <v>48</v>
      </c>
      <c r="B92" s="20" t="s">
        <v>124</v>
      </c>
      <c r="C92" s="21">
        <v>7899470800240</v>
      </c>
      <c r="D92" s="22">
        <v>24096</v>
      </c>
      <c r="E92" s="23">
        <v>15000263</v>
      </c>
      <c r="F92" s="24" t="s">
        <v>296</v>
      </c>
      <c r="G92" s="25" t="s">
        <v>37</v>
      </c>
      <c r="H92" s="26" t="s">
        <v>27</v>
      </c>
      <c r="I92" s="27">
        <v>100</v>
      </c>
      <c r="J92" s="28">
        <f>VLOOKUP(E92,' Proposta Distribuidor'!E92:J212,6,)*107.5%</f>
        <v>4.1817500000000001</v>
      </c>
      <c r="K92" s="28">
        <v>3.48</v>
      </c>
      <c r="L92" s="139">
        <f t="shared" si="14"/>
        <v>4.9197058823529414</v>
      </c>
      <c r="M92" s="148">
        <f t="shared" si="15"/>
        <v>4.1817500000000001</v>
      </c>
      <c r="N92" s="148">
        <f t="shared" si="15"/>
        <v>4.2309470588235296</v>
      </c>
      <c r="O92" s="148">
        <f t="shared" si="15"/>
        <v>4.2801441176470592</v>
      </c>
      <c r="P92" s="72">
        <f t="shared" si="15"/>
        <v>4.3293411764705887</v>
      </c>
      <c r="Q92" s="72">
        <f t="shared" si="15"/>
        <v>4.3785382352941182</v>
      </c>
      <c r="R92" s="72">
        <f t="shared" si="15"/>
        <v>4.4277352941176478</v>
      </c>
      <c r="S92" s="72">
        <f t="shared" si="15"/>
        <v>4.4769323529411764</v>
      </c>
      <c r="T92" s="72">
        <f t="shared" si="15"/>
        <v>4.526129411764706</v>
      </c>
      <c r="U92" s="72">
        <f t="shared" si="15"/>
        <v>4.5753264705882346</v>
      </c>
      <c r="V92" s="72">
        <f t="shared" si="15"/>
        <v>4.9197058823529414</v>
      </c>
      <c r="W92" s="148">
        <f>VLOOKUP(E:E,'LISTA PREÇO 2022-Vigen 01.02.22'!E:V,18,FALSE)</f>
        <v>0</v>
      </c>
      <c r="X92" s="148">
        <f>VLOOKUP(E:E,'LISTA PREÇO 2022-Vigen 01.02.22'!E:AK,33,FALSE)</f>
        <v>4.4229000000000003</v>
      </c>
      <c r="Y92" s="148">
        <f>VLOOKUP(E:E,'LISTA PREÇO 2022-Vigen 01.02.22'!E:AH,30,FALSE)</f>
        <v>3.02</v>
      </c>
      <c r="Z92" s="148">
        <v>4.6151999999999997</v>
      </c>
      <c r="AA92" s="67">
        <f t="shared" si="12"/>
        <v>0.78595484346665057</v>
      </c>
      <c r="AC92" s="28">
        <v>19.23</v>
      </c>
      <c r="AD92" s="29">
        <v>15.34</v>
      </c>
      <c r="AE92" s="29">
        <v>20.57</v>
      </c>
      <c r="AF92" s="29">
        <v>17.73</v>
      </c>
      <c r="AG92" s="29">
        <v>23.68</v>
      </c>
      <c r="AH92" s="29">
        <v>18.96</v>
      </c>
      <c r="AI92" s="29">
        <v>25.27</v>
      </c>
      <c r="AJ92" s="29">
        <v>19.09</v>
      </c>
      <c r="AK92" s="29">
        <v>25.44</v>
      </c>
      <c r="AL92" s="29">
        <v>19.23</v>
      </c>
      <c r="AM92" s="29">
        <v>25.62</v>
      </c>
      <c r="AN92" s="29">
        <v>19.79</v>
      </c>
      <c r="AO92" s="29">
        <v>26.34</v>
      </c>
      <c r="AP92" s="29">
        <v>16.510000000000002</v>
      </c>
      <c r="AQ92" s="29">
        <v>22.82</v>
      </c>
      <c r="AR92" s="30">
        <v>16.61</v>
      </c>
      <c r="AS92" s="30">
        <v>22.96</v>
      </c>
      <c r="AT92" s="30">
        <v>16.71</v>
      </c>
      <c r="AU92" s="30">
        <v>23.1</v>
      </c>
      <c r="AV92" s="27" t="s">
        <v>52</v>
      </c>
      <c r="AW92" s="27" t="s">
        <v>55</v>
      </c>
      <c r="AX92" s="7"/>
    </row>
    <row r="93" spans="1:50" x14ac:dyDescent="0.3">
      <c r="A93" s="19" t="s">
        <v>48</v>
      </c>
      <c r="B93" s="20" t="s">
        <v>124</v>
      </c>
      <c r="C93" s="21">
        <v>7899470802961</v>
      </c>
      <c r="D93" s="22">
        <v>28916</v>
      </c>
      <c r="E93" s="23">
        <v>15000125</v>
      </c>
      <c r="F93" s="24" t="s">
        <v>137</v>
      </c>
      <c r="G93" s="25" t="s">
        <v>59</v>
      </c>
      <c r="H93" s="26" t="s">
        <v>27</v>
      </c>
      <c r="I93" s="27">
        <v>50</v>
      </c>
      <c r="J93" s="28">
        <f>VLOOKUP(E93,' Proposta Distribuidor'!E93:J213,6,)*107.5%</f>
        <v>3.1389999999999998</v>
      </c>
      <c r="K93" s="28">
        <v>2.86</v>
      </c>
      <c r="L93" s="139">
        <f t="shared" si="14"/>
        <v>3.6929411764705882</v>
      </c>
      <c r="M93" s="148">
        <f t="shared" si="15"/>
        <v>3.1389999999999998</v>
      </c>
      <c r="N93" s="148">
        <f t="shared" si="15"/>
        <v>3.1759294117647059</v>
      </c>
      <c r="O93" s="148">
        <f t="shared" si="15"/>
        <v>3.2128588235294115</v>
      </c>
      <c r="P93" s="72">
        <f t="shared" si="15"/>
        <v>3.2497882352941176</v>
      </c>
      <c r="Q93" s="72">
        <f t="shared" si="15"/>
        <v>3.2867176470588237</v>
      </c>
      <c r="R93" s="72">
        <f t="shared" si="15"/>
        <v>3.3236470588235294</v>
      </c>
      <c r="S93" s="72">
        <f t="shared" si="15"/>
        <v>3.3605764705882351</v>
      </c>
      <c r="T93" s="72">
        <f t="shared" si="15"/>
        <v>3.3975058823529407</v>
      </c>
      <c r="U93" s="72">
        <f t="shared" si="15"/>
        <v>3.4344352941176464</v>
      </c>
      <c r="V93" s="72">
        <f t="shared" si="15"/>
        <v>3.6929411764705882</v>
      </c>
      <c r="W93" s="148">
        <f>VLOOKUP(E:E,'LISTA PREÇO 2022-Vigen 01.02.22'!E:V,18,FALSE)</f>
        <v>2.9572318934021058</v>
      </c>
      <c r="X93" s="148">
        <f>VLOOKUP(E:E,'LISTA PREÇO 2022-Vigen 01.02.22'!E:AK,33,FALSE)</f>
        <v>0</v>
      </c>
      <c r="Y93" s="148">
        <f>VLOOKUP(E:E,'LISTA PREÇO 2022-Vigen 01.02.22'!E:AH,30,FALSE)</f>
        <v>0</v>
      </c>
      <c r="Z93" s="148">
        <v>0</v>
      </c>
      <c r="AA93" s="67">
        <f t="shared" si="12"/>
        <v>0.86050051325616794</v>
      </c>
      <c r="AC93" s="28">
        <v>29.57</v>
      </c>
      <c r="AD93" s="29">
        <v>23.59</v>
      </c>
      <c r="AE93" s="29">
        <v>31.64</v>
      </c>
      <c r="AF93" s="29">
        <v>27.26</v>
      </c>
      <c r="AG93" s="29">
        <v>36.409999999999997</v>
      </c>
      <c r="AH93" s="29">
        <v>29.16</v>
      </c>
      <c r="AI93" s="29">
        <v>38.86</v>
      </c>
      <c r="AJ93" s="29">
        <v>29.36</v>
      </c>
      <c r="AK93" s="29">
        <v>39.119999999999997</v>
      </c>
      <c r="AL93" s="29">
        <v>29.57</v>
      </c>
      <c r="AM93" s="29">
        <v>39.4</v>
      </c>
      <c r="AN93" s="29">
        <v>30.43</v>
      </c>
      <c r="AO93" s="29">
        <v>40.5</v>
      </c>
      <c r="AP93" s="29">
        <v>25.38</v>
      </c>
      <c r="AQ93" s="29">
        <v>35.090000000000003</v>
      </c>
      <c r="AR93" s="30">
        <v>25.54</v>
      </c>
      <c r="AS93" s="30">
        <v>35.31</v>
      </c>
      <c r="AT93" s="30">
        <v>25.69</v>
      </c>
      <c r="AU93" s="30">
        <v>35.520000000000003</v>
      </c>
      <c r="AV93" s="27" t="s">
        <v>52</v>
      </c>
      <c r="AW93" s="27" t="s">
        <v>53</v>
      </c>
      <c r="AX93" s="7"/>
    </row>
    <row r="94" spans="1:50" x14ac:dyDescent="0.3">
      <c r="A94" s="34" t="s">
        <v>48</v>
      </c>
      <c r="B94" s="35" t="s">
        <v>124</v>
      </c>
      <c r="C94" s="36">
        <v>7898133131837</v>
      </c>
      <c r="D94" s="44">
        <v>24104</v>
      </c>
      <c r="E94" s="50">
        <v>15000112</v>
      </c>
      <c r="F94" s="37" t="s">
        <v>154</v>
      </c>
      <c r="G94" s="38" t="s">
        <v>59</v>
      </c>
      <c r="H94" s="46" t="s">
        <v>27</v>
      </c>
      <c r="I94" s="39">
        <v>50</v>
      </c>
      <c r="J94" s="28">
        <f>VLOOKUP(E94,' Proposta Distribuidor'!E94:J214,6,)*107.5%</f>
        <v>5.2997499999999995</v>
      </c>
      <c r="K94" s="40">
        <v>4.83</v>
      </c>
      <c r="L94" s="139">
        <f t="shared" si="14"/>
        <v>6.2349999999999994</v>
      </c>
      <c r="M94" s="148">
        <f t="shared" si="15"/>
        <v>5.2997499999999995</v>
      </c>
      <c r="N94" s="148">
        <f t="shared" si="15"/>
        <v>5.3620999999999999</v>
      </c>
      <c r="O94" s="148">
        <f t="shared" si="15"/>
        <v>5.4244499999999993</v>
      </c>
      <c r="P94" s="72">
        <f t="shared" si="15"/>
        <v>5.4867999999999997</v>
      </c>
      <c r="Q94" s="72">
        <f t="shared" si="15"/>
        <v>5.5491499999999991</v>
      </c>
      <c r="R94" s="72">
        <f t="shared" si="15"/>
        <v>5.6114999999999995</v>
      </c>
      <c r="S94" s="72">
        <f t="shared" si="15"/>
        <v>5.6738499999999989</v>
      </c>
      <c r="T94" s="72">
        <f t="shared" si="15"/>
        <v>5.7361999999999993</v>
      </c>
      <c r="U94" s="72">
        <f t="shared" si="15"/>
        <v>5.7985499999999988</v>
      </c>
      <c r="V94" s="72">
        <f t="shared" si="15"/>
        <v>6.2349999999999994</v>
      </c>
      <c r="W94" s="148">
        <f>VLOOKUP(E:E,'LISTA PREÇO 2022-Vigen 01.02.22'!E:V,18,FALSE)</f>
        <v>4.9918074360627553</v>
      </c>
      <c r="X94" s="148">
        <f>VLOOKUP(E:E,'LISTA PREÇO 2022-Vigen 01.02.22'!E:AK,33,FALSE)</f>
        <v>10.038</v>
      </c>
      <c r="Y94" s="148">
        <f>VLOOKUP(E:E,'LISTA PREÇO 2022-Vigen 01.02.22'!E:AH,30,FALSE)</f>
        <v>4.6900000000000004</v>
      </c>
      <c r="Z94" s="148">
        <v>7.56</v>
      </c>
      <c r="AA94" s="67">
        <f t="shared" si="12"/>
        <v>0.86073242448543175</v>
      </c>
      <c r="AC94" s="40">
        <v>33.46</v>
      </c>
      <c r="AD94" s="41">
        <v>26.7</v>
      </c>
      <c r="AE94" s="41">
        <v>35.81</v>
      </c>
      <c r="AF94" s="41">
        <v>30.85</v>
      </c>
      <c r="AG94" s="41">
        <v>41.2</v>
      </c>
      <c r="AH94" s="41">
        <v>32.99</v>
      </c>
      <c r="AI94" s="41">
        <v>43.97</v>
      </c>
      <c r="AJ94" s="41">
        <v>33.22</v>
      </c>
      <c r="AK94" s="41">
        <v>44.27</v>
      </c>
      <c r="AL94" s="41">
        <v>33.46</v>
      </c>
      <c r="AM94" s="41">
        <v>44.58</v>
      </c>
      <c r="AN94" s="41">
        <v>34.43</v>
      </c>
      <c r="AO94" s="41">
        <v>45.83</v>
      </c>
      <c r="AP94" s="41">
        <v>28.72</v>
      </c>
      <c r="AQ94" s="41">
        <v>39.700000000000003</v>
      </c>
      <c r="AR94" s="42">
        <v>28.9</v>
      </c>
      <c r="AS94" s="42">
        <v>39.950000000000003</v>
      </c>
      <c r="AT94" s="42">
        <v>29.07</v>
      </c>
      <c r="AU94" s="42">
        <v>40.19</v>
      </c>
      <c r="AV94" s="39" t="s">
        <v>52</v>
      </c>
      <c r="AW94" s="39" t="s">
        <v>53</v>
      </c>
      <c r="AX94" s="51"/>
    </row>
    <row r="95" spans="1:50" x14ac:dyDescent="0.3">
      <c r="A95" s="19" t="s">
        <v>23</v>
      </c>
      <c r="B95" s="20" t="s">
        <v>24</v>
      </c>
      <c r="C95" s="21">
        <v>7899898601481</v>
      </c>
      <c r="D95" s="22">
        <v>21835</v>
      </c>
      <c r="E95" s="23">
        <v>15000257</v>
      </c>
      <c r="F95" s="24" t="s">
        <v>36</v>
      </c>
      <c r="G95" s="25" t="s">
        <v>37</v>
      </c>
      <c r="H95" s="26" t="s">
        <v>27</v>
      </c>
      <c r="I95" s="27">
        <v>36</v>
      </c>
      <c r="J95" s="28">
        <f>VLOOKUP(E95,' Proposta Distribuidor'!E95:J215,6,)*107.5%</f>
        <v>5.59</v>
      </c>
      <c r="K95" s="28">
        <v>5.25</v>
      </c>
      <c r="L95" s="139">
        <f t="shared" si="14"/>
        <v>6.5764705882352938</v>
      </c>
      <c r="M95" s="148">
        <f t="shared" si="15"/>
        <v>5.59</v>
      </c>
      <c r="N95" s="148">
        <f t="shared" si="15"/>
        <v>5.655764705882353</v>
      </c>
      <c r="O95" s="148">
        <f t="shared" si="15"/>
        <v>5.7215294117647053</v>
      </c>
      <c r="P95" s="72">
        <f t="shared" si="15"/>
        <v>5.7872941176470585</v>
      </c>
      <c r="Q95" s="72">
        <f t="shared" si="15"/>
        <v>5.8530588235294116</v>
      </c>
      <c r="R95" s="72">
        <f t="shared" si="15"/>
        <v>5.9188235294117648</v>
      </c>
      <c r="S95" s="72">
        <f t="shared" si="15"/>
        <v>5.9845882352941171</v>
      </c>
      <c r="T95" s="72">
        <f t="shared" si="15"/>
        <v>6.0503529411764703</v>
      </c>
      <c r="U95" s="72">
        <f t="shared" si="15"/>
        <v>6.1161176470588225</v>
      </c>
      <c r="V95" s="72">
        <f t="shared" si="15"/>
        <v>6.5764705882352938</v>
      </c>
      <c r="W95" s="148">
        <f>VLOOKUP(E:E,'LISTA PREÇO 2022-Vigen 01.02.22'!E:V,18,FALSE)</f>
        <v>5.2654201590371814</v>
      </c>
      <c r="X95" s="148">
        <f>VLOOKUP(E:E,'LISTA PREÇO 2022-Vigen 01.02.22'!E:AK,33,FALSE)</f>
        <v>0</v>
      </c>
      <c r="Y95" s="148">
        <f>VLOOKUP(E:E,'LISTA PREÇO 2022-Vigen 01.02.22'!E:AH,30,FALSE)</f>
        <v>0</v>
      </c>
      <c r="Z95" s="148">
        <v>0</v>
      </c>
      <c r="AA95" s="67">
        <f t="shared" si="12"/>
        <v>0.88700059630292183</v>
      </c>
      <c r="AC95" s="28">
        <v>25.42</v>
      </c>
      <c r="AD95" s="29">
        <v>20.420000000000002</v>
      </c>
      <c r="AE95" s="29">
        <v>27.58</v>
      </c>
      <c r="AF95" s="29">
        <v>23.5</v>
      </c>
      <c r="AG95" s="29">
        <v>31.64</v>
      </c>
      <c r="AH95" s="29">
        <v>25.07</v>
      </c>
      <c r="AI95" s="29">
        <v>33.700000000000003</v>
      </c>
      <c r="AJ95" s="29">
        <v>25.24</v>
      </c>
      <c r="AK95" s="29">
        <v>33.92</v>
      </c>
      <c r="AL95" s="29">
        <v>25.42</v>
      </c>
      <c r="AM95" s="29">
        <v>34.159999999999997</v>
      </c>
      <c r="AN95" s="29">
        <v>26.13</v>
      </c>
      <c r="AO95" s="29">
        <v>35.090000000000003</v>
      </c>
      <c r="AP95" s="29">
        <v>22.59</v>
      </c>
      <c r="AQ95" s="29">
        <v>31.23</v>
      </c>
      <c r="AR95" s="30">
        <v>22.72</v>
      </c>
      <c r="AS95" s="30">
        <v>31.41</v>
      </c>
      <c r="AT95" s="30">
        <v>22.86</v>
      </c>
      <c r="AU95" s="30">
        <v>31.6</v>
      </c>
      <c r="AV95" s="27" t="s">
        <v>28</v>
      </c>
      <c r="AW95" s="27" t="s">
        <v>29</v>
      </c>
      <c r="AX95" s="7"/>
    </row>
    <row r="96" spans="1:50" x14ac:dyDescent="0.3">
      <c r="A96" s="19" t="s">
        <v>23</v>
      </c>
      <c r="B96" s="20" t="s">
        <v>24</v>
      </c>
      <c r="C96" s="21">
        <v>7899898601146</v>
      </c>
      <c r="D96" s="22">
        <v>208</v>
      </c>
      <c r="E96" s="23">
        <v>15000253</v>
      </c>
      <c r="F96" s="24" t="s">
        <v>45</v>
      </c>
      <c r="G96" s="25" t="s">
        <v>26</v>
      </c>
      <c r="H96" s="26" t="s">
        <v>27</v>
      </c>
      <c r="I96" s="27">
        <v>50</v>
      </c>
      <c r="J96" s="28">
        <f>VLOOKUP(E96,' Proposta Distribuidor'!E96:J216,6,)*107.5%</f>
        <v>10.244749999999998</v>
      </c>
      <c r="K96" s="28">
        <v>9.35</v>
      </c>
      <c r="L96" s="139">
        <f t="shared" si="14"/>
        <v>12.052647058823528</v>
      </c>
      <c r="M96" s="148">
        <f t="shared" si="15"/>
        <v>10.244749999999998</v>
      </c>
      <c r="N96" s="148">
        <f t="shared" si="15"/>
        <v>10.365276470588233</v>
      </c>
      <c r="O96" s="148">
        <f t="shared" si="15"/>
        <v>10.48580294117647</v>
      </c>
      <c r="P96" s="72">
        <f t="shared" si="15"/>
        <v>10.606329411764705</v>
      </c>
      <c r="Q96" s="72">
        <f t="shared" si="15"/>
        <v>10.72685588235294</v>
      </c>
      <c r="R96" s="72">
        <f t="shared" si="15"/>
        <v>10.847382352941175</v>
      </c>
      <c r="S96" s="72">
        <f t="shared" si="15"/>
        <v>10.96790882352941</v>
      </c>
      <c r="T96" s="72">
        <f t="shared" si="15"/>
        <v>11.088435294117645</v>
      </c>
      <c r="U96" s="72">
        <f t="shared" si="15"/>
        <v>11.208961764705879</v>
      </c>
      <c r="V96" s="72">
        <f t="shared" si="15"/>
        <v>12.052647058823528</v>
      </c>
      <c r="W96" s="148">
        <f>VLOOKUP(E:E,'LISTA PREÇO 2022-Vigen 01.02.22'!E:V,18,FALSE)</f>
        <v>9.6604341285192366</v>
      </c>
      <c r="X96" s="148">
        <f>VLOOKUP(E:E,'LISTA PREÇO 2022-Vigen 01.02.22'!E:AK,33,FALSE)</f>
        <v>0</v>
      </c>
      <c r="Y96" s="148">
        <f>VLOOKUP(E:E,'LISTA PREÇO 2022-Vigen 01.02.22'!E:AH,30,FALSE)</f>
        <v>0</v>
      </c>
      <c r="Z96" s="148">
        <v>0</v>
      </c>
      <c r="AA96" s="67">
        <f t="shared" si="12"/>
        <v>0.86195910642578455</v>
      </c>
      <c r="AC96" s="28">
        <v>38.96</v>
      </c>
      <c r="AD96" s="29">
        <v>31.31</v>
      </c>
      <c r="AE96" s="29">
        <v>42.29</v>
      </c>
      <c r="AF96" s="29">
        <v>36.020000000000003</v>
      </c>
      <c r="AG96" s="29">
        <v>48.5</v>
      </c>
      <c r="AH96" s="29">
        <v>38.43</v>
      </c>
      <c r="AI96" s="29">
        <v>51.66</v>
      </c>
      <c r="AJ96" s="29">
        <v>38.69</v>
      </c>
      <c r="AK96" s="29">
        <v>52</v>
      </c>
      <c r="AL96" s="29">
        <v>38.96</v>
      </c>
      <c r="AM96" s="29">
        <v>52.36</v>
      </c>
      <c r="AN96" s="29">
        <v>40.049999999999997</v>
      </c>
      <c r="AO96" s="29">
        <v>53.79</v>
      </c>
      <c r="AP96" s="29">
        <v>34.619999999999997</v>
      </c>
      <c r="AQ96" s="29">
        <v>47.86</v>
      </c>
      <c r="AR96" s="30">
        <v>34.83</v>
      </c>
      <c r="AS96" s="30">
        <v>48.15</v>
      </c>
      <c r="AT96" s="30">
        <v>35.04</v>
      </c>
      <c r="AU96" s="30">
        <v>48.44</v>
      </c>
      <c r="AV96" s="27" t="s">
        <v>28</v>
      </c>
      <c r="AW96" s="27" t="s">
        <v>29</v>
      </c>
      <c r="AX96" s="7"/>
    </row>
    <row r="97" spans="1:50" x14ac:dyDescent="0.3">
      <c r="A97" s="19" t="s">
        <v>23</v>
      </c>
      <c r="B97" s="20" t="s">
        <v>24</v>
      </c>
      <c r="C97" s="21">
        <v>7899898601061</v>
      </c>
      <c r="D97" s="22">
        <v>19794</v>
      </c>
      <c r="E97" s="23">
        <v>15000239</v>
      </c>
      <c r="F97" s="24" t="s">
        <v>35</v>
      </c>
      <c r="G97" s="25" t="s">
        <v>26</v>
      </c>
      <c r="H97" s="26" t="s">
        <v>27</v>
      </c>
      <c r="I97" s="27">
        <v>36</v>
      </c>
      <c r="J97" s="28">
        <f>VLOOKUP(E97,' Proposta Distribuidor'!E97:J217,6,)*107.5%</f>
        <v>5.68675</v>
      </c>
      <c r="K97" s="28">
        <v>5.1899999999999986</v>
      </c>
      <c r="L97" s="139">
        <f t="shared" si="14"/>
        <v>6.6902941176470589</v>
      </c>
      <c r="M97" s="148">
        <f t="shared" ref="M97:V106" si="16">$L97*(100%-M$6)</f>
        <v>5.68675</v>
      </c>
      <c r="N97" s="148">
        <f t="shared" si="16"/>
        <v>5.7536529411764707</v>
      </c>
      <c r="O97" s="148">
        <f t="shared" si="16"/>
        <v>5.8205558823529415</v>
      </c>
      <c r="P97" s="72">
        <f t="shared" si="16"/>
        <v>5.8874588235294123</v>
      </c>
      <c r="Q97" s="72">
        <f t="shared" si="16"/>
        <v>5.9543617647058822</v>
      </c>
      <c r="R97" s="72">
        <f t="shared" si="16"/>
        <v>6.021264705882353</v>
      </c>
      <c r="S97" s="72">
        <f t="shared" si="16"/>
        <v>6.0881676470588229</v>
      </c>
      <c r="T97" s="72">
        <f t="shared" si="16"/>
        <v>6.1550705882352936</v>
      </c>
      <c r="U97" s="72">
        <f t="shared" si="16"/>
        <v>6.2219735294117635</v>
      </c>
      <c r="V97" s="72">
        <f t="shared" si="16"/>
        <v>6.6902941176470589</v>
      </c>
      <c r="W97" s="148">
        <f>VLOOKUP(E:E,'LISTA PREÇO 2022-Vigen 01.02.22'!E:V,18,FALSE)</f>
        <v>5.3621319578766391</v>
      </c>
      <c r="X97" s="148">
        <f>VLOOKUP(E:E,'LISTA PREÇO 2022-Vigen 01.02.22'!E:AK,33,FALSE)</f>
        <v>0</v>
      </c>
      <c r="Y97" s="148">
        <f>VLOOKUP(E:E,'LISTA PREÇO 2022-Vigen 01.02.22'!E:AH,30,FALSE)</f>
        <v>0</v>
      </c>
      <c r="Z97" s="148">
        <v>0</v>
      </c>
      <c r="AA97" s="67">
        <f t="shared" si="12"/>
        <v>0.8619451649301737</v>
      </c>
      <c r="AC97" s="28">
        <v>20.64</v>
      </c>
      <c r="AD97" s="29">
        <v>16.579999999999998</v>
      </c>
      <c r="AE97" s="29">
        <v>22.39</v>
      </c>
      <c r="AF97" s="29">
        <v>19.079999999999998</v>
      </c>
      <c r="AG97" s="29">
        <v>25.69</v>
      </c>
      <c r="AH97" s="29">
        <v>20.36</v>
      </c>
      <c r="AI97" s="29">
        <v>27.37</v>
      </c>
      <c r="AJ97" s="29">
        <v>20.5</v>
      </c>
      <c r="AK97" s="29">
        <v>27.55</v>
      </c>
      <c r="AL97" s="29">
        <v>20.64</v>
      </c>
      <c r="AM97" s="29">
        <v>27.74</v>
      </c>
      <c r="AN97" s="29">
        <v>21.22</v>
      </c>
      <c r="AO97" s="29">
        <v>28.5</v>
      </c>
      <c r="AP97" s="29">
        <v>18.34</v>
      </c>
      <c r="AQ97" s="29">
        <v>25.35</v>
      </c>
      <c r="AR97" s="30">
        <v>18.45</v>
      </c>
      <c r="AS97" s="30">
        <v>25.51</v>
      </c>
      <c r="AT97" s="30">
        <v>18.559999999999999</v>
      </c>
      <c r="AU97" s="30">
        <v>25.66</v>
      </c>
      <c r="AV97" s="27" t="s">
        <v>28</v>
      </c>
      <c r="AW97" s="27" t="s">
        <v>29</v>
      </c>
      <c r="AX97" s="7"/>
    </row>
    <row r="98" spans="1:50" x14ac:dyDescent="0.3">
      <c r="A98" s="19" t="s">
        <v>23</v>
      </c>
      <c r="B98" s="20" t="s">
        <v>24</v>
      </c>
      <c r="C98" s="21">
        <v>7898557141337</v>
      </c>
      <c r="D98" s="22">
        <v>14033</v>
      </c>
      <c r="E98" s="23">
        <v>15000236</v>
      </c>
      <c r="F98" s="24" t="s">
        <v>42</v>
      </c>
      <c r="G98" s="25" t="s">
        <v>26</v>
      </c>
      <c r="H98" s="26" t="s">
        <v>27</v>
      </c>
      <c r="I98" s="27">
        <v>24</v>
      </c>
      <c r="J98" s="28">
        <f>VLOOKUP(E98,' Proposta Distribuidor'!E98:J218,6,)*107.5%</f>
        <v>6.826249999999999</v>
      </c>
      <c r="K98" s="28">
        <v>6.23</v>
      </c>
      <c r="L98" s="139">
        <f t="shared" si="14"/>
        <v>8.030882352941175</v>
      </c>
      <c r="M98" s="148">
        <f t="shared" si="16"/>
        <v>6.8262499999999982</v>
      </c>
      <c r="N98" s="148">
        <f t="shared" si="16"/>
        <v>6.9065588235294104</v>
      </c>
      <c r="O98" s="148">
        <f t="shared" si="16"/>
        <v>6.9868676470588227</v>
      </c>
      <c r="P98" s="72">
        <f t="shared" si="16"/>
        <v>7.0671764705882341</v>
      </c>
      <c r="Q98" s="72">
        <f t="shared" si="16"/>
        <v>7.1474852941176463</v>
      </c>
      <c r="R98" s="72">
        <f t="shared" si="16"/>
        <v>7.2277941176470577</v>
      </c>
      <c r="S98" s="72">
        <f t="shared" si="16"/>
        <v>7.3081029411764682</v>
      </c>
      <c r="T98" s="72">
        <f t="shared" si="16"/>
        <v>7.3884117647058805</v>
      </c>
      <c r="U98" s="72">
        <f t="shared" si="16"/>
        <v>7.4687205882352909</v>
      </c>
      <c r="V98" s="72">
        <f t="shared" si="16"/>
        <v>8.030882352941175</v>
      </c>
      <c r="W98" s="148">
        <f>VLOOKUP(E:E,'LISTA PREÇO 2022-Vigen 01.02.22'!E:V,18,FALSE)</f>
        <v>6.4367075005372891</v>
      </c>
      <c r="X98" s="148">
        <f>VLOOKUP(E:E,'LISTA PREÇO 2022-Vigen 01.02.22'!E:AK,33,FALSE)</f>
        <v>0</v>
      </c>
      <c r="Y98" s="148">
        <f>VLOOKUP(E:E,'LISTA PREÇO 2022-Vigen 01.02.22'!E:AH,30,FALSE)</f>
        <v>0</v>
      </c>
      <c r="Z98" s="148">
        <v>0</v>
      </c>
      <c r="AA98" s="67">
        <f t="shared" si="12"/>
        <v>0.86195039573541699</v>
      </c>
      <c r="AC98" s="28">
        <v>23.74</v>
      </c>
      <c r="AD98" s="29">
        <v>19.07</v>
      </c>
      <c r="AE98" s="29">
        <v>25.76</v>
      </c>
      <c r="AF98" s="29">
        <v>21.95</v>
      </c>
      <c r="AG98" s="29">
        <v>29.55</v>
      </c>
      <c r="AH98" s="29">
        <v>23.42</v>
      </c>
      <c r="AI98" s="29">
        <v>31.48</v>
      </c>
      <c r="AJ98" s="29">
        <v>23.58</v>
      </c>
      <c r="AK98" s="29">
        <v>31.69</v>
      </c>
      <c r="AL98" s="29">
        <v>23.74</v>
      </c>
      <c r="AM98" s="29">
        <v>31.91</v>
      </c>
      <c r="AN98" s="29">
        <v>24.4</v>
      </c>
      <c r="AO98" s="29">
        <v>32.770000000000003</v>
      </c>
      <c r="AP98" s="29">
        <v>21.09</v>
      </c>
      <c r="AQ98" s="29">
        <v>29.16</v>
      </c>
      <c r="AR98" s="30">
        <v>21.22</v>
      </c>
      <c r="AS98" s="30">
        <v>29.34</v>
      </c>
      <c r="AT98" s="30">
        <v>21.35</v>
      </c>
      <c r="AU98" s="30">
        <v>29.52</v>
      </c>
      <c r="AV98" s="27" t="s">
        <v>28</v>
      </c>
      <c r="AW98" s="27" t="s">
        <v>29</v>
      </c>
      <c r="AX98" s="7"/>
    </row>
    <row r="99" spans="1:50" x14ac:dyDescent="0.3">
      <c r="A99" s="34" t="s">
        <v>23</v>
      </c>
      <c r="B99" s="35" t="s">
        <v>24</v>
      </c>
      <c r="C99" s="36">
        <v>7898557141115</v>
      </c>
      <c r="D99" s="44">
        <v>14275</v>
      </c>
      <c r="E99" s="50">
        <v>15000235</v>
      </c>
      <c r="F99" s="37" t="s">
        <v>41</v>
      </c>
      <c r="G99" s="38" t="s">
        <v>26</v>
      </c>
      <c r="H99" s="46" t="s">
        <v>27</v>
      </c>
      <c r="I99" s="39">
        <v>200</v>
      </c>
      <c r="J99" s="28">
        <f>VLOOKUP(E99,' Proposta Distribuidor'!E99:J219,6,)*107.5%</f>
        <v>7.1164999999999994</v>
      </c>
      <c r="K99" s="40">
        <v>6.4899999999999993</v>
      </c>
      <c r="L99" s="139">
        <f t="shared" si="14"/>
        <v>8.3723529411764694</v>
      </c>
      <c r="M99" s="148">
        <f t="shared" si="16"/>
        <v>7.1164999999999985</v>
      </c>
      <c r="N99" s="148">
        <f t="shared" si="16"/>
        <v>7.2002235294117636</v>
      </c>
      <c r="O99" s="148">
        <f t="shared" si="16"/>
        <v>7.2839470588235287</v>
      </c>
      <c r="P99" s="72">
        <f t="shared" si="16"/>
        <v>7.3676705882352929</v>
      </c>
      <c r="Q99" s="72">
        <f t="shared" si="16"/>
        <v>7.4513941176470579</v>
      </c>
      <c r="R99" s="72">
        <f t="shared" si="16"/>
        <v>7.535117647058823</v>
      </c>
      <c r="S99" s="72">
        <f t="shared" si="16"/>
        <v>7.6188411764705863</v>
      </c>
      <c r="T99" s="72">
        <f t="shared" si="16"/>
        <v>7.7025647058823514</v>
      </c>
      <c r="U99" s="72">
        <f t="shared" si="16"/>
        <v>7.7862882352941147</v>
      </c>
      <c r="V99" s="72">
        <f t="shared" si="16"/>
        <v>8.3723529411764694</v>
      </c>
      <c r="W99" s="148">
        <f>VLOOKUP(E:E,'LISTA PREÇO 2022-Vigen 01.02.22'!E:V,18,FALSE)</f>
        <v>6.7553191489361701</v>
      </c>
      <c r="X99" s="148">
        <f>VLOOKUP(E:E,'LISTA PREÇO 2022-Vigen 01.02.22'!E:AK,33,FALSE)</f>
        <v>9.703000000000003</v>
      </c>
      <c r="Y99" s="148">
        <f>VLOOKUP(E:E,'LISTA PREÇO 2022-Vigen 01.02.22'!E:AH,30,FALSE)</f>
        <v>0</v>
      </c>
      <c r="Z99" s="148">
        <v>0</v>
      </c>
      <c r="AA99" s="67">
        <f t="shared" si="12"/>
        <v>0.86130042077488145</v>
      </c>
      <c r="AC99" s="40">
        <v>31.53</v>
      </c>
      <c r="AD99" s="41">
        <v>25.33</v>
      </c>
      <c r="AE99" s="41">
        <v>34.22</v>
      </c>
      <c r="AF99" s="41">
        <v>29.15</v>
      </c>
      <c r="AG99" s="41">
        <v>39.25</v>
      </c>
      <c r="AH99" s="41">
        <v>31.1</v>
      </c>
      <c r="AI99" s="41">
        <v>41.81</v>
      </c>
      <c r="AJ99" s="41">
        <v>31.31</v>
      </c>
      <c r="AK99" s="41">
        <v>42.08</v>
      </c>
      <c r="AL99" s="41">
        <v>31.53</v>
      </c>
      <c r="AM99" s="41">
        <v>42.38</v>
      </c>
      <c r="AN99" s="41">
        <v>32.409999999999997</v>
      </c>
      <c r="AO99" s="41">
        <v>43.53</v>
      </c>
      <c r="AP99" s="41">
        <v>28.02</v>
      </c>
      <c r="AQ99" s="41">
        <v>38.74</v>
      </c>
      <c r="AR99" s="42">
        <v>28.19</v>
      </c>
      <c r="AS99" s="42">
        <v>38.97</v>
      </c>
      <c r="AT99" s="42">
        <v>28.36</v>
      </c>
      <c r="AU99" s="42">
        <v>39.21</v>
      </c>
      <c r="AV99" s="39" t="s">
        <v>28</v>
      </c>
      <c r="AW99" s="39" t="s">
        <v>29</v>
      </c>
      <c r="AX99" s="51"/>
    </row>
    <row r="100" spans="1:50" x14ac:dyDescent="0.3">
      <c r="A100" s="34" t="s">
        <v>23</v>
      </c>
      <c r="B100" s="35" t="s">
        <v>24</v>
      </c>
      <c r="C100" s="36">
        <v>7899898601221</v>
      </c>
      <c r="D100" s="44">
        <v>20308</v>
      </c>
      <c r="E100" s="50">
        <v>15000247</v>
      </c>
      <c r="F100" s="37" t="s">
        <v>30</v>
      </c>
      <c r="G100" s="38" t="s">
        <v>26</v>
      </c>
      <c r="H100" s="46" t="s">
        <v>27</v>
      </c>
      <c r="I100" s="39">
        <v>24</v>
      </c>
      <c r="J100" s="28">
        <f>VLOOKUP(E100,' Proposta Distribuidor'!E100:J220,6,)*107.5%</f>
        <v>25.413</v>
      </c>
      <c r="K100" s="40">
        <v>21.194950000000002</v>
      </c>
      <c r="L100" s="139">
        <f t="shared" si="14"/>
        <v>29.89764705882353</v>
      </c>
      <c r="M100" s="148">
        <f t="shared" si="16"/>
        <v>25.413</v>
      </c>
      <c r="N100" s="148">
        <f t="shared" si="16"/>
        <v>25.711976470588237</v>
      </c>
      <c r="O100" s="148">
        <f t="shared" si="16"/>
        <v>26.01095294117647</v>
      </c>
      <c r="P100" s="72">
        <f t="shared" si="16"/>
        <v>26.309929411764706</v>
      </c>
      <c r="Q100" s="72">
        <f t="shared" si="16"/>
        <v>26.608905882352943</v>
      </c>
      <c r="R100" s="72">
        <f t="shared" si="16"/>
        <v>26.907882352941179</v>
      </c>
      <c r="S100" s="72">
        <f t="shared" si="16"/>
        <v>27.206858823529409</v>
      </c>
      <c r="T100" s="72">
        <f t="shared" si="16"/>
        <v>27.505835294117645</v>
      </c>
      <c r="U100" s="72">
        <f t="shared" si="16"/>
        <v>27.804811764705878</v>
      </c>
      <c r="V100" s="72">
        <f t="shared" si="16"/>
        <v>29.89764705882353</v>
      </c>
      <c r="W100" s="148">
        <f>VLOOKUP(E:E,'LISTA PREÇO 2022-Vigen 01.02.22'!E:V,18,FALSE)</f>
        <v>22.107526881720428</v>
      </c>
      <c r="X100" s="148">
        <f>VLOOKUP(E:E,'LISTA PREÇO 2022-Vigen 01.02.22'!E:AK,33,FALSE)</f>
        <v>0</v>
      </c>
      <c r="Y100" s="148">
        <f>VLOOKUP(E:E,'LISTA PREÇO 2022-Vigen 01.02.22'!E:AH,30,FALSE)</f>
        <v>0</v>
      </c>
      <c r="Z100" s="148">
        <v>0</v>
      </c>
      <c r="AA100" s="67">
        <f t="shared" si="12"/>
        <v>0.78768554589295947</v>
      </c>
      <c r="AC100" s="40">
        <v>57.24</v>
      </c>
      <c r="AD100" s="41">
        <v>46</v>
      </c>
      <c r="AE100" s="41">
        <v>62.14</v>
      </c>
      <c r="AF100" s="41">
        <v>52.92</v>
      </c>
      <c r="AG100" s="41">
        <v>71.260000000000005</v>
      </c>
      <c r="AH100" s="41">
        <v>56.47</v>
      </c>
      <c r="AI100" s="41">
        <v>75.92</v>
      </c>
      <c r="AJ100" s="41">
        <v>56.85</v>
      </c>
      <c r="AK100" s="41">
        <v>76.41</v>
      </c>
      <c r="AL100" s="41">
        <v>57.24</v>
      </c>
      <c r="AM100" s="41">
        <v>76.930000000000007</v>
      </c>
      <c r="AN100" s="41">
        <v>58.84</v>
      </c>
      <c r="AO100" s="41">
        <v>79.02</v>
      </c>
      <c r="AP100" s="41">
        <v>50.86</v>
      </c>
      <c r="AQ100" s="41">
        <v>70.31</v>
      </c>
      <c r="AR100" s="42">
        <v>51.17</v>
      </c>
      <c r="AS100" s="42">
        <v>70.739999999999995</v>
      </c>
      <c r="AT100" s="42">
        <v>51.48</v>
      </c>
      <c r="AU100" s="42">
        <v>71.17</v>
      </c>
      <c r="AV100" s="39" t="s">
        <v>28</v>
      </c>
      <c r="AW100" s="39" t="s">
        <v>29</v>
      </c>
      <c r="AX100" s="51"/>
    </row>
    <row r="101" spans="1:50" x14ac:dyDescent="0.3">
      <c r="A101" s="19" t="s">
        <v>23</v>
      </c>
      <c r="B101" s="20" t="s">
        <v>24</v>
      </c>
      <c r="C101" s="21">
        <v>7898557141054</v>
      </c>
      <c r="D101" s="22">
        <v>13802</v>
      </c>
      <c r="E101" s="23">
        <v>15000232</v>
      </c>
      <c r="F101" s="24" t="s">
        <v>44</v>
      </c>
      <c r="G101" s="25" t="s">
        <v>26</v>
      </c>
      <c r="H101" s="26" t="s">
        <v>27</v>
      </c>
      <c r="I101" s="27">
        <v>50</v>
      </c>
      <c r="J101" s="28">
        <f>VLOOKUP(E101,' Proposta Distribuidor'!E101:J221,6,)*107.5%</f>
        <v>9.1052499999999998</v>
      </c>
      <c r="K101" s="28">
        <v>8.31</v>
      </c>
      <c r="L101" s="139">
        <f t="shared" si="14"/>
        <v>10.712058823529413</v>
      </c>
      <c r="M101" s="148">
        <f t="shared" si="16"/>
        <v>9.1052499999999998</v>
      </c>
      <c r="N101" s="148">
        <f t="shared" si="16"/>
        <v>9.2123705882352951</v>
      </c>
      <c r="O101" s="148">
        <f t="shared" si="16"/>
        <v>9.3194911764705886</v>
      </c>
      <c r="P101" s="72">
        <f t="shared" si="16"/>
        <v>9.4266117647058838</v>
      </c>
      <c r="Q101" s="72">
        <f t="shared" si="16"/>
        <v>9.5337323529411773</v>
      </c>
      <c r="R101" s="72">
        <f t="shared" si="16"/>
        <v>9.6408529411764707</v>
      </c>
      <c r="S101" s="72">
        <f t="shared" si="16"/>
        <v>9.7479735294117642</v>
      </c>
      <c r="T101" s="72">
        <f t="shared" si="16"/>
        <v>9.8550941176470594</v>
      </c>
      <c r="U101" s="72">
        <f t="shared" si="16"/>
        <v>9.9622147058823511</v>
      </c>
      <c r="V101" s="72">
        <f t="shared" si="16"/>
        <v>10.712058823529413</v>
      </c>
      <c r="W101" s="148">
        <f>VLOOKUP(E:E,'LISTA PREÇO 2022-Vigen 01.02.22'!E:V,18,FALSE)</f>
        <v>8.5858585858585865</v>
      </c>
      <c r="X101" s="148">
        <f>VLOOKUP(E:E,'LISTA PREÇO 2022-Vigen 01.02.22'!E:AK,33,FALSE)</f>
        <v>0</v>
      </c>
      <c r="Y101" s="148">
        <f>VLOOKUP(E:E,'LISTA PREÇO 2022-Vigen 01.02.22'!E:AH,30,FALSE)</f>
        <v>0</v>
      </c>
      <c r="Z101" s="148">
        <v>0</v>
      </c>
      <c r="AA101" s="67">
        <f t="shared" si="12"/>
        <v>0.86195692961020665</v>
      </c>
      <c r="AC101" s="28">
        <v>37.07</v>
      </c>
      <c r="AD101" s="29">
        <v>29.79</v>
      </c>
      <c r="AE101" s="29">
        <v>40.24</v>
      </c>
      <c r="AF101" s="29">
        <v>34.270000000000003</v>
      </c>
      <c r="AG101" s="29">
        <v>46.14</v>
      </c>
      <c r="AH101" s="29">
        <v>36.57</v>
      </c>
      <c r="AI101" s="29">
        <v>49.16</v>
      </c>
      <c r="AJ101" s="29">
        <v>36.82</v>
      </c>
      <c r="AK101" s="29">
        <v>49.49</v>
      </c>
      <c r="AL101" s="29">
        <v>37.07</v>
      </c>
      <c r="AM101" s="29">
        <v>49.82</v>
      </c>
      <c r="AN101" s="29">
        <v>38.11</v>
      </c>
      <c r="AO101" s="29">
        <v>51.18</v>
      </c>
      <c r="AP101" s="29">
        <v>32.94</v>
      </c>
      <c r="AQ101" s="29">
        <v>45.54</v>
      </c>
      <c r="AR101" s="30">
        <v>33.14</v>
      </c>
      <c r="AS101" s="30">
        <v>45.81</v>
      </c>
      <c r="AT101" s="30">
        <v>33.340000000000003</v>
      </c>
      <c r="AU101" s="30">
        <v>46.09</v>
      </c>
      <c r="AV101" s="27" t="s">
        <v>28</v>
      </c>
      <c r="AW101" s="27" t="s">
        <v>29</v>
      </c>
      <c r="AX101" s="7"/>
    </row>
    <row r="102" spans="1:50" x14ac:dyDescent="0.3">
      <c r="A102" s="19" t="s">
        <v>23</v>
      </c>
      <c r="B102" s="20" t="s">
        <v>24</v>
      </c>
      <c r="C102" s="21">
        <v>7898557141061</v>
      </c>
      <c r="D102" s="22">
        <v>13806</v>
      </c>
      <c r="E102" s="23">
        <v>15000234</v>
      </c>
      <c r="F102" s="24" t="s">
        <v>43</v>
      </c>
      <c r="G102" s="25" t="s">
        <v>26</v>
      </c>
      <c r="H102" s="26" t="s">
        <v>27</v>
      </c>
      <c r="I102" s="27">
        <v>50</v>
      </c>
      <c r="J102" s="28">
        <f>VLOOKUP(E102,' Proposta Distribuidor'!E102:J222,6,)*107.5%</f>
        <v>9.1052499999999998</v>
      </c>
      <c r="K102" s="28">
        <v>8.31</v>
      </c>
      <c r="L102" s="139">
        <f t="shared" si="14"/>
        <v>10.712058823529413</v>
      </c>
      <c r="M102" s="148">
        <f t="shared" si="16"/>
        <v>9.1052499999999998</v>
      </c>
      <c r="N102" s="148">
        <f t="shared" si="16"/>
        <v>9.2123705882352951</v>
      </c>
      <c r="O102" s="148">
        <f t="shared" si="16"/>
        <v>9.3194911764705886</v>
      </c>
      <c r="P102" s="72">
        <f t="shared" si="16"/>
        <v>9.4266117647058838</v>
      </c>
      <c r="Q102" s="72">
        <f t="shared" si="16"/>
        <v>9.5337323529411773</v>
      </c>
      <c r="R102" s="72">
        <f t="shared" si="16"/>
        <v>9.6408529411764707</v>
      </c>
      <c r="S102" s="72">
        <f t="shared" si="16"/>
        <v>9.7479735294117642</v>
      </c>
      <c r="T102" s="72">
        <f t="shared" si="16"/>
        <v>9.8550941176470594</v>
      </c>
      <c r="U102" s="72">
        <f t="shared" si="16"/>
        <v>9.9622147058823511</v>
      </c>
      <c r="V102" s="72">
        <f t="shared" si="16"/>
        <v>10.712058823529413</v>
      </c>
      <c r="W102" s="148">
        <f>VLOOKUP(E:E,'LISTA PREÇO 2022-Vigen 01.02.22'!E:V,18,FALSE)</f>
        <v>8.5858585858585865</v>
      </c>
      <c r="X102" s="148">
        <f>VLOOKUP(E:E,'LISTA PREÇO 2022-Vigen 01.02.22'!E:AK,33,FALSE)</f>
        <v>0</v>
      </c>
      <c r="Y102" s="148">
        <f>VLOOKUP(E:E,'LISTA PREÇO 2022-Vigen 01.02.22'!E:AH,30,FALSE)</f>
        <v>0</v>
      </c>
      <c r="Z102" s="148">
        <v>0</v>
      </c>
      <c r="AA102" s="67">
        <f t="shared" si="12"/>
        <v>0.86195692961020665</v>
      </c>
      <c r="AC102" s="28">
        <v>36.04</v>
      </c>
      <c r="AD102" s="29">
        <v>28.96</v>
      </c>
      <c r="AE102" s="29">
        <v>39.119999999999997</v>
      </c>
      <c r="AF102" s="29">
        <v>33.32</v>
      </c>
      <c r="AG102" s="29">
        <v>44.86</v>
      </c>
      <c r="AH102" s="29">
        <v>35.549999999999997</v>
      </c>
      <c r="AI102" s="29">
        <v>47.79</v>
      </c>
      <c r="AJ102" s="29">
        <v>35.79</v>
      </c>
      <c r="AK102" s="29">
        <v>48.1</v>
      </c>
      <c r="AL102" s="29">
        <v>36.04</v>
      </c>
      <c r="AM102" s="29">
        <v>48.44</v>
      </c>
      <c r="AN102" s="29">
        <v>37.049999999999997</v>
      </c>
      <c r="AO102" s="29">
        <v>49.76</v>
      </c>
      <c r="AP102" s="29">
        <v>32.020000000000003</v>
      </c>
      <c r="AQ102" s="29">
        <v>44.27</v>
      </c>
      <c r="AR102" s="30">
        <v>32.22</v>
      </c>
      <c r="AS102" s="30">
        <v>44.54</v>
      </c>
      <c r="AT102" s="30">
        <v>32.409999999999997</v>
      </c>
      <c r="AU102" s="30">
        <v>44.81</v>
      </c>
      <c r="AV102" s="27" t="s">
        <v>28</v>
      </c>
      <c r="AW102" s="27" t="s">
        <v>29</v>
      </c>
      <c r="AX102" s="7"/>
    </row>
    <row r="103" spans="1:50" x14ac:dyDescent="0.3">
      <c r="A103" s="19" t="s">
        <v>23</v>
      </c>
      <c r="B103" s="20" t="s">
        <v>24</v>
      </c>
      <c r="C103" s="21">
        <v>7898557147643</v>
      </c>
      <c r="D103" s="22">
        <v>17491</v>
      </c>
      <c r="E103" s="23">
        <v>15000228</v>
      </c>
      <c r="F103" s="24" t="s">
        <v>40</v>
      </c>
      <c r="G103" s="25" t="s">
        <v>26</v>
      </c>
      <c r="H103" s="26" t="s">
        <v>27</v>
      </c>
      <c r="I103" s="27">
        <v>50</v>
      </c>
      <c r="J103" s="28">
        <f>VLOOKUP(E103,' Proposta Distribuidor'!E103:J223,6,)*107.5%</f>
        <v>12.5345</v>
      </c>
      <c r="K103" s="28">
        <v>11.43</v>
      </c>
      <c r="L103" s="139">
        <f t="shared" si="14"/>
        <v>14.746470588235294</v>
      </c>
      <c r="M103" s="148">
        <f t="shared" si="16"/>
        <v>12.5345</v>
      </c>
      <c r="N103" s="148">
        <f t="shared" si="16"/>
        <v>12.681964705882352</v>
      </c>
      <c r="O103" s="148">
        <f t="shared" si="16"/>
        <v>12.829429411764705</v>
      </c>
      <c r="P103" s="72">
        <f t="shared" si="16"/>
        <v>12.976894117647058</v>
      </c>
      <c r="Q103" s="72">
        <f t="shared" si="16"/>
        <v>13.124358823529411</v>
      </c>
      <c r="R103" s="72">
        <f t="shared" si="16"/>
        <v>13.271823529411765</v>
      </c>
      <c r="S103" s="72">
        <f t="shared" si="16"/>
        <v>13.419288235294117</v>
      </c>
      <c r="T103" s="72">
        <f t="shared" si="16"/>
        <v>13.566752941176469</v>
      </c>
      <c r="U103" s="72">
        <f t="shared" si="16"/>
        <v>13.71421764705882</v>
      </c>
      <c r="V103" s="72">
        <f t="shared" si="16"/>
        <v>14.746470588235294</v>
      </c>
      <c r="W103" s="148">
        <f>VLOOKUP(E:E,'LISTA PREÇO 2022-Vigen 01.02.22'!E:V,18,FALSE)</f>
        <v>11.809585213840535</v>
      </c>
      <c r="X103" s="148">
        <f>VLOOKUP(E:E,'LISTA PREÇO 2022-Vigen 01.02.22'!E:AK,33,FALSE)</f>
        <v>14.636299999999999</v>
      </c>
      <c r="Y103" s="148">
        <f>VLOOKUP(E:E,'LISTA PREÇO 2022-Vigen 01.02.22'!E:AH,30,FALSE)</f>
        <v>11.1</v>
      </c>
      <c r="Z103" s="148">
        <v>0</v>
      </c>
      <c r="AA103" s="67">
        <f t="shared" ref="AA103:AA126" si="17">K103/R103</f>
        <v>0.86122302445251098</v>
      </c>
      <c r="AC103" s="28">
        <v>50.47</v>
      </c>
      <c r="AD103" s="29">
        <v>40.549999999999997</v>
      </c>
      <c r="AE103" s="29">
        <v>54.78</v>
      </c>
      <c r="AF103" s="29">
        <v>46.66</v>
      </c>
      <c r="AG103" s="29">
        <v>62.83</v>
      </c>
      <c r="AH103" s="29">
        <v>49.79</v>
      </c>
      <c r="AI103" s="29">
        <v>66.930000000000007</v>
      </c>
      <c r="AJ103" s="29">
        <v>50.13</v>
      </c>
      <c r="AK103" s="29">
        <v>67.38</v>
      </c>
      <c r="AL103" s="29">
        <v>50.47</v>
      </c>
      <c r="AM103" s="29">
        <v>67.83</v>
      </c>
      <c r="AN103" s="29">
        <v>51.88</v>
      </c>
      <c r="AO103" s="29">
        <v>69.67</v>
      </c>
      <c r="AP103" s="29">
        <v>44.84</v>
      </c>
      <c r="AQ103" s="29">
        <v>61.99</v>
      </c>
      <c r="AR103" s="30">
        <v>45.12</v>
      </c>
      <c r="AS103" s="30">
        <v>62.38</v>
      </c>
      <c r="AT103" s="30">
        <v>45.39</v>
      </c>
      <c r="AU103" s="30">
        <v>62.75</v>
      </c>
      <c r="AV103" s="27" t="s">
        <v>28</v>
      </c>
      <c r="AW103" s="27" t="s">
        <v>29</v>
      </c>
      <c r="AX103" s="7"/>
    </row>
    <row r="104" spans="1:50" x14ac:dyDescent="0.3">
      <c r="A104" s="19" t="s">
        <v>23</v>
      </c>
      <c r="B104" s="20" t="s">
        <v>24</v>
      </c>
      <c r="C104" s="21">
        <v>7898557147650</v>
      </c>
      <c r="D104" s="22">
        <v>17492</v>
      </c>
      <c r="E104" s="23">
        <v>15000229</v>
      </c>
      <c r="F104" s="24" t="s">
        <v>39</v>
      </c>
      <c r="G104" s="25" t="s">
        <v>26</v>
      </c>
      <c r="H104" s="26" t="s">
        <v>27</v>
      </c>
      <c r="I104" s="27">
        <v>50</v>
      </c>
      <c r="J104" s="28">
        <f>VLOOKUP(E104,' Proposta Distribuidor'!E104:J224,6,)*107.5%</f>
        <v>12.5345</v>
      </c>
      <c r="K104" s="28">
        <v>11.43</v>
      </c>
      <c r="L104" s="139">
        <f t="shared" si="14"/>
        <v>14.746470588235294</v>
      </c>
      <c r="M104" s="148">
        <f t="shared" si="16"/>
        <v>12.5345</v>
      </c>
      <c r="N104" s="148">
        <f t="shared" si="16"/>
        <v>12.681964705882352</v>
      </c>
      <c r="O104" s="148">
        <f t="shared" si="16"/>
        <v>12.829429411764705</v>
      </c>
      <c r="P104" s="72">
        <f t="shared" si="16"/>
        <v>12.976894117647058</v>
      </c>
      <c r="Q104" s="72">
        <f t="shared" si="16"/>
        <v>13.124358823529411</v>
      </c>
      <c r="R104" s="72">
        <f t="shared" si="16"/>
        <v>13.271823529411765</v>
      </c>
      <c r="S104" s="72">
        <f t="shared" si="16"/>
        <v>13.419288235294117</v>
      </c>
      <c r="T104" s="72">
        <f t="shared" si="16"/>
        <v>13.566752941176469</v>
      </c>
      <c r="U104" s="72">
        <f t="shared" si="16"/>
        <v>13.71421764705882</v>
      </c>
      <c r="V104" s="72">
        <f t="shared" si="16"/>
        <v>14.746470588235294</v>
      </c>
      <c r="W104" s="148">
        <f>VLOOKUP(E:E,'LISTA PREÇO 2022-Vigen 01.02.22'!E:V,18,FALSE)</f>
        <v>11.809585213840535</v>
      </c>
      <c r="X104" s="148">
        <f>VLOOKUP(E:E,'LISTA PREÇO 2022-Vigen 01.02.22'!E:AK,33,FALSE)</f>
        <v>0</v>
      </c>
      <c r="Y104" s="148">
        <f>VLOOKUP(E:E,'LISTA PREÇO 2022-Vigen 01.02.22'!E:AH,30,FALSE)</f>
        <v>0</v>
      </c>
      <c r="Z104" s="148">
        <v>0</v>
      </c>
      <c r="AA104" s="67">
        <f t="shared" si="17"/>
        <v>0.86122302445251098</v>
      </c>
      <c r="AC104" s="28">
        <v>48.11</v>
      </c>
      <c r="AD104" s="29">
        <v>38.659999999999997</v>
      </c>
      <c r="AE104" s="29">
        <v>52.22</v>
      </c>
      <c r="AF104" s="29">
        <v>44.48</v>
      </c>
      <c r="AG104" s="29">
        <v>59.89</v>
      </c>
      <c r="AH104" s="29">
        <v>47.46</v>
      </c>
      <c r="AI104" s="29">
        <v>63.8</v>
      </c>
      <c r="AJ104" s="29">
        <v>47.78</v>
      </c>
      <c r="AK104" s="29">
        <v>64.22</v>
      </c>
      <c r="AL104" s="29">
        <v>48.11</v>
      </c>
      <c r="AM104" s="29">
        <v>64.66</v>
      </c>
      <c r="AN104" s="29">
        <v>49.45</v>
      </c>
      <c r="AO104" s="29">
        <v>66.41</v>
      </c>
      <c r="AP104" s="29">
        <v>42.75</v>
      </c>
      <c r="AQ104" s="29">
        <v>59.1</v>
      </c>
      <c r="AR104" s="30">
        <v>43.01</v>
      </c>
      <c r="AS104" s="30">
        <v>59.46</v>
      </c>
      <c r="AT104" s="30">
        <v>43.27</v>
      </c>
      <c r="AU104" s="30">
        <v>59.82</v>
      </c>
      <c r="AV104" s="27" t="s">
        <v>28</v>
      </c>
      <c r="AW104" s="27" t="s">
        <v>29</v>
      </c>
      <c r="AX104" s="7"/>
    </row>
    <row r="105" spans="1:50" x14ac:dyDescent="0.3">
      <c r="A105" s="34" t="s">
        <v>23</v>
      </c>
      <c r="B105" s="35" t="s">
        <v>24</v>
      </c>
      <c r="C105" s="36">
        <v>7899898601269</v>
      </c>
      <c r="D105" s="44">
        <v>20476</v>
      </c>
      <c r="E105" s="50">
        <v>15000250</v>
      </c>
      <c r="F105" s="37" t="s">
        <v>25</v>
      </c>
      <c r="G105" s="38" t="s">
        <v>26</v>
      </c>
      <c r="H105" s="46" t="s">
        <v>27</v>
      </c>
      <c r="I105" s="39">
        <v>24</v>
      </c>
      <c r="J105" s="28">
        <f>VLOOKUP(E105,' Proposta Distribuidor'!E105:J225,6,)*107.5%</f>
        <v>40.871500000000005</v>
      </c>
      <c r="K105" s="40">
        <v>37.340000000000003</v>
      </c>
      <c r="L105" s="139">
        <f t="shared" si="14"/>
        <v>48.084117647058832</v>
      </c>
      <c r="M105" s="148">
        <f t="shared" si="16"/>
        <v>40.871500000000005</v>
      </c>
      <c r="N105" s="148">
        <f t="shared" si="16"/>
        <v>41.352341176470595</v>
      </c>
      <c r="O105" s="148">
        <f t="shared" si="16"/>
        <v>41.833182352941186</v>
      </c>
      <c r="P105" s="72">
        <f t="shared" si="16"/>
        <v>42.31402352941177</v>
      </c>
      <c r="Q105" s="72">
        <f t="shared" si="16"/>
        <v>42.794864705882361</v>
      </c>
      <c r="R105" s="72">
        <f t="shared" si="16"/>
        <v>43.275705882352952</v>
      </c>
      <c r="S105" s="72">
        <f t="shared" si="16"/>
        <v>43.756547058823536</v>
      </c>
      <c r="T105" s="72">
        <f t="shared" si="16"/>
        <v>44.237388235294119</v>
      </c>
      <c r="U105" s="72">
        <f t="shared" si="16"/>
        <v>44.718229411764703</v>
      </c>
      <c r="V105" s="72">
        <f t="shared" si="16"/>
        <v>48.084117647058832</v>
      </c>
      <c r="W105" s="148">
        <f>VLOOKUP(E:E,'LISTA PREÇO 2022-Vigen 01.02.22'!E:V,18,FALSE)</f>
        <v>38.521276595744681</v>
      </c>
      <c r="X105" s="148">
        <f>VLOOKUP(E:E,'LISTA PREÇO 2022-Vigen 01.02.22'!E:AK,33,FALSE)</f>
        <v>0</v>
      </c>
      <c r="Y105" s="148">
        <f>VLOOKUP(E:E,'LISTA PREÇO 2022-Vigen 01.02.22'!E:AH,30,FALSE)</f>
        <v>0</v>
      </c>
      <c r="Z105" s="148">
        <v>0</v>
      </c>
      <c r="AA105" s="67">
        <f t="shared" si="17"/>
        <v>0.8628397674554531</v>
      </c>
      <c r="AC105" s="40">
        <v>101.41</v>
      </c>
      <c r="AD105" s="41">
        <v>81.489999999999995</v>
      </c>
      <c r="AE105" s="41">
        <v>110.09</v>
      </c>
      <c r="AF105" s="41">
        <v>93.77</v>
      </c>
      <c r="AG105" s="41">
        <v>126.27</v>
      </c>
      <c r="AH105" s="41">
        <v>100.05</v>
      </c>
      <c r="AI105" s="41">
        <v>134.51</v>
      </c>
      <c r="AJ105" s="41">
        <v>100.72</v>
      </c>
      <c r="AK105" s="41">
        <v>135.38</v>
      </c>
      <c r="AL105" s="41">
        <v>101.41</v>
      </c>
      <c r="AM105" s="41">
        <v>136.29</v>
      </c>
      <c r="AN105" s="41">
        <v>104.24</v>
      </c>
      <c r="AO105" s="41">
        <v>139.99</v>
      </c>
      <c r="AP105" s="41">
        <v>90.11</v>
      </c>
      <c r="AQ105" s="41">
        <v>124.57</v>
      </c>
      <c r="AR105" s="42">
        <v>90.65</v>
      </c>
      <c r="AS105" s="42">
        <v>125.32</v>
      </c>
      <c r="AT105" s="42">
        <v>91.21</v>
      </c>
      <c r="AU105" s="42">
        <v>126.09</v>
      </c>
      <c r="AV105" s="39" t="s">
        <v>28</v>
      </c>
      <c r="AW105" s="39" t="s">
        <v>29</v>
      </c>
      <c r="AX105" s="51"/>
    </row>
    <row r="106" spans="1:50" x14ac:dyDescent="0.3">
      <c r="A106" s="19" t="s">
        <v>23</v>
      </c>
      <c r="B106" s="20" t="s">
        <v>24</v>
      </c>
      <c r="C106" s="21">
        <v>7899898601337</v>
      </c>
      <c r="D106" s="22">
        <v>19</v>
      </c>
      <c r="E106" s="23">
        <v>15000252</v>
      </c>
      <c r="F106" s="24" t="s">
        <v>46</v>
      </c>
      <c r="G106" s="25" t="s">
        <v>26</v>
      </c>
      <c r="H106" s="26" t="s">
        <v>27</v>
      </c>
      <c r="I106" s="27">
        <v>24</v>
      </c>
      <c r="J106" s="28">
        <f>VLOOKUP(E106,' Proposta Distribuidor'!E106:J226,6,)*107.5%</f>
        <v>5.68675</v>
      </c>
      <c r="K106" s="28">
        <v>5.19</v>
      </c>
      <c r="L106" s="139">
        <f t="shared" si="14"/>
        <v>6.6902941176470589</v>
      </c>
      <c r="M106" s="148">
        <f t="shared" si="16"/>
        <v>5.68675</v>
      </c>
      <c r="N106" s="148">
        <f t="shared" si="16"/>
        <v>5.7536529411764707</v>
      </c>
      <c r="O106" s="148">
        <f t="shared" si="16"/>
        <v>5.8205558823529415</v>
      </c>
      <c r="P106" s="72">
        <f t="shared" si="16"/>
        <v>5.8874588235294123</v>
      </c>
      <c r="Q106" s="72">
        <f t="shared" si="16"/>
        <v>5.9543617647058822</v>
      </c>
      <c r="R106" s="72">
        <f t="shared" si="16"/>
        <v>6.021264705882353</v>
      </c>
      <c r="S106" s="72">
        <f t="shared" si="16"/>
        <v>6.0881676470588229</v>
      </c>
      <c r="T106" s="72">
        <f t="shared" si="16"/>
        <v>6.1550705882352936</v>
      </c>
      <c r="U106" s="72">
        <f t="shared" si="16"/>
        <v>6.2219735294117635</v>
      </c>
      <c r="V106" s="72">
        <f t="shared" si="16"/>
        <v>6.6902941176470589</v>
      </c>
      <c r="W106" s="148">
        <f>VLOOKUP(E:E,'LISTA PREÇO 2022-Vigen 01.02.22'!E:V,18,FALSE)</f>
        <v>5.3621319578766391</v>
      </c>
      <c r="X106" s="148">
        <f>VLOOKUP(E:E,'LISTA PREÇO 2022-Vigen 01.02.22'!E:AK,33,FALSE)</f>
        <v>0</v>
      </c>
      <c r="Y106" s="148">
        <f>VLOOKUP(E:E,'LISTA PREÇO 2022-Vigen 01.02.22'!E:AH,30,FALSE)</f>
        <v>0</v>
      </c>
      <c r="Z106" s="148">
        <v>0</v>
      </c>
      <c r="AA106" s="67">
        <f t="shared" si="17"/>
        <v>0.86194516493017403</v>
      </c>
      <c r="AC106" s="28">
        <v>15.53</v>
      </c>
      <c r="AD106" s="29">
        <v>12.48</v>
      </c>
      <c r="AE106" s="29">
        <v>16.86</v>
      </c>
      <c r="AF106" s="29">
        <v>14.36</v>
      </c>
      <c r="AG106" s="29">
        <v>19.329999999999998</v>
      </c>
      <c r="AH106" s="29">
        <v>15.32</v>
      </c>
      <c r="AI106" s="29">
        <v>20.59</v>
      </c>
      <c r="AJ106" s="29">
        <v>15.42</v>
      </c>
      <c r="AK106" s="29">
        <v>20.72</v>
      </c>
      <c r="AL106" s="29">
        <v>15.53</v>
      </c>
      <c r="AM106" s="29">
        <v>20.87</v>
      </c>
      <c r="AN106" s="29">
        <v>15.96</v>
      </c>
      <c r="AO106" s="29">
        <v>21.43</v>
      </c>
      <c r="AP106" s="29">
        <v>13.8</v>
      </c>
      <c r="AQ106" s="29">
        <v>19.079999999999998</v>
      </c>
      <c r="AR106" s="30">
        <v>13.88</v>
      </c>
      <c r="AS106" s="30">
        <v>19.190000000000001</v>
      </c>
      <c r="AT106" s="30">
        <v>13.97</v>
      </c>
      <c r="AU106" s="30">
        <v>19.309999999999999</v>
      </c>
      <c r="AV106" s="27" t="s">
        <v>28</v>
      </c>
      <c r="AW106" s="27" t="s">
        <v>29</v>
      </c>
      <c r="AX106" s="7"/>
    </row>
    <row r="107" spans="1:50" x14ac:dyDescent="0.3">
      <c r="A107" s="19" t="s">
        <v>23</v>
      </c>
      <c r="B107" s="20" t="s">
        <v>24</v>
      </c>
      <c r="C107" s="21">
        <v>7899898601283</v>
      </c>
      <c r="D107" s="22">
        <v>20504</v>
      </c>
      <c r="E107" s="23">
        <v>15000261</v>
      </c>
      <c r="F107" s="24" t="s">
        <v>297</v>
      </c>
      <c r="G107" s="25" t="s">
        <v>26</v>
      </c>
      <c r="H107" s="26" t="s">
        <v>27</v>
      </c>
      <c r="I107" s="27">
        <v>50</v>
      </c>
      <c r="J107" s="28">
        <f>VLOOKUP(E107,' Proposta Distribuidor'!E107:J227,6,)*107.5%</f>
        <v>6.826249999999999</v>
      </c>
      <c r="K107" s="28"/>
      <c r="L107" s="139">
        <f t="shared" si="14"/>
        <v>8.030882352941175</v>
      </c>
      <c r="M107" s="148">
        <f t="shared" ref="M107:V116" si="18">$L107*(100%-M$6)</f>
        <v>6.8262499999999982</v>
      </c>
      <c r="N107" s="148">
        <f t="shared" si="18"/>
        <v>6.9065588235294104</v>
      </c>
      <c r="O107" s="148">
        <f t="shared" si="18"/>
        <v>6.9868676470588227</v>
      </c>
      <c r="P107" s="72">
        <f t="shared" si="18"/>
        <v>7.0671764705882341</v>
      </c>
      <c r="Q107" s="72">
        <f t="shared" si="18"/>
        <v>7.1474852941176463</v>
      </c>
      <c r="R107" s="72">
        <f t="shared" si="18"/>
        <v>7.2277941176470577</v>
      </c>
      <c r="S107" s="72">
        <f t="shared" si="18"/>
        <v>7.3081029411764682</v>
      </c>
      <c r="T107" s="72">
        <f t="shared" si="18"/>
        <v>7.3884117647058805</v>
      </c>
      <c r="U107" s="72">
        <f t="shared" si="18"/>
        <v>7.4687205882352909</v>
      </c>
      <c r="V107" s="72">
        <f t="shared" si="18"/>
        <v>8.030882352941175</v>
      </c>
      <c r="W107" s="148">
        <f>VLOOKUP(E:E,'LISTA PREÇO 2022-Vigen 01.02.22'!E:V,18,FALSE)</f>
        <v>0</v>
      </c>
      <c r="X107" s="148">
        <f>VLOOKUP(E:E,'LISTA PREÇO 2022-Vigen 01.02.22'!E:AK,33,FALSE)</f>
        <v>0</v>
      </c>
      <c r="Y107" s="148">
        <f>VLOOKUP(E:E,'LISTA PREÇO 2022-Vigen 01.02.22'!E:AH,30,FALSE)</f>
        <v>0</v>
      </c>
      <c r="Z107" s="148">
        <v>0</v>
      </c>
      <c r="AA107" s="67">
        <f t="shared" si="17"/>
        <v>0</v>
      </c>
      <c r="AC107" s="28">
        <v>27.85</v>
      </c>
      <c r="AD107" s="29">
        <v>22.38</v>
      </c>
      <c r="AE107" s="29">
        <v>30.23</v>
      </c>
      <c r="AF107" s="29">
        <v>25.75</v>
      </c>
      <c r="AG107" s="29">
        <v>34.67</v>
      </c>
      <c r="AH107" s="29">
        <v>27.47</v>
      </c>
      <c r="AI107" s="29">
        <v>36.93</v>
      </c>
      <c r="AJ107" s="29">
        <v>27.66</v>
      </c>
      <c r="AK107" s="29">
        <v>37.18</v>
      </c>
      <c r="AL107" s="29">
        <v>27.85</v>
      </c>
      <c r="AM107" s="29">
        <v>37.43</v>
      </c>
      <c r="AN107" s="29">
        <v>28.63</v>
      </c>
      <c r="AO107" s="29">
        <v>38.450000000000003</v>
      </c>
      <c r="AP107" s="29">
        <v>24.75</v>
      </c>
      <c r="AQ107" s="29">
        <v>34.22</v>
      </c>
      <c r="AR107" s="30">
        <v>24.9</v>
      </c>
      <c r="AS107" s="30">
        <v>34.42</v>
      </c>
      <c r="AT107" s="30">
        <v>25.05</v>
      </c>
      <c r="AU107" s="30">
        <v>34.630000000000003</v>
      </c>
      <c r="AV107" s="27" t="s">
        <v>28</v>
      </c>
      <c r="AW107" s="27" t="s">
        <v>29</v>
      </c>
      <c r="AX107" s="7"/>
    </row>
    <row r="108" spans="1:50" x14ac:dyDescent="0.3">
      <c r="A108" s="19" t="s">
        <v>23</v>
      </c>
      <c r="B108" s="20" t="s">
        <v>24</v>
      </c>
      <c r="C108" s="21">
        <v>7899898601450</v>
      </c>
      <c r="D108" s="22">
        <v>20746</v>
      </c>
      <c r="E108" s="23">
        <v>15000262</v>
      </c>
      <c r="F108" s="24" t="s">
        <v>298</v>
      </c>
      <c r="G108" s="25" t="s">
        <v>26</v>
      </c>
      <c r="H108" s="26" t="s">
        <v>27</v>
      </c>
      <c r="I108" s="27">
        <v>24</v>
      </c>
      <c r="J108" s="28">
        <f>VLOOKUP(E108,' Proposta Distribuidor'!E108:J228,6,)*107.5%</f>
        <v>5.68675</v>
      </c>
      <c r="K108" s="28"/>
      <c r="L108" s="139">
        <f t="shared" si="14"/>
        <v>6.6902941176470589</v>
      </c>
      <c r="M108" s="148">
        <f t="shared" si="18"/>
        <v>5.68675</v>
      </c>
      <c r="N108" s="148">
        <f t="shared" si="18"/>
        <v>5.7536529411764707</v>
      </c>
      <c r="O108" s="148">
        <f t="shared" si="18"/>
        <v>5.8205558823529415</v>
      </c>
      <c r="P108" s="72">
        <f t="shared" si="18"/>
        <v>5.8874588235294123</v>
      </c>
      <c r="Q108" s="72">
        <f t="shared" si="18"/>
        <v>5.9543617647058822</v>
      </c>
      <c r="R108" s="72">
        <f t="shared" si="18"/>
        <v>6.021264705882353</v>
      </c>
      <c r="S108" s="72">
        <f t="shared" si="18"/>
        <v>6.0881676470588229</v>
      </c>
      <c r="T108" s="72">
        <f t="shared" si="18"/>
        <v>6.1550705882352936</v>
      </c>
      <c r="U108" s="72">
        <f t="shared" si="18"/>
        <v>6.2219735294117635</v>
      </c>
      <c r="V108" s="72">
        <f t="shared" si="18"/>
        <v>6.6902941176470589</v>
      </c>
      <c r="W108" s="148">
        <f>VLOOKUP(E:E,'LISTA PREÇO 2022-Vigen 01.02.22'!E:V,18,FALSE)</f>
        <v>0</v>
      </c>
      <c r="X108" s="148">
        <f>VLOOKUP(E:E,'LISTA PREÇO 2022-Vigen 01.02.22'!E:AK,33,FALSE)</f>
        <v>0</v>
      </c>
      <c r="Y108" s="148">
        <f>VLOOKUP(E:E,'LISTA PREÇO 2022-Vigen 01.02.22'!E:AH,30,FALSE)</f>
        <v>0</v>
      </c>
      <c r="Z108" s="148">
        <v>0</v>
      </c>
      <c r="AA108" s="67">
        <f t="shared" si="17"/>
        <v>0</v>
      </c>
      <c r="AC108" s="28">
        <v>21.66</v>
      </c>
      <c r="AD108" s="29">
        <v>17.399999999999999</v>
      </c>
      <c r="AE108" s="29">
        <v>23.5</v>
      </c>
      <c r="AF108" s="29">
        <v>20.02</v>
      </c>
      <c r="AG108" s="29">
        <v>26.95</v>
      </c>
      <c r="AH108" s="29">
        <v>21.37</v>
      </c>
      <c r="AI108" s="29">
        <v>28.73</v>
      </c>
      <c r="AJ108" s="29">
        <v>21.51</v>
      </c>
      <c r="AK108" s="29">
        <v>28.91</v>
      </c>
      <c r="AL108" s="29">
        <v>21.66</v>
      </c>
      <c r="AM108" s="29">
        <v>29.11</v>
      </c>
      <c r="AN108" s="29">
        <v>22.27</v>
      </c>
      <c r="AO108" s="29">
        <v>29.91</v>
      </c>
      <c r="AP108" s="29">
        <v>19.25</v>
      </c>
      <c r="AQ108" s="29">
        <v>26.61</v>
      </c>
      <c r="AR108" s="30">
        <v>19.36</v>
      </c>
      <c r="AS108" s="30">
        <v>26.76</v>
      </c>
      <c r="AT108" s="30">
        <v>19.48</v>
      </c>
      <c r="AU108" s="30">
        <v>26.93</v>
      </c>
      <c r="AV108" s="27" t="s">
        <v>28</v>
      </c>
      <c r="AW108" s="27" t="s">
        <v>29</v>
      </c>
      <c r="AX108" s="7"/>
    </row>
    <row r="109" spans="1:50" x14ac:dyDescent="0.3">
      <c r="A109" s="34" t="s">
        <v>23</v>
      </c>
      <c r="B109" s="35" t="s">
        <v>24</v>
      </c>
      <c r="C109" s="36">
        <v>7899898600996</v>
      </c>
      <c r="D109" s="44">
        <v>19584</v>
      </c>
      <c r="E109" s="50">
        <v>15000231</v>
      </c>
      <c r="F109" s="37" t="s">
        <v>38</v>
      </c>
      <c r="G109" s="38" t="s">
        <v>26</v>
      </c>
      <c r="H109" s="46" t="s">
        <v>27</v>
      </c>
      <c r="I109" s="39">
        <v>24</v>
      </c>
      <c r="J109" s="28">
        <f>VLOOKUP(E109,' Proposta Distribuidor'!E109:J229,6,)*107.5%</f>
        <v>30.562249999999999</v>
      </c>
      <c r="K109" s="40">
        <v>27.918709759999995</v>
      </c>
      <c r="L109" s="139">
        <f t="shared" si="14"/>
        <v>35.955588235294115</v>
      </c>
      <c r="M109" s="148">
        <f t="shared" si="18"/>
        <v>30.562249999999999</v>
      </c>
      <c r="N109" s="148">
        <f t="shared" si="18"/>
        <v>30.921805882352938</v>
      </c>
      <c r="O109" s="148">
        <f t="shared" si="18"/>
        <v>31.281361764705881</v>
      </c>
      <c r="P109" s="72">
        <f t="shared" si="18"/>
        <v>31.640917647058821</v>
      </c>
      <c r="Q109" s="72">
        <f t="shared" si="18"/>
        <v>32.000473529411764</v>
      </c>
      <c r="R109" s="72">
        <f t="shared" si="18"/>
        <v>32.360029411764707</v>
      </c>
      <c r="S109" s="72">
        <f t="shared" si="18"/>
        <v>32.719585294117643</v>
      </c>
      <c r="T109" s="72">
        <f t="shared" si="18"/>
        <v>33.079141176470586</v>
      </c>
      <c r="U109" s="72">
        <f t="shared" si="18"/>
        <v>33.438697058823522</v>
      </c>
      <c r="V109" s="72">
        <f t="shared" si="18"/>
        <v>35.955588235294115</v>
      </c>
      <c r="W109" s="148">
        <f>VLOOKUP(E:E,'LISTA PREÇO 2022-Vigen 01.02.22'!E:V,18,FALSE)</f>
        <v>29.118279569892469</v>
      </c>
      <c r="X109" s="148">
        <f>VLOOKUP(E:E,'LISTA PREÇO 2022-Vigen 01.02.22'!E:AK,33,FALSE)</f>
        <v>0</v>
      </c>
      <c r="Y109" s="148">
        <f>VLOOKUP(E:E,'LISTA PREÇO 2022-Vigen 01.02.22'!E:AH,30,FALSE)</f>
        <v>0</v>
      </c>
      <c r="Z109" s="148">
        <v>0</v>
      </c>
      <c r="AA109" s="67">
        <f t="shared" si="17"/>
        <v>0.86275291671551946</v>
      </c>
      <c r="AC109" s="40">
        <v>133.44999999999999</v>
      </c>
      <c r="AD109" s="41">
        <v>107.24</v>
      </c>
      <c r="AE109" s="41">
        <v>144.87</v>
      </c>
      <c r="AF109" s="41">
        <v>123.39</v>
      </c>
      <c r="AG109" s="41">
        <v>166.15</v>
      </c>
      <c r="AH109" s="41">
        <v>131.66</v>
      </c>
      <c r="AI109" s="41">
        <v>177</v>
      </c>
      <c r="AJ109" s="41">
        <v>132.55000000000001</v>
      </c>
      <c r="AK109" s="41">
        <v>178.17</v>
      </c>
      <c r="AL109" s="41">
        <v>133.44999999999999</v>
      </c>
      <c r="AM109" s="41">
        <v>179.35</v>
      </c>
      <c r="AN109" s="41">
        <v>137.18</v>
      </c>
      <c r="AO109" s="41">
        <v>184.23</v>
      </c>
      <c r="AP109" s="41">
        <v>118.58</v>
      </c>
      <c r="AQ109" s="41">
        <v>163.93</v>
      </c>
      <c r="AR109" s="42">
        <v>119.29</v>
      </c>
      <c r="AS109" s="42">
        <v>164.91</v>
      </c>
      <c r="AT109" s="42">
        <v>120.02</v>
      </c>
      <c r="AU109" s="42">
        <v>165.92</v>
      </c>
      <c r="AV109" s="39" t="s">
        <v>28</v>
      </c>
      <c r="AW109" s="39" t="s">
        <v>29</v>
      </c>
      <c r="AX109" s="51"/>
    </row>
    <row r="110" spans="1:50" x14ac:dyDescent="0.3">
      <c r="A110" s="19" t="s">
        <v>23</v>
      </c>
      <c r="B110" s="20" t="s">
        <v>24</v>
      </c>
      <c r="C110" s="21">
        <v>7899898600958</v>
      </c>
      <c r="D110" s="22">
        <v>19969</v>
      </c>
      <c r="E110" s="23">
        <v>15000241</v>
      </c>
      <c r="F110" s="24" t="s">
        <v>34</v>
      </c>
      <c r="G110" s="25" t="s">
        <v>26</v>
      </c>
      <c r="H110" s="26" t="s">
        <v>27</v>
      </c>
      <c r="I110" s="27">
        <v>50</v>
      </c>
      <c r="J110" s="28">
        <f>VLOOKUP(E110,' Proposta Distribuidor'!E110:J230,6,)*107.5%</f>
        <v>10.148</v>
      </c>
      <c r="K110" s="28">
        <v>8.9899999999999984</v>
      </c>
      <c r="L110" s="139">
        <f t="shared" si="14"/>
        <v>11.938823529411765</v>
      </c>
      <c r="M110" s="148">
        <f t="shared" si="18"/>
        <v>10.148</v>
      </c>
      <c r="N110" s="148">
        <f t="shared" si="18"/>
        <v>10.267388235294119</v>
      </c>
      <c r="O110" s="148">
        <f t="shared" si="18"/>
        <v>10.386776470588236</v>
      </c>
      <c r="P110" s="72">
        <f t="shared" si="18"/>
        <v>10.506164705882354</v>
      </c>
      <c r="Q110" s="72">
        <f t="shared" si="18"/>
        <v>10.625552941176471</v>
      </c>
      <c r="R110" s="72">
        <f t="shared" si="18"/>
        <v>10.744941176470588</v>
      </c>
      <c r="S110" s="72">
        <f t="shared" si="18"/>
        <v>10.864329411764706</v>
      </c>
      <c r="T110" s="72">
        <f t="shared" si="18"/>
        <v>10.983717647058823</v>
      </c>
      <c r="U110" s="72">
        <f t="shared" si="18"/>
        <v>11.10310588235294</v>
      </c>
      <c r="V110" s="72">
        <f t="shared" si="18"/>
        <v>11.938823529411765</v>
      </c>
      <c r="W110" s="148">
        <f>VLOOKUP(E:E,'LISTA PREÇO 2022-Vigen 01.02.22'!E:V,18,FALSE)</f>
        <v>9.3645833333333339</v>
      </c>
      <c r="X110" s="148">
        <f>VLOOKUP(E:E,'LISTA PREÇO 2022-Vigen 01.02.22'!E:AK,33,FALSE)</f>
        <v>0</v>
      </c>
      <c r="Y110" s="148">
        <f>VLOOKUP(E:E,'LISTA PREÇO 2022-Vigen 01.02.22'!E:AH,30,FALSE)</f>
        <v>0</v>
      </c>
      <c r="Z110" s="148">
        <v>0</v>
      </c>
      <c r="AA110" s="67">
        <f t="shared" si="17"/>
        <v>0.83667279814303841</v>
      </c>
      <c r="AC110" s="28">
        <v>35.53</v>
      </c>
      <c r="AD110" s="29">
        <v>28.55</v>
      </c>
      <c r="AE110" s="29">
        <v>38.57</v>
      </c>
      <c r="AF110" s="29">
        <v>32.85</v>
      </c>
      <c r="AG110" s="29">
        <v>44.23</v>
      </c>
      <c r="AH110" s="29">
        <v>35.049999999999997</v>
      </c>
      <c r="AI110" s="29">
        <v>47.12</v>
      </c>
      <c r="AJ110" s="29">
        <v>35.29</v>
      </c>
      <c r="AK110" s="29">
        <v>47.43</v>
      </c>
      <c r="AL110" s="29">
        <v>35.53</v>
      </c>
      <c r="AM110" s="29">
        <v>47.75</v>
      </c>
      <c r="AN110" s="29">
        <v>36.520000000000003</v>
      </c>
      <c r="AO110" s="29">
        <v>49.05</v>
      </c>
      <c r="AP110" s="29">
        <v>31.57</v>
      </c>
      <c r="AQ110" s="29">
        <v>43.64</v>
      </c>
      <c r="AR110" s="30">
        <v>31.76</v>
      </c>
      <c r="AS110" s="30">
        <v>43.91</v>
      </c>
      <c r="AT110" s="30">
        <v>31.96</v>
      </c>
      <c r="AU110" s="30">
        <v>44.18</v>
      </c>
      <c r="AV110" s="27" t="s">
        <v>28</v>
      </c>
      <c r="AW110" s="27" t="s">
        <v>29</v>
      </c>
      <c r="AX110" s="7"/>
    </row>
    <row r="111" spans="1:50" x14ac:dyDescent="0.3">
      <c r="A111" s="19" t="s">
        <v>23</v>
      </c>
      <c r="B111" s="20" t="s">
        <v>24</v>
      </c>
      <c r="C111" s="21">
        <v>7899898601160</v>
      </c>
      <c r="D111" s="22">
        <v>19972</v>
      </c>
      <c r="E111" s="23">
        <v>15000244</v>
      </c>
      <c r="F111" s="24" t="s">
        <v>31</v>
      </c>
      <c r="G111" s="25" t="s">
        <v>26</v>
      </c>
      <c r="H111" s="26" t="s">
        <v>27</v>
      </c>
      <c r="I111" s="27">
        <v>50</v>
      </c>
      <c r="J111" s="28">
        <f>VLOOKUP(E111,' Proposta Distribuidor'!E111:J231,6,)*107.5%</f>
        <v>10.148</v>
      </c>
      <c r="K111" s="28">
        <v>8.9899999999999984</v>
      </c>
      <c r="L111" s="139">
        <f t="shared" si="14"/>
        <v>11.938823529411765</v>
      </c>
      <c r="M111" s="148">
        <f t="shared" si="18"/>
        <v>10.148</v>
      </c>
      <c r="N111" s="148">
        <f t="shared" si="18"/>
        <v>10.267388235294119</v>
      </c>
      <c r="O111" s="148">
        <f t="shared" si="18"/>
        <v>10.386776470588236</v>
      </c>
      <c r="P111" s="72">
        <f t="shared" si="18"/>
        <v>10.506164705882354</v>
      </c>
      <c r="Q111" s="72">
        <f t="shared" si="18"/>
        <v>10.625552941176471</v>
      </c>
      <c r="R111" s="72">
        <f t="shared" si="18"/>
        <v>10.744941176470588</v>
      </c>
      <c r="S111" s="72">
        <f t="shared" si="18"/>
        <v>10.864329411764706</v>
      </c>
      <c r="T111" s="72">
        <f t="shared" si="18"/>
        <v>10.983717647058823</v>
      </c>
      <c r="U111" s="72">
        <f t="shared" si="18"/>
        <v>11.10310588235294</v>
      </c>
      <c r="V111" s="72">
        <f t="shared" si="18"/>
        <v>11.938823529411765</v>
      </c>
      <c r="W111" s="148">
        <f>VLOOKUP(E:E,'LISTA PREÇO 2022-Vigen 01.02.22'!E:V,18,FALSE)</f>
        <v>9.3645833333333339</v>
      </c>
      <c r="X111" s="148">
        <f>VLOOKUP(E:E,'LISTA PREÇO 2022-Vigen 01.02.22'!E:AK,33,FALSE)</f>
        <v>0</v>
      </c>
      <c r="Y111" s="148">
        <f>VLOOKUP(E:E,'LISTA PREÇO 2022-Vigen 01.02.22'!E:AH,30,FALSE)</f>
        <v>0</v>
      </c>
      <c r="Z111" s="148">
        <v>0</v>
      </c>
      <c r="AA111" s="67">
        <f t="shared" si="17"/>
        <v>0.83667279814303841</v>
      </c>
      <c r="AC111" s="28">
        <v>35.53</v>
      </c>
      <c r="AD111" s="29">
        <v>28.55</v>
      </c>
      <c r="AE111" s="29">
        <v>38.57</v>
      </c>
      <c r="AF111" s="29">
        <v>32.85</v>
      </c>
      <c r="AG111" s="29">
        <v>44.23</v>
      </c>
      <c r="AH111" s="29">
        <v>35.049999999999997</v>
      </c>
      <c r="AI111" s="29">
        <v>47.12</v>
      </c>
      <c r="AJ111" s="29">
        <v>35.29</v>
      </c>
      <c r="AK111" s="29">
        <v>47.43</v>
      </c>
      <c r="AL111" s="29">
        <v>35.53</v>
      </c>
      <c r="AM111" s="29">
        <v>47.75</v>
      </c>
      <c r="AN111" s="29">
        <v>36.520000000000003</v>
      </c>
      <c r="AO111" s="29">
        <v>49.05</v>
      </c>
      <c r="AP111" s="29">
        <v>31.57</v>
      </c>
      <c r="AQ111" s="29">
        <v>43.64</v>
      </c>
      <c r="AR111" s="30">
        <v>31.76</v>
      </c>
      <c r="AS111" s="30">
        <v>43.91</v>
      </c>
      <c r="AT111" s="30">
        <v>31.96</v>
      </c>
      <c r="AU111" s="30">
        <v>44.18</v>
      </c>
      <c r="AV111" s="27" t="s">
        <v>28</v>
      </c>
      <c r="AW111" s="27" t="s">
        <v>29</v>
      </c>
      <c r="AX111" s="7"/>
    </row>
    <row r="112" spans="1:50" x14ac:dyDescent="0.3">
      <c r="A112" s="19" t="s">
        <v>23</v>
      </c>
      <c r="B112" s="20" t="s">
        <v>24</v>
      </c>
      <c r="C112" s="21">
        <v>7899898600972</v>
      </c>
      <c r="D112" s="22">
        <v>19970</v>
      </c>
      <c r="E112" s="23">
        <v>15000242</v>
      </c>
      <c r="F112" s="24" t="s">
        <v>33</v>
      </c>
      <c r="G112" s="25" t="s">
        <v>26</v>
      </c>
      <c r="H112" s="26" t="s">
        <v>27</v>
      </c>
      <c r="I112" s="27">
        <v>50</v>
      </c>
      <c r="J112" s="28">
        <f>VLOOKUP(E112,' Proposta Distribuidor'!E112:J232,6,)*107.5%</f>
        <v>10.148</v>
      </c>
      <c r="K112" s="28">
        <v>8.9899999999999984</v>
      </c>
      <c r="L112" s="139">
        <f t="shared" si="14"/>
        <v>11.938823529411765</v>
      </c>
      <c r="M112" s="148">
        <f t="shared" si="18"/>
        <v>10.148</v>
      </c>
      <c r="N112" s="148">
        <f t="shared" si="18"/>
        <v>10.267388235294119</v>
      </c>
      <c r="O112" s="148">
        <f t="shared" si="18"/>
        <v>10.386776470588236</v>
      </c>
      <c r="P112" s="72">
        <f t="shared" si="18"/>
        <v>10.506164705882354</v>
      </c>
      <c r="Q112" s="72">
        <f t="shared" si="18"/>
        <v>10.625552941176471</v>
      </c>
      <c r="R112" s="72">
        <f t="shared" si="18"/>
        <v>10.744941176470588</v>
      </c>
      <c r="S112" s="72">
        <f t="shared" si="18"/>
        <v>10.864329411764706</v>
      </c>
      <c r="T112" s="72">
        <f t="shared" si="18"/>
        <v>10.983717647058823</v>
      </c>
      <c r="U112" s="72">
        <f t="shared" si="18"/>
        <v>11.10310588235294</v>
      </c>
      <c r="V112" s="72">
        <f t="shared" si="18"/>
        <v>11.938823529411765</v>
      </c>
      <c r="W112" s="148">
        <f>VLOOKUP(E:E,'LISTA PREÇO 2022-Vigen 01.02.22'!E:V,18,FALSE)</f>
        <v>9.3645833333333339</v>
      </c>
      <c r="X112" s="148">
        <f>VLOOKUP(E:E,'LISTA PREÇO 2022-Vigen 01.02.22'!E:AK,33,FALSE)</f>
        <v>0</v>
      </c>
      <c r="Y112" s="148">
        <f>VLOOKUP(E:E,'LISTA PREÇO 2022-Vigen 01.02.22'!E:AH,30,FALSE)</f>
        <v>0</v>
      </c>
      <c r="Z112" s="148">
        <v>0</v>
      </c>
      <c r="AA112" s="67">
        <f t="shared" si="17"/>
        <v>0.83667279814303841</v>
      </c>
      <c r="AC112" s="28">
        <v>35.53</v>
      </c>
      <c r="AD112" s="29">
        <v>28.55</v>
      </c>
      <c r="AE112" s="29">
        <v>38.57</v>
      </c>
      <c r="AF112" s="29">
        <v>32.85</v>
      </c>
      <c r="AG112" s="29">
        <v>44.23</v>
      </c>
      <c r="AH112" s="29">
        <v>35.049999999999997</v>
      </c>
      <c r="AI112" s="29">
        <v>47.12</v>
      </c>
      <c r="AJ112" s="29">
        <v>35.29</v>
      </c>
      <c r="AK112" s="29">
        <v>47.43</v>
      </c>
      <c r="AL112" s="29">
        <v>35.53</v>
      </c>
      <c r="AM112" s="29">
        <v>47.75</v>
      </c>
      <c r="AN112" s="29">
        <v>36.520000000000003</v>
      </c>
      <c r="AO112" s="29">
        <v>49.05</v>
      </c>
      <c r="AP112" s="29">
        <v>31.57</v>
      </c>
      <c r="AQ112" s="29">
        <v>43.64</v>
      </c>
      <c r="AR112" s="30">
        <v>31.76</v>
      </c>
      <c r="AS112" s="30">
        <v>43.91</v>
      </c>
      <c r="AT112" s="30">
        <v>31.96</v>
      </c>
      <c r="AU112" s="30">
        <v>44.18</v>
      </c>
      <c r="AV112" s="27" t="s">
        <v>28</v>
      </c>
      <c r="AW112" s="27" t="s">
        <v>29</v>
      </c>
      <c r="AX112" s="7"/>
    </row>
    <row r="113" spans="1:51" x14ac:dyDescent="0.3">
      <c r="A113" s="19" t="s">
        <v>23</v>
      </c>
      <c r="B113" s="20" t="s">
        <v>24</v>
      </c>
      <c r="C113" s="21">
        <v>7899898601207</v>
      </c>
      <c r="D113" s="22">
        <v>19974</v>
      </c>
      <c r="E113" s="23">
        <v>15000246</v>
      </c>
      <c r="F113" s="24" t="s">
        <v>224</v>
      </c>
      <c r="G113" s="25" t="s">
        <v>26</v>
      </c>
      <c r="H113" s="26" t="s">
        <v>27</v>
      </c>
      <c r="I113" s="27">
        <v>50</v>
      </c>
      <c r="J113" s="28">
        <f>VLOOKUP(E113,' Proposta Distribuidor'!E113:J233,6,)*107.5%</f>
        <v>16.909749999999999</v>
      </c>
      <c r="K113" s="28">
        <v>14.099999999999998</v>
      </c>
      <c r="L113" s="139">
        <f t="shared" si="14"/>
        <v>19.893823529411765</v>
      </c>
      <c r="M113" s="148">
        <f t="shared" si="18"/>
        <v>16.909749999999999</v>
      </c>
      <c r="N113" s="148">
        <f t="shared" si="18"/>
        <v>17.108688235294117</v>
      </c>
      <c r="O113" s="148">
        <f t="shared" si="18"/>
        <v>17.307626470588236</v>
      </c>
      <c r="P113" s="72">
        <f t="shared" si="18"/>
        <v>17.506564705882354</v>
      </c>
      <c r="Q113" s="72">
        <f t="shared" si="18"/>
        <v>17.705502941176473</v>
      </c>
      <c r="R113" s="72">
        <f t="shared" si="18"/>
        <v>17.904441176470588</v>
      </c>
      <c r="S113" s="72">
        <f t="shared" si="18"/>
        <v>18.103379411764706</v>
      </c>
      <c r="T113" s="72">
        <f t="shared" si="18"/>
        <v>18.302317647058821</v>
      </c>
      <c r="U113" s="72">
        <f t="shared" si="18"/>
        <v>18.50125588235294</v>
      </c>
      <c r="V113" s="72">
        <f t="shared" si="18"/>
        <v>19.893823529411765</v>
      </c>
      <c r="W113" s="148">
        <f>VLOOKUP(E:E,'LISTA PREÇO 2022-Vigen 01.02.22'!E:V,18,FALSE)</f>
        <v>14.25</v>
      </c>
      <c r="X113" s="148">
        <f>VLOOKUP(E:E,'LISTA PREÇO 2022-Vigen 01.02.22'!E:AK,33,FALSE)</f>
        <v>0</v>
      </c>
      <c r="Y113" s="148">
        <f>VLOOKUP(E:E,'LISTA PREÇO 2022-Vigen 01.02.22'!E:AH,30,FALSE)</f>
        <v>0</v>
      </c>
      <c r="Z113" s="148">
        <v>0</v>
      </c>
      <c r="AA113" s="67">
        <f t="shared" si="17"/>
        <v>0.78751410675300726</v>
      </c>
      <c r="AC113" s="28">
        <v>83.67</v>
      </c>
      <c r="AD113" s="29">
        <v>67.239999999999995</v>
      </c>
      <c r="AE113" s="29">
        <v>90.83</v>
      </c>
      <c r="AF113" s="29">
        <v>77.36</v>
      </c>
      <c r="AG113" s="29">
        <v>104.17</v>
      </c>
      <c r="AH113" s="29">
        <v>82.54</v>
      </c>
      <c r="AI113" s="29">
        <v>110.96</v>
      </c>
      <c r="AJ113" s="29">
        <v>83.1</v>
      </c>
      <c r="AK113" s="29">
        <v>111.7</v>
      </c>
      <c r="AL113" s="29">
        <v>83.67</v>
      </c>
      <c r="AM113" s="29">
        <v>112.45</v>
      </c>
      <c r="AN113" s="29">
        <v>86.01</v>
      </c>
      <c r="AO113" s="29">
        <v>115.51</v>
      </c>
      <c r="AP113" s="29">
        <v>74.34</v>
      </c>
      <c r="AQ113" s="29">
        <v>102.77</v>
      </c>
      <c r="AR113" s="30">
        <v>74.790000000000006</v>
      </c>
      <c r="AS113" s="30">
        <v>103.39</v>
      </c>
      <c r="AT113" s="30">
        <v>75.25</v>
      </c>
      <c r="AU113" s="30">
        <v>104.03</v>
      </c>
      <c r="AV113" s="27" t="s">
        <v>28</v>
      </c>
      <c r="AW113" s="27" t="s">
        <v>29</v>
      </c>
      <c r="AX113" s="7"/>
    </row>
    <row r="114" spans="1:51" x14ac:dyDescent="0.3">
      <c r="A114" s="19" t="s">
        <v>23</v>
      </c>
      <c r="B114" s="20" t="s">
        <v>24</v>
      </c>
      <c r="C114" s="21">
        <v>7899898600989</v>
      </c>
      <c r="D114" s="22">
        <v>19971</v>
      </c>
      <c r="E114" s="23">
        <v>15000243</v>
      </c>
      <c r="F114" s="24" t="s">
        <v>32</v>
      </c>
      <c r="G114" s="25" t="s">
        <v>26</v>
      </c>
      <c r="H114" s="26" t="s">
        <v>27</v>
      </c>
      <c r="I114" s="27">
        <v>50</v>
      </c>
      <c r="J114" s="28">
        <f>VLOOKUP(E114,' Proposta Distribuidor'!E114:J234,6,)*107.5%</f>
        <v>10.148</v>
      </c>
      <c r="K114" s="28">
        <v>8.9899999999999984</v>
      </c>
      <c r="L114" s="139">
        <f t="shared" si="14"/>
        <v>11.938823529411765</v>
      </c>
      <c r="M114" s="148">
        <f t="shared" si="18"/>
        <v>10.148</v>
      </c>
      <c r="N114" s="148">
        <f t="shared" si="18"/>
        <v>10.267388235294119</v>
      </c>
      <c r="O114" s="148">
        <f t="shared" si="18"/>
        <v>10.386776470588236</v>
      </c>
      <c r="P114" s="72">
        <f t="shared" si="18"/>
        <v>10.506164705882354</v>
      </c>
      <c r="Q114" s="72">
        <f t="shared" si="18"/>
        <v>10.625552941176471</v>
      </c>
      <c r="R114" s="72">
        <f t="shared" si="18"/>
        <v>10.744941176470588</v>
      </c>
      <c r="S114" s="72">
        <f t="shared" si="18"/>
        <v>10.864329411764706</v>
      </c>
      <c r="T114" s="72">
        <f t="shared" si="18"/>
        <v>10.983717647058823</v>
      </c>
      <c r="U114" s="72">
        <f t="shared" si="18"/>
        <v>11.10310588235294</v>
      </c>
      <c r="V114" s="72">
        <f t="shared" si="18"/>
        <v>11.938823529411765</v>
      </c>
      <c r="W114" s="148">
        <f>VLOOKUP(E:E,'LISTA PREÇO 2022-Vigen 01.02.22'!E:V,18,FALSE)</f>
        <v>9.3645833333333339</v>
      </c>
      <c r="X114" s="148">
        <f>VLOOKUP(E:E,'LISTA PREÇO 2022-Vigen 01.02.22'!E:AK,33,FALSE)</f>
        <v>0</v>
      </c>
      <c r="Y114" s="148">
        <f>VLOOKUP(E:E,'LISTA PREÇO 2022-Vigen 01.02.22'!E:AH,30,FALSE)</f>
        <v>0</v>
      </c>
      <c r="Z114" s="148">
        <v>0</v>
      </c>
      <c r="AA114" s="67">
        <f t="shared" si="17"/>
        <v>0.83667279814303841</v>
      </c>
      <c r="AC114" s="28">
        <v>35.53</v>
      </c>
      <c r="AD114" s="29">
        <v>28.55</v>
      </c>
      <c r="AE114" s="29">
        <v>38.57</v>
      </c>
      <c r="AF114" s="29">
        <v>32.85</v>
      </c>
      <c r="AG114" s="29">
        <v>44.23</v>
      </c>
      <c r="AH114" s="29">
        <v>35.049999999999997</v>
      </c>
      <c r="AI114" s="29">
        <v>47.12</v>
      </c>
      <c r="AJ114" s="29">
        <v>35.29</v>
      </c>
      <c r="AK114" s="29">
        <v>47.43</v>
      </c>
      <c r="AL114" s="29">
        <v>35.53</v>
      </c>
      <c r="AM114" s="29">
        <v>47.75</v>
      </c>
      <c r="AN114" s="29">
        <v>36.520000000000003</v>
      </c>
      <c r="AO114" s="29">
        <v>49.05</v>
      </c>
      <c r="AP114" s="29">
        <v>31.57</v>
      </c>
      <c r="AQ114" s="29">
        <v>43.64</v>
      </c>
      <c r="AR114" s="30">
        <v>31.76</v>
      </c>
      <c r="AS114" s="30">
        <v>43.91</v>
      </c>
      <c r="AT114" s="30">
        <v>31.96</v>
      </c>
      <c r="AU114" s="30">
        <v>44.18</v>
      </c>
      <c r="AV114" s="27" t="s">
        <v>28</v>
      </c>
      <c r="AW114" s="27" t="s">
        <v>29</v>
      </c>
      <c r="AX114" s="7"/>
    </row>
    <row r="115" spans="1:51" x14ac:dyDescent="0.3">
      <c r="A115" s="19" t="s">
        <v>23</v>
      </c>
      <c r="B115" s="20" t="s">
        <v>24</v>
      </c>
      <c r="C115" s="21">
        <v>7899898601535</v>
      </c>
      <c r="D115" s="22">
        <v>22393</v>
      </c>
      <c r="E115" s="23">
        <v>15000259</v>
      </c>
      <c r="F115" s="24" t="s">
        <v>47</v>
      </c>
      <c r="G115" s="25">
        <v>21069030</v>
      </c>
      <c r="H115" s="26" t="s">
        <v>27</v>
      </c>
      <c r="I115" s="27">
        <v>100</v>
      </c>
      <c r="J115" s="28">
        <f>VLOOKUP(E115,' Proposta Distribuidor'!E115:J235,6,)*107.5%</f>
        <v>1.72</v>
      </c>
      <c r="K115" s="28">
        <v>1.45</v>
      </c>
      <c r="L115" s="139">
        <f t="shared" si="14"/>
        <v>2.0235294117647058</v>
      </c>
      <c r="M115" s="148">
        <f t="shared" si="18"/>
        <v>1.72</v>
      </c>
      <c r="N115" s="148">
        <f t="shared" si="18"/>
        <v>1.7402352941176469</v>
      </c>
      <c r="O115" s="148">
        <f t="shared" si="18"/>
        <v>1.760470588235294</v>
      </c>
      <c r="P115" s="72">
        <f t="shared" si="18"/>
        <v>1.7807058823529411</v>
      </c>
      <c r="Q115" s="72">
        <f t="shared" si="18"/>
        <v>1.8009411764705883</v>
      </c>
      <c r="R115" s="72">
        <f t="shared" si="18"/>
        <v>1.8211764705882352</v>
      </c>
      <c r="S115" s="72">
        <f t="shared" si="18"/>
        <v>1.8414117647058821</v>
      </c>
      <c r="T115" s="72">
        <f t="shared" si="18"/>
        <v>1.8616470588235292</v>
      </c>
      <c r="U115" s="72">
        <f t="shared" si="18"/>
        <v>1.8818823529411761</v>
      </c>
      <c r="V115" s="72">
        <f t="shared" si="18"/>
        <v>2.0235294117647058</v>
      </c>
      <c r="W115" s="148">
        <f>VLOOKUP(E:E,'LISTA PREÇO 2022-Vigen 01.02.22'!E:V,18,FALSE)</f>
        <v>1.4479166666666665</v>
      </c>
      <c r="X115" s="148">
        <f>VLOOKUP(E:E,'LISTA PREÇO 2022-Vigen 01.02.22'!E:AK,33,FALSE)</f>
        <v>0</v>
      </c>
      <c r="Y115" s="148">
        <f>VLOOKUP(E:E,'LISTA PREÇO 2022-Vigen 01.02.22'!E:AH,30,FALSE)</f>
        <v>0</v>
      </c>
      <c r="Z115" s="148">
        <v>0</v>
      </c>
      <c r="AA115" s="67">
        <f t="shared" si="17"/>
        <v>0.79618863049095612</v>
      </c>
      <c r="AC115" s="28">
        <v>12.2</v>
      </c>
      <c r="AD115" s="29">
        <v>9.8000000000000007</v>
      </c>
      <c r="AE115" s="29">
        <v>13.23</v>
      </c>
      <c r="AF115" s="29">
        <v>11.28</v>
      </c>
      <c r="AG115" s="29">
        <v>15.19</v>
      </c>
      <c r="AH115" s="29">
        <v>12.03</v>
      </c>
      <c r="AI115" s="29">
        <v>16.170000000000002</v>
      </c>
      <c r="AJ115" s="29">
        <v>12.11</v>
      </c>
      <c r="AK115" s="29">
        <v>16.27</v>
      </c>
      <c r="AL115" s="29">
        <v>12.2</v>
      </c>
      <c r="AM115" s="29">
        <v>16.399999999999999</v>
      </c>
      <c r="AN115" s="29">
        <v>12.54</v>
      </c>
      <c r="AO115" s="29">
        <v>16.84</v>
      </c>
      <c r="AP115" s="29">
        <v>10.84</v>
      </c>
      <c r="AQ115" s="29">
        <v>14.99</v>
      </c>
      <c r="AR115" s="30">
        <v>10.91</v>
      </c>
      <c r="AS115" s="30">
        <v>15.08</v>
      </c>
      <c r="AT115" s="30">
        <v>10.97</v>
      </c>
      <c r="AU115" s="30">
        <v>15.17</v>
      </c>
      <c r="AV115" s="27" t="s">
        <v>28</v>
      </c>
      <c r="AW115" s="27" t="s">
        <v>29</v>
      </c>
      <c r="AX115" s="7"/>
    </row>
    <row r="116" spans="1:51" x14ac:dyDescent="0.3">
      <c r="A116" s="19" t="s">
        <v>23</v>
      </c>
      <c r="B116" s="20" t="s">
        <v>24</v>
      </c>
      <c r="C116" s="21">
        <v>7899898601498</v>
      </c>
      <c r="D116" s="22">
        <v>22149</v>
      </c>
      <c r="E116" s="23">
        <v>15000258</v>
      </c>
      <c r="F116" s="24" t="s">
        <v>226</v>
      </c>
      <c r="G116" s="25">
        <v>21069030</v>
      </c>
      <c r="H116" s="26" t="s">
        <v>27</v>
      </c>
      <c r="I116" s="27">
        <v>50</v>
      </c>
      <c r="J116" s="28">
        <f>VLOOKUP(E116,' Proposta Distribuidor'!E116:J236,6,)*107.5%</f>
        <v>5.482499999999999</v>
      </c>
      <c r="K116" s="28">
        <v>0</v>
      </c>
      <c r="L116" s="139">
        <f t="shared" si="14"/>
        <v>6.4499999999999993</v>
      </c>
      <c r="M116" s="148">
        <f t="shared" si="18"/>
        <v>5.482499999999999</v>
      </c>
      <c r="N116" s="148">
        <f t="shared" si="18"/>
        <v>5.5469999999999997</v>
      </c>
      <c r="O116" s="148">
        <f t="shared" si="18"/>
        <v>5.6114999999999995</v>
      </c>
      <c r="P116" s="72">
        <f t="shared" si="18"/>
        <v>5.6759999999999993</v>
      </c>
      <c r="Q116" s="72">
        <f t="shared" si="18"/>
        <v>5.740499999999999</v>
      </c>
      <c r="R116" s="72">
        <f t="shared" si="18"/>
        <v>5.8049999999999997</v>
      </c>
      <c r="S116" s="72">
        <f t="shared" si="18"/>
        <v>5.8694999999999986</v>
      </c>
      <c r="T116" s="72">
        <f t="shared" si="18"/>
        <v>5.9339999999999993</v>
      </c>
      <c r="U116" s="72">
        <f t="shared" si="18"/>
        <v>5.9984999999999982</v>
      </c>
      <c r="V116" s="72">
        <f t="shared" si="18"/>
        <v>6.4499999999999993</v>
      </c>
      <c r="W116" s="148">
        <f>VLOOKUP(E:E,'LISTA PREÇO 2022-Vigen 01.02.22'!E:V,18,FALSE)</f>
        <v>5.168708360197722</v>
      </c>
      <c r="X116" s="148">
        <f>VLOOKUP(E:E,'LISTA PREÇO 2022-Vigen 01.02.22'!E:AK,33,FALSE)</f>
        <v>0</v>
      </c>
      <c r="Y116" s="148">
        <f>VLOOKUP(E:E,'LISTA PREÇO 2022-Vigen 01.02.22'!E:AH,30,FALSE)</f>
        <v>0</v>
      </c>
      <c r="Z116" s="148">
        <v>0</v>
      </c>
      <c r="AA116" s="67">
        <f t="shared" si="17"/>
        <v>0</v>
      </c>
      <c r="AC116" s="28">
        <v>59</v>
      </c>
      <c r="AD116" s="31">
        <v>47.41</v>
      </c>
      <c r="AE116" s="31">
        <v>64.040000000000006</v>
      </c>
      <c r="AF116" s="31">
        <v>54.55</v>
      </c>
      <c r="AG116" s="31">
        <v>73.45</v>
      </c>
      <c r="AH116" s="31">
        <v>58.21</v>
      </c>
      <c r="AI116" s="31">
        <v>78.25</v>
      </c>
      <c r="AJ116" s="31">
        <v>58.6</v>
      </c>
      <c r="AK116" s="31">
        <v>78.77</v>
      </c>
      <c r="AL116" s="31">
        <v>59</v>
      </c>
      <c r="AM116" s="31">
        <v>79.290000000000006</v>
      </c>
      <c r="AN116" s="31">
        <v>60.65</v>
      </c>
      <c r="AO116" s="31">
        <v>81.45</v>
      </c>
      <c r="AP116" s="31">
        <v>52.42</v>
      </c>
      <c r="AQ116" s="31">
        <v>72.47</v>
      </c>
      <c r="AR116" s="31">
        <v>52.74</v>
      </c>
      <c r="AS116" s="31">
        <v>72.91</v>
      </c>
      <c r="AT116" s="31">
        <v>53.06</v>
      </c>
      <c r="AU116" s="31">
        <v>73.349999999999994</v>
      </c>
      <c r="AV116" s="27" t="s">
        <v>28</v>
      </c>
      <c r="AW116" s="27" t="s">
        <v>29</v>
      </c>
      <c r="AX116" s="7"/>
    </row>
    <row r="117" spans="1:51" x14ac:dyDescent="0.3">
      <c r="A117" s="19" t="s">
        <v>23</v>
      </c>
      <c r="B117" s="20" t="s">
        <v>24</v>
      </c>
      <c r="C117" s="21">
        <v>7899898601467</v>
      </c>
      <c r="D117" s="22">
        <v>21226</v>
      </c>
      <c r="E117" s="23">
        <v>15000256</v>
      </c>
      <c r="F117" s="24" t="s">
        <v>227</v>
      </c>
      <c r="G117" s="25">
        <v>21069030</v>
      </c>
      <c r="H117" s="26" t="s">
        <v>27</v>
      </c>
      <c r="I117" s="27">
        <v>50</v>
      </c>
      <c r="J117" s="28">
        <f>VLOOKUP(E117,' Proposta Distribuidor'!E117:J237,6,)*107.5%</f>
        <v>5.9554999999999998</v>
      </c>
      <c r="K117" s="28">
        <v>0</v>
      </c>
      <c r="L117" s="139">
        <f t="shared" si="14"/>
        <v>7.0064705882352944</v>
      </c>
      <c r="M117" s="148">
        <f t="shared" ref="M117:V127" si="19">$L117*(100%-M$6)</f>
        <v>5.9554999999999998</v>
      </c>
      <c r="N117" s="148">
        <f t="shared" si="19"/>
        <v>6.0255647058823527</v>
      </c>
      <c r="O117" s="148">
        <f t="shared" si="19"/>
        <v>6.0956294117647065</v>
      </c>
      <c r="P117" s="72">
        <f t="shared" si="19"/>
        <v>6.1656941176470594</v>
      </c>
      <c r="Q117" s="72">
        <f t="shared" si="19"/>
        <v>6.2357588235294124</v>
      </c>
      <c r="R117" s="72">
        <f t="shared" si="19"/>
        <v>6.3058235294117653</v>
      </c>
      <c r="S117" s="72">
        <f t="shared" si="19"/>
        <v>6.3758882352941173</v>
      </c>
      <c r="T117" s="72">
        <f t="shared" si="19"/>
        <v>6.4459529411764702</v>
      </c>
      <c r="U117" s="72">
        <f t="shared" si="19"/>
        <v>6.5160176470588222</v>
      </c>
      <c r="V117" s="72">
        <f t="shared" si="19"/>
        <v>7.0064705882352944</v>
      </c>
      <c r="W117" s="148">
        <f>VLOOKUP(E:E,'LISTA PREÇO 2022-Vigen 01.02.22'!E:V,18,FALSE)</f>
        <v>5.6092843326885884</v>
      </c>
      <c r="X117" s="148">
        <f>VLOOKUP(E:E,'LISTA PREÇO 2022-Vigen 01.02.22'!E:AK,33,FALSE)</f>
        <v>0</v>
      </c>
      <c r="Y117" s="148">
        <f>VLOOKUP(E:E,'LISTA PREÇO 2022-Vigen 01.02.22'!E:AH,30,FALSE)</f>
        <v>0</v>
      </c>
      <c r="Z117" s="148">
        <v>0</v>
      </c>
      <c r="AA117" s="67">
        <f t="shared" si="17"/>
        <v>0</v>
      </c>
      <c r="AC117" s="28">
        <v>76.75</v>
      </c>
      <c r="AD117" s="31">
        <v>61.67</v>
      </c>
      <c r="AE117" s="31">
        <v>83.31</v>
      </c>
      <c r="AF117" s="31">
        <v>70.959999999999994</v>
      </c>
      <c r="AG117" s="31">
        <v>95.55</v>
      </c>
      <c r="AH117" s="31">
        <v>75.72</v>
      </c>
      <c r="AI117" s="31">
        <v>101.8</v>
      </c>
      <c r="AJ117" s="31">
        <v>76.23</v>
      </c>
      <c r="AK117" s="31">
        <v>102.46</v>
      </c>
      <c r="AL117" s="31">
        <v>76.75</v>
      </c>
      <c r="AM117" s="31">
        <v>103.15</v>
      </c>
      <c r="AN117" s="31">
        <v>78.89</v>
      </c>
      <c r="AO117" s="31">
        <v>105.95</v>
      </c>
      <c r="AP117" s="33">
        <v>68.2</v>
      </c>
      <c r="AQ117" s="31">
        <v>94.28</v>
      </c>
      <c r="AR117" s="32">
        <v>68.61</v>
      </c>
      <c r="AS117" s="32">
        <v>94.85</v>
      </c>
      <c r="AT117" s="32">
        <v>69.03</v>
      </c>
      <c r="AU117" s="32">
        <v>95.43</v>
      </c>
      <c r="AV117" s="27" t="s">
        <v>28</v>
      </c>
      <c r="AW117" s="27" t="s">
        <v>29</v>
      </c>
      <c r="AX117" s="7"/>
    </row>
    <row r="118" spans="1:51" x14ac:dyDescent="0.3">
      <c r="A118" s="34" t="s">
        <v>23</v>
      </c>
      <c r="B118" s="35" t="s">
        <v>24</v>
      </c>
      <c r="C118" s="36">
        <v>7899898601474</v>
      </c>
      <c r="D118" s="44">
        <v>21225</v>
      </c>
      <c r="E118" s="50">
        <v>15000255</v>
      </c>
      <c r="F118" s="37" t="s">
        <v>228</v>
      </c>
      <c r="G118" s="38">
        <v>21069030</v>
      </c>
      <c r="H118" s="46" t="s">
        <v>27</v>
      </c>
      <c r="I118" s="39">
        <v>200</v>
      </c>
      <c r="J118" s="28">
        <f>VLOOKUP(E118,' Proposta Distribuidor'!E118:J238,6,)*107.5%</f>
        <v>7.6539999999999999</v>
      </c>
      <c r="K118" s="40">
        <v>6.99</v>
      </c>
      <c r="L118" s="139">
        <f t="shared" si="14"/>
        <v>9.0047058823529404</v>
      </c>
      <c r="M118" s="148">
        <f t="shared" si="19"/>
        <v>7.653999999999999</v>
      </c>
      <c r="N118" s="148">
        <f t="shared" si="19"/>
        <v>7.7440470588235284</v>
      </c>
      <c r="O118" s="148">
        <f t="shared" si="19"/>
        <v>7.8340941176470578</v>
      </c>
      <c r="P118" s="72">
        <f t="shared" si="19"/>
        <v>7.924141176470588</v>
      </c>
      <c r="Q118" s="72">
        <f t="shared" si="19"/>
        <v>8.0141882352941174</v>
      </c>
      <c r="R118" s="72">
        <f t="shared" si="19"/>
        <v>8.1042352941176468</v>
      </c>
      <c r="S118" s="72">
        <f t="shared" si="19"/>
        <v>8.1942823529411744</v>
      </c>
      <c r="T118" s="72">
        <f t="shared" si="19"/>
        <v>8.2843294117647037</v>
      </c>
      <c r="U118" s="72">
        <f t="shared" si="19"/>
        <v>8.3743764705882331</v>
      </c>
      <c r="V118" s="72">
        <f t="shared" si="19"/>
        <v>9.0047058823529404</v>
      </c>
      <c r="W118" s="148">
        <f>VLOOKUP(E:E,'LISTA PREÇO 2022-Vigen 01.02.22'!E:V,18,FALSE)</f>
        <v>7.2872340425531918</v>
      </c>
      <c r="X118" s="148">
        <f>VLOOKUP(E:E,'LISTA PREÇO 2022-Vigen 01.02.22'!E:AK,33,FALSE)</f>
        <v>0</v>
      </c>
      <c r="Y118" s="148">
        <f>VLOOKUP(E:E,'LISTA PREÇO 2022-Vigen 01.02.22'!E:AH,30,FALSE)</f>
        <v>0</v>
      </c>
      <c r="Z118" s="148">
        <v>0</v>
      </c>
      <c r="AA118" s="67">
        <f t="shared" si="17"/>
        <v>0.86251197630868393</v>
      </c>
      <c r="AC118" s="40">
        <v>32.5</v>
      </c>
      <c r="AD118" s="52">
        <v>26.11</v>
      </c>
      <c r="AE118" s="52">
        <v>35.270000000000003</v>
      </c>
      <c r="AF118" s="52">
        <v>30.05</v>
      </c>
      <c r="AG118" s="52">
        <v>40.46</v>
      </c>
      <c r="AH118" s="52">
        <v>32.06</v>
      </c>
      <c r="AI118" s="52">
        <v>43.1</v>
      </c>
      <c r="AJ118" s="52">
        <v>32.28</v>
      </c>
      <c r="AK118" s="52">
        <v>43.39</v>
      </c>
      <c r="AL118" s="52">
        <v>32.5</v>
      </c>
      <c r="AM118" s="52">
        <v>43.68</v>
      </c>
      <c r="AN118" s="52">
        <v>33.409999999999997</v>
      </c>
      <c r="AO118" s="52">
        <v>44.87</v>
      </c>
      <c r="AP118" s="52">
        <v>28.88</v>
      </c>
      <c r="AQ118" s="52">
        <v>39.93</v>
      </c>
      <c r="AR118" s="53">
        <v>29.05</v>
      </c>
      <c r="AS118" s="53">
        <v>40.159999999999997</v>
      </c>
      <c r="AT118" s="53">
        <v>29.23</v>
      </c>
      <c r="AU118" s="53">
        <v>40.409999999999997</v>
      </c>
      <c r="AV118" s="39" t="s">
        <v>28</v>
      </c>
      <c r="AW118" s="39" t="s">
        <v>29</v>
      </c>
      <c r="AX118" s="51"/>
    </row>
    <row r="119" spans="1:51" s="43" customFormat="1" x14ac:dyDescent="0.3">
      <c r="A119" s="19" t="s">
        <v>48</v>
      </c>
      <c r="B119" s="20" t="s">
        <v>124</v>
      </c>
      <c r="C119" s="21">
        <v>7899470807850</v>
      </c>
      <c r="D119" s="22">
        <v>43211</v>
      </c>
      <c r="E119" s="23">
        <v>15000205</v>
      </c>
      <c r="F119" s="24" t="s">
        <v>241</v>
      </c>
      <c r="G119" s="25">
        <v>30045050</v>
      </c>
      <c r="H119" s="26" t="s">
        <v>231</v>
      </c>
      <c r="I119" s="27">
        <v>50</v>
      </c>
      <c r="J119" s="28">
        <f>VLOOKUP(E119,' Proposta Distribuidor'!E119:J239,6,)*107.5%</f>
        <v>16.425999999999998</v>
      </c>
      <c r="K119" s="28">
        <v>15</v>
      </c>
      <c r="L119" s="139">
        <f t="shared" si="14"/>
        <v>19.324705882352941</v>
      </c>
      <c r="M119" s="148">
        <f t="shared" si="19"/>
        <v>16.425999999999998</v>
      </c>
      <c r="N119" s="148">
        <f t="shared" si="19"/>
        <v>16.619247058823529</v>
      </c>
      <c r="O119" s="148">
        <f t="shared" si="19"/>
        <v>16.812494117647059</v>
      </c>
      <c r="P119" s="72">
        <f t="shared" si="19"/>
        <v>17.00574117647059</v>
      </c>
      <c r="Q119" s="72">
        <f t="shared" si="19"/>
        <v>17.198988235294117</v>
      </c>
      <c r="R119" s="72">
        <f t="shared" si="19"/>
        <v>17.392235294117647</v>
      </c>
      <c r="S119" s="72">
        <f t="shared" si="19"/>
        <v>17.585482352941174</v>
      </c>
      <c r="T119" s="72">
        <f t="shared" si="19"/>
        <v>17.778729411764704</v>
      </c>
      <c r="U119" s="72">
        <f t="shared" si="19"/>
        <v>17.971976470588231</v>
      </c>
      <c r="V119" s="72">
        <f t="shared" si="19"/>
        <v>19.324705882352941</v>
      </c>
      <c r="W119" s="148">
        <f>VLOOKUP(E:E,'LISTA PREÇO 2022-Vigen 01.02.22'!E:V,18,FALSE)</f>
        <v>15.478723404255319</v>
      </c>
      <c r="X119" s="148">
        <f>VLOOKUP(E:E,'LISTA PREÇO 2022-Vigen 01.02.22'!E:AK,33,FALSE)</f>
        <v>0</v>
      </c>
      <c r="Y119" s="148">
        <f>VLOOKUP(E:E,'LISTA PREÇO 2022-Vigen 01.02.22'!E:AH,30,FALSE)</f>
        <v>0</v>
      </c>
      <c r="Z119" s="148">
        <v>0</v>
      </c>
      <c r="AA119" s="67">
        <f t="shared" si="17"/>
        <v>0.86245383335362635</v>
      </c>
      <c r="AC119" s="28">
        <v>55.89</v>
      </c>
      <c r="AD119" s="29">
        <v>44.6</v>
      </c>
      <c r="AE119" s="29">
        <v>59.82</v>
      </c>
      <c r="AF119" s="29">
        <v>51.54</v>
      </c>
      <c r="AG119" s="29">
        <v>68.84</v>
      </c>
      <c r="AH119" s="29">
        <v>55.11</v>
      </c>
      <c r="AI119" s="29">
        <v>73.45</v>
      </c>
      <c r="AJ119" s="29">
        <v>55.5</v>
      </c>
      <c r="AK119" s="29">
        <v>73.959999999999994</v>
      </c>
      <c r="AL119" s="29">
        <v>55.89</v>
      </c>
      <c r="AM119" s="29">
        <v>74.459999999999994</v>
      </c>
      <c r="AN119" s="29">
        <v>57.51</v>
      </c>
      <c r="AO119" s="29">
        <v>76.55</v>
      </c>
      <c r="AP119" s="29">
        <v>47.98</v>
      </c>
      <c r="AQ119" s="29">
        <v>66.33</v>
      </c>
      <c r="AR119" s="30">
        <v>48.27</v>
      </c>
      <c r="AS119" s="30">
        <v>66.73</v>
      </c>
      <c r="AT119" s="30">
        <v>48.56</v>
      </c>
      <c r="AU119" s="30">
        <v>67.13</v>
      </c>
      <c r="AV119" s="27" t="s">
        <v>52</v>
      </c>
      <c r="AW119" s="27" t="s">
        <v>53</v>
      </c>
      <c r="AX119" s="7"/>
      <c r="AY119"/>
    </row>
    <row r="120" spans="1:51" x14ac:dyDescent="0.3">
      <c r="A120" s="19" t="s">
        <v>48</v>
      </c>
      <c r="B120" s="20" t="s">
        <v>124</v>
      </c>
      <c r="C120" s="21">
        <v>7899470807874</v>
      </c>
      <c r="D120" s="22">
        <v>43207</v>
      </c>
      <c r="E120" s="23">
        <v>15000202</v>
      </c>
      <c r="F120" s="24" t="s">
        <v>242</v>
      </c>
      <c r="G120" s="25">
        <v>30045050</v>
      </c>
      <c r="H120" s="26" t="s">
        <v>231</v>
      </c>
      <c r="I120" s="27">
        <v>80</v>
      </c>
      <c r="J120" s="28">
        <f>VLOOKUP(E120,' Proposta Distribuidor'!E120:J240,6,)*107.5%</f>
        <v>6.2457499999999992</v>
      </c>
      <c r="K120" s="28">
        <v>5.7</v>
      </c>
      <c r="L120" s="139">
        <f t="shared" si="14"/>
        <v>7.347941176470588</v>
      </c>
      <c r="M120" s="148">
        <f t="shared" si="19"/>
        <v>6.2457499999999992</v>
      </c>
      <c r="N120" s="148">
        <f t="shared" si="19"/>
        <v>6.3192294117647059</v>
      </c>
      <c r="O120" s="148">
        <f t="shared" si="19"/>
        <v>6.3927088235294116</v>
      </c>
      <c r="P120" s="72">
        <f t="shared" si="19"/>
        <v>6.4661882352941173</v>
      </c>
      <c r="Q120" s="72">
        <f t="shared" si="19"/>
        <v>6.5396676470588231</v>
      </c>
      <c r="R120" s="72">
        <f t="shared" si="19"/>
        <v>6.6131470588235297</v>
      </c>
      <c r="S120" s="72">
        <f t="shared" si="19"/>
        <v>6.6866264705882346</v>
      </c>
      <c r="T120" s="72">
        <f t="shared" si="19"/>
        <v>6.7601058823529403</v>
      </c>
      <c r="U120" s="72">
        <f t="shared" si="19"/>
        <v>6.8335852941176451</v>
      </c>
      <c r="V120" s="72">
        <f t="shared" si="19"/>
        <v>7.347941176470588</v>
      </c>
      <c r="W120" s="148">
        <f>VLOOKUP(E:E,'LISTA PREÇO 2022-Vigen 01.02.22'!E:V,18,FALSE)</f>
        <v>5.8819148936170214</v>
      </c>
      <c r="X120" s="148">
        <f>VLOOKUP(E:E,'LISTA PREÇO 2022-Vigen 01.02.22'!E:AK,33,FALSE)</f>
        <v>0</v>
      </c>
      <c r="Y120" s="148">
        <f>VLOOKUP(E:E,'LISTA PREÇO 2022-Vigen 01.02.22'!E:AH,30,FALSE)</f>
        <v>0</v>
      </c>
      <c r="Z120" s="148">
        <v>0</v>
      </c>
      <c r="AA120" s="67">
        <f t="shared" si="17"/>
        <v>0.8619194385515484</v>
      </c>
      <c r="AC120" s="28">
        <v>47.4</v>
      </c>
      <c r="AD120" s="31">
        <v>37.82</v>
      </c>
      <c r="AE120" s="31">
        <v>50.73</v>
      </c>
      <c r="AF120" s="31">
        <v>43.71</v>
      </c>
      <c r="AG120" s="31">
        <v>58.38</v>
      </c>
      <c r="AH120" s="31">
        <v>46.74</v>
      </c>
      <c r="AI120" s="31">
        <v>62.3</v>
      </c>
      <c r="AJ120" s="31">
        <v>47.06</v>
      </c>
      <c r="AK120" s="31">
        <v>62.71</v>
      </c>
      <c r="AL120" s="31">
        <v>47.4</v>
      </c>
      <c r="AM120" s="31">
        <v>63.15</v>
      </c>
      <c r="AN120" s="31">
        <v>48.77</v>
      </c>
      <c r="AO120" s="31">
        <v>64.91</v>
      </c>
      <c r="AP120" s="31">
        <v>40.69</v>
      </c>
      <c r="AQ120" s="31">
        <v>56.25</v>
      </c>
      <c r="AR120" s="32">
        <v>40.94</v>
      </c>
      <c r="AS120" s="32">
        <v>56.6</v>
      </c>
      <c r="AT120" s="32">
        <v>41.19</v>
      </c>
      <c r="AU120" s="32">
        <v>56.94</v>
      </c>
      <c r="AV120" s="27" t="s">
        <v>52</v>
      </c>
      <c r="AW120" s="27" t="s">
        <v>53</v>
      </c>
      <c r="AX120" s="7"/>
    </row>
    <row r="121" spans="1:51" s="43" customFormat="1" x14ac:dyDescent="0.3">
      <c r="A121" s="19" t="s">
        <v>48</v>
      </c>
      <c r="B121" s="20" t="s">
        <v>124</v>
      </c>
      <c r="C121" s="21">
        <v>7899470807553</v>
      </c>
      <c r="D121" s="21">
        <v>43208</v>
      </c>
      <c r="E121" s="23">
        <v>15000203</v>
      </c>
      <c r="F121" s="24" t="s">
        <v>243</v>
      </c>
      <c r="G121" s="25">
        <v>30045050</v>
      </c>
      <c r="H121" s="26" t="s">
        <v>231</v>
      </c>
      <c r="I121" s="27">
        <v>80</v>
      </c>
      <c r="J121" s="28">
        <f>VLOOKUP(E121,' Proposta Distribuidor'!E121:J241,6,)*107.5%</f>
        <v>5.6974999999999998</v>
      </c>
      <c r="K121" s="28">
        <v>5.2</v>
      </c>
      <c r="L121" s="139">
        <f t="shared" si="14"/>
        <v>6.7029411764705884</v>
      </c>
      <c r="M121" s="148">
        <f t="shared" si="19"/>
        <v>5.6974999999999998</v>
      </c>
      <c r="N121" s="148">
        <f t="shared" si="19"/>
        <v>5.7645294117647063</v>
      </c>
      <c r="O121" s="148">
        <f t="shared" si="19"/>
        <v>5.831558823529412</v>
      </c>
      <c r="P121" s="72">
        <f t="shared" si="19"/>
        <v>5.8985882352941177</v>
      </c>
      <c r="Q121" s="72">
        <f t="shared" si="19"/>
        <v>5.9656176470588234</v>
      </c>
      <c r="R121" s="72">
        <f t="shared" si="19"/>
        <v>6.0326470588235299</v>
      </c>
      <c r="S121" s="72">
        <f t="shared" si="19"/>
        <v>6.0996764705882347</v>
      </c>
      <c r="T121" s="72">
        <f t="shared" si="19"/>
        <v>6.1667058823529413</v>
      </c>
      <c r="U121" s="72">
        <f t="shared" si="19"/>
        <v>6.233735294117646</v>
      </c>
      <c r="V121" s="72">
        <f t="shared" si="19"/>
        <v>6.7029411764705884</v>
      </c>
      <c r="W121" s="148">
        <f>VLOOKUP(E:E,'LISTA PREÇO 2022-Vigen 01.02.22'!E:V,18,FALSE)</f>
        <v>5.3659574468085109</v>
      </c>
      <c r="X121" s="148">
        <f>VLOOKUP(E:E,'LISTA PREÇO 2022-Vigen 01.02.22'!E:AK,33,FALSE)</f>
        <v>0</v>
      </c>
      <c r="Y121" s="148">
        <f>VLOOKUP(E:E,'LISTA PREÇO 2022-Vigen 01.02.22'!E:AH,30,FALSE)</f>
        <v>0</v>
      </c>
      <c r="Z121" s="148">
        <v>0</v>
      </c>
      <c r="AA121" s="67">
        <f t="shared" si="17"/>
        <v>0.86197650041441176</v>
      </c>
      <c r="AC121" s="28">
        <v>41.204000000000001</v>
      </c>
      <c r="AD121" s="29">
        <v>32.880000000000003</v>
      </c>
      <c r="AE121" s="29">
        <v>44.1</v>
      </c>
      <c r="AF121" s="29">
        <v>37.99</v>
      </c>
      <c r="AG121" s="29">
        <v>50.74</v>
      </c>
      <c r="AH121" s="29">
        <v>40.630000000000003</v>
      </c>
      <c r="AI121" s="29">
        <v>54.15</v>
      </c>
      <c r="AJ121" s="29">
        <v>40.909999999999997</v>
      </c>
      <c r="AK121" s="29">
        <v>54.51</v>
      </c>
      <c r="AL121" s="29">
        <v>41.204000000000001</v>
      </c>
      <c r="AM121" s="29">
        <v>54.9</v>
      </c>
      <c r="AN121" s="29">
        <v>42.4</v>
      </c>
      <c r="AO121" s="29">
        <v>56.44</v>
      </c>
      <c r="AP121" s="29">
        <v>35.369999999999997</v>
      </c>
      <c r="AQ121" s="29">
        <v>48.9</v>
      </c>
      <c r="AR121" s="30">
        <v>35.590000000000003</v>
      </c>
      <c r="AS121" s="30">
        <v>49.2</v>
      </c>
      <c r="AT121" s="30">
        <v>35.799999999999997</v>
      </c>
      <c r="AU121" s="30">
        <v>49.49</v>
      </c>
      <c r="AV121" s="27" t="s">
        <v>52</v>
      </c>
      <c r="AW121" s="27" t="s">
        <v>53</v>
      </c>
      <c r="AX121" s="7"/>
      <c r="AY121"/>
    </row>
    <row r="122" spans="1:51" s="43" customFormat="1" x14ac:dyDescent="0.3">
      <c r="A122" s="19" t="s">
        <v>48</v>
      </c>
      <c r="B122" s="20" t="s">
        <v>124</v>
      </c>
      <c r="C122" s="21">
        <v>7899470807560</v>
      </c>
      <c r="D122" s="22">
        <v>43209</v>
      </c>
      <c r="E122" s="23">
        <v>15000204</v>
      </c>
      <c r="F122" s="24" t="s">
        <v>244</v>
      </c>
      <c r="G122" s="25">
        <v>30045050</v>
      </c>
      <c r="H122" s="26" t="s">
        <v>231</v>
      </c>
      <c r="I122" s="27">
        <v>80</v>
      </c>
      <c r="J122" s="28">
        <f>VLOOKUP(E122,' Proposta Distribuidor'!E122:J242,6,)*107.5%</f>
        <v>10.072749999999999</v>
      </c>
      <c r="K122" s="28">
        <v>9.1999999999999993</v>
      </c>
      <c r="L122" s="139">
        <f t="shared" si="14"/>
        <v>11.850294117647058</v>
      </c>
      <c r="M122" s="148">
        <f t="shared" si="19"/>
        <v>10.072749999999999</v>
      </c>
      <c r="N122" s="148">
        <f t="shared" si="19"/>
        <v>10.191252941176471</v>
      </c>
      <c r="O122" s="148">
        <f t="shared" si="19"/>
        <v>10.30975588235294</v>
      </c>
      <c r="P122" s="72">
        <f t="shared" si="19"/>
        <v>10.428258823529411</v>
      </c>
      <c r="Q122" s="72">
        <f t="shared" si="19"/>
        <v>10.546761764705883</v>
      </c>
      <c r="R122" s="72">
        <f t="shared" si="19"/>
        <v>10.665264705882352</v>
      </c>
      <c r="S122" s="72">
        <f t="shared" si="19"/>
        <v>10.783767647058822</v>
      </c>
      <c r="T122" s="72">
        <f t="shared" si="19"/>
        <v>10.902270588235293</v>
      </c>
      <c r="U122" s="72">
        <f t="shared" si="19"/>
        <v>11.020773529411763</v>
      </c>
      <c r="V122" s="72">
        <f t="shared" si="19"/>
        <v>11.850294117647058</v>
      </c>
      <c r="W122" s="148">
        <f>VLOOKUP(E:E,'LISTA PREÇO 2022-Vigen 01.02.22'!E:V,18,FALSE)</f>
        <v>9.4936170212765951</v>
      </c>
      <c r="X122" s="148">
        <f>VLOOKUP(E:E,'LISTA PREÇO 2022-Vigen 01.02.22'!E:AK,33,FALSE)</f>
        <v>0</v>
      </c>
      <c r="Y122" s="148">
        <f>VLOOKUP(E:E,'LISTA PREÇO 2022-Vigen 01.02.22'!E:AH,30,FALSE)</f>
        <v>0</v>
      </c>
      <c r="Z122" s="148">
        <v>0</v>
      </c>
      <c r="AA122" s="67">
        <f t="shared" si="17"/>
        <v>0.86261337657431081</v>
      </c>
      <c r="AC122" s="28">
        <v>70.89</v>
      </c>
      <c r="AD122" s="29">
        <v>56.57</v>
      </c>
      <c r="AE122" s="29">
        <v>75.88</v>
      </c>
      <c r="AF122" s="29">
        <v>65.37</v>
      </c>
      <c r="AG122" s="29">
        <v>87.32</v>
      </c>
      <c r="AH122" s="29">
        <v>69.900000000000006</v>
      </c>
      <c r="AI122" s="29">
        <v>93.17</v>
      </c>
      <c r="AJ122" s="29">
        <v>70.39</v>
      </c>
      <c r="AK122" s="29">
        <v>93.8</v>
      </c>
      <c r="AL122" s="29">
        <v>70.89</v>
      </c>
      <c r="AM122" s="29">
        <v>94.45</v>
      </c>
      <c r="AN122" s="29">
        <v>72.94</v>
      </c>
      <c r="AO122" s="29">
        <v>97.09</v>
      </c>
      <c r="AP122" s="29">
        <v>60.86</v>
      </c>
      <c r="AQ122" s="29">
        <v>84.14</v>
      </c>
      <c r="AR122" s="30">
        <v>61.22</v>
      </c>
      <c r="AS122" s="30">
        <v>84.63</v>
      </c>
      <c r="AT122" s="30">
        <v>61.6</v>
      </c>
      <c r="AU122" s="30">
        <v>85.16</v>
      </c>
      <c r="AV122" s="27" t="s">
        <v>52</v>
      </c>
      <c r="AW122" s="27" t="s">
        <v>53</v>
      </c>
      <c r="AX122" s="7"/>
      <c r="AY122"/>
    </row>
    <row r="123" spans="1:51" s="43" customFormat="1" x14ac:dyDescent="0.3">
      <c r="A123" s="19" t="s">
        <v>48</v>
      </c>
      <c r="B123" s="20" t="s">
        <v>124</v>
      </c>
      <c r="C123" s="21">
        <v>7899470807362</v>
      </c>
      <c r="D123" s="22">
        <v>41637</v>
      </c>
      <c r="E123" s="23">
        <v>15000200</v>
      </c>
      <c r="F123" s="176" t="s">
        <v>230</v>
      </c>
      <c r="G123" s="25" t="s">
        <v>54</v>
      </c>
      <c r="H123" s="26" t="s">
        <v>231</v>
      </c>
      <c r="I123" s="27">
        <v>50</v>
      </c>
      <c r="J123" s="28">
        <f>VLOOKUP(E123,' Proposta Distribuidor'!E123:J243,6,)*107.5%</f>
        <v>6.3209999999999997</v>
      </c>
      <c r="K123" s="61">
        <v>5.6</v>
      </c>
      <c r="L123" s="139">
        <f t="shared" si="14"/>
        <v>7.4364705882352942</v>
      </c>
      <c r="M123" s="148">
        <f t="shared" si="19"/>
        <v>6.3209999999999997</v>
      </c>
      <c r="N123" s="148">
        <f t="shared" si="19"/>
        <v>6.3953647058823533</v>
      </c>
      <c r="O123" s="148">
        <f t="shared" si="19"/>
        <v>6.469729411764706</v>
      </c>
      <c r="P123" s="72">
        <f t="shared" si="19"/>
        <v>6.5440941176470586</v>
      </c>
      <c r="Q123" s="72">
        <f t="shared" si="19"/>
        <v>6.6184588235294122</v>
      </c>
      <c r="R123" s="72">
        <f t="shared" si="19"/>
        <v>6.6928235294117648</v>
      </c>
      <c r="S123" s="72">
        <f t="shared" si="19"/>
        <v>6.7671882352941175</v>
      </c>
      <c r="T123" s="72">
        <f t="shared" si="19"/>
        <v>6.8415529411764702</v>
      </c>
      <c r="U123" s="72">
        <f t="shared" si="19"/>
        <v>6.9159176470588219</v>
      </c>
      <c r="V123" s="72">
        <f t="shared" si="19"/>
        <v>7.4364705882352942</v>
      </c>
      <c r="W123" s="148">
        <f>VLOOKUP(E:E,'LISTA PREÇO 2022-Vigen 01.02.22'!E:V,18,FALSE)</f>
        <v>7.01</v>
      </c>
      <c r="X123" s="148">
        <f>VLOOKUP(E:E,'LISTA PREÇO 2022-Vigen 01.02.22'!E:AK,33,FALSE)</f>
        <v>8.5</v>
      </c>
      <c r="Y123" s="148">
        <f>VLOOKUP(E:E,'LISTA PREÇO 2022-Vigen 01.02.22'!E:AH,30,FALSE)</f>
        <v>5.88</v>
      </c>
      <c r="Z123" s="148">
        <v>8.0325000000000006</v>
      </c>
      <c r="AA123" s="67">
        <f t="shared" si="17"/>
        <v>0.83671711578688313</v>
      </c>
      <c r="AC123" s="28">
        <v>20.98</v>
      </c>
      <c r="AD123" s="29">
        <v>16.739999999999998</v>
      </c>
      <c r="AE123" s="29">
        <v>22.45</v>
      </c>
      <c r="AF123" s="29">
        <v>19.34</v>
      </c>
      <c r="AG123" s="29">
        <v>25.83</v>
      </c>
      <c r="AH123" s="29">
        <v>20.68</v>
      </c>
      <c r="AI123" s="29">
        <v>27.56</v>
      </c>
      <c r="AJ123" s="29">
        <v>20.83</v>
      </c>
      <c r="AK123" s="29">
        <v>27.75</v>
      </c>
      <c r="AL123" s="29">
        <v>20.98</v>
      </c>
      <c r="AM123" s="29">
        <v>27.95</v>
      </c>
      <c r="AN123" s="29">
        <v>21.58</v>
      </c>
      <c r="AO123" s="29">
        <v>28.72</v>
      </c>
      <c r="AP123" s="29">
        <v>18.010000000000002</v>
      </c>
      <c r="AQ123" s="29">
        <v>24.89</v>
      </c>
      <c r="AR123" s="30">
        <v>18.11</v>
      </c>
      <c r="AS123" s="30">
        <v>25.03</v>
      </c>
      <c r="AT123" s="30">
        <v>18.23</v>
      </c>
      <c r="AU123" s="30">
        <v>25.2</v>
      </c>
      <c r="AV123" s="27" t="s">
        <v>52</v>
      </c>
      <c r="AW123" s="27" t="s">
        <v>63</v>
      </c>
      <c r="AX123" s="7"/>
      <c r="AY123"/>
    </row>
    <row r="124" spans="1:51" s="43" customFormat="1" x14ac:dyDescent="0.3">
      <c r="A124" s="19" t="s">
        <v>48</v>
      </c>
      <c r="B124" s="20" t="s">
        <v>124</v>
      </c>
      <c r="C124" s="21">
        <v>7899470800424</v>
      </c>
      <c r="D124" s="22">
        <v>45552</v>
      </c>
      <c r="E124" s="23">
        <v>15000276</v>
      </c>
      <c r="F124" s="24" t="s">
        <v>233</v>
      </c>
      <c r="G124" s="25">
        <v>30049045</v>
      </c>
      <c r="H124" s="26" t="s">
        <v>231</v>
      </c>
      <c r="I124" s="27">
        <v>200</v>
      </c>
      <c r="J124" s="28">
        <f>VLOOKUP(E124,' Proposta Distribuidor'!E124:J244,6,)*107.5%</f>
        <v>1.9350000000000001</v>
      </c>
      <c r="K124" s="28">
        <v>1.7</v>
      </c>
      <c r="L124" s="139">
        <f t="shared" si="14"/>
        <v>2.276470588235294</v>
      </c>
      <c r="M124" s="148">
        <f t="shared" si="19"/>
        <v>1.9349999999999998</v>
      </c>
      <c r="N124" s="148">
        <f t="shared" si="19"/>
        <v>1.9577647058823529</v>
      </c>
      <c r="O124" s="148">
        <f t="shared" si="19"/>
        <v>1.9805294117647059</v>
      </c>
      <c r="P124" s="72">
        <f t="shared" si="19"/>
        <v>2.0032941176470587</v>
      </c>
      <c r="Q124" s="72">
        <f t="shared" si="19"/>
        <v>2.0260588235294117</v>
      </c>
      <c r="R124" s="72">
        <f t="shared" si="19"/>
        <v>2.0488235294117647</v>
      </c>
      <c r="S124" s="72">
        <f t="shared" si="19"/>
        <v>2.0715882352941173</v>
      </c>
      <c r="T124" s="72">
        <f t="shared" si="19"/>
        <v>2.0943529411764703</v>
      </c>
      <c r="U124" s="72">
        <f t="shared" si="19"/>
        <v>2.1171176470588229</v>
      </c>
      <c r="V124" s="72">
        <f t="shared" si="19"/>
        <v>2.276470588235294</v>
      </c>
      <c r="W124" s="148">
        <f>VLOOKUP(E:E,'LISTA PREÇO 2022-Vigen 01.02.22'!E:V,18,FALSE)</f>
        <v>1.8267784225231034</v>
      </c>
      <c r="X124" s="148">
        <f>VLOOKUP(E:E,'LISTA PREÇO 2022-Vigen 01.02.22'!E:AK,33,FALSE)</f>
        <v>0</v>
      </c>
      <c r="Y124" s="148">
        <f>VLOOKUP(E:E,'LISTA PREÇO 2022-Vigen 01.02.22'!E:AH,30,FALSE)</f>
        <v>0</v>
      </c>
      <c r="Z124" s="148">
        <v>0</v>
      </c>
      <c r="AA124" s="67">
        <f t="shared" si="17"/>
        <v>0.82974447315532585</v>
      </c>
      <c r="AC124" s="28">
        <v>17.72</v>
      </c>
      <c r="AD124" s="29">
        <v>14.14</v>
      </c>
      <c r="AE124" s="29">
        <v>18.96</v>
      </c>
      <c r="AF124" s="29">
        <v>16.34</v>
      </c>
      <c r="AG124" s="29">
        <v>21.82</v>
      </c>
      <c r="AH124" s="29">
        <v>17.47</v>
      </c>
      <c r="AI124" s="29">
        <v>23.28</v>
      </c>
      <c r="AJ124" s="29">
        <v>17.59</v>
      </c>
      <c r="AK124" s="29">
        <v>23.44</v>
      </c>
      <c r="AL124" s="29">
        <v>17.72</v>
      </c>
      <c r="AM124" s="29">
        <v>23.61</v>
      </c>
      <c r="AN124" s="29">
        <v>18.23</v>
      </c>
      <c r="AO124" s="29">
        <v>24.27</v>
      </c>
      <c r="AP124" s="29">
        <v>15.21</v>
      </c>
      <c r="AQ124" s="29">
        <v>21.03</v>
      </c>
      <c r="AR124" s="29">
        <v>15.3</v>
      </c>
      <c r="AS124" s="29">
        <v>21.15</v>
      </c>
      <c r="AT124" s="29">
        <v>15.4</v>
      </c>
      <c r="AU124" s="29">
        <v>21.29</v>
      </c>
      <c r="AV124" s="27" t="s">
        <v>52</v>
      </c>
      <c r="AW124" s="27" t="s">
        <v>53</v>
      </c>
      <c r="AX124" s="7"/>
      <c r="AY124"/>
    </row>
    <row r="125" spans="1:51" s="43" customFormat="1" x14ac:dyDescent="0.3">
      <c r="A125" s="19" t="s">
        <v>48</v>
      </c>
      <c r="B125" s="20" t="s">
        <v>124</v>
      </c>
      <c r="C125" s="21">
        <v>7899470807294</v>
      </c>
      <c r="D125" s="22">
        <v>40757</v>
      </c>
      <c r="E125" s="23">
        <v>15000141</v>
      </c>
      <c r="F125" s="24" t="s">
        <v>229</v>
      </c>
      <c r="G125" s="25">
        <v>30039019</v>
      </c>
      <c r="H125" s="26" t="s">
        <v>27</v>
      </c>
      <c r="I125" s="27">
        <v>50</v>
      </c>
      <c r="J125" s="28">
        <f>VLOOKUP(E125,' Proposta Distribuidor'!E125:J245,6,)*107.5%</f>
        <v>4.8912499999999994</v>
      </c>
      <c r="K125" s="28">
        <v>4.4599999999999991</v>
      </c>
      <c r="L125" s="139">
        <f t="shared" si="14"/>
        <v>5.7544117647058819</v>
      </c>
      <c r="M125" s="148">
        <f t="shared" si="19"/>
        <v>4.8912499999999994</v>
      </c>
      <c r="N125" s="148">
        <f t="shared" si="19"/>
        <v>4.9487941176470587</v>
      </c>
      <c r="O125" s="148">
        <f t="shared" si="19"/>
        <v>5.006338235294117</v>
      </c>
      <c r="P125" s="72">
        <f t="shared" si="19"/>
        <v>5.0638823529411763</v>
      </c>
      <c r="Q125" s="72">
        <f t="shared" si="19"/>
        <v>5.1214264705882346</v>
      </c>
      <c r="R125" s="72">
        <f t="shared" si="19"/>
        <v>5.1789705882352939</v>
      </c>
      <c r="S125" s="72">
        <f t="shared" si="19"/>
        <v>5.2365147058823522</v>
      </c>
      <c r="T125" s="72">
        <f t="shared" si="19"/>
        <v>5.2940588235294106</v>
      </c>
      <c r="U125" s="72">
        <f t="shared" si="19"/>
        <v>5.351602941176469</v>
      </c>
      <c r="V125" s="72">
        <f t="shared" si="19"/>
        <v>5.7544117647058819</v>
      </c>
      <c r="W125" s="148">
        <f>VLOOKUP(E:E,'LISTA PREÇO 2022-Vigen 01.02.22'!E:V,18,FALSE)</f>
        <v>4.6132817537072857</v>
      </c>
      <c r="X125" s="148">
        <v>5.29</v>
      </c>
      <c r="Y125" s="148">
        <f>VLOOKUP(E:E,'LISTA PREÇO 2022-Vigen 01.02.22'!E:AH,30,FALSE)</f>
        <v>0</v>
      </c>
      <c r="Z125" s="148">
        <v>0</v>
      </c>
      <c r="AA125" s="67">
        <f t="shared" si="17"/>
        <v>0.86117500070988429</v>
      </c>
      <c r="AC125" s="28">
        <v>15.39</v>
      </c>
      <c r="AD125" s="29">
        <v>12.28</v>
      </c>
      <c r="AE125" s="29">
        <v>16.47</v>
      </c>
      <c r="AF125" s="29">
        <v>14.19</v>
      </c>
      <c r="AG125" s="29">
        <v>18.95</v>
      </c>
      <c r="AH125" s="29">
        <v>15.17</v>
      </c>
      <c r="AI125" s="29">
        <v>20.22</v>
      </c>
      <c r="AJ125" s="29">
        <v>15.28</v>
      </c>
      <c r="AK125" s="29">
        <v>20.36</v>
      </c>
      <c r="AL125" s="29">
        <v>15.39</v>
      </c>
      <c r="AM125" s="29">
        <v>20.5</v>
      </c>
      <c r="AN125" s="29">
        <v>15.84</v>
      </c>
      <c r="AO125" s="29">
        <v>21.08</v>
      </c>
      <c r="AP125" s="29">
        <v>13.21</v>
      </c>
      <c r="AQ125" s="29">
        <v>18.260000000000002</v>
      </c>
      <c r="AR125" s="29">
        <v>13.29</v>
      </c>
      <c r="AS125" s="29">
        <v>18.37</v>
      </c>
      <c r="AT125" s="29">
        <v>13.37</v>
      </c>
      <c r="AU125" s="29">
        <v>18.48</v>
      </c>
      <c r="AV125" s="27" t="s">
        <v>52</v>
      </c>
      <c r="AW125" s="27" t="s">
        <v>63</v>
      </c>
      <c r="AX125" s="7"/>
      <c r="AY125"/>
    </row>
    <row r="126" spans="1:51" s="43" customFormat="1" x14ac:dyDescent="0.3">
      <c r="A126" s="19" t="s">
        <v>48</v>
      </c>
      <c r="B126" s="20" t="s">
        <v>124</v>
      </c>
      <c r="C126" s="21">
        <v>7899470807652</v>
      </c>
      <c r="D126" s="22">
        <v>45069</v>
      </c>
      <c r="E126" s="23">
        <v>15000212</v>
      </c>
      <c r="F126" s="24" t="s">
        <v>232</v>
      </c>
      <c r="G126" s="25" t="s">
        <v>59</v>
      </c>
      <c r="H126" s="26" t="s">
        <v>231</v>
      </c>
      <c r="I126" s="27">
        <v>50</v>
      </c>
      <c r="J126" s="28">
        <f>VLOOKUP(E126,' Proposta Distribuidor'!E126:J246,6,)*107.5%</f>
        <v>15.447749999999999</v>
      </c>
      <c r="K126" s="28">
        <v>13.83</v>
      </c>
      <c r="L126" s="139">
        <f t="shared" si="14"/>
        <v>18.173823529411763</v>
      </c>
      <c r="M126" s="148">
        <f t="shared" si="19"/>
        <v>15.447749999999997</v>
      </c>
      <c r="N126" s="148">
        <f t="shared" si="19"/>
        <v>15.629488235294115</v>
      </c>
      <c r="O126" s="148">
        <f t="shared" si="19"/>
        <v>15.811226470588233</v>
      </c>
      <c r="P126" s="72">
        <f t="shared" si="19"/>
        <v>15.992964705882352</v>
      </c>
      <c r="Q126" s="72">
        <f t="shared" si="19"/>
        <v>16.17470294117647</v>
      </c>
      <c r="R126" s="72">
        <f t="shared" si="19"/>
        <v>16.356441176470586</v>
      </c>
      <c r="S126" s="72">
        <f t="shared" si="19"/>
        <v>16.538179411764702</v>
      </c>
      <c r="T126" s="72">
        <f t="shared" si="19"/>
        <v>16.719917647058821</v>
      </c>
      <c r="U126" s="72">
        <f t="shared" si="19"/>
        <v>16.901655882352937</v>
      </c>
      <c r="V126" s="72">
        <f t="shared" si="19"/>
        <v>18.173823529411763</v>
      </c>
      <c r="W126" s="148">
        <f>VLOOKUP(E:E,'LISTA PREÇO 2022-Vigen 01.02.22'!E:V,18,FALSE)</f>
        <v>14.560498603051796</v>
      </c>
      <c r="X126" s="148">
        <f>VLOOKUP(E:E,'LISTA PREÇO 2022-Vigen 01.02.22'!E:AK,33,FALSE)</f>
        <v>20</v>
      </c>
      <c r="Y126" s="148">
        <f>VLOOKUP(E:E,'LISTA PREÇO 2022-Vigen 01.02.22'!E:AH,30,FALSE)</f>
        <v>13.69</v>
      </c>
      <c r="Z126" s="148">
        <v>18.899999999999999</v>
      </c>
      <c r="AA126" s="67">
        <f t="shared" si="17"/>
        <v>0.84553845489904156</v>
      </c>
      <c r="AC126" s="28">
        <v>74.77</v>
      </c>
      <c r="AD126" s="29">
        <v>59.66</v>
      </c>
      <c r="AE126" s="29">
        <v>80.03</v>
      </c>
      <c r="AF126" s="29">
        <v>68.95</v>
      </c>
      <c r="AG126" s="29">
        <v>92.1</v>
      </c>
      <c r="AH126" s="29">
        <v>73.73</v>
      </c>
      <c r="AI126" s="29">
        <v>98.27</v>
      </c>
      <c r="AJ126" s="29">
        <v>74.239999999999995</v>
      </c>
      <c r="AK126" s="29">
        <v>98.93</v>
      </c>
      <c r="AL126" s="29">
        <v>74.77</v>
      </c>
      <c r="AM126" s="29">
        <v>99.62</v>
      </c>
      <c r="AN126" s="29">
        <v>76.94</v>
      </c>
      <c r="AO126" s="29">
        <v>102.41</v>
      </c>
      <c r="AP126" s="29">
        <v>64.19</v>
      </c>
      <c r="AQ126" s="29">
        <v>88.74</v>
      </c>
      <c r="AR126" s="30">
        <v>64.58</v>
      </c>
      <c r="AS126" s="30">
        <v>89.28</v>
      </c>
      <c r="AT126" s="30">
        <v>64.97</v>
      </c>
      <c r="AU126" s="30">
        <v>89.82</v>
      </c>
      <c r="AV126" s="27" t="s">
        <v>52</v>
      </c>
      <c r="AW126" s="27" t="s">
        <v>53</v>
      </c>
      <c r="AX126" s="7"/>
      <c r="AY126"/>
    </row>
    <row r="127" spans="1:51" x14ac:dyDescent="0.3">
      <c r="E127" s="23">
        <v>15000218</v>
      </c>
      <c r="F127" s="24" t="s">
        <v>291</v>
      </c>
      <c r="G127" s="25">
        <v>30039019</v>
      </c>
      <c r="H127" s="26" t="s">
        <v>231</v>
      </c>
      <c r="I127" s="27">
        <v>50</v>
      </c>
      <c r="J127" s="28">
        <f>VLOOKUP(E127,' Proposta Distribuidor'!E127:J247,6,)*107.5%</f>
        <v>15.985249999999999</v>
      </c>
      <c r="L127" s="139">
        <f t="shared" si="14"/>
        <v>18.806176470588234</v>
      </c>
      <c r="M127" s="148">
        <f t="shared" si="19"/>
        <v>15.985249999999999</v>
      </c>
      <c r="N127" s="148">
        <f t="shared" si="19"/>
        <v>16.173311764705883</v>
      </c>
      <c r="O127" s="148">
        <f t="shared" si="19"/>
        <v>16.361373529411765</v>
      </c>
      <c r="P127" s="72">
        <f t="shared" si="19"/>
        <v>16.549435294117647</v>
      </c>
      <c r="Q127" s="72">
        <f t="shared" si="19"/>
        <v>16.737497058823529</v>
      </c>
      <c r="R127" s="72">
        <f t="shared" si="19"/>
        <v>16.925558823529411</v>
      </c>
      <c r="S127" s="72">
        <f t="shared" si="19"/>
        <v>17.113620588235293</v>
      </c>
      <c r="T127" s="72">
        <f t="shared" si="19"/>
        <v>17.301682352941175</v>
      </c>
      <c r="U127" s="72">
        <f t="shared" si="19"/>
        <v>17.489744117647053</v>
      </c>
      <c r="V127" s="72">
        <f t="shared" si="19"/>
        <v>18.806176470588234</v>
      </c>
      <c r="W127" s="148">
        <f>VLOOKUP(E:E,'LISTA PREÇO 2022-Vigen 01.02.22'!E:V,18,FALSE)</f>
        <v>0</v>
      </c>
      <c r="X127" s="148">
        <f>VLOOKUP(E:E,'LISTA PREÇO 2022-Vigen 01.02.22'!E:AK,33,FALSE)</f>
        <v>17.27</v>
      </c>
      <c r="Y127" s="148">
        <f>VLOOKUP(E:E,'LISTA PREÇO 2022-Vigen 01.02.22'!E:AH,30,FALSE)</f>
        <v>0</v>
      </c>
      <c r="Z127" s="148">
        <f>VLOOKUP(H:H,'LISTA PREÇO 2022-Vigen 01.02.22'!H:Y,18,FALSE)</f>
        <v>16.534090909090907</v>
      </c>
      <c r="AC127" s="28">
        <v>41.714285714285715</v>
      </c>
      <c r="AD127" s="29">
        <v>33.28</v>
      </c>
      <c r="AE127" s="29">
        <v>44.64</v>
      </c>
      <c r="AF127" s="29">
        <v>38.46</v>
      </c>
      <c r="AG127" s="29">
        <v>51.37</v>
      </c>
      <c r="AH127" s="29">
        <v>41.13</v>
      </c>
      <c r="AI127" s="29">
        <v>54.82</v>
      </c>
      <c r="AJ127" s="29">
        <v>41.42</v>
      </c>
      <c r="AK127" s="29">
        <v>55.19</v>
      </c>
      <c r="AL127" s="29">
        <v>41.714285714285715</v>
      </c>
      <c r="AM127" s="29">
        <v>55.58</v>
      </c>
      <c r="AN127" s="29">
        <v>42.92</v>
      </c>
      <c r="AO127" s="29">
        <v>57.13</v>
      </c>
      <c r="AP127" s="29">
        <v>35.81</v>
      </c>
      <c r="AQ127" s="29">
        <v>49.51</v>
      </c>
      <c r="AR127" s="30">
        <v>36.03</v>
      </c>
      <c r="AS127" s="30">
        <v>49.81</v>
      </c>
      <c r="AT127" s="30">
        <v>36.25</v>
      </c>
      <c r="AU127" s="30">
        <v>50.11</v>
      </c>
      <c r="AV127" s="27" t="s">
        <v>52</v>
      </c>
      <c r="AW127" s="27" t="s">
        <v>53</v>
      </c>
    </row>
    <row r="128" spans="1:51" x14ac:dyDescent="0.3">
      <c r="G128"/>
      <c r="H128"/>
      <c r="I128"/>
    </row>
    <row r="129" spans="1:9" ht="15.6" x14ac:dyDescent="0.3">
      <c r="A129" s="47" t="s">
        <v>234</v>
      </c>
      <c r="B129" s="45"/>
      <c r="C129" s="45"/>
      <c r="D129" s="45"/>
      <c r="E129" s="45"/>
      <c r="F129" s="45"/>
      <c r="G129" s="45"/>
      <c r="H129" s="45"/>
      <c r="I129" s="45"/>
    </row>
    <row r="130" spans="1:9" ht="44.25" customHeight="1" x14ac:dyDescent="0.3">
      <c r="A130" s="502" t="s">
        <v>235</v>
      </c>
      <c r="B130" s="502"/>
      <c r="C130" s="502"/>
      <c r="D130" s="502"/>
      <c r="E130" s="502"/>
      <c r="F130" s="502"/>
      <c r="G130" s="48"/>
      <c r="H130" s="48"/>
      <c r="I130" s="48"/>
    </row>
    <row r="131" spans="1:9" ht="44.25" customHeight="1" x14ac:dyDescent="0.3">
      <c r="A131" s="502" t="s">
        <v>236</v>
      </c>
      <c r="B131" s="502"/>
      <c r="C131" s="502"/>
      <c r="D131" s="502"/>
      <c r="E131" s="502"/>
      <c r="F131" s="502"/>
      <c r="G131" s="48"/>
      <c r="H131" s="48"/>
      <c r="I131" s="48"/>
    </row>
    <row r="132" spans="1:9" ht="44.25" customHeight="1" x14ac:dyDescent="0.3">
      <c r="A132" s="501" t="s">
        <v>237</v>
      </c>
      <c r="B132" s="501"/>
      <c r="C132" s="501"/>
      <c r="D132" s="501"/>
      <c r="E132" s="501"/>
      <c r="F132" s="501"/>
      <c r="G132" s="49"/>
      <c r="H132" s="49"/>
      <c r="I132" s="49"/>
    </row>
    <row r="133" spans="1:9" x14ac:dyDescent="0.3">
      <c r="G133"/>
      <c r="H133"/>
      <c r="I133"/>
    </row>
    <row r="134" spans="1:9" x14ac:dyDescent="0.3">
      <c r="G134"/>
      <c r="H134"/>
      <c r="I134"/>
    </row>
    <row r="135" spans="1:9" x14ac:dyDescent="0.3">
      <c r="G135"/>
      <c r="H135"/>
      <c r="I135"/>
    </row>
    <row r="136" spans="1:9" x14ac:dyDescent="0.3">
      <c r="G136"/>
      <c r="H136"/>
      <c r="I136"/>
    </row>
    <row r="137" spans="1:9" x14ac:dyDescent="0.3">
      <c r="G137"/>
      <c r="H137"/>
      <c r="I137"/>
    </row>
    <row r="138" spans="1:9" x14ac:dyDescent="0.3">
      <c r="G138"/>
      <c r="H138"/>
      <c r="I138"/>
    </row>
    <row r="139" spans="1:9" x14ac:dyDescent="0.3">
      <c r="G139"/>
      <c r="H139"/>
      <c r="I139"/>
    </row>
    <row r="140" spans="1:9" x14ac:dyDescent="0.3">
      <c r="G140"/>
      <c r="H140"/>
      <c r="I140"/>
    </row>
    <row r="141" spans="1:9" x14ac:dyDescent="0.3">
      <c r="G141"/>
      <c r="H141"/>
      <c r="I141"/>
    </row>
    <row r="142" spans="1:9" x14ac:dyDescent="0.3">
      <c r="G142"/>
      <c r="H142"/>
      <c r="I142"/>
    </row>
    <row r="143" spans="1:9" x14ac:dyDescent="0.3">
      <c r="G143"/>
      <c r="H143"/>
      <c r="I143"/>
    </row>
    <row r="144" spans="1:9" x14ac:dyDescent="0.3">
      <c r="G144"/>
      <c r="H144"/>
      <c r="I144"/>
    </row>
    <row r="145" spans="7:9" x14ac:dyDescent="0.3">
      <c r="G145"/>
      <c r="H145"/>
      <c r="I145"/>
    </row>
    <row r="146" spans="7:9" x14ac:dyDescent="0.3">
      <c r="G146"/>
      <c r="H146"/>
      <c r="I146"/>
    </row>
    <row r="147" spans="7:9" x14ac:dyDescent="0.3">
      <c r="G147"/>
      <c r="H147"/>
      <c r="I147"/>
    </row>
    <row r="148" spans="7:9" x14ac:dyDescent="0.3">
      <c r="G148"/>
      <c r="H148"/>
      <c r="I148"/>
    </row>
    <row r="149" spans="7:9" x14ac:dyDescent="0.3">
      <c r="G149"/>
      <c r="H149"/>
      <c r="I149"/>
    </row>
    <row r="150" spans="7:9" x14ac:dyDescent="0.3">
      <c r="G150"/>
      <c r="H150"/>
      <c r="I150"/>
    </row>
    <row r="151" spans="7:9" x14ac:dyDescent="0.3">
      <c r="G151"/>
      <c r="H151"/>
      <c r="I151"/>
    </row>
    <row r="152" spans="7:9" x14ac:dyDescent="0.3">
      <c r="G152"/>
      <c r="H152"/>
      <c r="I152"/>
    </row>
    <row r="153" spans="7:9" x14ac:dyDescent="0.3">
      <c r="G153"/>
      <c r="H153"/>
      <c r="I153"/>
    </row>
    <row r="154" spans="7:9" x14ac:dyDescent="0.3">
      <c r="G154"/>
      <c r="H154"/>
      <c r="I154"/>
    </row>
    <row r="155" spans="7:9" x14ac:dyDescent="0.3">
      <c r="G155"/>
      <c r="H155"/>
      <c r="I155"/>
    </row>
    <row r="156" spans="7:9" x14ac:dyDescent="0.3">
      <c r="G156"/>
      <c r="H156"/>
      <c r="I156"/>
    </row>
    <row r="157" spans="7:9" x14ac:dyDescent="0.3">
      <c r="G157"/>
      <c r="H157"/>
      <c r="I157"/>
    </row>
    <row r="158" spans="7:9" x14ac:dyDescent="0.3">
      <c r="G158"/>
      <c r="H158"/>
      <c r="I158"/>
    </row>
    <row r="159" spans="7:9" x14ac:dyDescent="0.3">
      <c r="G159"/>
      <c r="H159"/>
      <c r="I159"/>
    </row>
    <row r="160" spans="7:9" x14ac:dyDescent="0.3">
      <c r="G160"/>
      <c r="H160"/>
      <c r="I160"/>
    </row>
    <row r="161" spans="7:9" x14ac:dyDescent="0.3">
      <c r="G161"/>
      <c r="H161"/>
      <c r="I161"/>
    </row>
    <row r="162" spans="7:9" x14ac:dyDescent="0.3">
      <c r="G162"/>
      <c r="H162"/>
      <c r="I162"/>
    </row>
    <row r="163" spans="7:9" x14ac:dyDescent="0.3">
      <c r="G163"/>
      <c r="H163"/>
      <c r="I163"/>
    </row>
    <row r="164" spans="7:9" x14ac:dyDescent="0.3">
      <c r="G164"/>
      <c r="H164"/>
      <c r="I164"/>
    </row>
    <row r="165" spans="7:9" x14ac:dyDescent="0.3">
      <c r="G165"/>
      <c r="H165"/>
      <c r="I165"/>
    </row>
    <row r="166" spans="7:9" x14ac:dyDescent="0.3">
      <c r="G166"/>
      <c r="H166"/>
      <c r="I166"/>
    </row>
    <row r="167" spans="7:9" x14ac:dyDescent="0.3">
      <c r="G167"/>
      <c r="H167"/>
      <c r="I167"/>
    </row>
    <row r="168" spans="7:9" x14ac:dyDescent="0.3">
      <c r="G168"/>
      <c r="H168"/>
      <c r="I168"/>
    </row>
    <row r="169" spans="7:9" x14ac:dyDescent="0.3">
      <c r="G169"/>
      <c r="H169"/>
      <c r="I169"/>
    </row>
    <row r="170" spans="7:9" x14ac:dyDescent="0.3">
      <c r="G170"/>
      <c r="H170"/>
      <c r="I170"/>
    </row>
    <row r="171" spans="7:9" x14ac:dyDescent="0.3">
      <c r="G171"/>
      <c r="H171"/>
      <c r="I171"/>
    </row>
    <row r="172" spans="7:9" x14ac:dyDescent="0.3">
      <c r="G172"/>
      <c r="H172"/>
      <c r="I172"/>
    </row>
    <row r="173" spans="7:9" x14ac:dyDescent="0.3">
      <c r="G173"/>
      <c r="H173"/>
      <c r="I173"/>
    </row>
    <row r="174" spans="7:9" x14ac:dyDescent="0.3">
      <c r="G174"/>
      <c r="H174"/>
      <c r="I174"/>
    </row>
    <row r="175" spans="7:9" x14ac:dyDescent="0.3">
      <c r="G175"/>
      <c r="H175"/>
      <c r="I175"/>
    </row>
    <row r="176" spans="7:9" x14ac:dyDescent="0.3">
      <c r="G176"/>
      <c r="H176"/>
      <c r="I176"/>
    </row>
    <row r="177" spans="7:9" x14ac:dyDescent="0.3">
      <c r="G177"/>
      <c r="H177"/>
      <c r="I177"/>
    </row>
    <row r="178" spans="7:9" x14ac:dyDescent="0.3">
      <c r="G178"/>
      <c r="H178"/>
      <c r="I178"/>
    </row>
    <row r="179" spans="7:9" x14ac:dyDescent="0.3">
      <c r="G179"/>
      <c r="H179"/>
      <c r="I179"/>
    </row>
    <row r="180" spans="7:9" x14ac:dyDescent="0.3">
      <c r="G180"/>
      <c r="H180"/>
      <c r="I180"/>
    </row>
    <row r="181" spans="7:9" x14ac:dyDescent="0.3">
      <c r="G181"/>
      <c r="H181"/>
      <c r="I181"/>
    </row>
    <row r="182" spans="7:9" x14ac:dyDescent="0.3">
      <c r="G182"/>
      <c r="H182"/>
      <c r="I182"/>
    </row>
    <row r="183" spans="7:9" x14ac:dyDescent="0.3">
      <c r="G183"/>
      <c r="H183"/>
      <c r="I183"/>
    </row>
    <row r="184" spans="7:9" x14ac:dyDescent="0.3">
      <c r="G184"/>
      <c r="H184"/>
      <c r="I184"/>
    </row>
    <row r="185" spans="7:9" x14ac:dyDescent="0.3">
      <c r="G185"/>
      <c r="H185"/>
      <c r="I185"/>
    </row>
    <row r="186" spans="7:9" x14ac:dyDescent="0.3">
      <c r="G186"/>
      <c r="H186"/>
      <c r="I186"/>
    </row>
    <row r="187" spans="7:9" x14ac:dyDescent="0.3">
      <c r="G187"/>
      <c r="H187"/>
      <c r="I187"/>
    </row>
    <row r="188" spans="7:9" x14ac:dyDescent="0.3">
      <c r="G188"/>
      <c r="H188"/>
      <c r="I188"/>
    </row>
    <row r="189" spans="7:9" x14ac:dyDescent="0.3">
      <c r="G189"/>
      <c r="H189"/>
      <c r="I189"/>
    </row>
    <row r="190" spans="7:9" x14ac:dyDescent="0.3">
      <c r="G190"/>
      <c r="H190"/>
      <c r="I190"/>
    </row>
    <row r="191" spans="7:9" x14ac:dyDescent="0.3">
      <c r="G191"/>
      <c r="H191"/>
      <c r="I191"/>
    </row>
    <row r="192" spans="7:9" x14ac:dyDescent="0.3">
      <c r="G192"/>
      <c r="H192"/>
      <c r="I192"/>
    </row>
    <row r="193" spans="7:9" x14ac:dyDescent="0.3">
      <c r="G193"/>
      <c r="H193"/>
      <c r="I193"/>
    </row>
    <row r="194" spans="7:9" x14ac:dyDescent="0.3">
      <c r="G194"/>
      <c r="H194"/>
      <c r="I194"/>
    </row>
    <row r="195" spans="7:9" x14ac:dyDescent="0.3">
      <c r="G195"/>
      <c r="H195"/>
      <c r="I195"/>
    </row>
    <row r="196" spans="7:9" x14ac:dyDescent="0.3">
      <c r="G196"/>
      <c r="H196"/>
      <c r="I196"/>
    </row>
    <row r="197" spans="7:9" x14ac:dyDescent="0.3">
      <c r="G197"/>
      <c r="H197"/>
      <c r="I197"/>
    </row>
    <row r="198" spans="7:9" x14ac:dyDescent="0.3">
      <c r="G198"/>
      <c r="H198"/>
      <c r="I198"/>
    </row>
    <row r="199" spans="7:9" x14ac:dyDescent="0.3">
      <c r="G199"/>
      <c r="H199"/>
      <c r="I199"/>
    </row>
    <row r="200" spans="7:9" x14ac:dyDescent="0.3">
      <c r="G200"/>
      <c r="H200"/>
      <c r="I200"/>
    </row>
    <row r="201" spans="7:9" x14ac:dyDescent="0.3">
      <c r="G201"/>
      <c r="H201"/>
      <c r="I201"/>
    </row>
    <row r="202" spans="7:9" x14ac:dyDescent="0.3">
      <c r="G202"/>
      <c r="H202"/>
      <c r="I202"/>
    </row>
    <row r="203" spans="7:9" x14ac:dyDescent="0.3">
      <c r="G203"/>
      <c r="H203"/>
      <c r="I203"/>
    </row>
    <row r="204" spans="7:9" x14ac:dyDescent="0.3">
      <c r="G204"/>
      <c r="H204"/>
      <c r="I204"/>
    </row>
    <row r="205" spans="7:9" x14ac:dyDescent="0.3">
      <c r="G205"/>
      <c r="H205"/>
      <c r="I205"/>
    </row>
    <row r="206" spans="7:9" x14ac:dyDescent="0.3">
      <c r="G206"/>
      <c r="H206"/>
      <c r="I206"/>
    </row>
    <row r="207" spans="7:9" x14ac:dyDescent="0.3">
      <c r="G207"/>
      <c r="H207"/>
      <c r="I207"/>
    </row>
    <row r="208" spans="7:9" x14ac:dyDescent="0.3">
      <c r="G208"/>
      <c r="H208"/>
      <c r="I208"/>
    </row>
    <row r="209" spans="7:9" x14ac:dyDescent="0.3">
      <c r="G209"/>
      <c r="H209"/>
      <c r="I209"/>
    </row>
    <row r="210" spans="7:9" x14ac:dyDescent="0.3">
      <c r="G210"/>
      <c r="H210"/>
      <c r="I210"/>
    </row>
    <row r="211" spans="7:9" x14ac:dyDescent="0.3">
      <c r="G211"/>
      <c r="H211"/>
      <c r="I211"/>
    </row>
    <row r="212" spans="7:9" x14ac:dyDescent="0.3">
      <c r="G212"/>
      <c r="H212"/>
      <c r="I212"/>
    </row>
    <row r="213" spans="7:9" x14ac:dyDescent="0.3">
      <c r="G213"/>
      <c r="H213"/>
      <c r="I213"/>
    </row>
    <row r="214" spans="7:9" x14ac:dyDescent="0.3">
      <c r="G214"/>
      <c r="H214"/>
      <c r="I214"/>
    </row>
    <row r="215" spans="7:9" x14ac:dyDescent="0.3">
      <c r="G215"/>
      <c r="H215"/>
      <c r="I215"/>
    </row>
    <row r="216" spans="7:9" x14ac:dyDescent="0.3">
      <c r="G216"/>
      <c r="H216"/>
      <c r="I216"/>
    </row>
    <row r="217" spans="7:9" x14ac:dyDescent="0.3">
      <c r="G217"/>
      <c r="H217"/>
      <c r="I217"/>
    </row>
    <row r="218" spans="7:9" x14ac:dyDescent="0.3">
      <c r="G218"/>
      <c r="H218"/>
      <c r="I218"/>
    </row>
    <row r="219" spans="7:9" x14ac:dyDescent="0.3">
      <c r="G219"/>
      <c r="H219"/>
      <c r="I219"/>
    </row>
    <row r="220" spans="7:9" x14ac:dyDescent="0.3">
      <c r="G220"/>
      <c r="H220"/>
      <c r="I220"/>
    </row>
    <row r="221" spans="7:9" x14ac:dyDescent="0.3">
      <c r="G221"/>
      <c r="H221"/>
      <c r="I221"/>
    </row>
    <row r="222" spans="7:9" x14ac:dyDescent="0.3">
      <c r="G222"/>
      <c r="H222"/>
      <c r="I222"/>
    </row>
    <row r="223" spans="7:9" x14ac:dyDescent="0.3">
      <c r="G223"/>
      <c r="H223"/>
      <c r="I223"/>
    </row>
    <row r="224" spans="7:9" x14ac:dyDescent="0.3">
      <c r="G224"/>
      <c r="H224"/>
      <c r="I224"/>
    </row>
    <row r="225" spans="7:9" x14ac:dyDescent="0.3">
      <c r="G225"/>
      <c r="H225"/>
      <c r="I225"/>
    </row>
    <row r="226" spans="7:9" x14ac:dyDescent="0.3">
      <c r="G226"/>
      <c r="H226"/>
      <c r="I226"/>
    </row>
    <row r="227" spans="7:9" x14ac:dyDescent="0.3">
      <c r="G227"/>
      <c r="H227"/>
      <c r="I227"/>
    </row>
    <row r="228" spans="7:9" x14ac:dyDescent="0.3">
      <c r="G228"/>
      <c r="H228"/>
      <c r="I228"/>
    </row>
    <row r="229" spans="7:9" x14ac:dyDescent="0.3">
      <c r="G229"/>
      <c r="H229"/>
      <c r="I229"/>
    </row>
    <row r="230" spans="7:9" x14ac:dyDescent="0.3">
      <c r="G230"/>
      <c r="H230"/>
      <c r="I230"/>
    </row>
    <row r="231" spans="7:9" x14ac:dyDescent="0.3">
      <c r="G231"/>
      <c r="H231"/>
      <c r="I231"/>
    </row>
    <row r="232" spans="7:9" x14ac:dyDescent="0.3">
      <c r="G232"/>
      <c r="H232"/>
      <c r="I232"/>
    </row>
    <row r="233" spans="7:9" x14ac:dyDescent="0.3">
      <c r="G233"/>
      <c r="H233"/>
      <c r="I233"/>
    </row>
    <row r="234" spans="7:9" x14ac:dyDescent="0.3">
      <c r="G234"/>
      <c r="H234"/>
      <c r="I234"/>
    </row>
    <row r="235" spans="7:9" x14ac:dyDescent="0.3">
      <c r="G235"/>
      <c r="H235"/>
      <c r="I235"/>
    </row>
    <row r="236" spans="7:9" x14ac:dyDescent="0.3">
      <c r="G236"/>
      <c r="H236"/>
      <c r="I236"/>
    </row>
    <row r="237" spans="7:9" x14ac:dyDescent="0.3">
      <c r="G237"/>
      <c r="H237"/>
      <c r="I237"/>
    </row>
    <row r="238" spans="7:9" x14ac:dyDescent="0.3">
      <c r="G238"/>
      <c r="H238"/>
      <c r="I238"/>
    </row>
    <row r="239" spans="7:9" x14ac:dyDescent="0.3">
      <c r="G239"/>
      <c r="H239"/>
      <c r="I239"/>
    </row>
    <row r="240" spans="7:9" x14ac:dyDescent="0.3">
      <c r="G240"/>
      <c r="H240"/>
      <c r="I240"/>
    </row>
    <row r="241" spans="7:9" x14ac:dyDescent="0.3">
      <c r="G241"/>
      <c r="H241"/>
      <c r="I241"/>
    </row>
    <row r="242" spans="7:9" x14ac:dyDescent="0.3">
      <c r="G242"/>
      <c r="H242"/>
      <c r="I242"/>
    </row>
  </sheetData>
  <mergeCells count="5">
    <mergeCell ref="A130:F130"/>
    <mergeCell ref="A131:F131"/>
    <mergeCell ref="A132:F132"/>
    <mergeCell ref="P5:V5"/>
    <mergeCell ref="M5:O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F626F-C7EA-4EA5-975D-BF033CAE8612}">
  <sheetPr>
    <tabColor theme="0" tint="-0.34998626667073579"/>
  </sheetPr>
  <dimension ref="A1:Z204"/>
  <sheetViews>
    <sheetView showGridLines="0" tabSelected="1" zoomScale="104" zoomScaleNormal="120" zoomScaleSheetLayoutView="50" workbookViewId="0">
      <pane xSplit="6" ySplit="3" topLeftCell="G4" activePane="bottomRight" state="frozen"/>
      <selection activeCell="N5" sqref="N5"/>
      <selection pane="topRight" activeCell="N5" sqref="N5"/>
      <selection pane="bottomLeft" activeCell="N5" sqref="N5"/>
      <selection pane="bottomRight" activeCell="A3" sqref="A3:F128"/>
    </sheetView>
  </sheetViews>
  <sheetFormatPr defaultColWidth="19.33203125" defaultRowHeight="12" outlineLevelCol="1" x14ac:dyDescent="0.25"/>
  <cols>
    <col min="1" max="1" width="12.33203125" style="222" bestFit="1" customWidth="1"/>
    <col min="2" max="2" width="19.33203125" style="222" hidden="1" customWidth="1" outlineLevel="1"/>
    <col min="3" max="3" width="17.6640625" style="15" bestFit="1" customWidth="1" collapsed="1"/>
    <col min="4" max="4" width="9.88671875" style="223" hidden="1" customWidth="1" outlineLevel="1"/>
    <col min="5" max="5" width="13.6640625" style="15" hidden="1" customWidth="1" outlineLevel="1"/>
    <col min="6" max="6" width="38.44140625" style="15" bestFit="1" customWidth="1" collapsed="1"/>
    <col min="7" max="7" width="10.6640625" style="15" hidden="1" customWidth="1"/>
    <col min="8" max="8" width="13.44140625" style="223" customWidth="1"/>
    <col min="9" max="9" width="12.33203125" style="223" hidden="1" customWidth="1"/>
    <col min="10" max="10" width="20.109375" style="223" hidden="1" customWidth="1"/>
    <col min="11" max="11" width="13.88671875" style="223" hidden="1" customWidth="1"/>
    <col min="12" max="12" width="17.6640625" style="223" hidden="1" customWidth="1"/>
    <col min="13" max="13" width="19" style="223" hidden="1" customWidth="1"/>
    <col min="14" max="14" width="13.44140625" style="304" hidden="1" customWidth="1"/>
    <col min="15" max="15" width="9.21875" style="304" customWidth="1"/>
    <col min="16" max="16" width="9.5546875" style="304" customWidth="1"/>
    <col min="17" max="17" width="9.5546875" style="224" customWidth="1"/>
    <col min="18" max="18" width="15.6640625" style="224" customWidth="1"/>
    <col min="19" max="19" width="11.109375" style="221" customWidth="1"/>
    <col min="20" max="20" width="12.6640625" style="15" customWidth="1"/>
    <col min="21" max="21" width="0.33203125" style="15" customWidth="1"/>
    <col min="22" max="22" width="14.5546875" style="15" hidden="1" customWidth="1"/>
    <col min="23" max="24" width="19.33203125" style="15" hidden="1" customWidth="1"/>
    <col min="25" max="25" width="14.33203125" style="15" customWidth="1"/>
    <col min="26" max="16384" width="19.33203125" style="15"/>
  </cols>
  <sheetData>
    <row r="1" spans="1:26" ht="16.2" thickBot="1" x14ac:dyDescent="0.35">
      <c r="I1" s="295" t="s">
        <v>986</v>
      </c>
      <c r="J1" s="295"/>
      <c r="K1" s="352">
        <f>COUNTIF($K$4:$K$123,"&lt;1")</f>
        <v>114</v>
      </c>
      <c r="L1" s="295"/>
      <c r="M1" s="295"/>
      <c r="N1" s="295"/>
      <c r="O1" s="295"/>
      <c r="P1" s="295"/>
      <c r="S1" s="471" t="s">
        <v>1142</v>
      </c>
      <c r="T1" s="471"/>
    </row>
    <row r="2" spans="1:26" ht="15" customHeight="1" thickBot="1" x14ac:dyDescent="0.3">
      <c r="A2" s="306" t="s">
        <v>1152</v>
      </c>
      <c r="F2" s="15" t="s">
        <v>1166</v>
      </c>
      <c r="I2" s="294">
        <f>COUNTIF($I$4:$I$118,"&gt;1")</f>
        <v>88</v>
      </c>
      <c r="J2" s="303">
        <f>COUNTIF($J$4:$J$118,"&gt;1")</f>
        <v>0</v>
      </c>
      <c r="K2" s="303">
        <f>COUNTIF($K$4:$K$118,"&gt;1")</f>
        <v>0</v>
      </c>
      <c r="L2" s="303">
        <f>COUNTIF($L$4:$L$118,"&gt;1")</f>
        <v>0</v>
      </c>
      <c r="M2" s="303">
        <f>COUNTIF($M$4:$M$118,"&gt;1")</f>
        <v>0</v>
      </c>
      <c r="N2" s="303">
        <f>COUNTIF($N$4:$N$118,"&gt;1")</f>
        <v>0</v>
      </c>
      <c r="S2" s="353">
        <f>COUNTIF($S$4:$S$131,"&gt;1")</f>
        <v>0</v>
      </c>
      <c r="T2" s="354">
        <f>SUBTOTAL(9,T4:T131)</f>
        <v>0</v>
      </c>
    </row>
    <row r="3" spans="1:26" s="221" customFormat="1" ht="22.5" customHeight="1" x14ac:dyDescent="0.3">
      <c r="A3" s="255" t="s">
        <v>412</v>
      </c>
      <c r="B3" s="255" t="s">
        <v>420</v>
      </c>
      <c r="C3" s="255" t="s">
        <v>12</v>
      </c>
      <c r="D3" s="255" t="s">
        <v>16</v>
      </c>
      <c r="E3" s="255" t="s">
        <v>14</v>
      </c>
      <c r="F3" s="255" t="s">
        <v>1158</v>
      </c>
      <c r="G3" s="281" t="s">
        <v>1015</v>
      </c>
      <c r="H3" s="281" t="s">
        <v>435</v>
      </c>
      <c r="I3" s="293" t="s">
        <v>979</v>
      </c>
      <c r="J3" s="344" t="s">
        <v>1007</v>
      </c>
      <c r="K3" s="344" t="s">
        <v>1008</v>
      </c>
      <c r="L3" s="344" t="s">
        <v>1009</v>
      </c>
      <c r="M3" s="344" t="s">
        <v>1010</v>
      </c>
      <c r="N3" s="293" t="s">
        <v>987</v>
      </c>
      <c r="O3" s="293" t="s">
        <v>19</v>
      </c>
      <c r="P3" s="293" t="s">
        <v>20</v>
      </c>
      <c r="Q3" s="255" t="s">
        <v>245</v>
      </c>
      <c r="R3" s="281" t="s">
        <v>1153</v>
      </c>
      <c r="S3" s="292" t="s">
        <v>984</v>
      </c>
      <c r="T3" s="291" t="s">
        <v>985</v>
      </c>
      <c r="U3" s="417" t="s">
        <v>1144</v>
      </c>
      <c r="V3" s="255" t="s">
        <v>1145</v>
      </c>
      <c r="Y3" s="456" t="s">
        <v>1165</v>
      </c>
    </row>
    <row r="4" spans="1:26" x14ac:dyDescent="0.25">
      <c r="A4" s="273" t="s">
        <v>124</v>
      </c>
      <c r="B4" s="307" t="s">
        <v>421</v>
      </c>
      <c r="C4" s="274">
        <v>7899470804828</v>
      </c>
      <c r="D4" s="345">
        <v>30045040</v>
      </c>
      <c r="E4" s="276">
        <v>15000145</v>
      </c>
      <c r="F4" s="409" t="s">
        <v>143</v>
      </c>
      <c r="G4" s="308" t="str">
        <f>VLOOKUP(C4,[71]ESTOQUE!$F$3:$L$162,7,0)</f>
        <v>C</v>
      </c>
      <c r="H4" s="345">
        <v>50</v>
      </c>
      <c r="I4" s="345">
        <f>IFERROR(VLOOKUP(C4,ESTOQUE!$F$3:$M$190,8,0),0)</f>
        <v>15000</v>
      </c>
      <c r="J4" s="410">
        <f>_xlfn.XLOOKUP(C4,Mapa!$F:$F,Mapa!$N:$N,0,0)</f>
        <v>0</v>
      </c>
      <c r="K4" s="345">
        <f>IFERROR(_xlfn.XLOOKUP(C4,Mapa!$F:$F,Mapa!$O:$O),0)</f>
        <v>0</v>
      </c>
      <c r="L4" s="410">
        <f>J4*4.2</f>
        <v>0</v>
      </c>
      <c r="M4" s="410">
        <f t="shared" ref="M4:M23" si="0">L4-K4</f>
        <v>0</v>
      </c>
      <c r="N4" s="411"/>
      <c r="O4" s="412">
        <f>VLOOKUP(C4,'PF-PMC'!$D$6:$AB$153,24,0)</f>
        <v>14.9</v>
      </c>
      <c r="P4" s="412">
        <f>VLOOKUP(C4,'PF-PMC'!$D$6:$AB$153,25,0)</f>
        <v>19.989999999999998</v>
      </c>
      <c r="Q4" s="305">
        <f>_xlfn.XLOOKUP(C4,'[72]LISTA PREÇO 2026'!$D:$D,'[72]LISTA PREÇO 2026'!$K:$K)</f>
        <v>7.83</v>
      </c>
      <c r="R4" s="413" t="str">
        <f>IFERROR(VLOOKUP(C4,Promoção!$C$2:$F$25,4,0),"-")</f>
        <v>-</v>
      </c>
      <c r="S4" s="414"/>
      <c r="T4" s="300">
        <f t="shared" ref="T4:T14" si="1">S4*Q4</f>
        <v>0</v>
      </c>
      <c r="U4" s="15">
        <f>_xlfn.XLOOKUP(C4,[73]RETAIL!C:C,[73]RETAIL!V:V)</f>
        <v>0</v>
      </c>
      <c r="Y4" s="461"/>
    </row>
    <row r="5" spans="1:26" x14ac:dyDescent="0.25">
      <c r="A5" s="256" t="s">
        <v>124</v>
      </c>
      <c r="B5" s="309" t="s">
        <v>421</v>
      </c>
      <c r="C5" s="257">
        <v>7898133136535</v>
      </c>
      <c r="D5" s="272">
        <v>30045090</v>
      </c>
      <c r="E5" s="259">
        <v>15000153</v>
      </c>
      <c r="F5" s="271" t="s">
        <v>301</v>
      </c>
      <c r="G5" s="308" t="str">
        <f>VLOOKUP(C5,[71]ESTOQUE!$F$3:$L$162,7,0)</f>
        <v>B</v>
      </c>
      <c r="H5" s="272">
        <v>200</v>
      </c>
      <c r="I5" s="345">
        <f>IFERROR(VLOOKUP(C5,ESTOQUE!$F$3:$M$190,8,0),0)</f>
        <v>8400</v>
      </c>
      <c r="J5" s="410">
        <f>_xlfn.XLOOKUP(C5,Mapa!$F:$F,Mapa!$N:$N,0,0)</f>
        <v>0</v>
      </c>
      <c r="K5" s="345">
        <f>IFERROR(_xlfn.XLOOKUP(C5,Mapa!$F:$F,Mapa!$O:$O),0)</f>
        <v>0</v>
      </c>
      <c r="L5" s="410">
        <f>J5*4.1</f>
        <v>0</v>
      </c>
      <c r="M5" s="410">
        <f t="shared" si="0"/>
        <v>0</v>
      </c>
      <c r="N5" s="411"/>
      <c r="O5" s="412">
        <f>VLOOKUP(C5,'PF-PMC'!$D$6:$AB$153,24,0)</f>
        <v>9.4</v>
      </c>
      <c r="P5" s="412">
        <f>VLOOKUP(C5,'PF-PMC'!$D$6:$AB$153,25,0)</f>
        <v>12.61</v>
      </c>
      <c r="Q5" s="305">
        <f>_xlfn.XLOOKUP(C5,'[72]LISTA PREÇO 2026'!$D:$D,'[72]LISTA PREÇO 2026'!$K:$K)</f>
        <v>2.71</v>
      </c>
      <c r="R5" s="413" t="str">
        <f>IFERROR(VLOOKUP(C5,Promoção!$C$2:$F$25,4,0),"-")</f>
        <v>-</v>
      </c>
      <c r="S5" s="414"/>
      <c r="T5" s="300">
        <f t="shared" si="1"/>
        <v>0</v>
      </c>
      <c r="U5" s="15">
        <f>_xlfn.XLOOKUP(C5,[73]RETAIL!C:C,[73]RETAIL!V:V)</f>
        <v>0</v>
      </c>
      <c r="W5" s="15">
        <f>_xlfn.XLOOKUP(C5,[74]Tabela!$B:$B,[74]Tabela!$C:$C,0,0)</f>
        <v>0</v>
      </c>
      <c r="Y5" s="461"/>
    </row>
    <row r="6" spans="1:26" s="225" customFormat="1" x14ac:dyDescent="0.25">
      <c r="A6" s="263" t="s">
        <v>124</v>
      </c>
      <c r="B6" s="424" t="s">
        <v>421</v>
      </c>
      <c r="C6" s="457">
        <v>7898133139741</v>
      </c>
      <c r="D6" s="425">
        <v>30042029</v>
      </c>
      <c r="E6" s="430">
        <v>15000133</v>
      </c>
      <c r="F6" s="458" t="s">
        <v>302</v>
      </c>
      <c r="G6" s="434" t="str">
        <f>VLOOKUP(C6,[71]ESTOQUE!$F$3:$L$162,7,0)</f>
        <v>C</v>
      </c>
      <c r="H6" s="459">
        <v>200</v>
      </c>
      <c r="I6" s="427">
        <f>IFERROR(VLOOKUP(C6,ESTOQUE!$F$3:$M$190,8,0),0)</f>
        <v>20200</v>
      </c>
      <c r="J6" s="428">
        <f>_xlfn.XLOOKUP(C6,Mapa!$F:$F,Mapa!$N:$N,0,0)</f>
        <v>0</v>
      </c>
      <c r="K6" s="427">
        <f>IFERROR(_xlfn.XLOOKUP(C6,Mapa!$F:$F,Mapa!$O:$O),0)</f>
        <v>0</v>
      </c>
      <c r="L6" s="428">
        <f>J6*4.1</f>
        <v>0</v>
      </c>
      <c r="M6" s="428">
        <f t="shared" si="0"/>
        <v>0</v>
      </c>
      <c r="N6" s="435"/>
      <c r="O6" s="314">
        <f>VLOOKUP(C6,'PF-PMC'!$D$6:$AB$153,24,0)</f>
        <v>33.480405996074815</v>
      </c>
      <c r="P6" s="314" t="str">
        <f>VLOOKUP(C6,'PF-PMC'!$D$6:$AB$153,25,0)</f>
        <v>-</v>
      </c>
      <c r="Q6" s="305">
        <f>_xlfn.XLOOKUP(C6,'[72]LISTA PREÇO 2026'!$D:$D,'[72]LISTA PREÇO 2026'!$K:$K)</f>
        <v>12.8</v>
      </c>
      <c r="R6" s="439"/>
      <c r="S6" s="414"/>
      <c r="T6" s="437">
        <f t="shared" si="1"/>
        <v>0</v>
      </c>
      <c r="U6" s="225">
        <f>_xlfn.XLOOKUP(C6,[73]RETAIL!C:C,[73]RETAIL!V:V)</f>
        <v>0</v>
      </c>
      <c r="V6" s="429"/>
      <c r="W6" s="15">
        <f>_xlfn.XLOOKUP(C6,[74]Tabela!$B:$B,[74]Tabela!$C:$C,0,0)</f>
        <v>0</v>
      </c>
      <c r="X6" s="438">
        <f>W6-S6</f>
        <v>0</v>
      </c>
      <c r="Y6" s="461"/>
      <c r="Z6" s="15"/>
    </row>
    <row r="7" spans="1:26" x14ac:dyDescent="0.25">
      <c r="A7" s="256" t="s">
        <v>124</v>
      </c>
      <c r="B7" s="309" t="s">
        <v>421</v>
      </c>
      <c r="C7" s="257">
        <v>7899470801414</v>
      </c>
      <c r="D7" s="272">
        <v>30044990</v>
      </c>
      <c r="E7" s="259">
        <v>15000155</v>
      </c>
      <c r="F7" s="271" t="s">
        <v>303</v>
      </c>
      <c r="G7" s="308" t="str">
        <f>VLOOKUP(C7,[71]ESTOQUE!$F$3:$L$162,7,0)</f>
        <v>C</v>
      </c>
      <c r="H7" s="272">
        <v>50</v>
      </c>
      <c r="I7" s="345">
        <f>IFERROR(VLOOKUP(C7,ESTOQUE!$F$3:$M$190,8,0),0)</f>
        <v>10650</v>
      </c>
      <c r="J7" s="410">
        <f>_xlfn.XLOOKUP(C7,Mapa!$F:$F,Mapa!$N:$N,0,0)</f>
        <v>0</v>
      </c>
      <c r="K7" s="345">
        <f>IFERROR(_xlfn.XLOOKUP(C7,Mapa!$F:$F,Mapa!$O:$O),0)</f>
        <v>0</v>
      </c>
      <c r="L7" s="410">
        <f>J7*4.2</f>
        <v>0</v>
      </c>
      <c r="M7" s="410">
        <f t="shared" si="0"/>
        <v>0</v>
      </c>
      <c r="N7" s="411"/>
      <c r="O7" s="412">
        <f>VLOOKUP(C7,'PF-PMC'!$D$6:$AB$153,24,0)</f>
        <v>35.44</v>
      </c>
      <c r="P7" s="412">
        <f>VLOOKUP(C7,'PF-PMC'!$D$6:$AB$153,25,0)</f>
        <v>47.54</v>
      </c>
      <c r="Q7" s="305">
        <f>_xlfn.XLOOKUP(C7,'[72]LISTA PREÇO 2026'!$D:$D,'[72]LISTA PREÇO 2026'!$K:$K)</f>
        <v>14.29</v>
      </c>
      <c r="R7" s="413" t="str">
        <f>IFERROR(VLOOKUP(C7,Promoção!$C$2:$F$25,4,0),"-")</f>
        <v>-</v>
      </c>
      <c r="S7" s="414"/>
      <c r="T7" s="300">
        <f t="shared" si="1"/>
        <v>0</v>
      </c>
      <c r="U7" s="15">
        <f>_xlfn.XLOOKUP(C7,[73]RETAIL!C:C,[73]RETAIL!V:V)</f>
        <v>0</v>
      </c>
      <c r="W7" s="15">
        <f>_xlfn.XLOOKUP(C7,[74]Tabela!$B:$B,[74]Tabela!$C:$C,0,0)</f>
        <v>0</v>
      </c>
      <c r="Y7" s="461"/>
    </row>
    <row r="8" spans="1:26" x14ac:dyDescent="0.25">
      <c r="A8" s="256" t="s">
        <v>124</v>
      </c>
      <c r="B8" s="309" t="s">
        <v>421</v>
      </c>
      <c r="C8" s="257">
        <v>7898133134456</v>
      </c>
      <c r="D8" s="272">
        <v>30049099</v>
      </c>
      <c r="E8" s="262">
        <v>15000120</v>
      </c>
      <c r="F8" s="271" t="s">
        <v>304</v>
      </c>
      <c r="G8" s="308" t="str">
        <f>VLOOKUP(C8,[71]ESTOQUE!$F$3:$L$162,7,0)</f>
        <v>C</v>
      </c>
      <c r="H8" s="272">
        <v>50</v>
      </c>
      <c r="I8" s="345">
        <f>IFERROR(VLOOKUP(C8,ESTOQUE!$F$3:$M$190,8,0),0)</f>
        <v>26950</v>
      </c>
      <c r="J8" s="410">
        <f>_xlfn.XLOOKUP(C8,Mapa!$F:$F,Mapa!$N:$N,0,0)</f>
        <v>0</v>
      </c>
      <c r="K8" s="345">
        <f>IFERROR(_xlfn.XLOOKUP(C8,Mapa!$F:$F,Mapa!$O:$O),0)</f>
        <v>0</v>
      </c>
      <c r="L8" s="410">
        <f>J8*4.1</f>
        <v>0</v>
      </c>
      <c r="M8" s="410">
        <f t="shared" si="0"/>
        <v>0</v>
      </c>
      <c r="N8" s="411"/>
      <c r="O8" s="412">
        <f>VLOOKUP(C8,'PF-PMC'!$D$6:$AB$153,24,0)</f>
        <v>13.932872852634896</v>
      </c>
      <c r="P8" s="412" t="str">
        <f>VLOOKUP(C8,'PF-PMC'!$D$6:$AB$153,25,0)</f>
        <v>-</v>
      </c>
      <c r="Q8" s="305">
        <f>_xlfn.XLOOKUP(C8,'[72]LISTA PREÇO 2026'!$D:$D,'[72]LISTA PREÇO 2026'!$K:$K)</f>
        <v>5.47</v>
      </c>
      <c r="R8" s="413"/>
      <c r="S8" s="414"/>
      <c r="T8" s="300">
        <f t="shared" si="1"/>
        <v>0</v>
      </c>
      <c r="U8" s="15">
        <f>_xlfn.XLOOKUP(C8,[73]RETAIL!C:C,[73]RETAIL!V:V)</f>
        <v>0</v>
      </c>
      <c r="Y8" s="461"/>
    </row>
    <row r="9" spans="1:26" x14ac:dyDescent="0.25">
      <c r="A9" s="256" t="s">
        <v>124</v>
      </c>
      <c r="B9" s="309" t="s">
        <v>421</v>
      </c>
      <c r="C9" s="257">
        <v>7898133134630</v>
      </c>
      <c r="D9" s="272">
        <v>30049099</v>
      </c>
      <c r="E9" s="262">
        <v>15000119</v>
      </c>
      <c r="F9" s="271" t="s">
        <v>305</v>
      </c>
      <c r="G9" s="308" t="str">
        <f>VLOOKUP(C9,[71]ESTOQUE!$F$3:$L$162,7,0)</f>
        <v>B</v>
      </c>
      <c r="H9" s="272">
        <v>60</v>
      </c>
      <c r="I9" s="345">
        <f>IFERROR(VLOOKUP(C9,ESTOQUE!$F$3:$M$190,8,0),0)</f>
        <v>38580</v>
      </c>
      <c r="J9" s="410">
        <f>_xlfn.XLOOKUP(C9,Mapa!$F:$F,Mapa!$N:$N,0,0)</f>
        <v>0</v>
      </c>
      <c r="K9" s="345">
        <f>IFERROR(_xlfn.XLOOKUP(C9,Mapa!$F:$F,Mapa!$O:$O),0)</f>
        <v>0</v>
      </c>
      <c r="L9" s="410">
        <f>J9*4.1</f>
        <v>0</v>
      </c>
      <c r="M9" s="410">
        <f t="shared" si="0"/>
        <v>0</v>
      </c>
      <c r="N9" s="411"/>
      <c r="O9" s="412">
        <f>VLOOKUP(C9,'PF-PMC'!$D$6:$AB$153,24,0)</f>
        <v>18.440870883558546</v>
      </c>
      <c r="P9" s="412" t="str">
        <f>VLOOKUP(C9,'PF-PMC'!$D$6:$AB$153,25,0)</f>
        <v>-</v>
      </c>
      <c r="Q9" s="305">
        <f>_xlfn.XLOOKUP(C9,'[72]LISTA PREÇO 2026'!$D:$D,'[72]LISTA PREÇO 2026'!$K:$K)</f>
        <v>7.22</v>
      </c>
      <c r="R9" s="413" t="str">
        <f>IFERROR(VLOOKUP(C9,Promoção!$C$2:$F$25,4,0),"-")</f>
        <v>-</v>
      </c>
      <c r="S9" s="414"/>
      <c r="T9" s="300">
        <f t="shared" si="1"/>
        <v>0</v>
      </c>
      <c r="U9" s="15">
        <f>_xlfn.XLOOKUP(C9,[73]RETAIL!C:C,[73]RETAIL!V:V)</f>
        <v>0</v>
      </c>
      <c r="Y9" s="461"/>
    </row>
    <row r="10" spans="1:26" x14ac:dyDescent="0.25">
      <c r="A10" s="256" t="s">
        <v>124</v>
      </c>
      <c r="B10" s="309" t="s">
        <v>421</v>
      </c>
      <c r="C10" s="257">
        <v>7898133136634</v>
      </c>
      <c r="D10" s="272">
        <v>30049099</v>
      </c>
      <c r="E10" s="262">
        <v>15000068</v>
      </c>
      <c r="F10" s="271" t="s">
        <v>306</v>
      </c>
      <c r="G10" s="308" t="str">
        <f>VLOOKUP(C10,[71]ESTOQUE!$F$3:$L$162,7,0)</f>
        <v>A</v>
      </c>
      <c r="H10" s="272">
        <v>50</v>
      </c>
      <c r="I10" s="345">
        <f>IFERROR(VLOOKUP(C10,ESTOQUE!$F$3:$M$190,8,0),0)</f>
        <v>21750</v>
      </c>
      <c r="J10" s="410">
        <f>_xlfn.XLOOKUP(C10,Mapa!$F:$F,Mapa!$N:$N,0,0)</f>
        <v>0</v>
      </c>
      <c r="K10" s="345">
        <f>IFERROR(_xlfn.XLOOKUP(C10,Mapa!$F:$F,Mapa!$O:$O),0)</f>
        <v>0</v>
      </c>
      <c r="L10" s="410">
        <f>J10*4.1</f>
        <v>0</v>
      </c>
      <c r="M10" s="410">
        <f t="shared" si="0"/>
        <v>0</v>
      </c>
      <c r="N10" s="411"/>
      <c r="O10" s="412">
        <f>VLOOKUP(C10,'PF-PMC'!$D$6:$AB$153,24,0)</f>
        <v>23.42</v>
      </c>
      <c r="P10" s="412">
        <f>VLOOKUP(C10,'PF-PMC'!$D$6:$AB$153,25,0)</f>
        <v>31.42</v>
      </c>
      <c r="Q10" s="305">
        <f>_xlfn.XLOOKUP(C10,'[72]LISTA PREÇO 2026'!$D:$D,'[72]LISTA PREÇO 2026'!$K:$K)</f>
        <v>6.92</v>
      </c>
      <c r="R10" s="413" t="str">
        <f>IFERROR(VLOOKUP(C10,Promoção!$C$2:$F$25,4,0),"-")</f>
        <v>-</v>
      </c>
      <c r="S10" s="414"/>
      <c r="T10" s="300">
        <f t="shared" si="1"/>
        <v>0</v>
      </c>
      <c r="U10" s="15">
        <f>_xlfn.XLOOKUP(C10,[73]RETAIL!C:C,[73]RETAIL!V:V)</f>
        <v>0</v>
      </c>
      <c r="W10" s="15">
        <f>_xlfn.XLOOKUP(C10,[74]Tabela!$B:$B,[74]Tabela!$C:$C,0,0)</f>
        <v>0</v>
      </c>
      <c r="Y10" s="461"/>
    </row>
    <row r="11" spans="1:26" x14ac:dyDescent="0.25">
      <c r="A11" s="256" t="s">
        <v>124</v>
      </c>
      <c r="B11" s="309" t="s">
        <v>421</v>
      </c>
      <c r="C11" s="257">
        <v>7898133136757</v>
      </c>
      <c r="D11" s="272">
        <v>30049099</v>
      </c>
      <c r="E11" s="262">
        <v>15000069</v>
      </c>
      <c r="F11" s="271" t="s">
        <v>307</v>
      </c>
      <c r="G11" s="308" t="s">
        <v>1025</v>
      </c>
      <c r="H11" s="272">
        <v>50</v>
      </c>
      <c r="I11" s="345">
        <f>IFERROR(VLOOKUP(C11,ESTOQUE!$F$3:$M$190,8,0),0)</f>
        <v>39250</v>
      </c>
      <c r="J11" s="410">
        <f>_xlfn.XLOOKUP(C11,Mapa!$F:$F,Mapa!$N:$N,0,0)</f>
        <v>0</v>
      </c>
      <c r="K11" s="345">
        <f>IFERROR(_xlfn.XLOOKUP(C11,Mapa!$F:$F,Mapa!$O:$O),0)</f>
        <v>0</v>
      </c>
      <c r="L11" s="410">
        <f>J11*4.1</f>
        <v>0</v>
      </c>
      <c r="M11" s="410">
        <f t="shared" si="0"/>
        <v>0</v>
      </c>
      <c r="N11" s="411"/>
      <c r="O11" s="412">
        <f>VLOOKUP(C11,'PF-PMC'!$D$6:$AB$153,24,0)</f>
        <v>29.41</v>
      </c>
      <c r="P11" s="412">
        <f>VLOOKUP(C11,'PF-PMC'!$D$6:$AB$153,25,0)</f>
        <v>39.450000000000003</v>
      </c>
      <c r="Q11" s="305">
        <f>_xlfn.XLOOKUP(C11,'[72]LISTA PREÇO 2026'!$D:$D,'[72]LISTA PREÇO 2026'!$K:$K)</f>
        <v>6.91</v>
      </c>
      <c r="R11" s="413" t="str">
        <f>IFERROR(VLOOKUP(C11,Promoção!$C$2:$F$25,4,0),"-")</f>
        <v>-</v>
      </c>
      <c r="S11" s="414"/>
      <c r="T11" s="300">
        <f t="shared" si="1"/>
        <v>0</v>
      </c>
      <c r="U11" s="15">
        <f>_xlfn.XLOOKUP(C11,[73]RETAIL!C:C,[73]RETAIL!V:V)</f>
        <v>0</v>
      </c>
      <c r="W11" s="15">
        <f>_xlfn.XLOOKUP(C11,[74]Tabela!$B:$B,[74]Tabela!$C:$C,0,0)</f>
        <v>0</v>
      </c>
      <c r="Y11" s="461"/>
    </row>
    <row r="12" spans="1:26" x14ac:dyDescent="0.25">
      <c r="A12" s="256" t="s">
        <v>124</v>
      </c>
      <c r="B12" s="309" t="s">
        <v>421</v>
      </c>
      <c r="C12" s="257">
        <v>7899470805726</v>
      </c>
      <c r="D12" s="272">
        <v>30049099</v>
      </c>
      <c r="E12" s="262">
        <v>15000220</v>
      </c>
      <c r="F12" s="271" t="s">
        <v>309</v>
      </c>
      <c r="G12" s="308" t="str">
        <f>VLOOKUP(C12,[71]ESTOQUE!$F$3:$L$162,7,0)</f>
        <v>C</v>
      </c>
      <c r="H12" s="272">
        <v>100</v>
      </c>
      <c r="I12" s="345">
        <f>IFERROR(VLOOKUP(C12,ESTOQUE!$F$3:$M$190,8,0),0)</f>
        <v>14300</v>
      </c>
      <c r="J12" s="410">
        <f>_xlfn.XLOOKUP(C12,Mapa!$F:$F,Mapa!$N:$N,0,0)</f>
        <v>0</v>
      </c>
      <c r="K12" s="345">
        <f>IFERROR(_xlfn.XLOOKUP(C12,Mapa!$F:$F,Mapa!$O:$O),0)</f>
        <v>0</v>
      </c>
      <c r="L12" s="410">
        <f>J12*4.2</f>
        <v>0</v>
      </c>
      <c r="M12" s="410">
        <f t="shared" si="0"/>
        <v>0</v>
      </c>
      <c r="N12" s="411"/>
      <c r="O12" s="412">
        <f>VLOOKUP(C12,'PF-PMC'!$D$6:$AB$153,24,0)</f>
        <v>17.782348325843504</v>
      </c>
      <c r="P12" s="412" t="str">
        <f>VLOOKUP(C12,'PF-PMC'!$D$6:$AB$153,25,0)</f>
        <v>-</v>
      </c>
      <c r="Q12" s="305">
        <f>_xlfn.XLOOKUP(C12,'[72]LISTA PREÇO 2026'!$D:$D,'[72]LISTA PREÇO 2026'!$K:$K)</f>
        <v>6.96</v>
      </c>
      <c r="R12" s="413" t="str">
        <f>IFERROR(VLOOKUP(C12,Promoção!$C$2:$F$25,4,0),"-")</f>
        <v>-</v>
      </c>
      <c r="S12" s="414"/>
      <c r="T12" s="300">
        <f t="shared" si="1"/>
        <v>0</v>
      </c>
      <c r="U12" s="15">
        <f>_xlfn.XLOOKUP(C12,[73]RETAIL!C:C,[73]RETAIL!V:V)</f>
        <v>0</v>
      </c>
      <c r="W12" s="15">
        <f>_xlfn.XLOOKUP(C12,[74]Tabela!$B:$B,[74]Tabela!$C:$C,0,0)</f>
        <v>0</v>
      </c>
      <c r="Y12" s="461"/>
    </row>
    <row r="13" spans="1:26" x14ac:dyDescent="0.25">
      <c r="A13" s="256" t="s">
        <v>124</v>
      </c>
      <c r="B13" s="309" t="s">
        <v>421</v>
      </c>
      <c r="C13" s="257">
        <v>7898133135941</v>
      </c>
      <c r="D13" s="272">
        <v>30049039</v>
      </c>
      <c r="E13" s="262">
        <v>15000071</v>
      </c>
      <c r="F13" s="271" t="s">
        <v>310</v>
      </c>
      <c r="G13" s="308" t="str">
        <f>VLOOKUP(C13,[71]ESTOQUE!$F$3:$L$162,7,0)</f>
        <v>A</v>
      </c>
      <c r="H13" s="272">
        <v>50</v>
      </c>
      <c r="I13" s="345">
        <f>IFERROR(VLOOKUP(C13,ESTOQUE!$F$3:$M$190,8,0),0)</f>
        <v>22000</v>
      </c>
      <c r="J13" s="410">
        <f>_xlfn.XLOOKUP(C13,Mapa!$F:$F,Mapa!$N:$N,0,0)</f>
        <v>0</v>
      </c>
      <c r="K13" s="345">
        <f>IFERROR(_xlfn.XLOOKUP(C13,Mapa!$F:$F,Mapa!$O:$O),0)</f>
        <v>0</v>
      </c>
      <c r="L13" s="410">
        <f>J13*4.2</f>
        <v>0</v>
      </c>
      <c r="M13" s="410">
        <f t="shared" si="0"/>
        <v>0</v>
      </c>
      <c r="N13" s="411"/>
      <c r="O13" s="412">
        <f>VLOOKUP(C13,'PF-PMC'!$D$6:$AB$153,24,0)</f>
        <v>34.1</v>
      </c>
      <c r="P13" s="412">
        <f>VLOOKUP(C13,'PF-PMC'!$D$6:$AB$153,25,0)</f>
        <v>45.74</v>
      </c>
      <c r="Q13" s="305">
        <f>_xlfn.XLOOKUP(C13,'[72]LISTA PREÇO 2026'!$D:$D,'[72]LISTA PREÇO 2026'!$K:$K)</f>
        <v>4.74</v>
      </c>
      <c r="R13" s="413"/>
      <c r="S13" s="414"/>
      <c r="T13" s="300">
        <f t="shared" si="1"/>
        <v>0</v>
      </c>
      <c r="U13" s="15">
        <f>_xlfn.XLOOKUP(C13,[73]RETAIL!C:C,[73]RETAIL!V:V)</f>
        <v>0</v>
      </c>
      <c r="W13" s="15">
        <f>_xlfn.XLOOKUP(C13,[74]Tabela!$B:$B,[74]Tabela!$C:$C,0,0)</f>
        <v>0</v>
      </c>
      <c r="Y13" s="461"/>
    </row>
    <row r="14" spans="1:26" x14ac:dyDescent="0.25">
      <c r="A14" s="256" t="s">
        <v>124</v>
      </c>
      <c r="B14" s="257" t="s">
        <v>421</v>
      </c>
      <c r="C14" s="451">
        <v>7899470805955</v>
      </c>
      <c r="D14" s="272">
        <v>30049039</v>
      </c>
      <c r="E14" s="412">
        <v>15000130</v>
      </c>
      <c r="F14" s="452" t="s">
        <v>1011</v>
      </c>
      <c r="G14" s="305" t="s">
        <v>1025</v>
      </c>
      <c r="H14" s="453">
        <v>50</v>
      </c>
      <c r="I14" s="414">
        <f>IFERROR(VLOOKUP(C14,ESTOQUE!$F$3:$M$190,8,0),0)</f>
        <v>124400</v>
      </c>
      <c r="J14" s="300">
        <f>_xlfn.XLOOKUP(C14,Mapa!$F:$F,Mapa!$N:$N,0,0)</f>
        <v>0</v>
      </c>
      <c r="K14" s="256">
        <f>IFERROR(_xlfn.XLOOKUP(C14,Mapa!$F:$F,Mapa!$O:$O),0)</f>
        <v>0</v>
      </c>
      <c r="L14" s="257">
        <f>J14*4.1</f>
        <v>0</v>
      </c>
      <c r="M14" s="271">
        <f t="shared" si="0"/>
        <v>0</v>
      </c>
      <c r="N14" s="272"/>
      <c r="O14" s="412">
        <f>VLOOKUP(C14,'PF-PMC'!$D$6:$AB$153,24,0)</f>
        <v>32.72</v>
      </c>
      <c r="P14" s="412">
        <f>VLOOKUP(C14,'PF-PMC'!$D$6:$AB$153,25,0)</f>
        <v>43.89</v>
      </c>
      <c r="Q14" s="305">
        <f>_xlfn.XLOOKUP(C14,'[72]LISTA PREÇO 2026'!$D:$D,'[72]LISTA PREÇO 2026'!$K:$K)</f>
        <v>5.14</v>
      </c>
      <c r="R14" s="448">
        <v>0.2</v>
      </c>
      <c r="S14" s="414"/>
      <c r="T14" s="300">
        <f t="shared" si="1"/>
        <v>0</v>
      </c>
      <c r="U14" s="421">
        <f>S14*R14</f>
        <v>0</v>
      </c>
      <c r="V14" s="422">
        <f>Q14-(Q14*R14)</f>
        <v>4.1120000000000001</v>
      </c>
      <c r="W14" s="15">
        <f>_xlfn.XLOOKUP(C14,[74]Tabela!$B:$B,[74]Tabela!$C:$C,0,0)</f>
        <v>0</v>
      </c>
      <c r="Y14" s="490">
        <v>4.1100000000000003</v>
      </c>
    </row>
    <row r="15" spans="1:26" ht="13.8" x14ac:dyDescent="0.3">
      <c r="A15" s="256" t="s">
        <v>124</v>
      </c>
      <c r="B15" s="257" t="s">
        <v>421</v>
      </c>
      <c r="C15" s="257">
        <v>7899470802565</v>
      </c>
      <c r="D15" s="272">
        <v>30044990</v>
      </c>
      <c r="E15" s="412">
        <v>15000117</v>
      </c>
      <c r="F15" s="271" t="s">
        <v>311</v>
      </c>
      <c r="G15" s="305" t="s">
        <v>1025</v>
      </c>
      <c r="H15" s="272">
        <v>200</v>
      </c>
      <c r="I15" s="414">
        <f>IFERROR(VLOOKUP(C15,ESTOQUE!$F$3:$M$190,8,0),0)</f>
        <v>185600</v>
      </c>
      <c r="J15" s="300">
        <f>_xlfn.XLOOKUP(C15,Mapa!$F:$F,Mapa!$N:$N,0,0)</f>
        <v>0</v>
      </c>
      <c r="K15" s="256">
        <f>IFERROR(_xlfn.XLOOKUP(C15,Mapa!$F:$F,Mapa!$O:$O),0)</f>
        <v>0</v>
      </c>
      <c r="L15" s="257">
        <f>J15*4.1</f>
        <v>0</v>
      </c>
      <c r="M15" s="271">
        <f t="shared" si="0"/>
        <v>0</v>
      </c>
      <c r="N15" s="272"/>
      <c r="O15" s="412">
        <f>VLOOKUP(C15,'PF-PMC'!$D$6:$AB$153,24,0)</f>
        <v>16.649999999999999</v>
      </c>
      <c r="P15" s="412">
        <f>VLOOKUP(C15,'PF-PMC'!$D$6:$AB$153,25,0)</f>
        <v>22.34</v>
      </c>
      <c r="Q15" s="305">
        <f>_xlfn.XLOOKUP(C15,'[72]LISTA PREÇO 2026'!$D:$D,'[72]LISTA PREÇO 2026'!$K:$K)</f>
        <v>6.58</v>
      </c>
      <c r="R15" s="460">
        <v>5.92</v>
      </c>
      <c r="S15" s="414"/>
      <c r="T15" s="300">
        <f>R15*S15</f>
        <v>0</v>
      </c>
      <c r="U15" s="15">
        <f>_xlfn.XLOOKUP(C15,[73]RETAIL!C:C,[73]RETAIL!V:V)</f>
        <v>0</v>
      </c>
      <c r="W15" s="15">
        <f>_xlfn.XLOOKUP(C15,[74]Tabela!$B:$B,[74]Tabela!$C:$C,0,0)</f>
        <v>0</v>
      </c>
      <c r="Y15" s="461"/>
    </row>
    <row r="16" spans="1:26" x14ac:dyDescent="0.25">
      <c r="A16" s="256" t="s">
        <v>411</v>
      </c>
      <c r="B16" s="257" t="s">
        <v>422</v>
      </c>
      <c r="C16" s="257">
        <v>7899898601481</v>
      </c>
      <c r="D16" s="272">
        <v>21069030</v>
      </c>
      <c r="E16" s="412">
        <v>15000257</v>
      </c>
      <c r="F16" s="271" t="s">
        <v>36</v>
      </c>
      <c r="G16" s="305" t="str">
        <f>VLOOKUP(C16,[71]ESTOQUE!$F$3:$L$162,7,0)</f>
        <v>C</v>
      </c>
      <c r="H16" s="272">
        <v>36</v>
      </c>
      <c r="I16" s="414">
        <f>IFERROR(VLOOKUP(C16,ESTOQUE!$F$3:$M$190,8,0),0)</f>
        <v>4500</v>
      </c>
      <c r="J16" s="300">
        <f>_xlfn.XLOOKUP(C16,Mapa!$F:$F,Mapa!$N:$N,0,0)</f>
        <v>0</v>
      </c>
      <c r="K16" s="256">
        <f>IFERROR(_xlfn.XLOOKUP(C16,Mapa!$F:$F,Mapa!$O:$O),0)</f>
        <v>0</v>
      </c>
      <c r="L16" s="257">
        <f>J16*4.1</f>
        <v>0</v>
      </c>
      <c r="M16" s="271">
        <f t="shared" si="0"/>
        <v>0</v>
      </c>
      <c r="N16" s="272"/>
      <c r="O16" s="412">
        <f>VLOOKUP(C16,'PF-PMC'!$D$6:$AB$153,24,0)</f>
        <v>23.908588841594213</v>
      </c>
      <c r="P16" s="412" t="str">
        <f>VLOOKUP(C16,'PF-PMC'!$D$6:$AB$153,25,0)</f>
        <v>-</v>
      </c>
      <c r="Q16" s="305">
        <f>_xlfn.XLOOKUP(C16,'[72]LISTA PREÇO 2026'!$D:$D,'[72]LISTA PREÇO 2026'!$K:$K)</f>
        <v>9.1999999999999993</v>
      </c>
      <c r="R16" s="413"/>
      <c r="S16" s="414"/>
      <c r="T16" s="300">
        <f t="shared" ref="T16:T23" si="2">S16*Q16</f>
        <v>0</v>
      </c>
      <c r="U16" s="15">
        <f>_xlfn.XLOOKUP(C16,[73]RETAIL!C:C,[73]RETAIL!V:V)</f>
        <v>0</v>
      </c>
      <c r="Y16" s="461"/>
    </row>
    <row r="17" spans="1:26" x14ac:dyDescent="0.25">
      <c r="A17" s="256" t="s">
        <v>411</v>
      </c>
      <c r="B17" s="257" t="s">
        <v>422</v>
      </c>
      <c r="C17" s="257">
        <v>7899898601146</v>
      </c>
      <c r="D17" s="272">
        <v>21069030</v>
      </c>
      <c r="E17" s="412">
        <v>15000253</v>
      </c>
      <c r="F17" s="271" t="s">
        <v>380</v>
      </c>
      <c r="G17" s="305" t="str">
        <f>VLOOKUP(C17,[71]ESTOQUE!$F$3:$L$162,7,0)</f>
        <v>C</v>
      </c>
      <c r="H17" s="272">
        <v>50</v>
      </c>
      <c r="I17" s="414">
        <f>IFERROR(VLOOKUP(C17,ESTOQUE!$F$3:$M$190,8,0),0)</f>
        <v>1250</v>
      </c>
      <c r="J17" s="300">
        <f>_xlfn.XLOOKUP(C17,Mapa!$F:$F,Mapa!$N:$N,0,0)</f>
        <v>0</v>
      </c>
      <c r="K17" s="256">
        <f>IFERROR(_xlfn.XLOOKUP(C17,Mapa!$F:$F,Mapa!$O:$O),0)</f>
        <v>0</v>
      </c>
      <c r="L17" s="257">
        <f>J17*4.1</f>
        <v>0</v>
      </c>
      <c r="M17" s="271">
        <f t="shared" si="0"/>
        <v>0</v>
      </c>
      <c r="N17" s="272"/>
      <c r="O17" s="412">
        <f>VLOOKUP(C17,'PF-PMC'!$D$6:$AB$153,24,0)</f>
        <v>32.232830127299209</v>
      </c>
      <c r="P17" s="412" t="str">
        <f>VLOOKUP(C17,'PF-PMC'!$D$6:$AB$153,25,0)</f>
        <v>-</v>
      </c>
      <c r="Q17" s="305">
        <f>_xlfn.XLOOKUP(C17,'[72]LISTA PREÇO 2026'!$D:$D,'[72]LISTA PREÇO 2026'!$K:$K)</f>
        <v>12.51</v>
      </c>
      <c r="R17" s="413" t="str">
        <f>IFERROR(VLOOKUP(C17,Promoção!$C$2:$F$25,4,0),"-")</f>
        <v>-</v>
      </c>
      <c r="S17" s="414"/>
      <c r="T17" s="300">
        <f t="shared" si="2"/>
        <v>0</v>
      </c>
      <c r="U17" s="15">
        <f>_xlfn.XLOOKUP(C17,[73]RETAIL!C:C,[73]RETAIL!V:V)</f>
        <v>0</v>
      </c>
      <c r="W17" s="15">
        <f>_xlfn.XLOOKUP(C17,[74]Tabela!$B:$B,[74]Tabela!$C:$C,0,0)</f>
        <v>0</v>
      </c>
      <c r="Y17" s="461"/>
    </row>
    <row r="18" spans="1:26" x14ac:dyDescent="0.25">
      <c r="A18" s="256" t="s">
        <v>411</v>
      </c>
      <c r="B18" s="257" t="s">
        <v>422</v>
      </c>
      <c r="C18" s="257">
        <v>7899898601061</v>
      </c>
      <c r="D18" s="272">
        <v>21069030</v>
      </c>
      <c r="E18" s="412">
        <v>15000239</v>
      </c>
      <c r="F18" s="271" t="s">
        <v>381</v>
      </c>
      <c r="G18" s="305" t="str">
        <f>VLOOKUP(C18,[71]ESTOQUE!$F$3:$L$162,7,0)</f>
        <v>C</v>
      </c>
      <c r="H18" s="272">
        <v>36</v>
      </c>
      <c r="I18" s="414">
        <f>IFERROR(VLOOKUP(C18,ESTOQUE!$F$3:$M$190,8,0),0)</f>
        <v>36</v>
      </c>
      <c r="J18" s="300">
        <f>_xlfn.XLOOKUP(C18,Mapa!$F:$F,Mapa!$N:$N,0,0)</f>
        <v>0</v>
      </c>
      <c r="K18" s="256">
        <f>IFERROR(_xlfn.XLOOKUP(C18,Mapa!$F:$F,Mapa!$O:$O),0)</f>
        <v>0</v>
      </c>
      <c r="L18" s="257">
        <f>J18*4.2</f>
        <v>0</v>
      </c>
      <c r="M18" s="271">
        <f t="shared" si="0"/>
        <v>0</v>
      </c>
      <c r="N18" s="272"/>
      <c r="O18" s="412">
        <f>VLOOKUP(C18,'PF-PMC'!$D$6:$AB$153,24,0)</f>
        <v>24.321014587784965</v>
      </c>
      <c r="P18" s="412" t="str">
        <f>VLOOKUP(C18,'PF-PMC'!$D$6:$AB$153,25,0)</f>
        <v>-</v>
      </c>
      <c r="Q18" s="305">
        <f>_xlfn.XLOOKUP(C18,'[72]LISTA PREÇO 2026'!$D:$D,'[72]LISTA PREÇO 2026'!$K:$K)</f>
        <v>9.35</v>
      </c>
      <c r="R18" s="413"/>
      <c r="S18" s="414"/>
      <c r="T18" s="300">
        <f t="shared" si="2"/>
        <v>0</v>
      </c>
      <c r="U18" s="15">
        <f>_xlfn.XLOOKUP(C18,[73]RETAIL!C:C,[73]RETAIL!V:V)</f>
        <v>0</v>
      </c>
      <c r="W18" s="15">
        <f>_xlfn.XLOOKUP(C18,[74]Tabela!$B:$B,[74]Tabela!$C:$C,0,0)</f>
        <v>0</v>
      </c>
      <c r="Y18" s="461"/>
    </row>
    <row r="19" spans="1:26" x14ac:dyDescent="0.25">
      <c r="A19" s="256" t="s">
        <v>411</v>
      </c>
      <c r="B19" s="257" t="s">
        <v>422</v>
      </c>
      <c r="C19" s="257">
        <v>7898557141337</v>
      </c>
      <c r="D19" s="272">
        <v>21069030</v>
      </c>
      <c r="E19" s="412">
        <v>15000236</v>
      </c>
      <c r="F19" s="271" t="s">
        <v>382</v>
      </c>
      <c r="G19" s="305" t="str">
        <f>VLOOKUP(C19,[71]ESTOQUE!$F$3:$L$162,7,0)</f>
        <v>B</v>
      </c>
      <c r="H19" s="272">
        <v>24</v>
      </c>
      <c r="I19" s="414">
        <f>IFERROR(VLOOKUP(C19,ESTOQUE!$F$3:$M$190,8,0),0)</f>
        <v>0</v>
      </c>
      <c r="J19" s="300">
        <f>_xlfn.XLOOKUP(C19,Mapa!$F:$F,Mapa!$N:$N,0,0)</f>
        <v>0</v>
      </c>
      <c r="K19" s="256">
        <f>IFERROR(_xlfn.XLOOKUP(C19,Mapa!$F:$F,Mapa!$O:$O),0)</f>
        <v>0</v>
      </c>
      <c r="L19" s="257">
        <f>J19*4.2</f>
        <v>0</v>
      </c>
      <c r="M19" s="271">
        <f t="shared" si="0"/>
        <v>0</v>
      </c>
      <c r="N19" s="272"/>
      <c r="O19" s="412">
        <f>VLOOKUP(C19,'PF-PMC'!$D$6:$AB$153,24,0)</f>
        <v>28.419171404310653</v>
      </c>
      <c r="P19" s="412" t="str">
        <f>VLOOKUP(C19,'PF-PMC'!$D$6:$AB$153,25,0)</f>
        <v>-</v>
      </c>
      <c r="Q19" s="305">
        <f>_xlfn.XLOOKUP(C19,'[72]LISTA PREÇO 2026'!$D:$D,'[72]LISTA PREÇO 2026'!$K:$K)</f>
        <v>10.61</v>
      </c>
      <c r="R19" s="413"/>
      <c r="S19" s="414"/>
      <c r="T19" s="300">
        <f t="shared" si="2"/>
        <v>0</v>
      </c>
      <c r="U19" s="15">
        <f>_xlfn.XLOOKUP(C19,[73]RETAIL!C:C,[73]RETAIL!V:V)</f>
        <v>0</v>
      </c>
      <c r="W19" s="15">
        <f>_xlfn.XLOOKUP(C19,[74]Tabela!$B:$B,[74]Tabela!$C:$C,0,0)</f>
        <v>0</v>
      </c>
      <c r="Y19" s="461"/>
    </row>
    <row r="20" spans="1:26" s="225" customFormat="1" x14ac:dyDescent="0.25">
      <c r="A20" s="256" t="s">
        <v>124</v>
      </c>
      <c r="B20" s="257" t="s">
        <v>421</v>
      </c>
      <c r="C20" s="451">
        <v>7899470804149</v>
      </c>
      <c r="D20" s="272">
        <v>30049099</v>
      </c>
      <c r="E20" s="412">
        <v>15000213</v>
      </c>
      <c r="F20" s="452" t="s">
        <v>315</v>
      </c>
      <c r="G20" s="305" t="str">
        <f>VLOOKUP(C20,[71]ESTOQUE!$F$3:$L$162,7,0)</f>
        <v>B</v>
      </c>
      <c r="H20" s="453">
        <v>50</v>
      </c>
      <c r="I20" s="414">
        <f>IFERROR(VLOOKUP(C20,ESTOQUE!$F$3:$M$190,8,0),0)</f>
        <v>0</v>
      </c>
      <c r="J20" s="300">
        <f>_xlfn.XLOOKUP(C20,Mapa!$F:$F,Mapa!$N:$N,0,0)</f>
        <v>0</v>
      </c>
      <c r="K20" s="256">
        <f>IFERROR(_xlfn.XLOOKUP(C20,Mapa!$F:$F,Mapa!$O:$O),0)</f>
        <v>0</v>
      </c>
      <c r="L20" s="257">
        <f>J20*4.1</f>
        <v>0</v>
      </c>
      <c r="M20" s="271">
        <f t="shared" si="0"/>
        <v>0</v>
      </c>
      <c r="N20" s="272"/>
      <c r="O20" s="412">
        <f>VLOOKUP(C20,'PF-PMC'!$D$6:$AB$153,24,0)</f>
        <v>80.78440196242228</v>
      </c>
      <c r="P20" s="412" t="str">
        <f>VLOOKUP(C20,'PF-PMC'!$D$6:$AB$153,25,0)</f>
        <v>-</v>
      </c>
      <c r="Q20" s="305">
        <f>_xlfn.XLOOKUP(C20,'[72]LISTA PREÇO 2026'!$D:$D,'[72]LISTA PREÇO 2026'!$K:$K)</f>
        <v>31.44</v>
      </c>
      <c r="R20" s="455"/>
      <c r="S20" s="414"/>
      <c r="T20" s="300">
        <f t="shared" si="2"/>
        <v>0</v>
      </c>
      <c r="U20" s="225">
        <f>_xlfn.XLOOKUP(C20,[73]RETAIL!C:C,[73]RETAIL!V:V)</f>
        <v>0</v>
      </c>
      <c r="V20" s="429"/>
      <c r="W20" s="15">
        <f>_xlfn.XLOOKUP(C20,[74]Tabela!$B:$B,[74]Tabela!$C:$C,0,0)</f>
        <v>0</v>
      </c>
      <c r="X20" s="438">
        <f>W20-S20</f>
        <v>0</v>
      </c>
      <c r="Y20" s="461"/>
      <c r="Z20" s="15"/>
    </row>
    <row r="21" spans="1:26" x14ac:dyDescent="0.25">
      <c r="A21" s="256" t="s">
        <v>124</v>
      </c>
      <c r="B21" s="257" t="s">
        <v>421</v>
      </c>
      <c r="C21" s="257">
        <v>7899470804200</v>
      </c>
      <c r="D21" s="272">
        <v>30049099</v>
      </c>
      <c r="E21" s="412">
        <v>15000211</v>
      </c>
      <c r="F21" s="271" t="s">
        <v>313</v>
      </c>
      <c r="G21" s="305" t="s">
        <v>1014</v>
      </c>
      <c r="H21" s="272">
        <v>100</v>
      </c>
      <c r="I21" s="414">
        <f>IFERROR(VLOOKUP(C21,ESTOQUE!$F$3:$M$190,8,0),0)</f>
        <v>46000</v>
      </c>
      <c r="J21" s="300">
        <f>_xlfn.XLOOKUP(C21,Mapa!$F:$F,Mapa!$N:$N,0,0)</f>
        <v>0</v>
      </c>
      <c r="K21" s="256">
        <f>IFERROR(_xlfn.XLOOKUP(C21,Mapa!$F:$F,Mapa!$O:$O),0)</f>
        <v>0</v>
      </c>
      <c r="L21" s="257">
        <f>J21*4.1</f>
        <v>0</v>
      </c>
      <c r="M21" s="271">
        <f t="shared" si="0"/>
        <v>0</v>
      </c>
      <c r="N21" s="272"/>
      <c r="O21" s="412">
        <f>VLOOKUP(C21,'PF-PMC'!$D$6:$AB$153,24,0)</f>
        <v>56.76956279970068</v>
      </c>
      <c r="P21" s="412" t="str">
        <f>VLOOKUP(C21,'PF-PMC'!$D$6:$AB$153,25,0)</f>
        <v>-</v>
      </c>
      <c r="Q21" s="305">
        <f>_xlfn.XLOOKUP(C21,'[72]LISTA PREÇO 2026'!$D:$D,'[72]LISTA PREÇO 2026'!$K:$K)</f>
        <v>22.23</v>
      </c>
      <c r="R21" s="413" t="str">
        <f>IFERROR(VLOOKUP(C21,Promoção!$C$2:$F$25,4,0),"-")</f>
        <v>-</v>
      </c>
      <c r="S21" s="414"/>
      <c r="T21" s="300">
        <f t="shared" si="2"/>
        <v>0</v>
      </c>
      <c r="U21" s="15">
        <f>_xlfn.XLOOKUP(C21,[73]RETAIL!C:C,[73]RETAIL!V:V)</f>
        <v>0</v>
      </c>
      <c r="W21" s="15">
        <f>_xlfn.XLOOKUP(C21,[74]Tabela!$B:$B,[74]Tabela!$C:$C,0,0)</f>
        <v>0</v>
      </c>
      <c r="Y21" s="461"/>
    </row>
    <row r="22" spans="1:26" x14ac:dyDescent="0.25">
      <c r="A22" s="256" t="s">
        <v>124</v>
      </c>
      <c r="B22" s="257" t="s">
        <v>421</v>
      </c>
      <c r="C22" s="257">
        <v>7899470808482</v>
      </c>
      <c r="D22" s="272">
        <v>30049099</v>
      </c>
      <c r="E22" s="412">
        <v>15000462</v>
      </c>
      <c r="F22" s="271" t="s">
        <v>1013</v>
      </c>
      <c r="G22" s="305" t="s">
        <v>1014</v>
      </c>
      <c r="H22" s="272">
        <v>100</v>
      </c>
      <c r="I22" s="414">
        <f>IFERROR(VLOOKUP(C22,ESTOQUE!$F$3:$M$190,8,0),0)</f>
        <v>26700</v>
      </c>
      <c r="J22" s="300">
        <f>_xlfn.XLOOKUP(C22,Mapa!$F:$F,Mapa!$N:$N,0,0)</f>
        <v>0</v>
      </c>
      <c r="K22" s="256">
        <f>IFERROR(_xlfn.XLOOKUP(C22,Mapa!$F:$F,Mapa!$O:$O),0)</f>
        <v>0</v>
      </c>
      <c r="L22" s="257">
        <f>J22*4.2</f>
        <v>0</v>
      </c>
      <c r="M22" s="271">
        <f t="shared" si="0"/>
        <v>0</v>
      </c>
      <c r="N22" s="272"/>
      <c r="O22" s="412">
        <f>VLOOKUP(C22,'PF-PMC'!$D$6:$AB$153,24,0)</f>
        <v>74.672666666666657</v>
      </c>
      <c r="P22" s="412" t="str">
        <f>VLOOKUP(C22,'PF-PMC'!$D$6:$AB$153,25,0)</f>
        <v>-</v>
      </c>
      <c r="Q22" s="305">
        <f>_xlfn.XLOOKUP(C22,'[72]LISTA PREÇO 2026'!$D:$D,'[72]LISTA PREÇO 2026'!$K:$K)</f>
        <v>27.88</v>
      </c>
      <c r="R22" s="413" t="str">
        <f>IFERROR(VLOOKUP(C22,Promoção!$C$2:$F$25,4,0),"-")</f>
        <v>-</v>
      </c>
      <c r="S22" s="414"/>
      <c r="T22" s="300">
        <f t="shared" si="2"/>
        <v>0</v>
      </c>
      <c r="U22" s="15">
        <f>_xlfn.XLOOKUP(C22,[73]RETAIL!C:C,[73]RETAIL!V:V)</f>
        <v>0</v>
      </c>
      <c r="W22" s="15">
        <f>_xlfn.XLOOKUP(C22,[74]Tabela!$B:$B,[74]Tabela!$C:$C,0,0)</f>
        <v>0</v>
      </c>
      <c r="Y22" s="461"/>
    </row>
    <row r="23" spans="1:26" x14ac:dyDescent="0.25">
      <c r="A23" s="462" t="s">
        <v>411</v>
      </c>
      <c r="B23" s="257" t="s">
        <v>422</v>
      </c>
      <c r="C23" s="463">
        <v>7899898602099</v>
      </c>
      <c r="D23" s="272">
        <v>21069030</v>
      </c>
      <c r="E23" s="412">
        <v>15000443</v>
      </c>
      <c r="F23" s="465" t="s">
        <v>316</v>
      </c>
      <c r="G23" s="468" t="s">
        <v>1014</v>
      </c>
      <c r="H23" s="464">
        <v>100</v>
      </c>
      <c r="I23" s="414">
        <f>IFERROR(VLOOKUP(C23,ESTOQUE!$F$3:$M$190,8,0),0)</f>
        <v>56500</v>
      </c>
      <c r="J23" s="300">
        <f>_xlfn.XLOOKUP(C23,Mapa!$F:$F,Mapa!$N:$N,0,0)</f>
        <v>0</v>
      </c>
      <c r="K23" s="256">
        <f>IFERROR(_xlfn.XLOOKUP(C23,Mapa!$F:$F,Mapa!$O:$O),0)</f>
        <v>0</v>
      </c>
      <c r="L23" s="257">
        <f>J23*4.1</f>
        <v>0</v>
      </c>
      <c r="M23" s="271">
        <f t="shared" si="0"/>
        <v>0</v>
      </c>
      <c r="N23" s="272"/>
      <c r="O23" s="467">
        <f>VLOOKUP(C23,'PF-PMC'!$D$6:$AB$153,24,0)</f>
        <v>19.34710036262522</v>
      </c>
      <c r="P23" s="467" t="str">
        <f>VLOOKUP(C23,'PF-PMC'!$D$6:$AB$153,25,0)</f>
        <v>-</v>
      </c>
      <c r="Q23" s="305">
        <f>_xlfn.XLOOKUP(C23,'[72]LISTA PREÇO 2026'!$D:$D,'[72]LISTA PREÇO 2026'!$K:$K)</f>
        <v>7.35</v>
      </c>
      <c r="R23" s="469" t="s">
        <v>1161</v>
      </c>
      <c r="S23" s="414"/>
      <c r="T23" s="470">
        <f t="shared" si="2"/>
        <v>0</v>
      </c>
      <c r="U23" s="15">
        <f>_xlfn.XLOOKUP(C23,[73]RETAIL!C:C,[73]RETAIL!V:V)</f>
        <v>0</v>
      </c>
      <c r="W23" s="15">
        <f>_xlfn.XLOOKUP(C23,[74]Tabela!$B:$B,[74]Tabela!$C:$C,0,0)</f>
        <v>0</v>
      </c>
      <c r="Y23" s="490">
        <v>3.54</v>
      </c>
    </row>
    <row r="24" spans="1:26" x14ac:dyDescent="0.25">
      <c r="A24" s="256" t="s">
        <v>124</v>
      </c>
      <c r="B24" s="473"/>
      <c r="C24" s="257">
        <v>7899470808550</v>
      </c>
      <c r="D24" s="415"/>
      <c r="E24" s="477"/>
      <c r="F24" s="271" t="s">
        <v>1164</v>
      </c>
      <c r="G24" s="480"/>
      <c r="H24" s="272">
        <v>24</v>
      </c>
      <c r="I24" s="272"/>
      <c r="J24" s="483"/>
      <c r="K24" s="272"/>
      <c r="L24" s="483"/>
      <c r="M24" s="483"/>
      <c r="N24" s="453"/>
      <c r="O24" s="412"/>
      <c r="P24" s="412"/>
      <c r="Q24" s="305" t="e">
        <f>_xlfn.XLOOKUP(C24,'[72]LISTA PREÇO 2026'!$D:$D,'[72]LISTA PREÇO 2026'!$K:$K)</f>
        <v>#N/A</v>
      </c>
      <c r="R24" s="413"/>
      <c r="S24" s="414"/>
      <c r="T24" s="300">
        <f>R24*S24</f>
        <v>0</v>
      </c>
      <c r="Y24" s="461">
        <f>_xlfn.XLOOKUP(C24,Pendencias!G:G,Pendencias!J:J)</f>
        <v>48</v>
      </c>
    </row>
    <row r="25" spans="1:26" x14ac:dyDescent="0.25">
      <c r="A25" s="256" t="s">
        <v>124</v>
      </c>
      <c r="B25" s="257" t="s">
        <v>421</v>
      </c>
      <c r="C25" s="451">
        <v>7899470808499</v>
      </c>
      <c r="D25" s="272">
        <v>30049069</v>
      </c>
      <c r="E25" s="412">
        <v>15000343</v>
      </c>
      <c r="F25" s="452" t="s">
        <v>418</v>
      </c>
      <c r="G25" s="305" t="e">
        <f>VLOOKUP(C25,[71]ESTOQUE!$F$3:$L$162,7,0)</f>
        <v>#N/A</v>
      </c>
      <c r="H25" s="453">
        <v>50</v>
      </c>
      <c r="I25" s="414">
        <f>IFERROR(VLOOKUP(C25,ESTOQUE!$F$3:$M$190,8,0),0)</f>
        <v>0</v>
      </c>
      <c r="J25" s="300">
        <f>_xlfn.XLOOKUP(C25,Mapa!$F:$F,Mapa!$N:$N,0,0)</f>
        <v>0</v>
      </c>
      <c r="K25" s="256">
        <f>IFERROR(_xlfn.XLOOKUP(C25,Mapa!$F:$F,Mapa!$O:$O),0)</f>
        <v>0</v>
      </c>
      <c r="L25" s="257">
        <f>J25*4.1</f>
        <v>0</v>
      </c>
      <c r="M25" s="271">
        <f t="shared" ref="M25:M67" si="3">L25-K25</f>
        <v>0</v>
      </c>
      <c r="N25" s="272"/>
      <c r="O25" s="412" t="e">
        <f>VLOOKUP(C25,'PF-PMC'!$D$6:$AB$153,24,0)</f>
        <v>#N/A</v>
      </c>
      <c r="P25" s="412" t="e">
        <f>VLOOKUP(C25,'PF-PMC'!$D$6:$AB$153,25,0)</f>
        <v>#N/A</v>
      </c>
      <c r="Q25" s="305" t="e">
        <f>_xlfn.XLOOKUP(C25,'[72]LISTA PREÇO 2026'!$D:$D,'[72]LISTA PREÇO 2026'!$K:$K)</f>
        <v>#N/A</v>
      </c>
      <c r="R25" s="413">
        <v>3.74</v>
      </c>
      <c r="S25" s="414"/>
      <c r="T25" s="300">
        <f>R25*S25</f>
        <v>0</v>
      </c>
      <c r="U25" s="15" t="e">
        <f>_xlfn.XLOOKUP(C25,[73]RETAIL!C:C,[73]RETAIL!V:V)</f>
        <v>#N/A</v>
      </c>
      <c r="Y25" s="461">
        <f>_xlfn.XLOOKUP(C25,Pendencias!G:G,Pendencias!J:J)</f>
        <v>600</v>
      </c>
    </row>
    <row r="26" spans="1:26" x14ac:dyDescent="0.25">
      <c r="A26" s="256" t="s">
        <v>124</v>
      </c>
      <c r="B26" s="257" t="s">
        <v>421</v>
      </c>
      <c r="C26" s="257">
        <v>7899470808260</v>
      </c>
      <c r="D26" s="272">
        <v>30049069</v>
      </c>
      <c r="E26" s="412">
        <v>15000393</v>
      </c>
      <c r="F26" s="271" t="s">
        <v>419</v>
      </c>
      <c r="G26" s="305" t="str">
        <f>VLOOKUP(C26,[71]ESTOQUE!$F$3:$L$162,7,0)</f>
        <v>A</v>
      </c>
      <c r="H26" s="272">
        <v>100</v>
      </c>
      <c r="I26" s="414">
        <f>IFERROR(VLOOKUP(C26,ESTOQUE!$F$3:$M$190,8,0),0)</f>
        <v>149600</v>
      </c>
      <c r="J26" s="300">
        <f>_xlfn.XLOOKUP(C26,Mapa!$F:$F,Mapa!$N:$N,0,0)</f>
        <v>0</v>
      </c>
      <c r="K26" s="256">
        <f>IFERROR(_xlfn.XLOOKUP(C26,Mapa!$F:$F,Mapa!$O:$O),0)</f>
        <v>0</v>
      </c>
      <c r="L26" s="257">
        <f t="shared" ref="L26:L31" si="4">J26*4.2</f>
        <v>0</v>
      </c>
      <c r="M26" s="271">
        <f t="shared" si="3"/>
        <v>0</v>
      </c>
      <c r="N26" s="272"/>
      <c r="O26" s="412">
        <f>VLOOKUP(C26,'PF-PMC'!$D$6:$AB$153,24,0)</f>
        <v>23.04</v>
      </c>
      <c r="P26" s="412">
        <f>VLOOKUP(C26,'PF-PMC'!$D$6:$AB$153,25,0)</f>
        <v>30.91</v>
      </c>
      <c r="Q26" s="305">
        <f>_xlfn.XLOOKUP(C26,'[72]LISTA PREÇO 2026'!$D:$D,'[72]LISTA PREÇO 2026'!$K:$K)</f>
        <v>6.21</v>
      </c>
      <c r="R26" s="413" t="str">
        <f>IFERROR(VLOOKUP(C26,Promoção!$C$2:$F$25,4,0),"-")</f>
        <v>-</v>
      </c>
      <c r="S26" s="414"/>
      <c r="T26" s="300">
        <f>S26*Q26</f>
        <v>0</v>
      </c>
      <c r="U26" s="15">
        <f>_xlfn.XLOOKUP(C26,[73]RETAIL!C:C,[73]RETAIL!V:V)</f>
        <v>0</v>
      </c>
      <c r="Y26" s="461"/>
    </row>
    <row r="27" spans="1:26" s="225" customFormat="1" x14ac:dyDescent="0.25">
      <c r="A27" s="256" t="s">
        <v>124</v>
      </c>
      <c r="B27" s="257" t="s">
        <v>421</v>
      </c>
      <c r="C27" s="257">
        <v>7899470808246</v>
      </c>
      <c r="D27" s="272">
        <v>30049069</v>
      </c>
      <c r="E27" s="412">
        <v>15000391</v>
      </c>
      <c r="F27" s="271" t="s">
        <v>429</v>
      </c>
      <c r="G27" s="305" t="str">
        <f>VLOOKUP(C27,[71]ESTOQUE!$F$3:$L$162,7,0)</f>
        <v>B</v>
      </c>
      <c r="H27" s="272">
        <v>240</v>
      </c>
      <c r="I27" s="414">
        <f>IFERROR(VLOOKUP(C27,ESTOQUE!$F$3:$M$190,8,0),0)</f>
        <v>46320</v>
      </c>
      <c r="J27" s="300">
        <f>_xlfn.XLOOKUP(C27,Mapa!$F:$F,Mapa!$N:$N,0,0)</f>
        <v>0</v>
      </c>
      <c r="K27" s="256">
        <f>IFERROR(_xlfn.XLOOKUP(C27,Mapa!$F:$F,Mapa!$O:$O),0)</f>
        <v>0</v>
      </c>
      <c r="L27" s="257">
        <f t="shared" si="4"/>
        <v>0</v>
      </c>
      <c r="M27" s="271">
        <f t="shared" si="3"/>
        <v>0</v>
      </c>
      <c r="N27" s="272"/>
      <c r="O27" s="412">
        <f>VLOOKUP(C27,'PF-PMC'!$D$6:$AB$153,24,0)</f>
        <v>6.99</v>
      </c>
      <c r="P27" s="412">
        <f>VLOOKUP(C27,'PF-PMC'!$D$6:$AB$153,25,0)</f>
        <v>9.3800000000000008</v>
      </c>
      <c r="Q27" s="305">
        <f>_xlfn.XLOOKUP(C27,'[72]LISTA PREÇO 2026'!$D:$D,'[72]LISTA PREÇO 2026'!$K:$K)</f>
        <v>1.84</v>
      </c>
      <c r="R27" s="413" t="str">
        <f>IFERROR(VLOOKUP(C27,Promoção!$C$2:$F$25,4,0),"-")</f>
        <v>-</v>
      </c>
      <c r="S27" s="414"/>
      <c r="T27" s="300">
        <f>S27*Q27</f>
        <v>0</v>
      </c>
      <c r="U27" s="15">
        <f>_xlfn.XLOOKUP(C27,[73]RETAIL!C:C,[73]RETAIL!V:V)</f>
        <v>0</v>
      </c>
      <c r="V27" s="15"/>
      <c r="W27" s="15">
        <f>_xlfn.XLOOKUP(C27,[74]Tabela!$B:$B,[74]Tabela!$C:$C,0,0)</f>
        <v>0</v>
      </c>
      <c r="X27" s="15"/>
      <c r="Y27" s="461"/>
      <c r="Z27" s="15"/>
    </row>
    <row r="28" spans="1:26" x14ac:dyDescent="0.25">
      <c r="A28" s="256" t="s">
        <v>124</v>
      </c>
      <c r="B28" s="257" t="s">
        <v>421</v>
      </c>
      <c r="C28" s="257">
        <v>7899470808529</v>
      </c>
      <c r="D28" s="272">
        <v>30049069</v>
      </c>
      <c r="E28" s="412">
        <v>15000392</v>
      </c>
      <c r="F28" s="271" t="s">
        <v>430</v>
      </c>
      <c r="G28" s="305" t="e">
        <f>VLOOKUP(C28,[71]ESTOQUE!$F$3:$L$162,7,0)</f>
        <v>#N/A</v>
      </c>
      <c r="H28" s="272">
        <v>200</v>
      </c>
      <c r="I28" s="414">
        <f>IFERROR(VLOOKUP(C28,ESTOQUE!$F$3:$M$190,8,0),0)</f>
        <v>0</v>
      </c>
      <c r="J28" s="300">
        <f>_xlfn.XLOOKUP(C28,Mapa!$F:$F,Mapa!$N:$N,0,0)</f>
        <v>0</v>
      </c>
      <c r="K28" s="256">
        <f>IFERROR(_xlfn.XLOOKUP(C28,Mapa!$F:$F,Mapa!$O:$O),0)</f>
        <v>0</v>
      </c>
      <c r="L28" s="257">
        <f t="shared" si="4"/>
        <v>0</v>
      </c>
      <c r="M28" s="271">
        <f t="shared" si="3"/>
        <v>0</v>
      </c>
      <c r="N28" s="272"/>
      <c r="O28" s="412" t="e">
        <f>VLOOKUP(C28,'PF-PMC'!$D$6:$AB$153,24,0)</f>
        <v>#N/A</v>
      </c>
      <c r="P28" s="412" t="e">
        <f>VLOOKUP(C28,'PF-PMC'!$D$6:$AB$153,25,0)</f>
        <v>#N/A</v>
      </c>
      <c r="Q28" s="305" t="e">
        <f>_xlfn.XLOOKUP(C28,'[72]LISTA PREÇO 2026'!$D:$D,'[72]LISTA PREÇO 2026'!$K:$K)</f>
        <v>#N/A</v>
      </c>
      <c r="R28" s="413">
        <v>2.42</v>
      </c>
      <c r="S28" s="414"/>
      <c r="T28" s="300">
        <f>R28*S28</f>
        <v>0</v>
      </c>
      <c r="U28" s="270" t="e">
        <f>_xlfn.XLOOKUP(C28,[73]RETAIL!C:C,[73]RETAIL!V:V)</f>
        <v>#N/A</v>
      </c>
      <c r="V28" s="486"/>
      <c r="X28" s="225"/>
      <c r="Y28" s="461"/>
    </row>
    <row r="29" spans="1:26" s="225" customFormat="1" x14ac:dyDescent="0.25">
      <c r="A29" s="256" t="s">
        <v>124</v>
      </c>
      <c r="B29" s="257"/>
      <c r="C29" s="257">
        <v>7899470801384</v>
      </c>
      <c r="D29" s="272" t="s">
        <v>1147</v>
      </c>
      <c r="E29" s="412">
        <v>15000273</v>
      </c>
      <c r="F29" s="271" t="s">
        <v>292</v>
      </c>
      <c r="G29" s="305" t="s">
        <v>1014</v>
      </c>
      <c r="H29" s="272">
        <v>50</v>
      </c>
      <c r="I29" s="414">
        <v>0</v>
      </c>
      <c r="J29" s="300">
        <f>IFERROR(VLOOKUP(C29,'[75]Mapa WW DF'!$F$3:$O$124,9,0),0)</f>
        <v>0</v>
      </c>
      <c r="K29" s="256">
        <f>IFERROR(VLOOKUP(C29,'[75]Mapa WW DF'!$F$3:$O$124,10,0),0)</f>
        <v>0</v>
      </c>
      <c r="L29" s="257">
        <f t="shared" si="4"/>
        <v>0</v>
      </c>
      <c r="M29" s="271">
        <f t="shared" si="3"/>
        <v>0</v>
      </c>
      <c r="N29" s="272"/>
      <c r="O29" s="412">
        <v>18.57</v>
      </c>
      <c r="P29" s="412">
        <v>24.91</v>
      </c>
      <c r="Q29" s="305">
        <f>_xlfn.XLOOKUP(C29,'[72]LISTA PREÇO 2026'!$D:$D,'[72]LISTA PREÇO 2026'!$K:$K)</f>
        <v>5.92</v>
      </c>
      <c r="R29" s="413"/>
      <c r="S29" s="414"/>
      <c r="T29" s="300">
        <f>S29*Q29</f>
        <v>0</v>
      </c>
      <c r="U29" s="444">
        <f>T29*Q29</f>
        <v>0</v>
      </c>
      <c r="V29" s="15"/>
      <c r="W29" s="15"/>
      <c r="X29" s="15"/>
      <c r="Y29" s="461"/>
      <c r="Z29" s="15"/>
    </row>
    <row r="30" spans="1:26" s="225" customFormat="1" x14ac:dyDescent="0.25">
      <c r="A30" s="256" t="s">
        <v>124</v>
      </c>
      <c r="B30" s="257" t="s">
        <v>421</v>
      </c>
      <c r="C30" s="451">
        <v>7899470807744</v>
      </c>
      <c r="D30" s="272">
        <v>30049099</v>
      </c>
      <c r="E30" s="475">
        <v>15000151</v>
      </c>
      <c r="F30" s="452" t="s">
        <v>402</v>
      </c>
      <c r="G30" s="481" t="str">
        <f>VLOOKUP(C30,[71]ESTOQUE!$F$3:$L$162,7,0)</f>
        <v xml:space="preserve"> - </v>
      </c>
      <c r="H30" s="453">
        <v>36</v>
      </c>
      <c r="I30" s="482">
        <f>IFERROR(VLOOKUP(C30,ESTOQUE!$F$3:$M$190,8,0),0)</f>
        <v>28080</v>
      </c>
      <c r="J30" s="484">
        <f>_xlfn.XLOOKUP(C30,Mapa!$F:$F,Mapa!$N:$N,0,0)</f>
        <v>0</v>
      </c>
      <c r="K30" s="273">
        <f>IFERROR(_xlfn.XLOOKUP(C30,Mapa!$F:$F,Mapa!$O:$O),0)</f>
        <v>0</v>
      </c>
      <c r="L30" s="274">
        <f t="shared" si="4"/>
        <v>0</v>
      </c>
      <c r="M30" s="409">
        <f t="shared" si="3"/>
        <v>0</v>
      </c>
      <c r="N30" s="345"/>
      <c r="O30" s="412">
        <f>VLOOKUP(C30,'PF-PMC'!$D$6:$AB$153,24,0)</f>
        <v>29.781344483520293</v>
      </c>
      <c r="P30" s="412" t="str">
        <f>VLOOKUP(C30,'PF-PMC'!$D$6:$AB$153,25,0)</f>
        <v>-</v>
      </c>
      <c r="Q30" s="305">
        <f>_xlfn.XLOOKUP(C30,'[72]LISTA PREÇO 2026'!$D:$D,'[72]LISTA PREÇO 2026'!$K:$K)</f>
        <v>11.05</v>
      </c>
      <c r="R30" s="448">
        <v>0.3</v>
      </c>
      <c r="S30" s="414"/>
      <c r="T30" s="300">
        <f>S30*Q30</f>
        <v>0</v>
      </c>
      <c r="U30" s="442">
        <f>S30*R30</f>
        <v>0</v>
      </c>
      <c r="V30" s="445">
        <f>Q30-(Q30*R30)</f>
        <v>7.7350000000000012</v>
      </c>
      <c r="W30" s="15">
        <f>_xlfn.XLOOKUP(C30,[74]Tabela!$B:$B,[74]Tabela!$C:$C,0,0)</f>
        <v>0</v>
      </c>
      <c r="X30" s="15"/>
      <c r="Y30" s="490">
        <v>7.35</v>
      </c>
      <c r="Z30" s="15"/>
    </row>
    <row r="31" spans="1:26" s="225" customFormat="1" x14ac:dyDescent="0.25">
      <c r="A31" s="267" t="s">
        <v>124</v>
      </c>
      <c r="B31" s="424" t="s">
        <v>421</v>
      </c>
      <c r="C31" s="433">
        <v>7898133139253</v>
      </c>
      <c r="D31" s="425">
        <v>30039039</v>
      </c>
      <c r="E31" s="426">
        <v>15000080</v>
      </c>
      <c r="F31" s="271" t="s">
        <v>321</v>
      </c>
      <c r="G31" s="434" t="str">
        <f>VLOOKUP(C31,[71]ESTOQUE!$F$3:$L$162,7,0)</f>
        <v>B</v>
      </c>
      <c r="H31" s="266">
        <v>24</v>
      </c>
      <c r="I31" s="427">
        <f>IFERROR(VLOOKUP(C31,ESTOQUE!$F$3:$M$190,8,0),0)</f>
        <v>97320</v>
      </c>
      <c r="J31" s="428">
        <f>_xlfn.XLOOKUP(C31,Mapa!$F:$F,Mapa!$N:$N,0,0)</f>
        <v>0</v>
      </c>
      <c r="K31" s="427">
        <f>IFERROR(_xlfn.XLOOKUP(C31,Mapa!$F:$F,Mapa!$O:$O),0)</f>
        <v>0</v>
      </c>
      <c r="L31" s="428">
        <f t="shared" si="4"/>
        <v>0</v>
      </c>
      <c r="M31" s="428">
        <f t="shared" si="3"/>
        <v>0</v>
      </c>
      <c r="N31" s="435"/>
      <c r="O31" s="314">
        <f>VLOOKUP(C31,'PF-PMC'!$D$6:$AB$153,24,0)</f>
        <v>18.849861491999999</v>
      </c>
      <c r="P31" s="314" t="str">
        <f>VLOOKUP(C31,'PF-PMC'!$D$6:$AB$153,25,0)</f>
        <v>-</v>
      </c>
      <c r="Q31" s="305">
        <f>_xlfn.XLOOKUP(C31,'[72]LISTA PREÇO 2026'!$D:$D,'[72]LISTA PREÇO 2026'!$K:$K)</f>
        <v>6.47</v>
      </c>
      <c r="R31" s="436">
        <v>5.82</v>
      </c>
      <c r="S31" s="414"/>
      <c r="T31" s="437">
        <f>R31*S31</f>
        <v>0</v>
      </c>
      <c r="U31" s="225">
        <f>_xlfn.XLOOKUP(C31,[73]RETAIL!C:C,[73]RETAIL!V:V)</f>
        <v>0</v>
      </c>
      <c r="V31" s="429"/>
      <c r="W31" s="15">
        <f>_xlfn.XLOOKUP(C31,[74]Tabela!$B:$B,[74]Tabela!$C:$C,0,0)</f>
        <v>0</v>
      </c>
      <c r="X31" s="438">
        <f>W31-S31</f>
        <v>0</v>
      </c>
      <c r="Y31" s="461"/>
      <c r="Z31" s="15"/>
    </row>
    <row r="32" spans="1:26" s="225" customFormat="1" x14ac:dyDescent="0.25">
      <c r="A32" s="256" t="s">
        <v>124</v>
      </c>
      <c r="B32" s="309" t="s">
        <v>421</v>
      </c>
      <c r="C32" s="257">
        <v>7898133139246</v>
      </c>
      <c r="D32" s="272">
        <v>30039039</v>
      </c>
      <c r="E32" s="262">
        <v>15000081</v>
      </c>
      <c r="F32" s="271" t="s">
        <v>322</v>
      </c>
      <c r="G32" s="308" t="str">
        <f>VLOOKUP(C32,[71]ESTOQUE!$F$3:$L$162,7,0)</f>
        <v>B</v>
      </c>
      <c r="H32" s="272">
        <v>24</v>
      </c>
      <c r="I32" s="345">
        <f>IFERROR(VLOOKUP(C32,ESTOQUE!$F$3:$M$190,8,0),0)</f>
        <v>69576</v>
      </c>
      <c r="J32" s="410">
        <f>_xlfn.XLOOKUP(C32,Mapa!$F:$F,Mapa!$N:$N,0,0)</f>
        <v>0</v>
      </c>
      <c r="K32" s="345">
        <f>IFERROR(_xlfn.XLOOKUP(C32,Mapa!$F:$F,Mapa!$O:$O),0)</f>
        <v>0</v>
      </c>
      <c r="L32" s="410">
        <f>J32*4.1</f>
        <v>0</v>
      </c>
      <c r="M32" s="410">
        <f t="shared" si="3"/>
        <v>0</v>
      </c>
      <c r="N32" s="411"/>
      <c r="O32" s="412">
        <f>VLOOKUP(C32,'PF-PMC'!$D$6:$AB$153,24,0)</f>
        <v>18.849861491999999</v>
      </c>
      <c r="P32" s="412" t="str">
        <f>VLOOKUP(C32,'PF-PMC'!$D$6:$AB$153,25,0)</f>
        <v>-</v>
      </c>
      <c r="Q32" s="305">
        <f>_xlfn.XLOOKUP(C32,'[72]LISTA PREÇO 2026'!$D:$D,'[72]LISTA PREÇO 2026'!$K:$K)</f>
        <v>6.47</v>
      </c>
      <c r="R32" s="413">
        <v>5.82</v>
      </c>
      <c r="S32" s="414"/>
      <c r="T32" s="300">
        <f>R32*S32</f>
        <v>0</v>
      </c>
      <c r="U32" s="15">
        <f>_xlfn.XLOOKUP(C32,[73]RETAIL!C:C,[73]RETAIL!V:V)</f>
        <v>0</v>
      </c>
      <c r="W32" s="15">
        <f>_xlfn.XLOOKUP(C32,[74]Tabela!$B:$B,[74]Tabela!$C:$C,0,0)</f>
        <v>0</v>
      </c>
      <c r="Y32" s="461"/>
      <c r="Z32" s="15"/>
    </row>
    <row r="33" spans="1:26" s="225" customFormat="1" x14ac:dyDescent="0.25">
      <c r="A33" s="263" t="s">
        <v>124</v>
      </c>
      <c r="B33" s="424" t="s">
        <v>421</v>
      </c>
      <c r="C33" s="433">
        <v>7898133139277</v>
      </c>
      <c r="D33" s="425">
        <v>30039039</v>
      </c>
      <c r="E33" s="426">
        <v>15000082</v>
      </c>
      <c r="F33" s="271" t="s">
        <v>323</v>
      </c>
      <c r="G33" s="434" t="str">
        <f>VLOOKUP(C33,[71]ESTOQUE!$F$3:$L$162,7,0)</f>
        <v>B</v>
      </c>
      <c r="H33" s="258">
        <v>24</v>
      </c>
      <c r="I33" s="427">
        <f>IFERROR(VLOOKUP(C33,ESTOQUE!$F$3:$M$190,8,0),0)</f>
        <v>78888</v>
      </c>
      <c r="J33" s="428">
        <f>_xlfn.XLOOKUP(C33,Mapa!$F:$F,Mapa!$N:$N,0,0)</f>
        <v>0</v>
      </c>
      <c r="K33" s="427">
        <f>IFERROR(_xlfn.XLOOKUP(C33,Mapa!$F:$F,Mapa!$O:$O),0)</f>
        <v>0</v>
      </c>
      <c r="L33" s="428">
        <f t="shared" ref="L33:L38" si="5">J33*4.2</f>
        <v>0</v>
      </c>
      <c r="M33" s="428">
        <f t="shared" si="3"/>
        <v>0</v>
      </c>
      <c r="N33" s="435"/>
      <c r="O33" s="314">
        <f>VLOOKUP(C33,'PF-PMC'!$D$6:$AB$153,24,0)</f>
        <v>18.849861491999999</v>
      </c>
      <c r="P33" s="314" t="str">
        <f>VLOOKUP(C33,'PF-PMC'!$D$6:$AB$153,25,0)</f>
        <v>-</v>
      </c>
      <c r="Q33" s="305">
        <f>_xlfn.XLOOKUP(C33,'[72]LISTA PREÇO 2026'!$D:$D,'[72]LISTA PREÇO 2026'!$K:$K)</f>
        <v>6.47</v>
      </c>
      <c r="R33" s="436">
        <v>5.82</v>
      </c>
      <c r="S33" s="414"/>
      <c r="T33" s="437">
        <f>R33*S33</f>
        <v>0</v>
      </c>
      <c r="U33" s="225">
        <f>_xlfn.XLOOKUP(C33,[73]RETAIL!C:C,[73]RETAIL!V:V)</f>
        <v>0</v>
      </c>
      <c r="V33" s="429"/>
      <c r="W33" s="15">
        <f>_xlfn.XLOOKUP(C33,[74]Tabela!$B:$B,[74]Tabela!$C:$C,0,0)</f>
        <v>0</v>
      </c>
      <c r="X33" s="438">
        <f>W33-S33</f>
        <v>0</v>
      </c>
      <c r="Y33" s="461"/>
      <c r="Z33" s="15"/>
    </row>
    <row r="34" spans="1:26" s="225" customFormat="1" x14ac:dyDescent="0.25">
      <c r="A34" s="256" t="s">
        <v>124</v>
      </c>
      <c r="B34" s="309" t="s">
        <v>421</v>
      </c>
      <c r="C34" s="257">
        <v>7898133139260</v>
      </c>
      <c r="D34" s="272">
        <v>30039039</v>
      </c>
      <c r="E34" s="262">
        <v>15000083</v>
      </c>
      <c r="F34" s="271" t="s">
        <v>324</v>
      </c>
      <c r="G34" s="308" t="str">
        <f>VLOOKUP(C34,[71]ESTOQUE!$F$3:$L$162,7,0)</f>
        <v>A</v>
      </c>
      <c r="H34" s="272">
        <v>24</v>
      </c>
      <c r="I34" s="345">
        <f>IFERROR(VLOOKUP(C34,ESTOQUE!$F$3:$M$190,8,0),0)</f>
        <v>82464</v>
      </c>
      <c r="J34" s="410">
        <f>_xlfn.XLOOKUP(C34,Mapa!$F:$F,Mapa!$N:$N,0,0)</f>
        <v>0</v>
      </c>
      <c r="K34" s="345">
        <f>IFERROR(_xlfn.XLOOKUP(C34,Mapa!$F:$F,Mapa!$O:$O),0)</f>
        <v>0</v>
      </c>
      <c r="L34" s="410">
        <f t="shared" si="5"/>
        <v>0</v>
      </c>
      <c r="M34" s="410">
        <f t="shared" si="3"/>
        <v>0</v>
      </c>
      <c r="N34" s="411"/>
      <c r="O34" s="412">
        <f>VLOOKUP(C34,'PF-PMC'!$D$6:$AB$153,24,0)</f>
        <v>18.849861491999999</v>
      </c>
      <c r="P34" s="412" t="str">
        <f>VLOOKUP(C34,'PF-PMC'!$D$6:$AB$153,25,0)</f>
        <v>-</v>
      </c>
      <c r="Q34" s="305">
        <f>_xlfn.XLOOKUP(C34,'[72]LISTA PREÇO 2026'!$D:$D,'[72]LISTA PREÇO 2026'!$K:$K)</f>
        <v>6.47</v>
      </c>
      <c r="R34" s="413">
        <v>5.82</v>
      </c>
      <c r="S34" s="414"/>
      <c r="T34" s="300">
        <f>R34*S34</f>
        <v>0</v>
      </c>
      <c r="U34" s="15">
        <f>_xlfn.XLOOKUP(C34,[73]RETAIL!C:C,[73]RETAIL!V:V)</f>
        <v>0</v>
      </c>
      <c r="W34" s="15">
        <f>_xlfn.XLOOKUP(C34,[74]Tabela!$B:$B,[74]Tabela!$C:$C,0,0)</f>
        <v>0</v>
      </c>
      <c r="Y34" s="461"/>
      <c r="Z34" s="15"/>
    </row>
    <row r="35" spans="1:26" s="225" customFormat="1" x14ac:dyDescent="0.25">
      <c r="A35" s="263" t="s">
        <v>124</v>
      </c>
      <c r="B35" s="424" t="s">
        <v>421</v>
      </c>
      <c r="C35" s="433">
        <v>7898133139239</v>
      </c>
      <c r="D35" s="425">
        <v>30039039</v>
      </c>
      <c r="E35" s="426">
        <v>15000084</v>
      </c>
      <c r="F35" s="271" t="s">
        <v>325</v>
      </c>
      <c r="G35" s="434" t="str">
        <f>VLOOKUP(C35,[71]ESTOQUE!$F$3:$L$162,7,0)</f>
        <v>A</v>
      </c>
      <c r="H35" s="258">
        <v>24</v>
      </c>
      <c r="I35" s="427">
        <f>IFERROR(VLOOKUP(C35,ESTOQUE!$F$3:$M$190,8,0),0)</f>
        <v>133272</v>
      </c>
      <c r="J35" s="428">
        <f>_xlfn.XLOOKUP(C35,Mapa!$F:$F,Mapa!$N:$N,0,0)</f>
        <v>0</v>
      </c>
      <c r="K35" s="427">
        <f>IFERROR(_xlfn.XLOOKUP(C35,Mapa!$F:$F,Mapa!$O:$O),0)</f>
        <v>0</v>
      </c>
      <c r="L35" s="428">
        <f t="shared" si="5"/>
        <v>0</v>
      </c>
      <c r="M35" s="428">
        <f t="shared" si="3"/>
        <v>0</v>
      </c>
      <c r="N35" s="435"/>
      <c r="O35" s="314">
        <f>VLOOKUP(C35,'PF-PMC'!$D$6:$AB$153,24,0)</f>
        <v>18.849861491999999</v>
      </c>
      <c r="P35" s="314" t="str">
        <f>VLOOKUP(C35,'PF-PMC'!$D$6:$AB$153,25,0)</f>
        <v>-</v>
      </c>
      <c r="Q35" s="305">
        <f>_xlfn.XLOOKUP(C35,'[72]LISTA PREÇO 2026'!$D:$D,'[72]LISTA PREÇO 2026'!$K:$K)</f>
        <v>6.47</v>
      </c>
      <c r="R35" s="436">
        <v>5.82</v>
      </c>
      <c r="S35" s="414"/>
      <c r="T35" s="437">
        <f>R35*S35</f>
        <v>0</v>
      </c>
      <c r="U35" s="225">
        <f>_xlfn.XLOOKUP(C35,[73]RETAIL!C:C,[73]RETAIL!V:V)</f>
        <v>0</v>
      </c>
      <c r="V35" s="429"/>
      <c r="W35" s="15">
        <f>_xlfn.XLOOKUP(C35,[74]Tabela!$B:$B,[74]Tabela!$C:$C,0,0)</f>
        <v>0</v>
      </c>
      <c r="X35" s="438">
        <f>W35-S35</f>
        <v>0</v>
      </c>
      <c r="Y35" s="461"/>
      <c r="Z35" s="15"/>
    </row>
    <row r="36" spans="1:26" s="225" customFormat="1" x14ac:dyDescent="0.25">
      <c r="A36" s="256" t="s">
        <v>411</v>
      </c>
      <c r="B36" s="309" t="s">
        <v>422</v>
      </c>
      <c r="C36" s="257">
        <v>7899898602198</v>
      </c>
      <c r="D36" s="271"/>
      <c r="E36" s="257"/>
      <c r="F36" s="271" t="s">
        <v>1129</v>
      </c>
      <c r="G36" s="308" t="s">
        <v>1014</v>
      </c>
      <c r="H36" s="272">
        <v>100</v>
      </c>
      <c r="I36" s="345">
        <v>0</v>
      </c>
      <c r="J36" s="410">
        <f>_xlfn.XLOOKUP(C36,Mapa!$F:$F,Mapa!$N:$N,0,0)</f>
        <v>0</v>
      </c>
      <c r="K36" s="345">
        <f>IFERROR(_xlfn.XLOOKUP(C36,Mapa!$F:$F,Mapa!$O:$O),0)</f>
        <v>0</v>
      </c>
      <c r="L36" s="410">
        <f t="shared" si="5"/>
        <v>0</v>
      </c>
      <c r="M36" s="410">
        <f t="shared" si="3"/>
        <v>0</v>
      </c>
      <c r="N36" s="411"/>
      <c r="O36" s="314">
        <f>VLOOKUP(C36,'[76]PF-PMC'!$D$6:$AB$153,24,0)</f>
        <v>20.433333333333334</v>
      </c>
      <c r="P36" s="314" t="str">
        <f>VLOOKUP(C36,'[76]PF-PMC'!$D$6:$AB$153,25,0)</f>
        <v>-</v>
      </c>
      <c r="Q36" s="305">
        <f>_xlfn.XLOOKUP(C36,'[72]LISTA PREÇO 2026'!$D:$D,'[72]LISTA PREÇO 2026'!$K:$K)</f>
        <v>7.63</v>
      </c>
      <c r="R36" s="280" t="s">
        <v>283</v>
      </c>
      <c r="S36" s="414"/>
      <c r="T36" s="300">
        <f t="shared" ref="T36:T50" si="6">S36*Q36</f>
        <v>0</v>
      </c>
      <c r="U36" s="15">
        <f>_xlfn.XLOOKUP(C36,[73]RETAIL!C:C,[73]RETAIL!V:V)</f>
        <v>0</v>
      </c>
      <c r="V36" s="444">
        <v>0</v>
      </c>
      <c r="W36" s="15"/>
      <c r="X36" s="15"/>
      <c r="Y36" s="461"/>
      <c r="Z36" s="15"/>
    </row>
    <row r="37" spans="1:26" s="225" customFormat="1" x14ac:dyDescent="0.25">
      <c r="A37" s="256" t="s">
        <v>411</v>
      </c>
      <c r="B37" s="309" t="s">
        <v>422</v>
      </c>
      <c r="C37" s="257">
        <v>7899898602181</v>
      </c>
      <c r="D37" s="272">
        <v>21069030</v>
      </c>
      <c r="E37" s="262">
        <v>15000483</v>
      </c>
      <c r="F37" s="271" t="s">
        <v>1043</v>
      </c>
      <c r="G37" s="308" t="s">
        <v>1014</v>
      </c>
      <c r="H37" s="272">
        <v>100</v>
      </c>
      <c r="I37" s="345">
        <v>0</v>
      </c>
      <c r="J37" s="410">
        <f>_xlfn.XLOOKUP(C37,Mapa!$F:$F,Mapa!$N:$N,0,0)</f>
        <v>0</v>
      </c>
      <c r="K37" s="345">
        <f>IFERROR(_xlfn.XLOOKUP(C37,Mapa!$F:$F,Mapa!$O:$O),0)</f>
        <v>0</v>
      </c>
      <c r="L37" s="410">
        <f t="shared" si="5"/>
        <v>0</v>
      </c>
      <c r="M37" s="410">
        <f t="shared" si="3"/>
        <v>0</v>
      </c>
      <c r="N37" s="411"/>
      <c r="O37" s="314">
        <f>VLOOKUP(C37,'[76]PF-PMC'!$D$6:$AB$153,24,0)</f>
        <v>20.433333333333334</v>
      </c>
      <c r="P37" s="314" t="str">
        <f>VLOOKUP(C37,'[76]PF-PMC'!$D$6:$AB$153,25,0)</f>
        <v>-</v>
      </c>
      <c r="Q37" s="305">
        <f>_xlfn.XLOOKUP(C37,'[72]LISTA PREÇO 2026'!$D:$D,'[72]LISTA PREÇO 2026'!$K:$K)</f>
        <v>7.63</v>
      </c>
      <c r="R37" s="280" t="s">
        <v>283</v>
      </c>
      <c r="S37" s="414"/>
      <c r="T37" s="300">
        <f t="shared" si="6"/>
        <v>0</v>
      </c>
      <c r="U37" s="15">
        <f>_xlfn.XLOOKUP(C37,[73]RETAIL!C:C,[73]RETAIL!V:V)</f>
        <v>0</v>
      </c>
      <c r="V37" s="444">
        <v>0</v>
      </c>
      <c r="W37" s="15"/>
      <c r="X37" s="15"/>
      <c r="Y37" s="461"/>
      <c r="Z37" s="15"/>
    </row>
    <row r="38" spans="1:26" x14ac:dyDescent="0.25">
      <c r="A38" s="256" t="s">
        <v>411</v>
      </c>
      <c r="B38" s="309" t="s">
        <v>422</v>
      </c>
      <c r="C38" s="257">
        <v>7899898602174</v>
      </c>
      <c r="D38" s="271"/>
      <c r="E38" s="257"/>
      <c r="F38" s="271" t="s">
        <v>1130</v>
      </c>
      <c r="G38" s="308" t="s">
        <v>1014</v>
      </c>
      <c r="H38" s="272">
        <v>100</v>
      </c>
      <c r="I38" s="345">
        <v>0</v>
      </c>
      <c r="J38" s="410">
        <f>_xlfn.XLOOKUP(C38,Mapa!$F:$F,Mapa!$N:$N,0,0)</f>
        <v>0</v>
      </c>
      <c r="K38" s="345">
        <f>IFERROR(_xlfn.XLOOKUP(C38,Mapa!$F:$F,Mapa!$O:$O),0)</f>
        <v>0</v>
      </c>
      <c r="L38" s="410">
        <f t="shared" si="5"/>
        <v>0</v>
      </c>
      <c r="M38" s="410">
        <f t="shared" si="3"/>
        <v>0</v>
      </c>
      <c r="N38" s="411"/>
      <c r="O38" s="314">
        <f>VLOOKUP(C38,'[76]PF-PMC'!$D$6:$AB$153,24,0)</f>
        <v>20.433333333333334</v>
      </c>
      <c r="P38" s="314" t="str">
        <f>VLOOKUP(C38,'[76]PF-PMC'!$D$6:$AB$153,25,0)</f>
        <v>-</v>
      </c>
      <c r="Q38" s="305">
        <f>_xlfn.XLOOKUP(C38,'[72]LISTA PREÇO 2026'!$D:$D,'[72]LISTA PREÇO 2026'!$K:$K)</f>
        <v>7.63</v>
      </c>
      <c r="R38" s="280" t="s">
        <v>283</v>
      </c>
      <c r="S38" s="414"/>
      <c r="T38" s="300">
        <f t="shared" si="6"/>
        <v>0</v>
      </c>
      <c r="U38" s="15">
        <f>_xlfn.XLOOKUP(C38,[73]RETAIL!C:C,[73]RETAIL!V:V)</f>
        <v>0</v>
      </c>
      <c r="V38" s="444">
        <v>0</v>
      </c>
      <c r="Y38" s="461"/>
    </row>
    <row r="39" spans="1:26" s="225" customFormat="1" x14ac:dyDescent="0.25">
      <c r="A39" s="263" t="s">
        <v>124</v>
      </c>
      <c r="B39" s="424" t="s">
        <v>421</v>
      </c>
      <c r="C39" s="457">
        <v>7898133137297</v>
      </c>
      <c r="D39" s="425">
        <v>30039039</v>
      </c>
      <c r="E39" s="426">
        <v>15000161</v>
      </c>
      <c r="F39" s="452" t="s">
        <v>326</v>
      </c>
      <c r="G39" s="434" t="str">
        <f>VLOOKUP(C39,[71]ESTOQUE!$F$3:$L$162,7,0)</f>
        <v>B</v>
      </c>
      <c r="H39" s="459">
        <v>30</v>
      </c>
      <c r="I39" s="427">
        <f>IFERROR(VLOOKUP(C39,ESTOQUE!$F$3:$M$190,8,0),0)</f>
        <v>39990</v>
      </c>
      <c r="J39" s="428">
        <f>_xlfn.XLOOKUP(C39,Mapa!$F:$F,Mapa!$N:$N,0,0)</f>
        <v>0</v>
      </c>
      <c r="K39" s="427">
        <f>IFERROR(_xlfn.XLOOKUP(C39,Mapa!$F:$F,Mapa!$O:$O),0)</f>
        <v>0</v>
      </c>
      <c r="L39" s="428">
        <f>J39*4.1</f>
        <v>0</v>
      </c>
      <c r="M39" s="428">
        <f t="shared" si="3"/>
        <v>0</v>
      </c>
      <c r="N39" s="435"/>
      <c r="O39" s="314">
        <f>VLOOKUP(C39,'PF-PMC'!$D$6:$AB$153,24,0)</f>
        <v>24.323709994901485</v>
      </c>
      <c r="P39" s="314" t="str">
        <f>VLOOKUP(C39,'PF-PMC'!$D$6:$AB$153,25,0)</f>
        <v>-</v>
      </c>
      <c r="Q39" s="305">
        <f>_xlfn.XLOOKUP(C39,'[72]LISTA PREÇO 2026'!$D:$D,'[72]LISTA PREÇO 2026'!$K:$K)</f>
        <v>9.32</v>
      </c>
      <c r="R39" s="436"/>
      <c r="S39" s="414"/>
      <c r="T39" s="437">
        <f t="shared" si="6"/>
        <v>0</v>
      </c>
      <c r="U39" s="225">
        <f>_xlfn.XLOOKUP(C39,[73]RETAIL!C:C,[73]RETAIL!V:V)</f>
        <v>0</v>
      </c>
      <c r="V39" s="429"/>
      <c r="W39" s="15">
        <f>_xlfn.XLOOKUP(C39,[74]Tabela!$B:$B,[74]Tabela!$C:$C,0,0)</f>
        <v>0</v>
      </c>
      <c r="X39" s="438">
        <f>W39-S39</f>
        <v>0</v>
      </c>
      <c r="Y39" s="461"/>
      <c r="Z39" s="15"/>
    </row>
    <row r="40" spans="1:26" x14ac:dyDescent="0.25">
      <c r="A40" s="256" t="s">
        <v>411</v>
      </c>
      <c r="B40" s="309" t="s">
        <v>422</v>
      </c>
      <c r="C40" s="257">
        <v>7899898602273</v>
      </c>
      <c r="D40" s="271"/>
      <c r="E40" s="257"/>
      <c r="F40" s="271" t="s">
        <v>1131</v>
      </c>
      <c r="G40" s="308" t="s">
        <v>1014</v>
      </c>
      <c r="H40" s="272">
        <v>100</v>
      </c>
      <c r="I40" s="345">
        <v>0</v>
      </c>
      <c r="J40" s="410">
        <f>_xlfn.XLOOKUP(C40,Mapa!$F:$F,Mapa!$N:$N,0,0)</f>
        <v>0</v>
      </c>
      <c r="K40" s="345">
        <f>IFERROR(_xlfn.XLOOKUP(C40,Mapa!$F:$F,Mapa!$O:$O),0)</f>
        <v>0</v>
      </c>
      <c r="L40" s="410">
        <f>J40*4.2</f>
        <v>0</v>
      </c>
      <c r="M40" s="410">
        <f t="shared" si="3"/>
        <v>0</v>
      </c>
      <c r="N40" s="411"/>
      <c r="O40" s="314">
        <f>VLOOKUP(C40,'[76]PF-PMC'!$D$6:$AB$153,24,0)</f>
        <v>26.366666666666667</v>
      </c>
      <c r="P40" s="314" t="str">
        <f>VLOOKUP(C40,'[76]PF-PMC'!$D$6:$AB$153,25,0)</f>
        <v>-</v>
      </c>
      <c r="Q40" s="305">
        <f>_xlfn.XLOOKUP(C40,'[72]LISTA PREÇO 2026'!$D:$D,'[72]LISTA PREÇO 2026'!$K:$K)</f>
        <v>9.84</v>
      </c>
      <c r="R40" s="280" t="s">
        <v>283</v>
      </c>
      <c r="S40" s="414"/>
      <c r="T40" s="300">
        <f t="shared" si="6"/>
        <v>0</v>
      </c>
      <c r="U40" s="15">
        <f>_xlfn.XLOOKUP(C40,[73]RETAIL!C:C,[73]RETAIL!V:V)</f>
        <v>0</v>
      </c>
      <c r="V40" s="444">
        <v>0</v>
      </c>
      <c r="W40" s="15">
        <f>_xlfn.XLOOKUP(C40,[74]Tabela!$B:$B,[74]Tabela!$C:$C,0,0)</f>
        <v>0</v>
      </c>
      <c r="Y40" s="461"/>
    </row>
    <row r="41" spans="1:26" x14ac:dyDescent="0.25">
      <c r="A41" s="256" t="s">
        <v>411</v>
      </c>
      <c r="B41" s="309" t="s">
        <v>422</v>
      </c>
      <c r="C41" s="257">
        <v>7899898602266</v>
      </c>
      <c r="D41" s="272">
        <v>21069030</v>
      </c>
      <c r="E41" s="262">
        <v>15000493</v>
      </c>
      <c r="F41" s="271" t="s">
        <v>1044</v>
      </c>
      <c r="G41" s="308" t="s">
        <v>1014</v>
      </c>
      <c r="H41" s="272">
        <v>100</v>
      </c>
      <c r="I41" s="345">
        <v>0</v>
      </c>
      <c r="J41" s="410">
        <f>_xlfn.XLOOKUP(C41,Mapa!$F:$F,Mapa!$N:$N,0,0)</f>
        <v>0</v>
      </c>
      <c r="K41" s="345">
        <f>IFERROR(_xlfn.XLOOKUP(C41,Mapa!$F:$F,Mapa!$O:$O),0)</f>
        <v>0</v>
      </c>
      <c r="L41" s="410">
        <f>J41*4.2</f>
        <v>0</v>
      </c>
      <c r="M41" s="410">
        <f t="shared" si="3"/>
        <v>0</v>
      </c>
      <c r="N41" s="411"/>
      <c r="O41" s="314">
        <f>VLOOKUP(C41,'[76]PF-PMC'!$D$6:$AB$153,24,0)</f>
        <v>26.366666666666667</v>
      </c>
      <c r="P41" s="314" t="str">
        <f>VLOOKUP(C41,'[76]PF-PMC'!$D$6:$AB$153,25,0)</f>
        <v>-</v>
      </c>
      <c r="Q41" s="305">
        <f>_xlfn.XLOOKUP(C41,'[72]LISTA PREÇO 2026'!$D:$D,'[72]LISTA PREÇO 2026'!$K:$K)</f>
        <v>9.84</v>
      </c>
      <c r="R41" s="280" t="s">
        <v>283</v>
      </c>
      <c r="S41" s="414"/>
      <c r="T41" s="300">
        <f t="shared" si="6"/>
        <v>0</v>
      </c>
      <c r="U41" s="15">
        <f>_xlfn.XLOOKUP(C41,[73]RETAIL!C:C,[73]RETAIL!V:V)</f>
        <v>0</v>
      </c>
      <c r="V41" s="444">
        <v>0</v>
      </c>
      <c r="W41" s="15">
        <f>_xlfn.XLOOKUP(C41,[74]Tabela!$B:$B,[74]Tabela!$C:$C,0,0)</f>
        <v>0</v>
      </c>
      <c r="Y41" s="461"/>
    </row>
    <row r="42" spans="1:26" s="225" customFormat="1" x14ac:dyDescent="0.25">
      <c r="A42" s="256" t="s">
        <v>411</v>
      </c>
      <c r="B42" s="309" t="s">
        <v>422</v>
      </c>
      <c r="C42" s="257">
        <v>7899898602259</v>
      </c>
      <c r="D42" s="271"/>
      <c r="E42" s="257"/>
      <c r="F42" s="271" t="s">
        <v>1132</v>
      </c>
      <c r="G42" s="308" t="s">
        <v>1014</v>
      </c>
      <c r="H42" s="272">
        <v>100</v>
      </c>
      <c r="I42" s="345">
        <v>0</v>
      </c>
      <c r="J42" s="410">
        <f>_xlfn.XLOOKUP(C42,Mapa!$F:$F,Mapa!$N:$N,0,0)</f>
        <v>0</v>
      </c>
      <c r="K42" s="345">
        <f>IFERROR(_xlfn.XLOOKUP(C42,Mapa!$F:$F,Mapa!$O:$O),0)</f>
        <v>0</v>
      </c>
      <c r="L42" s="410">
        <f>J42*4.2</f>
        <v>0</v>
      </c>
      <c r="M42" s="410">
        <f t="shared" si="3"/>
        <v>0</v>
      </c>
      <c r="N42" s="411"/>
      <c r="O42" s="314">
        <f>VLOOKUP(C42,'[76]PF-PMC'!$D$6:$AB$153,24,0)</f>
        <v>26.366666666666667</v>
      </c>
      <c r="P42" s="314" t="str">
        <f>VLOOKUP(C42,'[76]PF-PMC'!$D$6:$AB$153,25,0)</f>
        <v>-</v>
      </c>
      <c r="Q42" s="305">
        <f>_xlfn.XLOOKUP(C42,'[72]LISTA PREÇO 2026'!$D:$D,'[72]LISTA PREÇO 2026'!$K:$K)</f>
        <v>9.84</v>
      </c>
      <c r="R42" s="280" t="s">
        <v>283</v>
      </c>
      <c r="S42" s="414"/>
      <c r="T42" s="300">
        <f t="shared" si="6"/>
        <v>0</v>
      </c>
      <c r="U42" s="15">
        <f>_xlfn.XLOOKUP(C42,[73]RETAIL!C:C,[73]RETAIL!V:V)</f>
        <v>0</v>
      </c>
      <c r="V42" s="444">
        <v>0</v>
      </c>
      <c r="W42" s="15">
        <f>_xlfn.XLOOKUP(C42,[74]Tabela!$B:$B,[74]Tabela!$C:$C,0,0)</f>
        <v>0</v>
      </c>
      <c r="X42" s="15"/>
      <c r="Y42" s="461"/>
      <c r="Z42" s="15"/>
    </row>
    <row r="43" spans="1:26" s="225" customFormat="1" x14ac:dyDescent="0.25">
      <c r="A43" s="263" t="s">
        <v>124</v>
      </c>
      <c r="B43" s="424" t="s">
        <v>421</v>
      </c>
      <c r="C43" s="457">
        <v>7898133137334</v>
      </c>
      <c r="D43" s="425">
        <v>30039039</v>
      </c>
      <c r="E43" s="426">
        <v>15000162</v>
      </c>
      <c r="F43" s="452" t="s">
        <v>327</v>
      </c>
      <c r="G43" s="434" t="str">
        <f>VLOOKUP(C43,[71]ESTOQUE!$F$3:$L$162,7,0)</f>
        <v>A</v>
      </c>
      <c r="H43" s="459">
        <v>30</v>
      </c>
      <c r="I43" s="427">
        <f>IFERROR(VLOOKUP(C43,ESTOQUE!$F$3:$M$190,8,0),0)</f>
        <v>9810</v>
      </c>
      <c r="J43" s="428">
        <f>_xlfn.XLOOKUP(C43,Mapa!$F:$F,Mapa!$N:$N,0,0)</f>
        <v>0</v>
      </c>
      <c r="K43" s="427">
        <f>IFERROR(_xlfn.XLOOKUP(C43,Mapa!$F:$F,Mapa!$O:$O),0)</f>
        <v>0</v>
      </c>
      <c r="L43" s="428">
        <f>J43*4.2</f>
        <v>0</v>
      </c>
      <c r="M43" s="428">
        <f t="shared" si="3"/>
        <v>0</v>
      </c>
      <c r="N43" s="435"/>
      <c r="O43" s="314">
        <f>VLOOKUP(C43,'PF-PMC'!$D$6:$AB$153,24,0)</f>
        <v>24.355821963907609</v>
      </c>
      <c r="P43" s="314" t="str">
        <f>VLOOKUP(C43,'PF-PMC'!$D$6:$AB$153,25,0)</f>
        <v>-</v>
      </c>
      <c r="Q43" s="305">
        <f>_xlfn.XLOOKUP(C43,'[72]LISTA PREÇO 2026'!$D:$D,'[72]LISTA PREÇO 2026'!$K:$K)</f>
        <v>9.32</v>
      </c>
      <c r="R43" s="436"/>
      <c r="S43" s="414"/>
      <c r="T43" s="437">
        <f t="shared" si="6"/>
        <v>0</v>
      </c>
      <c r="U43" s="225">
        <f>_xlfn.XLOOKUP(C43,[73]RETAIL!C:C,[73]RETAIL!V:V)</f>
        <v>0</v>
      </c>
      <c r="V43" s="429"/>
      <c r="W43" s="15">
        <f>_xlfn.XLOOKUP(C43,[74]Tabela!$B:$B,[74]Tabela!$C:$C,0,0)</f>
        <v>0</v>
      </c>
      <c r="X43" s="438">
        <f>W43-S43</f>
        <v>0</v>
      </c>
      <c r="Y43" s="461"/>
      <c r="Z43" s="15"/>
    </row>
    <row r="44" spans="1:26" x14ac:dyDescent="0.25">
      <c r="A44" s="263" t="s">
        <v>124</v>
      </c>
      <c r="B44" s="424" t="s">
        <v>421</v>
      </c>
      <c r="C44" s="457">
        <v>7898133137372</v>
      </c>
      <c r="D44" s="425">
        <v>30039039</v>
      </c>
      <c r="E44" s="426">
        <v>15000163</v>
      </c>
      <c r="F44" s="452" t="s">
        <v>328</v>
      </c>
      <c r="G44" s="434" t="str">
        <f>VLOOKUP(C44,[71]ESTOQUE!$F$3:$L$162,7,0)</f>
        <v>A</v>
      </c>
      <c r="H44" s="459">
        <v>30</v>
      </c>
      <c r="I44" s="427">
        <f>IFERROR(VLOOKUP(C44,ESTOQUE!$F$3:$M$190,8,0),0)</f>
        <v>98370</v>
      </c>
      <c r="J44" s="428">
        <f>_xlfn.XLOOKUP(C44,Mapa!$F:$F,Mapa!$N:$N,0,0)</f>
        <v>0</v>
      </c>
      <c r="K44" s="427">
        <f>IFERROR(_xlfn.XLOOKUP(C44,Mapa!$F:$F,Mapa!$O:$O),0)</f>
        <v>0</v>
      </c>
      <c r="L44" s="428">
        <f>J44*4.1</f>
        <v>0</v>
      </c>
      <c r="M44" s="428">
        <f t="shared" si="3"/>
        <v>0</v>
      </c>
      <c r="N44" s="435"/>
      <c r="O44" s="314">
        <f>VLOOKUP(C44,'PF-PMC'!$D$6:$AB$153,24,0)</f>
        <v>24.327330881664803</v>
      </c>
      <c r="P44" s="314" t="str">
        <f>VLOOKUP(C44,'PF-PMC'!$D$6:$AB$153,25,0)</f>
        <v>-</v>
      </c>
      <c r="Q44" s="305">
        <f>_xlfn.XLOOKUP(C44,'[72]LISTA PREÇO 2026'!$D:$D,'[72]LISTA PREÇO 2026'!$K:$K)</f>
        <v>9.32</v>
      </c>
      <c r="R44" s="436"/>
      <c r="S44" s="414"/>
      <c r="T44" s="437">
        <f t="shared" si="6"/>
        <v>0</v>
      </c>
      <c r="U44" s="225">
        <f>_xlfn.XLOOKUP(C44,[73]RETAIL!C:C,[73]RETAIL!V:V)</f>
        <v>0</v>
      </c>
      <c r="V44" s="429"/>
      <c r="W44" s="15">
        <f>_xlfn.XLOOKUP(C44,[74]Tabela!$B:$B,[74]Tabela!$C:$C,0,0)</f>
        <v>0</v>
      </c>
      <c r="X44" s="438">
        <f>W44-S44</f>
        <v>0</v>
      </c>
      <c r="Y44" s="461"/>
    </row>
    <row r="45" spans="1:26" x14ac:dyDescent="0.25">
      <c r="A45" s="263" t="s">
        <v>124</v>
      </c>
      <c r="B45" s="424" t="s">
        <v>421</v>
      </c>
      <c r="C45" s="457">
        <v>7898133137310</v>
      </c>
      <c r="D45" s="425">
        <v>30039039</v>
      </c>
      <c r="E45" s="426">
        <v>15000164</v>
      </c>
      <c r="F45" s="452" t="s">
        <v>329</v>
      </c>
      <c r="G45" s="434" t="str">
        <f>VLOOKUP(C45,[71]ESTOQUE!$F$3:$L$162,7,0)</f>
        <v>B</v>
      </c>
      <c r="H45" s="459">
        <v>30</v>
      </c>
      <c r="I45" s="427">
        <f>IFERROR(VLOOKUP(C45,ESTOQUE!$F$3:$M$190,8,0),0)</f>
        <v>102630</v>
      </c>
      <c r="J45" s="428">
        <f>_xlfn.XLOOKUP(C45,Mapa!$F:$F,Mapa!$N:$N,0,0)</f>
        <v>0</v>
      </c>
      <c r="K45" s="427">
        <f>IFERROR(_xlfn.XLOOKUP(C45,Mapa!$F:$F,Mapa!$O:$O),0)</f>
        <v>0</v>
      </c>
      <c r="L45" s="428">
        <f>J45*4.2</f>
        <v>0</v>
      </c>
      <c r="M45" s="428">
        <f t="shared" si="3"/>
        <v>0</v>
      </c>
      <c r="N45" s="435"/>
      <c r="O45" s="314">
        <f>VLOOKUP(C45,'PF-PMC'!$D$6:$AB$153,24,0)</f>
        <v>24.335016065570404</v>
      </c>
      <c r="P45" s="314" t="str">
        <f>VLOOKUP(C45,'PF-PMC'!$D$6:$AB$153,25,0)</f>
        <v>-</v>
      </c>
      <c r="Q45" s="305">
        <f>_xlfn.XLOOKUP(C45,'[72]LISTA PREÇO 2026'!$D:$D,'[72]LISTA PREÇO 2026'!$K:$K)</f>
        <v>9.32</v>
      </c>
      <c r="R45" s="436"/>
      <c r="S45" s="414"/>
      <c r="T45" s="437">
        <f t="shared" si="6"/>
        <v>0</v>
      </c>
      <c r="U45" s="225">
        <f>_xlfn.XLOOKUP(C45,[73]RETAIL!C:C,[73]RETAIL!V:V)</f>
        <v>0</v>
      </c>
      <c r="V45" s="429"/>
      <c r="W45" s="15">
        <f>_xlfn.XLOOKUP(C45,[74]Tabela!$B:$B,[74]Tabela!$C:$C,0,0)</f>
        <v>0</v>
      </c>
      <c r="X45" s="438">
        <f>W45-S45</f>
        <v>0</v>
      </c>
      <c r="Y45" s="461"/>
    </row>
    <row r="46" spans="1:26" s="225" customFormat="1" x14ac:dyDescent="0.25">
      <c r="A46" s="256" t="s">
        <v>124</v>
      </c>
      <c r="B46" s="309" t="s">
        <v>421</v>
      </c>
      <c r="C46" s="451">
        <v>7898133137396</v>
      </c>
      <c r="D46" s="272">
        <v>30039039</v>
      </c>
      <c r="E46" s="262">
        <v>15000165</v>
      </c>
      <c r="F46" s="452" t="s">
        <v>330</v>
      </c>
      <c r="G46" s="308" t="str">
        <f>VLOOKUP(C46,[71]ESTOQUE!$F$3:$L$162,7,0)</f>
        <v>B</v>
      </c>
      <c r="H46" s="453">
        <v>30</v>
      </c>
      <c r="I46" s="345">
        <f>IFERROR(VLOOKUP(C46,ESTOQUE!$F$3:$M$190,8,0),0)</f>
        <v>32370</v>
      </c>
      <c r="J46" s="410">
        <f>_xlfn.XLOOKUP(C46,Mapa!$F:$F,Mapa!$N:$N,0,0)</f>
        <v>0</v>
      </c>
      <c r="K46" s="345">
        <f>IFERROR(_xlfn.XLOOKUP(C46,Mapa!$F:$F,Mapa!$O:$O),0)</f>
        <v>0</v>
      </c>
      <c r="L46" s="410">
        <f>J46*4.2</f>
        <v>0</v>
      </c>
      <c r="M46" s="410">
        <f t="shared" si="3"/>
        <v>0</v>
      </c>
      <c r="N46" s="411"/>
      <c r="O46" s="412">
        <f>VLOOKUP(C46,'PF-PMC'!$D$6:$AB$153,24,0)</f>
        <v>24.408200708950599</v>
      </c>
      <c r="P46" s="412" t="str">
        <f>VLOOKUP(C46,'PF-PMC'!$D$6:$AB$153,25,0)</f>
        <v>-</v>
      </c>
      <c r="Q46" s="305">
        <f>_xlfn.XLOOKUP(C46,'[72]LISTA PREÇO 2026'!$D:$D,'[72]LISTA PREÇO 2026'!$K:$K)</f>
        <v>9.32</v>
      </c>
      <c r="R46" s="413"/>
      <c r="S46" s="414"/>
      <c r="T46" s="300">
        <f t="shared" si="6"/>
        <v>0</v>
      </c>
      <c r="U46" s="15">
        <f>_xlfn.XLOOKUP(C46,[73]RETAIL!C:C,[73]RETAIL!V:V)</f>
        <v>0</v>
      </c>
      <c r="V46" s="15"/>
      <c r="W46" s="15">
        <f>_xlfn.XLOOKUP(C46,[74]Tabela!$B:$B,[74]Tabela!$C:$C,0,0)</f>
        <v>0</v>
      </c>
      <c r="X46" s="15"/>
      <c r="Y46" s="461"/>
      <c r="Z46" s="15"/>
    </row>
    <row r="47" spans="1:26" x14ac:dyDescent="0.25">
      <c r="A47" s="263" t="s">
        <v>124</v>
      </c>
      <c r="B47" s="424" t="s">
        <v>421</v>
      </c>
      <c r="C47" s="457">
        <v>7898133137358</v>
      </c>
      <c r="D47" s="425">
        <v>30039039</v>
      </c>
      <c r="E47" s="426">
        <v>15000166</v>
      </c>
      <c r="F47" s="452" t="s">
        <v>331</v>
      </c>
      <c r="G47" s="434" t="str">
        <f>VLOOKUP(C47,[71]ESTOQUE!$F$3:$L$162,7,0)</f>
        <v>C</v>
      </c>
      <c r="H47" s="459">
        <v>30</v>
      </c>
      <c r="I47" s="427">
        <f>IFERROR(VLOOKUP(C47,ESTOQUE!$F$3:$M$190,8,0),0)</f>
        <v>103620</v>
      </c>
      <c r="J47" s="428">
        <f>_xlfn.XLOOKUP(C47,Mapa!$F:$F,Mapa!$N:$N,0,0)</f>
        <v>0</v>
      </c>
      <c r="K47" s="427">
        <f>IFERROR(_xlfn.XLOOKUP(C47,Mapa!$F:$F,Mapa!$O:$O),0)</f>
        <v>0</v>
      </c>
      <c r="L47" s="428">
        <f>J47*4.1</f>
        <v>0</v>
      </c>
      <c r="M47" s="428">
        <f t="shared" si="3"/>
        <v>0</v>
      </c>
      <c r="N47" s="435"/>
      <c r="O47" s="314">
        <f>VLOOKUP(C47,'PF-PMC'!$D$6:$AB$153,24,0)</f>
        <v>24.359445816687746</v>
      </c>
      <c r="P47" s="314" t="str">
        <f>VLOOKUP(C47,'PF-PMC'!$D$6:$AB$153,25,0)</f>
        <v>-</v>
      </c>
      <c r="Q47" s="305">
        <f>_xlfn.XLOOKUP(C47,'[72]LISTA PREÇO 2026'!$D:$D,'[72]LISTA PREÇO 2026'!$K:$K)</f>
        <v>9.32</v>
      </c>
      <c r="R47" s="436"/>
      <c r="S47" s="414"/>
      <c r="T47" s="437">
        <f t="shared" si="6"/>
        <v>0</v>
      </c>
      <c r="U47" s="225">
        <f>_xlfn.XLOOKUP(C47,[73]RETAIL!C:C,[73]RETAIL!V:V)</f>
        <v>0</v>
      </c>
      <c r="V47" s="429"/>
      <c r="W47" s="15">
        <f>_xlfn.XLOOKUP(C47,[74]Tabela!$B:$B,[74]Tabela!$C:$C,0,0)</f>
        <v>0</v>
      </c>
      <c r="X47" s="438">
        <f>W47-S47</f>
        <v>0</v>
      </c>
      <c r="Y47" s="461"/>
    </row>
    <row r="48" spans="1:26" s="225" customFormat="1" x14ac:dyDescent="0.25">
      <c r="A48" s="256" t="s">
        <v>124</v>
      </c>
      <c r="B48" s="309" t="s">
        <v>421</v>
      </c>
      <c r="C48" s="257">
        <v>7898133134760</v>
      </c>
      <c r="D48" s="272">
        <v>30049029</v>
      </c>
      <c r="E48" s="262">
        <v>15000086</v>
      </c>
      <c r="F48" s="271" t="s">
        <v>333</v>
      </c>
      <c r="G48" s="308" t="str">
        <f>VLOOKUP(C48,[71]ESTOQUE!$F$3:$L$162,7,0)</f>
        <v>A</v>
      </c>
      <c r="H48" s="272">
        <v>50</v>
      </c>
      <c r="I48" s="345">
        <f>IFERROR(VLOOKUP(C48,ESTOQUE!$F$3:$M$190,8,0),0)</f>
        <v>21050</v>
      </c>
      <c r="J48" s="410">
        <f>_xlfn.XLOOKUP(C48,Mapa!$F:$F,Mapa!$N:$N,0,0)</f>
        <v>0</v>
      </c>
      <c r="K48" s="345">
        <f>IFERROR(_xlfn.XLOOKUP(C48,Mapa!$F:$F,Mapa!$O:$O),0)</f>
        <v>0</v>
      </c>
      <c r="L48" s="410">
        <f>J48*4.2</f>
        <v>0</v>
      </c>
      <c r="M48" s="410">
        <f t="shared" si="3"/>
        <v>0</v>
      </c>
      <c r="N48" s="411"/>
      <c r="O48" s="412">
        <f>VLOOKUP(C48,'PF-PMC'!$D$6:$AB$153,24,0)</f>
        <v>26.33</v>
      </c>
      <c r="P48" s="412">
        <f>VLOOKUP(C48,'PF-PMC'!$D$6:$AB$153,25,0)</f>
        <v>35.32</v>
      </c>
      <c r="Q48" s="305">
        <f>_xlfn.XLOOKUP(C48,'[72]LISTA PREÇO 2026'!$D:$D,'[72]LISTA PREÇO 2026'!$K:$K)</f>
        <v>7.91</v>
      </c>
      <c r="R48" s="413" t="str">
        <f>IFERROR(VLOOKUP(C48,Promoção!$C$2:$F$25,4,0),"-")</f>
        <v>-</v>
      </c>
      <c r="S48" s="414"/>
      <c r="T48" s="300">
        <f t="shared" si="6"/>
        <v>0</v>
      </c>
      <c r="U48" s="15">
        <f>_xlfn.XLOOKUP(C48,[73]RETAIL!C:C,[73]RETAIL!V:V)</f>
        <v>0</v>
      </c>
      <c r="V48" s="15"/>
      <c r="W48" s="15">
        <f>_xlfn.XLOOKUP(C48,[74]Tabela!$B:$B,[74]Tabela!$C:$C,0,0)</f>
        <v>0</v>
      </c>
      <c r="X48" s="15">
        <f>W48-S48</f>
        <v>0</v>
      </c>
      <c r="Y48" s="461"/>
      <c r="Z48" s="15"/>
    </row>
    <row r="49" spans="1:26" x14ac:dyDescent="0.25">
      <c r="A49" s="256" t="s">
        <v>124</v>
      </c>
      <c r="B49" s="309" t="s">
        <v>421</v>
      </c>
      <c r="C49" s="257">
        <v>7898133134234</v>
      </c>
      <c r="D49" s="272">
        <v>30049029</v>
      </c>
      <c r="E49" s="262">
        <v>15000085</v>
      </c>
      <c r="F49" s="271" t="s">
        <v>332</v>
      </c>
      <c r="G49" s="308" t="str">
        <f>VLOOKUP(C49,[71]ESTOQUE!$F$3:$L$162,7,0)</f>
        <v>A</v>
      </c>
      <c r="H49" s="272">
        <v>100</v>
      </c>
      <c r="I49" s="345">
        <f>IFERROR(VLOOKUP(C49,ESTOQUE!$F$3:$M$190,8,0),0)</f>
        <v>300100</v>
      </c>
      <c r="J49" s="410">
        <f>_xlfn.XLOOKUP(C49,Mapa!$F:$F,Mapa!$N:$N,0,0)</f>
        <v>0</v>
      </c>
      <c r="K49" s="345">
        <f>IFERROR(_xlfn.XLOOKUP(C49,Mapa!$F:$F,Mapa!$O:$O),0)</f>
        <v>0</v>
      </c>
      <c r="L49" s="410">
        <f>J49*4.1</f>
        <v>0</v>
      </c>
      <c r="M49" s="410">
        <f t="shared" si="3"/>
        <v>0</v>
      </c>
      <c r="N49" s="411"/>
      <c r="O49" s="412">
        <f>VLOOKUP(C49,'PF-PMC'!$D$6:$AB$153,24,0)</f>
        <v>23.17</v>
      </c>
      <c r="P49" s="412">
        <f>VLOOKUP(C49,'PF-PMC'!$D$6:$AB$153,25,0)</f>
        <v>31.08</v>
      </c>
      <c r="Q49" s="305">
        <f>_xlfn.XLOOKUP(C49,'[72]LISTA PREÇO 2026'!$D:$D,'[72]LISTA PREÇO 2026'!$K:$K)</f>
        <v>2.86</v>
      </c>
      <c r="R49" s="413" t="str">
        <f>IFERROR(VLOOKUP(C49,Promoção!$C$2:$F$25,4,0),"-")</f>
        <v>-</v>
      </c>
      <c r="S49" s="414"/>
      <c r="T49" s="300">
        <f t="shared" si="6"/>
        <v>0</v>
      </c>
      <c r="U49" s="15">
        <f>_xlfn.XLOOKUP(C49,[73]RETAIL!C:C,[73]RETAIL!V:V)</f>
        <v>0</v>
      </c>
      <c r="Y49" s="461"/>
    </row>
    <row r="50" spans="1:26" x14ac:dyDescent="0.25">
      <c r="A50" s="263" t="s">
        <v>124</v>
      </c>
      <c r="B50" s="424" t="s">
        <v>421</v>
      </c>
      <c r="C50" s="457">
        <v>7899470807997</v>
      </c>
      <c r="D50" s="425">
        <v>30049029</v>
      </c>
      <c r="E50" s="426">
        <v>15000277</v>
      </c>
      <c r="F50" s="452" t="s">
        <v>293</v>
      </c>
      <c r="G50" s="434" t="str">
        <f>VLOOKUP(C50,[71]ESTOQUE!$F$3:$L$162,7,0)</f>
        <v xml:space="preserve"> - </v>
      </c>
      <c r="H50" s="459">
        <v>100</v>
      </c>
      <c r="I50" s="427">
        <f>IFERROR(VLOOKUP(C50,ESTOQUE!$F$3:$M$190,8,0),0)</f>
        <v>51600</v>
      </c>
      <c r="J50" s="428">
        <f>_xlfn.XLOOKUP(C50,Mapa!$F:$F,Mapa!$N:$N,0,0)</f>
        <v>0</v>
      </c>
      <c r="K50" s="427">
        <f>IFERROR(_xlfn.XLOOKUP(C50,Mapa!$F:$F,Mapa!$O:$O),0)</f>
        <v>0</v>
      </c>
      <c r="L50" s="428">
        <f>J50*4.1</f>
        <v>0</v>
      </c>
      <c r="M50" s="428">
        <f t="shared" si="3"/>
        <v>0</v>
      </c>
      <c r="N50" s="435"/>
      <c r="O50" s="314">
        <f>VLOOKUP(C50,'PF-PMC'!$D$6:$AB$153,24,0)</f>
        <v>23.700185447115722</v>
      </c>
      <c r="P50" s="314" t="str">
        <f>VLOOKUP(C50,'PF-PMC'!$D$6:$AB$153,25,0)</f>
        <v>-</v>
      </c>
      <c r="Q50" s="305">
        <f>_xlfn.XLOOKUP(C50,'[72]LISTA PREÇO 2026'!$D:$D,'[72]LISTA PREÇO 2026'!$K:$K)</f>
        <v>9.07</v>
      </c>
      <c r="R50" s="436"/>
      <c r="S50" s="414"/>
      <c r="T50" s="437">
        <f t="shared" si="6"/>
        <v>0</v>
      </c>
      <c r="U50" s="225">
        <f>_xlfn.XLOOKUP(C50,[73]RETAIL!C:C,[73]RETAIL!V:V)</f>
        <v>0</v>
      </c>
      <c r="V50" s="429"/>
      <c r="W50" s="15">
        <f>_xlfn.XLOOKUP(C50,[74]Tabela!$B:$B,[74]Tabela!$C:$C,0,0)</f>
        <v>0</v>
      </c>
      <c r="X50" s="438">
        <f>W50-S50</f>
        <v>0</v>
      </c>
      <c r="Y50" s="461"/>
    </row>
    <row r="51" spans="1:26" x14ac:dyDescent="0.25">
      <c r="A51" s="263" t="s">
        <v>411</v>
      </c>
      <c r="B51" s="424" t="s">
        <v>422</v>
      </c>
      <c r="C51" s="457">
        <v>7899898601221</v>
      </c>
      <c r="D51" s="425">
        <v>21069030</v>
      </c>
      <c r="E51" s="426">
        <v>15000247</v>
      </c>
      <c r="F51" s="452" t="s">
        <v>384</v>
      </c>
      <c r="G51" s="434" t="str">
        <f>VLOOKUP(C51,[71]ESTOQUE!$F$3:$L$162,7,0)</f>
        <v>C</v>
      </c>
      <c r="H51" s="459">
        <v>24</v>
      </c>
      <c r="I51" s="427">
        <f>IFERROR(VLOOKUP(C51,ESTOQUE!$F$3:$M$190,8,0),0)</f>
        <v>432</v>
      </c>
      <c r="J51" s="428">
        <f>_xlfn.XLOOKUP(C51,Mapa!$F:$F,Mapa!$N:$N,0,0)</f>
        <v>0</v>
      </c>
      <c r="K51" s="427">
        <f>IFERROR(_xlfn.XLOOKUP(C51,Mapa!$F:$F,Mapa!$O:$O),0)</f>
        <v>0</v>
      </c>
      <c r="L51" s="428">
        <f>J51*4.2</f>
        <v>0</v>
      </c>
      <c r="M51" s="428">
        <f t="shared" si="3"/>
        <v>0</v>
      </c>
      <c r="N51" s="435"/>
      <c r="O51" s="314">
        <f>VLOOKUP(C51,'PF-PMC'!$D$6:$AB$153,24,0)</f>
        <v>110.73167245652219</v>
      </c>
      <c r="P51" s="314" t="str">
        <f>VLOOKUP(C51,'PF-PMC'!$D$6:$AB$153,25,0)</f>
        <v>-</v>
      </c>
      <c r="Q51" s="305">
        <f>_xlfn.XLOOKUP(C51,'[72]LISTA PREÇO 2026'!$D:$D,'[72]LISTA PREÇO 2026'!$K:$K)</f>
        <v>29.44</v>
      </c>
      <c r="R51" s="436">
        <v>26.5</v>
      </c>
      <c r="S51" s="414"/>
      <c r="T51" s="437">
        <f>R51*S51</f>
        <v>0</v>
      </c>
      <c r="U51" s="225">
        <f>_xlfn.XLOOKUP(C51,[73]RETAIL!C:C,[73]RETAIL!V:V)</f>
        <v>0</v>
      </c>
      <c r="V51" s="429"/>
      <c r="W51" s="15">
        <f>_xlfn.XLOOKUP(C51,[74]Tabela!$B:$B,[74]Tabela!$C:$C,0,0)</f>
        <v>0</v>
      </c>
      <c r="X51" s="438">
        <f>W51-S51</f>
        <v>0</v>
      </c>
      <c r="Y51" s="461"/>
    </row>
    <row r="52" spans="1:26" x14ac:dyDescent="0.25">
      <c r="A52" s="256" t="s">
        <v>411</v>
      </c>
      <c r="B52" s="309" t="s">
        <v>422</v>
      </c>
      <c r="C52" s="257">
        <v>7898557141054</v>
      </c>
      <c r="D52" s="272">
        <v>21069030</v>
      </c>
      <c r="E52" s="262">
        <v>15000232</v>
      </c>
      <c r="F52" s="271" t="s">
        <v>385</v>
      </c>
      <c r="G52" s="308" t="str">
        <f>VLOOKUP(C52,[71]ESTOQUE!$F$3:$L$162,7,0)</f>
        <v>C</v>
      </c>
      <c r="H52" s="272">
        <v>50</v>
      </c>
      <c r="I52" s="345">
        <f>IFERROR(VLOOKUP(C52,ESTOQUE!$F$3:$M$190,8,0),0)</f>
        <v>0</v>
      </c>
      <c r="J52" s="410">
        <f>_xlfn.XLOOKUP(C52,Mapa!$F:$F,Mapa!$N:$N,0,0)</f>
        <v>0</v>
      </c>
      <c r="K52" s="345">
        <f>IFERROR(_xlfn.XLOOKUP(C52,Mapa!$F:$F,Mapa!$O:$O),0)</f>
        <v>0</v>
      </c>
      <c r="L52" s="410">
        <f>J52*4.1</f>
        <v>0</v>
      </c>
      <c r="M52" s="410">
        <f t="shared" si="3"/>
        <v>0</v>
      </c>
      <c r="N52" s="411"/>
      <c r="O52" s="412">
        <f>VLOOKUP(C52,'PF-PMC'!$D$6:$AB$153,24,0)</f>
        <v>39.779446897247993</v>
      </c>
      <c r="P52" s="412" t="str">
        <f>VLOOKUP(C52,'PF-PMC'!$D$6:$AB$153,25,0)</f>
        <v>-</v>
      </c>
      <c r="Q52" s="305">
        <f>_xlfn.XLOOKUP(C52,'[72]LISTA PREÇO 2026'!$D:$D,'[72]LISTA PREÇO 2026'!$K:$K)</f>
        <v>15.59</v>
      </c>
      <c r="R52" s="413" t="str">
        <f>IFERROR(VLOOKUP(C52,Promoção!$C$2:$F$25,4,0),"-")</f>
        <v>-</v>
      </c>
      <c r="S52" s="414"/>
      <c r="T52" s="300">
        <f>S52*Q52</f>
        <v>0</v>
      </c>
      <c r="U52" s="15">
        <f>_xlfn.XLOOKUP(C52,[73]RETAIL!C:C,[73]RETAIL!V:V)</f>
        <v>0</v>
      </c>
      <c r="W52" s="15">
        <f>_xlfn.XLOOKUP(C52,[74]Tabela!$B:$B,[74]Tabela!$C:$C,0,0)</f>
        <v>0</v>
      </c>
      <c r="Y52" s="461"/>
    </row>
    <row r="53" spans="1:26" x14ac:dyDescent="0.25">
      <c r="A53" s="256" t="s">
        <v>411</v>
      </c>
      <c r="B53" s="309" t="s">
        <v>422</v>
      </c>
      <c r="C53" s="257">
        <v>7898557141061</v>
      </c>
      <c r="D53" s="272">
        <v>21069030</v>
      </c>
      <c r="E53" s="262">
        <v>15000234</v>
      </c>
      <c r="F53" s="271" t="s">
        <v>386</v>
      </c>
      <c r="G53" s="308" t="str">
        <f>VLOOKUP(C53,[71]ESTOQUE!$F$3:$L$162,7,0)</f>
        <v>A</v>
      </c>
      <c r="H53" s="272">
        <v>50</v>
      </c>
      <c r="I53" s="345">
        <f>IFERROR(VLOOKUP(C53,ESTOQUE!$F$3:$M$190,8,0),0)</f>
        <v>0</v>
      </c>
      <c r="J53" s="410">
        <f>_xlfn.XLOOKUP(C53,Mapa!$F:$F,Mapa!$N:$N,0,0)</f>
        <v>0</v>
      </c>
      <c r="K53" s="345">
        <f>IFERROR(_xlfn.XLOOKUP(C53,Mapa!$F:$F,Mapa!$O:$O),0)</f>
        <v>0</v>
      </c>
      <c r="L53" s="410">
        <f>J53*4.1</f>
        <v>0</v>
      </c>
      <c r="M53" s="410">
        <f t="shared" si="3"/>
        <v>0</v>
      </c>
      <c r="N53" s="411"/>
      <c r="O53" s="412">
        <f>VLOOKUP(C53,'PF-PMC'!$D$6:$AB$153,24,0)</f>
        <v>40.177236028864698</v>
      </c>
      <c r="P53" s="412" t="str">
        <f>VLOOKUP(C53,'PF-PMC'!$D$6:$AB$153,25,0)</f>
        <v>-</v>
      </c>
      <c r="Q53" s="305">
        <f>_xlfn.XLOOKUP(C53,'[72]LISTA PREÇO 2026'!$D:$D,'[72]LISTA PREÇO 2026'!$K:$K)</f>
        <v>15.75</v>
      </c>
      <c r="R53" s="413" t="str">
        <f>IFERROR(VLOOKUP(C53,Promoção!$C$2:$F$25,4,0),"-")</f>
        <v>-</v>
      </c>
      <c r="S53" s="414"/>
      <c r="T53" s="300">
        <f>S53*Q53</f>
        <v>0</v>
      </c>
      <c r="U53" s="15">
        <f>_xlfn.XLOOKUP(C53,[73]RETAIL!C:C,[73]RETAIL!V:V)</f>
        <v>0</v>
      </c>
      <c r="W53" s="15">
        <f>_xlfn.XLOOKUP(C53,[74]Tabela!$B:$B,[74]Tabela!$C:$C,0,0)</f>
        <v>0</v>
      </c>
      <c r="Y53" s="461"/>
    </row>
    <row r="54" spans="1:26" x14ac:dyDescent="0.25">
      <c r="A54" s="256" t="s">
        <v>124</v>
      </c>
      <c r="B54" s="424" t="s">
        <v>421</v>
      </c>
      <c r="C54" s="451">
        <v>7898133139420</v>
      </c>
      <c r="D54" s="425">
        <v>30049099</v>
      </c>
      <c r="E54" s="426">
        <v>15000090</v>
      </c>
      <c r="F54" s="452" t="s">
        <v>338</v>
      </c>
      <c r="G54" s="466" t="str">
        <f>VLOOKUP(C54,[71]ESTOQUE!$F$3:$L$162,7,0)</f>
        <v>C</v>
      </c>
      <c r="H54" s="453">
        <v>50</v>
      </c>
      <c r="I54" s="427">
        <f>IFERROR(VLOOKUP(C54,ESTOQUE!$F$3:$M$190,8,0),0)</f>
        <v>87900</v>
      </c>
      <c r="J54" s="428">
        <f>_xlfn.XLOOKUP(C54,Mapa!$F:$F,Mapa!$N:$N,0,0)</f>
        <v>0</v>
      </c>
      <c r="K54" s="427">
        <f>IFERROR(_xlfn.XLOOKUP(C54,Mapa!$F:$F,Mapa!$O:$O),0)</f>
        <v>0</v>
      </c>
      <c r="L54" s="428">
        <f>J54*4.1</f>
        <v>0</v>
      </c>
      <c r="M54" s="428">
        <f t="shared" si="3"/>
        <v>0</v>
      </c>
      <c r="N54" s="435"/>
      <c r="O54" s="467">
        <f>VLOOKUP(C54,'PF-PMC'!$D$6:$AB$153,24,0)</f>
        <v>35.706754486964542</v>
      </c>
      <c r="P54" s="467" t="str">
        <f>VLOOKUP(C54,'PF-PMC'!$D$6:$AB$153,25,0)</f>
        <v>-</v>
      </c>
      <c r="Q54" s="305">
        <f>_xlfn.XLOOKUP(C54,'[72]LISTA PREÇO 2026'!$D:$D,'[72]LISTA PREÇO 2026'!$K:$K)</f>
        <v>13.74</v>
      </c>
      <c r="R54" s="469" t="s">
        <v>1162</v>
      </c>
      <c r="S54" s="414"/>
      <c r="T54" s="300">
        <f>S54*Q54</f>
        <v>0</v>
      </c>
      <c r="U54" s="225">
        <f>_xlfn.XLOOKUP(C54,[73]RETAIL!C:C,[73]RETAIL!V:V)</f>
        <v>0</v>
      </c>
      <c r="V54" s="429"/>
      <c r="W54" s="15">
        <f>_xlfn.XLOOKUP(C54,[74]Tabela!$B:$B,[74]Tabela!$C:$C,0,0)</f>
        <v>0</v>
      </c>
      <c r="X54" s="438">
        <f>W54-S54</f>
        <v>0</v>
      </c>
      <c r="Y54" s="461"/>
    </row>
    <row r="55" spans="1:26" x14ac:dyDescent="0.25">
      <c r="A55" s="256" t="s">
        <v>124</v>
      </c>
      <c r="B55" s="309" t="s">
        <v>421</v>
      </c>
      <c r="C55" s="257">
        <v>7898133134715</v>
      </c>
      <c r="D55" s="272">
        <v>30039099</v>
      </c>
      <c r="E55" s="262">
        <v>15000091</v>
      </c>
      <c r="F55" s="271" t="s">
        <v>339</v>
      </c>
      <c r="G55" s="308" t="str">
        <f>VLOOKUP(C55,[71]ESTOQUE!$F$3:$L$162,7,0)</f>
        <v>A</v>
      </c>
      <c r="H55" s="272">
        <v>60</v>
      </c>
      <c r="I55" s="345">
        <f>IFERROR(VLOOKUP(C55,ESTOQUE!$F$3:$M$190,8,0),0)</f>
        <v>15360</v>
      </c>
      <c r="J55" s="410">
        <f>_xlfn.XLOOKUP(C55,Mapa!$F:$F,Mapa!$N:$N,0,0)</f>
        <v>0</v>
      </c>
      <c r="K55" s="345">
        <f>IFERROR(_xlfn.XLOOKUP(C55,Mapa!$F:$F,Mapa!$O:$O),0)</f>
        <v>0</v>
      </c>
      <c r="L55" s="410">
        <f>J55*4.1</f>
        <v>0</v>
      </c>
      <c r="M55" s="410">
        <f t="shared" si="3"/>
        <v>0</v>
      </c>
      <c r="N55" s="411"/>
      <c r="O55" s="412">
        <f>VLOOKUP(C55,'PF-PMC'!$D$6:$AB$153,24,0)</f>
        <v>20.205375957421197</v>
      </c>
      <c r="P55" s="412" t="str">
        <f>VLOOKUP(C55,'PF-PMC'!$D$6:$AB$153,25,0)</f>
        <v>-</v>
      </c>
      <c r="Q55" s="305">
        <f>_xlfn.XLOOKUP(C55,'[72]LISTA PREÇO 2026'!$D:$D,'[72]LISTA PREÇO 2026'!$K:$K)</f>
        <v>7.84</v>
      </c>
      <c r="R55" s="413" t="str">
        <f>IFERROR(VLOOKUP(C55,Promoção!$C$2:$F$25,4,0),"-")</f>
        <v>-</v>
      </c>
      <c r="S55" s="414"/>
      <c r="T55" s="300">
        <f>S55*Q55</f>
        <v>0</v>
      </c>
      <c r="U55" s="15">
        <f>_xlfn.XLOOKUP(C55,[73]RETAIL!C:C,[73]RETAIL!V:V)</f>
        <v>0</v>
      </c>
      <c r="W55" s="15">
        <f>_xlfn.XLOOKUP(C55,[74]Tabela!$B:$B,[74]Tabela!$C:$C,0,0)</f>
        <v>0</v>
      </c>
      <c r="Y55" s="461"/>
    </row>
    <row r="56" spans="1:26" x14ac:dyDescent="0.25">
      <c r="A56" s="263" t="s">
        <v>124</v>
      </c>
      <c r="B56" s="424" t="s">
        <v>421</v>
      </c>
      <c r="C56" s="457">
        <v>7898133137969</v>
      </c>
      <c r="D56" s="425">
        <v>30049099</v>
      </c>
      <c r="E56" s="426">
        <v>15000135</v>
      </c>
      <c r="F56" s="452" t="s">
        <v>340</v>
      </c>
      <c r="G56" s="434" t="str">
        <f>VLOOKUP(C56,[71]ESTOQUE!$F$3:$L$162,7,0)</f>
        <v>B</v>
      </c>
      <c r="H56" s="459">
        <v>100</v>
      </c>
      <c r="I56" s="427">
        <f>IFERROR(VLOOKUP(C56,ESTOQUE!$F$3:$M$190,8,0),0)</f>
        <v>387100</v>
      </c>
      <c r="J56" s="428">
        <f>_xlfn.XLOOKUP(C56,Mapa!$F:$F,Mapa!$N:$N,0,0)</f>
        <v>0</v>
      </c>
      <c r="K56" s="427">
        <f>IFERROR(_xlfn.XLOOKUP(C56,Mapa!$F:$F,Mapa!$O:$O),0)</f>
        <v>0</v>
      </c>
      <c r="L56" s="428">
        <f>J56*4.2</f>
        <v>0</v>
      </c>
      <c r="M56" s="428">
        <f t="shared" si="3"/>
        <v>0</v>
      </c>
      <c r="N56" s="435"/>
      <c r="O56" s="314">
        <f>VLOOKUP(C56,'PF-PMC'!$D$6:$AB$153,24,0)</f>
        <v>7.0650267600000003</v>
      </c>
      <c r="P56" s="314" t="str">
        <f>VLOOKUP(C56,'PF-PMC'!$D$6:$AB$153,25,0)</f>
        <v>-</v>
      </c>
      <c r="Q56" s="305">
        <f>_xlfn.XLOOKUP(C56,'[72]LISTA PREÇO 2026'!$D:$D,'[72]LISTA PREÇO 2026'!$K:$K)</f>
        <v>1.99</v>
      </c>
      <c r="R56" s="436">
        <v>1.79</v>
      </c>
      <c r="S56" s="414"/>
      <c r="T56" s="437">
        <f>R56*S56</f>
        <v>0</v>
      </c>
      <c r="U56" s="225">
        <f>_xlfn.XLOOKUP(C56,[73]RETAIL!C:C,[73]RETAIL!V:V)</f>
        <v>0</v>
      </c>
      <c r="V56" s="429"/>
      <c r="W56" s="15">
        <f>_xlfn.XLOOKUP(C56,[74]Tabela!$B:$B,[74]Tabela!$C:$C,0,0)</f>
        <v>0</v>
      </c>
      <c r="X56" s="438">
        <f>W56-S56</f>
        <v>0</v>
      </c>
      <c r="Y56" s="461"/>
    </row>
    <row r="57" spans="1:26" s="225" customFormat="1" x14ac:dyDescent="0.25">
      <c r="A57" s="256" t="s">
        <v>124</v>
      </c>
      <c r="B57" s="309" t="s">
        <v>421</v>
      </c>
      <c r="C57" s="257">
        <v>7899470802275</v>
      </c>
      <c r="D57" s="272">
        <v>30049099</v>
      </c>
      <c r="E57" s="262">
        <v>15000093</v>
      </c>
      <c r="F57" s="271" t="s">
        <v>341</v>
      </c>
      <c r="G57" s="308" t="str">
        <f>VLOOKUP(C57,[71]ESTOQUE!$F$3:$L$162,7,0)</f>
        <v>C</v>
      </c>
      <c r="H57" s="272">
        <v>100</v>
      </c>
      <c r="I57" s="345">
        <f>IFERROR(VLOOKUP(C57,ESTOQUE!$F$3:$M$190,8,0),0)</f>
        <v>81503</v>
      </c>
      <c r="J57" s="410">
        <f>_xlfn.XLOOKUP(C57,Mapa!$F:$F,Mapa!$N:$N,0,0)</f>
        <v>0</v>
      </c>
      <c r="K57" s="345">
        <f>IFERROR(_xlfn.XLOOKUP(C57,Mapa!$F:$F,Mapa!$O:$O),0)</f>
        <v>0</v>
      </c>
      <c r="L57" s="410">
        <f t="shared" ref="L57:L67" si="7">J57*4.1</f>
        <v>0</v>
      </c>
      <c r="M57" s="410">
        <f t="shared" si="3"/>
        <v>0</v>
      </c>
      <c r="N57" s="411"/>
      <c r="O57" s="412">
        <f>VLOOKUP(C57,'PF-PMC'!$D$6:$AB$153,24,0)</f>
        <v>13.740699020174116</v>
      </c>
      <c r="P57" s="412" t="str">
        <f>VLOOKUP(C57,'PF-PMC'!$D$6:$AB$153,25,0)</f>
        <v>-</v>
      </c>
      <c r="Q57" s="305">
        <f>_xlfn.XLOOKUP(C57,'[72]LISTA PREÇO 2026'!$D:$D,'[72]LISTA PREÇO 2026'!$K:$K)</f>
        <v>5.36</v>
      </c>
      <c r="R57" s="413"/>
      <c r="S57" s="414"/>
      <c r="T57" s="300">
        <f t="shared" ref="T57:T64" si="8">S57*Q57</f>
        <v>0</v>
      </c>
      <c r="U57" s="15">
        <f>_xlfn.XLOOKUP(C57,[73]RETAIL!C:C,[73]RETAIL!V:V)</f>
        <v>0</v>
      </c>
      <c r="V57" s="15"/>
      <c r="W57" s="15">
        <f>_xlfn.XLOOKUP(C57,[74]Tabela!$B:$B,[74]Tabela!$C:$C,0,0)</f>
        <v>0</v>
      </c>
      <c r="X57" s="15"/>
      <c r="Y57" s="461"/>
      <c r="Z57" s="15"/>
    </row>
    <row r="58" spans="1:26" s="225" customFormat="1" x14ac:dyDescent="0.25">
      <c r="A58" s="256" t="s">
        <v>124</v>
      </c>
      <c r="B58" s="309" t="s">
        <v>421</v>
      </c>
      <c r="C58" s="257">
        <v>7899470808048</v>
      </c>
      <c r="D58" s="272">
        <v>30049099</v>
      </c>
      <c r="E58" s="262">
        <v>15000321</v>
      </c>
      <c r="F58" s="271" t="s">
        <v>404</v>
      </c>
      <c r="G58" s="308" t="str">
        <f>VLOOKUP(C58,[71]ESTOQUE!$F$3:$L$162,7,0)</f>
        <v>C</v>
      </c>
      <c r="H58" s="272">
        <v>36</v>
      </c>
      <c r="I58" s="345">
        <f>IFERROR(VLOOKUP(C58,ESTOQUE!$F$3:$M$190,8,0),0)</f>
        <v>42732</v>
      </c>
      <c r="J58" s="410">
        <f>_xlfn.XLOOKUP(C58,Mapa!$F:$F,Mapa!$N:$N,0,0)</f>
        <v>0</v>
      </c>
      <c r="K58" s="345">
        <f>IFERROR(_xlfn.XLOOKUP(C58,Mapa!$F:$F,Mapa!$O:$O),0)</f>
        <v>0</v>
      </c>
      <c r="L58" s="410">
        <f t="shared" si="7"/>
        <v>0</v>
      </c>
      <c r="M58" s="410">
        <f t="shared" si="3"/>
        <v>0</v>
      </c>
      <c r="N58" s="411"/>
      <c r="O58" s="412">
        <f>VLOOKUP(C58,'PF-PMC'!$D$6:$AB$153,24,0)</f>
        <v>25.555489105982026</v>
      </c>
      <c r="P58" s="412" t="str">
        <f>VLOOKUP(C58,'PF-PMC'!$D$6:$AB$153,25,0)</f>
        <v>-</v>
      </c>
      <c r="Q58" s="305">
        <f>_xlfn.XLOOKUP(C58,'[72]LISTA PREÇO 2026'!$D:$D,'[72]LISTA PREÇO 2026'!$K:$K)</f>
        <v>9.84</v>
      </c>
      <c r="R58" s="413"/>
      <c r="S58" s="414"/>
      <c r="T58" s="300">
        <f t="shared" si="8"/>
        <v>0</v>
      </c>
      <c r="U58" s="15">
        <f>_xlfn.XLOOKUP(C58,[73]RETAIL!C:C,[73]RETAIL!V:V)</f>
        <v>0</v>
      </c>
      <c r="V58" s="15"/>
      <c r="W58" s="15"/>
      <c r="X58" s="15"/>
      <c r="Y58" s="461"/>
      <c r="Z58" s="15"/>
    </row>
    <row r="59" spans="1:26" x14ac:dyDescent="0.25">
      <c r="A59" s="256" t="s">
        <v>124</v>
      </c>
      <c r="B59" s="309" t="s">
        <v>421</v>
      </c>
      <c r="C59" s="257">
        <v>7899470808031</v>
      </c>
      <c r="D59" s="272">
        <v>30049099</v>
      </c>
      <c r="E59" s="262">
        <v>15000320</v>
      </c>
      <c r="F59" s="271" t="s">
        <v>403</v>
      </c>
      <c r="G59" s="308" t="str">
        <f>VLOOKUP(C59,[71]ESTOQUE!$F$3:$L$162,7,0)</f>
        <v>B</v>
      </c>
      <c r="H59" s="272">
        <v>36</v>
      </c>
      <c r="I59" s="345">
        <f>IFERROR(VLOOKUP(C59,ESTOQUE!$F$3:$M$190,8,0),0)</f>
        <v>49392</v>
      </c>
      <c r="J59" s="410">
        <f>_xlfn.XLOOKUP(C59,Mapa!$F:$F,Mapa!$N:$N,0,0)</f>
        <v>0</v>
      </c>
      <c r="K59" s="345">
        <f>IFERROR(_xlfn.XLOOKUP(C59,Mapa!$F:$F,Mapa!$O:$O),0)</f>
        <v>0</v>
      </c>
      <c r="L59" s="410">
        <f t="shared" si="7"/>
        <v>0</v>
      </c>
      <c r="M59" s="410">
        <f t="shared" si="3"/>
        <v>0</v>
      </c>
      <c r="N59" s="411"/>
      <c r="O59" s="412">
        <f>VLOOKUP(C59,'PF-PMC'!$D$6:$AB$153,24,0)</f>
        <v>24.7074507771902</v>
      </c>
      <c r="P59" s="412" t="str">
        <f>VLOOKUP(C59,'PF-PMC'!$D$6:$AB$153,25,0)</f>
        <v>-</v>
      </c>
      <c r="Q59" s="305">
        <f>_xlfn.XLOOKUP(C59,'[72]LISTA PREÇO 2026'!$D:$D,'[72]LISTA PREÇO 2026'!$K:$K)</f>
        <v>9.56</v>
      </c>
      <c r="R59" s="413"/>
      <c r="S59" s="414"/>
      <c r="T59" s="300">
        <f t="shared" si="8"/>
        <v>0</v>
      </c>
      <c r="U59" s="15">
        <f>_xlfn.XLOOKUP(C59,[73]RETAIL!C:C,[73]RETAIL!V:V)</f>
        <v>0</v>
      </c>
      <c r="W59" s="15">
        <f>_xlfn.XLOOKUP(C59,[74]Tabela!$B:$B,[74]Tabela!$C:$C,0,0)</f>
        <v>0</v>
      </c>
      <c r="Y59" s="461"/>
    </row>
    <row r="60" spans="1:26" x14ac:dyDescent="0.25">
      <c r="A60" s="265" t="s">
        <v>124</v>
      </c>
      <c r="B60" s="309" t="s">
        <v>421</v>
      </c>
      <c r="C60" s="257">
        <v>7899470802268</v>
      </c>
      <c r="D60" s="272">
        <v>30049099</v>
      </c>
      <c r="E60" s="262">
        <v>15000092</v>
      </c>
      <c r="F60" s="271" t="s">
        <v>342</v>
      </c>
      <c r="G60" s="308" t="str">
        <f>VLOOKUP(C60,[71]ESTOQUE!$F$3:$L$162,7,0)</f>
        <v>B</v>
      </c>
      <c r="H60" s="272">
        <v>100</v>
      </c>
      <c r="I60" s="345">
        <f>IFERROR(VLOOKUP(C60,ESTOQUE!$F$3:$M$190,8,0),0)</f>
        <v>102600</v>
      </c>
      <c r="J60" s="410">
        <f>_xlfn.XLOOKUP(C60,Mapa!$F:$F,Mapa!$N:$N,0,0)</f>
        <v>0</v>
      </c>
      <c r="K60" s="345">
        <f>IFERROR(_xlfn.XLOOKUP(C60,Mapa!$F:$F,Mapa!$O:$O),0)</f>
        <v>0</v>
      </c>
      <c r="L60" s="410">
        <f t="shared" si="7"/>
        <v>0</v>
      </c>
      <c r="M60" s="410">
        <f t="shared" si="3"/>
        <v>0</v>
      </c>
      <c r="N60" s="411"/>
      <c r="O60" s="412">
        <f>VLOOKUP(C60,'PF-PMC'!$D$6:$AB$153,24,0)</f>
        <v>13.73975008267465</v>
      </c>
      <c r="P60" s="412" t="str">
        <f>VLOOKUP(C60,'PF-PMC'!$D$6:$AB$153,25,0)</f>
        <v>-</v>
      </c>
      <c r="Q60" s="305">
        <f>_xlfn.XLOOKUP(C60,'[72]LISTA PREÇO 2026'!$D:$D,'[72]LISTA PREÇO 2026'!$K:$K)</f>
        <v>5.3</v>
      </c>
      <c r="R60" s="413"/>
      <c r="S60" s="414"/>
      <c r="T60" s="300">
        <f t="shared" si="8"/>
        <v>0</v>
      </c>
      <c r="U60" s="15">
        <f>_xlfn.XLOOKUP(C60,[73]RETAIL!C:C,[73]RETAIL!V:V)</f>
        <v>0</v>
      </c>
      <c r="W60" s="15">
        <f>_xlfn.XLOOKUP(C60,[74]Tabela!$B:$B,[74]Tabela!$C:$C,0,0)</f>
        <v>0</v>
      </c>
      <c r="Y60" s="461"/>
    </row>
    <row r="61" spans="1:26" x14ac:dyDescent="0.25">
      <c r="A61" s="472" t="s">
        <v>124</v>
      </c>
      <c r="B61" s="309" t="s">
        <v>421</v>
      </c>
      <c r="C61" s="463">
        <v>7899470807225</v>
      </c>
      <c r="D61" s="272">
        <v>30039099</v>
      </c>
      <c r="E61" s="262">
        <v>15000194</v>
      </c>
      <c r="F61" s="465" t="s">
        <v>343</v>
      </c>
      <c r="G61" s="466" t="str">
        <f>VLOOKUP(C61,[71]ESTOQUE!$F$3:$L$162,7,0)</f>
        <v xml:space="preserve"> - </v>
      </c>
      <c r="H61" s="464">
        <v>200</v>
      </c>
      <c r="I61" s="345">
        <f>IFERROR(VLOOKUP(C61,ESTOQUE!$F$3:$M$190,8,0),0)</f>
        <v>55800</v>
      </c>
      <c r="J61" s="410">
        <f>_xlfn.XLOOKUP(C61,Mapa!$F:$F,Mapa!$N:$N,0,0)</f>
        <v>0</v>
      </c>
      <c r="K61" s="345">
        <f>IFERROR(_xlfn.XLOOKUP(C61,Mapa!$F:$F,Mapa!$O:$O),0)</f>
        <v>0</v>
      </c>
      <c r="L61" s="410">
        <f t="shared" si="7"/>
        <v>0</v>
      </c>
      <c r="M61" s="410">
        <f t="shared" si="3"/>
        <v>0</v>
      </c>
      <c r="N61" s="411"/>
      <c r="O61" s="467">
        <f>VLOOKUP(C61,'PF-PMC'!$D$6:$AB$153,24,0)</f>
        <v>14.868067730426755</v>
      </c>
      <c r="P61" s="467" t="str">
        <f>VLOOKUP(C61,'PF-PMC'!$D$6:$AB$153,25,0)</f>
        <v>-</v>
      </c>
      <c r="Q61" s="305">
        <f>_xlfn.XLOOKUP(C61,'[72]LISTA PREÇO 2026'!$D:$D,'[72]LISTA PREÇO 2026'!$K:$K)</f>
        <v>5.35</v>
      </c>
      <c r="R61" s="469" t="s">
        <v>1159</v>
      </c>
      <c r="S61" s="414"/>
      <c r="T61" s="470">
        <f t="shared" si="8"/>
        <v>0</v>
      </c>
      <c r="U61" s="15">
        <f>_xlfn.XLOOKUP(C61,[73]RETAIL!C:C,[73]RETAIL!V:V)</f>
        <v>0</v>
      </c>
      <c r="W61" s="15">
        <f>_xlfn.XLOOKUP(C61,[74]Tabela!$B:$B,[74]Tabela!$C:$C,0,0)</f>
        <v>0</v>
      </c>
      <c r="Y61" s="490">
        <v>3.07</v>
      </c>
    </row>
    <row r="62" spans="1:26" s="225" customFormat="1" x14ac:dyDescent="0.25">
      <c r="A62" s="256" t="s">
        <v>124</v>
      </c>
      <c r="B62" s="309" t="s">
        <v>421</v>
      </c>
      <c r="C62" s="257">
        <v>7898133134999</v>
      </c>
      <c r="D62" s="272">
        <v>30039099</v>
      </c>
      <c r="E62" s="262">
        <v>15000143</v>
      </c>
      <c r="F62" s="271" t="s">
        <v>152</v>
      </c>
      <c r="G62" s="308" t="str">
        <f>VLOOKUP(C62,[71]ESTOQUE!$F$3:$L$162,7,0)</f>
        <v>A</v>
      </c>
      <c r="H62" s="272">
        <v>50</v>
      </c>
      <c r="I62" s="345">
        <f>IFERROR(VLOOKUP(C62,ESTOQUE!$F$3:$M$190,8,0),0)</f>
        <v>13800</v>
      </c>
      <c r="J62" s="410">
        <f>_xlfn.XLOOKUP(C62,Mapa!$F:$F,Mapa!$N:$N,0,0)</f>
        <v>0</v>
      </c>
      <c r="K62" s="345">
        <f>IFERROR(_xlfn.XLOOKUP(C62,Mapa!$F:$F,Mapa!$O:$O),0)</f>
        <v>0</v>
      </c>
      <c r="L62" s="410">
        <f t="shared" si="7"/>
        <v>0</v>
      </c>
      <c r="M62" s="410">
        <f t="shared" si="3"/>
        <v>0</v>
      </c>
      <c r="N62" s="411"/>
      <c r="O62" s="412">
        <f>VLOOKUP(C62,'PF-PMC'!$D$6:$AB$153,24,0)</f>
        <v>14.08</v>
      </c>
      <c r="P62" s="412">
        <f>VLOOKUP(C62,'PF-PMC'!$D$6:$AB$153,25,0)</f>
        <v>18.89</v>
      </c>
      <c r="Q62" s="305">
        <f>_xlfn.XLOOKUP(C62,'[72]LISTA PREÇO 2026'!$D:$D,'[72]LISTA PREÇO 2026'!$K:$K)</f>
        <v>3.8</v>
      </c>
      <c r="R62" s="413"/>
      <c r="S62" s="414"/>
      <c r="T62" s="300">
        <f t="shared" si="8"/>
        <v>0</v>
      </c>
      <c r="U62" s="15">
        <f>_xlfn.XLOOKUP(C62,[73]RETAIL!C:C,[73]RETAIL!V:V)</f>
        <v>0</v>
      </c>
      <c r="V62" s="15"/>
      <c r="W62" s="15"/>
      <c r="X62" s="15"/>
      <c r="Y62" s="461"/>
      <c r="Z62" s="15"/>
    </row>
    <row r="63" spans="1:26" x14ac:dyDescent="0.25">
      <c r="A63" s="256" t="s">
        <v>411</v>
      </c>
      <c r="B63" s="309" t="s">
        <v>422</v>
      </c>
      <c r="C63" s="257">
        <v>7898557147643</v>
      </c>
      <c r="D63" s="272">
        <v>21069030</v>
      </c>
      <c r="E63" s="262">
        <v>15000228</v>
      </c>
      <c r="F63" s="271" t="s">
        <v>387</v>
      </c>
      <c r="G63" s="308" t="str">
        <f>VLOOKUP(C63,[71]ESTOQUE!$F$3:$L$162,7,0)</f>
        <v>B</v>
      </c>
      <c r="H63" s="272">
        <v>50</v>
      </c>
      <c r="I63" s="345">
        <f>IFERROR(VLOOKUP(C63,ESTOQUE!$F$3:$M$190,8,0),0)</f>
        <v>19100</v>
      </c>
      <c r="J63" s="410">
        <f>_xlfn.XLOOKUP(C63,Mapa!$F:$F,Mapa!$N:$N,0,0)</f>
        <v>0</v>
      </c>
      <c r="K63" s="345">
        <f>IFERROR(_xlfn.XLOOKUP(C63,Mapa!$F:$F,Mapa!$O:$O),0)</f>
        <v>0</v>
      </c>
      <c r="L63" s="410">
        <f t="shared" si="7"/>
        <v>0</v>
      </c>
      <c r="M63" s="410">
        <f t="shared" si="3"/>
        <v>0</v>
      </c>
      <c r="N63" s="411"/>
      <c r="O63" s="412">
        <f>VLOOKUP(C63,'PF-PMC'!$D$6:$AB$153,24,0)</f>
        <v>54.559100606571249</v>
      </c>
      <c r="P63" s="412" t="str">
        <f>VLOOKUP(C63,'PF-PMC'!$D$6:$AB$153,25,0)</f>
        <v>-</v>
      </c>
      <c r="Q63" s="305">
        <f>_xlfn.XLOOKUP(C63,'[72]LISTA PREÇO 2026'!$D:$D,'[72]LISTA PREÇO 2026'!$K:$K)</f>
        <v>21.16</v>
      </c>
      <c r="R63" s="413"/>
      <c r="S63" s="414"/>
      <c r="T63" s="300">
        <f t="shared" si="8"/>
        <v>0</v>
      </c>
      <c r="U63" s="15">
        <f>_xlfn.XLOOKUP(C63,[73]RETAIL!C:C,[73]RETAIL!V:V)</f>
        <v>0</v>
      </c>
      <c r="W63" s="15">
        <f>_xlfn.XLOOKUP(C63,[74]Tabela!$B:$B,[74]Tabela!$C:$C,0,0)</f>
        <v>0</v>
      </c>
      <c r="Y63" s="461"/>
    </row>
    <row r="64" spans="1:26" x14ac:dyDescent="0.25">
      <c r="A64" s="256" t="s">
        <v>411</v>
      </c>
      <c r="B64" s="309" t="s">
        <v>422</v>
      </c>
      <c r="C64" s="257">
        <v>7898557147650</v>
      </c>
      <c r="D64" s="272">
        <v>21069030</v>
      </c>
      <c r="E64" s="262">
        <v>15000229</v>
      </c>
      <c r="F64" s="271" t="s">
        <v>388</v>
      </c>
      <c r="G64" s="308" t="str">
        <f>VLOOKUP(C64,[71]ESTOQUE!$F$3:$L$162,7,0)</f>
        <v>A</v>
      </c>
      <c r="H64" s="272">
        <v>50</v>
      </c>
      <c r="I64" s="345">
        <f>IFERROR(VLOOKUP(C64,ESTOQUE!$F$3:$M$190,8,0),0)</f>
        <v>8200</v>
      </c>
      <c r="J64" s="410">
        <f>_xlfn.XLOOKUP(C64,Mapa!$F:$F,Mapa!$N:$N,0,0)</f>
        <v>0</v>
      </c>
      <c r="K64" s="345">
        <f>IFERROR(_xlfn.XLOOKUP(C64,Mapa!$F:$F,Mapa!$O:$O),0)</f>
        <v>0</v>
      </c>
      <c r="L64" s="410">
        <f t="shared" si="7"/>
        <v>0</v>
      </c>
      <c r="M64" s="410">
        <f t="shared" si="3"/>
        <v>0</v>
      </c>
      <c r="N64" s="411"/>
      <c r="O64" s="412">
        <f>VLOOKUP(C64,'PF-PMC'!$D$6:$AB$153,24,0)</f>
        <v>54.413052839308705</v>
      </c>
      <c r="P64" s="412" t="str">
        <f>VLOOKUP(C64,'PF-PMC'!$D$6:$AB$153,25,0)</f>
        <v>-</v>
      </c>
      <c r="Q64" s="305">
        <f>_xlfn.XLOOKUP(C64,'[72]LISTA PREÇO 2026'!$D:$D,'[72]LISTA PREÇO 2026'!$K:$K)</f>
        <v>21.12</v>
      </c>
      <c r="R64" s="413" t="str">
        <f>IFERROR(VLOOKUP(C64,Promoção!$C$2:$F$25,4,0),"-")</f>
        <v>-</v>
      </c>
      <c r="S64" s="414"/>
      <c r="T64" s="300">
        <f t="shared" si="8"/>
        <v>0</v>
      </c>
      <c r="U64" s="15">
        <f>_xlfn.XLOOKUP(C64,[73]RETAIL!C:C,[73]RETAIL!V:V)</f>
        <v>0</v>
      </c>
      <c r="W64" s="15">
        <f>_xlfn.XLOOKUP(C64,[74]Tabela!$B:$B,[74]Tabela!$C:$C,0,0)</f>
        <v>0</v>
      </c>
      <c r="Y64" s="461"/>
    </row>
    <row r="65" spans="1:26" x14ac:dyDescent="0.25">
      <c r="A65" s="263" t="s">
        <v>124</v>
      </c>
      <c r="B65" s="424" t="s">
        <v>421</v>
      </c>
      <c r="C65" s="457">
        <v>7899470807362</v>
      </c>
      <c r="D65" s="425">
        <v>30049069</v>
      </c>
      <c r="E65" s="426">
        <v>15000200</v>
      </c>
      <c r="F65" s="452" t="s">
        <v>230</v>
      </c>
      <c r="G65" s="434" t="str">
        <f>VLOOKUP(C65,[71]ESTOQUE!$F$3:$L$162,7,0)</f>
        <v>A</v>
      </c>
      <c r="H65" s="459">
        <v>50</v>
      </c>
      <c r="I65" s="427">
        <f>IFERROR(VLOOKUP(C65,ESTOQUE!$F$3:$M$190,8,0),0)</f>
        <v>2718100</v>
      </c>
      <c r="J65" s="428">
        <f>_xlfn.XLOOKUP(C65,Mapa!$F:$F,Mapa!$N:$N,0,0)</f>
        <v>0</v>
      </c>
      <c r="K65" s="427">
        <f>IFERROR(_xlfn.XLOOKUP(C65,Mapa!$F:$F,Mapa!$O:$O),0)</f>
        <v>0</v>
      </c>
      <c r="L65" s="428">
        <f t="shared" si="7"/>
        <v>0</v>
      </c>
      <c r="M65" s="428">
        <f t="shared" si="3"/>
        <v>0</v>
      </c>
      <c r="N65" s="435"/>
      <c r="O65" s="314">
        <f>VLOOKUP(C65,'PF-PMC'!$D$6:$AB$153,24,0)</f>
        <v>23.27</v>
      </c>
      <c r="P65" s="314">
        <f>VLOOKUP(C65,'PF-PMC'!$D$6:$AB$153,25,0)</f>
        <v>31.22</v>
      </c>
      <c r="Q65" s="305">
        <f>_xlfn.XLOOKUP(C65,'[72]LISTA PREÇO 2026'!$D:$D,'[72]LISTA PREÇO 2026'!$K:$K)</f>
        <v>4.16</v>
      </c>
      <c r="R65" s="436">
        <v>3.74</v>
      </c>
      <c r="S65" s="414"/>
      <c r="T65" s="437">
        <f>R65*S65</f>
        <v>0</v>
      </c>
      <c r="U65" s="225">
        <f>_xlfn.XLOOKUP(C65,[73]RETAIL!C:C,[73]RETAIL!V:V)</f>
        <v>0</v>
      </c>
      <c r="V65" s="429"/>
      <c r="X65" s="438">
        <f>W65-S65</f>
        <v>0</v>
      </c>
      <c r="Y65" s="461"/>
    </row>
    <row r="66" spans="1:26" x14ac:dyDescent="0.25">
      <c r="A66" s="263" t="s">
        <v>124</v>
      </c>
      <c r="B66" s="424" t="s">
        <v>421</v>
      </c>
      <c r="C66" s="457">
        <v>7899470807638</v>
      </c>
      <c r="D66" s="425">
        <v>30049069</v>
      </c>
      <c r="E66" s="426">
        <v>15000208</v>
      </c>
      <c r="F66" s="452" t="s">
        <v>406</v>
      </c>
      <c r="G66" s="434" t="str">
        <f>VLOOKUP(C66,[71]ESTOQUE!$F$3:$L$162,7,0)</f>
        <v>B</v>
      </c>
      <c r="H66" s="459">
        <v>50</v>
      </c>
      <c r="I66" s="427">
        <f>IFERROR(VLOOKUP(C66,ESTOQUE!$F$3:$M$190,8,0),0)</f>
        <v>170850</v>
      </c>
      <c r="J66" s="428">
        <f>_xlfn.XLOOKUP(C66,Mapa!$F:$F,Mapa!$N:$N,0,0)</f>
        <v>0</v>
      </c>
      <c r="K66" s="427">
        <f>IFERROR(_xlfn.XLOOKUP(C66,Mapa!$F:$F,Mapa!$O:$O),0)</f>
        <v>0</v>
      </c>
      <c r="L66" s="428">
        <f t="shared" si="7"/>
        <v>0</v>
      </c>
      <c r="M66" s="428">
        <f t="shared" si="3"/>
        <v>0</v>
      </c>
      <c r="N66" s="435"/>
      <c r="O66" s="314">
        <f>VLOOKUP(C66,'PF-PMC'!$D$6:$AB$153,24,0)</f>
        <v>37.35</v>
      </c>
      <c r="P66" s="314">
        <f>VLOOKUP(C66,'PF-PMC'!$D$6:$AB$153,25,0)</f>
        <v>50.1</v>
      </c>
      <c r="Q66" s="305">
        <f>_xlfn.XLOOKUP(C66,'[72]LISTA PREÇO 2026'!$D:$D,'[72]LISTA PREÇO 2026'!$K:$K)</f>
        <v>7.86</v>
      </c>
      <c r="R66" s="436">
        <v>7.07</v>
      </c>
      <c r="S66" s="414"/>
      <c r="T66" s="437">
        <f>R66*S66</f>
        <v>0</v>
      </c>
      <c r="U66" s="225">
        <f>_xlfn.XLOOKUP(C66,[73]RETAIL!C:C,[73]RETAIL!V:V)</f>
        <v>0</v>
      </c>
      <c r="V66" s="429"/>
      <c r="W66" s="15">
        <f>_xlfn.XLOOKUP(C66,[74]Tabela!$B:$B,[74]Tabela!$C:$C,0,0)</f>
        <v>0</v>
      </c>
      <c r="X66" s="438">
        <f>W66-S66</f>
        <v>0</v>
      </c>
      <c r="Y66" s="461"/>
    </row>
    <row r="67" spans="1:26" x14ac:dyDescent="0.25">
      <c r="A67" s="256" t="s">
        <v>124</v>
      </c>
      <c r="B67" s="309" t="s">
        <v>421</v>
      </c>
      <c r="C67" s="257">
        <v>7899470804576</v>
      </c>
      <c r="D67" s="272">
        <v>30049069</v>
      </c>
      <c r="E67" s="262">
        <v>15000191</v>
      </c>
      <c r="F67" s="271" t="s">
        <v>347</v>
      </c>
      <c r="G67" s="308" t="str">
        <f>VLOOKUP(C67,[71]ESTOQUE!$F$3:$L$162,7,0)</f>
        <v>C</v>
      </c>
      <c r="H67" s="272">
        <v>100</v>
      </c>
      <c r="I67" s="345">
        <f>IFERROR(VLOOKUP(C67,ESTOQUE!$F$3:$M$190,8,0),0)</f>
        <v>298600</v>
      </c>
      <c r="J67" s="410">
        <f>_xlfn.XLOOKUP(C67,Mapa!$F:$F,Mapa!$N:$N,0,0)</f>
        <v>0</v>
      </c>
      <c r="K67" s="345">
        <f>IFERROR(_xlfn.XLOOKUP(C67,Mapa!$F:$F,Mapa!$O:$O),0)</f>
        <v>0</v>
      </c>
      <c r="L67" s="410">
        <f t="shared" si="7"/>
        <v>0</v>
      </c>
      <c r="M67" s="410">
        <f t="shared" si="3"/>
        <v>0</v>
      </c>
      <c r="N67" s="411"/>
      <c r="O67" s="412">
        <f>VLOOKUP(C67,'PF-PMC'!$D$6:$AB$153,24,0)</f>
        <v>17.05</v>
      </c>
      <c r="P67" s="412">
        <f>VLOOKUP(C67,'PF-PMC'!$D$6:$AB$153,25,0)</f>
        <v>22.87</v>
      </c>
      <c r="Q67" s="305">
        <f>_xlfn.XLOOKUP(C67,'[72]LISTA PREÇO 2026'!$D:$D,'[72]LISTA PREÇO 2026'!$K:$K)</f>
        <v>6.2</v>
      </c>
      <c r="R67" s="413"/>
      <c r="S67" s="414"/>
      <c r="T67" s="300">
        <f>S67*Q67</f>
        <v>0</v>
      </c>
      <c r="U67" s="15">
        <f>_xlfn.XLOOKUP(C67,[73]RETAIL!C:C,[73]RETAIL!V:V)</f>
        <v>0</v>
      </c>
      <c r="W67" s="15">
        <f>_xlfn.XLOOKUP(C67,[74]Tabela!$B:$B,[74]Tabela!$C:$C,0,0)</f>
        <v>0</v>
      </c>
      <c r="Y67" s="461"/>
    </row>
    <row r="68" spans="1:26" x14ac:dyDescent="0.25">
      <c r="A68" s="256" t="s">
        <v>124</v>
      </c>
      <c r="B68" s="473"/>
      <c r="C68" s="257">
        <v>7899470808536</v>
      </c>
      <c r="D68" s="415"/>
      <c r="E68" s="415"/>
      <c r="F68" s="271" t="s">
        <v>1163</v>
      </c>
      <c r="G68" s="308"/>
      <c r="H68" s="272">
        <v>24</v>
      </c>
      <c r="I68" s="345"/>
      <c r="J68" s="410"/>
      <c r="K68" s="345"/>
      <c r="L68" s="410"/>
      <c r="M68" s="410"/>
      <c r="N68" s="411"/>
      <c r="O68" s="412"/>
      <c r="P68" s="412"/>
      <c r="Q68" s="305">
        <v>65.069999999999993</v>
      </c>
      <c r="R68" s="413"/>
      <c r="S68" s="414"/>
      <c r="T68" s="300">
        <f>S68*Q68</f>
        <v>0</v>
      </c>
      <c r="Y68" s="461">
        <f>_xlfn.XLOOKUP(C68,Pendencias!G:G,Pendencias!J:J)</f>
        <v>96</v>
      </c>
    </row>
    <row r="69" spans="1:26" x14ac:dyDescent="0.25">
      <c r="A69" s="265" t="s">
        <v>124</v>
      </c>
      <c r="B69" s="309" t="s">
        <v>421</v>
      </c>
      <c r="C69" s="257">
        <v>7899470804521</v>
      </c>
      <c r="D69" s="272">
        <v>30049069</v>
      </c>
      <c r="E69" s="268">
        <v>15000192</v>
      </c>
      <c r="F69" s="271" t="s">
        <v>349</v>
      </c>
      <c r="G69" s="308" t="str">
        <f>VLOOKUP(C69,[71]ESTOQUE!$F$3:$L$162,7,0)</f>
        <v>A</v>
      </c>
      <c r="H69" s="272">
        <v>24</v>
      </c>
      <c r="I69" s="345">
        <f>IFERROR(VLOOKUP(C69,ESTOQUE!$F$3:$M$190,8,0),0)</f>
        <v>17184</v>
      </c>
      <c r="J69" s="410">
        <f>_xlfn.XLOOKUP(C69,Mapa!$F:$F,Mapa!$N:$N,0,0)</f>
        <v>0</v>
      </c>
      <c r="K69" s="345">
        <f>IFERROR(_xlfn.XLOOKUP(C69,Mapa!$F:$F,Mapa!$O:$O),0)</f>
        <v>0</v>
      </c>
      <c r="L69" s="410">
        <f>J69*4.1</f>
        <v>0</v>
      </c>
      <c r="M69" s="410">
        <f t="shared" ref="M69:M92" si="9">L69-K69</f>
        <v>0</v>
      </c>
      <c r="N69" s="411"/>
      <c r="O69" s="412">
        <f>VLOOKUP(C69,'PF-PMC'!$D$6:$AB$153,24,0)</f>
        <v>66.97</v>
      </c>
      <c r="P69" s="412">
        <f>VLOOKUP(C69,'PF-PMC'!$D$6:$AB$153,25,0)</f>
        <v>89.84</v>
      </c>
      <c r="Q69" s="305">
        <f>_xlfn.XLOOKUP(C69,'[72]LISTA PREÇO 2026'!$D:$D,'[72]LISTA PREÇO 2026'!$K:$K)</f>
        <v>25.81</v>
      </c>
      <c r="R69" s="413" t="str">
        <f>IFERROR(VLOOKUP(C69,Promoção!$C$2:$F$25,4,0),"-")</f>
        <v>-</v>
      </c>
      <c r="S69" s="414"/>
      <c r="T69" s="300">
        <f>S69*Q69</f>
        <v>0</v>
      </c>
      <c r="U69" s="15">
        <f>_xlfn.XLOOKUP(C69,[73]RETAIL!C:C,[73]RETAIL!V:V)</f>
        <v>0</v>
      </c>
      <c r="W69" s="15">
        <f>_xlfn.XLOOKUP(C69,[74]Tabela!$B:$B,[74]Tabela!$C:$C,0,0)</f>
        <v>0</v>
      </c>
      <c r="Y69" s="461"/>
    </row>
    <row r="70" spans="1:26" x14ac:dyDescent="0.25">
      <c r="A70" s="256" t="s">
        <v>124</v>
      </c>
      <c r="B70" s="309" t="s">
        <v>421</v>
      </c>
      <c r="C70" s="257">
        <v>7898133130403</v>
      </c>
      <c r="D70" s="272">
        <v>30049069</v>
      </c>
      <c r="E70" s="262">
        <v>15000094</v>
      </c>
      <c r="F70" s="271" t="s">
        <v>345</v>
      </c>
      <c r="G70" s="308" t="str">
        <f>VLOOKUP(C70,[71]ESTOQUE!$F$3:$L$162,7,0)</f>
        <v>A</v>
      </c>
      <c r="H70" s="272">
        <v>240</v>
      </c>
      <c r="I70" s="345">
        <f>IFERROR(VLOOKUP(C70,ESTOQUE!$F$3:$M$190,8,0),0)</f>
        <v>512160</v>
      </c>
      <c r="J70" s="410">
        <f>_xlfn.XLOOKUP(C70,Mapa!$F:$F,Mapa!$N:$N,0,0)</f>
        <v>0</v>
      </c>
      <c r="K70" s="345">
        <f>IFERROR(_xlfn.XLOOKUP(C70,Mapa!$F:$F,Mapa!$O:$O),0)</f>
        <v>0</v>
      </c>
      <c r="L70" s="410">
        <f>J70*4.2</f>
        <v>0</v>
      </c>
      <c r="M70" s="410">
        <f t="shared" si="9"/>
        <v>0</v>
      </c>
      <c r="N70" s="411"/>
      <c r="O70" s="412">
        <f>VLOOKUP(C70,'PF-PMC'!$D$6:$AB$153,24,0)</f>
        <v>8.39</v>
      </c>
      <c r="P70" s="412">
        <f>VLOOKUP(C70,'PF-PMC'!$D$6:$AB$153,25,0)</f>
        <v>11.25</v>
      </c>
      <c r="Q70" s="305">
        <f>_xlfn.XLOOKUP(C70,'[72]LISTA PREÇO 2026'!$D:$D,'[72]LISTA PREÇO 2026'!$K:$K)</f>
        <v>0</v>
      </c>
      <c r="R70" s="413">
        <v>1.84</v>
      </c>
      <c r="S70" s="414"/>
      <c r="T70" s="300">
        <f>S70*Q70</f>
        <v>0</v>
      </c>
      <c r="U70" s="15">
        <f>_xlfn.XLOOKUP(C70,[73]RETAIL!C:C,[73]RETAIL!V:V)</f>
        <v>0</v>
      </c>
      <c r="W70" s="15">
        <f>_xlfn.XLOOKUP(C70,[74]Tabela!$B:$B,[74]Tabela!$C:$C,0,0)</f>
        <v>0</v>
      </c>
      <c r="Y70" s="461"/>
    </row>
    <row r="71" spans="1:26" x14ac:dyDescent="0.25">
      <c r="A71" s="256" t="s">
        <v>124</v>
      </c>
      <c r="B71" s="309" t="s">
        <v>421</v>
      </c>
      <c r="C71" s="257">
        <v>7898133130403</v>
      </c>
      <c r="D71" s="272">
        <v>30049069</v>
      </c>
      <c r="E71" s="262">
        <v>15000486</v>
      </c>
      <c r="F71" s="271" t="s">
        <v>345</v>
      </c>
      <c r="G71" s="308" t="s">
        <v>1025</v>
      </c>
      <c r="H71" s="272">
        <v>200</v>
      </c>
      <c r="I71" s="345">
        <f>IFERROR(VLOOKUP(C71,ESTOQUE!$F$3:$M$190,8,0),0)</f>
        <v>512160</v>
      </c>
      <c r="J71" s="410">
        <f>_xlfn.XLOOKUP(C71,Mapa!$F:$F,Mapa!$N:$N,0,0)</f>
        <v>0</v>
      </c>
      <c r="K71" s="345">
        <f>IFERROR(_xlfn.XLOOKUP(C71,Mapa!$F:$F,Mapa!$O:$O),0)</f>
        <v>0</v>
      </c>
      <c r="L71" s="410">
        <f>J71*4.2</f>
        <v>0</v>
      </c>
      <c r="M71" s="410">
        <f t="shared" si="9"/>
        <v>0</v>
      </c>
      <c r="N71" s="411"/>
      <c r="O71" s="412">
        <v>8.32</v>
      </c>
      <c r="P71" s="412">
        <v>11.08</v>
      </c>
      <c r="Q71" s="305">
        <f>_xlfn.XLOOKUP(C71,'[72]LISTA PREÇO 2026'!$D:$D,'[72]LISTA PREÇO 2026'!$K:$K)</f>
        <v>0</v>
      </c>
      <c r="R71" s="413"/>
      <c r="S71" s="414"/>
      <c r="T71" s="300">
        <f>S71*Q71</f>
        <v>0</v>
      </c>
      <c r="U71" s="415">
        <f>_xlfn.XLOOKUP(C71,[73]RETAIL!C:C,[73]RETAIL!V:V)</f>
        <v>0</v>
      </c>
      <c r="V71" s="415"/>
      <c r="W71" s="15">
        <f>_xlfn.XLOOKUP(C71,[74]Tabela!$B:$B,[74]Tabela!$C:$C,0,0)</f>
        <v>0</v>
      </c>
      <c r="Y71" s="461"/>
    </row>
    <row r="72" spans="1:26" s="225" customFormat="1" x14ac:dyDescent="0.25">
      <c r="A72" s="263" t="s">
        <v>124</v>
      </c>
      <c r="B72" s="424" t="s">
        <v>421</v>
      </c>
      <c r="C72" s="457">
        <v>7898133131011</v>
      </c>
      <c r="D72" s="425">
        <v>30049069</v>
      </c>
      <c r="E72" s="426">
        <v>15000095</v>
      </c>
      <c r="F72" s="452" t="s">
        <v>346</v>
      </c>
      <c r="G72" s="434" t="str">
        <f>VLOOKUP(C72,[71]ESTOQUE!$F$3:$L$162,7,0)</f>
        <v>C</v>
      </c>
      <c r="H72" s="459">
        <v>200</v>
      </c>
      <c r="I72" s="427">
        <f>IFERROR(VLOOKUP(C72,ESTOQUE!$F$3:$M$190,8,0),0)</f>
        <v>4059000</v>
      </c>
      <c r="J72" s="428">
        <f>_xlfn.XLOOKUP(C72,Mapa!$F:$F,Mapa!$N:$N,0,0)</f>
        <v>0</v>
      </c>
      <c r="K72" s="427">
        <f>IFERROR(_xlfn.XLOOKUP(C72,Mapa!$F:$F,Mapa!$O:$O),0)</f>
        <v>0</v>
      </c>
      <c r="L72" s="428">
        <f t="shared" ref="L72:L84" si="10">J72*4.1</f>
        <v>0</v>
      </c>
      <c r="M72" s="428">
        <f t="shared" si="9"/>
        <v>0</v>
      </c>
      <c r="N72" s="435"/>
      <c r="O72" s="314">
        <f>VLOOKUP(C72,'PF-PMC'!$D$6:$AB$153,24,0)</f>
        <v>14.79</v>
      </c>
      <c r="P72" s="314">
        <f>VLOOKUP(C72,'PF-PMC'!$D$6:$AB$153,25,0)</f>
        <v>19.84</v>
      </c>
      <c r="Q72" s="305">
        <f>_xlfn.XLOOKUP(C72,'[72]LISTA PREÇO 2026'!$D:$D,'[72]LISTA PREÇO 2026'!$K:$K)</f>
        <v>2.69</v>
      </c>
      <c r="R72" s="436">
        <v>2.42</v>
      </c>
      <c r="S72" s="414"/>
      <c r="T72" s="437">
        <f>R72*S72</f>
        <v>0</v>
      </c>
      <c r="U72" s="225">
        <f>_xlfn.XLOOKUP(C72,[73]RETAIL!C:C,[73]RETAIL!V:V)</f>
        <v>0</v>
      </c>
      <c r="V72" s="431"/>
      <c r="W72" s="15">
        <f>_xlfn.XLOOKUP(C72,[74]Tabela!$B:$B,[74]Tabela!$C:$C,0,0)</f>
        <v>0</v>
      </c>
      <c r="X72" s="438">
        <f>W72-S72</f>
        <v>0</v>
      </c>
      <c r="Y72" s="461"/>
      <c r="Z72" s="15"/>
    </row>
    <row r="73" spans="1:26" x14ac:dyDescent="0.25">
      <c r="A73" s="256" t="s">
        <v>124</v>
      </c>
      <c r="B73" s="309" t="s">
        <v>421</v>
      </c>
      <c r="C73" s="257">
        <v>7898133137419</v>
      </c>
      <c r="D73" s="272">
        <v>30049047</v>
      </c>
      <c r="E73" s="262">
        <v>15000098</v>
      </c>
      <c r="F73" s="271" t="s">
        <v>350</v>
      </c>
      <c r="G73" s="308" t="str">
        <f>VLOOKUP(C73,[71]ESTOQUE!$F$3:$L$162,7,0)</f>
        <v>C</v>
      </c>
      <c r="H73" s="272">
        <v>200</v>
      </c>
      <c r="I73" s="345">
        <f>IFERROR(VLOOKUP(C73,ESTOQUE!$F$3:$M$190,8,0),0)</f>
        <v>21600</v>
      </c>
      <c r="J73" s="410">
        <f>_xlfn.XLOOKUP(C73,Mapa!$F:$F,Mapa!$N:$N,0,0)</f>
        <v>0</v>
      </c>
      <c r="K73" s="345">
        <f>IFERROR(_xlfn.XLOOKUP(C73,Mapa!$F:$F,Mapa!$O:$O),0)</f>
        <v>0</v>
      </c>
      <c r="L73" s="410">
        <f t="shared" si="10"/>
        <v>0</v>
      </c>
      <c r="M73" s="410">
        <f t="shared" si="9"/>
        <v>0</v>
      </c>
      <c r="N73" s="411"/>
      <c r="O73" s="412">
        <f>VLOOKUP(C73,'PF-PMC'!$D$6:$AB$153,24,0)</f>
        <v>12.31692556539986</v>
      </c>
      <c r="P73" s="412" t="str">
        <f>VLOOKUP(C73,'PF-PMC'!$D$6:$AB$153,25,0)</f>
        <v>-</v>
      </c>
      <c r="Q73" s="305">
        <f>_xlfn.XLOOKUP(C73,'[72]LISTA PREÇO 2026'!$D:$D,'[72]LISTA PREÇO 2026'!$K:$K)</f>
        <v>4.82</v>
      </c>
      <c r="R73" s="413" t="str">
        <f>IFERROR(VLOOKUP(C73,Promoção!$C$2:$F$25,4,0),"-")</f>
        <v>-</v>
      </c>
      <c r="S73" s="414"/>
      <c r="T73" s="300">
        <f t="shared" ref="T73:T81" si="11">S73*Q73</f>
        <v>0</v>
      </c>
      <c r="U73" s="15">
        <f>_xlfn.XLOOKUP(C73,[73]RETAIL!C:C,[73]RETAIL!V:V)</f>
        <v>0</v>
      </c>
      <c r="W73" s="15">
        <f>_xlfn.XLOOKUP(C73,[74]Tabela!$B:$B,[74]Tabela!$C:$C,0,0)</f>
        <v>0</v>
      </c>
      <c r="Y73" s="461"/>
    </row>
    <row r="74" spans="1:26" s="225" customFormat="1" x14ac:dyDescent="0.25">
      <c r="A74" s="256" t="s">
        <v>124</v>
      </c>
      <c r="B74" s="309" t="s">
        <v>421</v>
      </c>
      <c r="C74" s="257">
        <v>7898133137426</v>
      </c>
      <c r="D74" s="272">
        <v>30049047</v>
      </c>
      <c r="E74" s="262">
        <v>15000099</v>
      </c>
      <c r="F74" s="271" t="s">
        <v>351</v>
      </c>
      <c r="G74" s="308" t="str">
        <f>VLOOKUP(C74,[71]ESTOQUE!$F$3:$L$162,7,0)</f>
        <v>C</v>
      </c>
      <c r="H74" s="272">
        <v>50</v>
      </c>
      <c r="I74" s="345">
        <f>IFERROR(VLOOKUP(C74,ESTOQUE!$F$3:$M$190,8,0),0)</f>
        <v>27150</v>
      </c>
      <c r="J74" s="410">
        <f>_xlfn.XLOOKUP(C74,Mapa!$F:$F,Mapa!$N:$N,0,0)</f>
        <v>0</v>
      </c>
      <c r="K74" s="345">
        <f>IFERROR(_xlfn.XLOOKUP(C74,Mapa!$F:$F,Mapa!$O:$O),0)</f>
        <v>0</v>
      </c>
      <c r="L74" s="410">
        <f t="shared" si="10"/>
        <v>0</v>
      </c>
      <c r="M74" s="410">
        <f t="shared" si="9"/>
        <v>0</v>
      </c>
      <c r="N74" s="411"/>
      <c r="O74" s="412">
        <f>VLOOKUP(C74,'PF-PMC'!$D$6:$AB$153,24,0)</f>
        <v>19.357680174119082</v>
      </c>
      <c r="P74" s="412" t="str">
        <f>VLOOKUP(C74,'PF-PMC'!$D$6:$AB$153,25,0)</f>
        <v>-</v>
      </c>
      <c r="Q74" s="305">
        <f>_xlfn.XLOOKUP(C74,'[72]LISTA PREÇO 2026'!$D:$D,'[72]LISTA PREÇO 2026'!$K:$K)</f>
        <v>7.55</v>
      </c>
      <c r="R74" s="413"/>
      <c r="S74" s="414"/>
      <c r="T74" s="300">
        <f t="shared" si="11"/>
        <v>0</v>
      </c>
      <c r="U74" s="15">
        <f>_xlfn.XLOOKUP(C74,[73]RETAIL!C:C,[73]RETAIL!V:V)</f>
        <v>0</v>
      </c>
      <c r="V74" s="15"/>
      <c r="W74" s="15">
        <f>_xlfn.XLOOKUP(C74,[74]Tabela!$B:$B,[74]Tabela!$C:$C,0,0)</f>
        <v>0</v>
      </c>
      <c r="X74" s="15"/>
      <c r="Y74" s="461"/>
      <c r="Z74" s="15"/>
    </row>
    <row r="75" spans="1:26" s="225" customFormat="1" x14ac:dyDescent="0.25">
      <c r="A75" s="256" t="s">
        <v>124</v>
      </c>
      <c r="B75" s="309" t="s">
        <v>421</v>
      </c>
      <c r="C75" s="257">
        <v>7899470800424</v>
      </c>
      <c r="D75" s="272">
        <v>30049045</v>
      </c>
      <c r="E75" s="262">
        <v>15000276</v>
      </c>
      <c r="F75" s="271" t="s">
        <v>399</v>
      </c>
      <c r="G75" s="308" t="str">
        <f>VLOOKUP(C75,[71]ESTOQUE!$F$3:$L$162,7,0)</f>
        <v xml:space="preserve"> - </v>
      </c>
      <c r="H75" s="272">
        <v>200</v>
      </c>
      <c r="I75" s="345">
        <f>IFERROR(VLOOKUP(C75,ESTOQUE!$F$3:$M$190,8,0),0)</f>
        <v>84400</v>
      </c>
      <c r="J75" s="410">
        <f>_xlfn.XLOOKUP(C75,Mapa!$F:$F,Mapa!$N:$N,0,0)</f>
        <v>0</v>
      </c>
      <c r="K75" s="345">
        <f>IFERROR(_xlfn.XLOOKUP(C75,Mapa!$F:$F,Mapa!$O:$O),0)</f>
        <v>0</v>
      </c>
      <c r="L75" s="410">
        <f t="shared" si="10"/>
        <v>0</v>
      </c>
      <c r="M75" s="410">
        <f t="shared" si="9"/>
        <v>0</v>
      </c>
      <c r="N75" s="411"/>
      <c r="O75" s="412">
        <f>VLOOKUP(C75,'PF-PMC'!$D$6:$AB$153,24,0)</f>
        <v>19.37</v>
      </c>
      <c r="P75" s="412">
        <f>VLOOKUP(C75,'PF-PMC'!$D$6:$AB$153,25,0)</f>
        <v>25.98</v>
      </c>
      <c r="Q75" s="305">
        <f>_xlfn.XLOOKUP(C75,'[72]LISTA PREÇO 2026'!$D:$D,'[72]LISTA PREÇO 2026'!$K:$K)</f>
        <v>3.24</v>
      </c>
      <c r="R75" s="413" t="str">
        <f>IFERROR(VLOOKUP(C75,Promoção!$C$2:$F$25,4,0),"-")</f>
        <v>-</v>
      </c>
      <c r="S75" s="414"/>
      <c r="T75" s="300">
        <f t="shared" si="11"/>
        <v>0</v>
      </c>
      <c r="U75" s="15">
        <f>_xlfn.XLOOKUP(C75,[73]RETAIL!C:C,[73]RETAIL!V:V)</f>
        <v>0</v>
      </c>
      <c r="V75" s="15"/>
      <c r="W75" s="15">
        <f>_xlfn.XLOOKUP(C75,[74]Tabela!$B:$B,[74]Tabela!$C:$C,0,0)</f>
        <v>0</v>
      </c>
      <c r="X75" s="15"/>
      <c r="Y75" s="461"/>
      <c r="Z75" s="15"/>
    </row>
    <row r="76" spans="1:26" x14ac:dyDescent="0.25">
      <c r="A76" s="256" t="s">
        <v>124</v>
      </c>
      <c r="B76" s="309" t="s">
        <v>421</v>
      </c>
      <c r="C76" s="257">
        <v>7899470808284</v>
      </c>
      <c r="D76" s="272">
        <v>30039019</v>
      </c>
      <c r="E76" s="262">
        <v>15000395</v>
      </c>
      <c r="F76" s="271" t="s">
        <v>427</v>
      </c>
      <c r="G76" s="308" t="str">
        <f>VLOOKUP(C76,[71]ESTOQUE!$F$3:$L$162,7,0)</f>
        <v>B</v>
      </c>
      <c r="H76" s="272">
        <v>24</v>
      </c>
      <c r="I76" s="345">
        <f>IFERROR(VLOOKUP(C76,ESTOQUE!$F$3:$M$190,8,0),0)</f>
        <v>0</v>
      </c>
      <c r="J76" s="410">
        <f>_xlfn.XLOOKUP(C76,Mapa!$F:$F,Mapa!$N:$N,0,0)</f>
        <v>0</v>
      </c>
      <c r="K76" s="345">
        <f>IFERROR(_xlfn.XLOOKUP(C76,Mapa!$F:$F,Mapa!$O:$O),0)</f>
        <v>0</v>
      </c>
      <c r="L76" s="410">
        <f t="shared" si="10"/>
        <v>0</v>
      </c>
      <c r="M76" s="410">
        <f t="shared" si="9"/>
        <v>0</v>
      </c>
      <c r="N76" s="411"/>
      <c r="O76" s="412">
        <f>VLOOKUP(C76,'PF-PMC'!$D$6:$AB$153,24,0)</f>
        <v>52.373349991427773</v>
      </c>
      <c r="P76" s="412" t="str">
        <f>VLOOKUP(C76,'PF-PMC'!$D$6:$AB$153,25,0)</f>
        <v>-</v>
      </c>
      <c r="Q76" s="305">
        <f>_xlfn.XLOOKUP(C76,'[72]LISTA PREÇO 2026'!$D:$D,'[72]LISTA PREÇO 2026'!$K:$K)</f>
        <v>20.14</v>
      </c>
      <c r="R76" s="413"/>
      <c r="S76" s="414"/>
      <c r="T76" s="300">
        <f t="shared" si="11"/>
        <v>0</v>
      </c>
      <c r="U76" s="15">
        <f>_xlfn.XLOOKUP(C76,[73]RETAIL!C:C,[73]RETAIL!V:V)</f>
        <v>0</v>
      </c>
      <c r="W76" s="15">
        <f>_xlfn.XLOOKUP(C76,[74]Tabela!$B:$B,[74]Tabela!$C:$C,0,0)</f>
        <v>0</v>
      </c>
      <c r="Y76" s="461"/>
    </row>
    <row r="77" spans="1:26" x14ac:dyDescent="0.25">
      <c r="A77" s="256" t="s">
        <v>124</v>
      </c>
      <c r="B77" s="309" t="s">
        <v>421</v>
      </c>
      <c r="C77" s="257">
        <v>7899470808277</v>
      </c>
      <c r="D77" s="272">
        <v>30039019</v>
      </c>
      <c r="E77" s="262">
        <v>15000394</v>
      </c>
      <c r="F77" s="271" t="s">
        <v>428</v>
      </c>
      <c r="G77" s="308" t="str">
        <f>VLOOKUP(C77,[71]ESTOQUE!$F$3:$L$162,7,0)</f>
        <v>C</v>
      </c>
      <c r="H77" s="272">
        <v>12</v>
      </c>
      <c r="I77" s="345">
        <f>IFERROR(VLOOKUP(C77,ESTOQUE!$F$3:$M$190,8,0),0)</f>
        <v>192</v>
      </c>
      <c r="J77" s="410">
        <f>_xlfn.XLOOKUP(C77,Mapa!$F:$F,Mapa!$N:$N,0,0)</f>
        <v>0</v>
      </c>
      <c r="K77" s="345">
        <f>IFERROR(_xlfn.XLOOKUP(C77,Mapa!$F:$F,Mapa!$O:$O),0)</f>
        <v>0</v>
      </c>
      <c r="L77" s="410">
        <f t="shared" si="10"/>
        <v>0</v>
      </c>
      <c r="M77" s="410">
        <f t="shared" si="9"/>
        <v>0</v>
      </c>
      <c r="N77" s="411"/>
      <c r="O77" s="412">
        <f>VLOOKUP(C77,'PF-PMC'!$D$6:$AB$153,24,0)</f>
        <v>56.070164307365786</v>
      </c>
      <c r="P77" s="412" t="str">
        <f>VLOOKUP(C77,'PF-PMC'!$D$6:$AB$153,25,0)</f>
        <v>-</v>
      </c>
      <c r="Q77" s="305">
        <f>_xlfn.XLOOKUP(C77,'[72]LISTA PREÇO 2026'!$D:$D,'[72]LISTA PREÇO 2026'!$K:$K)</f>
        <v>21.47</v>
      </c>
      <c r="R77" s="413"/>
      <c r="S77" s="414"/>
      <c r="T77" s="300">
        <f t="shared" si="11"/>
        <v>0</v>
      </c>
      <c r="U77" s="15">
        <f>_xlfn.XLOOKUP(C77,[73]RETAIL!C:C,[73]RETAIL!V:V)</f>
        <v>0</v>
      </c>
      <c r="Y77" s="461"/>
    </row>
    <row r="78" spans="1:26" x14ac:dyDescent="0.25">
      <c r="A78" s="256" t="s">
        <v>124</v>
      </c>
      <c r="B78" s="309" t="s">
        <v>421</v>
      </c>
      <c r="C78" s="257">
        <v>7899470805641</v>
      </c>
      <c r="D78" s="272">
        <v>30039019</v>
      </c>
      <c r="E78" s="262">
        <v>15000216</v>
      </c>
      <c r="F78" s="271" t="s">
        <v>354</v>
      </c>
      <c r="G78" s="308" t="str">
        <f>VLOOKUP(C78,[71]ESTOQUE!$F$3:$L$162,7,0)</f>
        <v>C</v>
      </c>
      <c r="H78" s="272">
        <v>50</v>
      </c>
      <c r="I78" s="345">
        <f>IFERROR(VLOOKUP(C78,ESTOQUE!$F$3:$M$190,8,0),0)</f>
        <v>0</v>
      </c>
      <c r="J78" s="410">
        <f>_xlfn.XLOOKUP(C78,Mapa!$F:$F,Mapa!$N:$N,0,0)</f>
        <v>0</v>
      </c>
      <c r="K78" s="345">
        <f>IFERROR(_xlfn.XLOOKUP(C78,Mapa!$F:$F,Mapa!$O:$O),0)</f>
        <v>0</v>
      </c>
      <c r="L78" s="410">
        <f t="shared" si="10"/>
        <v>0</v>
      </c>
      <c r="M78" s="410">
        <f t="shared" si="9"/>
        <v>0</v>
      </c>
      <c r="N78" s="411"/>
      <c r="O78" s="412">
        <f>VLOOKUP(C78,'PF-PMC'!$D$6:$AB$153,24,0)</f>
        <v>80.151677926080055</v>
      </c>
      <c r="P78" s="412" t="str">
        <f>VLOOKUP(C78,'PF-PMC'!$D$6:$AB$153,25,0)</f>
        <v>-</v>
      </c>
      <c r="Q78" s="305">
        <f>_xlfn.XLOOKUP(C78,'[72]LISTA PREÇO 2026'!$D:$D,'[72]LISTA PREÇO 2026'!$K:$K)</f>
        <v>31.39</v>
      </c>
      <c r="R78" s="448"/>
      <c r="S78" s="414"/>
      <c r="T78" s="300">
        <f t="shared" si="11"/>
        <v>0</v>
      </c>
      <c r="U78" s="15">
        <f>_xlfn.XLOOKUP(C78,[73]RETAIL!C:C,[73]RETAIL!V:V)</f>
        <v>0</v>
      </c>
      <c r="W78" s="15">
        <f>_xlfn.XLOOKUP(C78,[74]Tabela!$B:$B,[74]Tabela!$C:$C,0,0)</f>
        <v>0</v>
      </c>
      <c r="Y78" s="461"/>
    </row>
    <row r="79" spans="1:26" x14ac:dyDescent="0.25">
      <c r="A79" s="265" t="s">
        <v>124</v>
      </c>
      <c r="B79" s="309" t="s">
        <v>421</v>
      </c>
      <c r="C79" s="257">
        <v>7899470807737</v>
      </c>
      <c r="D79" s="272">
        <v>30039019</v>
      </c>
      <c r="E79" s="269">
        <v>15000218</v>
      </c>
      <c r="F79" s="271" t="s">
        <v>291</v>
      </c>
      <c r="G79" s="308" t="str">
        <f>VLOOKUP(C79,[71]ESTOQUE!$F$3:$L$162,7,0)</f>
        <v>A</v>
      </c>
      <c r="H79" s="272">
        <v>50</v>
      </c>
      <c r="I79" s="345">
        <f>IFERROR(VLOOKUP(C79,ESTOQUE!$F$3:$M$190,8,0),0)</f>
        <v>5300</v>
      </c>
      <c r="J79" s="410">
        <f>_xlfn.XLOOKUP(C79,Mapa!$F:$F,Mapa!$N:$N,0,0)</f>
        <v>0</v>
      </c>
      <c r="K79" s="345">
        <f>IFERROR(_xlfn.XLOOKUP(C79,Mapa!$F:$F,Mapa!$O:$O),0)</f>
        <v>0</v>
      </c>
      <c r="L79" s="410">
        <f t="shared" si="10"/>
        <v>0</v>
      </c>
      <c r="M79" s="410">
        <f t="shared" si="9"/>
        <v>0</v>
      </c>
      <c r="N79" s="411"/>
      <c r="O79" s="412">
        <f>VLOOKUP(C79,'PF-PMC'!$D$6:$AB$153,24,0)</f>
        <v>69.678007005831461</v>
      </c>
      <c r="P79" s="412" t="str">
        <f>VLOOKUP(C79,'PF-PMC'!$D$6:$AB$153,25,0)</f>
        <v>-</v>
      </c>
      <c r="Q79" s="305">
        <f>_xlfn.XLOOKUP(C79,'[72]LISTA PREÇO 2026'!$D:$D,'[72]LISTA PREÇO 2026'!$K:$K)</f>
        <v>27.25</v>
      </c>
      <c r="R79" s="413" t="str">
        <f>IFERROR(VLOOKUP(C79,Promoção!$C$2:$F$25,4,0),"-")</f>
        <v>-</v>
      </c>
      <c r="S79" s="414"/>
      <c r="T79" s="300">
        <f t="shared" si="11"/>
        <v>0</v>
      </c>
      <c r="U79" s="15">
        <f>_xlfn.XLOOKUP(C79,[73]RETAIL!C:C,[73]RETAIL!V:V)</f>
        <v>0</v>
      </c>
      <c r="Y79" s="461"/>
    </row>
    <row r="80" spans="1:26" x14ac:dyDescent="0.25">
      <c r="A80" s="265" t="s">
        <v>124</v>
      </c>
      <c r="B80" s="309" t="s">
        <v>421</v>
      </c>
      <c r="C80" s="257">
        <v>7898133135248</v>
      </c>
      <c r="D80" s="272">
        <v>30039019</v>
      </c>
      <c r="E80" s="269">
        <v>15000100</v>
      </c>
      <c r="F80" s="415" t="s">
        <v>352</v>
      </c>
      <c r="G80" s="308" t="str">
        <f>VLOOKUP(C80,[71]ESTOQUE!$F$3:$L$162,7,0)</f>
        <v>B</v>
      </c>
      <c r="H80" s="272">
        <v>50</v>
      </c>
      <c r="I80" s="345">
        <f>IFERROR(VLOOKUP(C80,ESTOQUE!$F$3:$M$190,8,0),0)</f>
        <v>50</v>
      </c>
      <c r="J80" s="410">
        <f>_xlfn.XLOOKUP(C80,Mapa!$F:$F,Mapa!$N:$N,0,0)</f>
        <v>0</v>
      </c>
      <c r="K80" s="345">
        <f>IFERROR(_xlfn.XLOOKUP(C80,Mapa!$F:$F,Mapa!$O:$O),0)</f>
        <v>0</v>
      </c>
      <c r="L80" s="410">
        <f t="shared" si="10"/>
        <v>0</v>
      </c>
      <c r="M80" s="410">
        <f t="shared" si="9"/>
        <v>0</v>
      </c>
      <c r="N80" s="411"/>
      <c r="O80" s="412">
        <f>VLOOKUP(C80,'PF-PMC'!$D$6:$AB$153,24,0)</f>
        <v>19.597136292114609</v>
      </c>
      <c r="P80" s="412" t="str">
        <f>VLOOKUP(C80,'PF-PMC'!$D$6:$AB$153,25,0)</f>
        <v>-</v>
      </c>
      <c r="Q80" s="305">
        <f>_xlfn.XLOOKUP(C80,'[72]LISTA PREÇO 2026'!$D:$D,'[72]LISTA PREÇO 2026'!$K:$K)</f>
        <v>7.55</v>
      </c>
      <c r="R80" s="413" t="str">
        <f>IFERROR(VLOOKUP(C80,Promoção!$C$2:$F$25,4,0),"-")</f>
        <v>-</v>
      </c>
      <c r="S80" s="414"/>
      <c r="T80" s="300">
        <f t="shared" si="11"/>
        <v>0</v>
      </c>
      <c r="U80" s="15">
        <f>_xlfn.XLOOKUP(C80,[73]RETAIL!C:C,[73]RETAIL!V:V)</f>
        <v>0</v>
      </c>
      <c r="W80" s="15">
        <f>_xlfn.XLOOKUP(C80,[74]Tabela!$B:$B,[74]Tabela!$C:$C,0,0)</f>
        <v>0</v>
      </c>
      <c r="Y80" s="461"/>
    </row>
    <row r="81" spans="1:26" x14ac:dyDescent="0.25">
      <c r="A81" s="450" t="s">
        <v>124</v>
      </c>
      <c r="B81" s="309" t="s">
        <v>421</v>
      </c>
      <c r="C81" s="451">
        <v>7899470805061</v>
      </c>
      <c r="D81" s="272">
        <v>30039019</v>
      </c>
      <c r="E81" s="262">
        <v>15000214</v>
      </c>
      <c r="F81" s="452" t="s">
        <v>353</v>
      </c>
      <c r="G81" s="419" t="str">
        <f>VLOOKUP(C81,[71]ESTOQUE!$F$3:$L$162,7,0)</f>
        <v>C</v>
      </c>
      <c r="H81" s="453">
        <v>50</v>
      </c>
      <c r="I81" s="418">
        <f>IFERROR(VLOOKUP(C81,ESTOQUE!$F$3:$M$190,8,0),0)</f>
        <v>16500</v>
      </c>
      <c r="J81" s="420">
        <f>_xlfn.XLOOKUP(C81,Mapa!$F:$F,Mapa!$N:$N,0,0)</f>
        <v>0</v>
      </c>
      <c r="K81" s="418">
        <f>IFERROR(_xlfn.XLOOKUP(C81,Mapa!$F:$F,Mapa!$O:$O),0)</f>
        <v>0</v>
      </c>
      <c r="L81" s="410">
        <f t="shared" si="10"/>
        <v>0</v>
      </c>
      <c r="M81" s="420">
        <f t="shared" si="9"/>
        <v>0</v>
      </c>
      <c r="N81" s="418"/>
      <c r="O81" s="412">
        <f>VLOOKUP(C81,'PF-PMC'!$D$6:$AB$153,24,0)</f>
        <v>76.836756926533553</v>
      </c>
      <c r="P81" s="412" t="str">
        <f>VLOOKUP(C81,'PF-PMC'!$D$6:$AB$153,25,0)</f>
        <v>-</v>
      </c>
      <c r="Q81" s="305">
        <f>_xlfn.XLOOKUP(C81,'[72]LISTA PREÇO 2026'!$D:$D,'[72]LISTA PREÇO 2026'!$K:$K)</f>
        <v>28.43</v>
      </c>
      <c r="R81" s="448">
        <v>0.3</v>
      </c>
      <c r="S81" s="414"/>
      <c r="T81" s="449">
        <f t="shared" si="11"/>
        <v>0</v>
      </c>
      <c r="U81" s="442">
        <f>S81*R81</f>
        <v>0</v>
      </c>
      <c r="V81" s="445">
        <f>Q81-(Q81*R81)</f>
        <v>19.901</v>
      </c>
      <c r="Y81" s="490">
        <v>19.899999999999999</v>
      </c>
    </row>
    <row r="82" spans="1:26" x14ac:dyDescent="0.25">
      <c r="A82" s="267" t="s">
        <v>411</v>
      </c>
      <c r="B82" s="424" t="s">
        <v>422</v>
      </c>
      <c r="C82" s="457">
        <v>7899898601269</v>
      </c>
      <c r="D82" s="425">
        <v>21069030</v>
      </c>
      <c r="E82" s="426">
        <v>15000250</v>
      </c>
      <c r="F82" s="458" t="s">
        <v>389</v>
      </c>
      <c r="G82" s="434" t="str">
        <f>VLOOKUP(C82,[71]ESTOQUE!$F$3:$L$162,7,0)</f>
        <v>C</v>
      </c>
      <c r="H82" s="459">
        <v>24</v>
      </c>
      <c r="I82" s="427">
        <f>IFERROR(VLOOKUP(C82,ESTOQUE!$F$3:$M$190,8,0),0)</f>
        <v>22680</v>
      </c>
      <c r="J82" s="428">
        <f>_xlfn.XLOOKUP(C82,Mapa!$F:$F,Mapa!$N:$N,0,0)</f>
        <v>0</v>
      </c>
      <c r="K82" s="427">
        <f>IFERROR(_xlfn.XLOOKUP(C82,Mapa!$F:$F,Mapa!$O:$O),0)</f>
        <v>0</v>
      </c>
      <c r="L82" s="428">
        <f t="shared" si="10"/>
        <v>0</v>
      </c>
      <c r="M82" s="428">
        <f t="shared" si="9"/>
        <v>0</v>
      </c>
      <c r="N82" s="435"/>
      <c r="O82" s="314">
        <f>VLOOKUP(C82,'PF-PMC'!$D$6:$AB$153,24,0)</f>
        <v>67.698384000000004</v>
      </c>
      <c r="P82" s="314" t="str">
        <f>VLOOKUP(C82,'PF-PMC'!$D$6:$AB$153,25,0)</f>
        <v>-</v>
      </c>
      <c r="Q82" s="305">
        <f>_xlfn.XLOOKUP(C82,'[72]LISTA PREÇO 2026'!$D:$D,'[72]LISTA PREÇO 2026'!$K:$K)</f>
        <v>22.79</v>
      </c>
      <c r="R82" s="436">
        <v>20.51</v>
      </c>
      <c r="S82" s="414"/>
      <c r="T82" s="437">
        <f>R82*S82</f>
        <v>0</v>
      </c>
      <c r="U82" s="225">
        <f>_xlfn.XLOOKUP(C82,[73]RETAIL!C:C,[73]RETAIL!V:V)</f>
        <v>0</v>
      </c>
      <c r="V82" s="429"/>
      <c r="X82" s="438">
        <f>W82-S82</f>
        <v>0</v>
      </c>
      <c r="Y82" s="461"/>
    </row>
    <row r="83" spans="1:26" x14ac:dyDescent="0.25">
      <c r="A83" s="256" t="s">
        <v>124</v>
      </c>
      <c r="B83" s="309" t="s">
        <v>421</v>
      </c>
      <c r="C83" s="257">
        <v>7898133136382</v>
      </c>
      <c r="D83" s="272">
        <v>30049099</v>
      </c>
      <c r="E83" s="262">
        <v>15000172</v>
      </c>
      <c r="F83" s="271" t="s">
        <v>355</v>
      </c>
      <c r="G83" s="308" t="str">
        <f>VLOOKUP(C83,[71]ESTOQUE!$F$3:$L$162,7,0)</f>
        <v>A</v>
      </c>
      <c r="H83" s="272">
        <v>50</v>
      </c>
      <c r="I83" s="345">
        <f>IFERROR(VLOOKUP(C83,ESTOQUE!$F$3:$M$190,8,0),0)</f>
        <v>30450</v>
      </c>
      <c r="J83" s="410">
        <f>_xlfn.XLOOKUP(C83,Mapa!$F:$F,Mapa!$N:$N,0,0)</f>
        <v>0</v>
      </c>
      <c r="K83" s="345">
        <f>IFERROR(_xlfn.XLOOKUP(C83,Mapa!$F:$F,Mapa!$O:$O),0)</f>
        <v>0</v>
      </c>
      <c r="L83" s="410">
        <f t="shared" si="10"/>
        <v>0</v>
      </c>
      <c r="M83" s="410">
        <f t="shared" si="9"/>
        <v>0</v>
      </c>
      <c r="N83" s="411"/>
      <c r="O83" s="412">
        <f>VLOOKUP(C83,'PF-PMC'!$D$6:$AB$153,24,0)</f>
        <v>52.49</v>
      </c>
      <c r="P83" s="412">
        <f>VLOOKUP(C83,'PF-PMC'!$D$6:$AB$153,25,0)</f>
        <v>70.41</v>
      </c>
      <c r="Q83" s="305">
        <f>_xlfn.XLOOKUP(C83,'[72]LISTA PREÇO 2026'!$D:$D,'[72]LISTA PREÇO 2026'!$K:$K)</f>
        <v>14.1</v>
      </c>
      <c r="R83" s="413" t="str">
        <f>IFERROR(VLOOKUP(C83,Promoção!$C$2:$F$25,4,0),"-")</f>
        <v>-</v>
      </c>
      <c r="S83" s="414"/>
      <c r="T83" s="300">
        <f>S83*Q83</f>
        <v>0</v>
      </c>
      <c r="U83" s="15">
        <f>_xlfn.XLOOKUP(C83,[73]RETAIL!C:C,[73]RETAIL!V:V)</f>
        <v>0</v>
      </c>
      <c r="W83" s="15">
        <f>_xlfn.XLOOKUP(C83,[74]Tabela!$B:$B,[74]Tabela!$C:$C,0,0)</f>
        <v>0</v>
      </c>
      <c r="Y83" s="461"/>
    </row>
    <row r="84" spans="1:26" x14ac:dyDescent="0.25">
      <c r="A84" s="256" t="s">
        <v>124</v>
      </c>
      <c r="B84" s="309" t="s">
        <v>421</v>
      </c>
      <c r="C84" s="257">
        <v>7899470806976</v>
      </c>
      <c r="D84" s="272">
        <v>30042099</v>
      </c>
      <c r="E84" s="262">
        <v>15000142</v>
      </c>
      <c r="F84" s="271" t="s">
        <v>356</v>
      </c>
      <c r="G84" s="308" t="str">
        <f>VLOOKUP(C84,[71]ESTOQUE!$F$3:$L$162,7,0)</f>
        <v xml:space="preserve"> - </v>
      </c>
      <c r="H84" s="272">
        <v>50</v>
      </c>
      <c r="I84" s="345">
        <f>IFERROR(VLOOKUP(C84,ESTOQUE!$F$3:$M$190,8,0),0)</f>
        <v>62800</v>
      </c>
      <c r="J84" s="410">
        <f>_xlfn.XLOOKUP(C84,Mapa!$F:$F,Mapa!$N:$N,0,0)</f>
        <v>0</v>
      </c>
      <c r="K84" s="345">
        <f>IFERROR(_xlfn.XLOOKUP(C84,Mapa!$F:$F,Mapa!$O:$O),0)</f>
        <v>0</v>
      </c>
      <c r="L84" s="410">
        <f t="shared" si="10"/>
        <v>0</v>
      </c>
      <c r="M84" s="410">
        <f t="shared" si="9"/>
        <v>0</v>
      </c>
      <c r="N84" s="411"/>
      <c r="O84" s="412">
        <f>VLOOKUP(C84,'PF-PMC'!$D$6:$AB$153,24,0)</f>
        <v>26.5</v>
      </c>
      <c r="P84" s="412">
        <f>VLOOKUP(C84,'PF-PMC'!$D$6:$AB$153,25,0)</f>
        <v>36.630000000000003</v>
      </c>
      <c r="Q84" s="305">
        <f>_xlfn.XLOOKUP(C84,'[72]LISTA PREÇO 2026'!$D:$D,'[72]LISTA PREÇO 2026'!$K:$K)</f>
        <v>8.3800000000000008</v>
      </c>
      <c r="R84" s="413" t="str">
        <f>IFERROR(VLOOKUP(C84,Promoção!$C$2:$F$25,4,0),"-")</f>
        <v>-</v>
      </c>
      <c r="S84" s="414"/>
      <c r="T84" s="300">
        <f>S84*Q84</f>
        <v>0</v>
      </c>
      <c r="U84" s="15">
        <f>_xlfn.XLOOKUP(C84,[73]RETAIL!C:C,[73]RETAIL!V:V)</f>
        <v>0</v>
      </c>
      <c r="V84" s="225"/>
      <c r="W84" s="15">
        <f>_xlfn.XLOOKUP(C84,[74]Tabela!$B:$B,[74]Tabela!$C:$C,0,0)</f>
        <v>0</v>
      </c>
      <c r="X84" s="225"/>
      <c r="Y84" s="461"/>
    </row>
    <row r="85" spans="1:26" x14ac:dyDescent="0.25">
      <c r="A85" s="256" t="s">
        <v>411</v>
      </c>
      <c r="B85" s="309" t="s">
        <v>422</v>
      </c>
      <c r="C85" s="257">
        <v>7899898602044</v>
      </c>
      <c r="D85" s="272">
        <v>21069030</v>
      </c>
      <c r="E85" s="262">
        <v>15000432</v>
      </c>
      <c r="F85" s="271" t="s">
        <v>498</v>
      </c>
      <c r="G85" s="308" t="str">
        <f>VLOOKUP(C85,[71]ESTOQUE!$F$3:$L$162,7,0)</f>
        <v>A</v>
      </c>
      <c r="H85" s="272">
        <v>24</v>
      </c>
      <c r="I85" s="345">
        <f>IFERROR(VLOOKUP(C85,ESTOQUE!$F$3:$M$190,8,0),0)</f>
        <v>1872</v>
      </c>
      <c r="J85" s="410">
        <f>_xlfn.XLOOKUP(C85,Mapa!$F:$F,Mapa!$N:$N,0,0)</f>
        <v>0</v>
      </c>
      <c r="K85" s="345">
        <f>IFERROR(_xlfn.XLOOKUP(C85,Mapa!$F:$F,Mapa!$O:$O),0)</f>
        <v>0</v>
      </c>
      <c r="L85" s="410">
        <f>J85*4.2</f>
        <v>0</v>
      </c>
      <c r="M85" s="410">
        <f t="shared" si="9"/>
        <v>0</v>
      </c>
      <c r="N85" s="411"/>
      <c r="O85" s="412">
        <f>VLOOKUP(C85,'PF-PMC'!$D$6:$AB$153,24,0)</f>
        <v>33.805086030833323</v>
      </c>
      <c r="P85" s="412" t="str">
        <f>VLOOKUP(C85,'PF-PMC'!$D$6:$AB$153,25,0)</f>
        <v>-</v>
      </c>
      <c r="Q85" s="305">
        <f>_xlfn.XLOOKUP(C85,'[72]LISTA PREÇO 2026'!$D:$D,'[72]LISTA PREÇO 2026'!$K:$K)</f>
        <v>8.68</v>
      </c>
      <c r="R85" s="413">
        <v>7.81</v>
      </c>
      <c r="S85" s="414"/>
      <c r="T85" s="300">
        <f>R85*S85</f>
        <v>0</v>
      </c>
      <c r="U85" s="15">
        <f>_xlfn.XLOOKUP(C85,[73]RETAIL!C:C,[73]RETAIL!V:V)</f>
        <v>0</v>
      </c>
      <c r="V85" s="225"/>
      <c r="X85" s="225"/>
      <c r="Y85" s="461"/>
    </row>
    <row r="86" spans="1:26" x14ac:dyDescent="0.25">
      <c r="A86" s="256" t="s">
        <v>411</v>
      </c>
      <c r="B86" s="309" t="s">
        <v>422</v>
      </c>
      <c r="C86" s="257">
        <v>7899898602037</v>
      </c>
      <c r="D86" s="272">
        <v>21069030</v>
      </c>
      <c r="E86" s="262">
        <v>15000431</v>
      </c>
      <c r="F86" s="271" t="s">
        <v>497</v>
      </c>
      <c r="G86" s="308" t="str">
        <f>VLOOKUP(C86,[71]ESTOQUE!$F$3:$L$162,7,0)</f>
        <v>C</v>
      </c>
      <c r="H86" s="272">
        <v>50</v>
      </c>
      <c r="I86" s="345">
        <f>IFERROR(VLOOKUP(C86,ESTOQUE!$F$3:$M$190,8,0),0)</f>
        <v>13250</v>
      </c>
      <c r="J86" s="410">
        <f>_xlfn.XLOOKUP(C86,Mapa!$F:$F,Mapa!$N:$N,0,0)</f>
        <v>0</v>
      </c>
      <c r="K86" s="345">
        <f>IFERROR(_xlfn.XLOOKUP(C86,Mapa!$F:$F,Mapa!$O:$O),0)</f>
        <v>0</v>
      </c>
      <c r="L86" s="410">
        <f>J86*4.2</f>
        <v>0</v>
      </c>
      <c r="M86" s="410">
        <f t="shared" si="9"/>
        <v>0</v>
      </c>
      <c r="N86" s="411"/>
      <c r="O86" s="412">
        <f>VLOOKUP(C86,'PF-PMC'!$D$6:$AB$153,24,0)</f>
        <v>27.136194933333321</v>
      </c>
      <c r="P86" s="412" t="str">
        <f>VLOOKUP(C86,'PF-PMC'!$D$6:$AB$153,25,0)</f>
        <v>-</v>
      </c>
      <c r="Q86" s="305">
        <f>_xlfn.XLOOKUP(C86,'[72]LISTA PREÇO 2026'!$D:$D,'[72]LISTA PREÇO 2026'!$K:$K)</f>
        <v>5.78</v>
      </c>
      <c r="R86" s="413">
        <v>5.2</v>
      </c>
      <c r="S86" s="414"/>
      <c r="T86" s="300">
        <f>R86*S86</f>
        <v>0</v>
      </c>
      <c r="U86" s="15">
        <f>_xlfn.XLOOKUP(C86,[73]RETAIL!C:C,[73]RETAIL!V:V)</f>
        <v>0</v>
      </c>
      <c r="Y86" s="461"/>
    </row>
    <row r="87" spans="1:26" x14ac:dyDescent="0.25">
      <c r="A87" s="256" t="s">
        <v>411</v>
      </c>
      <c r="B87" s="309" t="s">
        <v>422</v>
      </c>
      <c r="C87" s="257">
        <v>7899898602020</v>
      </c>
      <c r="D87" s="272">
        <v>21069030</v>
      </c>
      <c r="E87" s="262">
        <v>15000419</v>
      </c>
      <c r="F87" s="271" t="s">
        <v>434</v>
      </c>
      <c r="G87" s="308" t="e">
        <f>VLOOKUP(C87,[71]ESTOQUE!$F$3:$L$162,7,0)</f>
        <v>#N/A</v>
      </c>
      <c r="H87" s="272">
        <v>24</v>
      </c>
      <c r="I87" s="345">
        <f>IFERROR(VLOOKUP(C87,ESTOQUE!$F$3:$M$190,8,0),0)</f>
        <v>0</v>
      </c>
      <c r="J87" s="410">
        <f>_xlfn.XLOOKUP(C87,Mapa!$F:$F,Mapa!$N:$N,0,0)</f>
        <v>0</v>
      </c>
      <c r="K87" s="345">
        <f>IFERROR(_xlfn.XLOOKUP(C87,Mapa!$F:$F,Mapa!$O:$O),0)</f>
        <v>0</v>
      </c>
      <c r="L87" s="410">
        <f>J87*4.2</f>
        <v>0</v>
      </c>
      <c r="M87" s="410">
        <f t="shared" si="9"/>
        <v>0</v>
      </c>
      <c r="N87" s="411"/>
      <c r="O87" s="412">
        <f>VLOOKUP(C87,'PF-PMC'!$D$6:$AB$153,24,0)</f>
        <v>33.805086030833323</v>
      </c>
      <c r="P87" s="412" t="str">
        <f>VLOOKUP(C87,'PF-PMC'!$D$6:$AB$153,25,0)</f>
        <v>-</v>
      </c>
      <c r="Q87" s="305">
        <f>_xlfn.XLOOKUP(C87,'[72]LISTA PREÇO 2026'!$D:$D,'[72]LISTA PREÇO 2026'!$K:$K)</f>
        <v>8.68</v>
      </c>
      <c r="R87" s="413">
        <v>7.81</v>
      </c>
      <c r="S87" s="414"/>
      <c r="T87" s="300">
        <f>R87*S87</f>
        <v>0</v>
      </c>
      <c r="U87" s="15">
        <f>_xlfn.XLOOKUP(C87,[73]RETAIL!C:C,[73]RETAIL!V:V)</f>
        <v>0</v>
      </c>
      <c r="W87" s="15">
        <f>_xlfn.XLOOKUP(C87,[74]Tabela!$B:$B,[74]Tabela!$C:$C,0,0)</f>
        <v>0</v>
      </c>
      <c r="Y87" s="461"/>
    </row>
    <row r="88" spans="1:26" x14ac:dyDescent="0.25">
      <c r="A88" s="256" t="s">
        <v>411</v>
      </c>
      <c r="B88" s="309" t="s">
        <v>422</v>
      </c>
      <c r="C88" s="257">
        <v>7899898602013</v>
      </c>
      <c r="D88" s="257">
        <v>21069030</v>
      </c>
      <c r="E88" s="262">
        <v>15000417</v>
      </c>
      <c r="F88" s="271" t="s">
        <v>433</v>
      </c>
      <c r="G88" s="308" t="e">
        <f>VLOOKUP(C88,[71]ESTOQUE!$F$3:$L$162,7,0)</f>
        <v>#N/A</v>
      </c>
      <c r="H88" s="272">
        <v>50</v>
      </c>
      <c r="I88" s="345">
        <f>IFERROR(VLOOKUP(C88,ESTOQUE!$F$3:$M$190,8,0),0)</f>
        <v>0</v>
      </c>
      <c r="J88" s="410">
        <f>_xlfn.XLOOKUP(C88,Mapa!$F:$F,Mapa!$N:$N,0,0)</f>
        <v>0</v>
      </c>
      <c r="K88" s="345">
        <f>IFERROR(_xlfn.XLOOKUP(C88,Mapa!$F:$F,Mapa!$O:$O),0)</f>
        <v>0</v>
      </c>
      <c r="L88" s="410">
        <f>J88*4.2</f>
        <v>0</v>
      </c>
      <c r="M88" s="410">
        <f t="shared" si="9"/>
        <v>0</v>
      </c>
      <c r="N88" s="411"/>
      <c r="O88" s="412">
        <f>VLOOKUP(C88,'PF-PMC'!$D$6:$AB$153,24,0)</f>
        <v>27.136194933333321</v>
      </c>
      <c r="P88" s="412" t="str">
        <f>VLOOKUP(C88,'PF-PMC'!$D$6:$AB$153,25,0)</f>
        <v>-</v>
      </c>
      <c r="Q88" s="305">
        <f>_xlfn.XLOOKUP(C88,'[72]LISTA PREÇO 2026'!$D:$D,'[72]LISTA PREÇO 2026'!$K:$K)</f>
        <v>5.78</v>
      </c>
      <c r="R88" s="413">
        <v>5.2</v>
      </c>
      <c r="S88" s="414"/>
      <c r="T88" s="300">
        <f>R88*S88</f>
        <v>0</v>
      </c>
      <c r="U88" s="15">
        <f>_xlfn.XLOOKUP(C88,[73]RETAIL!C:C,[73]RETAIL!V:V)</f>
        <v>0</v>
      </c>
      <c r="W88" s="15">
        <f>_xlfn.XLOOKUP(C88,[74]Tabela!$B:$B,[74]Tabela!$C:$C,0,0)</f>
        <v>0</v>
      </c>
      <c r="Y88" s="461"/>
    </row>
    <row r="89" spans="1:26" s="225" customFormat="1" x14ac:dyDescent="0.25">
      <c r="A89" s="256" t="s">
        <v>411</v>
      </c>
      <c r="B89" s="309" t="s">
        <v>422</v>
      </c>
      <c r="C89" s="257">
        <v>7899898602051</v>
      </c>
      <c r="D89" s="257">
        <v>21069030</v>
      </c>
      <c r="E89" s="262">
        <v>15000433</v>
      </c>
      <c r="F89" s="271" t="s">
        <v>495</v>
      </c>
      <c r="G89" s="308" t="str">
        <f>VLOOKUP(C89,[71]ESTOQUE!$F$3:$L$162,7,0)</f>
        <v>C</v>
      </c>
      <c r="H89" s="272">
        <v>50</v>
      </c>
      <c r="I89" s="345">
        <f>IFERROR(VLOOKUP(C89,ESTOQUE!$F$3:$M$190,8,0),0)</f>
        <v>5250</v>
      </c>
      <c r="J89" s="410">
        <f>_xlfn.XLOOKUP(C89,Mapa!$F:$F,Mapa!$N:$N,0,0)</f>
        <v>0</v>
      </c>
      <c r="K89" s="345">
        <f>IFERROR(_xlfn.XLOOKUP(C89,Mapa!$F:$F,Mapa!$O:$O),0)</f>
        <v>0</v>
      </c>
      <c r="L89" s="410">
        <f>J89*4.2</f>
        <v>0</v>
      </c>
      <c r="M89" s="410">
        <f t="shared" si="9"/>
        <v>0</v>
      </c>
      <c r="N89" s="411"/>
      <c r="O89" s="412">
        <f>VLOOKUP(C89,'PF-PMC'!$D$6:$AB$153,24,0)</f>
        <v>36.206123708333337</v>
      </c>
      <c r="P89" s="412" t="str">
        <f>VLOOKUP(C89,'PF-PMC'!$D$6:$AB$153,25,0)</f>
        <v>-</v>
      </c>
      <c r="Q89" s="305">
        <f>_xlfn.XLOOKUP(C89,'[72]LISTA PREÇO 2026'!$D:$D,'[72]LISTA PREÇO 2026'!$K:$K)</f>
        <v>8.68</v>
      </c>
      <c r="R89" s="413">
        <v>7.81</v>
      </c>
      <c r="S89" s="414"/>
      <c r="T89" s="300">
        <f>R89*S89</f>
        <v>0</v>
      </c>
      <c r="U89" s="15">
        <f>_xlfn.XLOOKUP(C89,[73]RETAIL!C:C,[73]RETAIL!V:V)</f>
        <v>0</v>
      </c>
      <c r="V89" s="15"/>
      <c r="W89" s="15"/>
      <c r="X89" s="15"/>
      <c r="Y89" s="461"/>
      <c r="Z89" s="15"/>
    </row>
    <row r="90" spans="1:26" s="225" customFormat="1" x14ac:dyDescent="0.25">
      <c r="A90" s="256" t="s">
        <v>124</v>
      </c>
      <c r="B90" s="309" t="s">
        <v>421</v>
      </c>
      <c r="C90" s="257">
        <v>7898133138898</v>
      </c>
      <c r="D90" s="272">
        <v>30049099</v>
      </c>
      <c r="E90" s="262">
        <v>15000089</v>
      </c>
      <c r="F90" s="271" t="s">
        <v>357</v>
      </c>
      <c r="G90" s="308" t="str">
        <f>VLOOKUP(C90,[71]ESTOQUE!$F$3:$L$162,7,0)</f>
        <v xml:space="preserve"> - </v>
      </c>
      <c r="H90" s="272">
        <v>50</v>
      </c>
      <c r="I90" s="345">
        <f>IFERROR(VLOOKUP(C90,ESTOQUE!$F$3:$M$190,8,0),0)</f>
        <v>49800</v>
      </c>
      <c r="J90" s="410">
        <f>_xlfn.XLOOKUP(C90,Mapa!$F:$F,Mapa!$N:$N,0,0)</f>
        <v>0</v>
      </c>
      <c r="K90" s="345">
        <f>IFERROR(_xlfn.XLOOKUP(C90,Mapa!$F:$F,Mapa!$O:$O),0)</f>
        <v>0</v>
      </c>
      <c r="L90" s="410">
        <f>J90*4.1</f>
        <v>0</v>
      </c>
      <c r="M90" s="410">
        <f t="shared" si="9"/>
        <v>0</v>
      </c>
      <c r="N90" s="411"/>
      <c r="O90" s="412">
        <f>VLOOKUP(C90,'PF-PMC'!$D$6:$AB$153,24,0)</f>
        <v>17.406546971494027</v>
      </c>
      <c r="P90" s="412" t="str">
        <f>VLOOKUP(C90,'PF-PMC'!$D$6:$AB$153,25,0)</f>
        <v>-</v>
      </c>
      <c r="Q90" s="305">
        <f>_xlfn.XLOOKUP(C90,'[72]LISTA PREÇO 2026'!$D:$D,'[72]LISTA PREÇO 2026'!$K:$K)</f>
        <v>6.75</v>
      </c>
      <c r="R90" s="413" t="str">
        <f>IFERROR(VLOOKUP(C90,Promoção!$C$2:$F$25,4,0),"-")</f>
        <v>-</v>
      </c>
      <c r="S90" s="414"/>
      <c r="T90" s="300">
        <f t="shared" ref="T90:T121" si="12">S90*Q90</f>
        <v>0</v>
      </c>
      <c r="U90" s="15">
        <f>_xlfn.XLOOKUP(C90,[73]RETAIL!C:C,[73]RETAIL!V:V)</f>
        <v>0</v>
      </c>
      <c r="V90" s="15"/>
      <c r="W90" s="15">
        <f>_xlfn.XLOOKUP(C90,[74]Tabela!$B:$B,[74]Tabela!$C:$C,0,0)</f>
        <v>0</v>
      </c>
      <c r="X90" s="15"/>
      <c r="Y90" s="461"/>
      <c r="Z90" s="15"/>
    </row>
    <row r="91" spans="1:26" x14ac:dyDescent="0.25">
      <c r="A91" s="256" t="s">
        <v>411</v>
      </c>
      <c r="B91" s="309" t="s">
        <v>422</v>
      </c>
      <c r="C91" s="451">
        <v>7899898601764</v>
      </c>
      <c r="D91" s="272">
        <v>21069030</v>
      </c>
      <c r="E91" s="262">
        <v>15000337</v>
      </c>
      <c r="F91" s="452" t="s">
        <v>358</v>
      </c>
      <c r="G91" s="308" t="str">
        <f>VLOOKUP(C91,[71]ESTOQUE!$F$3:$L$162,7,0)</f>
        <v xml:space="preserve"> - </v>
      </c>
      <c r="H91" s="453">
        <v>50</v>
      </c>
      <c r="I91" s="345">
        <f>IFERROR(VLOOKUP(C91,ESTOQUE!$F$3:$M$190,8,0),0)</f>
        <v>0</v>
      </c>
      <c r="J91" s="410">
        <f>_xlfn.XLOOKUP(C91,Mapa!$F:$F,Mapa!$N:$N,0,0)</f>
        <v>0</v>
      </c>
      <c r="K91" s="345">
        <f>IFERROR(_xlfn.XLOOKUP(C91,Mapa!$F:$F,Mapa!$O:$O),0)</f>
        <v>0</v>
      </c>
      <c r="L91" s="410">
        <f>J91*4.2</f>
        <v>0</v>
      </c>
      <c r="M91" s="410">
        <f t="shared" si="9"/>
        <v>0</v>
      </c>
      <c r="N91" s="411"/>
      <c r="O91" s="412">
        <f>VLOOKUP(C91,'PF-PMC'!$D$6:$AB$153,24,0)</f>
        <v>41.367735630623017</v>
      </c>
      <c r="P91" s="412" t="str">
        <f>VLOOKUP(C91,'PF-PMC'!$D$6:$AB$153,25,0)</f>
        <v>-</v>
      </c>
      <c r="Q91" s="305">
        <f>_xlfn.XLOOKUP(C91,'[72]LISTA PREÇO 2026'!$D:$D,'[72]LISTA PREÇO 2026'!$K:$K)</f>
        <v>16.22</v>
      </c>
      <c r="R91" s="413" t="str">
        <f>IFERROR(VLOOKUP(C91,Promoção!$C$2:$F$25,4,0),"-")</f>
        <v>-</v>
      </c>
      <c r="S91" s="414"/>
      <c r="T91" s="300">
        <f t="shared" si="12"/>
        <v>0</v>
      </c>
      <c r="U91" s="15">
        <f>_xlfn.XLOOKUP(C91,[73]RETAIL!C:C,[73]RETAIL!V:V)</f>
        <v>0</v>
      </c>
      <c r="W91" s="15">
        <f>_xlfn.XLOOKUP(C91,[74]Tabela!$B:$B,[74]Tabela!$C:$C,0,0)</f>
        <v>0</v>
      </c>
      <c r="Y91" s="461"/>
    </row>
    <row r="92" spans="1:26" s="225" customFormat="1" x14ac:dyDescent="0.25">
      <c r="A92" s="256" t="s">
        <v>411</v>
      </c>
      <c r="B92" s="309" t="s">
        <v>422</v>
      </c>
      <c r="C92" s="257">
        <v>7899898601771</v>
      </c>
      <c r="D92" s="272">
        <v>21069030</v>
      </c>
      <c r="E92" s="262">
        <v>15000340</v>
      </c>
      <c r="F92" s="271" t="s">
        <v>359</v>
      </c>
      <c r="G92" s="308" t="str">
        <f>VLOOKUP(C92,[71]ESTOQUE!$F$3:$L$162,7,0)</f>
        <v xml:space="preserve"> - </v>
      </c>
      <c r="H92" s="272">
        <v>50</v>
      </c>
      <c r="I92" s="345">
        <f>IFERROR(VLOOKUP(C92,ESTOQUE!$F$3:$M$190,8,0),0)</f>
        <v>0</v>
      </c>
      <c r="J92" s="410">
        <f>_xlfn.XLOOKUP(C92,Mapa!$F:$F,Mapa!$N:$N,0,0)</f>
        <v>0</v>
      </c>
      <c r="K92" s="345">
        <f>IFERROR(_xlfn.XLOOKUP(C92,Mapa!$F:$F,Mapa!$O:$O),0)</f>
        <v>0</v>
      </c>
      <c r="L92" s="410">
        <f>J92*4.2</f>
        <v>0</v>
      </c>
      <c r="M92" s="410">
        <f t="shared" si="9"/>
        <v>0</v>
      </c>
      <c r="N92" s="411"/>
      <c r="O92" s="412">
        <f>VLOOKUP(C92,'PF-PMC'!$D$6:$AB$153,24,0)</f>
        <v>41.728541170213028</v>
      </c>
      <c r="P92" s="412" t="str">
        <f>VLOOKUP(C92,'PF-PMC'!$D$6:$AB$153,25,0)</f>
        <v>-</v>
      </c>
      <c r="Q92" s="305">
        <f>_xlfn.XLOOKUP(C92,'[72]LISTA PREÇO 2026'!$D:$D,'[72]LISTA PREÇO 2026'!$K:$K)</f>
        <v>16.350000000000001</v>
      </c>
      <c r="R92" s="413" t="str">
        <f>IFERROR(VLOOKUP(C92,Promoção!$C$2:$F$25,4,0),"-")</f>
        <v>-</v>
      </c>
      <c r="S92" s="414"/>
      <c r="T92" s="300">
        <f t="shared" si="12"/>
        <v>0</v>
      </c>
      <c r="U92" s="15">
        <f>_xlfn.XLOOKUP(C92,[73]RETAIL!C:C,[73]RETAIL!V:V)</f>
        <v>0</v>
      </c>
      <c r="V92" s="15"/>
      <c r="W92" s="15">
        <f>_xlfn.XLOOKUP(C92,[74]Tabela!$B:$B,[74]Tabela!$C:$C,0,0)</f>
        <v>0</v>
      </c>
      <c r="X92" s="15"/>
      <c r="Y92" s="461"/>
      <c r="Z92" s="15"/>
    </row>
    <row r="93" spans="1:26" s="225" customFormat="1" x14ac:dyDescent="0.25">
      <c r="A93" s="256" t="s">
        <v>124</v>
      </c>
      <c r="B93" s="309"/>
      <c r="C93" s="257">
        <v>7899470808628</v>
      </c>
      <c r="D93" s="271"/>
      <c r="E93" s="257"/>
      <c r="F93" s="271" t="s">
        <v>1154</v>
      </c>
      <c r="G93" s="308"/>
      <c r="H93" s="272">
        <v>16</v>
      </c>
      <c r="I93" s="345"/>
      <c r="J93" s="410"/>
      <c r="K93" s="345"/>
      <c r="L93" s="410"/>
      <c r="M93" s="410"/>
      <c r="N93" s="411"/>
      <c r="O93" s="412">
        <v>13.32</v>
      </c>
      <c r="P93" s="412">
        <v>17.87</v>
      </c>
      <c r="Q93" s="305">
        <f>_xlfn.XLOOKUP(C93,'[72]LISTA PREÇO 2026'!$D:$D,'[72]LISTA PREÇO 2026'!$K:$K)</f>
        <v>4.04</v>
      </c>
      <c r="R93" s="413">
        <v>3.36</v>
      </c>
      <c r="S93" s="414"/>
      <c r="T93" s="300">
        <f t="shared" si="12"/>
        <v>0</v>
      </c>
      <c r="U93" s="15"/>
      <c r="V93" s="15"/>
      <c r="W93" s="15"/>
      <c r="X93" s="15"/>
      <c r="Y93" s="461"/>
      <c r="Z93" s="15"/>
    </row>
    <row r="94" spans="1:26" x14ac:dyDescent="0.25">
      <c r="A94" s="256" t="s">
        <v>124</v>
      </c>
      <c r="B94" s="309"/>
      <c r="C94" s="257">
        <v>7899470808673</v>
      </c>
      <c r="D94" s="271"/>
      <c r="E94" s="257"/>
      <c r="F94" s="271" t="s">
        <v>1155</v>
      </c>
      <c r="G94" s="308"/>
      <c r="H94" s="272">
        <v>24</v>
      </c>
      <c r="I94" s="345"/>
      <c r="J94" s="410"/>
      <c r="K94" s="345"/>
      <c r="L94" s="410"/>
      <c r="M94" s="410"/>
      <c r="N94" s="411"/>
      <c r="O94" s="412">
        <v>136.88999999999999</v>
      </c>
      <c r="P94" s="412">
        <v>183.63</v>
      </c>
      <c r="Q94" s="305">
        <f>_xlfn.XLOOKUP(C94,'[72]LISTA PREÇO 2026'!$D:$D,'[72]LISTA PREÇO 2026'!$K:$K)</f>
        <v>41.57</v>
      </c>
      <c r="R94" s="413"/>
      <c r="S94" s="414"/>
      <c r="T94" s="300">
        <f t="shared" si="12"/>
        <v>0</v>
      </c>
      <c r="Y94" s="461"/>
    </row>
    <row r="95" spans="1:26" x14ac:dyDescent="0.25">
      <c r="A95" s="256" t="s">
        <v>124</v>
      </c>
      <c r="B95" s="309"/>
      <c r="C95" s="257">
        <v>7899470808666</v>
      </c>
      <c r="D95" s="271"/>
      <c r="E95" s="257"/>
      <c r="F95" s="271" t="s">
        <v>1156</v>
      </c>
      <c r="G95" s="308"/>
      <c r="H95" s="272">
        <v>48</v>
      </c>
      <c r="I95" s="345"/>
      <c r="J95" s="410"/>
      <c r="K95" s="345"/>
      <c r="L95" s="410"/>
      <c r="M95" s="410"/>
      <c r="N95" s="411"/>
      <c r="O95" s="412">
        <v>151</v>
      </c>
      <c r="P95" s="412">
        <v>202.56</v>
      </c>
      <c r="Q95" s="305">
        <f>_xlfn.XLOOKUP(C95,'[72]LISTA PREÇO 2026'!$D:$D,'[72]LISTA PREÇO 2026'!$K:$K)</f>
        <v>45.86</v>
      </c>
      <c r="R95" s="413"/>
      <c r="S95" s="414"/>
      <c r="T95" s="300">
        <f t="shared" si="12"/>
        <v>0</v>
      </c>
      <c r="Y95" s="461"/>
    </row>
    <row r="96" spans="1:26" s="225" customFormat="1" x14ac:dyDescent="0.25">
      <c r="A96" s="256" t="s">
        <v>124</v>
      </c>
      <c r="B96" s="309" t="s">
        <v>421</v>
      </c>
      <c r="C96" s="257">
        <v>7899470805740</v>
      </c>
      <c r="D96" s="272">
        <v>30049099</v>
      </c>
      <c r="E96" s="262">
        <v>15000375</v>
      </c>
      <c r="F96" s="271" t="s">
        <v>360</v>
      </c>
      <c r="G96" s="308" t="str">
        <f>VLOOKUP(C96,[71]ESTOQUE!$F$3:$L$162,7,0)</f>
        <v>C</v>
      </c>
      <c r="H96" s="272">
        <v>100</v>
      </c>
      <c r="I96" s="345">
        <f>IFERROR(VLOOKUP(C96,ESTOQUE!$F$3:$M$190,8,0),0)</f>
        <v>34900</v>
      </c>
      <c r="J96" s="410">
        <f>_xlfn.XLOOKUP(C96,Mapa!$F:$F,Mapa!$N:$N,0,0)</f>
        <v>0</v>
      </c>
      <c r="K96" s="345">
        <f>IFERROR(_xlfn.XLOOKUP(C96,Mapa!$F:$F,Mapa!$O:$O),0)</f>
        <v>0</v>
      </c>
      <c r="L96" s="410">
        <f>J96*4.2</f>
        <v>0</v>
      </c>
      <c r="M96" s="410">
        <f t="shared" ref="M96:M106" si="13">L96-K96</f>
        <v>0</v>
      </c>
      <c r="N96" s="411"/>
      <c r="O96" s="412">
        <f>VLOOKUP(C96,'PF-PMC'!$D$6:$AB$153,24,0)</f>
        <v>20.7492059521344</v>
      </c>
      <c r="P96" s="412" t="str">
        <f>VLOOKUP(C96,'PF-PMC'!$D$6:$AB$153,25,0)</f>
        <v>-</v>
      </c>
      <c r="Q96" s="305">
        <f>_xlfn.XLOOKUP(C96,'[72]LISTA PREÇO 2026'!$D:$D,'[72]LISTA PREÇO 2026'!$K:$K)</f>
        <v>8.1300000000000008</v>
      </c>
      <c r="R96" s="413" t="str">
        <f>IFERROR(VLOOKUP(C96,Promoção!$C$2:$F$25,4,0),"-")</f>
        <v>-</v>
      </c>
      <c r="S96" s="414"/>
      <c r="T96" s="300">
        <f t="shared" si="12"/>
        <v>0</v>
      </c>
      <c r="U96" s="415">
        <f>_xlfn.XLOOKUP(C96,[73]RETAIL!C:C,[73]RETAIL!V:V)</f>
        <v>0</v>
      </c>
      <c r="V96" s="415"/>
      <c r="W96" s="15"/>
      <c r="X96" s="15"/>
      <c r="Y96" s="461"/>
      <c r="Z96" s="15"/>
    </row>
    <row r="97" spans="1:26" s="225" customFormat="1" x14ac:dyDescent="0.25">
      <c r="A97" s="256" t="s">
        <v>124</v>
      </c>
      <c r="B97" s="309" t="s">
        <v>421</v>
      </c>
      <c r="C97" s="257">
        <v>7899470805917</v>
      </c>
      <c r="D97" s="272">
        <v>30049099</v>
      </c>
      <c r="E97" s="262">
        <v>15000376</v>
      </c>
      <c r="F97" s="271" t="s">
        <v>361</v>
      </c>
      <c r="G97" s="308" t="str">
        <f>VLOOKUP(C97,[71]ESTOQUE!$F$3:$L$162,7,0)</f>
        <v>C</v>
      </c>
      <c r="H97" s="272">
        <v>100</v>
      </c>
      <c r="I97" s="345">
        <f>IFERROR(VLOOKUP(C97,ESTOQUE!$F$3:$M$190,8,0),0)</f>
        <v>13200</v>
      </c>
      <c r="J97" s="410">
        <f>_xlfn.XLOOKUP(C97,Mapa!$F:$F,Mapa!$N:$N,0,0)</f>
        <v>0</v>
      </c>
      <c r="K97" s="345">
        <f>IFERROR(_xlfn.XLOOKUP(C97,Mapa!$F:$F,Mapa!$O:$O),0)</f>
        <v>0</v>
      </c>
      <c r="L97" s="410">
        <f>J97*4.2</f>
        <v>0</v>
      </c>
      <c r="M97" s="410">
        <f t="shared" si="13"/>
        <v>0</v>
      </c>
      <c r="N97" s="411"/>
      <c r="O97" s="412">
        <f>VLOOKUP(C97,'PF-PMC'!$D$6:$AB$153,24,0)</f>
        <v>20.7492059521344</v>
      </c>
      <c r="P97" s="412" t="str">
        <f>VLOOKUP(C97,'PF-PMC'!$D$6:$AB$153,25,0)</f>
        <v>-</v>
      </c>
      <c r="Q97" s="305">
        <f>_xlfn.XLOOKUP(C97,'[72]LISTA PREÇO 2026'!$D:$D,'[72]LISTA PREÇO 2026'!$K:$K)</f>
        <v>8.1199999999999992</v>
      </c>
      <c r="R97" s="413" t="str">
        <f>IFERROR(VLOOKUP(C97,Promoção!$C$2:$F$25,4,0),"-")</f>
        <v>-</v>
      </c>
      <c r="S97" s="414"/>
      <c r="T97" s="300">
        <f t="shared" si="12"/>
        <v>0</v>
      </c>
      <c r="U97" s="15">
        <f>_xlfn.XLOOKUP(C97,[73]RETAIL!C:C,[73]RETAIL!V:V)</f>
        <v>0</v>
      </c>
      <c r="V97" s="15"/>
      <c r="W97" s="15">
        <f>_xlfn.XLOOKUP(C97,[74]Tabela!$B:$B,[74]Tabela!$C:$C,0,0)</f>
        <v>0</v>
      </c>
      <c r="X97" s="15"/>
      <c r="Y97" s="461"/>
      <c r="Z97" s="15"/>
    </row>
    <row r="98" spans="1:26" x14ac:dyDescent="0.25">
      <c r="A98" s="256" t="s">
        <v>124</v>
      </c>
      <c r="B98" s="309" t="s">
        <v>421</v>
      </c>
      <c r="C98" s="257">
        <v>7899470805900</v>
      </c>
      <c r="D98" s="272">
        <v>30042031</v>
      </c>
      <c r="E98" s="262">
        <v>15000377</v>
      </c>
      <c r="F98" s="271" t="s">
        <v>362</v>
      </c>
      <c r="G98" s="308" t="str">
        <f>VLOOKUP(C98,[71]ESTOQUE!$F$3:$L$162,7,0)</f>
        <v>C</v>
      </c>
      <c r="H98" s="272">
        <v>100</v>
      </c>
      <c r="I98" s="345">
        <f>IFERROR(VLOOKUP(C98,ESTOQUE!$F$3:$M$190,8,0),0)</f>
        <v>4200</v>
      </c>
      <c r="J98" s="410">
        <f>_xlfn.XLOOKUP(C98,Mapa!$F:$F,Mapa!$N:$N,0,0)</f>
        <v>0</v>
      </c>
      <c r="K98" s="345">
        <f>IFERROR(_xlfn.XLOOKUP(C98,Mapa!$F:$F,Mapa!$O:$O),0)</f>
        <v>0</v>
      </c>
      <c r="L98" s="410">
        <f>J98*4.2</f>
        <v>0</v>
      </c>
      <c r="M98" s="410">
        <f t="shared" si="13"/>
        <v>0</v>
      </c>
      <c r="N98" s="411"/>
      <c r="O98" s="412">
        <f>VLOOKUP(C98,'PF-PMC'!$D$6:$AB$153,24,0)</f>
        <v>20.759774990081105</v>
      </c>
      <c r="P98" s="412" t="str">
        <f>VLOOKUP(C98,'PF-PMC'!$D$6:$AB$153,25,0)</f>
        <v>-</v>
      </c>
      <c r="Q98" s="305">
        <f>_xlfn.XLOOKUP(C98,'[72]LISTA PREÇO 2026'!$D:$D,'[72]LISTA PREÇO 2026'!$K:$K)</f>
        <v>8.14</v>
      </c>
      <c r="R98" s="413" t="str">
        <f>IFERROR(VLOOKUP(C98,Promoção!$C$2:$F$25,4,0),"-")</f>
        <v>-</v>
      </c>
      <c r="S98" s="414"/>
      <c r="T98" s="300">
        <f t="shared" si="12"/>
        <v>0</v>
      </c>
      <c r="U98" s="15">
        <f>_xlfn.XLOOKUP(C98,[73]RETAIL!C:C,[73]RETAIL!V:V)</f>
        <v>0</v>
      </c>
      <c r="W98" s="15">
        <f>_xlfn.XLOOKUP(C98,[74]Tabela!$B:$B,[74]Tabela!$C:$C,0,0)</f>
        <v>0</v>
      </c>
      <c r="Y98" s="461"/>
    </row>
    <row r="99" spans="1:26" x14ac:dyDescent="0.25">
      <c r="A99" s="256" t="s">
        <v>124</v>
      </c>
      <c r="B99" s="309" t="s">
        <v>421</v>
      </c>
      <c r="C99" s="257">
        <v>7899470806020</v>
      </c>
      <c r="D99" s="272">
        <v>30049099</v>
      </c>
      <c r="E99" s="262">
        <v>15000193</v>
      </c>
      <c r="F99" s="271" t="s">
        <v>363</v>
      </c>
      <c r="G99" s="308" t="str">
        <f>VLOOKUP(C99,[71]ESTOQUE!$F$3:$L$162,7,0)</f>
        <v>B</v>
      </c>
      <c r="H99" s="272">
        <v>50</v>
      </c>
      <c r="I99" s="345">
        <f>IFERROR(VLOOKUP(C99,ESTOQUE!$F$3:$M$190,8,0),0)</f>
        <v>3200</v>
      </c>
      <c r="J99" s="410">
        <f>_xlfn.XLOOKUP(C99,Mapa!$F:$F,Mapa!$N:$N,0,0)</f>
        <v>0</v>
      </c>
      <c r="K99" s="345">
        <f>IFERROR(_xlfn.XLOOKUP(C99,Mapa!$F:$F,Mapa!$O:$O),0)</f>
        <v>0</v>
      </c>
      <c r="L99" s="410">
        <f>J99*4.2</f>
        <v>0</v>
      </c>
      <c r="M99" s="410">
        <f t="shared" si="13"/>
        <v>0</v>
      </c>
      <c r="N99" s="411"/>
      <c r="O99" s="412">
        <f>VLOOKUP(C99,'PF-PMC'!$D$6:$AB$153,24,0)</f>
        <v>99.83</v>
      </c>
      <c r="P99" s="412">
        <f>VLOOKUP(C99,'PF-PMC'!$D$6:$AB$153,25,0)</f>
        <v>133.91999999999999</v>
      </c>
      <c r="Q99" s="305">
        <f>_xlfn.XLOOKUP(C99,'[72]LISTA PREÇO 2026'!$D:$D,'[72]LISTA PREÇO 2026'!$K:$K)</f>
        <v>50.62</v>
      </c>
      <c r="R99" s="413" t="str">
        <f>IFERROR(VLOOKUP(C99,Promoção!$C$2:$F$25,4,0),"-")</f>
        <v>-</v>
      </c>
      <c r="S99" s="414"/>
      <c r="T99" s="300">
        <f t="shared" si="12"/>
        <v>0</v>
      </c>
      <c r="U99" s="15">
        <f>_xlfn.XLOOKUP(C99,[73]RETAIL!C:C,[73]RETAIL!V:V)</f>
        <v>0</v>
      </c>
      <c r="Y99" s="461"/>
    </row>
    <row r="100" spans="1:26" x14ac:dyDescent="0.25">
      <c r="A100" s="256" t="s">
        <v>124</v>
      </c>
      <c r="B100" s="309" t="s">
        <v>421</v>
      </c>
      <c r="C100" s="451">
        <v>7898133131066</v>
      </c>
      <c r="D100" s="272">
        <v>30049069</v>
      </c>
      <c r="E100" s="262">
        <v>15000102</v>
      </c>
      <c r="F100" s="452" t="s">
        <v>364</v>
      </c>
      <c r="G100" s="308" t="str">
        <f>VLOOKUP(C100,[71]ESTOQUE!$F$3:$L$162,7,0)</f>
        <v>C</v>
      </c>
      <c r="H100" s="453">
        <v>50</v>
      </c>
      <c r="I100" s="345">
        <f>IFERROR(VLOOKUP(C100,ESTOQUE!$F$3:$M$190,8,0),0)</f>
        <v>102250</v>
      </c>
      <c r="J100" s="410">
        <f>_xlfn.XLOOKUP(C100,Mapa!$F:$F,Mapa!$N:$N,0,0)</f>
        <v>0</v>
      </c>
      <c r="K100" s="345">
        <f>IFERROR(_xlfn.XLOOKUP(C100,Mapa!$F:$F,Mapa!$O:$O),0)</f>
        <v>0</v>
      </c>
      <c r="L100" s="410">
        <f>J100*4.1</f>
        <v>0</v>
      </c>
      <c r="M100" s="410">
        <f t="shared" si="13"/>
        <v>0</v>
      </c>
      <c r="N100" s="411"/>
      <c r="O100" s="412">
        <f>VLOOKUP(C100,'PF-PMC'!$D$6:$AB$153,24,0)</f>
        <v>15.01</v>
      </c>
      <c r="P100" s="412">
        <f>VLOOKUP(C100,'PF-PMC'!$D$6:$AB$153,25,0)</f>
        <v>20.14</v>
      </c>
      <c r="Q100" s="305">
        <f>_xlfn.XLOOKUP(C100,'[72]LISTA PREÇO 2026'!$D:$D,'[72]LISTA PREÇO 2026'!$K:$K)</f>
        <v>4.5</v>
      </c>
      <c r="R100" s="413" t="str">
        <f>IFERROR(VLOOKUP(C100,Promoção!$C$2:$F$25,4,0),"-")</f>
        <v>-</v>
      </c>
      <c r="S100" s="414"/>
      <c r="T100" s="300">
        <f t="shared" si="12"/>
        <v>0</v>
      </c>
      <c r="U100" s="15">
        <f>_xlfn.XLOOKUP(C100,[73]RETAIL!C:C,[73]RETAIL!V:V)</f>
        <v>0</v>
      </c>
      <c r="W100" s="15">
        <f>_xlfn.XLOOKUP(C100,[74]Tabela!$B:$B,[74]Tabela!$C:$C,0,0)</f>
        <v>0</v>
      </c>
      <c r="Y100" s="461"/>
    </row>
    <row r="101" spans="1:26" x14ac:dyDescent="0.25">
      <c r="A101" s="256" t="s">
        <v>124</v>
      </c>
      <c r="B101" s="309" t="s">
        <v>421</v>
      </c>
      <c r="C101" s="257">
        <v>7898133137457</v>
      </c>
      <c r="D101" s="272">
        <v>30049099</v>
      </c>
      <c r="E101" s="262">
        <v>15000103</v>
      </c>
      <c r="F101" s="271" t="s">
        <v>365</v>
      </c>
      <c r="G101" s="308" t="str">
        <f>VLOOKUP(C101,[71]ESTOQUE!$F$3:$L$162,7,0)</f>
        <v>A</v>
      </c>
      <c r="H101" s="272">
        <v>50</v>
      </c>
      <c r="I101" s="345">
        <f>IFERROR(VLOOKUP(C101,ESTOQUE!$F$3:$M$190,8,0),0)</f>
        <v>0</v>
      </c>
      <c r="J101" s="410">
        <f>_xlfn.XLOOKUP(C101,Mapa!$F:$F,Mapa!$N:$N,0,0)</f>
        <v>0</v>
      </c>
      <c r="K101" s="345">
        <f>IFERROR(_xlfn.XLOOKUP(C101,Mapa!$F:$F,Mapa!$O:$O),0)</f>
        <v>0</v>
      </c>
      <c r="L101" s="410">
        <f>J101*4.2</f>
        <v>0</v>
      </c>
      <c r="M101" s="410">
        <f t="shared" si="13"/>
        <v>0</v>
      </c>
      <c r="N101" s="411"/>
      <c r="O101" s="412">
        <f>VLOOKUP(C101,'PF-PMC'!$D$6:$AB$153,24,0)</f>
        <v>31.644466935339032</v>
      </c>
      <c r="P101" s="412" t="str">
        <f>VLOOKUP(C101,'PF-PMC'!$D$6:$AB$153,25,0)</f>
        <v>-</v>
      </c>
      <c r="Q101" s="305">
        <f>_xlfn.XLOOKUP(C101,'[72]LISTA PREÇO 2026'!$D:$D,'[72]LISTA PREÇO 2026'!$K:$K)</f>
        <v>12.4</v>
      </c>
      <c r="R101" s="413" t="str">
        <f>IFERROR(VLOOKUP(C101,Promoção!$C$2:$F$25,4,0),"-")</f>
        <v>-</v>
      </c>
      <c r="S101" s="414"/>
      <c r="T101" s="300">
        <f t="shared" si="12"/>
        <v>0</v>
      </c>
      <c r="U101" s="15">
        <f>_xlfn.XLOOKUP(C101,[73]RETAIL!C:C,[73]RETAIL!V:V)</f>
        <v>0</v>
      </c>
      <c r="W101" s="15">
        <f>_xlfn.XLOOKUP(C101,[74]Tabela!$B:$B,[74]Tabela!$C:$C,0,0)</f>
        <v>0</v>
      </c>
      <c r="Y101" s="461">
        <f>_xlfn.XLOOKUP(C101,Pendencias!G:G,Pendencias!J:J)</f>
        <v>300</v>
      </c>
    </row>
    <row r="102" spans="1:26" s="226" customFormat="1" x14ac:dyDescent="0.25">
      <c r="A102" s="263" t="s">
        <v>124</v>
      </c>
      <c r="B102" s="424" t="s">
        <v>421</v>
      </c>
      <c r="C102" s="457">
        <v>7898133134784</v>
      </c>
      <c r="D102" s="425">
        <v>30042031</v>
      </c>
      <c r="E102" s="426">
        <v>15000134</v>
      </c>
      <c r="F102" s="458" t="s">
        <v>366</v>
      </c>
      <c r="G102" s="434" t="str">
        <f>VLOOKUP(C102,[71]ESTOQUE!$F$3:$L$162,7,0)</f>
        <v>A</v>
      </c>
      <c r="H102" s="459">
        <v>50</v>
      </c>
      <c r="I102" s="427">
        <f>IFERROR(VLOOKUP(C102,ESTOQUE!$F$3:$M$190,8,0),0)</f>
        <v>328200</v>
      </c>
      <c r="J102" s="428">
        <f>_xlfn.XLOOKUP(C102,Mapa!$F:$F,Mapa!$N:$N,0,0)</f>
        <v>0</v>
      </c>
      <c r="K102" s="427">
        <f>IFERROR(_xlfn.XLOOKUP(C102,Mapa!$F:$F,Mapa!$O:$O),0)</f>
        <v>0</v>
      </c>
      <c r="L102" s="428">
        <f>J102*4.1</f>
        <v>0</v>
      </c>
      <c r="M102" s="428">
        <f t="shared" si="13"/>
        <v>0</v>
      </c>
      <c r="N102" s="435"/>
      <c r="O102" s="314">
        <f>VLOOKUP(C102,'PF-PMC'!$D$6:$AB$153,24,0)</f>
        <v>19.87</v>
      </c>
      <c r="P102" s="314">
        <f>VLOOKUP(C102,'PF-PMC'!$D$6:$AB$153,25,0)</f>
        <v>27.47</v>
      </c>
      <c r="Q102" s="305">
        <f>_xlfn.XLOOKUP(C102,'[72]LISTA PREÇO 2026'!$D:$D,'[72]LISTA PREÇO 2026'!$K:$K)</f>
        <v>6.7</v>
      </c>
      <c r="R102" s="439">
        <v>0.15</v>
      </c>
      <c r="S102" s="414"/>
      <c r="T102" s="437">
        <f t="shared" si="12"/>
        <v>0</v>
      </c>
      <c r="U102" s="225">
        <f>_xlfn.XLOOKUP(C102,[73]RETAIL!C:C,[73]RETAIL!V:V)</f>
        <v>0</v>
      </c>
      <c r="V102" s="429"/>
      <c r="W102" s="15">
        <f>_xlfn.XLOOKUP(C102,[74]Tabela!$B:$B,[74]Tabela!$C:$C,0,0)</f>
        <v>0</v>
      </c>
      <c r="X102" s="438">
        <f>W102-S102</f>
        <v>0</v>
      </c>
      <c r="Y102" s="490">
        <v>5.69</v>
      </c>
    </row>
    <row r="103" spans="1:26" x14ac:dyDescent="0.25">
      <c r="A103" s="263" t="s">
        <v>124</v>
      </c>
      <c r="B103" s="424" t="s">
        <v>421</v>
      </c>
      <c r="C103" s="457">
        <v>7898133136047</v>
      </c>
      <c r="D103" s="425">
        <v>30049099</v>
      </c>
      <c r="E103" s="426">
        <v>15000187</v>
      </c>
      <c r="F103" s="458" t="s">
        <v>367</v>
      </c>
      <c r="G103" s="434" t="str">
        <f>VLOOKUP(C103,[71]ESTOQUE!$F$3:$L$162,7,0)</f>
        <v>A</v>
      </c>
      <c r="H103" s="459">
        <v>50</v>
      </c>
      <c r="I103" s="427">
        <f>IFERROR(VLOOKUP(C103,ESTOQUE!$F$3:$M$190,8,0),0)</f>
        <v>533300</v>
      </c>
      <c r="J103" s="428">
        <f>_xlfn.XLOOKUP(C103,Mapa!$F:$F,Mapa!$N:$N,0,0)</f>
        <v>0</v>
      </c>
      <c r="K103" s="427">
        <f>IFERROR(_xlfn.XLOOKUP(C103,Mapa!$F:$F,Mapa!$O:$O),0)</f>
        <v>0</v>
      </c>
      <c r="L103" s="428">
        <f>J103*4.1</f>
        <v>0</v>
      </c>
      <c r="M103" s="428">
        <f t="shared" si="13"/>
        <v>0</v>
      </c>
      <c r="N103" s="435"/>
      <c r="O103" s="314">
        <f>VLOOKUP(C103,'PF-PMC'!$D$6:$AB$153,24,0)</f>
        <v>37.617523692847158</v>
      </c>
      <c r="P103" s="314" t="str">
        <f>VLOOKUP(C103,'PF-PMC'!$D$6:$AB$153,25,0)</f>
        <v>-</v>
      </c>
      <c r="Q103" s="305">
        <f>_xlfn.XLOOKUP(C103,'[72]LISTA PREÇO 2026'!$D:$D,'[72]LISTA PREÇO 2026'!$K:$K)</f>
        <v>13.95</v>
      </c>
      <c r="R103" s="439">
        <v>0.15</v>
      </c>
      <c r="S103" s="414"/>
      <c r="T103" s="437">
        <f t="shared" si="12"/>
        <v>0</v>
      </c>
      <c r="U103" s="225">
        <f>_xlfn.XLOOKUP(C103,[73]RETAIL!C:C,[73]RETAIL!V:V)</f>
        <v>0</v>
      </c>
      <c r="V103" s="429"/>
      <c r="W103" s="15">
        <f>_xlfn.XLOOKUP(C103,[74]Tabela!$B:$B,[74]Tabela!$C:$C,0,0)</f>
        <v>0</v>
      </c>
      <c r="X103" s="438">
        <f>W103-S103</f>
        <v>0</v>
      </c>
      <c r="Y103" s="490">
        <v>11.85</v>
      </c>
    </row>
    <row r="104" spans="1:26" s="440" customFormat="1" x14ac:dyDescent="0.25">
      <c r="A104" s="256" t="s">
        <v>124</v>
      </c>
      <c r="B104" s="309" t="s">
        <v>421</v>
      </c>
      <c r="C104" s="257">
        <v>7898133136054</v>
      </c>
      <c r="D104" s="272">
        <v>30049099</v>
      </c>
      <c r="E104" s="262">
        <v>15000453</v>
      </c>
      <c r="F104" s="271" t="s">
        <v>431</v>
      </c>
      <c r="G104" s="308" t="str">
        <f>VLOOKUP(C104,[71]ESTOQUE!$F$3:$L$162,7,0)</f>
        <v xml:space="preserve"> - </v>
      </c>
      <c r="H104" s="272">
        <v>50</v>
      </c>
      <c r="I104" s="345">
        <f>IFERROR(VLOOKUP(C104,ESTOQUE!$F$3:$M$190,8,0),0)</f>
        <v>39900</v>
      </c>
      <c r="J104" s="410">
        <f>_xlfn.XLOOKUP(C104,Mapa!$F:$F,Mapa!$N:$N,0,0)</f>
        <v>0</v>
      </c>
      <c r="K104" s="345">
        <f>IFERROR(_xlfn.XLOOKUP(C104,Mapa!$F:$F,Mapa!$O:$O),0)</f>
        <v>0</v>
      </c>
      <c r="L104" s="410">
        <f>J104*4.1</f>
        <v>0</v>
      </c>
      <c r="M104" s="410">
        <f t="shared" si="13"/>
        <v>0</v>
      </c>
      <c r="N104" s="411"/>
      <c r="O104" s="412">
        <f>VLOOKUP(C104,'PF-PMC'!$D$6:$AB$153,24,0)</f>
        <v>49.873261595927346</v>
      </c>
      <c r="P104" s="412" t="str">
        <f>VLOOKUP(C104,'PF-PMC'!$D$6:$AB$153,25,0)</f>
        <v>-</v>
      </c>
      <c r="Q104" s="305">
        <f>_xlfn.XLOOKUP(C104,'[72]LISTA PREÇO 2026'!$D:$D,'[72]LISTA PREÇO 2026'!$K:$K)</f>
        <v>18.38</v>
      </c>
      <c r="R104" s="439"/>
      <c r="S104" s="414"/>
      <c r="T104" s="300">
        <f t="shared" si="12"/>
        <v>0</v>
      </c>
      <c r="U104" s="15">
        <f>_xlfn.XLOOKUP(C104,[73]RETAIL!C:C,[73]RETAIL!V:V)</f>
        <v>0</v>
      </c>
      <c r="V104" s="15"/>
      <c r="W104" s="15">
        <f>_xlfn.XLOOKUP(C104,[74]Tabela!$B:$B,[74]Tabela!$C:$C,0,0)</f>
        <v>0</v>
      </c>
      <c r="X104" s="15"/>
      <c r="Y104" s="461"/>
    </row>
    <row r="105" spans="1:26" s="440" customFormat="1" x14ac:dyDescent="0.25">
      <c r="A105" s="267" t="s">
        <v>124</v>
      </c>
      <c r="B105" s="424" t="s">
        <v>421</v>
      </c>
      <c r="C105" s="457">
        <v>7899470807652</v>
      </c>
      <c r="D105" s="425">
        <v>30049099</v>
      </c>
      <c r="E105" s="426">
        <v>15000212</v>
      </c>
      <c r="F105" s="458" t="s">
        <v>232</v>
      </c>
      <c r="G105" s="434" t="str">
        <f>VLOOKUP(C105,[71]ESTOQUE!$F$3:$L$162,7,0)</f>
        <v>B</v>
      </c>
      <c r="H105" s="459">
        <v>50</v>
      </c>
      <c r="I105" s="427">
        <f>IFERROR(VLOOKUP(C105,ESTOQUE!$F$3:$M$190,8,0),0)</f>
        <v>316000</v>
      </c>
      <c r="J105" s="428">
        <f>_xlfn.XLOOKUP(C105,Mapa!$F:$F,Mapa!$N:$N,0,0)</f>
        <v>0</v>
      </c>
      <c r="K105" s="427">
        <f>IFERROR(_xlfn.XLOOKUP(C105,Mapa!$F:$F,Mapa!$O:$O),0)</f>
        <v>0</v>
      </c>
      <c r="L105" s="428">
        <f>J105*4.1</f>
        <v>0</v>
      </c>
      <c r="M105" s="428">
        <f t="shared" si="13"/>
        <v>0</v>
      </c>
      <c r="N105" s="435"/>
      <c r="O105" s="314">
        <f>VLOOKUP(C105,'PF-PMC'!$D$6:$AB$153,24,0)</f>
        <v>67.000570406916211</v>
      </c>
      <c r="P105" s="314" t="str">
        <f>VLOOKUP(C105,'PF-PMC'!$D$6:$AB$153,25,0)</f>
        <v>-</v>
      </c>
      <c r="Q105" s="305">
        <f>_xlfn.XLOOKUP(C105,'[72]LISTA PREÇO 2026'!$D:$D,'[72]LISTA PREÇO 2026'!$K:$K)</f>
        <v>24.86</v>
      </c>
      <c r="R105" s="439">
        <v>0.15</v>
      </c>
      <c r="S105" s="414"/>
      <c r="T105" s="437">
        <f t="shared" si="12"/>
        <v>0</v>
      </c>
      <c r="U105" s="225">
        <f>_xlfn.XLOOKUP(C105,[73]RETAIL!C:C,[73]RETAIL!V:V)</f>
        <v>0</v>
      </c>
      <c r="V105" s="429"/>
      <c r="W105" s="15">
        <f>_xlfn.XLOOKUP(C105,[74]Tabela!$B:$B,[74]Tabela!$C:$C,0,0)</f>
        <v>0</v>
      </c>
      <c r="X105" s="438">
        <f>W105-S105</f>
        <v>0</v>
      </c>
      <c r="Y105" s="490">
        <v>21.13</v>
      </c>
    </row>
    <row r="106" spans="1:26" s="226" customFormat="1" x14ac:dyDescent="0.25">
      <c r="A106" s="267" t="s">
        <v>124</v>
      </c>
      <c r="B106" s="424" t="s">
        <v>421</v>
      </c>
      <c r="C106" s="457">
        <v>7899470807669</v>
      </c>
      <c r="D106" s="425">
        <v>30049099</v>
      </c>
      <c r="E106" s="426">
        <v>15000209</v>
      </c>
      <c r="F106" s="458" t="s">
        <v>432</v>
      </c>
      <c r="G106" s="434" t="str">
        <f>VLOOKUP(C106,[71]ESTOQUE!$F$3:$L$162,7,0)</f>
        <v>B</v>
      </c>
      <c r="H106" s="459">
        <v>100</v>
      </c>
      <c r="I106" s="427">
        <f>IFERROR(VLOOKUP(C106,ESTOQUE!$F$3:$M$190,8,0),0)</f>
        <v>1600</v>
      </c>
      <c r="J106" s="428">
        <f>_xlfn.XLOOKUP(C106,Mapa!$F:$F,Mapa!$N:$N,0,0)</f>
        <v>0</v>
      </c>
      <c r="K106" s="427">
        <f>IFERROR(_xlfn.XLOOKUP(C106,Mapa!$F:$F,Mapa!$O:$O),0)</f>
        <v>0</v>
      </c>
      <c r="L106" s="428">
        <f>J106*4.1</f>
        <v>0</v>
      </c>
      <c r="M106" s="428">
        <f t="shared" si="13"/>
        <v>0</v>
      </c>
      <c r="N106" s="435"/>
      <c r="O106" s="314">
        <f>VLOOKUP(C106,'PF-PMC'!$D$6:$AB$153,24,0)</f>
        <v>88.461259629798633</v>
      </c>
      <c r="P106" s="314" t="str">
        <f>VLOOKUP(C106,'PF-PMC'!$D$6:$AB$153,25,0)</f>
        <v>-</v>
      </c>
      <c r="Q106" s="305">
        <f>_xlfn.XLOOKUP(C106,'[72]LISTA PREÇO 2026'!$D:$D,'[72]LISTA PREÇO 2026'!$K:$K)</f>
        <v>32.4</v>
      </c>
      <c r="R106" s="439">
        <v>0.15</v>
      </c>
      <c r="S106" s="414"/>
      <c r="T106" s="437">
        <f t="shared" si="12"/>
        <v>0</v>
      </c>
      <c r="U106" s="225">
        <f>_xlfn.XLOOKUP(C106,[73]RETAIL!C:C,[73]RETAIL!V:V)</f>
        <v>0</v>
      </c>
      <c r="V106" s="429"/>
      <c r="W106" s="15">
        <f>_xlfn.XLOOKUP(C106,[74]Tabela!$B:$B,[74]Tabela!$C:$C,0,0)</f>
        <v>0</v>
      </c>
      <c r="X106" s="438">
        <f>W106-S106</f>
        <v>0</v>
      </c>
      <c r="Y106" s="490">
        <v>27.54</v>
      </c>
    </row>
    <row r="107" spans="1:26" s="226" customFormat="1" x14ac:dyDescent="0.25">
      <c r="A107" s="256" t="s">
        <v>124</v>
      </c>
      <c r="B107" s="309"/>
      <c r="C107" s="257">
        <v>7899470808598</v>
      </c>
      <c r="D107" s="271"/>
      <c r="E107" s="257"/>
      <c r="F107" s="271" t="s">
        <v>1157</v>
      </c>
      <c r="G107" s="308"/>
      <c r="H107" s="272">
        <v>24</v>
      </c>
      <c r="I107" s="345"/>
      <c r="J107" s="410"/>
      <c r="K107" s="345"/>
      <c r="L107" s="410"/>
      <c r="M107" s="410"/>
      <c r="N107" s="411"/>
      <c r="O107" s="412">
        <v>270.5</v>
      </c>
      <c r="P107" s="412">
        <v>362.87</v>
      </c>
      <c r="Q107" s="305">
        <f>_xlfn.XLOOKUP(C107,'[72]LISTA PREÇO 2026'!$D:$D,'[72]LISTA PREÇO 2026'!$K:$K)</f>
        <v>79.2</v>
      </c>
      <c r="R107" s="439"/>
      <c r="S107" s="414"/>
      <c r="T107" s="300">
        <f t="shared" si="12"/>
        <v>0</v>
      </c>
      <c r="U107" s="15"/>
      <c r="V107" s="15"/>
      <c r="W107" s="15"/>
      <c r="X107" s="15"/>
      <c r="Y107" s="461"/>
    </row>
    <row r="108" spans="1:26" s="226" customFormat="1" x14ac:dyDescent="0.25">
      <c r="A108" s="256" t="s">
        <v>411</v>
      </c>
      <c r="B108" s="307" t="s">
        <v>422</v>
      </c>
      <c r="C108" s="257">
        <v>7899898601726</v>
      </c>
      <c r="D108" s="345">
        <v>21069030</v>
      </c>
      <c r="E108" s="479">
        <v>15000330</v>
      </c>
      <c r="F108" s="310" t="s">
        <v>413</v>
      </c>
      <c r="G108" s="308" t="str">
        <f>VLOOKUP(C108,[71]ESTOQUE!$F$3:$L$162,7,0)</f>
        <v>C</v>
      </c>
      <c r="H108" s="272">
        <v>50</v>
      </c>
      <c r="I108" s="345">
        <f>IFERROR(VLOOKUP(C108,ESTOQUE!$F$3:$M$190,8,0),0)</f>
        <v>50</v>
      </c>
      <c r="J108" s="410">
        <f>_xlfn.XLOOKUP(C108,Mapa!$F:$F,Mapa!$N:$N,0,0)</f>
        <v>0</v>
      </c>
      <c r="K108" s="345">
        <f>IFERROR(_xlfn.XLOOKUP(C108,Mapa!$F:$F,Mapa!$O:$O),0)</f>
        <v>0</v>
      </c>
      <c r="L108" s="410">
        <f t="shared" ref="L108:L114" si="14">J108*4.1</f>
        <v>0</v>
      </c>
      <c r="M108" s="410">
        <f t="shared" ref="M108:M133" si="15">L108-K108</f>
        <v>0</v>
      </c>
      <c r="N108" s="411"/>
      <c r="O108" s="412">
        <f>VLOOKUP(C108,'PF-PMC'!$D$6:$AB$153,24,0)</f>
        <v>40.343931025359765</v>
      </c>
      <c r="P108" s="412" t="str">
        <f>VLOOKUP(C108,'PF-PMC'!$D$6:$AB$153,25,0)</f>
        <v>-</v>
      </c>
      <c r="Q108" s="305">
        <f>_xlfn.XLOOKUP(C108,'[72]LISTA PREÇO 2026'!$D:$D,'[72]LISTA PREÇO 2026'!$K:$K)</f>
        <v>15.24</v>
      </c>
      <c r="R108" s="439"/>
      <c r="S108" s="414"/>
      <c r="T108" s="300">
        <f t="shared" si="12"/>
        <v>0</v>
      </c>
      <c r="U108" s="15">
        <f>_xlfn.XLOOKUP(C108,[73]RETAIL!C:C,[73]RETAIL!V:V)</f>
        <v>0</v>
      </c>
      <c r="V108" s="15"/>
      <c r="W108" s="15"/>
      <c r="X108" s="15"/>
      <c r="Y108" s="461"/>
    </row>
    <row r="109" spans="1:26" s="226" customFormat="1" x14ac:dyDescent="0.25">
      <c r="A109" s="256" t="s">
        <v>411</v>
      </c>
      <c r="B109" s="309" t="s">
        <v>422</v>
      </c>
      <c r="C109" s="257">
        <v>7899898601719</v>
      </c>
      <c r="D109" s="272">
        <v>21069030</v>
      </c>
      <c r="E109" s="262">
        <v>15000329</v>
      </c>
      <c r="F109" s="310" t="s">
        <v>401</v>
      </c>
      <c r="G109" s="308" t="str">
        <f>VLOOKUP(C109,[71]ESTOQUE!$F$3:$L$162,7,0)</f>
        <v>B</v>
      </c>
      <c r="H109" s="269">
        <v>50</v>
      </c>
      <c r="I109" s="345">
        <f>IFERROR(VLOOKUP(C109,ESTOQUE!$F$3:$M$190,8,0),0)</f>
        <v>32700</v>
      </c>
      <c r="J109" s="410">
        <f>_xlfn.XLOOKUP(C109,Mapa!$F:$F,Mapa!$N:$N,0,0)</f>
        <v>0</v>
      </c>
      <c r="K109" s="345">
        <f>IFERROR(_xlfn.XLOOKUP(C109,Mapa!$F:$F,Mapa!$O:$O),0)</f>
        <v>0</v>
      </c>
      <c r="L109" s="410">
        <f t="shared" si="14"/>
        <v>0</v>
      </c>
      <c r="M109" s="410">
        <f t="shared" si="15"/>
        <v>0</v>
      </c>
      <c r="N109" s="411"/>
      <c r="O109" s="412">
        <f>VLOOKUP(C109,'PF-PMC'!$D$6:$AB$153,24,0)</f>
        <v>30.376791848833566</v>
      </c>
      <c r="P109" s="412" t="str">
        <f>VLOOKUP(C109,'PF-PMC'!$D$6:$AB$153,25,0)</f>
        <v>-</v>
      </c>
      <c r="Q109" s="305">
        <f>_xlfn.XLOOKUP(C109,'[72]LISTA PREÇO 2026'!$D:$D,'[72]LISTA PREÇO 2026'!$K:$K)</f>
        <v>11.48</v>
      </c>
      <c r="R109" s="439"/>
      <c r="S109" s="414"/>
      <c r="T109" s="300">
        <f t="shared" si="12"/>
        <v>0</v>
      </c>
      <c r="U109" s="15">
        <f>_xlfn.XLOOKUP(C109,[73]RETAIL!C:C,[73]RETAIL!V:V)</f>
        <v>0</v>
      </c>
      <c r="V109" s="15"/>
      <c r="W109" s="15">
        <f>_xlfn.XLOOKUP(C109,[74]Tabela!$B:$B,[74]Tabela!$C:$C,0,0)</f>
        <v>0</v>
      </c>
      <c r="X109" s="15"/>
      <c r="Y109" s="461"/>
    </row>
    <row r="110" spans="1:26" s="226" customFormat="1" x14ac:dyDescent="0.25">
      <c r="A110" s="256" t="s">
        <v>411</v>
      </c>
      <c r="B110" s="475" t="s">
        <v>422</v>
      </c>
      <c r="C110" s="451">
        <v>7899898601788</v>
      </c>
      <c r="D110" s="475">
        <v>21069030</v>
      </c>
      <c r="E110" s="475">
        <v>15000350</v>
      </c>
      <c r="F110" s="454" t="s">
        <v>405</v>
      </c>
      <c r="G110" s="441" t="str">
        <f>VLOOKUP(C110,[71]ESTOQUE!$F$3:$L$162,7,0)</f>
        <v>A</v>
      </c>
      <c r="H110" s="453">
        <v>100</v>
      </c>
      <c r="I110" s="412">
        <f>IFERROR(VLOOKUP(C110,ESTOQUE!$F$3:$M$190,8,0),0)</f>
        <v>100</v>
      </c>
      <c r="J110" s="412">
        <f>_xlfn.XLOOKUP(C110,Mapa!$F:$F,Mapa!$N:$N,0,0)</f>
        <v>0</v>
      </c>
      <c r="K110" s="412">
        <f>IFERROR(_xlfn.XLOOKUP(C110,Mapa!$F:$F,Mapa!$O:$O),0)</f>
        <v>0</v>
      </c>
      <c r="L110" s="412">
        <f t="shared" si="14"/>
        <v>0</v>
      </c>
      <c r="M110" s="412">
        <f t="shared" si="15"/>
        <v>0</v>
      </c>
      <c r="N110" s="412"/>
      <c r="O110" s="412">
        <f>VLOOKUP(C110,'PF-PMC'!$D$6:$AB$153,24,0)</f>
        <v>23.350241578322496</v>
      </c>
      <c r="P110" s="412" t="str">
        <f>VLOOKUP(C110,'PF-PMC'!$D$6:$AB$153,25,0)</f>
        <v>-</v>
      </c>
      <c r="Q110" s="305">
        <f>_xlfn.XLOOKUP(C110,'[72]LISTA PREÇO 2026'!$D:$D,'[72]LISTA PREÇO 2026'!$K:$K)</f>
        <v>8.6300000000000008</v>
      </c>
      <c r="R110" s="439">
        <v>0.3</v>
      </c>
      <c r="S110" s="414"/>
      <c r="T110" s="449">
        <f t="shared" si="12"/>
        <v>0</v>
      </c>
      <c r="U110" s="443">
        <f>S110*R110</f>
        <v>0</v>
      </c>
      <c r="V110" s="447">
        <f>Q110-(Q110*R110)</f>
        <v>6.0410000000000004</v>
      </c>
      <c r="W110" s="15">
        <f>_xlfn.XLOOKUP(C110,[74]Tabela!$B:$B,[74]Tabela!$C:$C,0,0)</f>
        <v>0</v>
      </c>
      <c r="X110" s="225"/>
      <c r="Y110" s="490">
        <v>6.04</v>
      </c>
    </row>
    <row r="111" spans="1:26" s="226" customFormat="1" x14ac:dyDescent="0.25">
      <c r="A111" s="263" t="s">
        <v>124</v>
      </c>
      <c r="B111" s="424" t="s">
        <v>421</v>
      </c>
      <c r="C111" s="457">
        <v>7899470800882</v>
      </c>
      <c r="D111" s="425">
        <v>30049099</v>
      </c>
      <c r="E111" s="426">
        <v>15000106</v>
      </c>
      <c r="F111" s="458" t="s">
        <v>368</v>
      </c>
      <c r="G111" s="434" t="str">
        <f>VLOOKUP(C111,[71]ESTOQUE!$F$3:$L$162,7,0)</f>
        <v>C</v>
      </c>
      <c r="H111" s="459">
        <v>50</v>
      </c>
      <c r="I111" s="427">
        <f>IFERROR(VLOOKUP(C111,ESTOQUE!$F$3:$M$190,8,0),0)</f>
        <v>80550</v>
      </c>
      <c r="J111" s="428">
        <f>_xlfn.XLOOKUP(C111,Mapa!$F:$F,Mapa!$N:$N,0,0)</f>
        <v>0</v>
      </c>
      <c r="K111" s="427">
        <f>IFERROR(_xlfn.XLOOKUP(C111,Mapa!$F:$F,Mapa!$O:$O),0)</f>
        <v>0</v>
      </c>
      <c r="L111" s="428">
        <f t="shared" si="14"/>
        <v>0</v>
      </c>
      <c r="M111" s="428">
        <f t="shared" si="15"/>
        <v>0</v>
      </c>
      <c r="N111" s="435"/>
      <c r="O111" s="314">
        <f>VLOOKUP(C111,'PF-PMC'!$D$6:$AB$153,24,0)</f>
        <v>46.055441449306088</v>
      </c>
      <c r="P111" s="314" t="str">
        <f>VLOOKUP(C111,'PF-PMC'!$D$6:$AB$153,25,0)</f>
        <v>-</v>
      </c>
      <c r="Q111" s="305">
        <f>_xlfn.XLOOKUP(C111,'[72]LISTA PREÇO 2026'!$D:$D,'[72]LISTA PREÇO 2026'!$K:$K)</f>
        <v>17.03</v>
      </c>
      <c r="R111" s="439"/>
      <c r="S111" s="414"/>
      <c r="T111" s="437">
        <f t="shared" si="12"/>
        <v>0</v>
      </c>
      <c r="U111" s="225">
        <f>_xlfn.XLOOKUP(C111,[73]RETAIL!C:C,[73]RETAIL!V:V)</f>
        <v>0</v>
      </c>
      <c r="V111" s="429"/>
      <c r="W111" s="15">
        <f>_xlfn.XLOOKUP(C111,[74]Tabela!$B:$B,[74]Tabela!$C:$C,0,0)</f>
        <v>0</v>
      </c>
      <c r="X111" s="438">
        <f>W111-S111</f>
        <v>0</v>
      </c>
      <c r="Y111" s="461"/>
    </row>
    <row r="112" spans="1:26" x14ac:dyDescent="0.25">
      <c r="A112" s="256" t="s">
        <v>411</v>
      </c>
      <c r="B112" s="309" t="s">
        <v>422</v>
      </c>
      <c r="C112" s="257">
        <v>7899898601566</v>
      </c>
      <c r="D112" s="272">
        <v>21069030</v>
      </c>
      <c r="E112" s="262">
        <v>15000264</v>
      </c>
      <c r="F112" s="271" t="s">
        <v>295</v>
      </c>
      <c r="G112" s="308" t="str">
        <f>VLOOKUP(C112,[71]ESTOQUE!$F$3:$L$162,7,0)</f>
        <v xml:space="preserve"> - </v>
      </c>
      <c r="H112" s="272">
        <v>100</v>
      </c>
      <c r="I112" s="345">
        <f>IFERROR(VLOOKUP(C112,ESTOQUE!$F$3:$M$190,8,0),0)</f>
        <v>62600</v>
      </c>
      <c r="J112" s="410">
        <f>_xlfn.XLOOKUP(C112,Mapa!$F:$F,Mapa!$N:$N,0,0)</f>
        <v>0</v>
      </c>
      <c r="K112" s="345">
        <f>IFERROR(_xlfn.XLOOKUP(C112,Mapa!$F:$F,Mapa!$O:$O),0)</f>
        <v>0</v>
      </c>
      <c r="L112" s="410">
        <f t="shared" si="14"/>
        <v>0</v>
      </c>
      <c r="M112" s="410">
        <f t="shared" si="15"/>
        <v>0</v>
      </c>
      <c r="N112" s="411"/>
      <c r="O112" s="412">
        <f>VLOOKUP(C112,'PF-PMC'!$D$6:$AB$153,24,0)</f>
        <v>32.424926900783476</v>
      </c>
      <c r="P112" s="412" t="str">
        <f>VLOOKUP(C112,'PF-PMC'!$D$6:$AB$153,25,0)</f>
        <v>-</v>
      </c>
      <c r="Q112" s="305">
        <f>_xlfn.XLOOKUP(C112,'[72]LISTA PREÇO 2026'!$D:$D,'[72]LISTA PREÇO 2026'!$K:$K)</f>
        <v>12.71</v>
      </c>
      <c r="R112" s="413" t="str">
        <f>IFERROR(VLOOKUP(C112,Promoção!$C$2:$F$25,4,0),"-")</f>
        <v>-</v>
      </c>
      <c r="S112" s="414"/>
      <c r="T112" s="300">
        <f t="shared" si="12"/>
        <v>0</v>
      </c>
      <c r="U112" s="15">
        <f>_xlfn.XLOOKUP(C112,[73]RETAIL!C:C,[73]RETAIL!V:V)</f>
        <v>0</v>
      </c>
      <c r="W112" s="15">
        <f>_xlfn.XLOOKUP(C112,[74]Tabela!$B:$B,[74]Tabela!$C:$C,0,0)</f>
        <v>0</v>
      </c>
      <c r="Y112" s="461"/>
    </row>
    <row r="113" spans="1:25" x14ac:dyDescent="0.25">
      <c r="A113" s="256" t="s">
        <v>124</v>
      </c>
      <c r="B113" s="309" t="s">
        <v>421</v>
      </c>
      <c r="C113" s="257">
        <v>7899470808314</v>
      </c>
      <c r="D113" s="272" t="s">
        <v>91</v>
      </c>
      <c r="E113" s="262">
        <v>15000426</v>
      </c>
      <c r="F113" s="271" t="s">
        <v>424</v>
      </c>
      <c r="G113" s="308" t="str">
        <f>VLOOKUP(C113,[71]ESTOQUE!$F$3:$L$162,7,0)</f>
        <v>C</v>
      </c>
      <c r="H113" s="272">
        <v>100</v>
      </c>
      <c r="I113" s="345">
        <f>IFERROR(VLOOKUP(C113,ESTOQUE!$F$3:$M$190,8,0),0)</f>
        <v>175600</v>
      </c>
      <c r="J113" s="410">
        <f>_xlfn.XLOOKUP(C113,Mapa!$F:$F,Mapa!$N:$N,0,0)</f>
        <v>0</v>
      </c>
      <c r="K113" s="345">
        <f>IFERROR(_xlfn.XLOOKUP(C113,Mapa!$F:$F,Mapa!$O:$O),0)</f>
        <v>0</v>
      </c>
      <c r="L113" s="410">
        <f t="shared" si="14"/>
        <v>0</v>
      </c>
      <c r="M113" s="410">
        <f t="shared" si="15"/>
        <v>0</v>
      </c>
      <c r="N113" s="411"/>
      <c r="O113" s="412">
        <f>VLOOKUP(C113,'PF-PMC'!$D$6:$AB$153,24,0)</f>
        <v>13.880754052045763</v>
      </c>
      <c r="P113" s="412" t="str">
        <f>VLOOKUP(C113,'PF-PMC'!$D$6:$AB$153,25,0)</f>
        <v>-</v>
      </c>
      <c r="Q113" s="305">
        <f>_xlfn.XLOOKUP(C113,'[72]LISTA PREÇO 2026'!$D:$D,'[72]LISTA PREÇO 2026'!$K:$K)</f>
        <v>5.04</v>
      </c>
      <c r="R113" s="413" t="str">
        <f>IFERROR(VLOOKUP(C113,Promoção!$C$2:$F$25,4,0),"-")</f>
        <v>-</v>
      </c>
      <c r="S113" s="414"/>
      <c r="T113" s="300">
        <f t="shared" si="12"/>
        <v>0</v>
      </c>
      <c r="U113" s="15">
        <f>_xlfn.XLOOKUP(C113,[73]RETAIL!C:C,[73]RETAIL!V:V)</f>
        <v>0</v>
      </c>
      <c r="W113" s="15">
        <f>_xlfn.XLOOKUP(C113,[74]Tabela!$B:$B,[74]Tabela!$C:$C,0,0)</f>
        <v>0</v>
      </c>
      <c r="Y113" s="461"/>
    </row>
    <row r="114" spans="1:25" x14ac:dyDescent="0.25">
      <c r="A114" s="256" t="s">
        <v>124</v>
      </c>
      <c r="B114" s="309" t="s">
        <v>421</v>
      </c>
      <c r="C114" s="257">
        <v>7899470808321</v>
      </c>
      <c r="D114" s="272" t="s">
        <v>91</v>
      </c>
      <c r="E114" s="262">
        <v>15000427</v>
      </c>
      <c r="F114" s="271" t="s">
        <v>425</v>
      </c>
      <c r="G114" s="308" t="str">
        <f>VLOOKUP(C114,[71]ESTOQUE!$F$3:$L$162,7,0)</f>
        <v>A</v>
      </c>
      <c r="H114" s="272">
        <v>100</v>
      </c>
      <c r="I114" s="345">
        <f>IFERROR(VLOOKUP(C114,ESTOQUE!$F$3:$M$190,8,0),0)</f>
        <v>35800</v>
      </c>
      <c r="J114" s="410">
        <f>_xlfn.XLOOKUP(C114,Mapa!$F:$F,Mapa!$N:$N,0,0)</f>
        <v>0</v>
      </c>
      <c r="K114" s="345">
        <f>IFERROR(_xlfn.XLOOKUP(C114,Mapa!$F:$F,Mapa!$O:$O),0)</f>
        <v>0</v>
      </c>
      <c r="L114" s="410">
        <f t="shared" si="14"/>
        <v>0</v>
      </c>
      <c r="M114" s="410">
        <f t="shared" si="15"/>
        <v>0</v>
      </c>
      <c r="N114" s="411"/>
      <c r="O114" s="412">
        <f>VLOOKUP(C114,'PF-PMC'!$D$6:$AB$153,24,0)</f>
        <v>13.479533836358293</v>
      </c>
      <c r="P114" s="412" t="str">
        <f>VLOOKUP(C114,'PF-PMC'!$D$6:$AB$153,25,0)</f>
        <v>-</v>
      </c>
      <c r="Q114" s="305">
        <f>_xlfn.XLOOKUP(C114,'[72]LISTA PREÇO 2026'!$D:$D,'[72]LISTA PREÇO 2026'!$K:$K)</f>
        <v>4.9400000000000004</v>
      </c>
      <c r="R114" s="413" t="str">
        <f>IFERROR(VLOOKUP(C114,Promoção!$C$2:$F$25,4,0),"-")</f>
        <v>-</v>
      </c>
      <c r="S114" s="414"/>
      <c r="T114" s="300">
        <f t="shared" si="12"/>
        <v>0</v>
      </c>
      <c r="U114" s="15">
        <f>_xlfn.XLOOKUP(C114,[73]RETAIL!C:C,[73]RETAIL!V:V)</f>
        <v>0</v>
      </c>
      <c r="W114" s="15">
        <f>_xlfn.XLOOKUP(C114,[74]Tabela!$B:$B,[74]Tabela!$C:$C,0,0)</f>
        <v>0</v>
      </c>
      <c r="Y114" s="461"/>
    </row>
    <row r="115" spans="1:25" x14ac:dyDescent="0.25">
      <c r="A115" s="256" t="s">
        <v>124</v>
      </c>
      <c r="B115" s="309" t="s">
        <v>421</v>
      </c>
      <c r="C115" s="257">
        <v>7899470808338</v>
      </c>
      <c r="D115" s="272">
        <v>30049045</v>
      </c>
      <c r="E115" s="262">
        <v>15000429</v>
      </c>
      <c r="F115" s="271" t="s">
        <v>426</v>
      </c>
      <c r="G115" s="308" t="str">
        <f>VLOOKUP(C115,[71]ESTOQUE!$F$3:$L$162,7,0)</f>
        <v>C</v>
      </c>
      <c r="H115" s="272">
        <v>200</v>
      </c>
      <c r="I115" s="345">
        <f>IFERROR(VLOOKUP(C115,ESTOQUE!$F$3:$M$190,8,0),0)</f>
        <v>1127400</v>
      </c>
      <c r="J115" s="410">
        <f>_xlfn.XLOOKUP(C115,Mapa!$F:$F,Mapa!$N:$N,0,0)</f>
        <v>0</v>
      </c>
      <c r="K115" s="345">
        <f>IFERROR(_xlfn.XLOOKUP(C115,Mapa!$F:$F,Mapa!$O:$O),0)</f>
        <v>0</v>
      </c>
      <c r="L115" s="410">
        <f>J115*4.2</f>
        <v>0</v>
      </c>
      <c r="M115" s="410">
        <f t="shared" si="15"/>
        <v>0</v>
      </c>
      <c r="N115" s="411"/>
      <c r="O115" s="412">
        <f>VLOOKUP(C115,'PF-PMC'!$D$6:$AB$153,24,0)</f>
        <v>6.3409490404494981</v>
      </c>
      <c r="P115" s="412" t="str">
        <f>VLOOKUP(C115,'PF-PMC'!$D$6:$AB$153,25,0)</f>
        <v>-</v>
      </c>
      <c r="Q115" s="305">
        <f>_xlfn.XLOOKUP(C115,'[72]LISTA PREÇO 2026'!$D:$D,'[72]LISTA PREÇO 2026'!$K:$K)</f>
        <v>2.2999999999999998</v>
      </c>
      <c r="R115" s="413" t="str">
        <f>IFERROR(VLOOKUP(C115,Promoção!$C$2:$F$25,4,0),"-")</f>
        <v>-</v>
      </c>
      <c r="S115" s="414"/>
      <c r="T115" s="300">
        <f t="shared" si="12"/>
        <v>0</v>
      </c>
      <c r="U115" s="15">
        <f>_xlfn.XLOOKUP(C115,[73]RETAIL!C:C,[73]RETAIL!V:V)</f>
        <v>0</v>
      </c>
      <c r="W115" s="15">
        <f>_xlfn.XLOOKUP(C115,[74]Tabela!$B:$B,[74]Tabela!$C:$C,0,0)</f>
        <v>0</v>
      </c>
      <c r="Y115" s="461"/>
    </row>
    <row r="116" spans="1:25" x14ac:dyDescent="0.25">
      <c r="A116" s="256" t="s">
        <v>124</v>
      </c>
      <c r="B116" s="309"/>
      <c r="C116" s="257">
        <v>7899470805221</v>
      </c>
      <c r="D116" s="271" t="s">
        <v>1146</v>
      </c>
      <c r="E116" s="257">
        <v>15000110</v>
      </c>
      <c r="F116" s="271" t="s">
        <v>372</v>
      </c>
      <c r="G116" s="308" t="s">
        <v>1014</v>
      </c>
      <c r="H116" s="272">
        <v>100</v>
      </c>
      <c r="I116" s="345">
        <v>0</v>
      </c>
      <c r="J116" s="410">
        <f>IFERROR(VLOOKUP(C116,'[75]Mapa WW DF'!$F$3:$O$124,9,0),0)</f>
        <v>0</v>
      </c>
      <c r="K116" s="345">
        <f>IFERROR(VLOOKUP(C116,'[75]Mapa WW DF'!$F$3:$O$124,10,0),0)</f>
        <v>0</v>
      </c>
      <c r="L116" s="410">
        <f>J116*4.2</f>
        <v>0</v>
      </c>
      <c r="M116" s="410">
        <f t="shared" si="15"/>
        <v>0</v>
      </c>
      <c r="N116" s="411"/>
      <c r="O116" s="412">
        <v>94.97</v>
      </c>
      <c r="P116" s="412">
        <v>127.4</v>
      </c>
      <c r="Q116" s="305">
        <f>_xlfn.XLOOKUP(C116,'[72]LISTA PREÇO 2026'!$D:$D,'[72]LISTA PREÇO 2026'!$K:$K)</f>
        <v>15.19</v>
      </c>
      <c r="R116" s="413"/>
      <c r="S116" s="414"/>
      <c r="T116" s="300">
        <f t="shared" si="12"/>
        <v>0</v>
      </c>
      <c r="U116" s="444">
        <f>T116*Q116</f>
        <v>0</v>
      </c>
      <c r="Y116" s="461"/>
    </row>
    <row r="117" spans="1:25" x14ac:dyDescent="0.25">
      <c r="A117" s="462" t="s">
        <v>124</v>
      </c>
      <c r="B117" s="309" t="s">
        <v>421</v>
      </c>
      <c r="C117" s="463">
        <v>7899470808130</v>
      </c>
      <c r="D117" s="272">
        <v>30045090</v>
      </c>
      <c r="E117" s="262">
        <v>15000364</v>
      </c>
      <c r="F117" s="465" t="s">
        <v>373</v>
      </c>
      <c r="G117" s="466" t="str">
        <f>VLOOKUP(C117,[71]ESTOQUE!$F$3:$L$162,7,0)</f>
        <v>A</v>
      </c>
      <c r="H117" s="464">
        <v>50</v>
      </c>
      <c r="I117" s="345">
        <f>IFERROR(VLOOKUP(C117,ESTOQUE!$F$3:$M$190,8,0),0)</f>
        <v>50</v>
      </c>
      <c r="J117" s="410">
        <f>_xlfn.XLOOKUP(C117,Mapa!$F:$F,Mapa!$N:$N,0,0)</f>
        <v>0</v>
      </c>
      <c r="K117" s="345">
        <f>IFERROR(_xlfn.XLOOKUP(C117,Mapa!$F:$F,Mapa!$O:$O),0)</f>
        <v>0</v>
      </c>
      <c r="L117" s="410">
        <f>J117*4.1</f>
        <v>0</v>
      </c>
      <c r="M117" s="410">
        <f t="shared" si="15"/>
        <v>0</v>
      </c>
      <c r="N117" s="411"/>
      <c r="O117" s="467">
        <f>VLOOKUP(C117,'PF-PMC'!$D$6:$AB$153,24,0)</f>
        <v>53.09</v>
      </c>
      <c r="P117" s="467">
        <f>VLOOKUP(C117,'PF-PMC'!$D$6:$AB$153,25,0)</f>
        <v>71.22</v>
      </c>
      <c r="Q117" s="305">
        <f>_xlfn.XLOOKUP(C117,'[72]LISTA PREÇO 2026'!$D:$D,'[72]LISTA PREÇO 2026'!$K:$K)</f>
        <v>13.51</v>
      </c>
      <c r="R117" s="469" t="s">
        <v>1160</v>
      </c>
      <c r="S117" s="414"/>
      <c r="T117" s="470">
        <f t="shared" si="12"/>
        <v>0</v>
      </c>
      <c r="U117" s="15">
        <f>_xlfn.XLOOKUP(C117,[73]RETAIL!C:C,[73]RETAIL!V:V)</f>
        <v>0</v>
      </c>
      <c r="V117" s="226"/>
      <c r="X117" s="226"/>
      <c r="Y117" s="461"/>
    </row>
    <row r="118" spans="1:25" s="226" customFormat="1" x14ac:dyDescent="0.25">
      <c r="A118" s="256" t="s">
        <v>124</v>
      </c>
      <c r="B118" s="309" t="s">
        <v>421</v>
      </c>
      <c r="C118" s="257">
        <v>7899470807751</v>
      </c>
      <c r="D118" s="272">
        <v>30045090</v>
      </c>
      <c r="E118" s="262">
        <v>15000274</v>
      </c>
      <c r="F118" s="271" t="s">
        <v>423</v>
      </c>
      <c r="G118" s="308" t="str">
        <f>VLOOKUP(C118,[71]ESTOQUE!$F$3:$L$162,7,0)</f>
        <v xml:space="preserve"> - </v>
      </c>
      <c r="H118" s="272">
        <v>50</v>
      </c>
      <c r="I118" s="345">
        <f>IFERROR(VLOOKUP(C118,ESTOQUE!$F$3:$M$190,8,0),0)</f>
        <v>10250</v>
      </c>
      <c r="J118" s="410">
        <f>_xlfn.XLOOKUP(C118,Mapa!$F:$F,Mapa!$N:$N,0,0)</f>
        <v>0</v>
      </c>
      <c r="K118" s="345">
        <f>IFERROR(_xlfn.XLOOKUP(C118,Mapa!$F:$F,Mapa!$O:$O),0)</f>
        <v>0</v>
      </c>
      <c r="L118" s="410">
        <f>J118*4.2</f>
        <v>0</v>
      </c>
      <c r="M118" s="410">
        <f t="shared" si="15"/>
        <v>0</v>
      </c>
      <c r="N118" s="411"/>
      <c r="O118" s="412">
        <f>VLOOKUP(C118,'PF-PMC'!$D$6:$AB$153,24,0)</f>
        <v>22.18</v>
      </c>
      <c r="P118" s="412">
        <f>VLOOKUP(C118,'PF-PMC'!$D$6:$AB$153,25,0)</f>
        <v>29.75</v>
      </c>
      <c r="Q118" s="305">
        <f>_xlfn.XLOOKUP(C118,'[72]LISTA PREÇO 2026'!$D:$D,'[72]LISTA PREÇO 2026'!$K:$K)</f>
        <v>4.5599999999999996</v>
      </c>
      <c r="R118" s="413" t="str">
        <f>IFERROR(VLOOKUP(C118,Promoção!$C$2:$F$25,4,0),"-")</f>
        <v>-</v>
      </c>
      <c r="S118" s="414"/>
      <c r="T118" s="300">
        <f t="shared" si="12"/>
        <v>0</v>
      </c>
      <c r="U118" s="15">
        <f>_xlfn.XLOOKUP(C118,[73]RETAIL!C:C,[73]RETAIL!V:V)</f>
        <v>0</v>
      </c>
      <c r="V118" s="15"/>
      <c r="W118" s="15">
        <f>_xlfn.XLOOKUP(C118,[74]Tabela!$B:$B,[74]Tabela!$C:$C,0,0)</f>
        <v>0</v>
      </c>
      <c r="X118" s="15"/>
      <c r="Y118" s="461"/>
    </row>
    <row r="119" spans="1:25" x14ac:dyDescent="0.25">
      <c r="A119" s="263" t="s">
        <v>124</v>
      </c>
      <c r="B119" s="424" t="s">
        <v>421</v>
      </c>
      <c r="C119" s="457">
        <v>7898133136450</v>
      </c>
      <c r="D119" s="425">
        <v>30049099</v>
      </c>
      <c r="E119" s="426">
        <v>15000179</v>
      </c>
      <c r="F119" s="458" t="s">
        <v>374</v>
      </c>
      <c r="G119" s="434" t="str">
        <f>VLOOKUP(C119,[71]ESTOQUE!$F$3:$L$162,7,0)</f>
        <v>A</v>
      </c>
      <c r="H119" s="459">
        <v>50</v>
      </c>
      <c r="I119" s="427">
        <f>IFERROR(VLOOKUP(C119,ESTOQUE!$F$3:$M$190,8,0),0)</f>
        <v>161500</v>
      </c>
      <c r="J119" s="428">
        <f>_xlfn.XLOOKUP(C119,Mapa!$F:$F,Mapa!$N:$N,0,0)</f>
        <v>0</v>
      </c>
      <c r="K119" s="427">
        <f>IFERROR(_xlfn.XLOOKUP(C119,Mapa!$F:$F,Mapa!$O:$O),0)</f>
        <v>0</v>
      </c>
      <c r="L119" s="428">
        <f>J119*4.1</f>
        <v>0</v>
      </c>
      <c r="M119" s="428">
        <f t="shared" si="15"/>
        <v>0</v>
      </c>
      <c r="N119" s="435"/>
      <c r="O119" s="314">
        <f>VLOOKUP(C119,'PF-PMC'!$D$6:$AB$153,24,0)</f>
        <v>78.33</v>
      </c>
      <c r="P119" s="314">
        <f>VLOOKUP(C119,'PF-PMC'!$D$6:$AB$153,25,0)</f>
        <v>105.08</v>
      </c>
      <c r="Q119" s="305">
        <f>_xlfn.XLOOKUP(C119,'[72]LISTA PREÇO 2026'!$D:$D,'[72]LISTA PREÇO 2026'!$K:$K)</f>
        <v>15.41</v>
      </c>
      <c r="R119" s="436" t="str">
        <f>IFERROR(VLOOKUP(C119,Promoção!$C$2:$F$25,4,0),"-")</f>
        <v>-</v>
      </c>
      <c r="S119" s="414"/>
      <c r="T119" s="437">
        <f t="shared" si="12"/>
        <v>0</v>
      </c>
      <c r="U119" s="225">
        <f>_xlfn.XLOOKUP(C119,[73]RETAIL!C:C,[73]RETAIL!V:V)</f>
        <v>0</v>
      </c>
      <c r="V119" s="432"/>
      <c r="X119" s="438">
        <f>W119-S119</f>
        <v>0</v>
      </c>
      <c r="Y119" s="461"/>
    </row>
    <row r="120" spans="1:25" x14ac:dyDescent="0.25">
      <c r="A120" s="263" t="s">
        <v>124</v>
      </c>
      <c r="B120" s="424" t="s">
        <v>421</v>
      </c>
      <c r="C120" s="457">
        <v>7899470803975</v>
      </c>
      <c r="D120" s="425">
        <v>30049099</v>
      </c>
      <c r="E120" s="426">
        <v>15000180</v>
      </c>
      <c r="F120" s="458" t="s">
        <v>375</v>
      </c>
      <c r="G120" s="434" t="str">
        <f>VLOOKUP(C120,[71]ESTOQUE!$F$3:$L$162,7,0)</f>
        <v xml:space="preserve"> - </v>
      </c>
      <c r="H120" s="459">
        <v>50</v>
      </c>
      <c r="I120" s="427">
        <f>IFERROR(VLOOKUP(C120,ESTOQUE!$F$3:$M$190,8,0),0)</f>
        <v>51350</v>
      </c>
      <c r="J120" s="428">
        <f>_xlfn.XLOOKUP(C120,Mapa!$F:$F,Mapa!$N:$N,0,0)</f>
        <v>0</v>
      </c>
      <c r="K120" s="427">
        <f>IFERROR(_xlfn.XLOOKUP(C120,Mapa!$F:$F,Mapa!$O:$O),0)</f>
        <v>0</v>
      </c>
      <c r="L120" s="428">
        <f>J120*4.1</f>
        <v>0</v>
      </c>
      <c r="M120" s="428">
        <f t="shared" si="15"/>
        <v>0</v>
      </c>
      <c r="N120" s="435"/>
      <c r="O120" s="314">
        <f>VLOOKUP(C120,'PF-PMC'!$D$6:$AB$153,24,0)</f>
        <v>84.82</v>
      </c>
      <c r="P120" s="314">
        <f>VLOOKUP(C120,'PF-PMC'!$D$6:$AB$153,25,0)</f>
        <v>113.78</v>
      </c>
      <c r="Q120" s="305">
        <f>_xlfn.XLOOKUP(C120,'[72]LISTA PREÇO 2026'!$D:$D,'[72]LISTA PREÇO 2026'!$K:$K)</f>
        <v>24.77</v>
      </c>
      <c r="R120" s="436" t="str">
        <f>IFERROR(VLOOKUP(C120,Promoção!$C$2:$F$25,4,0),"-")</f>
        <v>-</v>
      </c>
      <c r="S120" s="414"/>
      <c r="T120" s="437">
        <f t="shared" si="12"/>
        <v>0</v>
      </c>
      <c r="U120" s="225">
        <f>_xlfn.XLOOKUP(C120,[73]RETAIL!C:C,[73]RETAIL!V:V)</f>
        <v>0</v>
      </c>
      <c r="V120" s="485"/>
      <c r="X120" s="438">
        <f>W120-S120</f>
        <v>0</v>
      </c>
      <c r="Y120" s="461"/>
    </row>
    <row r="121" spans="1:25" x14ac:dyDescent="0.25">
      <c r="A121" s="256" t="s">
        <v>124</v>
      </c>
      <c r="B121" s="309" t="s">
        <v>421</v>
      </c>
      <c r="C121" s="257">
        <v>7899898602136</v>
      </c>
      <c r="D121" s="272">
        <v>30049099</v>
      </c>
      <c r="E121" s="262">
        <v>15000181</v>
      </c>
      <c r="F121" s="271" t="s">
        <v>376</v>
      </c>
      <c r="G121" s="308" t="e">
        <f>VLOOKUP(C121,[71]ESTOQUE!$F$3:$L$162,7,0)</f>
        <v>#N/A</v>
      </c>
      <c r="H121" s="272">
        <v>50</v>
      </c>
      <c r="I121" s="345">
        <f>IFERROR(VLOOKUP(C121,ESTOQUE!$F$3:$M$190,8,0),0)</f>
        <v>0</v>
      </c>
      <c r="J121" s="410">
        <f>_xlfn.XLOOKUP(C121,Mapa!$F:$F,Mapa!$N:$N,0,0)</f>
        <v>0</v>
      </c>
      <c r="K121" s="345">
        <f>IFERROR(_xlfn.XLOOKUP(C121,Mapa!$F:$F,Mapa!$O:$O),0)</f>
        <v>0</v>
      </c>
      <c r="L121" s="410">
        <f>J121*4.1</f>
        <v>0</v>
      </c>
      <c r="M121" s="410">
        <f t="shared" si="15"/>
        <v>0</v>
      </c>
      <c r="N121" s="411"/>
      <c r="O121" s="412">
        <f>VLOOKUP(C121,'PF-PMC'!$D$6:$AB$153,24,0)</f>
        <v>36.478442722300784</v>
      </c>
      <c r="P121" s="412" t="str">
        <f>VLOOKUP(C121,'PF-PMC'!$D$6:$AB$153,25,0)</f>
        <v>-</v>
      </c>
      <c r="Q121" s="305">
        <f>_xlfn.XLOOKUP(C121,'[72]LISTA PREÇO 2026'!$D:$D,'[72]LISTA PREÇO 2026'!$K:$K)</f>
        <v>14.13</v>
      </c>
      <c r="R121" s="413" t="str">
        <f>IFERROR(VLOOKUP(C121,Promoção!$C$2:$F$25,4,0),"-")</f>
        <v>-</v>
      </c>
      <c r="S121" s="414"/>
      <c r="T121" s="300">
        <f t="shared" si="12"/>
        <v>0</v>
      </c>
      <c r="U121" s="15" t="e">
        <f>_xlfn.XLOOKUP(C121,[73]RETAIL!C:C,[73]RETAIL!V:V)</f>
        <v>#N/A</v>
      </c>
      <c r="V121" s="446"/>
      <c r="X121" s="226"/>
      <c r="Y121" s="461"/>
    </row>
    <row r="122" spans="1:25" x14ac:dyDescent="0.25">
      <c r="A122" s="256" t="s">
        <v>411</v>
      </c>
      <c r="B122" s="309" t="s">
        <v>422</v>
      </c>
      <c r="C122" s="257">
        <v>7899898601948</v>
      </c>
      <c r="D122" s="272">
        <v>21069030</v>
      </c>
      <c r="E122" s="262">
        <v>15000399</v>
      </c>
      <c r="F122" s="271" t="s">
        <v>415</v>
      </c>
      <c r="G122" s="308" t="e">
        <f>VLOOKUP(C122,[71]ESTOQUE!$F$3:$L$162,7,0)</f>
        <v>#N/A</v>
      </c>
      <c r="H122" s="272">
        <v>50</v>
      </c>
      <c r="I122" s="345">
        <f>IFERROR(VLOOKUP(C122,ESTOQUE!$F$3:$M$190,8,0),0)</f>
        <v>0</v>
      </c>
      <c r="J122" s="410">
        <f>_xlfn.XLOOKUP(C122,Mapa!$F:$F,Mapa!$N:$N,0,0)</f>
        <v>0</v>
      </c>
      <c r="K122" s="345">
        <f>IFERROR(_xlfn.XLOOKUP(C122,Mapa!$F:$F,Mapa!$O:$O),0)</f>
        <v>0</v>
      </c>
      <c r="L122" s="410">
        <f t="shared" ref="L122:L128" si="16">J122*4.2</f>
        <v>0</v>
      </c>
      <c r="M122" s="410">
        <f t="shared" si="15"/>
        <v>0</v>
      </c>
      <c r="N122" s="411"/>
      <c r="O122" s="412">
        <f>VLOOKUP(C122,'PF-PMC'!$D$6:$AB$153,24,0)</f>
        <v>27.136194933333321</v>
      </c>
      <c r="P122" s="412" t="str">
        <f>VLOOKUP(C122,'PF-PMC'!$D$6:$AB$153,25,0)</f>
        <v>-</v>
      </c>
      <c r="Q122" s="305">
        <f>_xlfn.XLOOKUP(C122,'[72]LISTA PREÇO 2026'!$D:$D,'[72]LISTA PREÇO 2026'!$K:$K)</f>
        <v>5.78</v>
      </c>
      <c r="R122" s="413">
        <v>5.2</v>
      </c>
      <c r="S122" s="414"/>
      <c r="T122" s="300">
        <f>R122*S122</f>
        <v>0</v>
      </c>
      <c r="U122" s="15">
        <f>_xlfn.XLOOKUP(C122,[73]RETAIL!C:C,[73]RETAIL!V:V)</f>
        <v>0</v>
      </c>
      <c r="V122" s="446"/>
      <c r="W122" s="15">
        <f>_xlfn.XLOOKUP(C122,[74]Tabela!$B:$B,[74]Tabela!$C:$C,0,0)</f>
        <v>0</v>
      </c>
      <c r="X122" s="226"/>
      <c r="Y122" s="461"/>
    </row>
    <row r="123" spans="1:25" x14ac:dyDescent="0.25">
      <c r="A123" s="256" t="s">
        <v>411</v>
      </c>
      <c r="B123" s="309" t="s">
        <v>422</v>
      </c>
      <c r="C123" s="257">
        <v>7899898601894</v>
      </c>
      <c r="D123" s="272">
        <v>21069030</v>
      </c>
      <c r="E123" s="262">
        <v>15000382</v>
      </c>
      <c r="F123" s="271" t="s">
        <v>414</v>
      </c>
      <c r="G123" s="308" t="e">
        <f>VLOOKUP(C123,[71]ESTOQUE!$F$3:$L$162,7,0)</f>
        <v>#N/A</v>
      </c>
      <c r="H123" s="272">
        <v>50</v>
      </c>
      <c r="I123" s="345">
        <f>IFERROR(VLOOKUP(C123,ESTOQUE!$F$3:$M$190,8,0),0)</f>
        <v>0</v>
      </c>
      <c r="J123" s="410">
        <f>_xlfn.XLOOKUP(C123,Mapa!$F:$F,Mapa!$N:$N,0,0)</f>
        <v>0</v>
      </c>
      <c r="K123" s="345">
        <f>IFERROR(_xlfn.XLOOKUP(C123,Mapa!$F:$F,Mapa!$O:$O),0)</f>
        <v>0</v>
      </c>
      <c r="L123" s="410">
        <f t="shared" si="16"/>
        <v>0</v>
      </c>
      <c r="M123" s="410">
        <f t="shared" si="15"/>
        <v>0</v>
      </c>
      <c r="N123" s="411"/>
      <c r="O123" s="412">
        <f>VLOOKUP(C123,'PF-PMC'!$D$6:$AB$153,24,0)</f>
        <v>36.206123708333337</v>
      </c>
      <c r="P123" s="412" t="str">
        <f>VLOOKUP(C123,'PF-PMC'!$D$6:$AB$153,25,0)</f>
        <v>-</v>
      </c>
      <c r="Q123" s="305">
        <f>_xlfn.XLOOKUP(C123,'[72]LISTA PREÇO 2026'!$D:$D,'[72]LISTA PREÇO 2026'!$K:$K)</f>
        <v>8.68</v>
      </c>
      <c r="R123" s="413">
        <v>7.81</v>
      </c>
      <c r="S123" s="414"/>
      <c r="T123" s="300">
        <f>R123*S123</f>
        <v>0</v>
      </c>
      <c r="U123" s="15">
        <f>_xlfn.XLOOKUP(C123,[73]RETAIL!C:C,[73]RETAIL!V:V)</f>
        <v>0</v>
      </c>
      <c r="V123" s="446"/>
      <c r="X123" s="226"/>
      <c r="Y123" s="461"/>
    </row>
    <row r="124" spans="1:25" x14ac:dyDescent="0.25">
      <c r="A124" s="256" t="s">
        <v>411</v>
      </c>
      <c r="B124" s="309" t="s">
        <v>422</v>
      </c>
      <c r="C124" s="257">
        <v>7899898601962</v>
      </c>
      <c r="D124" s="272">
        <v>21069030</v>
      </c>
      <c r="E124" s="262">
        <v>15000401</v>
      </c>
      <c r="F124" s="271" t="s">
        <v>417</v>
      </c>
      <c r="G124" s="308" t="str">
        <f>VLOOKUP(C124,[71]ESTOQUE!$F$3:$L$162,7,0)</f>
        <v>C</v>
      </c>
      <c r="H124" s="272">
        <v>100</v>
      </c>
      <c r="I124" s="345">
        <f>IFERROR(VLOOKUP(C124,ESTOQUE!$F$3:$M$190,8,0),0)</f>
        <v>11850</v>
      </c>
      <c r="J124" s="410">
        <f>_xlfn.XLOOKUP(C124,Mapa!$F:$F,Mapa!$N:$N,0,0)</f>
        <v>0</v>
      </c>
      <c r="K124" s="345">
        <f>IFERROR(_xlfn.XLOOKUP(C124,Mapa!$F:$F,Mapa!$O:$O),0)</f>
        <v>0</v>
      </c>
      <c r="L124" s="410">
        <f t="shared" si="16"/>
        <v>0</v>
      </c>
      <c r="M124" s="410">
        <f t="shared" si="15"/>
        <v>0</v>
      </c>
      <c r="N124" s="411"/>
      <c r="O124" s="412">
        <f>VLOOKUP(C124,'PF-PMC'!$D$6:$AB$153,24,0)</f>
        <v>9.5601190349579603</v>
      </c>
      <c r="P124" s="412" t="str">
        <f>VLOOKUP(C124,'PF-PMC'!$D$6:$AB$153,25,0)</f>
        <v>-</v>
      </c>
      <c r="Q124" s="305">
        <f>_xlfn.XLOOKUP(C124,'[72]LISTA PREÇO 2026'!$D:$D,'[72]LISTA PREÇO 2026'!$K:$K)</f>
        <v>3.51</v>
      </c>
      <c r="R124" s="413" t="str">
        <f>IFERROR(VLOOKUP(C124,Promoção!$C$2:$F$25,4,0),"-")</f>
        <v>-</v>
      </c>
      <c r="S124" s="414"/>
      <c r="T124" s="300">
        <f>S124*Q124</f>
        <v>0</v>
      </c>
      <c r="U124" s="15">
        <f>_xlfn.XLOOKUP(C124,[73]RETAIL!C:C,[73]RETAIL!V:V)</f>
        <v>0</v>
      </c>
      <c r="V124" s="446"/>
      <c r="W124" s="15">
        <f>_xlfn.XLOOKUP(C124,[74]Tabela!$B:$B,[74]Tabela!$C:$C,0,0)</f>
        <v>0</v>
      </c>
      <c r="X124" s="226"/>
      <c r="Y124" s="461"/>
    </row>
    <row r="125" spans="1:25" x14ac:dyDescent="0.25">
      <c r="A125" s="256" t="s">
        <v>411</v>
      </c>
      <c r="B125" s="309" t="s">
        <v>422</v>
      </c>
      <c r="C125" s="257">
        <v>7899898601955</v>
      </c>
      <c r="D125" s="272">
        <v>21069030</v>
      </c>
      <c r="E125" s="262">
        <v>15000400</v>
      </c>
      <c r="F125" s="271" t="s">
        <v>416</v>
      </c>
      <c r="G125" s="308" t="str">
        <f>VLOOKUP(C125,[71]ESTOQUE!$F$3:$L$162,7,0)</f>
        <v>C</v>
      </c>
      <c r="H125" s="272">
        <v>24</v>
      </c>
      <c r="I125" s="345">
        <f>IFERROR(VLOOKUP(C125,ESTOQUE!$F$3:$M$190,8,0),0)</f>
        <v>8736</v>
      </c>
      <c r="J125" s="410">
        <f>_xlfn.XLOOKUP(C125,Mapa!$F:$F,Mapa!$N:$N,0,0)</f>
        <v>0</v>
      </c>
      <c r="K125" s="345">
        <f>IFERROR(_xlfn.XLOOKUP(C125,Mapa!$F:$F,Mapa!$O:$O),0)</f>
        <v>0</v>
      </c>
      <c r="L125" s="410">
        <f t="shared" si="16"/>
        <v>0</v>
      </c>
      <c r="M125" s="410">
        <f t="shared" si="15"/>
        <v>0</v>
      </c>
      <c r="N125" s="411"/>
      <c r="O125" s="412">
        <f>VLOOKUP(C125,'PF-PMC'!$D$6:$AB$153,24,0)</f>
        <v>33.805086030833323</v>
      </c>
      <c r="P125" s="412" t="str">
        <f>VLOOKUP(C125,'PF-PMC'!$D$6:$AB$153,25,0)</f>
        <v>-</v>
      </c>
      <c r="Q125" s="305">
        <f>_xlfn.XLOOKUP(C125,'[72]LISTA PREÇO 2026'!$D:$D,'[72]LISTA PREÇO 2026'!$K:$K)</f>
        <v>8.68</v>
      </c>
      <c r="R125" s="413">
        <v>7.81</v>
      </c>
      <c r="S125" s="414"/>
      <c r="T125" s="300">
        <f>R125*S125</f>
        <v>0</v>
      </c>
      <c r="U125" s="15">
        <f>_xlfn.XLOOKUP(C125,[73]RETAIL!C:C,[73]RETAIL!V:V)</f>
        <v>0</v>
      </c>
      <c r="V125" s="446"/>
      <c r="W125" s="15">
        <f>_xlfn.XLOOKUP(C125,[74]Tabela!$B:$B,[74]Tabela!$C:$C,0,0)</f>
        <v>0</v>
      </c>
      <c r="X125" s="226"/>
      <c r="Y125" s="461"/>
    </row>
    <row r="126" spans="1:25" x14ac:dyDescent="0.25">
      <c r="A126" s="256" t="s">
        <v>411</v>
      </c>
      <c r="B126" s="309" t="s">
        <v>422</v>
      </c>
      <c r="C126" s="257">
        <v>7899898601559</v>
      </c>
      <c r="D126" s="257">
        <v>21069030</v>
      </c>
      <c r="E126" s="262">
        <v>15000351</v>
      </c>
      <c r="F126" s="271" t="s">
        <v>294</v>
      </c>
      <c r="G126" s="308" t="str">
        <f>VLOOKUP(C126,[71]ESTOQUE!$F$3:$L$162,7,0)</f>
        <v>B</v>
      </c>
      <c r="H126" s="272">
        <v>100</v>
      </c>
      <c r="I126" s="345">
        <f>IFERROR(VLOOKUP(C126,ESTOQUE!$F$3:$M$190,8,0),0)</f>
        <v>34500</v>
      </c>
      <c r="J126" s="410">
        <f>_xlfn.XLOOKUP(C126,Mapa!$F:$F,Mapa!$N:$N,0,0)</f>
        <v>0</v>
      </c>
      <c r="K126" s="345">
        <f>IFERROR(_xlfn.XLOOKUP(C126,Mapa!$F:$F,Mapa!$O:$O),0)</f>
        <v>0</v>
      </c>
      <c r="L126" s="410">
        <f t="shared" si="16"/>
        <v>0</v>
      </c>
      <c r="M126" s="410">
        <f t="shared" si="15"/>
        <v>0</v>
      </c>
      <c r="N126" s="411"/>
      <c r="O126" s="412">
        <f>VLOOKUP(C126,'PF-PMC'!$D$6:$AB$153,24,0)</f>
        <v>14.097010278053318</v>
      </c>
      <c r="P126" s="412" t="str">
        <f>VLOOKUP(C126,'PF-PMC'!$D$6:$AB$153,25,0)</f>
        <v>-</v>
      </c>
      <c r="Q126" s="305">
        <f>_xlfn.XLOOKUP(C126,'[72]LISTA PREÇO 2026'!$D:$D,'[72]LISTA PREÇO 2026'!$K:$K)</f>
        <v>5.08</v>
      </c>
      <c r="R126" s="413" t="str">
        <f>IFERROR(VLOOKUP(C126,Promoção!$C$2:$F$25,4,0),"-")</f>
        <v>-</v>
      </c>
      <c r="S126" s="414"/>
      <c r="T126" s="300">
        <f>S126*Q126</f>
        <v>0</v>
      </c>
      <c r="U126" s="415">
        <f>_xlfn.XLOOKUP(C126,[73]RETAIL!C:C,[73]RETAIL!V:V)</f>
        <v>0</v>
      </c>
      <c r="V126" s="226"/>
      <c r="X126" s="226"/>
      <c r="Y126" s="461"/>
    </row>
    <row r="127" spans="1:25" x14ac:dyDescent="0.25">
      <c r="A127" s="256" t="s">
        <v>411</v>
      </c>
      <c r="B127" s="309"/>
      <c r="C127" s="257">
        <v>7898557147797</v>
      </c>
      <c r="D127" s="271" t="s">
        <v>1148</v>
      </c>
      <c r="E127" s="257">
        <v>15000541</v>
      </c>
      <c r="F127" s="271" t="s">
        <v>1149</v>
      </c>
      <c r="G127" s="308" t="s">
        <v>1014</v>
      </c>
      <c r="H127" s="272">
        <v>100</v>
      </c>
      <c r="I127" s="345">
        <v>0</v>
      </c>
      <c r="J127" s="410">
        <f>IFERROR(VLOOKUP(C127,'[75]Mapa WW DF'!$F$3:$O$124,9,0),0)</f>
        <v>0</v>
      </c>
      <c r="K127" s="345">
        <f>IFERROR(VLOOKUP(C127,'[75]Mapa WW DF'!$F$3:$O$124,10,0),0)</f>
        <v>0</v>
      </c>
      <c r="L127" s="410">
        <f t="shared" si="16"/>
        <v>0</v>
      </c>
      <c r="M127" s="410">
        <f t="shared" si="15"/>
        <v>0</v>
      </c>
      <c r="N127" s="411"/>
      <c r="O127" s="412">
        <v>7.2540000000000004</v>
      </c>
      <c r="P127" s="412">
        <v>0</v>
      </c>
      <c r="Q127" s="305">
        <f>_xlfn.XLOOKUP(C127,'[72]LISTA PREÇO 2026'!$D:$D,'[72]LISTA PREÇO 2026'!$K:$K)</f>
        <v>3.29</v>
      </c>
      <c r="R127" s="413" t="str">
        <f>IFERROR(VLOOKUP(C127,[75]Planilha4!$C$2:$F$25,4,0),"-")</f>
        <v>-</v>
      </c>
      <c r="S127" s="414"/>
      <c r="T127" s="300">
        <f>S127*Q127</f>
        <v>0</v>
      </c>
      <c r="U127" s="300">
        <f>T127*Q127</f>
        <v>0</v>
      </c>
      <c r="Y127" s="461"/>
    </row>
    <row r="128" spans="1:25" x14ac:dyDescent="0.25">
      <c r="A128" s="256" t="s">
        <v>411</v>
      </c>
      <c r="B128" s="309" t="s">
        <v>422</v>
      </c>
      <c r="C128" s="257">
        <v>7899898601542</v>
      </c>
      <c r="D128" s="257">
        <v>21069030</v>
      </c>
      <c r="E128" s="262">
        <v>15000263</v>
      </c>
      <c r="F128" s="271" t="s">
        <v>296</v>
      </c>
      <c r="G128" s="308" t="str">
        <f>VLOOKUP(C128,[71]ESTOQUE!$F$3:$L$162,7,0)</f>
        <v xml:space="preserve"> - </v>
      </c>
      <c r="H128" s="272">
        <v>100</v>
      </c>
      <c r="I128" s="345">
        <f>IFERROR(VLOOKUP(C128,ESTOQUE!$F$3:$M$190,8,0),0)</f>
        <v>0</v>
      </c>
      <c r="J128" s="410">
        <f>_xlfn.XLOOKUP(C128,Mapa!$F:$F,Mapa!$N:$N,0,0)</f>
        <v>0</v>
      </c>
      <c r="K128" s="345">
        <f>IFERROR(_xlfn.XLOOKUP(C128,Mapa!$F:$F,Mapa!$O:$O),0)</f>
        <v>0</v>
      </c>
      <c r="L128" s="410">
        <f t="shared" si="16"/>
        <v>0</v>
      </c>
      <c r="M128" s="410">
        <f t="shared" si="15"/>
        <v>0</v>
      </c>
      <c r="N128" s="411"/>
      <c r="O128" s="412">
        <f>VLOOKUP(C128,'PF-PMC'!$D$6:$AB$153,24,0)</f>
        <v>12.134755458520516</v>
      </c>
      <c r="P128" s="412" t="str">
        <f>VLOOKUP(C128,'PF-PMC'!$D$6:$AB$153,25,0)</f>
        <v>-</v>
      </c>
      <c r="Q128" s="305">
        <f>_xlfn.XLOOKUP(C128,'[72]LISTA PREÇO 2026'!$D:$D,'[72]LISTA PREÇO 2026'!$K:$K)</f>
        <v>3.52</v>
      </c>
      <c r="R128" s="413">
        <v>3.17</v>
      </c>
      <c r="S128" s="414"/>
      <c r="T128" s="300">
        <f>R128*S128</f>
        <v>0</v>
      </c>
      <c r="U128" s="415">
        <f>_xlfn.XLOOKUP(C128,[73]RETAIL!C:C,[73]RETAIL!V:V)</f>
        <v>0</v>
      </c>
      <c r="Y128" s="461"/>
    </row>
    <row r="129" spans="1:25" x14ac:dyDescent="0.25">
      <c r="A129" s="256" t="s">
        <v>411</v>
      </c>
      <c r="B129" s="309" t="s">
        <v>422</v>
      </c>
      <c r="C129" s="257">
        <v>7899898602068</v>
      </c>
      <c r="D129" s="257">
        <v>21069030</v>
      </c>
      <c r="E129" s="262">
        <v>15000434</v>
      </c>
      <c r="F129" s="271" t="s">
        <v>990</v>
      </c>
      <c r="G129" s="308" t="str">
        <f>VLOOKUP(C129,[71]ESTOQUE!$F$3:$L$162,7,0)</f>
        <v xml:space="preserve"> - </v>
      </c>
      <c r="H129" s="272">
        <v>100</v>
      </c>
      <c r="I129" s="345">
        <f>IFERROR(VLOOKUP(C129,ESTOQUE!$F$3:$M$190,8,0),0)</f>
        <v>47700</v>
      </c>
      <c r="J129" s="410">
        <f>_xlfn.XLOOKUP(C129,Mapa!$F:$F,Mapa!$N:$N,0,0)</f>
        <v>0</v>
      </c>
      <c r="K129" s="345">
        <f>IFERROR(_xlfn.XLOOKUP(C129,Mapa!$F:$F,Mapa!$O:$O),0)</f>
        <v>0</v>
      </c>
      <c r="L129" s="410">
        <f>J129*4.1</f>
        <v>0</v>
      </c>
      <c r="M129" s="410">
        <f t="shared" si="15"/>
        <v>0</v>
      </c>
      <c r="N129" s="411"/>
      <c r="O129" s="412">
        <f>VLOOKUP(C129,'PF-PMC'!$D$6:$AB$153,24,0)</f>
        <v>14.954330550719993</v>
      </c>
      <c r="P129" s="412" t="str">
        <f>VLOOKUP(C129,'PF-PMC'!$D$6:$AB$153,25,0)</f>
        <v>-</v>
      </c>
      <c r="Q129" s="305">
        <f>_xlfn.XLOOKUP(C129,'[72]LISTA PREÇO 2026'!$D:$D,'[72]LISTA PREÇO 2026'!$K:$K)</f>
        <v>5.48</v>
      </c>
      <c r="R129" s="413" t="str">
        <f>IFERROR(VLOOKUP(C129,Promoção!$C$2:$F$25,4,0),"-")</f>
        <v>-</v>
      </c>
      <c r="S129" s="414"/>
      <c r="T129" s="300">
        <f t="shared" ref="T129:T133" si="17">S129*Q129</f>
        <v>0</v>
      </c>
      <c r="U129" s="15">
        <f>_xlfn.XLOOKUP(C129,[73]RETAIL!C:C,[73]RETAIL!V:V)</f>
        <v>0</v>
      </c>
      <c r="Y129" s="461"/>
    </row>
    <row r="130" spans="1:25" x14ac:dyDescent="0.25">
      <c r="A130" s="256" t="s">
        <v>411</v>
      </c>
      <c r="B130" s="309" t="s">
        <v>422</v>
      </c>
      <c r="C130" s="257">
        <v>7899898601535</v>
      </c>
      <c r="D130" s="257">
        <v>21069030</v>
      </c>
      <c r="E130" s="262">
        <v>15000259</v>
      </c>
      <c r="F130" s="271" t="s">
        <v>397</v>
      </c>
      <c r="G130" s="308" t="str">
        <f>VLOOKUP(C130,[71]ESTOQUE!$F$3:$L$162,7,0)</f>
        <v>B</v>
      </c>
      <c r="H130" s="272">
        <v>100</v>
      </c>
      <c r="I130" s="345">
        <f>IFERROR(VLOOKUP(C130,ESTOQUE!$F$3:$M$190,8,0),0)</f>
        <v>53500</v>
      </c>
      <c r="J130" s="410">
        <f>_xlfn.XLOOKUP(C130,Mapa!$F:$F,Mapa!$N:$N,0,0)</f>
        <v>0</v>
      </c>
      <c r="K130" s="345">
        <f>IFERROR(_xlfn.XLOOKUP(C130,Mapa!$F:$F,Mapa!$O:$O),0)</f>
        <v>0</v>
      </c>
      <c r="L130" s="410">
        <f>J130*4.2</f>
        <v>0</v>
      </c>
      <c r="M130" s="410">
        <f t="shared" si="15"/>
        <v>0</v>
      </c>
      <c r="N130" s="411"/>
      <c r="O130" s="412">
        <f>VLOOKUP(C130,'PF-PMC'!$D$6:$AB$153,24,0)</f>
        <v>7.2103811098708448</v>
      </c>
      <c r="P130" s="412" t="str">
        <f>VLOOKUP(C130,'PF-PMC'!$D$6:$AB$153,25,0)</f>
        <v>-</v>
      </c>
      <c r="Q130" s="305">
        <f>_xlfn.XLOOKUP(C130,'[72]LISTA PREÇO 2026'!$D:$D,'[72]LISTA PREÇO 2026'!$K:$K)</f>
        <v>2.74</v>
      </c>
      <c r="R130" s="413"/>
      <c r="S130" s="414"/>
      <c r="T130" s="300">
        <f t="shared" si="17"/>
        <v>0</v>
      </c>
      <c r="U130" s="15">
        <f>_xlfn.XLOOKUP(C130,[73]RETAIL!C:C,[73]RETAIL!V:V)</f>
        <v>0</v>
      </c>
      <c r="Y130" s="461"/>
    </row>
    <row r="131" spans="1:25" x14ac:dyDescent="0.25">
      <c r="A131" s="256" t="s">
        <v>411</v>
      </c>
      <c r="B131" s="309" t="s">
        <v>422</v>
      </c>
      <c r="C131" s="257">
        <v>7899898601597</v>
      </c>
      <c r="D131" s="272">
        <v>21069030</v>
      </c>
      <c r="E131" s="262">
        <v>15000268</v>
      </c>
      <c r="F131" s="271" t="s">
        <v>400</v>
      </c>
      <c r="G131" s="308" t="str">
        <f>VLOOKUP(C131,[71]ESTOQUE!$F$3:$L$162,7,0)</f>
        <v>A</v>
      </c>
      <c r="H131" s="272">
        <v>100</v>
      </c>
      <c r="I131" s="345">
        <f>IFERROR(VLOOKUP(C131,ESTOQUE!$F$3:$M$190,8,0),0)</f>
        <v>8600</v>
      </c>
      <c r="J131" s="410">
        <f>_xlfn.XLOOKUP(C131,Mapa!$F:$F,Mapa!$N:$N,0,0)</f>
        <v>0</v>
      </c>
      <c r="K131" s="345">
        <f>IFERROR(_xlfn.XLOOKUP(C131,Mapa!$F:$F,Mapa!$O:$O),0)</f>
        <v>0</v>
      </c>
      <c r="L131" s="410">
        <f>J131*4.1</f>
        <v>0</v>
      </c>
      <c r="M131" s="410">
        <f t="shared" si="15"/>
        <v>0</v>
      </c>
      <c r="N131" s="411"/>
      <c r="O131" s="412">
        <f>VLOOKUP(C131,'PF-PMC'!$D$6:$AB$153,24,0)</f>
        <v>14.103330689289738</v>
      </c>
      <c r="P131" s="412" t="str">
        <f>VLOOKUP(C131,'PF-PMC'!$D$6:$AB$153,25,0)</f>
        <v>-</v>
      </c>
      <c r="Q131" s="305">
        <f>_xlfn.XLOOKUP(C131,'[72]LISTA PREÇO 2026'!$D:$D,'[72]LISTA PREÇO 2026'!$K:$K)</f>
        <v>5.08</v>
      </c>
      <c r="R131" s="413" t="str">
        <f>IFERROR(VLOOKUP(C131,Promoção!$C$2:$F$25,4,0),"-")</f>
        <v>-</v>
      </c>
      <c r="S131" s="414"/>
      <c r="T131" s="300">
        <f t="shared" si="17"/>
        <v>0</v>
      </c>
      <c r="U131" s="15">
        <f>_xlfn.XLOOKUP(C131,[73]RETAIL!C:C,[73]RETAIL!V:V)</f>
        <v>0</v>
      </c>
      <c r="W131" s="15">
        <f>_xlfn.XLOOKUP(C131,[74]Tabela!$B:$B,[74]Tabela!$C:$C,0,0)</f>
        <v>0</v>
      </c>
      <c r="Y131" s="461"/>
    </row>
    <row r="132" spans="1:25" x14ac:dyDescent="0.25">
      <c r="A132" s="256" t="s">
        <v>124</v>
      </c>
      <c r="B132" s="476" t="s">
        <v>421</v>
      </c>
      <c r="C132" s="257">
        <v>7898133131837</v>
      </c>
      <c r="D132" s="223">
        <v>30049099</v>
      </c>
      <c r="E132" s="478">
        <v>15000112</v>
      </c>
      <c r="F132" s="271" t="s">
        <v>379</v>
      </c>
      <c r="G132" s="308" t="str">
        <f>VLOOKUP(C132,ESTOQUE!$F$3:$L$144,7,0)</f>
        <v>A</v>
      </c>
      <c r="H132" s="272">
        <v>50</v>
      </c>
      <c r="I132" s="345">
        <f>IFERROR(VLOOKUP(C132,ESTOQUE!$F$3:$M$190,8,0),0)</f>
        <v>45250</v>
      </c>
      <c r="J132" s="410">
        <f>_xlfn.XLOOKUP(C132,Mapa!$F:$F,Mapa!$N:$N,0,0)</f>
        <v>0</v>
      </c>
      <c r="K132" s="345">
        <f>IFERROR(_xlfn.XLOOKUP(C132,Mapa!$F:$F,Mapa!$O:$O),0)</f>
        <v>0</v>
      </c>
      <c r="L132" s="410">
        <f>J132*4.2</f>
        <v>0</v>
      </c>
      <c r="M132" s="410">
        <f t="shared" si="15"/>
        <v>0</v>
      </c>
      <c r="N132" s="411"/>
      <c r="O132" s="412">
        <f>VLOOKUP(C132,'PF-PMC'!$D$6:$AB$153,24,0)</f>
        <v>21.675592085435312</v>
      </c>
      <c r="P132" s="412" t="str">
        <f>VLOOKUP(C132,'PF-PMC'!$D$6:$AB$153,25,0)</f>
        <v>-</v>
      </c>
      <c r="Q132" s="305">
        <f>_xlfn.XLOOKUP(C132,'[72]LISTA PREÇO 2026'!$D:$D,'[72]LISTA PREÇO 2026'!$K:$K)</f>
        <v>7.76</v>
      </c>
      <c r="R132" s="413" t="str">
        <f>IFERROR(VLOOKUP(C132,Promoção!$C$2:$F$25,4,0),"-")</f>
        <v>-</v>
      </c>
      <c r="S132" s="414"/>
      <c r="T132" s="300">
        <f t="shared" si="17"/>
        <v>0</v>
      </c>
      <c r="U132" s="15">
        <f>_xlfn.XLOOKUP(C132,[73]RETAIL!C:C,[73]RETAIL!V:V)</f>
        <v>0</v>
      </c>
      <c r="V132" s="226"/>
      <c r="X132" s="226"/>
      <c r="Y132" s="461"/>
    </row>
    <row r="133" spans="1:25" x14ac:dyDescent="0.25">
      <c r="A133" s="256" t="s">
        <v>124</v>
      </c>
      <c r="B133" s="474" t="s">
        <v>421</v>
      </c>
      <c r="C133" s="257">
        <v>7899470802961</v>
      </c>
      <c r="D133" s="223">
        <v>30049099</v>
      </c>
      <c r="E133" s="478">
        <v>15000125</v>
      </c>
      <c r="F133" s="271" t="s">
        <v>378</v>
      </c>
      <c r="G133" s="308" t="str">
        <f>VLOOKUP(C133,[71]ESTOQUE!$F$3:$L$162,7,0)</f>
        <v>C</v>
      </c>
      <c r="H133" s="272">
        <v>50</v>
      </c>
      <c r="I133" s="345">
        <f>IFERROR(VLOOKUP(C133,ESTOQUE!$F$3:$M$190,8,0),0)</f>
        <v>53850</v>
      </c>
      <c r="J133" s="410">
        <f>_xlfn.XLOOKUP(C133,Mapa!$F:$F,Mapa!$N:$N,0,0)</f>
        <v>0</v>
      </c>
      <c r="K133" s="345">
        <f>IFERROR(_xlfn.XLOOKUP(C133,Mapa!$F:$F,Mapa!$O:$O),0)</f>
        <v>0</v>
      </c>
      <c r="L133" s="410">
        <f>J133*4.2</f>
        <v>0</v>
      </c>
      <c r="M133" s="410">
        <f t="shared" si="15"/>
        <v>0</v>
      </c>
      <c r="N133" s="411"/>
      <c r="O133" s="412">
        <f>VLOOKUP(C133,'PF-PMC'!$D$6:$AB$153,24,0)</f>
        <v>12.713926129449828</v>
      </c>
      <c r="P133" s="412" t="str">
        <f>VLOOKUP(C133,'PF-PMC'!$D$6:$AB$153,25,0)</f>
        <v>-</v>
      </c>
      <c r="Q133" s="305">
        <f>_xlfn.XLOOKUP(C133,'[72]LISTA PREÇO 2026'!$D:$D,'[72]LISTA PREÇO 2026'!$K:$K)</f>
        <v>4.7</v>
      </c>
      <c r="R133" s="413" t="str">
        <f>IFERROR(VLOOKUP(C133,Promoção!$C$2:$F$25,4,0),"-")</f>
        <v>-</v>
      </c>
      <c r="S133" s="414"/>
      <c r="T133" s="300">
        <f t="shared" si="17"/>
        <v>0</v>
      </c>
      <c r="U133" s="15">
        <f>_xlfn.XLOOKUP(C133,[73]RETAIL!C:C,[73]RETAIL!V:V)</f>
        <v>0</v>
      </c>
      <c r="Y133" s="461"/>
    </row>
    <row r="134" spans="1:25" x14ac:dyDescent="0.25">
      <c r="A134" s="15"/>
      <c r="B134" s="223"/>
      <c r="C134" s="223"/>
      <c r="E134" s="223"/>
      <c r="F134" s="223"/>
      <c r="G134" s="223"/>
      <c r="H134" s="304"/>
      <c r="I134" s="304"/>
      <c r="J134" s="304"/>
      <c r="K134" s="224"/>
      <c r="L134" s="224"/>
      <c r="M134" s="221"/>
      <c r="N134" s="15"/>
      <c r="O134" s="15"/>
      <c r="P134" s="15"/>
      <c r="Q134" s="15"/>
      <c r="R134" s="15"/>
      <c r="S134" s="15"/>
    </row>
    <row r="135" spans="1:25" x14ac:dyDescent="0.25">
      <c r="A135" s="15"/>
      <c r="B135" s="223"/>
      <c r="C135" s="223"/>
      <c r="E135" s="223"/>
      <c r="F135" s="223"/>
      <c r="G135" s="223"/>
      <c r="H135" s="304"/>
      <c r="I135" s="304"/>
      <c r="J135" s="304"/>
      <c r="K135" s="224"/>
      <c r="L135" s="224"/>
      <c r="M135" s="221"/>
      <c r="N135" s="15"/>
      <c r="O135" s="15"/>
      <c r="P135" s="15"/>
      <c r="Q135" s="15"/>
      <c r="R135" s="15"/>
      <c r="S135" s="15"/>
    </row>
    <row r="136" spans="1:25" x14ac:dyDescent="0.25">
      <c r="A136" s="15"/>
      <c r="B136" s="223"/>
      <c r="C136" s="223"/>
      <c r="E136" s="223"/>
      <c r="F136" s="223"/>
      <c r="G136" s="223"/>
      <c r="H136" s="304"/>
      <c r="I136" s="304"/>
      <c r="J136" s="304"/>
      <c r="K136" s="224"/>
      <c r="L136" s="224"/>
      <c r="M136" s="221"/>
      <c r="N136" s="15"/>
      <c r="O136" s="15"/>
      <c r="P136" s="15"/>
      <c r="Q136" s="15"/>
      <c r="R136" s="15"/>
      <c r="S136" s="15"/>
    </row>
    <row r="137" spans="1:25" x14ac:dyDescent="0.25">
      <c r="A137" s="15"/>
      <c r="B137" s="223"/>
      <c r="C137" s="223"/>
      <c r="E137" s="223"/>
      <c r="F137" s="223"/>
      <c r="G137" s="223"/>
      <c r="H137" s="304"/>
      <c r="I137" s="304"/>
      <c r="J137" s="304"/>
      <c r="K137" s="224"/>
      <c r="L137" s="224"/>
      <c r="M137" s="221"/>
      <c r="N137" s="15"/>
      <c r="O137" s="15"/>
      <c r="P137" s="15"/>
      <c r="Q137" s="15"/>
      <c r="R137" s="15"/>
      <c r="S137" s="15"/>
    </row>
    <row r="138" spans="1:25" x14ac:dyDescent="0.25">
      <c r="A138" s="15"/>
      <c r="B138" s="223"/>
      <c r="C138" s="223"/>
      <c r="E138" s="223"/>
      <c r="F138" s="223"/>
      <c r="G138" s="223"/>
      <c r="H138" s="304"/>
      <c r="I138" s="304"/>
      <c r="J138" s="304"/>
      <c r="K138" s="224"/>
      <c r="L138" s="224"/>
      <c r="M138" s="221"/>
      <c r="N138" s="15"/>
      <c r="O138" s="15"/>
      <c r="P138" s="15"/>
      <c r="Q138" s="15"/>
      <c r="R138" s="15"/>
      <c r="S138" s="15"/>
    </row>
    <row r="139" spans="1:25" x14ac:dyDescent="0.25">
      <c r="A139" s="15"/>
      <c r="B139" s="223"/>
      <c r="C139" s="223"/>
      <c r="E139" s="223"/>
      <c r="F139" s="223"/>
      <c r="G139" s="223"/>
      <c r="H139" s="304"/>
      <c r="I139" s="304"/>
      <c r="J139" s="304"/>
      <c r="K139" s="224"/>
      <c r="L139" s="224"/>
      <c r="M139" s="221"/>
      <c r="N139" s="15"/>
      <c r="O139" s="15"/>
      <c r="P139" s="15"/>
      <c r="Q139" s="15"/>
      <c r="R139" s="15"/>
      <c r="S139" s="15"/>
    </row>
    <row r="140" spans="1:25" x14ac:dyDescent="0.25">
      <c r="D140" s="15"/>
    </row>
    <row r="141" spans="1:25" x14ac:dyDescent="0.25">
      <c r="D141" s="15"/>
    </row>
    <row r="142" spans="1:25" x14ac:dyDescent="0.25">
      <c r="D142" s="15"/>
    </row>
    <row r="143" spans="1:25" x14ac:dyDescent="0.25">
      <c r="D143" s="15"/>
    </row>
    <row r="144" spans="1:25" x14ac:dyDescent="0.25">
      <c r="D144" s="15"/>
    </row>
    <row r="145" spans="4:4" x14ac:dyDescent="0.25">
      <c r="D145" s="15"/>
    </row>
    <row r="146" spans="4:4" x14ac:dyDescent="0.25">
      <c r="D146" s="15"/>
    </row>
    <row r="147" spans="4:4" x14ac:dyDescent="0.25">
      <c r="D147" s="15"/>
    </row>
    <row r="148" spans="4:4" x14ac:dyDescent="0.25">
      <c r="D148" s="15"/>
    </row>
    <row r="149" spans="4:4" x14ac:dyDescent="0.25">
      <c r="D149" s="15"/>
    </row>
    <row r="150" spans="4:4" x14ac:dyDescent="0.25">
      <c r="D150" s="15"/>
    </row>
    <row r="151" spans="4:4" x14ac:dyDescent="0.25">
      <c r="D151" s="15"/>
    </row>
    <row r="152" spans="4:4" x14ac:dyDescent="0.25">
      <c r="D152" s="15"/>
    </row>
    <row r="153" spans="4:4" x14ac:dyDescent="0.25">
      <c r="D153" s="15"/>
    </row>
    <row r="154" spans="4:4" x14ac:dyDescent="0.25">
      <c r="D154" s="15"/>
    </row>
    <row r="155" spans="4:4" x14ac:dyDescent="0.25">
      <c r="D155" s="15"/>
    </row>
    <row r="156" spans="4:4" x14ac:dyDescent="0.25">
      <c r="D156" s="15"/>
    </row>
    <row r="157" spans="4:4" x14ac:dyDescent="0.25">
      <c r="D157" s="15"/>
    </row>
    <row r="158" spans="4:4" x14ac:dyDescent="0.25">
      <c r="D158" s="15"/>
    </row>
    <row r="159" spans="4:4" x14ac:dyDescent="0.25">
      <c r="D159" s="15"/>
    </row>
    <row r="160" spans="4:4" x14ac:dyDescent="0.25">
      <c r="D160" s="15"/>
    </row>
    <row r="161" spans="4:4" x14ac:dyDescent="0.25">
      <c r="D161" s="15"/>
    </row>
    <row r="162" spans="4:4" x14ac:dyDescent="0.25">
      <c r="D162" s="15"/>
    </row>
    <row r="163" spans="4:4" x14ac:dyDescent="0.25">
      <c r="D163" s="15"/>
    </row>
    <row r="164" spans="4:4" x14ac:dyDescent="0.25">
      <c r="D164" s="15"/>
    </row>
    <row r="165" spans="4:4" x14ac:dyDescent="0.25">
      <c r="D165" s="15"/>
    </row>
    <row r="166" spans="4:4" x14ac:dyDescent="0.25">
      <c r="D166" s="15"/>
    </row>
    <row r="167" spans="4:4" x14ac:dyDescent="0.25">
      <c r="D167" s="15"/>
    </row>
    <row r="168" spans="4:4" x14ac:dyDescent="0.25">
      <c r="D168" s="15"/>
    </row>
    <row r="169" spans="4:4" x14ac:dyDescent="0.25">
      <c r="D169" s="15"/>
    </row>
    <row r="170" spans="4:4" x14ac:dyDescent="0.25">
      <c r="D170" s="15"/>
    </row>
    <row r="171" spans="4:4" x14ac:dyDescent="0.25">
      <c r="D171" s="15"/>
    </row>
    <row r="172" spans="4:4" x14ac:dyDescent="0.25">
      <c r="D172" s="15"/>
    </row>
    <row r="173" spans="4:4" x14ac:dyDescent="0.25">
      <c r="D173" s="15"/>
    </row>
    <row r="174" spans="4:4" x14ac:dyDescent="0.25">
      <c r="D174" s="15"/>
    </row>
    <row r="175" spans="4:4" x14ac:dyDescent="0.25">
      <c r="D175" s="15"/>
    </row>
    <row r="176" spans="4:4" x14ac:dyDescent="0.25">
      <c r="D176" s="15"/>
    </row>
    <row r="177" spans="4:4" x14ac:dyDescent="0.25">
      <c r="D177" s="15"/>
    </row>
    <row r="178" spans="4:4" x14ac:dyDescent="0.25">
      <c r="D178" s="15"/>
    </row>
    <row r="179" spans="4:4" x14ac:dyDescent="0.25">
      <c r="D179" s="15"/>
    </row>
    <row r="180" spans="4:4" x14ac:dyDescent="0.25">
      <c r="D180" s="15"/>
    </row>
    <row r="181" spans="4:4" x14ac:dyDescent="0.25">
      <c r="D181" s="15"/>
    </row>
    <row r="182" spans="4:4" x14ac:dyDescent="0.25">
      <c r="D182" s="15"/>
    </row>
    <row r="183" spans="4:4" x14ac:dyDescent="0.25">
      <c r="D183" s="15"/>
    </row>
    <row r="184" spans="4:4" x14ac:dyDescent="0.25">
      <c r="D184" s="15"/>
    </row>
    <row r="185" spans="4:4" x14ac:dyDescent="0.25">
      <c r="D185" s="15"/>
    </row>
    <row r="186" spans="4:4" x14ac:dyDescent="0.25">
      <c r="D186" s="15"/>
    </row>
    <row r="187" spans="4:4" x14ac:dyDescent="0.25">
      <c r="D187" s="15"/>
    </row>
    <row r="188" spans="4:4" x14ac:dyDescent="0.25">
      <c r="D188" s="15"/>
    </row>
    <row r="189" spans="4:4" x14ac:dyDescent="0.25">
      <c r="D189" s="15"/>
    </row>
    <row r="190" spans="4:4" x14ac:dyDescent="0.25">
      <c r="D190" s="15"/>
    </row>
    <row r="191" spans="4:4" x14ac:dyDescent="0.25">
      <c r="D191" s="15"/>
    </row>
    <row r="192" spans="4:4" x14ac:dyDescent="0.25">
      <c r="D192" s="15"/>
    </row>
    <row r="193" spans="4:4" x14ac:dyDescent="0.25">
      <c r="D193" s="15"/>
    </row>
    <row r="194" spans="4:4" x14ac:dyDescent="0.25">
      <c r="D194" s="15"/>
    </row>
    <row r="195" spans="4:4" x14ac:dyDescent="0.25">
      <c r="D195" s="15"/>
    </row>
    <row r="196" spans="4:4" x14ac:dyDescent="0.25">
      <c r="D196" s="15"/>
    </row>
    <row r="197" spans="4:4" x14ac:dyDescent="0.25">
      <c r="D197" s="15"/>
    </row>
    <row r="198" spans="4:4" x14ac:dyDescent="0.25">
      <c r="D198" s="15"/>
    </row>
    <row r="199" spans="4:4" x14ac:dyDescent="0.25">
      <c r="D199" s="15"/>
    </row>
    <row r="200" spans="4:4" x14ac:dyDescent="0.25">
      <c r="D200" s="15"/>
    </row>
    <row r="201" spans="4:4" x14ac:dyDescent="0.25">
      <c r="D201" s="15"/>
    </row>
    <row r="202" spans="4:4" x14ac:dyDescent="0.25">
      <c r="D202" s="15"/>
    </row>
    <row r="203" spans="4:4" x14ac:dyDescent="0.25">
      <c r="D203" s="15"/>
    </row>
    <row r="204" spans="4:4" x14ac:dyDescent="0.25">
      <c r="D204" s="15"/>
    </row>
  </sheetData>
  <autoFilter ref="A3:Z133" xr:uid="{F0FF626F-C7EA-4EA5-975D-BF033CAE8612}"/>
  <sortState xmlns:xlrd2="http://schemas.microsoft.com/office/spreadsheetml/2017/richdata2" ref="A4:Q115">
    <sortCondition ref="E4:E115"/>
  </sortState>
  <dataConsolidate/>
  <conditionalFormatting sqref="E132:E133 E140:E1048576 E3">
    <cfRule type="duplicateValues" dxfId="16" priority="120"/>
  </conditionalFormatting>
  <conditionalFormatting sqref="I1:M1 I2:N2 I109:M133 C134:G139 I140:M1048576">
    <cfRule type="cellIs" dxfId="15" priority="5" operator="lessThanOrEqual">
      <formula>0</formula>
    </cfRule>
  </conditionalFormatting>
  <conditionalFormatting sqref="I3:M13 I30:M107">
    <cfRule type="cellIs" dxfId="14" priority="1" operator="lessThanOrEqual">
      <formula>0</formula>
    </cfRule>
  </conditionalFormatting>
  <conditionalFormatting sqref="S2">
    <cfRule type="cellIs" dxfId="13" priority="10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93C4-E5B0-441A-BC63-0C9CF27CEEC6}">
  <sheetPr>
    <tabColor rgb="FFFFFF00"/>
  </sheetPr>
  <dimension ref="A1:BQ221"/>
  <sheetViews>
    <sheetView topLeftCell="T1" workbookViewId="0">
      <selection activeCell="B7" sqref="A7:XFD7"/>
    </sheetView>
  </sheetViews>
  <sheetFormatPr defaultColWidth="8.88671875" defaultRowHeight="12" outlineLevelCol="1" x14ac:dyDescent="0.25"/>
  <cols>
    <col min="1" max="1" width="12.44140625" style="15" customWidth="1"/>
    <col min="2" max="2" width="13.6640625" style="222" customWidth="1"/>
    <col min="3" max="3" width="15.44140625" style="222" customWidth="1" outlineLevel="1"/>
    <col min="4" max="4" width="15.88671875" style="15" customWidth="1" outlineLevel="1"/>
    <col min="5" max="5" width="10" style="223" customWidth="1" outlineLevel="1"/>
    <col min="6" max="6" width="42.88671875" style="15" customWidth="1"/>
    <col min="7" max="7" width="16.88671875" style="15" customWidth="1"/>
    <col min="8" max="11" width="14.88671875" style="15" hidden="1" customWidth="1" outlineLevel="1"/>
    <col min="12" max="12" width="21.33203125" style="223" customWidth="1" collapsed="1"/>
    <col min="13" max="13" width="9.109375" style="223" customWidth="1"/>
    <col min="14" max="14" width="16.5546875" style="224" customWidth="1"/>
    <col min="15" max="15" width="22.109375" style="225" customWidth="1"/>
    <col min="16" max="16" width="20.5546875" style="225" customWidth="1"/>
    <col min="17" max="17" width="12.6640625" style="15" bestFit="1" customWidth="1"/>
    <col min="18" max="18" width="14.44140625" style="15" bestFit="1" customWidth="1"/>
    <col min="19" max="19" width="13.44140625" style="15" bestFit="1" customWidth="1"/>
    <col min="20" max="20" width="15.109375" style="15" bestFit="1" customWidth="1"/>
    <col min="21" max="21" width="13.44140625" style="15" bestFit="1" customWidth="1"/>
    <col min="22" max="23" width="15.109375" style="15" bestFit="1" customWidth="1"/>
    <col min="24" max="24" width="16.6640625" style="15" bestFit="1" customWidth="1"/>
    <col min="25" max="25" width="13.44140625" style="15" bestFit="1" customWidth="1"/>
    <col min="26" max="26" width="15.109375" style="15" bestFit="1" customWidth="1"/>
    <col min="27" max="27" width="13.44140625" style="15" bestFit="1" customWidth="1"/>
    <col min="28" max="29" width="15.109375" style="15" bestFit="1" customWidth="1"/>
    <col min="30" max="30" width="16.6640625" style="15" bestFit="1" customWidth="1"/>
    <col min="31" max="31" width="13.6640625" style="15" bestFit="1" customWidth="1"/>
    <col min="32" max="33" width="15.5546875" style="15" bestFit="1" customWidth="1"/>
    <col min="34" max="34" width="17.109375" style="15" bestFit="1" customWidth="1"/>
    <col min="35" max="35" width="13.44140625" style="15" bestFit="1" customWidth="1"/>
    <col min="36" max="36" width="15.109375" style="15" bestFit="1" customWidth="1"/>
    <col min="37" max="37" width="13.6640625" style="15" bestFit="1" customWidth="1"/>
    <col min="38" max="39" width="15.5546875" style="15" bestFit="1" customWidth="1"/>
    <col min="40" max="40" width="17.109375" style="15" bestFit="1" customWidth="1"/>
    <col min="41" max="41" width="13.6640625" style="15" bestFit="1" customWidth="1"/>
    <col min="42" max="42" width="15.5546875" style="15" bestFit="1" customWidth="1"/>
    <col min="43" max="43" width="17.44140625" style="15" bestFit="1" customWidth="1"/>
    <col min="44" max="44" width="19.33203125" style="15" bestFit="1" customWidth="1"/>
    <col min="45" max="45" width="17.44140625" style="15" bestFit="1" customWidth="1"/>
    <col min="46" max="47" width="19.33203125" style="15" bestFit="1" customWidth="1"/>
    <col min="48" max="48" width="20.88671875" style="15" bestFit="1" customWidth="1"/>
    <col min="49" max="49" width="17.44140625" style="15" bestFit="1" customWidth="1"/>
    <col min="50" max="50" width="19.33203125" style="15" bestFit="1" customWidth="1"/>
    <col min="51" max="51" width="17.44140625" style="15" bestFit="1" customWidth="1"/>
    <col min="52" max="53" width="19.33203125" style="15" bestFit="1" customWidth="1"/>
    <col min="54" max="54" width="20.88671875" style="15" bestFit="1" customWidth="1"/>
    <col min="55" max="55" width="17.88671875" style="15" bestFit="1" customWidth="1"/>
    <col min="56" max="57" width="19.5546875" style="15" bestFit="1" customWidth="1"/>
    <col min="58" max="58" width="21.33203125" style="15" bestFit="1" customWidth="1"/>
    <col min="59" max="59" width="17.44140625" style="15" bestFit="1" customWidth="1"/>
    <col min="60" max="60" width="19.33203125" style="15" bestFit="1" customWidth="1"/>
    <col min="61" max="61" width="17.88671875" style="15" bestFit="1" customWidth="1"/>
    <col min="62" max="63" width="19.5546875" style="15" bestFit="1" customWidth="1"/>
    <col min="64" max="64" width="21.33203125" style="15" bestFit="1" customWidth="1"/>
    <col min="65" max="65" width="17.88671875" style="15" bestFit="1" customWidth="1"/>
    <col min="66" max="66" width="19.5546875" style="15" bestFit="1" customWidth="1"/>
    <col min="67" max="67" width="18.109375" style="223" bestFit="1" customWidth="1"/>
    <col min="68" max="68" width="21.6640625" style="223" customWidth="1"/>
    <col min="69" max="69" width="16" style="15" customWidth="1"/>
    <col min="70" max="16384" width="8.88671875" style="15"/>
  </cols>
  <sheetData>
    <row r="1" spans="1:69" x14ac:dyDescent="0.25">
      <c r="E1" s="15"/>
    </row>
    <row r="2" spans="1:69" x14ac:dyDescent="0.25">
      <c r="A2" s="355"/>
      <c r="E2" s="15"/>
      <c r="F2" s="356"/>
      <c r="G2" s="356"/>
      <c r="H2" s="356"/>
      <c r="I2" s="356"/>
      <c r="J2" s="356"/>
      <c r="K2" s="356"/>
      <c r="M2" s="357"/>
      <c r="N2" s="358"/>
      <c r="O2" s="359"/>
      <c r="P2" s="359"/>
      <c r="BP2" s="360" t="s">
        <v>53</v>
      </c>
      <c r="BQ2" s="98" t="s">
        <v>1046</v>
      </c>
    </row>
    <row r="3" spans="1:69" x14ac:dyDescent="0.25">
      <c r="A3" s="355"/>
      <c r="E3" s="15"/>
      <c r="F3" s="356"/>
      <c r="G3" s="356"/>
      <c r="H3" s="356"/>
      <c r="I3" s="356"/>
      <c r="J3" s="356"/>
      <c r="K3" s="356"/>
      <c r="N3" s="361"/>
      <c r="O3" s="359"/>
      <c r="P3" s="360"/>
      <c r="BD3" s="362"/>
      <c r="BE3" s="362"/>
      <c r="BF3" s="362"/>
      <c r="BG3" s="362"/>
      <c r="BH3" s="362"/>
      <c r="BI3" s="362"/>
      <c r="BJ3" s="362"/>
      <c r="BK3" s="362"/>
      <c r="BL3" s="362"/>
      <c r="BM3" s="362"/>
      <c r="BN3" s="362"/>
      <c r="BP3" s="360" t="s">
        <v>55</v>
      </c>
      <c r="BQ3" s="98" t="s">
        <v>1047</v>
      </c>
    </row>
    <row r="4" spans="1:69" x14ac:dyDescent="0.25">
      <c r="A4" s="363"/>
      <c r="N4" s="361"/>
      <c r="O4" s="361"/>
      <c r="P4" s="361"/>
      <c r="Q4" s="364" t="s">
        <v>1048</v>
      </c>
      <c r="R4" s="364" t="s">
        <v>1049</v>
      </c>
      <c r="S4" s="364" t="s">
        <v>1050</v>
      </c>
      <c r="T4" s="364" t="s">
        <v>1051</v>
      </c>
      <c r="U4" s="364" t="s">
        <v>1052</v>
      </c>
      <c r="V4" s="364" t="s">
        <v>1053</v>
      </c>
      <c r="W4" s="364" t="s">
        <v>1054</v>
      </c>
      <c r="X4" s="364" t="s">
        <v>1055</v>
      </c>
      <c r="Y4" s="364" t="s">
        <v>1056</v>
      </c>
      <c r="Z4" s="364" t="s">
        <v>1057</v>
      </c>
      <c r="AA4" s="364" t="s">
        <v>1058</v>
      </c>
      <c r="AB4" s="364" t="s">
        <v>1059</v>
      </c>
      <c r="AC4" s="364" t="s">
        <v>1060</v>
      </c>
      <c r="AD4" s="364" t="s">
        <v>1061</v>
      </c>
      <c r="AE4" s="364" t="s">
        <v>1062</v>
      </c>
      <c r="AF4" s="364" t="s">
        <v>1063</v>
      </c>
      <c r="AG4" s="364" t="s">
        <v>1064</v>
      </c>
      <c r="AH4" s="364" t="s">
        <v>1065</v>
      </c>
      <c r="AI4" s="364" t="s">
        <v>1066</v>
      </c>
      <c r="AJ4" s="364" t="s">
        <v>1067</v>
      </c>
      <c r="AK4" s="364" t="s">
        <v>1068</v>
      </c>
      <c r="AL4" s="364" t="s">
        <v>1069</v>
      </c>
      <c r="AM4" s="364" t="s">
        <v>1070</v>
      </c>
      <c r="AN4" s="364" t="s">
        <v>1071</v>
      </c>
      <c r="AO4" s="364" t="s">
        <v>1072</v>
      </c>
      <c r="AP4" s="364" t="s">
        <v>1073</v>
      </c>
      <c r="AQ4" s="364" t="s">
        <v>1074</v>
      </c>
      <c r="AR4" s="364" t="s">
        <v>1075</v>
      </c>
      <c r="AS4" s="364" t="s">
        <v>1076</v>
      </c>
      <c r="AT4" s="364" t="s">
        <v>1077</v>
      </c>
      <c r="AU4" s="364" t="s">
        <v>1078</v>
      </c>
      <c r="AV4" s="364" t="s">
        <v>1079</v>
      </c>
      <c r="AW4" s="364" t="s">
        <v>1080</v>
      </c>
      <c r="AX4" s="364" t="s">
        <v>1081</v>
      </c>
      <c r="AY4" s="364" t="s">
        <v>1082</v>
      </c>
      <c r="AZ4" s="364" t="s">
        <v>1083</v>
      </c>
      <c r="BA4" s="364" t="s">
        <v>1084</v>
      </c>
      <c r="BB4" s="364" t="s">
        <v>1085</v>
      </c>
      <c r="BC4" s="364" t="s">
        <v>1086</v>
      </c>
      <c r="BD4" s="364" t="s">
        <v>1087</v>
      </c>
      <c r="BE4" s="364" t="s">
        <v>1088</v>
      </c>
      <c r="BF4" s="364" t="s">
        <v>1089</v>
      </c>
      <c r="BG4" s="364" t="s">
        <v>1090</v>
      </c>
      <c r="BH4" s="364" t="s">
        <v>1091</v>
      </c>
      <c r="BI4" s="364" t="s">
        <v>1092</v>
      </c>
      <c r="BJ4" s="364" t="s">
        <v>1093</v>
      </c>
      <c r="BK4" s="364" t="s">
        <v>1094</v>
      </c>
      <c r="BL4" s="364" t="s">
        <v>1095</v>
      </c>
      <c r="BM4" s="364" t="s">
        <v>1096</v>
      </c>
      <c r="BN4" s="364" t="s">
        <v>1097</v>
      </c>
      <c r="BP4" s="360" t="s">
        <v>67</v>
      </c>
      <c r="BQ4" s="98" t="s">
        <v>1098</v>
      </c>
    </row>
    <row r="5" spans="1:69" x14ac:dyDescent="0.25">
      <c r="N5" s="361"/>
      <c r="O5" s="361"/>
      <c r="P5" s="361"/>
      <c r="Q5" s="365" t="s">
        <v>1</v>
      </c>
      <c r="R5" s="366"/>
      <c r="S5" s="365" t="s">
        <v>2</v>
      </c>
      <c r="T5" s="366"/>
      <c r="U5" s="367" t="s">
        <v>3</v>
      </c>
      <c r="V5" s="366"/>
      <c r="W5" s="367" t="s">
        <v>4</v>
      </c>
      <c r="X5" s="366"/>
      <c r="Y5" s="367" t="s">
        <v>5</v>
      </c>
      <c r="Z5" s="366"/>
      <c r="AA5" s="367" t="s">
        <v>1099</v>
      </c>
      <c r="AB5" s="366"/>
      <c r="AC5" s="367" t="s">
        <v>1100</v>
      </c>
      <c r="AD5" s="366"/>
      <c r="AE5" s="367" t="s">
        <v>6</v>
      </c>
      <c r="AF5" s="366"/>
      <c r="AG5" s="367" t="s">
        <v>1101</v>
      </c>
      <c r="AH5" s="366"/>
      <c r="AI5" s="368" t="s">
        <v>1102</v>
      </c>
      <c r="AJ5" s="369"/>
      <c r="AK5" s="368" t="s">
        <v>1103</v>
      </c>
      <c r="AL5" s="369"/>
      <c r="AM5" s="370" t="s">
        <v>1104</v>
      </c>
      <c r="AN5" s="370"/>
      <c r="AO5" s="370" t="s">
        <v>1105</v>
      </c>
      <c r="AP5" s="370"/>
      <c r="AQ5" s="368" t="s">
        <v>1106</v>
      </c>
      <c r="AR5" s="369"/>
      <c r="AS5" s="367" t="s">
        <v>1107</v>
      </c>
      <c r="AT5" s="371"/>
      <c r="AU5" s="367" t="s">
        <v>1108</v>
      </c>
      <c r="AV5" s="371"/>
      <c r="AW5" s="367" t="s">
        <v>1109</v>
      </c>
      <c r="AX5" s="371"/>
      <c r="AY5" s="367" t="s">
        <v>1110</v>
      </c>
      <c r="AZ5" s="371"/>
      <c r="BA5" s="367" t="s">
        <v>1111</v>
      </c>
      <c r="BB5" s="371"/>
      <c r="BC5" s="367" t="s">
        <v>1112</v>
      </c>
      <c r="BD5" s="371"/>
      <c r="BE5" s="372" t="s">
        <v>1113</v>
      </c>
      <c r="BF5" s="372"/>
      <c r="BG5" s="367" t="s">
        <v>1114</v>
      </c>
      <c r="BH5" s="371"/>
      <c r="BI5" s="367" t="s">
        <v>1115</v>
      </c>
      <c r="BJ5" s="371"/>
      <c r="BK5" s="373" t="s">
        <v>1116</v>
      </c>
      <c r="BL5" s="373"/>
      <c r="BM5" s="373" t="s">
        <v>1117</v>
      </c>
      <c r="BN5" s="373"/>
    </row>
    <row r="6" spans="1:69" s="221" customFormat="1" x14ac:dyDescent="0.3">
      <c r="A6" s="374" t="s">
        <v>14</v>
      </c>
      <c r="B6" s="375" t="s">
        <v>412</v>
      </c>
      <c r="C6" s="375" t="s">
        <v>420</v>
      </c>
      <c r="D6" s="375" t="s">
        <v>12</v>
      </c>
      <c r="E6" s="375" t="s">
        <v>16</v>
      </c>
      <c r="F6" s="375" t="s">
        <v>15</v>
      </c>
      <c r="G6" s="375" t="s">
        <v>1118</v>
      </c>
      <c r="H6" s="375" t="s">
        <v>1119</v>
      </c>
      <c r="I6" s="375" t="s">
        <v>1120</v>
      </c>
      <c r="J6" s="375" t="s">
        <v>1121</v>
      </c>
      <c r="K6" s="375" t="s">
        <v>1122</v>
      </c>
      <c r="L6" s="375" t="s">
        <v>17</v>
      </c>
      <c r="M6" s="375" t="s">
        <v>18</v>
      </c>
      <c r="N6" s="375" t="s">
        <v>245</v>
      </c>
      <c r="O6" s="376" t="s">
        <v>1123</v>
      </c>
      <c r="P6" s="376" t="s">
        <v>1124</v>
      </c>
      <c r="Q6" s="377" t="s">
        <v>19</v>
      </c>
      <c r="R6" s="377" t="s">
        <v>20</v>
      </c>
      <c r="S6" s="377" t="s">
        <v>19</v>
      </c>
      <c r="T6" s="377" t="s">
        <v>20</v>
      </c>
      <c r="U6" s="377" t="s">
        <v>19</v>
      </c>
      <c r="V6" s="377" t="s">
        <v>20</v>
      </c>
      <c r="W6" s="377" t="s">
        <v>19</v>
      </c>
      <c r="X6" s="377" t="s">
        <v>20</v>
      </c>
      <c r="Y6" s="377" t="s">
        <v>19</v>
      </c>
      <c r="Z6" s="377" t="s">
        <v>20</v>
      </c>
      <c r="AA6" s="377" t="s">
        <v>19</v>
      </c>
      <c r="AB6" s="377" t="s">
        <v>20</v>
      </c>
      <c r="AC6" s="377" t="s">
        <v>19</v>
      </c>
      <c r="AD6" s="377" t="s">
        <v>20</v>
      </c>
      <c r="AE6" s="377" t="s">
        <v>19</v>
      </c>
      <c r="AF6" s="377" t="s">
        <v>20</v>
      </c>
      <c r="AG6" s="377" t="s">
        <v>19</v>
      </c>
      <c r="AH6" s="377" t="s">
        <v>20</v>
      </c>
      <c r="AI6" s="378" t="s">
        <v>19</v>
      </c>
      <c r="AJ6" s="378" t="s">
        <v>20</v>
      </c>
      <c r="AK6" s="378" t="s">
        <v>19</v>
      </c>
      <c r="AL6" s="378" t="s">
        <v>20</v>
      </c>
      <c r="AM6" s="378" t="s">
        <v>19</v>
      </c>
      <c r="AN6" s="378" t="s">
        <v>20</v>
      </c>
      <c r="AO6" s="377" t="s">
        <v>19</v>
      </c>
      <c r="AP6" s="377" t="s">
        <v>20</v>
      </c>
      <c r="AQ6" s="377" t="s">
        <v>19</v>
      </c>
      <c r="AR6" s="377" t="s">
        <v>20</v>
      </c>
      <c r="AS6" s="377" t="s">
        <v>19</v>
      </c>
      <c r="AT6" s="377" t="s">
        <v>20</v>
      </c>
      <c r="AU6" s="377" t="s">
        <v>19</v>
      </c>
      <c r="AV6" s="377" t="s">
        <v>20</v>
      </c>
      <c r="AW6" s="377" t="s">
        <v>19</v>
      </c>
      <c r="AX6" s="377" t="s">
        <v>20</v>
      </c>
      <c r="AY6" s="377" t="s">
        <v>19</v>
      </c>
      <c r="AZ6" s="377" t="s">
        <v>20</v>
      </c>
      <c r="BA6" s="377" t="s">
        <v>19</v>
      </c>
      <c r="BB6" s="377" t="s">
        <v>20</v>
      </c>
      <c r="BC6" s="377" t="s">
        <v>19</v>
      </c>
      <c r="BD6" s="377" t="s">
        <v>20</v>
      </c>
      <c r="BE6" s="377" t="s">
        <v>19</v>
      </c>
      <c r="BF6" s="377" t="s">
        <v>20</v>
      </c>
      <c r="BG6" s="377" t="s">
        <v>19</v>
      </c>
      <c r="BH6" s="377" t="s">
        <v>20</v>
      </c>
      <c r="BI6" s="377" t="s">
        <v>19</v>
      </c>
      <c r="BJ6" s="377" t="s">
        <v>20</v>
      </c>
      <c r="BK6" s="377" t="s">
        <v>19</v>
      </c>
      <c r="BL6" s="377" t="s">
        <v>20</v>
      </c>
      <c r="BM6" s="377" t="s">
        <v>19</v>
      </c>
      <c r="BN6" s="377" t="s">
        <v>20</v>
      </c>
      <c r="BO6" s="377" t="s">
        <v>21</v>
      </c>
      <c r="BP6" s="379" t="s">
        <v>22</v>
      </c>
      <c r="BQ6" s="379" t="s">
        <v>1125</v>
      </c>
    </row>
    <row r="7" spans="1:69" x14ac:dyDescent="0.25">
      <c r="A7" s="380">
        <v>15000145</v>
      </c>
      <c r="B7" s="381" t="s">
        <v>124</v>
      </c>
      <c r="C7" s="382" t="s">
        <v>421</v>
      </c>
      <c r="D7" s="383">
        <v>7899470804828</v>
      </c>
      <c r="E7" s="384">
        <v>30045040</v>
      </c>
      <c r="F7" s="385" t="s">
        <v>143</v>
      </c>
      <c r="G7" s="386" t="s">
        <v>283</v>
      </c>
      <c r="H7" s="386" t="s">
        <v>1126</v>
      </c>
      <c r="I7" s="386">
        <v>0</v>
      </c>
      <c r="J7" s="386" t="s">
        <v>283</v>
      </c>
      <c r="K7" s="386" t="s">
        <v>1127</v>
      </c>
      <c r="L7" s="386" t="s">
        <v>1020</v>
      </c>
      <c r="M7" s="384">
        <v>50</v>
      </c>
      <c r="N7" s="387">
        <v>6.985937214640618</v>
      </c>
      <c r="O7" s="388" t="s">
        <v>283</v>
      </c>
      <c r="P7" s="389">
        <v>0.15834932821497127</v>
      </c>
      <c r="Q7" s="390">
        <v>12.07</v>
      </c>
      <c r="R7" s="390">
        <v>16.190000000000001</v>
      </c>
      <c r="S7" s="390">
        <v>13.72</v>
      </c>
      <c r="T7" s="390">
        <v>18.399999999999999</v>
      </c>
      <c r="U7" s="390">
        <v>14.54</v>
      </c>
      <c r="V7" s="390">
        <v>19.5</v>
      </c>
      <c r="W7" s="390">
        <v>14.63</v>
      </c>
      <c r="X7" s="390">
        <v>19.63</v>
      </c>
      <c r="Y7" s="390">
        <v>14.72</v>
      </c>
      <c r="Z7" s="390">
        <v>19.75</v>
      </c>
      <c r="AA7" s="390">
        <v>14.9</v>
      </c>
      <c r="AB7" s="390">
        <v>19.989999999999998</v>
      </c>
      <c r="AC7" s="390">
        <v>14.99</v>
      </c>
      <c r="AD7" s="390">
        <v>20.11</v>
      </c>
      <c r="AE7" s="390">
        <v>15.09</v>
      </c>
      <c r="AF7" s="390">
        <v>20.239999999999998</v>
      </c>
      <c r="AG7" s="390">
        <v>15.18</v>
      </c>
      <c r="AH7" s="390">
        <v>20.36</v>
      </c>
      <c r="AI7" s="390">
        <v>15.28</v>
      </c>
      <c r="AJ7" s="390">
        <v>20.5</v>
      </c>
      <c r="AK7" s="390">
        <v>15.47</v>
      </c>
      <c r="AL7" s="390">
        <v>20.75</v>
      </c>
      <c r="AM7" s="390">
        <v>15.57</v>
      </c>
      <c r="AN7" s="390">
        <v>20.89</v>
      </c>
      <c r="AO7" s="390">
        <v>15.68</v>
      </c>
      <c r="AP7" s="390">
        <v>21.03</v>
      </c>
      <c r="AQ7" s="390">
        <v>12.25</v>
      </c>
      <c r="AR7" s="390">
        <v>16.93</v>
      </c>
      <c r="AS7" s="390">
        <v>12.98</v>
      </c>
      <c r="AT7" s="390">
        <v>17.940000000000001</v>
      </c>
      <c r="AU7" s="390">
        <v>13.06</v>
      </c>
      <c r="AV7" s="390">
        <v>18.05</v>
      </c>
      <c r="AW7" s="390">
        <v>13.14</v>
      </c>
      <c r="AX7" s="390">
        <v>18.170000000000002</v>
      </c>
      <c r="AY7" s="390">
        <v>13.3</v>
      </c>
      <c r="AZ7" s="390">
        <v>18.39</v>
      </c>
      <c r="BA7" s="390">
        <v>13.38</v>
      </c>
      <c r="BB7" s="390">
        <v>18.5</v>
      </c>
      <c r="BC7" s="390">
        <v>13.47</v>
      </c>
      <c r="BD7" s="390">
        <v>18.62</v>
      </c>
      <c r="BE7" s="390">
        <v>13.55</v>
      </c>
      <c r="BF7" s="390">
        <v>18.73</v>
      </c>
      <c r="BG7" s="390">
        <v>13.64</v>
      </c>
      <c r="BH7" s="390">
        <v>18.86</v>
      </c>
      <c r="BI7" s="390">
        <v>13.81</v>
      </c>
      <c r="BJ7" s="390">
        <v>19.09</v>
      </c>
      <c r="BK7" s="390">
        <v>13.9</v>
      </c>
      <c r="BL7" s="390">
        <v>19.22</v>
      </c>
      <c r="BM7" s="390">
        <v>14</v>
      </c>
      <c r="BN7" s="390">
        <v>19.350000000000001</v>
      </c>
      <c r="BO7" s="391" t="s">
        <v>52</v>
      </c>
      <c r="BP7" s="391" t="s">
        <v>55</v>
      </c>
      <c r="BQ7" s="383" t="s">
        <v>1128</v>
      </c>
    </row>
    <row r="8" spans="1:69" x14ac:dyDescent="0.25">
      <c r="A8" s="380">
        <v>15000153</v>
      </c>
      <c r="B8" s="381" t="s">
        <v>124</v>
      </c>
      <c r="C8" s="382" t="s">
        <v>421</v>
      </c>
      <c r="D8" s="383">
        <v>7898133136535</v>
      </c>
      <c r="E8" s="384">
        <v>30045090</v>
      </c>
      <c r="F8" s="385" t="s">
        <v>301</v>
      </c>
      <c r="G8" s="386" t="s">
        <v>283</v>
      </c>
      <c r="H8" s="386" t="s">
        <v>1126</v>
      </c>
      <c r="I8" s="386">
        <v>0</v>
      </c>
      <c r="J8" s="386" t="s">
        <v>283</v>
      </c>
      <c r="K8" s="386" t="s">
        <v>1127</v>
      </c>
      <c r="L8" s="386" t="s">
        <v>1020</v>
      </c>
      <c r="M8" s="384">
        <v>200</v>
      </c>
      <c r="N8" s="387">
        <v>2.4188998265741892</v>
      </c>
      <c r="O8" s="388" t="s">
        <v>283</v>
      </c>
      <c r="P8" s="389">
        <v>2.5572005383580176E-2</v>
      </c>
      <c r="Q8" s="390">
        <v>7.62</v>
      </c>
      <c r="R8" s="390">
        <v>10.220000000000001</v>
      </c>
      <c r="S8" s="390">
        <v>8.66</v>
      </c>
      <c r="T8" s="390">
        <v>11.62</v>
      </c>
      <c r="U8" s="390">
        <v>9.18</v>
      </c>
      <c r="V8" s="390">
        <v>12.31</v>
      </c>
      <c r="W8" s="390">
        <v>9.23</v>
      </c>
      <c r="X8" s="390">
        <v>12.38</v>
      </c>
      <c r="Y8" s="390">
        <v>9.2899999999999991</v>
      </c>
      <c r="Z8" s="390">
        <v>12.46</v>
      </c>
      <c r="AA8" s="390">
        <v>9.4</v>
      </c>
      <c r="AB8" s="390">
        <v>12.61</v>
      </c>
      <c r="AC8" s="390">
        <v>9.4600000000000009</v>
      </c>
      <c r="AD8" s="390">
        <v>12.69</v>
      </c>
      <c r="AE8" s="390">
        <v>9.52</v>
      </c>
      <c r="AF8" s="390">
        <v>12.77</v>
      </c>
      <c r="AG8" s="390">
        <v>9.58</v>
      </c>
      <c r="AH8" s="390">
        <v>12.85</v>
      </c>
      <c r="AI8" s="390">
        <v>9.64</v>
      </c>
      <c r="AJ8" s="390">
        <v>12.93</v>
      </c>
      <c r="AK8" s="390">
        <v>9.77</v>
      </c>
      <c r="AL8" s="390">
        <v>13.11</v>
      </c>
      <c r="AM8" s="390">
        <v>9.83</v>
      </c>
      <c r="AN8" s="390">
        <v>13.19</v>
      </c>
      <c r="AO8" s="390">
        <v>9.89</v>
      </c>
      <c r="AP8" s="390">
        <v>13.27</v>
      </c>
      <c r="AQ8" s="390">
        <v>7.73</v>
      </c>
      <c r="AR8" s="390">
        <v>10.69</v>
      </c>
      <c r="AS8" s="390">
        <v>8.1999999999999993</v>
      </c>
      <c r="AT8" s="390">
        <v>11.34</v>
      </c>
      <c r="AU8" s="390">
        <v>8.24</v>
      </c>
      <c r="AV8" s="390">
        <v>11.39</v>
      </c>
      <c r="AW8" s="390">
        <v>8.2899999999999991</v>
      </c>
      <c r="AX8" s="390">
        <v>11.46</v>
      </c>
      <c r="AY8" s="390">
        <v>8.39</v>
      </c>
      <c r="AZ8" s="390">
        <v>11.6</v>
      </c>
      <c r="BA8" s="390">
        <v>8.4499999999999993</v>
      </c>
      <c r="BB8" s="390">
        <v>11.68</v>
      </c>
      <c r="BC8" s="390">
        <v>8.5</v>
      </c>
      <c r="BD8" s="390">
        <v>11.75</v>
      </c>
      <c r="BE8" s="390">
        <v>8.5500000000000007</v>
      </c>
      <c r="BF8" s="390">
        <v>11.82</v>
      </c>
      <c r="BG8" s="390">
        <v>8.61</v>
      </c>
      <c r="BH8" s="390">
        <v>11.9</v>
      </c>
      <c r="BI8" s="390">
        <v>8.7200000000000006</v>
      </c>
      <c r="BJ8" s="390">
        <v>12.05</v>
      </c>
      <c r="BK8" s="390">
        <v>8.7799999999999994</v>
      </c>
      <c r="BL8" s="390">
        <v>12.14</v>
      </c>
      <c r="BM8" s="390">
        <v>8.83</v>
      </c>
      <c r="BN8" s="390">
        <v>12.21</v>
      </c>
      <c r="BO8" s="391" t="s">
        <v>52</v>
      </c>
      <c r="BP8" s="391" t="s">
        <v>67</v>
      </c>
      <c r="BQ8" s="383" t="s">
        <v>1128</v>
      </c>
    </row>
    <row r="9" spans="1:69" x14ac:dyDescent="0.25">
      <c r="A9" s="380">
        <v>15000133</v>
      </c>
      <c r="B9" s="381" t="s">
        <v>124</v>
      </c>
      <c r="C9" s="382" t="s">
        <v>421</v>
      </c>
      <c r="D9" s="383">
        <v>7898133139741</v>
      </c>
      <c r="E9" s="384">
        <v>30042029</v>
      </c>
      <c r="F9" s="385" t="s">
        <v>302</v>
      </c>
      <c r="G9" s="386" t="s">
        <v>283</v>
      </c>
      <c r="H9" s="386" t="s">
        <v>1126</v>
      </c>
      <c r="I9" s="386">
        <v>0</v>
      </c>
      <c r="J9" s="386" t="s">
        <v>283</v>
      </c>
      <c r="K9" s="386" t="s">
        <v>1127</v>
      </c>
      <c r="L9" s="386" t="s">
        <v>1020</v>
      </c>
      <c r="M9" s="384">
        <v>200</v>
      </c>
      <c r="N9" s="387">
        <v>11.425931537151314</v>
      </c>
      <c r="O9" s="388">
        <v>33.480405996074815</v>
      </c>
      <c r="P9" s="389" t="s">
        <v>283</v>
      </c>
      <c r="Q9" s="390" t="s">
        <v>283</v>
      </c>
      <c r="R9" s="390" t="s">
        <v>283</v>
      </c>
      <c r="S9" s="390" t="s">
        <v>283</v>
      </c>
      <c r="T9" s="390" t="s">
        <v>283</v>
      </c>
      <c r="U9" s="390">
        <f>O9</f>
        <v>33.480405996074815</v>
      </c>
      <c r="V9" s="390" t="s">
        <v>283</v>
      </c>
      <c r="W9" s="390" t="s">
        <v>283</v>
      </c>
      <c r="X9" s="390" t="s">
        <v>283</v>
      </c>
      <c r="Y9" s="390" t="s">
        <v>283</v>
      </c>
      <c r="Z9" s="390" t="s">
        <v>283</v>
      </c>
      <c r="AA9" s="390">
        <f>O9</f>
        <v>33.480405996074815</v>
      </c>
      <c r="AB9" s="390" t="s">
        <v>283</v>
      </c>
      <c r="AC9" s="390" t="s">
        <v>283</v>
      </c>
      <c r="AD9" s="390" t="s">
        <v>283</v>
      </c>
      <c r="AE9" s="390" t="s">
        <v>283</v>
      </c>
      <c r="AF9" s="390" t="s">
        <v>283</v>
      </c>
      <c r="AG9" s="390" t="s">
        <v>283</v>
      </c>
      <c r="AH9" s="390" t="s">
        <v>283</v>
      </c>
      <c r="AI9" s="390" t="s">
        <v>283</v>
      </c>
      <c r="AJ9" s="390" t="s">
        <v>283</v>
      </c>
      <c r="AK9" s="390" t="s">
        <v>283</v>
      </c>
      <c r="AL9" s="390" t="s">
        <v>283</v>
      </c>
      <c r="AM9" s="390" t="s">
        <v>283</v>
      </c>
      <c r="AN9" s="390" t="s">
        <v>283</v>
      </c>
      <c r="AO9" s="390" t="s">
        <v>283</v>
      </c>
      <c r="AP9" s="390" t="s">
        <v>283</v>
      </c>
      <c r="AQ9" s="390" t="s">
        <v>283</v>
      </c>
      <c r="AR9" s="390" t="s">
        <v>283</v>
      </c>
      <c r="AS9" s="390">
        <f>O9</f>
        <v>33.480405996074815</v>
      </c>
      <c r="AT9" s="390" t="s">
        <v>283</v>
      </c>
      <c r="AU9" s="390" t="s">
        <v>283</v>
      </c>
      <c r="AV9" s="390" t="s">
        <v>283</v>
      </c>
      <c r="AW9" s="390" t="s">
        <v>283</v>
      </c>
      <c r="AX9" s="390" t="s">
        <v>283</v>
      </c>
      <c r="AY9" s="390">
        <f>O9</f>
        <v>33.480405996074815</v>
      </c>
      <c r="AZ9" s="390" t="s">
        <v>283</v>
      </c>
      <c r="BA9" s="390" t="s">
        <v>283</v>
      </c>
      <c r="BB9" s="390" t="s">
        <v>283</v>
      </c>
      <c r="BC9" s="390" t="s">
        <v>283</v>
      </c>
      <c r="BD9" s="390" t="s">
        <v>283</v>
      </c>
      <c r="BE9" s="390" t="s">
        <v>283</v>
      </c>
      <c r="BF9" s="390" t="s">
        <v>283</v>
      </c>
      <c r="BG9" s="390" t="s">
        <v>283</v>
      </c>
      <c r="BH9" s="390" t="s">
        <v>283</v>
      </c>
      <c r="BI9" s="390" t="s">
        <v>283</v>
      </c>
      <c r="BJ9" s="390" t="s">
        <v>283</v>
      </c>
      <c r="BK9" s="390" t="s">
        <v>283</v>
      </c>
      <c r="BL9" s="390" t="s">
        <v>283</v>
      </c>
      <c r="BM9" s="390" t="s">
        <v>283</v>
      </c>
      <c r="BN9" s="390" t="s">
        <v>283</v>
      </c>
      <c r="BO9" s="391" t="s">
        <v>52</v>
      </c>
      <c r="BP9" s="391" t="s">
        <v>53</v>
      </c>
      <c r="BQ9" s="383" t="s">
        <v>1127</v>
      </c>
    </row>
    <row r="10" spans="1:69" x14ac:dyDescent="0.25">
      <c r="A10" s="380">
        <v>15000155</v>
      </c>
      <c r="B10" s="381" t="s">
        <v>124</v>
      </c>
      <c r="C10" s="382" t="s">
        <v>421</v>
      </c>
      <c r="D10" s="383">
        <v>7899470801414</v>
      </c>
      <c r="E10" s="384">
        <v>30044990</v>
      </c>
      <c r="F10" s="385" t="s">
        <v>303</v>
      </c>
      <c r="G10" s="386" t="s">
        <v>283</v>
      </c>
      <c r="H10" s="386" t="s">
        <v>1126</v>
      </c>
      <c r="I10" s="386">
        <v>0</v>
      </c>
      <c r="J10" s="386" t="s">
        <v>283</v>
      </c>
      <c r="K10" s="386" t="s">
        <v>1127</v>
      </c>
      <c r="L10" s="386" t="s">
        <v>1020</v>
      </c>
      <c r="M10" s="384">
        <v>50</v>
      </c>
      <c r="N10" s="387">
        <v>12.758573068129342</v>
      </c>
      <c r="O10" s="388" t="s">
        <v>283</v>
      </c>
      <c r="P10" s="389">
        <v>0.15812827753126268</v>
      </c>
      <c r="Q10" s="390">
        <v>28.71</v>
      </c>
      <c r="R10" s="390">
        <v>38.51</v>
      </c>
      <c r="S10" s="390">
        <v>32.619999999999997</v>
      </c>
      <c r="T10" s="390">
        <v>43.76</v>
      </c>
      <c r="U10" s="390">
        <v>34.590000000000003</v>
      </c>
      <c r="V10" s="390">
        <v>46.4</v>
      </c>
      <c r="W10" s="390">
        <v>34.799999999999997</v>
      </c>
      <c r="X10" s="390">
        <v>46.68</v>
      </c>
      <c r="Y10" s="390">
        <v>35.01</v>
      </c>
      <c r="Z10" s="390">
        <v>46.96</v>
      </c>
      <c r="AA10" s="390">
        <v>35.44</v>
      </c>
      <c r="AB10" s="390">
        <v>47.54</v>
      </c>
      <c r="AC10" s="390">
        <v>35.659999999999997</v>
      </c>
      <c r="AD10" s="390">
        <v>47.84</v>
      </c>
      <c r="AE10" s="390">
        <v>35.89</v>
      </c>
      <c r="AF10" s="390">
        <v>48.15</v>
      </c>
      <c r="AG10" s="390">
        <v>36.11</v>
      </c>
      <c r="AH10" s="390">
        <v>48.44</v>
      </c>
      <c r="AI10" s="390">
        <v>36.340000000000003</v>
      </c>
      <c r="AJ10" s="390">
        <v>48.75</v>
      </c>
      <c r="AK10" s="390">
        <v>36.81</v>
      </c>
      <c r="AL10" s="390">
        <v>49.38</v>
      </c>
      <c r="AM10" s="390">
        <v>37.04</v>
      </c>
      <c r="AN10" s="390">
        <v>49.69</v>
      </c>
      <c r="AO10" s="390">
        <v>37.28</v>
      </c>
      <c r="AP10" s="390">
        <v>50.01</v>
      </c>
      <c r="AQ10" s="390">
        <v>29.12</v>
      </c>
      <c r="AR10" s="390">
        <v>40.26</v>
      </c>
      <c r="AS10" s="390">
        <v>30.88</v>
      </c>
      <c r="AT10" s="390">
        <v>42.69</v>
      </c>
      <c r="AU10" s="390">
        <v>31.07</v>
      </c>
      <c r="AV10" s="390">
        <v>42.95</v>
      </c>
      <c r="AW10" s="390">
        <v>31.26</v>
      </c>
      <c r="AX10" s="390">
        <v>43.22</v>
      </c>
      <c r="AY10" s="390">
        <v>31.64</v>
      </c>
      <c r="AZ10" s="390">
        <v>43.74</v>
      </c>
      <c r="BA10" s="390">
        <v>31.84</v>
      </c>
      <c r="BB10" s="390">
        <v>44.02</v>
      </c>
      <c r="BC10" s="390">
        <v>32.04</v>
      </c>
      <c r="BD10" s="390">
        <v>44.29</v>
      </c>
      <c r="BE10" s="390">
        <v>32.24</v>
      </c>
      <c r="BF10" s="390">
        <v>44.57</v>
      </c>
      <c r="BG10" s="390">
        <v>32.450000000000003</v>
      </c>
      <c r="BH10" s="390">
        <v>44.86</v>
      </c>
      <c r="BI10" s="390">
        <v>32.869999999999997</v>
      </c>
      <c r="BJ10" s="390">
        <v>45.44</v>
      </c>
      <c r="BK10" s="390">
        <v>33.07</v>
      </c>
      <c r="BL10" s="390">
        <v>45.72</v>
      </c>
      <c r="BM10" s="390">
        <v>33.29</v>
      </c>
      <c r="BN10" s="390">
        <v>46.02</v>
      </c>
      <c r="BO10" s="391" t="s">
        <v>52</v>
      </c>
      <c r="BP10" s="391" t="s">
        <v>55</v>
      </c>
      <c r="BQ10" s="383" t="s">
        <v>1128</v>
      </c>
    </row>
    <row r="11" spans="1:69" x14ac:dyDescent="0.25">
      <c r="A11" s="392">
        <v>15000120</v>
      </c>
      <c r="B11" s="381" t="s">
        <v>124</v>
      </c>
      <c r="C11" s="382" t="s">
        <v>421</v>
      </c>
      <c r="D11" s="383">
        <v>7898133134456</v>
      </c>
      <c r="E11" s="384">
        <v>30049099</v>
      </c>
      <c r="F11" s="385" t="s">
        <v>304</v>
      </c>
      <c r="G11" s="386" t="s">
        <v>283</v>
      </c>
      <c r="H11" s="386" t="s">
        <v>1126</v>
      </c>
      <c r="I11" s="386">
        <v>0</v>
      </c>
      <c r="J11" s="386" t="s">
        <v>283</v>
      </c>
      <c r="K11" s="386" t="s">
        <v>1127</v>
      </c>
      <c r="L11" s="386" t="s">
        <v>1020</v>
      </c>
      <c r="M11" s="384">
        <v>50</v>
      </c>
      <c r="N11" s="387">
        <v>4.8765054984222136</v>
      </c>
      <c r="O11" s="388">
        <v>13.932872852634896</v>
      </c>
      <c r="P11" s="389" t="s">
        <v>283</v>
      </c>
      <c r="Q11" s="390" t="s">
        <v>283</v>
      </c>
      <c r="R11" s="390" t="s">
        <v>283</v>
      </c>
      <c r="S11" s="390" t="s">
        <v>283</v>
      </c>
      <c r="T11" s="390" t="s">
        <v>283</v>
      </c>
      <c r="U11" s="390">
        <f t="shared" ref="U11:U12" si="0">O11</f>
        <v>13.932872852634896</v>
      </c>
      <c r="V11" s="390" t="s">
        <v>283</v>
      </c>
      <c r="W11" s="390" t="s">
        <v>283</v>
      </c>
      <c r="X11" s="390" t="s">
        <v>283</v>
      </c>
      <c r="Y11" s="390" t="s">
        <v>283</v>
      </c>
      <c r="Z11" s="390" t="s">
        <v>283</v>
      </c>
      <c r="AA11" s="390">
        <f t="shared" ref="AA11:AA12" si="1">O11</f>
        <v>13.932872852634896</v>
      </c>
      <c r="AB11" s="390" t="s">
        <v>283</v>
      </c>
      <c r="AC11" s="390" t="s">
        <v>283</v>
      </c>
      <c r="AD11" s="390" t="s">
        <v>283</v>
      </c>
      <c r="AE11" s="390" t="s">
        <v>283</v>
      </c>
      <c r="AF11" s="390" t="s">
        <v>283</v>
      </c>
      <c r="AG11" s="390" t="s">
        <v>283</v>
      </c>
      <c r="AH11" s="390" t="s">
        <v>283</v>
      </c>
      <c r="AI11" s="390" t="s">
        <v>283</v>
      </c>
      <c r="AJ11" s="390" t="s">
        <v>283</v>
      </c>
      <c r="AK11" s="390" t="s">
        <v>283</v>
      </c>
      <c r="AL11" s="390" t="s">
        <v>283</v>
      </c>
      <c r="AM11" s="390" t="s">
        <v>283</v>
      </c>
      <c r="AN11" s="390" t="s">
        <v>283</v>
      </c>
      <c r="AO11" s="390" t="s">
        <v>283</v>
      </c>
      <c r="AP11" s="390" t="s">
        <v>283</v>
      </c>
      <c r="AQ11" s="390" t="s">
        <v>283</v>
      </c>
      <c r="AR11" s="390" t="s">
        <v>283</v>
      </c>
      <c r="AS11" s="390">
        <f t="shared" ref="AS11:AS12" si="2">O11</f>
        <v>13.932872852634896</v>
      </c>
      <c r="AT11" s="390" t="s">
        <v>283</v>
      </c>
      <c r="AU11" s="390" t="s">
        <v>283</v>
      </c>
      <c r="AV11" s="390" t="s">
        <v>283</v>
      </c>
      <c r="AW11" s="390" t="s">
        <v>283</v>
      </c>
      <c r="AX11" s="390" t="s">
        <v>283</v>
      </c>
      <c r="AY11" s="390">
        <f t="shared" ref="AY11:AY12" si="3">O11</f>
        <v>13.932872852634896</v>
      </c>
      <c r="AZ11" s="390" t="s">
        <v>283</v>
      </c>
      <c r="BA11" s="390" t="s">
        <v>283</v>
      </c>
      <c r="BB11" s="390" t="s">
        <v>283</v>
      </c>
      <c r="BC11" s="390" t="s">
        <v>283</v>
      </c>
      <c r="BD11" s="390" t="s">
        <v>283</v>
      </c>
      <c r="BE11" s="390" t="s">
        <v>283</v>
      </c>
      <c r="BF11" s="390" t="s">
        <v>283</v>
      </c>
      <c r="BG11" s="390" t="s">
        <v>283</v>
      </c>
      <c r="BH11" s="390" t="s">
        <v>283</v>
      </c>
      <c r="BI11" s="390" t="s">
        <v>283</v>
      </c>
      <c r="BJ11" s="390" t="s">
        <v>283</v>
      </c>
      <c r="BK11" s="390" t="s">
        <v>283</v>
      </c>
      <c r="BL11" s="390" t="s">
        <v>283</v>
      </c>
      <c r="BM11" s="390" t="s">
        <v>283</v>
      </c>
      <c r="BN11" s="390" t="s">
        <v>283</v>
      </c>
      <c r="BO11" s="391" t="s">
        <v>52</v>
      </c>
      <c r="BP11" s="391" t="s">
        <v>53</v>
      </c>
      <c r="BQ11" s="383" t="s">
        <v>1127</v>
      </c>
    </row>
    <row r="12" spans="1:69" x14ac:dyDescent="0.25">
      <c r="A12" s="392">
        <v>15000119</v>
      </c>
      <c r="B12" s="381" t="s">
        <v>124</v>
      </c>
      <c r="C12" s="382" t="s">
        <v>421</v>
      </c>
      <c r="D12" s="383">
        <v>7898133134630</v>
      </c>
      <c r="E12" s="384">
        <v>30049099</v>
      </c>
      <c r="F12" s="385" t="s">
        <v>305</v>
      </c>
      <c r="G12" s="386" t="s">
        <v>283</v>
      </c>
      <c r="H12" s="386" t="s">
        <v>1126</v>
      </c>
      <c r="I12" s="386">
        <v>0</v>
      </c>
      <c r="J12" s="386" t="s">
        <v>283</v>
      </c>
      <c r="K12" s="386" t="s">
        <v>1127</v>
      </c>
      <c r="L12" s="386" t="s">
        <v>1020</v>
      </c>
      <c r="M12" s="384">
        <v>60</v>
      </c>
      <c r="N12" s="387">
        <v>6.4543048092454915</v>
      </c>
      <c r="O12" s="388">
        <v>18.440870883558546</v>
      </c>
      <c r="P12" s="389" t="s">
        <v>283</v>
      </c>
      <c r="Q12" s="390" t="s">
        <v>283</v>
      </c>
      <c r="R12" s="390" t="s">
        <v>283</v>
      </c>
      <c r="S12" s="390" t="s">
        <v>283</v>
      </c>
      <c r="T12" s="390" t="s">
        <v>283</v>
      </c>
      <c r="U12" s="390">
        <f t="shared" si="0"/>
        <v>18.440870883558546</v>
      </c>
      <c r="V12" s="390" t="s">
        <v>283</v>
      </c>
      <c r="W12" s="390" t="s">
        <v>283</v>
      </c>
      <c r="X12" s="390" t="s">
        <v>283</v>
      </c>
      <c r="Y12" s="390" t="s">
        <v>283</v>
      </c>
      <c r="Z12" s="390" t="s">
        <v>283</v>
      </c>
      <c r="AA12" s="390">
        <f t="shared" si="1"/>
        <v>18.440870883558546</v>
      </c>
      <c r="AB12" s="390" t="s">
        <v>283</v>
      </c>
      <c r="AC12" s="390" t="s">
        <v>283</v>
      </c>
      <c r="AD12" s="390" t="s">
        <v>283</v>
      </c>
      <c r="AE12" s="390" t="s">
        <v>283</v>
      </c>
      <c r="AF12" s="390" t="s">
        <v>283</v>
      </c>
      <c r="AG12" s="390" t="s">
        <v>283</v>
      </c>
      <c r="AH12" s="390" t="s">
        <v>283</v>
      </c>
      <c r="AI12" s="390" t="s">
        <v>283</v>
      </c>
      <c r="AJ12" s="390" t="s">
        <v>283</v>
      </c>
      <c r="AK12" s="390" t="s">
        <v>283</v>
      </c>
      <c r="AL12" s="390" t="s">
        <v>283</v>
      </c>
      <c r="AM12" s="390" t="s">
        <v>283</v>
      </c>
      <c r="AN12" s="390" t="s">
        <v>283</v>
      </c>
      <c r="AO12" s="390" t="s">
        <v>283</v>
      </c>
      <c r="AP12" s="390" t="s">
        <v>283</v>
      </c>
      <c r="AQ12" s="390" t="s">
        <v>283</v>
      </c>
      <c r="AR12" s="390" t="s">
        <v>283</v>
      </c>
      <c r="AS12" s="390">
        <f t="shared" si="2"/>
        <v>18.440870883558546</v>
      </c>
      <c r="AT12" s="390" t="s">
        <v>283</v>
      </c>
      <c r="AU12" s="390" t="s">
        <v>283</v>
      </c>
      <c r="AV12" s="390" t="s">
        <v>283</v>
      </c>
      <c r="AW12" s="390" t="s">
        <v>283</v>
      </c>
      <c r="AX12" s="390" t="s">
        <v>283</v>
      </c>
      <c r="AY12" s="390">
        <f t="shared" si="3"/>
        <v>18.440870883558546</v>
      </c>
      <c r="AZ12" s="390" t="s">
        <v>283</v>
      </c>
      <c r="BA12" s="390" t="s">
        <v>283</v>
      </c>
      <c r="BB12" s="390" t="s">
        <v>283</v>
      </c>
      <c r="BC12" s="390" t="s">
        <v>283</v>
      </c>
      <c r="BD12" s="390" t="s">
        <v>283</v>
      </c>
      <c r="BE12" s="390" t="s">
        <v>283</v>
      </c>
      <c r="BF12" s="390" t="s">
        <v>283</v>
      </c>
      <c r="BG12" s="390" t="s">
        <v>283</v>
      </c>
      <c r="BH12" s="390" t="s">
        <v>283</v>
      </c>
      <c r="BI12" s="390" t="s">
        <v>283</v>
      </c>
      <c r="BJ12" s="390" t="s">
        <v>283</v>
      </c>
      <c r="BK12" s="390" t="s">
        <v>283</v>
      </c>
      <c r="BL12" s="390" t="s">
        <v>283</v>
      </c>
      <c r="BM12" s="390" t="s">
        <v>283</v>
      </c>
      <c r="BN12" s="390" t="s">
        <v>283</v>
      </c>
      <c r="BO12" s="391" t="s">
        <v>52</v>
      </c>
      <c r="BP12" s="391" t="s">
        <v>53</v>
      </c>
      <c r="BQ12" s="383" t="s">
        <v>1127</v>
      </c>
    </row>
    <row r="13" spans="1:69" x14ac:dyDescent="0.25">
      <c r="A13" s="392">
        <v>15000068</v>
      </c>
      <c r="B13" s="381" t="s">
        <v>124</v>
      </c>
      <c r="C13" s="382" t="s">
        <v>421</v>
      </c>
      <c r="D13" s="383">
        <v>7898133136634</v>
      </c>
      <c r="E13" s="384">
        <v>30049099</v>
      </c>
      <c r="F13" s="385" t="s">
        <v>306</v>
      </c>
      <c r="G13" s="386" t="s">
        <v>283</v>
      </c>
      <c r="H13" s="386" t="s">
        <v>1126</v>
      </c>
      <c r="I13" s="386">
        <v>0</v>
      </c>
      <c r="J13" s="386" t="s">
        <v>283</v>
      </c>
      <c r="K13" s="386" t="s">
        <v>1127</v>
      </c>
      <c r="L13" s="386" t="s">
        <v>1020</v>
      </c>
      <c r="M13" s="384">
        <v>50</v>
      </c>
      <c r="N13" s="387">
        <v>6.4061690148726562</v>
      </c>
      <c r="O13" s="388" t="s">
        <v>283</v>
      </c>
      <c r="P13" s="389">
        <v>0.10870835768556386</v>
      </c>
      <c r="Q13" s="390">
        <v>18.97</v>
      </c>
      <c r="R13" s="390">
        <v>25.45</v>
      </c>
      <c r="S13" s="390">
        <v>21.55</v>
      </c>
      <c r="T13" s="390">
        <v>28.91</v>
      </c>
      <c r="U13" s="390">
        <v>22.85</v>
      </c>
      <c r="V13" s="390">
        <v>30.65</v>
      </c>
      <c r="W13" s="390">
        <v>22.99</v>
      </c>
      <c r="X13" s="390">
        <v>30.84</v>
      </c>
      <c r="Y13" s="390">
        <v>23.13</v>
      </c>
      <c r="Z13" s="390">
        <v>31.03</v>
      </c>
      <c r="AA13" s="390">
        <v>23.42</v>
      </c>
      <c r="AB13" s="390">
        <v>31.42</v>
      </c>
      <c r="AC13" s="390">
        <v>23.56</v>
      </c>
      <c r="AD13" s="390">
        <v>31.6</v>
      </c>
      <c r="AE13" s="390">
        <v>23.71</v>
      </c>
      <c r="AF13" s="390">
        <v>31.81</v>
      </c>
      <c r="AG13" s="390">
        <v>23.86</v>
      </c>
      <c r="AH13" s="390">
        <v>32.01</v>
      </c>
      <c r="AI13" s="390">
        <v>24.01</v>
      </c>
      <c r="AJ13" s="390">
        <v>32.21</v>
      </c>
      <c r="AK13" s="390">
        <v>24.32</v>
      </c>
      <c r="AL13" s="390">
        <v>32.619999999999997</v>
      </c>
      <c r="AM13" s="390">
        <v>24.47</v>
      </c>
      <c r="AN13" s="390">
        <v>32.83</v>
      </c>
      <c r="AO13" s="390">
        <v>24.63</v>
      </c>
      <c r="AP13" s="390">
        <v>33.04</v>
      </c>
      <c r="AQ13" s="390">
        <v>19.239999999999998</v>
      </c>
      <c r="AR13" s="390">
        <v>26.6</v>
      </c>
      <c r="AS13" s="390">
        <v>20.399999999999999</v>
      </c>
      <c r="AT13" s="390">
        <v>28.2</v>
      </c>
      <c r="AU13" s="390">
        <v>20.53</v>
      </c>
      <c r="AV13" s="390">
        <v>28.38</v>
      </c>
      <c r="AW13" s="390">
        <v>20.65</v>
      </c>
      <c r="AX13" s="390">
        <v>28.55</v>
      </c>
      <c r="AY13" s="390">
        <v>20.91</v>
      </c>
      <c r="AZ13" s="390">
        <v>28.91</v>
      </c>
      <c r="BA13" s="390">
        <v>21.04</v>
      </c>
      <c r="BB13" s="390">
        <v>29.09</v>
      </c>
      <c r="BC13" s="390">
        <v>21.17</v>
      </c>
      <c r="BD13" s="390">
        <v>29.27</v>
      </c>
      <c r="BE13" s="390">
        <v>21.3</v>
      </c>
      <c r="BF13" s="390">
        <v>29.45</v>
      </c>
      <c r="BG13" s="390">
        <v>21.44</v>
      </c>
      <c r="BH13" s="390">
        <v>29.64</v>
      </c>
      <c r="BI13" s="390">
        <v>21.71</v>
      </c>
      <c r="BJ13" s="390">
        <v>30.01</v>
      </c>
      <c r="BK13" s="390">
        <v>21.85</v>
      </c>
      <c r="BL13" s="390">
        <v>30.21</v>
      </c>
      <c r="BM13" s="390">
        <v>21.99</v>
      </c>
      <c r="BN13" s="390">
        <v>30.4</v>
      </c>
      <c r="BO13" s="391" t="s">
        <v>52</v>
      </c>
      <c r="BP13" s="391" t="s">
        <v>55</v>
      </c>
      <c r="BQ13" s="383" t="s">
        <v>1128</v>
      </c>
    </row>
    <row r="14" spans="1:69" x14ac:dyDescent="0.25">
      <c r="A14" s="392">
        <v>15000069</v>
      </c>
      <c r="B14" s="381" t="s">
        <v>124</v>
      </c>
      <c r="C14" s="382" t="s">
        <v>421</v>
      </c>
      <c r="D14" s="383">
        <v>7898133136757</v>
      </c>
      <c r="E14" s="384">
        <v>30049099</v>
      </c>
      <c r="F14" s="385" t="s">
        <v>307</v>
      </c>
      <c r="G14" s="386" t="s">
        <v>283</v>
      </c>
      <c r="H14" s="386" t="s">
        <v>1126</v>
      </c>
      <c r="I14" s="386">
        <v>0</v>
      </c>
      <c r="J14" s="386" t="s">
        <v>283</v>
      </c>
      <c r="K14" s="386" t="s">
        <v>1127</v>
      </c>
      <c r="L14" s="386" t="s">
        <v>1020</v>
      </c>
      <c r="M14" s="384">
        <v>50</v>
      </c>
      <c r="N14" s="387">
        <v>6.3969314390421852</v>
      </c>
      <c r="O14" s="388" t="s">
        <v>283</v>
      </c>
      <c r="P14" s="389">
        <v>0.10842252210330394</v>
      </c>
      <c r="Q14" s="390">
        <v>23.82</v>
      </c>
      <c r="R14" s="390">
        <v>31.95</v>
      </c>
      <c r="S14" s="390">
        <v>27.07</v>
      </c>
      <c r="T14" s="390">
        <v>36.31</v>
      </c>
      <c r="U14" s="390">
        <v>28.7</v>
      </c>
      <c r="V14" s="390">
        <v>38.5</v>
      </c>
      <c r="W14" s="390">
        <v>28.87</v>
      </c>
      <c r="X14" s="390">
        <v>38.729999999999997</v>
      </c>
      <c r="Y14" s="390">
        <v>29.05</v>
      </c>
      <c r="Z14" s="390">
        <v>38.97</v>
      </c>
      <c r="AA14" s="390">
        <v>29.41</v>
      </c>
      <c r="AB14" s="390">
        <v>39.450000000000003</v>
      </c>
      <c r="AC14" s="390">
        <v>29.59</v>
      </c>
      <c r="AD14" s="390">
        <v>39.69</v>
      </c>
      <c r="AE14" s="390">
        <v>29.78</v>
      </c>
      <c r="AF14" s="390">
        <v>39.950000000000003</v>
      </c>
      <c r="AG14" s="390">
        <v>29.96</v>
      </c>
      <c r="AH14" s="390">
        <v>40.19</v>
      </c>
      <c r="AI14" s="390">
        <v>30.15</v>
      </c>
      <c r="AJ14" s="390">
        <v>40.450000000000003</v>
      </c>
      <c r="AK14" s="390">
        <v>30.54</v>
      </c>
      <c r="AL14" s="390">
        <v>40.97</v>
      </c>
      <c r="AM14" s="390">
        <v>30.74</v>
      </c>
      <c r="AN14" s="390">
        <v>41.24</v>
      </c>
      <c r="AO14" s="390">
        <v>30.94</v>
      </c>
      <c r="AP14" s="390">
        <v>41.5</v>
      </c>
      <c r="AQ14" s="390">
        <v>24.17</v>
      </c>
      <c r="AR14" s="390">
        <v>33.409999999999997</v>
      </c>
      <c r="AS14" s="390">
        <v>25.62</v>
      </c>
      <c r="AT14" s="390">
        <v>35.42</v>
      </c>
      <c r="AU14" s="390">
        <v>25.78</v>
      </c>
      <c r="AV14" s="390">
        <v>35.64</v>
      </c>
      <c r="AW14" s="390">
        <v>25.94</v>
      </c>
      <c r="AX14" s="390">
        <v>35.86</v>
      </c>
      <c r="AY14" s="390">
        <v>26.26</v>
      </c>
      <c r="AZ14" s="390">
        <v>36.299999999999997</v>
      </c>
      <c r="BA14" s="390">
        <v>26.42</v>
      </c>
      <c r="BB14" s="390">
        <v>36.520000000000003</v>
      </c>
      <c r="BC14" s="390">
        <v>26.59</v>
      </c>
      <c r="BD14" s="390">
        <v>36.76</v>
      </c>
      <c r="BE14" s="390">
        <v>26.75</v>
      </c>
      <c r="BF14" s="390">
        <v>36.979999999999997</v>
      </c>
      <c r="BG14" s="390">
        <v>26.92</v>
      </c>
      <c r="BH14" s="390">
        <v>37.22</v>
      </c>
      <c r="BI14" s="390">
        <v>27.27</v>
      </c>
      <c r="BJ14" s="390">
        <v>37.700000000000003</v>
      </c>
      <c r="BK14" s="390">
        <v>27.45</v>
      </c>
      <c r="BL14" s="390">
        <v>37.950000000000003</v>
      </c>
      <c r="BM14" s="390">
        <v>27.62</v>
      </c>
      <c r="BN14" s="390">
        <v>38.18</v>
      </c>
      <c r="BO14" s="391" t="s">
        <v>52</v>
      </c>
      <c r="BP14" s="391" t="s">
        <v>55</v>
      </c>
      <c r="BQ14" s="383" t="s">
        <v>1128</v>
      </c>
    </row>
    <row r="15" spans="1:69" x14ac:dyDescent="0.25">
      <c r="A15" s="392">
        <v>15000220</v>
      </c>
      <c r="B15" s="381" t="s">
        <v>124</v>
      </c>
      <c r="C15" s="382" t="s">
        <v>421</v>
      </c>
      <c r="D15" s="383">
        <v>7899470805726</v>
      </c>
      <c r="E15" s="384">
        <v>30049099</v>
      </c>
      <c r="F15" s="385" t="s">
        <v>309</v>
      </c>
      <c r="G15" s="386" t="s">
        <v>283</v>
      </c>
      <c r="H15" s="386" t="s">
        <v>1126</v>
      </c>
      <c r="I15" s="386">
        <v>0</v>
      </c>
      <c r="J15" s="386" t="s">
        <v>283</v>
      </c>
      <c r="K15" s="386" t="s">
        <v>1127</v>
      </c>
      <c r="L15" s="386" t="s">
        <v>1020</v>
      </c>
      <c r="M15" s="384">
        <v>100</v>
      </c>
      <c r="N15" s="387">
        <v>6.2119841946180969</v>
      </c>
      <c r="O15" s="388">
        <v>17.782348325843504</v>
      </c>
      <c r="P15" s="389" t="s">
        <v>283</v>
      </c>
      <c r="Q15" s="390" t="s">
        <v>283</v>
      </c>
      <c r="R15" s="390" t="s">
        <v>283</v>
      </c>
      <c r="S15" s="390" t="s">
        <v>283</v>
      </c>
      <c r="T15" s="390" t="s">
        <v>283</v>
      </c>
      <c r="U15" s="390">
        <f>O15</f>
        <v>17.782348325843504</v>
      </c>
      <c r="V15" s="390" t="s">
        <v>283</v>
      </c>
      <c r="W15" s="390" t="s">
        <v>283</v>
      </c>
      <c r="X15" s="390" t="s">
        <v>283</v>
      </c>
      <c r="Y15" s="390" t="s">
        <v>283</v>
      </c>
      <c r="Z15" s="390" t="s">
        <v>283</v>
      </c>
      <c r="AA15" s="390">
        <f>O15</f>
        <v>17.782348325843504</v>
      </c>
      <c r="AB15" s="390" t="s">
        <v>283</v>
      </c>
      <c r="AC15" s="390" t="s">
        <v>283</v>
      </c>
      <c r="AD15" s="390" t="s">
        <v>283</v>
      </c>
      <c r="AE15" s="390" t="s">
        <v>283</v>
      </c>
      <c r="AF15" s="390" t="s">
        <v>283</v>
      </c>
      <c r="AG15" s="390" t="s">
        <v>283</v>
      </c>
      <c r="AH15" s="390" t="s">
        <v>283</v>
      </c>
      <c r="AI15" s="390" t="s">
        <v>283</v>
      </c>
      <c r="AJ15" s="390" t="s">
        <v>283</v>
      </c>
      <c r="AK15" s="390" t="s">
        <v>283</v>
      </c>
      <c r="AL15" s="390" t="s">
        <v>283</v>
      </c>
      <c r="AM15" s="390" t="s">
        <v>283</v>
      </c>
      <c r="AN15" s="390" t="s">
        <v>283</v>
      </c>
      <c r="AO15" s="390" t="s">
        <v>283</v>
      </c>
      <c r="AP15" s="390" t="s">
        <v>283</v>
      </c>
      <c r="AQ15" s="390" t="s">
        <v>283</v>
      </c>
      <c r="AR15" s="390" t="s">
        <v>283</v>
      </c>
      <c r="AS15" s="390">
        <f>O15</f>
        <v>17.782348325843504</v>
      </c>
      <c r="AT15" s="390" t="s">
        <v>283</v>
      </c>
      <c r="AU15" s="390" t="s">
        <v>283</v>
      </c>
      <c r="AV15" s="390" t="s">
        <v>283</v>
      </c>
      <c r="AW15" s="390" t="s">
        <v>283</v>
      </c>
      <c r="AX15" s="390" t="s">
        <v>283</v>
      </c>
      <c r="AY15" s="390">
        <f>O15</f>
        <v>17.782348325843504</v>
      </c>
      <c r="AZ15" s="390" t="s">
        <v>283</v>
      </c>
      <c r="BA15" s="390" t="s">
        <v>283</v>
      </c>
      <c r="BB15" s="390" t="s">
        <v>283</v>
      </c>
      <c r="BC15" s="390" t="s">
        <v>283</v>
      </c>
      <c r="BD15" s="390" t="s">
        <v>283</v>
      </c>
      <c r="BE15" s="390" t="s">
        <v>283</v>
      </c>
      <c r="BF15" s="390" t="s">
        <v>283</v>
      </c>
      <c r="BG15" s="390" t="s">
        <v>283</v>
      </c>
      <c r="BH15" s="390" t="s">
        <v>283</v>
      </c>
      <c r="BI15" s="390" t="s">
        <v>283</v>
      </c>
      <c r="BJ15" s="390" t="s">
        <v>283</v>
      </c>
      <c r="BK15" s="390" t="s">
        <v>283</v>
      </c>
      <c r="BL15" s="390" t="s">
        <v>283</v>
      </c>
      <c r="BM15" s="390" t="s">
        <v>283</v>
      </c>
      <c r="BN15" s="390" t="s">
        <v>283</v>
      </c>
      <c r="BO15" s="391" t="s">
        <v>52</v>
      </c>
      <c r="BP15" s="391" t="s">
        <v>53</v>
      </c>
      <c r="BQ15" s="383" t="s">
        <v>1127</v>
      </c>
    </row>
    <row r="16" spans="1:69" x14ac:dyDescent="0.25">
      <c r="A16" s="392">
        <v>15000071</v>
      </c>
      <c r="B16" s="381" t="s">
        <v>124</v>
      </c>
      <c r="C16" s="382" t="s">
        <v>421</v>
      </c>
      <c r="D16" s="383">
        <v>7898133135941</v>
      </c>
      <c r="E16" s="384">
        <v>30049039</v>
      </c>
      <c r="F16" s="385" t="s">
        <v>310</v>
      </c>
      <c r="G16" s="386" t="s">
        <v>283</v>
      </c>
      <c r="H16" s="386" t="s">
        <v>1126</v>
      </c>
      <c r="I16" s="386">
        <v>0</v>
      </c>
      <c r="J16" s="386" t="s">
        <v>283</v>
      </c>
      <c r="K16" s="386" t="s">
        <v>1127</v>
      </c>
      <c r="L16" s="386" t="s">
        <v>1020</v>
      </c>
      <c r="M16" s="384">
        <v>50</v>
      </c>
      <c r="N16" s="387">
        <v>4.4704708924353369</v>
      </c>
      <c r="O16" s="388" t="s">
        <v>283</v>
      </c>
      <c r="P16" s="389">
        <v>0.1580712788259957</v>
      </c>
      <c r="Q16" s="390">
        <v>27.62</v>
      </c>
      <c r="R16" s="390">
        <v>37.049999999999997</v>
      </c>
      <c r="S16" s="390">
        <v>31.38</v>
      </c>
      <c r="T16" s="390">
        <v>42.1</v>
      </c>
      <c r="U16" s="390">
        <v>33.270000000000003</v>
      </c>
      <c r="V16" s="390">
        <v>44.63</v>
      </c>
      <c r="W16" s="390">
        <v>33.479999999999997</v>
      </c>
      <c r="X16" s="390">
        <v>44.91</v>
      </c>
      <c r="Y16" s="390">
        <v>33.68</v>
      </c>
      <c r="Z16" s="390">
        <v>45.18</v>
      </c>
      <c r="AA16" s="390">
        <v>34.1</v>
      </c>
      <c r="AB16" s="390">
        <v>45.74</v>
      </c>
      <c r="AC16" s="390">
        <v>34.31</v>
      </c>
      <c r="AD16" s="390">
        <v>46.03</v>
      </c>
      <c r="AE16" s="390">
        <v>34.520000000000003</v>
      </c>
      <c r="AF16" s="390">
        <v>46.31</v>
      </c>
      <c r="AG16" s="390">
        <v>34.74</v>
      </c>
      <c r="AH16" s="390">
        <v>46.6</v>
      </c>
      <c r="AI16" s="390">
        <v>34.96</v>
      </c>
      <c r="AJ16" s="390">
        <v>46.9</v>
      </c>
      <c r="AK16" s="390">
        <v>35.409999999999997</v>
      </c>
      <c r="AL16" s="390">
        <v>47.5</v>
      </c>
      <c r="AM16" s="390">
        <v>35.64</v>
      </c>
      <c r="AN16" s="390">
        <v>47.81</v>
      </c>
      <c r="AO16" s="390">
        <v>35.869999999999997</v>
      </c>
      <c r="AP16" s="390">
        <v>48.12</v>
      </c>
      <c r="AQ16" s="390">
        <v>28.02</v>
      </c>
      <c r="AR16" s="390">
        <v>38.74</v>
      </c>
      <c r="AS16" s="390">
        <v>29.71</v>
      </c>
      <c r="AT16" s="390">
        <v>41.07</v>
      </c>
      <c r="AU16" s="390">
        <v>29.89</v>
      </c>
      <c r="AV16" s="390">
        <v>41.32</v>
      </c>
      <c r="AW16" s="390">
        <v>30.07</v>
      </c>
      <c r="AX16" s="390">
        <v>41.57</v>
      </c>
      <c r="AY16" s="390">
        <v>30.45</v>
      </c>
      <c r="AZ16" s="390">
        <v>42.1</v>
      </c>
      <c r="BA16" s="390">
        <v>30.63</v>
      </c>
      <c r="BB16" s="390">
        <v>42.34</v>
      </c>
      <c r="BC16" s="390">
        <v>30.82</v>
      </c>
      <c r="BD16" s="390">
        <v>42.61</v>
      </c>
      <c r="BE16" s="390">
        <v>31.02</v>
      </c>
      <c r="BF16" s="390">
        <v>42.88</v>
      </c>
      <c r="BG16" s="390">
        <v>31.21</v>
      </c>
      <c r="BH16" s="390">
        <v>43.15</v>
      </c>
      <c r="BI16" s="390">
        <v>31.62</v>
      </c>
      <c r="BJ16" s="390">
        <v>43.71</v>
      </c>
      <c r="BK16" s="390">
        <v>31.82</v>
      </c>
      <c r="BL16" s="390">
        <v>43.99</v>
      </c>
      <c r="BM16" s="390">
        <v>32.03</v>
      </c>
      <c r="BN16" s="390">
        <v>44.28</v>
      </c>
      <c r="BO16" s="391" t="s">
        <v>52</v>
      </c>
      <c r="BP16" s="391" t="s">
        <v>55</v>
      </c>
      <c r="BQ16" s="383" t="s">
        <v>1128</v>
      </c>
    </row>
    <row r="17" spans="1:69" x14ac:dyDescent="0.25">
      <c r="A17" s="380">
        <v>15000130</v>
      </c>
      <c r="B17" s="381" t="s">
        <v>124</v>
      </c>
      <c r="C17" s="382" t="s">
        <v>421</v>
      </c>
      <c r="D17" s="383">
        <v>7899470805955</v>
      </c>
      <c r="E17" s="384">
        <v>30049039</v>
      </c>
      <c r="F17" s="385" t="s">
        <v>1011</v>
      </c>
      <c r="G17" s="386" t="s">
        <v>283</v>
      </c>
      <c r="H17" s="386" t="s">
        <v>1126</v>
      </c>
      <c r="I17" s="386">
        <v>0</v>
      </c>
      <c r="J17" s="386" t="s">
        <v>283</v>
      </c>
      <c r="K17" s="386" t="s">
        <v>1127</v>
      </c>
      <c r="L17" s="386" t="s">
        <v>1020</v>
      </c>
      <c r="M17" s="384">
        <v>50</v>
      </c>
      <c r="N17" s="387">
        <v>4.8549555555555566</v>
      </c>
      <c r="O17" s="388" t="s">
        <v>283</v>
      </c>
      <c r="P17" s="389">
        <v>0.15821678321678334</v>
      </c>
      <c r="Q17" s="390">
        <v>26.5</v>
      </c>
      <c r="R17" s="390">
        <v>35.549999999999997</v>
      </c>
      <c r="S17" s="390">
        <v>30.12</v>
      </c>
      <c r="T17" s="390">
        <v>40.4</v>
      </c>
      <c r="U17" s="390">
        <v>31.93</v>
      </c>
      <c r="V17" s="390">
        <v>42.83</v>
      </c>
      <c r="W17" s="390">
        <v>32.119999999999997</v>
      </c>
      <c r="X17" s="390">
        <v>43.09</v>
      </c>
      <c r="Y17" s="390">
        <v>32.32</v>
      </c>
      <c r="Z17" s="390">
        <v>43.36</v>
      </c>
      <c r="AA17" s="390">
        <v>32.72</v>
      </c>
      <c r="AB17" s="390">
        <v>43.89</v>
      </c>
      <c r="AC17" s="390">
        <v>32.92</v>
      </c>
      <c r="AD17" s="390">
        <v>44.16</v>
      </c>
      <c r="AE17" s="390">
        <v>33.130000000000003</v>
      </c>
      <c r="AF17" s="390">
        <v>44.44</v>
      </c>
      <c r="AG17" s="390">
        <v>33.340000000000003</v>
      </c>
      <c r="AH17" s="390">
        <v>44.72</v>
      </c>
      <c r="AI17" s="390">
        <v>33.549999999999997</v>
      </c>
      <c r="AJ17" s="390">
        <v>45.01</v>
      </c>
      <c r="AK17" s="390">
        <v>33.979999999999997</v>
      </c>
      <c r="AL17" s="390">
        <v>45.58</v>
      </c>
      <c r="AM17" s="390">
        <v>34.200000000000003</v>
      </c>
      <c r="AN17" s="390">
        <v>45.88</v>
      </c>
      <c r="AO17" s="390">
        <v>34.42</v>
      </c>
      <c r="AP17" s="390">
        <v>46.17</v>
      </c>
      <c r="AQ17" s="390">
        <v>26.89</v>
      </c>
      <c r="AR17" s="390">
        <v>37.17</v>
      </c>
      <c r="AS17" s="390">
        <v>28.51</v>
      </c>
      <c r="AT17" s="390">
        <v>39.409999999999997</v>
      </c>
      <c r="AU17" s="390">
        <v>28.68</v>
      </c>
      <c r="AV17" s="390">
        <v>39.65</v>
      </c>
      <c r="AW17" s="390">
        <v>28.86</v>
      </c>
      <c r="AX17" s="390">
        <v>39.9</v>
      </c>
      <c r="AY17" s="390">
        <v>29.21</v>
      </c>
      <c r="AZ17" s="390">
        <v>40.380000000000003</v>
      </c>
      <c r="BA17" s="390">
        <v>29.39</v>
      </c>
      <c r="BB17" s="390">
        <v>40.630000000000003</v>
      </c>
      <c r="BC17" s="390">
        <v>29.58</v>
      </c>
      <c r="BD17" s="390">
        <v>40.89</v>
      </c>
      <c r="BE17" s="390">
        <v>29.77</v>
      </c>
      <c r="BF17" s="390">
        <v>41.16</v>
      </c>
      <c r="BG17" s="390">
        <v>29.96</v>
      </c>
      <c r="BH17" s="390">
        <v>41.42</v>
      </c>
      <c r="BI17" s="390">
        <v>30.34</v>
      </c>
      <c r="BJ17" s="390">
        <v>41.94</v>
      </c>
      <c r="BK17" s="390">
        <v>30.54</v>
      </c>
      <c r="BL17" s="390">
        <v>42.22</v>
      </c>
      <c r="BM17" s="390">
        <v>30.73</v>
      </c>
      <c r="BN17" s="390">
        <v>42.48</v>
      </c>
      <c r="BO17" s="391" t="s">
        <v>52</v>
      </c>
      <c r="BP17" s="391" t="s">
        <v>55</v>
      </c>
      <c r="BQ17" s="383" t="s">
        <v>1128</v>
      </c>
    </row>
    <row r="18" spans="1:69" x14ac:dyDescent="0.25">
      <c r="A18" s="392">
        <v>15000117</v>
      </c>
      <c r="B18" s="381" t="s">
        <v>124</v>
      </c>
      <c r="C18" s="382" t="s">
        <v>421</v>
      </c>
      <c r="D18" s="383">
        <v>7899470802565</v>
      </c>
      <c r="E18" s="384">
        <v>30044990</v>
      </c>
      <c r="F18" s="385" t="s">
        <v>311</v>
      </c>
      <c r="G18" s="386" t="s">
        <v>283</v>
      </c>
      <c r="H18" s="386" t="s">
        <v>1126</v>
      </c>
      <c r="I18" s="386">
        <v>0</v>
      </c>
      <c r="J18" s="386" t="s">
        <v>283</v>
      </c>
      <c r="K18" s="386" t="s">
        <v>1127</v>
      </c>
      <c r="L18" s="386" t="s">
        <v>1020</v>
      </c>
      <c r="M18" s="384">
        <v>200</v>
      </c>
      <c r="N18" s="387">
        <v>7.9418718933840005</v>
      </c>
      <c r="O18" s="388" t="s">
        <v>283</v>
      </c>
      <c r="P18" s="389">
        <v>4.6547711404189229E-2</v>
      </c>
      <c r="Q18" s="390">
        <v>13.49</v>
      </c>
      <c r="R18" s="390">
        <v>18.100000000000001</v>
      </c>
      <c r="S18" s="390">
        <v>15.33</v>
      </c>
      <c r="T18" s="390">
        <v>20.56</v>
      </c>
      <c r="U18" s="390">
        <v>16.25</v>
      </c>
      <c r="V18" s="390">
        <v>21.8</v>
      </c>
      <c r="W18" s="390">
        <v>16.350000000000001</v>
      </c>
      <c r="X18" s="390">
        <v>21.93</v>
      </c>
      <c r="Y18" s="390">
        <v>16.45</v>
      </c>
      <c r="Z18" s="390">
        <v>22.07</v>
      </c>
      <c r="AA18" s="390">
        <v>16.649999999999999</v>
      </c>
      <c r="AB18" s="390">
        <v>22.34</v>
      </c>
      <c r="AC18" s="390">
        <v>16.760000000000002</v>
      </c>
      <c r="AD18" s="390">
        <v>22.48</v>
      </c>
      <c r="AE18" s="390">
        <v>16.86</v>
      </c>
      <c r="AF18" s="390">
        <v>22.62</v>
      </c>
      <c r="AG18" s="390">
        <v>16.97</v>
      </c>
      <c r="AH18" s="390">
        <v>22.76</v>
      </c>
      <c r="AI18" s="390">
        <v>17.07</v>
      </c>
      <c r="AJ18" s="390">
        <v>22.9</v>
      </c>
      <c r="AK18" s="390">
        <v>17.29</v>
      </c>
      <c r="AL18" s="390">
        <v>23.19</v>
      </c>
      <c r="AM18" s="390">
        <v>17.41</v>
      </c>
      <c r="AN18" s="390">
        <v>23.35</v>
      </c>
      <c r="AO18" s="390">
        <v>17.52</v>
      </c>
      <c r="AP18" s="390">
        <v>23.5</v>
      </c>
      <c r="AQ18" s="390">
        <v>13.69</v>
      </c>
      <c r="AR18" s="390">
        <v>18.93</v>
      </c>
      <c r="AS18" s="390">
        <v>14.51</v>
      </c>
      <c r="AT18" s="390">
        <v>20.059999999999999</v>
      </c>
      <c r="AU18" s="390">
        <v>14.6</v>
      </c>
      <c r="AV18" s="390">
        <v>20.18</v>
      </c>
      <c r="AW18" s="390">
        <v>14.69</v>
      </c>
      <c r="AX18" s="390">
        <v>20.309999999999999</v>
      </c>
      <c r="AY18" s="390">
        <v>14.87</v>
      </c>
      <c r="AZ18" s="390">
        <v>20.56</v>
      </c>
      <c r="BA18" s="390">
        <v>14.96</v>
      </c>
      <c r="BB18" s="390">
        <v>20.68</v>
      </c>
      <c r="BC18" s="390">
        <v>15.05</v>
      </c>
      <c r="BD18" s="390">
        <v>20.81</v>
      </c>
      <c r="BE18" s="390">
        <v>15.15</v>
      </c>
      <c r="BF18" s="390">
        <v>20.94</v>
      </c>
      <c r="BG18" s="390">
        <v>15.24</v>
      </c>
      <c r="BH18" s="390">
        <v>21.07</v>
      </c>
      <c r="BI18" s="390">
        <v>15.44</v>
      </c>
      <c r="BJ18" s="390">
        <v>21.34</v>
      </c>
      <c r="BK18" s="390">
        <v>15.54</v>
      </c>
      <c r="BL18" s="390">
        <v>21.48</v>
      </c>
      <c r="BM18" s="390">
        <v>15.64</v>
      </c>
      <c r="BN18" s="390">
        <v>21.62</v>
      </c>
      <c r="BO18" s="391" t="s">
        <v>52</v>
      </c>
      <c r="BP18" s="391" t="s">
        <v>55</v>
      </c>
      <c r="BQ18" s="383" t="s">
        <v>1128</v>
      </c>
    </row>
    <row r="19" spans="1:69" x14ac:dyDescent="0.25">
      <c r="A19" s="392">
        <v>15000257</v>
      </c>
      <c r="B19" s="381" t="s">
        <v>411</v>
      </c>
      <c r="C19" s="382" t="s">
        <v>422</v>
      </c>
      <c r="D19" s="383">
        <v>7899898601481</v>
      </c>
      <c r="E19" s="384">
        <v>21069030</v>
      </c>
      <c r="F19" s="385" t="s">
        <v>36</v>
      </c>
      <c r="G19" s="386" t="s">
        <v>283</v>
      </c>
      <c r="H19" s="386" t="s">
        <v>1126</v>
      </c>
      <c r="I19" s="386">
        <v>0</v>
      </c>
      <c r="J19" s="386" t="s">
        <v>283</v>
      </c>
      <c r="K19" s="386" t="s">
        <v>1127</v>
      </c>
      <c r="L19" s="386" t="s">
        <v>1020</v>
      </c>
      <c r="M19" s="384">
        <v>36</v>
      </c>
      <c r="N19" s="387">
        <v>8.208615502280681</v>
      </c>
      <c r="O19" s="388">
        <v>23.908588841594213</v>
      </c>
      <c r="P19" s="389" t="s">
        <v>283</v>
      </c>
      <c r="Q19" s="390" t="s">
        <v>283</v>
      </c>
      <c r="R19" s="390" t="s">
        <v>283</v>
      </c>
      <c r="S19" s="390" t="s">
        <v>283</v>
      </c>
      <c r="T19" s="390" t="s">
        <v>283</v>
      </c>
      <c r="U19" s="390">
        <f t="shared" ref="U19:U26" si="4">O19</f>
        <v>23.908588841594213</v>
      </c>
      <c r="V19" s="390" t="s">
        <v>283</v>
      </c>
      <c r="W19" s="390" t="s">
        <v>283</v>
      </c>
      <c r="X19" s="390" t="s">
        <v>283</v>
      </c>
      <c r="Y19" s="390" t="s">
        <v>283</v>
      </c>
      <c r="Z19" s="390" t="s">
        <v>283</v>
      </c>
      <c r="AA19" s="390">
        <f t="shared" ref="AA19:AA26" si="5">O19</f>
        <v>23.908588841594213</v>
      </c>
      <c r="AB19" s="390" t="s">
        <v>283</v>
      </c>
      <c r="AC19" s="390" t="s">
        <v>283</v>
      </c>
      <c r="AD19" s="390" t="s">
        <v>283</v>
      </c>
      <c r="AE19" s="390" t="s">
        <v>283</v>
      </c>
      <c r="AF19" s="390" t="s">
        <v>283</v>
      </c>
      <c r="AG19" s="390" t="s">
        <v>283</v>
      </c>
      <c r="AH19" s="390" t="s">
        <v>283</v>
      </c>
      <c r="AI19" s="390" t="s">
        <v>283</v>
      </c>
      <c r="AJ19" s="390" t="s">
        <v>283</v>
      </c>
      <c r="AK19" s="390" t="s">
        <v>283</v>
      </c>
      <c r="AL19" s="390" t="s">
        <v>283</v>
      </c>
      <c r="AM19" s="390" t="s">
        <v>283</v>
      </c>
      <c r="AN19" s="390" t="s">
        <v>283</v>
      </c>
      <c r="AO19" s="390" t="s">
        <v>283</v>
      </c>
      <c r="AP19" s="390" t="s">
        <v>283</v>
      </c>
      <c r="AQ19" s="390" t="s">
        <v>283</v>
      </c>
      <c r="AR19" s="390" t="s">
        <v>283</v>
      </c>
      <c r="AS19" s="390">
        <f t="shared" ref="AS19:AS26" si="6">O19</f>
        <v>23.908588841594213</v>
      </c>
      <c r="AT19" s="390" t="s">
        <v>283</v>
      </c>
      <c r="AU19" s="390" t="s">
        <v>283</v>
      </c>
      <c r="AV19" s="390" t="s">
        <v>283</v>
      </c>
      <c r="AW19" s="390" t="s">
        <v>283</v>
      </c>
      <c r="AX19" s="390" t="s">
        <v>283</v>
      </c>
      <c r="AY19" s="390">
        <f t="shared" ref="AY19:AY26" si="7">O19</f>
        <v>23.908588841594213</v>
      </c>
      <c r="AZ19" s="390" t="s">
        <v>283</v>
      </c>
      <c r="BA19" s="390" t="s">
        <v>283</v>
      </c>
      <c r="BB19" s="390" t="s">
        <v>283</v>
      </c>
      <c r="BC19" s="390" t="s">
        <v>283</v>
      </c>
      <c r="BD19" s="390" t="s">
        <v>283</v>
      </c>
      <c r="BE19" s="390" t="s">
        <v>283</v>
      </c>
      <c r="BF19" s="390" t="s">
        <v>283</v>
      </c>
      <c r="BG19" s="390" t="s">
        <v>283</v>
      </c>
      <c r="BH19" s="390" t="s">
        <v>283</v>
      </c>
      <c r="BI19" s="390" t="s">
        <v>283</v>
      </c>
      <c r="BJ19" s="390" t="s">
        <v>283</v>
      </c>
      <c r="BK19" s="390" t="s">
        <v>283</v>
      </c>
      <c r="BL19" s="390" t="s">
        <v>283</v>
      </c>
      <c r="BM19" s="390" t="s">
        <v>283</v>
      </c>
      <c r="BN19" s="390" t="s">
        <v>283</v>
      </c>
      <c r="BO19" s="391" t="s">
        <v>28</v>
      </c>
      <c r="BP19" s="391" t="s">
        <v>29</v>
      </c>
      <c r="BQ19" s="383" t="s">
        <v>1127</v>
      </c>
    </row>
    <row r="20" spans="1:69" x14ac:dyDescent="0.25">
      <c r="A20" s="392">
        <v>15000253</v>
      </c>
      <c r="B20" s="381" t="s">
        <v>411</v>
      </c>
      <c r="C20" s="382" t="s">
        <v>422</v>
      </c>
      <c r="D20" s="383">
        <v>7899898601146</v>
      </c>
      <c r="E20" s="384">
        <v>21069030</v>
      </c>
      <c r="F20" s="385" t="s">
        <v>380</v>
      </c>
      <c r="G20" s="386" t="s">
        <v>283</v>
      </c>
      <c r="H20" s="386" t="s">
        <v>1126</v>
      </c>
      <c r="I20" s="386">
        <v>0</v>
      </c>
      <c r="J20" s="386" t="s">
        <v>283</v>
      </c>
      <c r="K20" s="386" t="s">
        <v>1127</v>
      </c>
      <c r="L20" s="386" t="s">
        <v>1020</v>
      </c>
      <c r="M20" s="384">
        <v>50</v>
      </c>
      <c r="N20" s="387">
        <v>11.174047777463727</v>
      </c>
      <c r="O20" s="388">
        <v>32.232830127299209</v>
      </c>
      <c r="P20" s="389" t="s">
        <v>283</v>
      </c>
      <c r="Q20" s="390" t="s">
        <v>283</v>
      </c>
      <c r="R20" s="390" t="s">
        <v>283</v>
      </c>
      <c r="S20" s="390" t="s">
        <v>283</v>
      </c>
      <c r="T20" s="390" t="s">
        <v>283</v>
      </c>
      <c r="U20" s="390">
        <f t="shared" si="4"/>
        <v>32.232830127299209</v>
      </c>
      <c r="V20" s="390" t="s">
        <v>283</v>
      </c>
      <c r="W20" s="390" t="s">
        <v>283</v>
      </c>
      <c r="X20" s="390" t="s">
        <v>283</v>
      </c>
      <c r="Y20" s="390" t="s">
        <v>283</v>
      </c>
      <c r="Z20" s="390" t="s">
        <v>283</v>
      </c>
      <c r="AA20" s="390">
        <f t="shared" si="5"/>
        <v>32.232830127299209</v>
      </c>
      <c r="AB20" s="390" t="s">
        <v>283</v>
      </c>
      <c r="AC20" s="390" t="s">
        <v>283</v>
      </c>
      <c r="AD20" s="390" t="s">
        <v>283</v>
      </c>
      <c r="AE20" s="390" t="s">
        <v>283</v>
      </c>
      <c r="AF20" s="390" t="s">
        <v>283</v>
      </c>
      <c r="AG20" s="390" t="s">
        <v>283</v>
      </c>
      <c r="AH20" s="390" t="s">
        <v>283</v>
      </c>
      <c r="AI20" s="390" t="s">
        <v>283</v>
      </c>
      <c r="AJ20" s="390" t="s">
        <v>283</v>
      </c>
      <c r="AK20" s="390" t="s">
        <v>283</v>
      </c>
      <c r="AL20" s="390" t="s">
        <v>283</v>
      </c>
      <c r="AM20" s="390" t="s">
        <v>283</v>
      </c>
      <c r="AN20" s="390" t="s">
        <v>283</v>
      </c>
      <c r="AO20" s="390" t="s">
        <v>283</v>
      </c>
      <c r="AP20" s="390" t="s">
        <v>283</v>
      </c>
      <c r="AQ20" s="390" t="s">
        <v>283</v>
      </c>
      <c r="AR20" s="390" t="s">
        <v>283</v>
      </c>
      <c r="AS20" s="390">
        <f t="shared" si="6"/>
        <v>32.232830127299209</v>
      </c>
      <c r="AT20" s="390" t="s">
        <v>283</v>
      </c>
      <c r="AU20" s="390" t="s">
        <v>283</v>
      </c>
      <c r="AV20" s="390" t="s">
        <v>283</v>
      </c>
      <c r="AW20" s="390" t="s">
        <v>283</v>
      </c>
      <c r="AX20" s="390" t="s">
        <v>283</v>
      </c>
      <c r="AY20" s="390">
        <f t="shared" si="7"/>
        <v>32.232830127299209</v>
      </c>
      <c r="AZ20" s="390" t="s">
        <v>283</v>
      </c>
      <c r="BA20" s="390" t="s">
        <v>283</v>
      </c>
      <c r="BB20" s="390" t="s">
        <v>283</v>
      </c>
      <c r="BC20" s="390" t="s">
        <v>283</v>
      </c>
      <c r="BD20" s="390" t="s">
        <v>283</v>
      </c>
      <c r="BE20" s="390" t="s">
        <v>283</v>
      </c>
      <c r="BF20" s="390" t="s">
        <v>283</v>
      </c>
      <c r="BG20" s="390" t="s">
        <v>283</v>
      </c>
      <c r="BH20" s="390" t="s">
        <v>283</v>
      </c>
      <c r="BI20" s="390" t="s">
        <v>283</v>
      </c>
      <c r="BJ20" s="390" t="s">
        <v>283</v>
      </c>
      <c r="BK20" s="390" t="s">
        <v>283</v>
      </c>
      <c r="BL20" s="390" t="s">
        <v>283</v>
      </c>
      <c r="BM20" s="390" t="s">
        <v>283</v>
      </c>
      <c r="BN20" s="390" t="s">
        <v>283</v>
      </c>
      <c r="BO20" s="391" t="s">
        <v>28</v>
      </c>
      <c r="BP20" s="391" t="s">
        <v>29</v>
      </c>
      <c r="BQ20" s="383" t="s">
        <v>1127</v>
      </c>
    </row>
    <row r="21" spans="1:69" x14ac:dyDescent="0.25">
      <c r="A21" s="392">
        <v>15000239</v>
      </c>
      <c r="B21" s="381" t="s">
        <v>411</v>
      </c>
      <c r="C21" s="382" t="s">
        <v>422</v>
      </c>
      <c r="D21" s="383">
        <v>7899898601061</v>
      </c>
      <c r="E21" s="384">
        <v>21069030</v>
      </c>
      <c r="F21" s="385" t="s">
        <v>381</v>
      </c>
      <c r="G21" s="386" t="s">
        <v>283</v>
      </c>
      <c r="H21" s="386" t="s">
        <v>1126</v>
      </c>
      <c r="I21" s="386">
        <v>0</v>
      </c>
      <c r="J21" s="386" t="s">
        <v>283</v>
      </c>
      <c r="K21" s="386" t="s">
        <v>1127</v>
      </c>
      <c r="L21" s="386" t="s">
        <v>1020</v>
      </c>
      <c r="M21" s="384">
        <v>36</v>
      </c>
      <c r="N21" s="387">
        <v>8.3502150084728388</v>
      </c>
      <c r="O21" s="388">
        <v>24.321014587784965</v>
      </c>
      <c r="P21" s="389" t="s">
        <v>283</v>
      </c>
      <c r="Q21" s="390" t="s">
        <v>283</v>
      </c>
      <c r="R21" s="390" t="s">
        <v>283</v>
      </c>
      <c r="S21" s="390" t="s">
        <v>283</v>
      </c>
      <c r="T21" s="390" t="s">
        <v>283</v>
      </c>
      <c r="U21" s="390">
        <f t="shared" si="4"/>
        <v>24.321014587784965</v>
      </c>
      <c r="V21" s="390" t="s">
        <v>283</v>
      </c>
      <c r="W21" s="390" t="s">
        <v>283</v>
      </c>
      <c r="X21" s="390" t="s">
        <v>283</v>
      </c>
      <c r="Y21" s="390" t="s">
        <v>283</v>
      </c>
      <c r="Z21" s="390" t="s">
        <v>283</v>
      </c>
      <c r="AA21" s="390">
        <f t="shared" si="5"/>
        <v>24.321014587784965</v>
      </c>
      <c r="AB21" s="390" t="s">
        <v>283</v>
      </c>
      <c r="AC21" s="390" t="s">
        <v>283</v>
      </c>
      <c r="AD21" s="390" t="s">
        <v>283</v>
      </c>
      <c r="AE21" s="390" t="s">
        <v>283</v>
      </c>
      <c r="AF21" s="390" t="s">
        <v>283</v>
      </c>
      <c r="AG21" s="390" t="s">
        <v>283</v>
      </c>
      <c r="AH21" s="390" t="s">
        <v>283</v>
      </c>
      <c r="AI21" s="390" t="s">
        <v>283</v>
      </c>
      <c r="AJ21" s="390" t="s">
        <v>283</v>
      </c>
      <c r="AK21" s="390" t="s">
        <v>283</v>
      </c>
      <c r="AL21" s="390" t="s">
        <v>283</v>
      </c>
      <c r="AM21" s="390" t="s">
        <v>283</v>
      </c>
      <c r="AN21" s="390" t="s">
        <v>283</v>
      </c>
      <c r="AO21" s="390" t="s">
        <v>283</v>
      </c>
      <c r="AP21" s="390" t="s">
        <v>283</v>
      </c>
      <c r="AQ21" s="390" t="s">
        <v>283</v>
      </c>
      <c r="AR21" s="390" t="s">
        <v>283</v>
      </c>
      <c r="AS21" s="390">
        <f t="shared" si="6"/>
        <v>24.321014587784965</v>
      </c>
      <c r="AT21" s="390" t="s">
        <v>283</v>
      </c>
      <c r="AU21" s="390" t="s">
        <v>283</v>
      </c>
      <c r="AV21" s="390" t="s">
        <v>283</v>
      </c>
      <c r="AW21" s="390" t="s">
        <v>283</v>
      </c>
      <c r="AX21" s="390" t="s">
        <v>283</v>
      </c>
      <c r="AY21" s="390">
        <f t="shared" si="7"/>
        <v>24.321014587784965</v>
      </c>
      <c r="AZ21" s="390" t="s">
        <v>283</v>
      </c>
      <c r="BA21" s="390" t="s">
        <v>283</v>
      </c>
      <c r="BB21" s="390" t="s">
        <v>283</v>
      </c>
      <c r="BC21" s="390" t="s">
        <v>283</v>
      </c>
      <c r="BD21" s="390" t="s">
        <v>283</v>
      </c>
      <c r="BE21" s="390" t="s">
        <v>283</v>
      </c>
      <c r="BF21" s="390" t="s">
        <v>283</v>
      </c>
      <c r="BG21" s="390" t="s">
        <v>283</v>
      </c>
      <c r="BH21" s="390" t="s">
        <v>283</v>
      </c>
      <c r="BI21" s="390" t="s">
        <v>283</v>
      </c>
      <c r="BJ21" s="390" t="s">
        <v>283</v>
      </c>
      <c r="BK21" s="390" t="s">
        <v>283</v>
      </c>
      <c r="BL21" s="390" t="s">
        <v>283</v>
      </c>
      <c r="BM21" s="390" t="s">
        <v>283</v>
      </c>
      <c r="BN21" s="390" t="s">
        <v>283</v>
      </c>
      <c r="BO21" s="391" t="s">
        <v>28</v>
      </c>
      <c r="BP21" s="391" t="s">
        <v>29</v>
      </c>
      <c r="BQ21" s="383" t="s">
        <v>1127</v>
      </c>
    </row>
    <row r="22" spans="1:69" x14ac:dyDescent="0.25">
      <c r="A22" s="392">
        <v>15000236</v>
      </c>
      <c r="B22" s="381" t="s">
        <v>411</v>
      </c>
      <c r="C22" s="382" t="s">
        <v>422</v>
      </c>
      <c r="D22" s="383">
        <v>7898557141337</v>
      </c>
      <c r="E22" s="384">
        <v>21069030</v>
      </c>
      <c r="F22" s="385" t="s">
        <v>382</v>
      </c>
      <c r="G22" s="386" t="s">
        <v>283</v>
      </c>
      <c r="H22" s="386" t="s">
        <v>1126</v>
      </c>
      <c r="I22" s="386">
        <v>0</v>
      </c>
      <c r="J22" s="386" t="s">
        <v>283</v>
      </c>
      <c r="K22" s="386" t="s">
        <v>1127</v>
      </c>
      <c r="L22" s="386" t="s">
        <v>1020</v>
      </c>
      <c r="M22" s="384">
        <v>24</v>
      </c>
      <c r="N22" s="387">
        <v>9.473057134770217</v>
      </c>
      <c r="O22" s="388">
        <v>28.419171404310653</v>
      </c>
      <c r="P22" s="389" t="s">
        <v>283</v>
      </c>
      <c r="Q22" s="390" t="s">
        <v>283</v>
      </c>
      <c r="R22" s="390" t="s">
        <v>283</v>
      </c>
      <c r="S22" s="390" t="s">
        <v>283</v>
      </c>
      <c r="T22" s="390" t="s">
        <v>283</v>
      </c>
      <c r="U22" s="390">
        <f t="shared" si="4"/>
        <v>28.419171404310653</v>
      </c>
      <c r="V22" s="390" t="s">
        <v>283</v>
      </c>
      <c r="W22" s="390" t="s">
        <v>283</v>
      </c>
      <c r="X22" s="390" t="s">
        <v>283</v>
      </c>
      <c r="Y22" s="390" t="s">
        <v>283</v>
      </c>
      <c r="Z22" s="390" t="s">
        <v>283</v>
      </c>
      <c r="AA22" s="390">
        <f t="shared" si="5"/>
        <v>28.419171404310653</v>
      </c>
      <c r="AB22" s="390" t="s">
        <v>283</v>
      </c>
      <c r="AC22" s="390" t="s">
        <v>283</v>
      </c>
      <c r="AD22" s="390" t="s">
        <v>283</v>
      </c>
      <c r="AE22" s="390" t="s">
        <v>283</v>
      </c>
      <c r="AF22" s="390" t="s">
        <v>283</v>
      </c>
      <c r="AG22" s="390" t="s">
        <v>283</v>
      </c>
      <c r="AH22" s="390" t="s">
        <v>283</v>
      </c>
      <c r="AI22" s="390" t="s">
        <v>283</v>
      </c>
      <c r="AJ22" s="390" t="s">
        <v>283</v>
      </c>
      <c r="AK22" s="390" t="s">
        <v>283</v>
      </c>
      <c r="AL22" s="390" t="s">
        <v>283</v>
      </c>
      <c r="AM22" s="390" t="s">
        <v>283</v>
      </c>
      <c r="AN22" s="390" t="s">
        <v>283</v>
      </c>
      <c r="AO22" s="390" t="s">
        <v>283</v>
      </c>
      <c r="AP22" s="390" t="s">
        <v>283</v>
      </c>
      <c r="AQ22" s="390" t="s">
        <v>283</v>
      </c>
      <c r="AR22" s="390" t="s">
        <v>283</v>
      </c>
      <c r="AS22" s="390">
        <f t="shared" si="6"/>
        <v>28.419171404310653</v>
      </c>
      <c r="AT22" s="390" t="s">
        <v>283</v>
      </c>
      <c r="AU22" s="390" t="s">
        <v>283</v>
      </c>
      <c r="AV22" s="390" t="s">
        <v>283</v>
      </c>
      <c r="AW22" s="390" t="s">
        <v>283</v>
      </c>
      <c r="AX22" s="390" t="s">
        <v>283</v>
      </c>
      <c r="AY22" s="390">
        <f t="shared" si="7"/>
        <v>28.419171404310653</v>
      </c>
      <c r="AZ22" s="390" t="s">
        <v>283</v>
      </c>
      <c r="BA22" s="390" t="s">
        <v>283</v>
      </c>
      <c r="BB22" s="390" t="s">
        <v>283</v>
      </c>
      <c r="BC22" s="390" t="s">
        <v>283</v>
      </c>
      <c r="BD22" s="390" t="s">
        <v>283</v>
      </c>
      <c r="BE22" s="390" t="s">
        <v>283</v>
      </c>
      <c r="BF22" s="390" t="s">
        <v>283</v>
      </c>
      <c r="BG22" s="390" t="s">
        <v>283</v>
      </c>
      <c r="BH22" s="390" t="s">
        <v>283</v>
      </c>
      <c r="BI22" s="390" t="s">
        <v>283</v>
      </c>
      <c r="BJ22" s="390" t="s">
        <v>283</v>
      </c>
      <c r="BK22" s="390" t="s">
        <v>283</v>
      </c>
      <c r="BL22" s="390" t="s">
        <v>283</v>
      </c>
      <c r="BM22" s="390" t="s">
        <v>283</v>
      </c>
      <c r="BN22" s="390" t="s">
        <v>283</v>
      </c>
      <c r="BO22" s="391" t="s">
        <v>28</v>
      </c>
      <c r="BP22" s="391" t="s">
        <v>29</v>
      </c>
      <c r="BQ22" s="383" t="s">
        <v>1127</v>
      </c>
    </row>
    <row r="23" spans="1:69" x14ac:dyDescent="0.25">
      <c r="A23" s="392">
        <v>15000213</v>
      </c>
      <c r="B23" s="381" t="s">
        <v>124</v>
      </c>
      <c r="C23" s="382" t="s">
        <v>421</v>
      </c>
      <c r="D23" s="383">
        <v>7899470804149</v>
      </c>
      <c r="E23" s="384">
        <v>30049099</v>
      </c>
      <c r="F23" s="385" t="s">
        <v>315</v>
      </c>
      <c r="G23" s="386" t="s">
        <v>283</v>
      </c>
      <c r="H23" s="386" t="s">
        <v>1126</v>
      </c>
      <c r="I23" s="386">
        <v>0</v>
      </c>
      <c r="J23" s="386" t="s">
        <v>283</v>
      </c>
      <c r="K23" s="386" t="s">
        <v>1127</v>
      </c>
      <c r="L23" s="386" t="s">
        <v>1020</v>
      </c>
      <c r="M23" s="384">
        <v>50</v>
      </c>
      <c r="N23" s="387">
        <v>28.066575405876641</v>
      </c>
      <c r="O23" s="388">
        <v>80.78440196242228</v>
      </c>
      <c r="P23" s="389" t="s">
        <v>283</v>
      </c>
      <c r="Q23" s="390" t="s">
        <v>283</v>
      </c>
      <c r="R23" s="390" t="s">
        <v>283</v>
      </c>
      <c r="S23" s="390" t="s">
        <v>283</v>
      </c>
      <c r="T23" s="390" t="s">
        <v>283</v>
      </c>
      <c r="U23" s="390">
        <f t="shared" si="4"/>
        <v>80.78440196242228</v>
      </c>
      <c r="V23" s="390" t="s">
        <v>283</v>
      </c>
      <c r="W23" s="390" t="s">
        <v>283</v>
      </c>
      <c r="X23" s="390" t="s">
        <v>283</v>
      </c>
      <c r="Y23" s="390" t="s">
        <v>283</v>
      </c>
      <c r="Z23" s="390" t="s">
        <v>283</v>
      </c>
      <c r="AA23" s="390">
        <f t="shared" si="5"/>
        <v>80.78440196242228</v>
      </c>
      <c r="AB23" s="390" t="s">
        <v>283</v>
      </c>
      <c r="AC23" s="390" t="s">
        <v>283</v>
      </c>
      <c r="AD23" s="390" t="s">
        <v>283</v>
      </c>
      <c r="AE23" s="390" t="s">
        <v>283</v>
      </c>
      <c r="AF23" s="390" t="s">
        <v>283</v>
      </c>
      <c r="AG23" s="390" t="s">
        <v>283</v>
      </c>
      <c r="AH23" s="390" t="s">
        <v>283</v>
      </c>
      <c r="AI23" s="390" t="s">
        <v>283</v>
      </c>
      <c r="AJ23" s="390" t="s">
        <v>283</v>
      </c>
      <c r="AK23" s="390" t="s">
        <v>283</v>
      </c>
      <c r="AL23" s="390" t="s">
        <v>283</v>
      </c>
      <c r="AM23" s="390" t="s">
        <v>283</v>
      </c>
      <c r="AN23" s="390" t="s">
        <v>283</v>
      </c>
      <c r="AO23" s="390" t="s">
        <v>283</v>
      </c>
      <c r="AP23" s="390" t="s">
        <v>283</v>
      </c>
      <c r="AQ23" s="390" t="s">
        <v>283</v>
      </c>
      <c r="AR23" s="390" t="s">
        <v>283</v>
      </c>
      <c r="AS23" s="390">
        <f t="shared" si="6"/>
        <v>80.78440196242228</v>
      </c>
      <c r="AT23" s="390" t="s">
        <v>283</v>
      </c>
      <c r="AU23" s="390" t="s">
        <v>283</v>
      </c>
      <c r="AV23" s="390" t="s">
        <v>283</v>
      </c>
      <c r="AW23" s="390" t="s">
        <v>283</v>
      </c>
      <c r="AX23" s="390" t="s">
        <v>283</v>
      </c>
      <c r="AY23" s="390">
        <f t="shared" si="7"/>
        <v>80.78440196242228</v>
      </c>
      <c r="AZ23" s="390" t="s">
        <v>283</v>
      </c>
      <c r="BA23" s="390" t="s">
        <v>283</v>
      </c>
      <c r="BB23" s="390" t="s">
        <v>283</v>
      </c>
      <c r="BC23" s="390" t="s">
        <v>283</v>
      </c>
      <c r="BD23" s="390" t="s">
        <v>283</v>
      </c>
      <c r="BE23" s="390" t="s">
        <v>283</v>
      </c>
      <c r="BF23" s="390" t="s">
        <v>283</v>
      </c>
      <c r="BG23" s="390" t="s">
        <v>283</v>
      </c>
      <c r="BH23" s="390" t="s">
        <v>283</v>
      </c>
      <c r="BI23" s="390" t="s">
        <v>283</v>
      </c>
      <c r="BJ23" s="390" t="s">
        <v>283</v>
      </c>
      <c r="BK23" s="390" t="s">
        <v>283</v>
      </c>
      <c r="BL23" s="390" t="s">
        <v>283</v>
      </c>
      <c r="BM23" s="390" t="s">
        <v>283</v>
      </c>
      <c r="BN23" s="390" t="s">
        <v>283</v>
      </c>
      <c r="BO23" s="391" t="s">
        <v>52</v>
      </c>
      <c r="BP23" s="391" t="s">
        <v>53</v>
      </c>
      <c r="BQ23" s="383" t="s">
        <v>1127</v>
      </c>
    </row>
    <row r="24" spans="1:69" x14ac:dyDescent="0.25">
      <c r="A24" s="392">
        <v>15000211</v>
      </c>
      <c r="B24" s="381" t="s">
        <v>124</v>
      </c>
      <c r="C24" s="382" t="s">
        <v>421</v>
      </c>
      <c r="D24" s="383">
        <v>7899470804200</v>
      </c>
      <c r="E24" s="384">
        <v>30049099</v>
      </c>
      <c r="F24" s="385" t="s">
        <v>313</v>
      </c>
      <c r="G24" s="386" t="s">
        <v>283</v>
      </c>
      <c r="H24" s="386" t="s">
        <v>1126</v>
      </c>
      <c r="I24" s="386">
        <v>0</v>
      </c>
      <c r="J24" s="386" t="s">
        <v>283</v>
      </c>
      <c r="K24" s="386" t="s">
        <v>1127</v>
      </c>
      <c r="L24" s="386" t="s">
        <v>1020</v>
      </c>
      <c r="M24" s="384">
        <v>100</v>
      </c>
      <c r="N24" s="387">
        <v>19.850619979914185</v>
      </c>
      <c r="O24" s="388">
        <v>56.76956279970068</v>
      </c>
      <c r="P24" s="389" t="s">
        <v>283</v>
      </c>
      <c r="Q24" s="390" t="s">
        <v>283</v>
      </c>
      <c r="R24" s="390" t="s">
        <v>283</v>
      </c>
      <c r="S24" s="390" t="s">
        <v>283</v>
      </c>
      <c r="T24" s="390" t="s">
        <v>283</v>
      </c>
      <c r="U24" s="390">
        <f t="shared" si="4"/>
        <v>56.76956279970068</v>
      </c>
      <c r="V24" s="390" t="s">
        <v>283</v>
      </c>
      <c r="W24" s="390" t="s">
        <v>283</v>
      </c>
      <c r="X24" s="390" t="s">
        <v>283</v>
      </c>
      <c r="Y24" s="390" t="s">
        <v>283</v>
      </c>
      <c r="Z24" s="390" t="s">
        <v>283</v>
      </c>
      <c r="AA24" s="390">
        <f t="shared" si="5"/>
        <v>56.76956279970068</v>
      </c>
      <c r="AB24" s="390" t="s">
        <v>283</v>
      </c>
      <c r="AC24" s="390" t="s">
        <v>283</v>
      </c>
      <c r="AD24" s="390" t="s">
        <v>283</v>
      </c>
      <c r="AE24" s="390" t="s">
        <v>283</v>
      </c>
      <c r="AF24" s="390" t="s">
        <v>283</v>
      </c>
      <c r="AG24" s="390" t="s">
        <v>283</v>
      </c>
      <c r="AH24" s="390" t="s">
        <v>283</v>
      </c>
      <c r="AI24" s="390" t="s">
        <v>283</v>
      </c>
      <c r="AJ24" s="390" t="s">
        <v>283</v>
      </c>
      <c r="AK24" s="390" t="s">
        <v>283</v>
      </c>
      <c r="AL24" s="390" t="s">
        <v>283</v>
      </c>
      <c r="AM24" s="390" t="s">
        <v>283</v>
      </c>
      <c r="AN24" s="390" t="s">
        <v>283</v>
      </c>
      <c r="AO24" s="390" t="s">
        <v>283</v>
      </c>
      <c r="AP24" s="390" t="s">
        <v>283</v>
      </c>
      <c r="AQ24" s="390" t="s">
        <v>283</v>
      </c>
      <c r="AR24" s="390" t="s">
        <v>283</v>
      </c>
      <c r="AS24" s="390">
        <f t="shared" si="6"/>
        <v>56.76956279970068</v>
      </c>
      <c r="AT24" s="390" t="s">
        <v>283</v>
      </c>
      <c r="AU24" s="390" t="s">
        <v>283</v>
      </c>
      <c r="AV24" s="390" t="s">
        <v>283</v>
      </c>
      <c r="AW24" s="390" t="s">
        <v>283</v>
      </c>
      <c r="AX24" s="390" t="s">
        <v>283</v>
      </c>
      <c r="AY24" s="390">
        <f t="shared" si="7"/>
        <v>56.76956279970068</v>
      </c>
      <c r="AZ24" s="390" t="s">
        <v>283</v>
      </c>
      <c r="BA24" s="390" t="s">
        <v>283</v>
      </c>
      <c r="BB24" s="390" t="s">
        <v>283</v>
      </c>
      <c r="BC24" s="390" t="s">
        <v>283</v>
      </c>
      <c r="BD24" s="390" t="s">
        <v>283</v>
      </c>
      <c r="BE24" s="390" t="s">
        <v>283</v>
      </c>
      <c r="BF24" s="390" t="s">
        <v>283</v>
      </c>
      <c r="BG24" s="390" t="s">
        <v>283</v>
      </c>
      <c r="BH24" s="390" t="s">
        <v>283</v>
      </c>
      <c r="BI24" s="390" t="s">
        <v>283</v>
      </c>
      <c r="BJ24" s="390" t="s">
        <v>283</v>
      </c>
      <c r="BK24" s="390" t="s">
        <v>283</v>
      </c>
      <c r="BL24" s="390" t="s">
        <v>283</v>
      </c>
      <c r="BM24" s="390" t="s">
        <v>283</v>
      </c>
      <c r="BN24" s="390" t="s">
        <v>283</v>
      </c>
      <c r="BO24" s="391" t="s">
        <v>52</v>
      </c>
      <c r="BP24" s="391" t="s">
        <v>53</v>
      </c>
      <c r="BQ24" s="383" t="s">
        <v>1127</v>
      </c>
    </row>
    <row r="25" spans="1:69" x14ac:dyDescent="0.25">
      <c r="A25" s="392">
        <v>15000462</v>
      </c>
      <c r="B25" s="381" t="s">
        <v>124</v>
      </c>
      <c r="C25" s="382" t="s">
        <v>421</v>
      </c>
      <c r="D25" s="383">
        <v>7899470808482</v>
      </c>
      <c r="E25" s="384">
        <v>30049099</v>
      </c>
      <c r="F25" s="385" t="s">
        <v>1013</v>
      </c>
      <c r="G25" s="386" t="s">
        <v>283</v>
      </c>
      <c r="H25" s="386" t="s">
        <v>1126</v>
      </c>
      <c r="I25" s="386">
        <v>0</v>
      </c>
      <c r="J25" s="386" t="s">
        <v>283</v>
      </c>
      <c r="K25" s="386" t="s">
        <v>1127</v>
      </c>
      <c r="L25" s="386" t="s">
        <v>1020</v>
      </c>
      <c r="M25" s="384">
        <v>100</v>
      </c>
      <c r="N25" s="387">
        <v>24.890888888888885</v>
      </c>
      <c r="O25" s="388">
        <v>74.672666666666657</v>
      </c>
      <c r="P25" s="389" t="s">
        <v>283</v>
      </c>
      <c r="Q25" s="390" t="s">
        <v>283</v>
      </c>
      <c r="R25" s="390" t="s">
        <v>283</v>
      </c>
      <c r="S25" s="390" t="s">
        <v>283</v>
      </c>
      <c r="T25" s="390" t="s">
        <v>283</v>
      </c>
      <c r="U25" s="390">
        <f t="shared" si="4"/>
        <v>74.672666666666657</v>
      </c>
      <c r="V25" s="390" t="s">
        <v>283</v>
      </c>
      <c r="W25" s="390" t="s">
        <v>283</v>
      </c>
      <c r="X25" s="390" t="s">
        <v>283</v>
      </c>
      <c r="Y25" s="390" t="s">
        <v>283</v>
      </c>
      <c r="Z25" s="390" t="s">
        <v>283</v>
      </c>
      <c r="AA25" s="390">
        <f t="shared" si="5"/>
        <v>74.672666666666657</v>
      </c>
      <c r="AB25" s="390" t="s">
        <v>283</v>
      </c>
      <c r="AC25" s="390" t="s">
        <v>283</v>
      </c>
      <c r="AD25" s="390" t="s">
        <v>283</v>
      </c>
      <c r="AE25" s="390" t="s">
        <v>283</v>
      </c>
      <c r="AF25" s="390" t="s">
        <v>283</v>
      </c>
      <c r="AG25" s="390" t="s">
        <v>283</v>
      </c>
      <c r="AH25" s="390" t="s">
        <v>283</v>
      </c>
      <c r="AI25" s="390" t="s">
        <v>283</v>
      </c>
      <c r="AJ25" s="390" t="s">
        <v>283</v>
      </c>
      <c r="AK25" s="390" t="s">
        <v>283</v>
      </c>
      <c r="AL25" s="390" t="s">
        <v>283</v>
      </c>
      <c r="AM25" s="390" t="s">
        <v>283</v>
      </c>
      <c r="AN25" s="390" t="s">
        <v>283</v>
      </c>
      <c r="AO25" s="390" t="s">
        <v>283</v>
      </c>
      <c r="AP25" s="390" t="s">
        <v>283</v>
      </c>
      <c r="AQ25" s="390" t="s">
        <v>283</v>
      </c>
      <c r="AR25" s="390" t="s">
        <v>283</v>
      </c>
      <c r="AS25" s="390">
        <f t="shared" si="6"/>
        <v>74.672666666666657</v>
      </c>
      <c r="AT25" s="390" t="s">
        <v>283</v>
      </c>
      <c r="AU25" s="390" t="s">
        <v>283</v>
      </c>
      <c r="AV25" s="390" t="s">
        <v>283</v>
      </c>
      <c r="AW25" s="390" t="s">
        <v>283</v>
      </c>
      <c r="AX25" s="390" t="s">
        <v>283</v>
      </c>
      <c r="AY25" s="390">
        <f t="shared" si="7"/>
        <v>74.672666666666657</v>
      </c>
      <c r="AZ25" s="390" t="s">
        <v>283</v>
      </c>
      <c r="BA25" s="390" t="s">
        <v>283</v>
      </c>
      <c r="BB25" s="390" t="s">
        <v>283</v>
      </c>
      <c r="BC25" s="390" t="s">
        <v>283</v>
      </c>
      <c r="BD25" s="390" t="s">
        <v>283</v>
      </c>
      <c r="BE25" s="390" t="s">
        <v>283</v>
      </c>
      <c r="BF25" s="390" t="s">
        <v>283</v>
      </c>
      <c r="BG25" s="390" t="s">
        <v>283</v>
      </c>
      <c r="BH25" s="390" t="s">
        <v>283</v>
      </c>
      <c r="BI25" s="390" t="s">
        <v>283</v>
      </c>
      <c r="BJ25" s="390" t="s">
        <v>283</v>
      </c>
      <c r="BK25" s="390" t="s">
        <v>283</v>
      </c>
      <c r="BL25" s="390" t="s">
        <v>283</v>
      </c>
      <c r="BM25" s="390" t="s">
        <v>283</v>
      </c>
      <c r="BN25" s="390" t="s">
        <v>283</v>
      </c>
      <c r="BO25" s="391" t="s">
        <v>52</v>
      </c>
      <c r="BP25" s="391" t="s">
        <v>53</v>
      </c>
      <c r="BQ25" s="383" t="s">
        <v>1127</v>
      </c>
    </row>
    <row r="26" spans="1:69" x14ac:dyDescent="0.25">
      <c r="A26" s="392">
        <v>15000443</v>
      </c>
      <c r="B26" s="381" t="s">
        <v>411</v>
      </c>
      <c r="C26" s="382" t="s">
        <v>422</v>
      </c>
      <c r="D26" s="383">
        <v>7899898602099</v>
      </c>
      <c r="E26" s="384">
        <v>21069030</v>
      </c>
      <c r="F26" s="385" t="s">
        <v>316</v>
      </c>
      <c r="G26" s="386" t="s">
        <v>283</v>
      </c>
      <c r="H26" s="386" t="s">
        <v>1126</v>
      </c>
      <c r="I26" s="386">
        <v>0</v>
      </c>
      <c r="J26" s="386" t="s">
        <v>283</v>
      </c>
      <c r="K26" s="386" t="s">
        <v>1127</v>
      </c>
      <c r="L26" s="386" t="s">
        <v>1020</v>
      </c>
      <c r="M26" s="384">
        <v>100</v>
      </c>
      <c r="N26" s="387">
        <v>6.5626598623490731</v>
      </c>
      <c r="O26" s="388">
        <v>19.34710036262522</v>
      </c>
      <c r="P26" s="389" t="s">
        <v>283</v>
      </c>
      <c r="Q26" s="390" t="s">
        <v>283</v>
      </c>
      <c r="R26" s="390" t="s">
        <v>283</v>
      </c>
      <c r="S26" s="390" t="s">
        <v>283</v>
      </c>
      <c r="T26" s="390" t="s">
        <v>283</v>
      </c>
      <c r="U26" s="390">
        <f t="shared" si="4"/>
        <v>19.34710036262522</v>
      </c>
      <c r="V26" s="390" t="s">
        <v>283</v>
      </c>
      <c r="W26" s="390" t="s">
        <v>283</v>
      </c>
      <c r="X26" s="390" t="s">
        <v>283</v>
      </c>
      <c r="Y26" s="390" t="s">
        <v>283</v>
      </c>
      <c r="Z26" s="390" t="s">
        <v>283</v>
      </c>
      <c r="AA26" s="390">
        <f t="shared" si="5"/>
        <v>19.34710036262522</v>
      </c>
      <c r="AB26" s="390" t="s">
        <v>283</v>
      </c>
      <c r="AC26" s="390" t="s">
        <v>283</v>
      </c>
      <c r="AD26" s="390" t="s">
        <v>283</v>
      </c>
      <c r="AE26" s="390" t="s">
        <v>283</v>
      </c>
      <c r="AF26" s="390" t="s">
        <v>283</v>
      </c>
      <c r="AG26" s="390" t="s">
        <v>283</v>
      </c>
      <c r="AH26" s="390" t="s">
        <v>283</v>
      </c>
      <c r="AI26" s="390" t="s">
        <v>283</v>
      </c>
      <c r="AJ26" s="390" t="s">
        <v>283</v>
      </c>
      <c r="AK26" s="390" t="s">
        <v>283</v>
      </c>
      <c r="AL26" s="390" t="s">
        <v>283</v>
      </c>
      <c r="AM26" s="390" t="s">
        <v>283</v>
      </c>
      <c r="AN26" s="390" t="s">
        <v>283</v>
      </c>
      <c r="AO26" s="390" t="s">
        <v>283</v>
      </c>
      <c r="AP26" s="390" t="s">
        <v>283</v>
      </c>
      <c r="AQ26" s="390" t="s">
        <v>283</v>
      </c>
      <c r="AR26" s="390" t="s">
        <v>283</v>
      </c>
      <c r="AS26" s="390">
        <f t="shared" si="6"/>
        <v>19.34710036262522</v>
      </c>
      <c r="AT26" s="390" t="s">
        <v>283</v>
      </c>
      <c r="AU26" s="390" t="s">
        <v>283</v>
      </c>
      <c r="AV26" s="390" t="s">
        <v>283</v>
      </c>
      <c r="AW26" s="390" t="s">
        <v>283</v>
      </c>
      <c r="AX26" s="390" t="s">
        <v>283</v>
      </c>
      <c r="AY26" s="390">
        <f t="shared" si="7"/>
        <v>19.34710036262522</v>
      </c>
      <c r="AZ26" s="390" t="s">
        <v>283</v>
      </c>
      <c r="BA26" s="390" t="s">
        <v>283</v>
      </c>
      <c r="BB26" s="390" t="s">
        <v>283</v>
      </c>
      <c r="BC26" s="390" t="s">
        <v>283</v>
      </c>
      <c r="BD26" s="390" t="s">
        <v>283</v>
      </c>
      <c r="BE26" s="390" t="s">
        <v>283</v>
      </c>
      <c r="BF26" s="390" t="s">
        <v>283</v>
      </c>
      <c r="BG26" s="390" t="s">
        <v>283</v>
      </c>
      <c r="BH26" s="390" t="s">
        <v>283</v>
      </c>
      <c r="BI26" s="390" t="s">
        <v>283</v>
      </c>
      <c r="BJ26" s="390" t="s">
        <v>283</v>
      </c>
      <c r="BK26" s="390" t="s">
        <v>283</v>
      </c>
      <c r="BL26" s="390" t="s">
        <v>283</v>
      </c>
      <c r="BM26" s="390" t="s">
        <v>283</v>
      </c>
      <c r="BN26" s="390" t="s">
        <v>283</v>
      </c>
      <c r="BO26" s="391" t="s">
        <v>28</v>
      </c>
      <c r="BP26" s="391" t="s">
        <v>29</v>
      </c>
      <c r="BQ26" s="383" t="s">
        <v>1127</v>
      </c>
    </row>
    <row r="27" spans="1:69" s="226" customFormat="1" x14ac:dyDescent="0.25">
      <c r="A27" s="392">
        <v>15000343</v>
      </c>
      <c r="B27" s="381" t="s">
        <v>124</v>
      </c>
      <c r="C27" s="382" t="s">
        <v>421</v>
      </c>
      <c r="D27" s="383">
        <v>7899470808093</v>
      </c>
      <c r="E27" s="384">
        <v>30049069</v>
      </c>
      <c r="F27" s="385" t="s">
        <v>418</v>
      </c>
      <c r="G27" s="386" t="s">
        <v>283</v>
      </c>
      <c r="H27" s="386" t="s">
        <v>1126</v>
      </c>
      <c r="I27" s="386">
        <v>0</v>
      </c>
      <c r="J27" s="386" t="s">
        <v>283</v>
      </c>
      <c r="K27" s="386" t="s">
        <v>1127</v>
      </c>
      <c r="L27" s="386" t="s">
        <v>1020</v>
      </c>
      <c r="M27" s="384">
        <v>50</v>
      </c>
      <c r="N27" s="387">
        <v>5.4105700000000008</v>
      </c>
      <c r="O27" s="388" t="s">
        <v>283</v>
      </c>
      <c r="P27" s="389">
        <v>3.8062283737024138E-2</v>
      </c>
      <c r="Q27" s="390">
        <v>18</v>
      </c>
      <c r="R27" s="390">
        <v>24.15</v>
      </c>
      <c r="S27" s="390">
        <v>20.45</v>
      </c>
      <c r="T27" s="390">
        <v>27.43</v>
      </c>
      <c r="U27" s="390">
        <v>21.69</v>
      </c>
      <c r="V27" s="390">
        <v>29.1</v>
      </c>
      <c r="W27" s="390">
        <v>21.82</v>
      </c>
      <c r="X27" s="390">
        <v>29.27</v>
      </c>
      <c r="Y27" s="390">
        <v>21.95</v>
      </c>
      <c r="Z27" s="390">
        <v>29.45</v>
      </c>
      <c r="AA27" s="390">
        <v>22.22</v>
      </c>
      <c r="AB27" s="390">
        <v>29.81</v>
      </c>
      <c r="AC27" s="390">
        <v>22.36</v>
      </c>
      <c r="AD27" s="390">
        <v>30</v>
      </c>
      <c r="AE27" s="390">
        <v>22.5</v>
      </c>
      <c r="AF27" s="390">
        <v>30.18</v>
      </c>
      <c r="AG27" s="390">
        <v>22.64</v>
      </c>
      <c r="AH27" s="390">
        <v>30.37</v>
      </c>
      <c r="AI27" s="390">
        <v>22.78</v>
      </c>
      <c r="AJ27" s="390">
        <v>30.56</v>
      </c>
      <c r="AK27" s="390">
        <v>23.08</v>
      </c>
      <c r="AL27" s="390">
        <v>30.96</v>
      </c>
      <c r="AM27" s="390">
        <v>23.22</v>
      </c>
      <c r="AN27" s="390">
        <v>31.15</v>
      </c>
      <c r="AO27" s="390">
        <v>23.38</v>
      </c>
      <c r="AP27" s="390">
        <v>31.36</v>
      </c>
      <c r="AQ27" s="390">
        <v>18.260000000000002</v>
      </c>
      <c r="AR27" s="390">
        <v>25.24</v>
      </c>
      <c r="AS27" s="390">
        <v>19.37</v>
      </c>
      <c r="AT27" s="390">
        <v>26.78</v>
      </c>
      <c r="AU27" s="390">
        <v>19.48</v>
      </c>
      <c r="AV27" s="390">
        <v>26.93</v>
      </c>
      <c r="AW27" s="390">
        <v>19.600000000000001</v>
      </c>
      <c r="AX27" s="390">
        <v>27.1</v>
      </c>
      <c r="AY27" s="390">
        <v>19.84</v>
      </c>
      <c r="AZ27" s="390">
        <v>27.43</v>
      </c>
      <c r="BA27" s="390">
        <v>19.96</v>
      </c>
      <c r="BB27" s="390">
        <v>27.59</v>
      </c>
      <c r="BC27" s="390">
        <v>20.09</v>
      </c>
      <c r="BD27" s="390">
        <v>27.77</v>
      </c>
      <c r="BE27" s="390">
        <v>20.21</v>
      </c>
      <c r="BF27" s="390">
        <v>27.94</v>
      </c>
      <c r="BG27" s="390">
        <v>20.34</v>
      </c>
      <c r="BH27" s="390">
        <v>28.12</v>
      </c>
      <c r="BI27" s="390">
        <v>20.61</v>
      </c>
      <c r="BJ27" s="390">
        <v>28.49</v>
      </c>
      <c r="BK27" s="390">
        <v>20.73</v>
      </c>
      <c r="BL27" s="390">
        <v>28.66</v>
      </c>
      <c r="BM27" s="390">
        <v>20.87</v>
      </c>
      <c r="BN27" s="390">
        <v>28.85</v>
      </c>
      <c r="BO27" s="391" t="s">
        <v>52</v>
      </c>
      <c r="BP27" s="391" t="s">
        <v>55</v>
      </c>
      <c r="BQ27" s="383" t="s">
        <v>1128</v>
      </c>
    </row>
    <row r="28" spans="1:69" x14ac:dyDescent="0.25">
      <c r="A28" s="392">
        <v>15000393</v>
      </c>
      <c r="B28" s="381" t="s">
        <v>124</v>
      </c>
      <c r="C28" s="382" t="s">
        <v>421</v>
      </c>
      <c r="D28" s="383">
        <v>7899470808260</v>
      </c>
      <c r="E28" s="384">
        <v>30049069</v>
      </c>
      <c r="F28" s="385" t="s">
        <v>419</v>
      </c>
      <c r="G28" s="386" t="s">
        <v>283</v>
      </c>
      <c r="H28" s="386" t="s">
        <v>1126</v>
      </c>
      <c r="I28" s="386">
        <v>0</v>
      </c>
      <c r="J28" s="386" t="s">
        <v>283</v>
      </c>
      <c r="K28" s="386" t="s">
        <v>1127</v>
      </c>
      <c r="L28" s="386" t="s">
        <v>1020</v>
      </c>
      <c r="M28" s="384">
        <v>100</v>
      </c>
      <c r="N28" s="387">
        <v>5.8551079581407208</v>
      </c>
      <c r="O28" s="388" t="s">
        <v>283</v>
      </c>
      <c r="P28" s="389">
        <v>3.7819799777530472E-2</v>
      </c>
      <c r="Q28" s="390">
        <v>18.66</v>
      </c>
      <c r="R28" s="390">
        <v>25.03</v>
      </c>
      <c r="S28" s="390">
        <v>21.21</v>
      </c>
      <c r="T28" s="390">
        <v>28.45</v>
      </c>
      <c r="U28" s="390">
        <v>22.49</v>
      </c>
      <c r="V28" s="390">
        <v>30.17</v>
      </c>
      <c r="W28" s="390">
        <v>22.62</v>
      </c>
      <c r="X28" s="390">
        <v>30.34</v>
      </c>
      <c r="Y28" s="390">
        <v>22.76</v>
      </c>
      <c r="Z28" s="390">
        <v>30.53</v>
      </c>
      <c r="AA28" s="390">
        <v>23.04</v>
      </c>
      <c r="AB28" s="390">
        <v>30.91</v>
      </c>
      <c r="AC28" s="390">
        <v>23.18</v>
      </c>
      <c r="AD28" s="390">
        <v>31.1</v>
      </c>
      <c r="AE28" s="390">
        <v>23.33</v>
      </c>
      <c r="AF28" s="390">
        <v>31.3</v>
      </c>
      <c r="AG28" s="390">
        <v>23.48</v>
      </c>
      <c r="AH28" s="390">
        <v>31.5</v>
      </c>
      <c r="AI28" s="390">
        <v>23.62</v>
      </c>
      <c r="AJ28" s="390">
        <v>31.69</v>
      </c>
      <c r="AK28" s="390">
        <v>23.93</v>
      </c>
      <c r="AL28" s="390">
        <v>32.1</v>
      </c>
      <c r="AM28" s="390">
        <v>24.08</v>
      </c>
      <c r="AN28" s="390">
        <v>32.299999999999997</v>
      </c>
      <c r="AO28" s="390">
        <v>24.24</v>
      </c>
      <c r="AP28" s="390">
        <v>32.520000000000003</v>
      </c>
      <c r="AQ28" s="390">
        <v>18.940000000000001</v>
      </c>
      <c r="AR28" s="390">
        <v>26.18</v>
      </c>
      <c r="AS28" s="390">
        <v>20.079999999999998</v>
      </c>
      <c r="AT28" s="390">
        <v>27.76</v>
      </c>
      <c r="AU28" s="390">
        <v>20.2</v>
      </c>
      <c r="AV28" s="390">
        <v>27.93</v>
      </c>
      <c r="AW28" s="390">
        <v>20.32</v>
      </c>
      <c r="AX28" s="390">
        <v>28.09</v>
      </c>
      <c r="AY28" s="390">
        <v>20.57</v>
      </c>
      <c r="AZ28" s="390">
        <v>28.44</v>
      </c>
      <c r="BA28" s="390">
        <v>20.7</v>
      </c>
      <c r="BB28" s="390">
        <v>28.62</v>
      </c>
      <c r="BC28" s="390">
        <v>20.83</v>
      </c>
      <c r="BD28" s="390">
        <v>28.8</v>
      </c>
      <c r="BE28" s="390">
        <v>20.96</v>
      </c>
      <c r="BF28" s="390">
        <v>28.98</v>
      </c>
      <c r="BG28" s="390">
        <v>21.09</v>
      </c>
      <c r="BH28" s="390">
        <v>29.16</v>
      </c>
      <c r="BI28" s="390">
        <v>21.37</v>
      </c>
      <c r="BJ28" s="390">
        <v>29.54</v>
      </c>
      <c r="BK28" s="390">
        <v>21.5</v>
      </c>
      <c r="BL28" s="390">
        <v>29.72</v>
      </c>
      <c r="BM28" s="390">
        <v>21.64</v>
      </c>
      <c r="BN28" s="390">
        <v>29.92</v>
      </c>
      <c r="BO28" s="391" t="s">
        <v>52</v>
      </c>
      <c r="BP28" s="391" t="s">
        <v>55</v>
      </c>
      <c r="BQ28" s="383" t="s">
        <v>1128</v>
      </c>
    </row>
    <row r="29" spans="1:69" x14ac:dyDescent="0.25">
      <c r="A29" s="392">
        <v>15000391</v>
      </c>
      <c r="B29" s="381" t="s">
        <v>124</v>
      </c>
      <c r="C29" s="382" t="s">
        <v>421</v>
      </c>
      <c r="D29" s="383">
        <v>7899470808246</v>
      </c>
      <c r="E29" s="384">
        <v>30049069</v>
      </c>
      <c r="F29" s="393" t="s">
        <v>429</v>
      </c>
      <c r="G29" s="386" t="s">
        <v>283</v>
      </c>
      <c r="H29" s="386" t="s">
        <v>1126</v>
      </c>
      <c r="I29" s="386">
        <v>0</v>
      </c>
      <c r="J29" s="386" t="s">
        <v>283</v>
      </c>
      <c r="K29" s="386" t="s">
        <v>1127</v>
      </c>
      <c r="L29" s="386" t="s">
        <v>1020</v>
      </c>
      <c r="M29" s="384">
        <v>240</v>
      </c>
      <c r="N29" s="387">
        <v>1.744400214341232</v>
      </c>
      <c r="O29" s="388" t="s">
        <v>283</v>
      </c>
      <c r="P29" s="389">
        <v>3.8532110091743066E-2</v>
      </c>
      <c r="Q29" s="390">
        <v>5.66</v>
      </c>
      <c r="R29" s="390">
        <v>7.59</v>
      </c>
      <c r="S29" s="390">
        <v>6.43</v>
      </c>
      <c r="T29" s="390">
        <v>8.6300000000000008</v>
      </c>
      <c r="U29" s="390">
        <v>6.82</v>
      </c>
      <c r="V29" s="390">
        <v>9.15</v>
      </c>
      <c r="W29" s="390">
        <v>6.86</v>
      </c>
      <c r="X29" s="390">
        <v>9.1999999999999993</v>
      </c>
      <c r="Y29" s="390">
        <v>6.9</v>
      </c>
      <c r="Z29" s="390">
        <v>9.26</v>
      </c>
      <c r="AA29" s="390">
        <v>6.99</v>
      </c>
      <c r="AB29" s="390">
        <v>9.3800000000000008</v>
      </c>
      <c r="AC29" s="390">
        <v>7.03</v>
      </c>
      <c r="AD29" s="390">
        <v>9.43</v>
      </c>
      <c r="AE29" s="390">
        <v>7.07</v>
      </c>
      <c r="AF29" s="390">
        <v>9.48</v>
      </c>
      <c r="AG29" s="390">
        <v>7.12</v>
      </c>
      <c r="AH29" s="390">
        <v>9.5500000000000007</v>
      </c>
      <c r="AI29" s="390">
        <v>7.16</v>
      </c>
      <c r="AJ29" s="390">
        <v>9.6</v>
      </c>
      <c r="AK29" s="390">
        <v>7.25</v>
      </c>
      <c r="AL29" s="390">
        <v>9.73</v>
      </c>
      <c r="AM29" s="390">
        <v>7.3</v>
      </c>
      <c r="AN29" s="390">
        <v>9.7899999999999991</v>
      </c>
      <c r="AO29" s="390">
        <v>7.35</v>
      </c>
      <c r="AP29" s="390">
        <v>9.86</v>
      </c>
      <c r="AQ29" s="390">
        <v>5.74</v>
      </c>
      <c r="AR29" s="390">
        <v>7.94</v>
      </c>
      <c r="AS29" s="390">
        <v>6.09</v>
      </c>
      <c r="AT29" s="390">
        <v>8.42</v>
      </c>
      <c r="AU29" s="390">
        <v>6.12</v>
      </c>
      <c r="AV29" s="390">
        <v>8.4600000000000009</v>
      </c>
      <c r="AW29" s="390">
        <v>6.16</v>
      </c>
      <c r="AX29" s="390">
        <v>8.52</v>
      </c>
      <c r="AY29" s="390">
        <v>6.24</v>
      </c>
      <c r="AZ29" s="390">
        <v>8.6300000000000008</v>
      </c>
      <c r="BA29" s="390">
        <v>6.28</v>
      </c>
      <c r="BB29" s="390">
        <v>8.68</v>
      </c>
      <c r="BC29" s="390">
        <v>6.31</v>
      </c>
      <c r="BD29" s="390">
        <v>8.7200000000000006</v>
      </c>
      <c r="BE29" s="390">
        <v>6.36</v>
      </c>
      <c r="BF29" s="390">
        <v>8.7899999999999991</v>
      </c>
      <c r="BG29" s="390">
        <v>6.39</v>
      </c>
      <c r="BH29" s="390">
        <v>8.83</v>
      </c>
      <c r="BI29" s="390">
        <v>6.47</v>
      </c>
      <c r="BJ29" s="390">
        <v>8.94</v>
      </c>
      <c r="BK29" s="390">
        <v>6.52</v>
      </c>
      <c r="BL29" s="390">
        <v>9.01</v>
      </c>
      <c r="BM29" s="390">
        <v>6.56</v>
      </c>
      <c r="BN29" s="390">
        <v>9.07</v>
      </c>
      <c r="BO29" s="391" t="s">
        <v>52</v>
      </c>
      <c r="BP29" s="391" t="s">
        <v>55</v>
      </c>
      <c r="BQ29" s="383" t="s">
        <v>1128</v>
      </c>
    </row>
    <row r="30" spans="1:69" x14ac:dyDescent="0.25">
      <c r="A30" s="392">
        <v>15000392</v>
      </c>
      <c r="B30" s="381" t="s">
        <v>124</v>
      </c>
      <c r="C30" s="382" t="s">
        <v>421</v>
      </c>
      <c r="D30" s="383">
        <v>7899470808253</v>
      </c>
      <c r="E30" s="384">
        <v>30049069</v>
      </c>
      <c r="F30" s="393" t="s">
        <v>430</v>
      </c>
      <c r="G30" s="386" t="s">
        <v>283</v>
      </c>
      <c r="H30" s="386" t="s">
        <v>1126</v>
      </c>
      <c r="I30" s="386">
        <v>0</v>
      </c>
      <c r="J30" s="386" t="s">
        <v>283</v>
      </c>
      <c r="K30" s="386" t="s">
        <v>1127</v>
      </c>
      <c r="L30" s="386" t="s">
        <v>1020</v>
      </c>
      <c r="M30" s="384">
        <v>200</v>
      </c>
      <c r="N30" s="387">
        <v>3.0348134014749868</v>
      </c>
      <c r="O30" s="388" t="s">
        <v>283</v>
      </c>
      <c r="P30" s="389">
        <v>3.8167938931297662E-2</v>
      </c>
      <c r="Q30" s="390">
        <v>8.16</v>
      </c>
      <c r="R30" s="390">
        <v>10.95</v>
      </c>
      <c r="S30" s="390">
        <v>9.27</v>
      </c>
      <c r="T30" s="390">
        <v>12.44</v>
      </c>
      <c r="U30" s="390">
        <v>9.83</v>
      </c>
      <c r="V30" s="390">
        <v>13.19</v>
      </c>
      <c r="W30" s="390">
        <v>9.89</v>
      </c>
      <c r="X30" s="390">
        <v>13.27</v>
      </c>
      <c r="Y30" s="390">
        <v>9.9499999999999993</v>
      </c>
      <c r="Z30" s="390">
        <v>13.35</v>
      </c>
      <c r="AA30" s="390">
        <v>10.07</v>
      </c>
      <c r="AB30" s="390">
        <v>13.51</v>
      </c>
      <c r="AC30" s="390">
        <v>10.14</v>
      </c>
      <c r="AD30" s="390">
        <v>13.6</v>
      </c>
      <c r="AE30" s="390">
        <v>10.199999999999999</v>
      </c>
      <c r="AF30" s="390">
        <v>13.68</v>
      </c>
      <c r="AG30" s="390">
        <v>10.26</v>
      </c>
      <c r="AH30" s="390">
        <v>13.76</v>
      </c>
      <c r="AI30" s="390">
        <v>10.33</v>
      </c>
      <c r="AJ30" s="390">
        <v>13.86</v>
      </c>
      <c r="AK30" s="390">
        <v>10.46</v>
      </c>
      <c r="AL30" s="390">
        <v>14.03</v>
      </c>
      <c r="AM30" s="390">
        <v>10.53</v>
      </c>
      <c r="AN30" s="390">
        <v>14.13</v>
      </c>
      <c r="AO30" s="390">
        <v>10.6</v>
      </c>
      <c r="AP30" s="390">
        <v>14.22</v>
      </c>
      <c r="AQ30" s="390">
        <v>8.2799999999999994</v>
      </c>
      <c r="AR30" s="390">
        <v>11.45</v>
      </c>
      <c r="AS30" s="390">
        <v>8.7799999999999994</v>
      </c>
      <c r="AT30" s="390">
        <v>12.14</v>
      </c>
      <c r="AU30" s="390">
        <v>8.83</v>
      </c>
      <c r="AV30" s="390">
        <v>12.21</v>
      </c>
      <c r="AW30" s="390">
        <v>8.8800000000000008</v>
      </c>
      <c r="AX30" s="390">
        <v>12.28</v>
      </c>
      <c r="AY30" s="390">
        <v>8.99</v>
      </c>
      <c r="AZ30" s="390">
        <v>12.43</v>
      </c>
      <c r="BA30" s="390">
        <v>9.0500000000000007</v>
      </c>
      <c r="BB30" s="390">
        <v>12.51</v>
      </c>
      <c r="BC30" s="390">
        <v>9.11</v>
      </c>
      <c r="BD30" s="390">
        <v>12.59</v>
      </c>
      <c r="BE30" s="390">
        <v>9.16</v>
      </c>
      <c r="BF30" s="390">
        <v>12.66</v>
      </c>
      <c r="BG30" s="390">
        <v>9.2200000000000006</v>
      </c>
      <c r="BH30" s="390">
        <v>12.75</v>
      </c>
      <c r="BI30" s="390">
        <v>9.34</v>
      </c>
      <c r="BJ30" s="390">
        <v>12.91</v>
      </c>
      <c r="BK30" s="390">
        <v>9.4</v>
      </c>
      <c r="BL30" s="390">
        <v>12.99</v>
      </c>
      <c r="BM30" s="390">
        <v>9.4600000000000009</v>
      </c>
      <c r="BN30" s="390">
        <v>13.08</v>
      </c>
      <c r="BO30" s="391" t="s">
        <v>52</v>
      </c>
      <c r="BP30" s="391" t="s">
        <v>55</v>
      </c>
      <c r="BQ30" s="383" t="s">
        <v>1128</v>
      </c>
    </row>
    <row r="31" spans="1:69" x14ac:dyDescent="0.25">
      <c r="A31" s="392">
        <v>15000151</v>
      </c>
      <c r="B31" s="381" t="s">
        <v>124</v>
      </c>
      <c r="C31" s="382" t="s">
        <v>421</v>
      </c>
      <c r="D31" s="383">
        <v>7899470807744</v>
      </c>
      <c r="E31" s="384">
        <v>30049099</v>
      </c>
      <c r="F31" s="393" t="s">
        <v>402</v>
      </c>
      <c r="G31" s="386" t="s">
        <v>283</v>
      </c>
      <c r="H31" s="386" t="s">
        <v>1126</v>
      </c>
      <c r="I31" s="386">
        <v>0</v>
      </c>
      <c r="J31" s="386" t="s">
        <v>283</v>
      </c>
      <c r="K31" s="386" t="s">
        <v>1127</v>
      </c>
      <c r="L31" s="386" t="s">
        <v>1020</v>
      </c>
      <c r="M31" s="384">
        <v>36</v>
      </c>
      <c r="N31" s="387">
        <v>10.421571133424068</v>
      </c>
      <c r="O31" s="388">
        <v>29.781344483520293</v>
      </c>
      <c r="P31" s="389" t="s">
        <v>283</v>
      </c>
      <c r="Q31" s="390" t="s">
        <v>283</v>
      </c>
      <c r="R31" s="390" t="s">
        <v>283</v>
      </c>
      <c r="S31" s="390" t="s">
        <v>283</v>
      </c>
      <c r="T31" s="390" t="s">
        <v>283</v>
      </c>
      <c r="U31" s="390">
        <f t="shared" ref="U31:U48" si="8">O31</f>
        <v>29.781344483520293</v>
      </c>
      <c r="V31" s="390" t="s">
        <v>283</v>
      </c>
      <c r="W31" s="390" t="s">
        <v>283</v>
      </c>
      <c r="X31" s="390" t="s">
        <v>283</v>
      </c>
      <c r="Y31" s="390" t="s">
        <v>283</v>
      </c>
      <c r="Z31" s="390" t="s">
        <v>283</v>
      </c>
      <c r="AA31" s="390">
        <f t="shared" ref="AA31:AA48" si="9">O31</f>
        <v>29.781344483520293</v>
      </c>
      <c r="AB31" s="390" t="s">
        <v>283</v>
      </c>
      <c r="AC31" s="390" t="s">
        <v>283</v>
      </c>
      <c r="AD31" s="390" t="s">
        <v>283</v>
      </c>
      <c r="AE31" s="390" t="s">
        <v>283</v>
      </c>
      <c r="AF31" s="390" t="s">
        <v>283</v>
      </c>
      <c r="AG31" s="390" t="s">
        <v>283</v>
      </c>
      <c r="AH31" s="390" t="s">
        <v>283</v>
      </c>
      <c r="AI31" s="390" t="s">
        <v>283</v>
      </c>
      <c r="AJ31" s="390" t="s">
        <v>283</v>
      </c>
      <c r="AK31" s="390" t="s">
        <v>283</v>
      </c>
      <c r="AL31" s="390" t="s">
        <v>283</v>
      </c>
      <c r="AM31" s="390" t="s">
        <v>283</v>
      </c>
      <c r="AN31" s="390" t="s">
        <v>283</v>
      </c>
      <c r="AO31" s="390" t="s">
        <v>283</v>
      </c>
      <c r="AP31" s="390" t="s">
        <v>283</v>
      </c>
      <c r="AQ31" s="390" t="s">
        <v>283</v>
      </c>
      <c r="AR31" s="390" t="s">
        <v>283</v>
      </c>
      <c r="AS31" s="390">
        <f t="shared" ref="AS31:AS48" si="10">O31</f>
        <v>29.781344483520293</v>
      </c>
      <c r="AT31" s="390" t="s">
        <v>283</v>
      </c>
      <c r="AU31" s="390" t="s">
        <v>283</v>
      </c>
      <c r="AV31" s="390" t="s">
        <v>283</v>
      </c>
      <c r="AW31" s="390" t="s">
        <v>283</v>
      </c>
      <c r="AX31" s="390" t="s">
        <v>283</v>
      </c>
      <c r="AY31" s="390">
        <f t="shared" ref="AY31:AY48" si="11">O31</f>
        <v>29.781344483520293</v>
      </c>
      <c r="AZ31" s="390" t="s">
        <v>283</v>
      </c>
      <c r="BA31" s="390" t="s">
        <v>283</v>
      </c>
      <c r="BB31" s="390" t="s">
        <v>283</v>
      </c>
      <c r="BC31" s="390" t="s">
        <v>283</v>
      </c>
      <c r="BD31" s="390" t="s">
        <v>283</v>
      </c>
      <c r="BE31" s="390" t="s">
        <v>283</v>
      </c>
      <c r="BF31" s="390" t="s">
        <v>283</v>
      </c>
      <c r="BG31" s="390" t="s">
        <v>283</v>
      </c>
      <c r="BH31" s="390" t="s">
        <v>283</v>
      </c>
      <c r="BI31" s="390" t="s">
        <v>283</v>
      </c>
      <c r="BJ31" s="390" t="s">
        <v>283</v>
      </c>
      <c r="BK31" s="390" t="s">
        <v>283</v>
      </c>
      <c r="BL31" s="390" t="s">
        <v>283</v>
      </c>
      <c r="BM31" s="390" t="s">
        <v>283</v>
      </c>
      <c r="BN31" s="390" t="s">
        <v>283</v>
      </c>
      <c r="BO31" s="391" t="s">
        <v>52</v>
      </c>
      <c r="BP31" s="391" t="s">
        <v>53</v>
      </c>
      <c r="BQ31" s="383" t="s">
        <v>1127</v>
      </c>
    </row>
    <row r="32" spans="1:69" x14ac:dyDescent="0.25">
      <c r="A32" s="392">
        <v>15000080</v>
      </c>
      <c r="B32" s="381" t="s">
        <v>124</v>
      </c>
      <c r="C32" s="382" t="s">
        <v>421</v>
      </c>
      <c r="D32" s="383">
        <v>7898133139253</v>
      </c>
      <c r="E32" s="384">
        <v>30039039</v>
      </c>
      <c r="F32" s="385" t="s">
        <v>321</v>
      </c>
      <c r="G32" s="386" t="s">
        <v>283</v>
      </c>
      <c r="H32" s="386" t="s">
        <v>1126</v>
      </c>
      <c r="I32" s="386">
        <v>0</v>
      </c>
      <c r="J32" s="386" t="s">
        <v>283</v>
      </c>
      <c r="K32" s="386" t="s">
        <v>1127</v>
      </c>
      <c r="L32" s="386" t="s">
        <v>1020</v>
      </c>
      <c r="M32" s="384">
        <v>24</v>
      </c>
      <c r="N32" s="387">
        <v>6.3999999999999995</v>
      </c>
      <c r="O32" s="388">
        <v>18.849861491999999</v>
      </c>
      <c r="P32" s="389" t="s">
        <v>283</v>
      </c>
      <c r="Q32" s="390" t="s">
        <v>283</v>
      </c>
      <c r="R32" s="390" t="s">
        <v>283</v>
      </c>
      <c r="S32" s="390" t="s">
        <v>283</v>
      </c>
      <c r="T32" s="390" t="s">
        <v>283</v>
      </c>
      <c r="U32" s="390">
        <f t="shared" si="8"/>
        <v>18.849861491999999</v>
      </c>
      <c r="V32" s="390" t="s">
        <v>283</v>
      </c>
      <c r="W32" s="390" t="s">
        <v>283</v>
      </c>
      <c r="X32" s="390" t="s">
        <v>283</v>
      </c>
      <c r="Y32" s="390" t="s">
        <v>283</v>
      </c>
      <c r="Z32" s="390" t="s">
        <v>283</v>
      </c>
      <c r="AA32" s="390">
        <f t="shared" si="9"/>
        <v>18.849861491999999</v>
      </c>
      <c r="AB32" s="390" t="s">
        <v>283</v>
      </c>
      <c r="AC32" s="390" t="s">
        <v>283</v>
      </c>
      <c r="AD32" s="390" t="s">
        <v>283</v>
      </c>
      <c r="AE32" s="390" t="s">
        <v>283</v>
      </c>
      <c r="AF32" s="390" t="s">
        <v>283</v>
      </c>
      <c r="AG32" s="390" t="s">
        <v>283</v>
      </c>
      <c r="AH32" s="390" t="s">
        <v>283</v>
      </c>
      <c r="AI32" s="390" t="s">
        <v>283</v>
      </c>
      <c r="AJ32" s="390" t="s">
        <v>283</v>
      </c>
      <c r="AK32" s="390" t="s">
        <v>283</v>
      </c>
      <c r="AL32" s="390" t="s">
        <v>283</v>
      </c>
      <c r="AM32" s="390" t="s">
        <v>283</v>
      </c>
      <c r="AN32" s="390" t="s">
        <v>283</v>
      </c>
      <c r="AO32" s="390" t="s">
        <v>283</v>
      </c>
      <c r="AP32" s="390" t="s">
        <v>283</v>
      </c>
      <c r="AQ32" s="390" t="s">
        <v>283</v>
      </c>
      <c r="AR32" s="390" t="s">
        <v>283</v>
      </c>
      <c r="AS32" s="390">
        <f t="shared" si="10"/>
        <v>18.849861491999999</v>
      </c>
      <c r="AT32" s="390" t="s">
        <v>283</v>
      </c>
      <c r="AU32" s="390" t="s">
        <v>283</v>
      </c>
      <c r="AV32" s="390" t="s">
        <v>283</v>
      </c>
      <c r="AW32" s="390" t="s">
        <v>283</v>
      </c>
      <c r="AX32" s="390" t="s">
        <v>283</v>
      </c>
      <c r="AY32" s="390">
        <f t="shared" si="11"/>
        <v>18.849861491999999</v>
      </c>
      <c r="AZ32" s="390" t="s">
        <v>283</v>
      </c>
      <c r="BA32" s="390" t="s">
        <v>283</v>
      </c>
      <c r="BB32" s="390" t="s">
        <v>283</v>
      </c>
      <c r="BC32" s="390" t="s">
        <v>283</v>
      </c>
      <c r="BD32" s="390" t="s">
        <v>283</v>
      </c>
      <c r="BE32" s="390" t="s">
        <v>283</v>
      </c>
      <c r="BF32" s="390" t="s">
        <v>283</v>
      </c>
      <c r="BG32" s="390" t="s">
        <v>283</v>
      </c>
      <c r="BH32" s="390" t="s">
        <v>283</v>
      </c>
      <c r="BI32" s="390" t="s">
        <v>283</v>
      </c>
      <c r="BJ32" s="390" t="s">
        <v>283</v>
      </c>
      <c r="BK32" s="390" t="s">
        <v>283</v>
      </c>
      <c r="BL32" s="390" t="s">
        <v>283</v>
      </c>
      <c r="BM32" s="390" t="s">
        <v>283</v>
      </c>
      <c r="BN32" s="390" t="s">
        <v>283</v>
      </c>
      <c r="BO32" s="391" t="s">
        <v>52</v>
      </c>
      <c r="BP32" s="391" t="s">
        <v>53</v>
      </c>
      <c r="BQ32" s="383" t="s">
        <v>1128</v>
      </c>
    </row>
    <row r="33" spans="1:69" x14ac:dyDescent="0.25">
      <c r="A33" s="392">
        <v>15000081</v>
      </c>
      <c r="B33" s="381" t="s">
        <v>124</v>
      </c>
      <c r="C33" s="382" t="s">
        <v>421</v>
      </c>
      <c r="D33" s="383">
        <v>7898133139246</v>
      </c>
      <c r="E33" s="384">
        <v>30039039</v>
      </c>
      <c r="F33" s="385" t="s">
        <v>322</v>
      </c>
      <c r="G33" s="386" t="s">
        <v>283</v>
      </c>
      <c r="H33" s="386" t="s">
        <v>1126</v>
      </c>
      <c r="I33" s="386">
        <v>0</v>
      </c>
      <c r="J33" s="386" t="s">
        <v>283</v>
      </c>
      <c r="K33" s="386" t="s">
        <v>1127</v>
      </c>
      <c r="L33" s="386" t="s">
        <v>1020</v>
      </c>
      <c r="M33" s="384">
        <v>24</v>
      </c>
      <c r="N33" s="387">
        <v>6.3999999999999995</v>
      </c>
      <c r="O33" s="388">
        <v>18.849861491999999</v>
      </c>
      <c r="P33" s="389" t="s">
        <v>283</v>
      </c>
      <c r="Q33" s="390" t="s">
        <v>283</v>
      </c>
      <c r="R33" s="390" t="s">
        <v>283</v>
      </c>
      <c r="S33" s="390" t="s">
        <v>283</v>
      </c>
      <c r="T33" s="390" t="s">
        <v>283</v>
      </c>
      <c r="U33" s="390">
        <f t="shared" si="8"/>
        <v>18.849861491999999</v>
      </c>
      <c r="V33" s="390" t="s">
        <v>283</v>
      </c>
      <c r="W33" s="390" t="s">
        <v>283</v>
      </c>
      <c r="X33" s="390" t="s">
        <v>283</v>
      </c>
      <c r="Y33" s="390" t="s">
        <v>283</v>
      </c>
      <c r="Z33" s="390" t="s">
        <v>283</v>
      </c>
      <c r="AA33" s="390">
        <f t="shared" si="9"/>
        <v>18.849861491999999</v>
      </c>
      <c r="AB33" s="390" t="s">
        <v>283</v>
      </c>
      <c r="AC33" s="390" t="s">
        <v>283</v>
      </c>
      <c r="AD33" s="390" t="s">
        <v>283</v>
      </c>
      <c r="AE33" s="390" t="s">
        <v>283</v>
      </c>
      <c r="AF33" s="390" t="s">
        <v>283</v>
      </c>
      <c r="AG33" s="390" t="s">
        <v>283</v>
      </c>
      <c r="AH33" s="390" t="s">
        <v>283</v>
      </c>
      <c r="AI33" s="390" t="s">
        <v>283</v>
      </c>
      <c r="AJ33" s="390" t="s">
        <v>283</v>
      </c>
      <c r="AK33" s="390" t="s">
        <v>283</v>
      </c>
      <c r="AL33" s="390" t="s">
        <v>283</v>
      </c>
      <c r="AM33" s="390" t="s">
        <v>283</v>
      </c>
      <c r="AN33" s="390" t="s">
        <v>283</v>
      </c>
      <c r="AO33" s="390" t="s">
        <v>283</v>
      </c>
      <c r="AP33" s="390" t="s">
        <v>283</v>
      </c>
      <c r="AQ33" s="390" t="s">
        <v>283</v>
      </c>
      <c r="AR33" s="390" t="s">
        <v>283</v>
      </c>
      <c r="AS33" s="390">
        <f t="shared" si="10"/>
        <v>18.849861491999999</v>
      </c>
      <c r="AT33" s="390" t="s">
        <v>283</v>
      </c>
      <c r="AU33" s="390" t="s">
        <v>283</v>
      </c>
      <c r="AV33" s="390" t="s">
        <v>283</v>
      </c>
      <c r="AW33" s="390" t="s">
        <v>283</v>
      </c>
      <c r="AX33" s="390" t="s">
        <v>283</v>
      </c>
      <c r="AY33" s="390">
        <f t="shared" si="11"/>
        <v>18.849861491999999</v>
      </c>
      <c r="AZ33" s="390" t="s">
        <v>283</v>
      </c>
      <c r="BA33" s="390" t="s">
        <v>283</v>
      </c>
      <c r="BB33" s="390" t="s">
        <v>283</v>
      </c>
      <c r="BC33" s="390" t="s">
        <v>283</v>
      </c>
      <c r="BD33" s="390" t="s">
        <v>283</v>
      </c>
      <c r="BE33" s="390" t="s">
        <v>283</v>
      </c>
      <c r="BF33" s="390" t="s">
        <v>283</v>
      </c>
      <c r="BG33" s="390" t="s">
        <v>283</v>
      </c>
      <c r="BH33" s="390" t="s">
        <v>283</v>
      </c>
      <c r="BI33" s="390" t="s">
        <v>283</v>
      </c>
      <c r="BJ33" s="390" t="s">
        <v>283</v>
      </c>
      <c r="BK33" s="390" t="s">
        <v>283</v>
      </c>
      <c r="BL33" s="390" t="s">
        <v>283</v>
      </c>
      <c r="BM33" s="390" t="s">
        <v>283</v>
      </c>
      <c r="BN33" s="390" t="s">
        <v>283</v>
      </c>
      <c r="BO33" s="391" t="s">
        <v>52</v>
      </c>
      <c r="BP33" s="391" t="s">
        <v>53</v>
      </c>
      <c r="BQ33" s="383" t="s">
        <v>1128</v>
      </c>
    </row>
    <row r="34" spans="1:69" x14ac:dyDescent="0.25">
      <c r="A34" s="392">
        <v>15000082</v>
      </c>
      <c r="B34" s="381" t="s">
        <v>124</v>
      </c>
      <c r="C34" s="382" t="s">
        <v>421</v>
      </c>
      <c r="D34" s="383">
        <v>7898133139277</v>
      </c>
      <c r="E34" s="384">
        <v>30039039</v>
      </c>
      <c r="F34" s="385" t="s">
        <v>323</v>
      </c>
      <c r="G34" s="386" t="s">
        <v>283</v>
      </c>
      <c r="H34" s="386" t="s">
        <v>1126</v>
      </c>
      <c r="I34" s="386">
        <v>0</v>
      </c>
      <c r="J34" s="386" t="s">
        <v>283</v>
      </c>
      <c r="K34" s="386" t="s">
        <v>1127</v>
      </c>
      <c r="L34" s="386" t="s">
        <v>1020</v>
      </c>
      <c r="M34" s="384">
        <v>24</v>
      </c>
      <c r="N34" s="387">
        <v>6.3999999999999995</v>
      </c>
      <c r="O34" s="388">
        <v>18.849861491999999</v>
      </c>
      <c r="P34" s="389" t="s">
        <v>283</v>
      </c>
      <c r="Q34" s="390" t="s">
        <v>283</v>
      </c>
      <c r="R34" s="390" t="s">
        <v>283</v>
      </c>
      <c r="S34" s="390" t="s">
        <v>283</v>
      </c>
      <c r="T34" s="390" t="s">
        <v>283</v>
      </c>
      <c r="U34" s="390">
        <f t="shared" si="8"/>
        <v>18.849861491999999</v>
      </c>
      <c r="V34" s="390" t="s">
        <v>283</v>
      </c>
      <c r="W34" s="390" t="s">
        <v>283</v>
      </c>
      <c r="X34" s="390" t="s">
        <v>283</v>
      </c>
      <c r="Y34" s="390" t="s">
        <v>283</v>
      </c>
      <c r="Z34" s="390" t="s">
        <v>283</v>
      </c>
      <c r="AA34" s="390">
        <f t="shared" si="9"/>
        <v>18.849861491999999</v>
      </c>
      <c r="AB34" s="390" t="s">
        <v>283</v>
      </c>
      <c r="AC34" s="390" t="s">
        <v>283</v>
      </c>
      <c r="AD34" s="390" t="s">
        <v>283</v>
      </c>
      <c r="AE34" s="390" t="s">
        <v>283</v>
      </c>
      <c r="AF34" s="390" t="s">
        <v>283</v>
      </c>
      <c r="AG34" s="390" t="s">
        <v>283</v>
      </c>
      <c r="AH34" s="390" t="s">
        <v>283</v>
      </c>
      <c r="AI34" s="390" t="s">
        <v>283</v>
      </c>
      <c r="AJ34" s="390" t="s">
        <v>283</v>
      </c>
      <c r="AK34" s="390" t="s">
        <v>283</v>
      </c>
      <c r="AL34" s="390" t="s">
        <v>283</v>
      </c>
      <c r="AM34" s="390" t="s">
        <v>283</v>
      </c>
      <c r="AN34" s="390" t="s">
        <v>283</v>
      </c>
      <c r="AO34" s="390" t="s">
        <v>283</v>
      </c>
      <c r="AP34" s="390" t="s">
        <v>283</v>
      </c>
      <c r="AQ34" s="390" t="s">
        <v>283</v>
      </c>
      <c r="AR34" s="390" t="s">
        <v>283</v>
      </c>
      <c r="AS34" s="390">
        <f t="shared" si="10"/>
        <v>18.849861491999999</v>
      </c>
      <c r="AT34" s="390" t="s">
        <v>283</v>
      </c>
      <c r="AU34" s="390" t="s">
        <v>283</v>
      </c>
      <c r="AV34" s="390" t="s">
        <v>283</v>
      </c>
      <c r="AW34" s="390" t="s">
        <v>283</v>
      </c>
      <c r="AX34" s="390" t="s">
        <v>283</v>
      </c>
      <c r="AY34" s="390">
        <f t="shared" si="11"/>
        <v>18.849861491999999</v>
      </c>
      <c r="AZ34" s="390" t="s">
        <v>283</v>
      </c>
      <c r="BA34" s="390" t="s">
        <v>283</v>
      </c>
      <c r="BB34" s="390" t="s">
        <v>283</v>
      </c>
      <c r="BC34" s="390" t="s">
        <v>283</v>
      </c>
      <c r="BD34" s="390" t="s">
        <v>283</v>
      </c>
      <c r="BE34" s="390" t="s">
        <v>283</v>
      </c>
      <c r="BF34" s="390" t="s">
        <v>283</v>
      </c>
      <c r="BG34" s="390" t="s">
        <v>283</v>
      </c>
      <c r="BH34" s="390" t="s">
        <v>283</v>
      </c>
      <c r="BI34" s="390" t="s">
        <v>283</v>
      </c>
      <c r="BJ34" s="390" t="s">
        <v>283</v>
      </c>
      <c r="BK34" s="390" t="s">
        <v>283</v>
      </c>
      <c r="BL34" s="390" t="s">
        <v>283</v>
      </c>
      <c r="BM34" s="390" t="s">
        <v>283</v>
      </c>
      <c r="BN34" s="390" t="s">
        <v>283</v>
      </c>
      <c r="BO34" s="391" t="s">
        <v>52</v>
      </c>
      <c r="BP34" s="391" t="s">
        <v>53</v>
      </c>
      <c r="BQ34" s="383" t="s">
        <v>1128</v>
      </c>
    </row>
    <row r="35" spans="1:69" x14ac:dyDescent="0.25">
      <c r="A35" s="392">
        <v>15000083</v>
      </c>
      <c r="B35" s="381" t="s">
        <v>124</v>
      </c>
      <c r="C35" s="382" t="s">
        <v>421</v>
      </c>
      <c r="D35" s="383">
        <v>7898133139260</v>
      </c>
      <c r="E35" s="384">
        <v>30039039</v>
      </c>
      <c r="F35" s="385" t="s">
        <v>324</v>
      </c>
      <c r="G35" s="386" t="s">
        <v>283</v>
      </c>
      <c r="H35" s="386" t="s">
        <v>1126</v>
      </c>
      <c r="I35" s="386">
        <v>0</v>
      </c>
      <c r="J35" s="386" t="s">
        <v>283</v>
      </c>
      <c r="K35" s="386" t="s">
        <v>1127</v>
      </c>
      <c r="L35" s="386" t="s">
        <v>1020</v>
      </c>
      <c r="M35" s="384">
        <v>24</v>
      </c>
      <c r="N35" s="387">
        <v>6.3999999999999995</v>
      </c>
      <c r="O35" s="388">
        <v>18.849861491999999</v>
      </c>
      <c r="P35" s="389" t="s">
        <v>283</v>
      </c>
      <c r="Q35" s="390" t="s">
        <v>283</v>
      </c>
      <c r="R35" s="390" t="s">
        <v>283</v>
      </c>
      <c r="S35" s="390" t="s">
        <v>283</v>
      </c>
      <c r="T35" s="390" t="s">
        <v>283</v>
      </c>
      <c r="U35" s="390">
        <f t="shared" si="8"/>
        <v>18.849861491999999</v>
      </c>
      <c r="V35" s="390" t="s">
        <v>283</v>
      </c>
      <c r="W35" s="390" t="s">
        <v>283</v>
      </c>
      <c r="X35" s="390" t="s">
        <v>283</v>
      </c>
      <c r="Y35" s="390" t="s">
        <v>283</v>
      </c>
      <c r="Z35" s="390" t="s">
        <v>283</v>
      </c>
      <c r="AA35" s="390">
        <f t="shared" si="9"/>
        <v>18.849861491999999</v>
      </c>
      <c r="AB35" s="390" t="s">
        <v>283</v>
      </c>
      <c r="AC35" s="390" t="s">
        <v>283</v>
      </c>
      <c r="AD35" s="390" t="s">
        <v>283</v>
      </c>
      <c r="AE35" s="390" t="s">
        <v>283</v>
      </c>
      <c r="AF35" s="390" t="s">
        <v>283</v>
      </c>
      <c r="AG35" s="390" t="s">
        <v>283</v>
      </c>
      <c r="AH35" s="390" t="s">
        <v>283</v>
      </c>
      <c r="AI35" s="390" t="s">
        <v>283</v>
      </c>
      <c r="AJ35" s="390" t="s">
        <v>283</v>
      </c>
      <c r="AK35" s="390" t="s">
        <v>283</v>
      </c>
      <c r="AL35" s="390" t="s">
        <v>283</v>
      </c>
      <c r="AM35" s="390" t="s">
        <v>283</v>
      </c>
      <c r="AN35" s="390" t="s">
        <v>283</v>
      </c>
      <c r="AO35" s="390" t="s">
        <v>283</v>
      </c>
      <c r="AP35" s="390" t="s">
        <v>283</v>
      </c>
      <c r="AQ35" s="390" t="s">
        <v>283</v>
      </c>
      <c r="AR35" s="390" t="s">
        <v>283</v>
      </c>
      <c r="AS35" s="390">
        <f t="shared" si="10"/>
        <v>18.849861491999999</v>
      </c>
      <c r="AT35" s="390" t="s">
        <v>283</v>
      </c>
      <c r="AU35" s="390" t="s">
        <v>283</v>
      </c>
      <c r="AV35" s="390" t="s">
        <v>283</v>
      </c>
      <c r="AW35" s="390" t="s">
        <v>283</v>
      </c>
      <c r="AX35" s="390" t="s">
        <v>283</v>
      </c>
      <c r="AY35" s="390">
        <f t="shared" si="11"/>
        <v>18.849861491999999</v>
      </c>
      <c r="AZ35" s="390" t="s">
        <v>283</v>
      </c>
      <c r="BA35" s="390" t="s">
        <v>283</v>
      </c>
      <c r="BB35" s="390" t="s">
        <v>283</v>
      </c>
      <c r="BC35" s="390" t="s">
        <v>283</v>
      </c>
      <c r="BD35" s="390" t="s">
        <v>283</v>
      </c>
      <c r="BE35" s="390" t="s">
        <v>283</v>
      </c>
      <c r="BF35" s="390" t="s">
        <v>283</v>
      </c>
      <c r="BG35" s="390" t="s">
        <v>283</v>
      </c>
      <c r="BH35" s="390" t="s">
        <v>283</v>
      </c>
      <c r="BI35" s="390" t="s">
        <v>283</v>
      </c>
      <c r="BJ35" s="390" t="s">
        <v>283</v>
      </c>
      <c r="BK35" s="390" t="s">
        <v>283</v>
      </c>
      <c r="BL35" s="390" t="s">
        <v>283</v>
      </c>
      <c r="BM35" s="390" t="s">
        <v>283</v>
      </c>
      <c r="BN35" s="390" t="s">
        <v>283</v>
      </c>
      <c r="BO35" s="391" t="s">
        <v>52</v>
      </c>
      <c r="BP35" s="391" t="s">
        <v>53</v>
      </c>
      <c r="BQ35" s="383" t="s">
        <v>1128</v>
      </c>
    </row>
    <row r="36" spans="1:69" s="225" customFormat="1" x14ac:dyDescent="0.25">
      <c r="A36" s="392">
        <v>15000084</v>
      </c>
      <c r="B36" s="381" t="s">
        <v>124</v>
      </c>
      <c r="C36" s="382" t="s">
        <v>421</v>
      </c>
      <c r="D36" s="383">
        <v>7898133139239</v>
      </c>
      <c r="E36" s="384">
        <v>30039039</v>
      </c>
      <c r="F36" s="385" t="s">
        <v>325</v>
      </c>
      <c r="G36" s="386" t="s">
        <v>283</v>
      </c>
      <c r="H36" s="386" t="s">
        <v>1126</v>
      </c>
      <c r="I36" s="386">
        <v>0</v>
      </c>
      <c r="J36" s="386" t="s">
        <v>283</v>
      </c>
      <c r="K36" s="386" t="s">
        <v>1127</v>
      </c>
      <c r="L36" s="386" t="s">
        <v>1020</v>
      </c>
      <c r="M36" s="384">
        <v>24</v>
      </c>
      <c r="N36" s="387">
        <v>6.3999999999999995</v>
      </c>
      <c r="O36" s="388">
        <v>18.849861491999999</v>
      </c>
      <c r="P36" s="389" t="s">
        <v>283</v>
      </c>
      <c r="Q36" s="390" t="s">
        <v>283</v>
      </c>
      <c r="R36" s="390" t="s">
        <v>283</v>
      </c>
      <c r="S36" s="390" t="s">
        <v>283</v>
      </c>
      <c r="T36" s="390" t="s">
        <v>283</v>
      </c>
      <c r="U36" s="390">
        <f t="shared" si="8"/>
        <v>18.849861491999999</v>
      </c>
      <c r="V36" s="390" t="s">
        <v>283</v>
      </c>
      <c r="W36" s="390" t="s">
        <v>283</v>
      </c>
      <c r="X36" s="390" t="s">
        <v>283</v>
      </c>
      <c r="Y36" s="390" t="s">
        <v>283</v>
      </c>
      <c r="Z36" s="390" t="s">
        <v>283</v>
      </c>
      <c r="AA36" s="390">
        <f t="shared" si="9"/>
        <v>18.849861491999999</v>
      </c>
      <c r="AB36" s="390" t="s">
        <v>283</v>
      </c>
      <c r="AC36" s="390" t="s">
        <v>283</v>
      </c>
      <c r="AD36" s="390" t="s">
        <v>283</v>
      </c>
      <c r="AE36" s="390" t="s">
        <v>283</v>
      </c>
      <c r="AF36" s="390" t="s">
        <v>283</v>
      </c>
      <c r="AG36" s="390" t="s">
        <v>283</v>
      </c>
      <c r="AH36" s="390" t="s">
        <v>283</v>
      </c>
      <c r="AI36" s="390" t="s">
        <v>283</v>
      </c>
      <c r="AJ36" s="390" t="s">
        <v>283</v>
      </c>
      <c r="AK36" s="390" t="s">
        <v>283</v>
      </c>
      <c r="AL36" s="390" t="s">
        <v>283</v>
      </c>
      <c r="AM36" s="390" t="s">
        <v>283</v>
      </c>
      <c r="AN36" s="390" t="s">
        <v>283</v>
      </c>
      <c r="AO36" s="390" t="s">
        <v>283</v>
      </c>
      <c r="AP36" s="390" t="s">
        <v>283</v>
      </c>
      <c r="AQ36" s="390" t="s">
        <v>283</v>
      </c>
      <c r="AR36" s="390" t="s">
        <v>283</v>
      </c>
      <c r="AS36" s="390">
        <f t="shared" si="10"/>
        <v>18.849861491999999</v>
      </c>
      <c r="AT36" s="390" t="s">
        <v>283</v>
      </c>
      <c r="AU36" s="390" t="s">
        <v>283</v>
      </c>
      <c r="AV36" s="390" t="s">
        <v>283</v>
      </c>
      <c r="AW36" s="390" t="s">
        <v>283</v>
      </c>
      <c r="AX36" s="390" t="s">
        <v>283</v>
      </c>
      <c r="AY36" s="390">
        <f t="shared" si="11"/>
        <v>18.849861491999999</v>
      </c>
      <c r="AZ36" s="390" t="s">
        <v>283</v>
      </c>
      <c r="BA36" s="390" t="s">
        <v>283</v>
      </c>
      <c r="BB36" s="390" t="s">
        <v>283</v>
      </c>
      <c r="BC36" s="390" t="s">
        <v>283</v>
      </c>
      <c r="BD36" s="390" t="s">
        <v>283</v>
      </c>
      <c r="BE36" s="390" t="s">
        <v>283</v>
      </c>
      <c r="BF36" s="390" t="s">
        <v>283</v>
      </c>
      <c r="BG36" s="390" t="s">
        <v>283</v>
      </c>
      <c r="BH36" s="390" t="s">
        <v>283</v>
      </c>
      <c r="BI36" s="390" t="s">
        <v>283</v>
      </c>
      <c r="BJ36" s="390" t="s">
        <v>283</v>
      </c>
      <c r="BK36" s="390" t="s">
        <v>283</v>
      </c>
      <c r="BL36" s="390" t="s">
        <v>283</v>
      </c>
      <c r="BM36" s="390" t="s">
        <v>283</v>
      </c>
      <c r="BN36" s="390" t="s">
        <v>283</v>
      </c>
      <c r="BO36" s="391" t="s">
        <v>52</v>
      </c>
      <c r="BP36" s="391" t="s">
        <v>53</v>
      </c>
      <c r="BQ36" s="383" t="s">
        <v>1128</v>
      </c>
    </row>
    <row r="37" spans="1:69" s="225" customFormat="1" x14ac:dyDescent="0.25">
      <c r="A37" s="392">
        <v>15000484</v>
      </c>
      <c r="B37" s="381" t="s">
        <v>411</v>
      </c>
      <c r="C37" s="382" t="s">
        <v>422</v>
      </c>
      <c r="D37" s="383">
        <v>7899898602198</v>
      </c>
      <c r="E37" s="394">
        <v>21069030</v>
      </c>
      <c r="F37" s="385" t="s">
        <v>1129</v>
      </c>
      <c r="G37" s="386" t="s">
        <v>283</v>
      </c>
      <c r="H37" s="386" t="s">
        <v>1126</v>
      </c>
      <c r="I37" s="386">
        <v>0</v>
      </c>
      <c r="J37" s="386" t="s">
        <v>283</v>
      </c>
      <c r="K37" s="386" t="s">
        <v>1127</v>
      </c>
      <c r="L37" s="386" t="s">
        <v>1020</v>
      </c>
      <c r="M37" s="384">
        <v>100</v>
      </c>
      <c r="N37" s="387">
        <v>6.8111111111111109</v>
      </c>
      <c r="O37" s="388">
        <v>20.433333333333334</v>
      </c>
      <c r="P37" s="389" t="s">
        <v>283</v>
      </c>
      <c r="Q37" s="390" t="s">
        <v>283</v>
      </c>
      <c r="R37" s="390" t="s">
        <v>283</v>
      </c>
      <c r="S37" s="390" t="s">
        <v>283</v>
      </c>
      <c r="T37" s="390" t="s">
        <v>283</v>
      </c>
      <c r="U37" s="390">
        <f t="shared" si="8"/>
        <v>20.433333333333334</v>
      </c>
      <c r="V37" s="390" t="s">
        <v>283</v>
      </c>
      <c r="W37" s="390" t="s">
        <v>283</v>
      </c>
      <c r="X37" s="390" t="s">
        <v>283</v>
      </c>
      <c r="Y37" s="390" t="s">
        <v>283</v>
      </c>
      <c r="Z37" s="390" t="s">
        <v>283</v>
      </c>
      <c r="AA37" s="390">
        <f t="shared" si="9"/>
        <v>20.433333333333334</v>
      </c>
      <c r="AB37" s="390" t="s">
        <v>283</v>
      </c>
      <c r="AC37" s="390" t="s">
        <v>283</v>
      </c>
      <c r="AD37" s="390" t="s">
        <v>283</v>
      </c>
      <c r="AE37" s="390" t="s">
        <v>283</v>
      </c>
      <c r="AF37" s="390" t="s">
        <v>283</v>
      </c>
      <c r="AG37" s="390" t="s">
        <v>283</v>
      </c>
      <c r="AH37" s="390" t="s">
        <v>283</v>
      </c>
      <c r="AI37" s="390" t="s">
        <v>283</v>
      </c>
      <c r="AJ37" s="390" t="s">
        <v>283</v>
      </c>
      <c r="AK37" s="390" t="s">
        <v>283</v>
      </c>
      <c r="AL37" s="390" t="s">
        <v>283</v>
      </c>
      <c r="AM37" s="390" t="s">
        <v>283</v>
      </c>
      <c r="AN37" s="390" t="s">
        <v>283</v>
      </c>
      <c r="AO37" s="390" t="s">
        <v>283</v>
      </c>
      <c r="AP37" s="390" t="s">
        <v>283</v>
      </c>
      <c r="AQ37" s="390" t="s">
        <v>283</v>
      </c>
      <c r="AR37" s="390" t="s">
        <v>283</v>
      </c>
      <c r="AS37" s="390">
        <f t="shared" si="10"/>
        <v>20.433333333333334</v>
      </c>
      <c r="AT37" s="390" t="s">
        <v>283</v>
      </c>
      <c r="AU37" s="390" t="s">
        <v>283</v>
      </c>
      <c r="AV37" s="390" t="s">
        <v>283</v>
      </c>
      <c r="AW37" s="390" t="s">
        <v>283</v>
      </c>
      <c r="AX37" s="390" t="s">
        <v>283</v>
      </c>
      <c r="AY37" s="390">
        <f t="shared" si="11"/>
        <v>20.433333333333334</v>
      </c>
      <c r="AZ37" s="390" t="s">
        <v>283</v>
      </c>
      <c r="BA37" s="390" t="s">
        <v>283</v>
      </c>
      <c r="BB37" s="390" t="s">
        <v>283</v>
      </c>
      <c r="BC37" s="390" t="s">
        <v>283</v>
      </c>
      <c r="BD37" s="390" t="s">
        <v>283</v>
      </c>
      <c r="BE37" s="390" t="s">
        <v>283</v>
      </c>
      <c r="BF37" s="390" t="s">
        <v>283</v>
      </c>
      <c r="BG37" s="390" t="s">
        <v>283</v>
      </c>
      <c r="BH37" s="390" t="s">
        <v>283</v>
      </c>
      <c r="BI37" s="390" t="s">
        <v>283</v>
      </c>
      <c r="BJ37" s="390" t="s">
        <v>283</v>
      </c>
      <c r="BK37" s="390" t="s">
        <v>283</v>
      </c>
      <c r="BL37" s="390" t="s">
        <v>283</v>
      </c>
      <c r="BM37" s="390" t="s">
        <v>283</v>
      </c>
      <c r="BN37" s="390" t="s">
        <v>283</v>
      </c>
      <c r="BO37" s="391" t="s">
        <v>28</v>
      </c>
      <c r="BP37" s="391" t="s">
        <v>29</v>
      </c>
      <c r="BQ37" s="383" t="s">
        <v>1127</v>
      </c>
    </row>
    <row r="38" spans="1:69" s="225" customFormat="1" x14ac:dyDescent="0.25">
      <c r="A38" s="392">
        <v>15000483</v>
      </c>
      <c r="B38" s="381" t="s">
        <v>411</v>
      </c>
      <c r="C38" s="382" t="s">
        <v>422</v>
      </c>
      <c r="D38" s="383">
        <v>7899898602181</v>
      </c>
      <c r="E38" s="394">
        <v>21069030</v>
      </c>
      <c r="F38" s="385" t="s">
        <v>1043</v>
      </c>
      <c r="G38" s="386" t="s">
        <v>283</v>
      </c>
      <c r="H38" s="386" t="s">
        <v>1126</v>
      </c>
      <c r="I38" s="386">
        <v>0</v>
      </c>
      <c r="J38" s="386" t="s">
        <v>283</v>
      </c>
      <c r="K38" s="386" t="s">
        <v>1127</v>
      </c>
      <c r="L38" s="386" t="s">
        <v>1020</v>
      </c>
      <c r="M38" s="384">
        <v>100</v>
      </c>
      <c r="N38" s="387">
        <v>6.8111111111111109</v>
      </c>
      <c r="O38" s="388">
        <v>20.433333333333334</v>
      </c>
      <c r="P38" s="389" t="s">
        <v>283</v>
      </c>
      <c r="Q38" s="390" t="s">
        <v>283</v>
      </c>
      <c r="R38" s="390" t="s">
        <v>283</v>
      </c>
      <c r="S38" s="390" t="s">
        <v>283</v>
      </c>
      <c r="T38" s="390" t="s">
        <v>283</v>
      </c>
      <c r="U38" s="390">
        <f t="shared" si="8"/>
        <v>20.433333333333334</v>
      </c>
      <c r="V38" s="390" t="s">
        <v>283</v>
      </c>
      <c r="W38" s="390" t="s">
        <v>283</v>
      </c>
      <c r="X38" s="390" t="s">
        <v>283</v>
      </c>
      <c r="Y38" s="390" t="s">
        <v>283</v>
      </c>
      <c r="Z38" s="390" t="s">
        <v>283</v>
      </c>
      <c r="AA38" s="390">
        <f t="shared" si="9"/>
        <v>20.433333333333334</v>
      </c>
      <c r="AB38" s="390" t="s">
        <v>283</v>
      </c>
      <c r="AC38" s="390" t="s">
        <v>283</v>
      </c>
      <c r="AD38" s="390" t="s">
        <v>283</v>
      </c>
      <c r="AE38" s="390" t="s">
        <v>283</v>
      </c>
      <c r="AF38" s="390" t="s">
        <v>283</v>
      </c>
      <c r="AG38" s="390" t="s">
        <v>283</v>
      </c>
      <c r="AH38" s="390" t="s">
        <v>283</v>
      </c>
      <c r="AI38" s="390" t="s">
        <v>283</v>
      </c>
      <c r="AJ38" s="390" t="s">
        <v>283</v>
      </c>
      <c r="AK38" s="390" t="s">
        <v>283</v>
      </c>
      <c r="AL38" s="390" t="s">
        <v>283</v>
      </c>
      <c r="AM38" s="390" t="s">
        <v>283</v>
      </c>
      <c r="AN38" s="390" t="s">
        <v>283</v>
      </c>
      <c r="AO38" s="390" t="s">
        <v>283</v>
      </c>
      <c r="AP38" s="390" t="s">
        <v>283</v>
      </c>
      <c r="AQ38" s="390" t="s">
        <v>283</v>
      </c>
      <c r="AR38" s="390" t="s">
        <v>283</v>
      </c>
      <c r="AS38" s="390">
        <f t="shared" si="10"/>
        <v>20.433333333333334</v>
      </c>
      <c r="AT38" s="390" t="s">
        <v>283</v>
      </c>
      <c r="AU38" s="390" t="s">
        <v>283</v>
      </c>
      <c r="AV38" s="390" t="s">
        <v>283</v>
      </c>
      <c r="AW38" s="390" t="s">
        <v>283</v>
      </c>
      <c r="AX38" s="390" t="s">
        <v>283</v>
      </c>
      <c r="AY38" s="390">
        <f t="shared" si="11"/>
        <v>20.433333333333334</v>
      </c>
      <c r="AZ38" s="390" t="s">
        <v>283</v>
      </c>
      <c r="BA38" s="390" t="s">
        <v>283</v>
      </c>
      <c r="BB38" s="390" t="s">
        <v>283</v>
      </c>
      <c r="BC38" s="390" t="s">
        <v>283</v>
      </c>
      <c r="BD38" s="390" t="s">
        <v>283</v>
      </c>
      <c r="BE38" s="390" t="s">
        <v>283</v>
      </c>
      <c r="BF38" s="390" t="s">
        <v>283</v>
      </c>
      <c r="BG38" s="390" t="s">
        <v>283</v>
      </c>
      <c r="BH38" s="390" t="s">
        <v>283</v>
      </c>
      <c r="BI38" s="390" t="s">
        <v>283</v>
      </c>
      <c r="BJ38" s="390" t="s">
        <v>283</v>
      </c>
      <c r="BK38" s="390" t="s">
        <v>283</v>
      </c>
      <c r="BL38" s="390" t="s">
        <v>283</v>
      </c>
      <c r="BM38" s="390" t="s">
        <v>283</v>
      </c>
      <c r="BN38" s="390" t="s">
        <v>283</v>
      </c>
      <c r="BO38" s="391" t="s">
        <v>28</v>
      </c>
      <c r="BP38" s="391" t="s">
        <v>29</v>
      </c>
      <c r="BQ38" s="383" t="s">
        <v>1127</v>
      </c>
    </row>
    <row r="39" spans="1:69" x14ac:dyDescent="0.25">
      <c r="A39" s="392">
        <v>15000482</v>
      </c>
      <c r="B39" s="381" t="s">
        <v>411</v>
      </c>
      <c r="C39" s="382" t="s">
        <v>422</v>
      </c>
      <c r="D39" s="383">
        <v>7899898602174</v>
      </c>
      <c r="E39" s="394">
        <v>21069030</v>
      </c>
      <c r="F39" s="385" t="s">
        <v>1130</v>
      </c>
      <c r="G39" s="386" t="s">
        <v>283</v>
      </c>
      <c r="H39" s="386" t="s">
        <v>1126</v>
      </c>
      <c r="I39" s="386">
        <v>0</v>
      </c>
      <c r="J39" s="386" t="s">
        <v>283</v>
      </c>
      <c r="K39" s="386" t="s">
        <v>1127</v>
      </c>
      <c r="L39" s="386" t="s">
        <v>1020</v>
      </c>
      <c r="M39" s="384">
        <v>100</v>
      </c>
      <c r="N39" s="387">
        <v>6.8111111111111109</v>
      </c>
      <c r="O39" s="388">
        <v>20.433333333333334</v>
      </c>
      <c r="P39" s="389" t="s">
        <v>283</v>
      </c>
      <c r="Q39" s="390" t="s">
        <v>283</v>
      </c>
      <c r="R39" s="390" t="s">
        <v>283</v>
      </c>
      <c r="S39" s="390" t="s">
        <v>283</v>
      </c>
      <c r="T39" s="390" t="s">
        <v>283</v>
      </c>
      <c r="U39" s="390">
        <f t="shared" si="8"/>
        <v>20.433333333333334</v>
      </c>
      <c r="V39" s="390" t="s">
        <v>283</v>
      </c>
      <c r="W39" s="390" t="s">
        <v>283</v>
      </c>
      <c r="X39" s="390" t="s">
        <v>283</v>
      </c>
      <c r="Y39" s="390" t="s">
        <v>283</v>
      </c>
      <c r="Z39" s="390" t="s">
        <v>283</v>
      </c>
      <c r="AA39" s="390">
        <f t="shared" si="9"/>
        <v>20.433333333333334</v>
      </c>
      <c r="AB39" s="390" t="s">
        <v>283</v>
      </c>
      <c r="AC39" s="390" t="s">
        <v>283</v>
      </c>
      <c r="AD39" s="390" t="s">
        <v>283</v>
      </c>
      <c r="AE39" s="390" t="s">
        <v>283</v>
      </c>
      <c r="AF39" s="390" t="s">
        <v>283</v>
      </c>
      <c r="AG39" s="390" t="s">
        <v>283</v>
      </c>
      <c r="AH39" s="390" t="s">
        <v>283</v>
      </c>
      <c r="AI39" s="390" t="s">
        <v>283</v>
      </c>
      <c r="AJ39" s="390" t="s">
        <v>283</v>
      </c>
      <c r="AK39" s="390" t="s">
        <v>283</v>
      </c>
      <c r="AL39" s="390" t="s">
        <v>283</v>
      </c>
      <c r="AM39" s="390" t="s">
        <v>283</v>
      </c>
      <c r="AN39" s="390" t="s">
        <v>283</v>
      </c>
      <c r="AO39" s="390" t="s">
        <v>283</v>
      </c>
      <c r="AP39" s="390" t="s">
        <v>283</v>
      </c>
      <c r="AQ39" s="390" t="s">
        <v>283</v>
      </c>
      <c r="AR39" s="390" t="s">
        <v>283</v>
      </c>
      <c r="AS39" s="390">
        <f t="shared" si="10"/>
        <v>20.433333333333334</v>
      </c>
      <c r="AT39" s="390" t="s">
        <v>283</v>
      </c>
      <c r="AU39" s="390" t="s">
        <v>283</v>
      </c>
      <c r="AV39" s="390" t="s">
        <v>283</v>
      </c>
      <c r="AW39" s="390" t="s">
        <v>283</v>
      </c>
      <c r="AX39" s="390" t="s">
        <v>283</v>
      </c>
      <c r="AY39" s="390">
        <f t="shared" si="11"/>
        <v>20.433333333333334</v>
      </c>
      <c r="AZ39" s="390" t="s">
        <v>283</v>
      </c>
      <c r="BA39" s="390" t="s">
        <v>283</v>
      </c>
      <c r="BB39" s="390" t="s">
        <v>283</v>
      </c>
      <c r="BC39" s="390" t="s">
        <v>283</v>
      </c>
      <c r="BD39" s="390" t="s">
        <v>283</v>
      </c>
      <c r="BE39" s="390" t="s">
        <v>283</v>
      </c>
      <c r="BF39" s="390" t="s">
        <v>283</v>
      </c>
      <c r="BG39" s="390" t="s">
        <v>283</v>
      </c>
      <c r="BH39" s="390" t="s">
        <v>283</v>
      </c>
      <c r="BI39" s="390" t="s">
        <v>283</v>
      </c>
      <c r="BJ39" s="390" t="s">
        <v>283</v>
      </c>
      <c r="BK39" s="390" t="s">
        <v>283</v>
      </c>
      <c r="BL39" s="390" t="s">
        <v>283</v>
      </c>
      <c r="BM39" s="390" t="s">
        <v>283</v>
      </c>
      <c r="BN39" s="390" t="s">
        <v>283</v>
      </c>
      <c r="BO39" s="391" t="s">
        <v>28</v>
      </c>
      <c r="BP39" s="391" t="s">
        <v>29</v>
      </c>
      <c r="BQ39" s="383" t="s">
        <v>1127</v>
      </c>
    </row>
    <row r="40" spans="1:69" x14ac:dyDescent="0.25">
      <c r="A40" s="392">
        <v>15000161</v>
      </c>
      <c r="B40" s="381" t="s">
        <v>124</v>
      </c>
      <c r="C40" s="382" t="s">
        <v>421</v>
      </c>
      <c r="D40" s="383">
        <v>7898133137297</v>
      </c>
      <c r="E40" s="384">
        <v>30039039</v>
      </c>
      <c r="F40" s="385" t="s">
        <v>326</v>
      </c>
      <c r="G40" s="386" t="s">
        <v>283</v>
      </c>
      <c r="H40" s="386" t="s">
        <v>1126</v>
      </c>
      <c r="I40" s="386">
        <v>0</v>
      </c>
      <c r="J40" s="386" t="s">
        <v>283</v>
      </c>
      <c r="K40" s="386" t="s">
        <v>1127</v>
      </c>
      <c r="L40" s="386" t="s">
        <v>1020</v>
      </c>
      <c r="M40" s="384">
        <v>30</v>
      </c>
      <c r="N40" s="387">
        <v>8.3222222222222229</v>
      </c>
      <c r="O40" s="388">
        <v>24.323709994901485</v>
      </c>
      <c r="P40" s="389" t="s">
        <v>283</v>
      </c>
      <c r="Q40" s="390" t="s">
        <v>283</v>
      </c>
      <c r="R40" s="390" t="s">
        <v>283</v>
      </c>
      <c r="S40" s="390" t="s">
        <v>283</v>
      </c>
      <c r="T40" s="390" t="s">
        <v>283</v>
      </c>
      <c r="U40" s="390">
        <f t="shared" si="8"/>
        <v>24.323709994901485</v>
      </c>
      <c r="V40" s="390" t="s">
        <v>283</v>
      </c>
      <c r="W40" s="390" t="s">
        <v>283</v>
      </c>
      <c r="X40" s="390" t="s">
        <v>283</v>
      </c>
      <c r="Y40" s="390" t="s">
        <v>283</v>
      </c>
      <c r="Z40" s="390" t="s">
        <v>283</v>
      </c>
      <c r="AA40" s="390">
        <f t="shared" si="9"/>
        <v>24.323709994901485</v>
      </c>
      <c r="AB40" s="390" t="s">
        <v>283</v>
      </c>
      <c r="AC40" s="390" t="s">
        <v>283</v>
      </c>
      <c r="AD40" s="390" t="s">
        <v>283</v>
      </c>
      <c r="AE40" s="390" t="s">
        <v>283</v>
      </c>
      <c r="AF40" s="390" t="s">
        <v>283</v>
      </c>
      <c r="AG40" s="390" t="s">
        <v>283</v>
      </c>
      <c r="AH40" s="390" t="s">
        <v>283</v>
      </c>
      <c r="AI40" s="390" t="s">
        <v>283</v>
      </c>
      <c r="AJ40" s="390" t="s">
        <v>283</v>
      </c>
      <c r="AK40" s="390" t="s">
        <v>283</v>
      </c>
      <c r="AL40" s="390" t="s">
        <v>283</v>
      </c>
      <c r="AM40" s="390" t="s">
        <v>283</v>
      </c>
      <c r="AN40" s="390" t="s">
        <v>283</v>
      </c>
      <c r="AO40" s="390" t="s">
        <v>283</v>
      </c>
      <c r="AP40" s="390" t="s">
        <v>283</v>
      </c>
      <c r="AQ40" s="390" t="s">
        <v>283</v>
      </c>
      <c r="AR40" s="390" t="s">
        <v>283</v>
      </c>
      <c r="AS40" s="390">
        <f t="shared" si="10"/>
        <v>24.323709994901485</v>
      </c>
      <c r="AT40" s="390" t="s">
        <v>283</v>
      </c>
      <c r="AU40" s="390" t="s">
        <v>283</v>
      </c>
      <c r="AV40" s="390" t="s">
        <v>283</v>
      </c>
      <c r="AW40" s="390" t="s">
        <v>283</v>
      </c>
      <c r="AX40" s="390" t="s">
        <v>283</v>
      </c>
      <c r="AY40" s="390">
        <f t="shared" si="11"/>
        <v>24.323709994901485</v>
      </c>
      <c r="AZ40" s="390" t="s">
        <v>283</v>
      </c>
      <c r="BA40" s="390" t="s">
        <v>283</v>
      </c>
      <c r="BB40" s="390" t="s">
        <v>283</v>
      </c>
      <c r="BC40" s="390" t="s">
        <v>283</v>
      </c>
      <c r="BD40" s="390" t="s">
        <v>283</v>
      </c>
      <c r="BE40" s="390" t="s">
        <v>283</v>
      </c>
      <c r="BF40" s="390" t="s">
        <v>283</v>
      </c>
      <c r="BG40" s="390" t="s">
        <v>283</v>
      </c>
      <c r="BH40" s="390" t="s">
        <v>283</v>
      </c>
      <c r="BI40" s="390" t="s">
        <v>283</v>
      </c>
      <c r="BJ40" s="390" t="s">
        <v>283</v>
      </c>
      <c r="BK40" s="390" t="s">
        <v>283</v>
      </c>
      <c r="BL40" s="390" t="s">
        <v>283</v>
      </c>
      <c r="BM40" s="390" t="s">
        <v>283</v>
      </c>
      <c r="BN40" s="390" t="s">
        <v>283</v>
      </c>
      <c r="BO40" s="391" t="s">
        <v>52</v>
      </c>
      <c r="BP40" s="391" t="s">
        <v>53</v>
      </c>
      <c r="BQ40" s="383" t="s">
        <v>1127</v>
      </c>
    </row>
    <row r="41" spans="1:69" x14ac:dyDescent="0.25">
      <c r="A41" s="392">
        <v>15000494</v>
      </c>
      <c r="B41" s="381" t="s">
        <v>411</v>
      </c>
      <c r="C41" s="382" t="s">
        <v>422</v>
      </c>
      <c r="D41" s="383">
        <v>7899898602273</v>
      </c>
      <c r="E41" s="394">
        <v>21069030</v>
      </c>
      <c r="F41" s="385" t="s">
        <v>1131</v>
      </c>
      <c r="G41" s="386" t="s">
        <v>283</v>
      </c>
      <c r="H41" s="386" t="s">
        <v>1126</v>
      </c>
      <c r="I41" s="386">
        <v>0</v>
      </c>
      <c r="J41" s="386" t="s">
        <v>283</v>
      </c>
      <c r="K41" s="386" t="s">
        <v>1127</v>
      </c>
      <c r="L41" s="386" t="s">
        <v>1020</v>
      </c>
      <c r="M41" s="384">
        <v>100</v>
      </c>
      <c r="N41" s="387">
        <v>8.7888888888888896</v>
      </c>
      <c r="O41" s="388">
        <v>26.366666666666667</v>
      </c>
      <c r="P41" s="389" t="s">
        <v>283</v>
      </c>
      <c r="Q41" s="390" t="s">
        <v>283</v>
      </c>
      <c r="R41" s="390" t="s">
        <v>283</v>
      </c>
      <c r="S41" s="390" t="s">
        <v>283</v>
      </c>
      <c r="T41" s="390" t="s">
        <v>283</v>
      </c>
      <c r="U41" s="390">
        <f t="shared" si="8"/>
        <v>26.366666666666667</v>
      </c>
      <c r="V41" s="390" t="s">
        <v>283</v>
      </c>
      <c r="W41" s="390" t="s">
        <v>283</v>
      </c>
      <c r="X41" s="390" t="s">
        <v>283</v>
      </c>
      <c r="Y41" s="390" t="s">
        <v>283</v>
      </c>
      <c r="Z41" s="390" t="s">
        <v>283</v>
      </c>
      <c r="AA41" s="390">
        <f t="shared" si="9"/>
        <v>26.366666666666667</v>
      </c>
      <c r="AB41" s="390" t="s">
        <v>283</v>
      </c>
      <c r="AC41" s="390" t="s">
        <v>283</v>
      </c>
      <c r="AD41" s="390" t="s">
        <v>283</v>
      </c>
      <c r="AE41" s="390" t="s">
        <v>283</v>
      </c>
      <c r="AF41" s="390" t="s">
        <v>283</v>
      </c>
      <c r="AG41" s="390" t="s">
        <v>283</v>
      </c>
      <c r="AH41" s="390" t="s">
        <v>283</v>
      </c>
      <c r="AI41" s="390" t="s">
        <v>283</v>
      </c>
      <c r="AJ41" s="390" t="s">
        <v>283</v>
      </c>
      <c r="AK41" s="390" t="s">
        <v>283</v>
      </c>
      <c r="AL41" s="390" t="s">
        <v>283</v>
      </c>
      <c r="AM41" s="390" t="s">
        <v>283</v>
      </c>
      <c r="AN41" s="390" t="s">
        <v>283</v>
      </c>
      <c r="AO41" s="390" t="s">
        <v>283</v>
      </c>
      <c r="AP41" s="390" t="s">
        <v>283</v>
      </c>
      <c r="AQ41" s="390" t="s">
        <v>283</v>
      </c>
      <c r="AR41" s="390" t="s">
        <v>283</v>
      </c>
      <c r="AS41" s="390">
        <f t="shared" si="10"/>
        <v>26.366666666666667</v>
      </c>
      <c r="AT41" s="390" t="s">
        <v>283</v>
      </c>
      <c r="AU41" s="390" t="s">
        <v>283</v>
      </c>
      <c r="AV41" s="390" t="s">
        <v>283</v>
      </c>
      <c r="AW41" s="390" t="s">
        <v>283</v>
      </c>
      <c r="AX41" s="390" t="s">
        <v>283</v>
      </c>
      <c r="AY41" s="390">
        <f t="shared" si="11"/>
        <v>26.366666666666667</v>
      </c>
      <c r="AZ41" s="390" t="s">
        <v>283</v>
      </c>
      <c r="BA41" s="390" t="s">
        <v>283</v>
      </c>
      <c r="BB41" s="390" t="s">
        <v>283</v>
      </c>
      <c r="BC41" s="390" t="s">
        <v>283</v>
      </c>
      <c r="BD41" s="390" t="s">
        <v>283</v>
      </c>
      <c r="BE41" s="390" t="s">
        <v>283</v>
      </c>
      <c r="BF41" s="390" t="s">
        <v>283</v>
      </c>
      <c r="BG41" s="390" t="s">
        <v>283</v>
      </c>
      <c r="BH41" s="390" t="s">
        <v>283</v>
      </c>
      <c r="BI41" s="390" t="s">
        <v>283</v>
      </c>
      <c r="BJ41" s="390" t="s">
        <v>283</v>
      </c>
      <c r="BK41" s="390" t="s">
        <v>283</v>
      </c>
      <c r="BL41" s="390" t="s">
        <v>283</v>
      </c>
      <c r="BM41" s="390" t="s">
        <v>283</v>
      </c>
      <c r="BN41" s="390" t="s">
        <v>283</v>
      </c>
      <c r="BO41" s="391" t="s">
        <v>28</v>
      </c>
      <c r="BP41" s="391" t="s">
        <v>29</v>
      </c>
      <c r="BQ41" s="383" t="s">
        <v>1127</v>
      </c>
    </row>
    <row r="42" spans="1:69" x14ac:dyDescent="0.25">
      <c r="A42" s="392">
        <v>15000493</v>
      </c>
      <c r="B42" s="381" t="s">
        <v>411</v>
      </c>
      <c r="C42" s="382" t="s">
        <v>422</v>
      </c>
      <c r="D42" s="383">
        <v>7899898602266</v>
      </c>
      <c r="E42" s="394">
        <v>21069030</v>
      </c>
      <c r="F42" s="385" t="s">
        <v>1044</v>
      </c>
      <c r="G42" s="386" t="s">
        <v>283</v>
      </c>
      <c r="H42" s="386" t="s">
        <v>1126</v>
      </c>
      <c r="I42" s="386">
        <v>0</v>
      </c>
      <c r="J42" s="386" t="s">
        <v>283</v>
      </c>
      <c r="K42" s="386" t="s">
        <v>1127</v>
      </c>
      <c r="L42" s="386" t="s">
        <v>1020</v>
      </c>
      <c r="M42" s="384">
        <v>100</v>
      </c>
      <c r="N42" s="387">
        <v>8.7888888888888896</v>
      </c>
      <c r="O42" s="388">
        <v>26.366666666666667</v>
      </c>
      <c r="P42" s="389" t="s">
        <v>283</v>
      </c>
      <c r="Q42" s="390" t="s">
        <v>283</v>
      </c>
      <c r="R42" s="390" t="s">
        <v>283</v>
      </c>
      <c r="S42" s="390" t="s">
        <v>283</v>
      </c>
      <c r="T42" s="390" t="s">
        <v>283</v>
      </c>
      <c r="U42" s="390">
        <f t="shared" si="8"/>
        <v>26.366666666666667</v>
      </c>
      <c r="V42" s="390" t="s">
        <v>283</v>
      </c>
      <c r="W42" s="390" t="s">
        <v>283</v>
      </c>
      <c r="X42" s="390" t="s">
        <v>283</v>
      </c>
      <c r="Y42" s="390" t="s">
        <v>283</v>
      </c>
      <c r="Z42" s="390" t="s">
        <v>283</v>
      </c>
      <c r="AA42" s="390">
        <f t="shared" si="9"/>
        <v>26.366666666666667</v>
      </c>
      <c r="AB42" s="390" t="s">
        <v>283</v>
      </c>
      <c r="AC42" s="390" t="s">
        <v>283</v>
      </c>
      <c r="AD42" s="390" t="s">
        <v>283</v>
      </c>
      <c r="AE42" s="390" t="s">
        <v>283</v>
      </c>
      <c r="AF42" s="390" t="s">
        <v>283</v>
      </c>
      <c r="AG42" s="390" t="s">
        <v>283</v>
      </c>
      <c r="AH42" s="390" t="s">
        <v>283</v>
      </c>
      <c r="AI42" s="390" t="s">
        <v>283</v>
      </c>
      <c r="AJ42" s="390" t="s">
        <v>283</v>
      </c>
      <c r="AK42" s="390" t="s">
        <v>283</v>
      </c>
      <c r="AL42" s="390" t="s">
        <v>283</v>
      </c>
      <c r="AM42" s="390" t="s">
        <v>283</v>
      </c>
      <c r="AN42" s="390" t="s">
        <v>283</v>
      </c>
      <c r="AO42" s="390" t="s">
        <v>283</v>
      </c>
      <c r="AP42" s="390" t="s">
        <v>283</v>
      </c>
      <c r="AQ42" s="390" t="s">
        <v>283</v>
      </c>
      <c r="AR42" s="390" t="s">
        <v>283</v>
      </c>
      <c r="AS42" s="390">
        <f t="shared" si="10"/>
        <v>26.366666666666667</v>
      </c>
      <c r="AT42" s="390" t="s">
        <v>283</v>
      </c>
      <c r="AU42" s="390" t="s">
        <v>283</v>
      </c>
      <c r="AV42" s="390" t="s">
        <v>283</v>
      </c>
      <c r="AW42" s="390" t="s">
        <v>283</v>
      </c>
      <c r="AX42" s="390" t="s">
        <v>283</v>
      </c>
      <c r="AY42" s="390">
        <f t="shared" si="11"/>
        <v>26.366666666666667</v>
      </c>
      <c r="AZ42" s="390" t="s">
        <v>283</v>
      </c>
      <c r="BA42" s="390" t="s">
        <v>283</v>
      </c>
      <c r="BB42" s="390" t="s">
        <v>283</v>
      </c>
      <c r="BC42" s="390" t="s">
        <v>283</v>
      </c>
      <c r="BD42" s="390" t="s">
        <v>283</v>
      </c>
      <c r="BE42" s="390" t="s">
        <v>283</v>
      </c>
      <c r="BF42" s="390" t="s">
        <v>283</v>
      </c>
      <c r="BG42" s="390" t="s">
        <v>283</v>
      </c>
      <c r="BH42" s="390" t="s">
        <v>283</v>
      </c>
      <c r="BI42" s="390" t="s">
        <v>283</v>
      </c>
      <c r="BJ42" s="390" t="s">
        <v>283</v>
      </c>
      <c r="BK42" s="390" t="s">
        <v>283</v>
      </c>
      <c r="BL42" s="390" t="s">
        <v>283</v>
      </c>
      <c r="BM42" s="390" t="s">
        <v>283</v>
      </c>
      <c r="BN42" s="390" t="s">
        <v>283</v>
      </c>
      <c r="BO42" s="391" t="s">
        <v>28</v>
      </c>
      <c r="BP42" s="391" t="s">
        <v>29</v>
      </c>
      <c r="BQ42" s="383" t="s">
        <v>1127</v>
      </c>
    </row>
    <row r="43" spans="1:69" x14ac:dyDescent="0.25">
      <c r="A43" s="392">
        <v>15000492</v>
      </c>
      <c r="B43" s="381" t="s">
        <v>411</v>
      </c>
      <c r="C43" s="382" t="s">
        <v>422</v>
      </c>
      <c r="D43" s="383">
        <v>7899898602259</v>
      </c>
      <c r="E43" s="394">
        <v>21069030</v>
      </c>
      <c r="F43" s="385" t="s">
        <v>1132</v>
      </c>
      <c r="G43" s="386" t="s">
        <v>283</v>
      </c>
      <c r="H43" s="386" t="s">
        <v>1126</v>
      </c>
      <c r="I43" s="386">
        <v>0</v>
      </c>
      <c r="J43" s="386" t="s">
        <v>283</v>
      </c>
      <c r="K43" s="386" t="s">
        <v>1127</v>
      </c>
      <c r="L43" s="386" t="s">
        <v>1020</v>
      </c>
      <c r="M43" s="384">
        <v>100</v>
      </c>
      <c r="N43" s="387">
        <v>8.7888888888888896</v>
      </c>
      <c r="O43" s="388">
        <v>26.366666666666667</v>
      </c>
      <c r="P43" s="389" t="s">
        <v>283</v>
      </c>
      <c r="Q43" s="390" t="s">
        <v>283</v>
      </c>
      <c r="R43" s="390" t="s">
        <v>283</v>
      </c>
      <c r="S43" s="390" t="s">
        <v>283</v>
      </c>
      <c r="T43" s="390" t="s">
        <v>283</v>
      </c>
      <c r="U43" s="390">
        <f t="shared" si="8"/>
        <v>26.366666666666667</v>
      </c>
      <c r="V43" s="390" t="s">
        <v>283</v>
      </c>
      <c r="W43" s="390" t="s">
        <v>283</v>
      </c>
      <c r="X43" s="390" t="s">
        <v>283</v>
      </c>
      <c r="Y43" s="390" t="s">
        <v>283</v>
      </c>
      <c r="Z43" s="390" t="s">
        <v>283</v>
      </c>
      <c r="AA43" s="390">
        <f t="shared" si="9"/>
        <v>26.366666666666667</v>
      </c>
      <c r="AB43" s="390" t="s">
        <v>283</v>
      </c>
      <c r="AC43" s="390" t="s">
        <v>283</v>
      </c>
      <c r="AD43" s="390" t="s">
        <v>283</v>
      </c>
      <c r="AE43" s="390" t="s">
        <v>283</v>
      </c>
      <c r="AF43" s="390" t="s">
        <v>283</v>
      </c>
      <c r="AG43" s="390" t="s">
        <v>283</v>
      </c>
      <c r="AH43" s="390" t="s">
        <v>283</v>
      </c>
      <c r="AI43" s="390" t="s">
        <v>283</v>
      </c>
      <c r="AJ43" s="390" t="s">
        <v>283</v>
      </c>
      <c r="AK43" s="390" t="s">
        <v>283</v>
      </c>
      <c r="AL43" s="390" t="s">
        <v>283</v>
      </c>
      <c r="AM43" s="390" t="s">
        <v>283</v>
      </c>
      <c r="AN43" s="390" t="s">
        <v>283</v>
      </c>
      <c r="AO43" s="390" t="s">
        <v>283</v>
      </c>
      <c r="AP43" s="390" t="s">
        <v>283</v>
      </c>
      <c r="AQ43" s="390" t="s">
        <v>283</v>
      </c>
      <c r="AR43" s="390" t="s">
        <v>283</v>
      </c>
      <c r="AS43" s="390">
        <f t="shared" si="10"/>
        <v>26.366666666666667</v>
      </c>
      <c r="AT43" s="390" t="s">
        <v>283</v>
      </c>
      <c r="AU43" s="390" t="s">
        <v>283</v>
      </c>
      <c r="AV43" s="390" t="s">
        <v>283</v>
      </c>
      <c r="AW43" s="390" t="s">
        <v>283</v>
      </c>
      <c r="AX43" s="390" t="s">
        <v>283</v>
      </c>
      <c r="AY43" s="390">
        <f t="shared" si="11"/>
        <v>26.366666666666667</v>
      </c>
      <c r="AZ43" s="390" t="s">
        <v>283</v>
      </c>
      <c r="BA43" s="390" t="s">
        <v>283</v>
      </c>
      <c r="BB43" s="390" t="s">
        <v>283</v>
      </c>
      <c r="BC43" s="390" t="s">
        <v>283</v>
      </c>
      <c r="BD43" s="390" t="s">
        <v>283</v>
      </c>
      <c r="BE43" s="390" t="s">
        <v>283</v>
      </c>
      <c r="BF43" s="390" t="s">
        <v>283</v>
      </c>
      <c r="BG43" s="390" t="s">
        <v>283</v>
      </c>
      <c r="BH43" s="390" t="s">
        <v>283</v>
      </c>
      <c r="BI43" s="390" t="s">
        <v>283</v>
      </c>
      <c r="BJ43" s="390" t="s">
        <v>283</v>
      </c>
      <c r="BK43" s="390" t="s">
        <v>283</v>
      </c>
      <c r="BL43" s="390" t="s">
        <v>283</v>
      </c>
      <c r="BM43" s="390" t="s">
        <v>283</v>
      </c>
      <c r="BN43" s="390" t="s">
        <v>283</v>
      </c>
      <c r="BO43" s="391" t="s">
        <v>28</v>
      </c>
      <c r="BP43" s="391" t="s">
        <v>29</v>
      </c>
      <c r="BQ43" s="383" t="s">
        <v>1127</v>
      </c>
    </row>
    <row r="44" spans="1:69" x14ac:dyDescent="0.25">
      <c r="A44" s="392">
        <v>15000162</v>
      </c>
      <c r="B44" s="381" t="s">
        <v>124</v>
      </c>
      <c r="C44" s="382" t="s">
        <v>421</v>
      </c>
      <c r="D44" s="383">
        <v>7898133137334</v>
      </c>
      <c r="E44" s="384">
        <v>30039039</v>
      </c>
      <c r="F44" s="385" t="s">
        <v>327</v>
      </c>
      <c r="G44" s="386" t="s">
        <v>283</v>
      </c>
      <c r="H44" s="386" t="s">
        <v>1126</v>
      </c>
      <c r="I44" s="386">
        <v>0</v>
      </c>
      <c r="J44" s="386" t="s">
        <v>283</v>
      </c>
      <c r="K44" s="386" t="s">
        <v>1127</v>
      </c>
      <c r="L44" s="386" t="s">
        <v>1020</v>
      </c>
      <c r="M44" s="384">
        <v>30</v>
      </c>
      <c r="N44" s="387">
        <v>8.3222222222222229</v>
      </c>
      <c r="O44" s="388">
        <v>24.355821963907609</v>
      </c>
      <c r="P44" s="389" t="s">
        <v>283</v>
      </c>
      <c r="Q44" s="390" t="s">
        <v>283</v>
      </c>
      <c r="R44" s="390" t="s">
        <v>283</v>
      </c>
      <c r="S44" s="390" t="s">
        <v>283</v>
      </c>
      <c r="T44" s="390" t="s">
        <v>283</v>
      </c>
      <c r="U44" s="390">
        <f t="shared" si="8"/>
        <v>24.355821963907609</v>
      </c>
      <c r="V44" s="390" t="s">
        <v>283</v>
      </c>
      <c r="W44" s="390" t="s">
        <v>283</v>
      </c>
      <c r="X44" s="390" t="s">
        <v>283</v>
      </c>
      <c r="Y44" s="390" t="s">
        <v>283</v>
      </c>
      <c r="Z44" s="390" t="s">
        <v>283</v>
      </c>
      <c r="AA44" s="390">
        <f t="shared" si="9"/>
        <v>24.355821963907609</v>
      </c>
      <c r="AB44" s="390" t="s">
        <v>283</v>
      </c>
      <c r="AC44" s="390" t="s">
        <v>283</v>
      </c>
      <c r="AD44" s="390" t="s">
        <v>283</v>
      </c>
      <c r="AE44" s="390" t="s">
        <v>283</v>
      </c>
      <c r="AF44" s="390" t="s">
        <v>283</v>
      </c>
      <c r="AG44" s="390" t="s">
        <v>283</v>
      </c>
      <c r="AH44" s="390" t="s">
        <v>283</v>
      </c>
      <c r="AI44" s="390" t="s">
        <v>283</v>
      </c>
      <c r="AJ44" s="390" t="s">
        <v>283</v>
      </c>
      <c r="AK44" s="390" t="s">
        <v>283</v>
      </c>
      <c r="AL44" s="390" t="s">
        <v>283</v>
      </c>
      <c r="AM44" s="390" t="s">
        <v>283</v>
      </c>
      <c r="AN44" s="390" t="s">
        <v>283</v>
      </c>
      <c r="AO44" s="390" t="s">
        <v>283</v>
      </c>
      <c r="AP44" s="390" t="s">
        <v>283</v>
      </c>
      <c r="AQ44" s="390" t="s">
        <v>283</v>
      </c>
      <c r="AR44" s="390" t="s">
        <v>283</v>
      </c>
      <c r="AS44" s="390">
        <f t="shared" si="10"/>
        <v>24.355821963907609</v>
      </c>
      <c r="AT44" s="390" t="s">
        <v>283</v>
      </c>
      <c r="AU44" s="390" t="s">
        <v>283</v>
      </c>
      <c r="AV44" s="390" t="s">
        <v>283</v>
      </c>
      <c r="AW44" s="390" t="s">
        <v>283</v>
      </c>
      <c r="AX44" s="390" t="s">
        <v>283</v>
      </c>
      <c r="AY44" s="390">
        <f t="shared" si="11"/>
        <v>24.355821963907609</v>
      </c>
      <c r="AZ44" s="390" t="s">
        <v>283</v>
      </c>
      <c r="BA44" s="390" t="s">
        <v>283</v>
      </c>
      <c r="BB44" s="390" t="s">
        <v>283</v>
      </c>
      <c r="BC44" s="390" t="s">
        <v>283</v>
      </c>
      <c r="BD44" s="390" t="s">
        <v>283</v>
      </c>
      <c r="BE44" s="390" t="s">
        <v>283</v>
      </c>
      <c r="BF44" s="390" t="s">
        <v>283</v>
      </c>
      <c r="BG44" s="390" t="s">
        <v>283</v>
      </c>
      <c r="BH44" s="390" t="s">
        <v>283</v>
      </c>
      <c r="BI44" s="390" t="s">
        <v>283</v>
      </c>
      <c r="BJ44" s="390" t="s">
        <v>283</v>
      </c>
      <c r="BK44" s="390" t="s">
        <v>283</v>
      </c>
      <c r="BL44" s="390" t="s">
        <v>283</v>
      </c>
      <c r="BM44" s="390" t="s">
        <v>283</v>
      </c>
      <c r="BN44" s="390" t="s">
        <v>283</v>
      </c>
      <c r="BO44" s="391" t="s">
        <v>52</v>
      </c>
      <c r="BP44" s="391" t="s">
        <v>53</v>
      </c>
      <c r="BQ44" s="383" t="s">
        <v>1127</v>
      </c>
    </row>
    <row r="45" spans="1:69" x14ac:dyDescent="0.25">
      <c r="A45" s="392">
        <v>15000163</v>
      </c>
      <c r="B45" s="381" t="s">
        <v>124</v>
      </c>
      <c r="C45" s="382" t="s">
        <v>421</v>
      </c>
      <c r="D45" s="383">
        <v>7898133137372</v>
      </c>
      <c r="E45" s="384">
        <v>30039039</v>
      </c>
      <c r="F45" s="385" t="s">
        <v>328</v>
      </c>
      <c r="G45" s="386" t="s">
        <v>283</v>
      </c>
      <c r="H45" s="386" t="s">
        <v>1126</v>
      </c>
      <c r="I45" s="386">
        <v>0</v>
      </c>
      <c r="J45" s="386" t="s">
        <v>283</v>
      </c>
      <c r="K45" s="386" t="s">
        <v>1127</v>
      </c>
      <c r="L45" s="386" t="s">
        <v>1020</v>
      </c>
      <c r="M45" s="384">
        <v>30</v>
      </c>
      <c r="N45" s="387">
        <v>8.3222222222222229</v>
      </c>
      <c r="O45" s="388">
        <v>24.327330881664803</v>
      </c>
      <c r="P45" s="389" t="s">
        <v>283</v>
      </c>
      <c r="Q45" s="390" t="s">
        <v>283</v>
      </c>
      <c r="R45" s="390" t="s">
        <v>283</v>
      </c>
      <c r="S45" s="390" t="s">
        <v>283</v>
      </c>
      <c r="T45" s="390" t="s">
        <v>283</v>
      </c>
      <c r="U45" s="390">
        <f t="shared" si="8"/>
        <v>24.327330881664803</v>
      </c>
      <c r="V45" s="390" t="s">
        <v>283</v>
      </c>
      <c r="W45" s="390" t="s">
        <v>283</v>
      </c>
      <c r="X45" s="390" t="s">
        <v>283</v>
      </c>
      <c r="Y45" s="390" t="s">
        <v>283</v>
      </c>
      <c r="Z45" s="390" t="s">
        <v>283</v>
      </c>
      <c r="AA45" s="390">
        <f t="shared" si="9"/>
        <v>24.327330881664803</v>
      </c>
      <c r="AB45" s="390" t="s">
        <v>283</v>
      </c>
      <c r="AC45" s="390" t="s">
        <v>283</v>
      </c>
      <c r="AD45" s="390" t="s">
        <v>283</v>
      </c>
      <c r="AE45" s="390" t="s">
        <v>283</v>
      </c>
      <c r="AF45" s="390" t="s">
        <v>283</v>
      </c>
      <c r="AG45" s="390" t="s">
        <v>283</v>
      </c>
      <c r="AH45" s="390" t="s">
        <v>283</v>
      </c>
      <c r="AI45" s="390" t="s">
        <v>283</v>
      </c>
      <c r="AJ45" s="390" t="s">
        <v>283</v>
      </c>
      <c r="AK45" s="390" t="s">
        <v>283</v>
      </c>
      <c r="AL45" s="390" t="s">
        <v>283</v>
      </c>
      <c r="AM45" s="390" t="s">
        <v>283</v>
      </c>
      <c r="AN45" s="390" t="s">
        <v>283</v>
      </c>
      <c r="AO45" s="390" t="s">
        <v>283</v>
      </c>
      <c r="AP45" s="390" t="s">
        <v>283</v>
      </c>
      <c r="AQ45" s="390" t="s">
        <v>283</v>
      </c>
      <c r="AR45" s="390" t="s">
        <v>283</v>
      </c>
      <c r="AS45" s="390">
        <f t="shared" si="10"/>
        <v>24.327330881664803</v>
      </c>
      <c r="AT45" s="390" t="s">
        <v>283</v>
      </c>
      <c r="AU45" s="390" t="s">
        <v>283</v>
      </c>
      <c r="AV45" s="390" t="s">
        <v>283</v>
      </c>
      <c r="AW45" s="390" t="s">
        <v>283</v>
      </c>
      <c r="AX45" s="390" t="s">
        <v>283</v>
      </c>
      <c r="AY45" s="390">
        <f t="shared" si="11"/>
        <v>24.327330881664803</v>
      </c>
      <c r="AZ45" s="390" t="s">
        <v>283</v>
      </c>
      <c r="BA45" s="390" t="s">
        <v>283</v>
      </c>
      <c r="BB45" s="390" t="s">
        <v>283</v>
      </c>
      <c r="BC45" s="390" t="s">
        <v>283</v>
      </c>
      <c r="BD45" s="390" t="s">
        <v>283</v>
      </c>
      <c r="BE45" s="390" t="s">
        <v>283</v>
      </c>
      <c r="BF45" s="390" t="s">
        <v>283</v>
      </c>
      <c r="BG45" s="390" t="s">
        <v>283</v>
      </c>
      <c r="BH45" s="390" t="s">
        <v>283</v>
      </c>
      <c r="BI45" s="390" t="s">
        <v>283</v>
      </c>
      <c r="BJ45" s="390" t="s">
        <v>283</v>
      </c>
      <c r="BK45" s="390" t="s">
        <v>283</v>
      </c>
      <c r="BL45" s="390" t="s">
        <v>283</v>
      </c>
      <c r="BM45" s="390" t="s">
        <v>283</v>
      </c>
      <c r="BN45" s="390" t="s">
        <v>283</v>
      </c>
      <c r="BO45" s="391" t="s">
        <v>52</v>
      </c>
      <c r="BP45" s="391" t="s">
        <v>53</v>
      </c>
      <c r="BQ45" s="383" t="s">
        <v>1127</v>
      </c>
    </row>
    <row r="46" spans="1:69" x14ac:dyDescent="0.25">
      <c r="A46" s="392">
        <v>15000164</v>
      </c>
      <c r="B46" s="381" t="s">
        <v>124</v>
      </c>
      <c r="C46" s="382" t="s">
        <v>421</v>
      </c>
      <c r="D46" s="383">
        <v>7898133137310</v>
      </c>
      <c r="E46" s="384">
        <v>30039039</v>
      </c>
      <c r="F46" s="385" t="s">
        <v>329</v>
      </c>
      <c r="G46" s="386" t="s">
        <v>283</v>
      </c>
      <c r="H46" s="386" t="s">
        <v>1126</v>
      </c>
      <c r="I46" s="386">
        <v>0</v>
      </c>
      <c r="J46" s="386" t="s">
        <v>283</v>
      </c>
      <c r="K46" s="386" t="s">
        <v>1127</v>
      </c>
      <c r="L46" s="386" t="s">
        <v>1020</v>
      </c>
      <c r="M46" s="384">
        <v>30</v>
      </c>
      <c r="N46" s="387">
        <v>8.3222222222222229</v>
      </c>
      <c r="O46" s="388">
        <v>24.335016065570404</v>
      </c>
      <c r="P46" s="389" t="s">
        <v>283</v>
      </c>
      <c r="Q46" s="390" t="s">
        <v>283</v>
      </c>
      <c r="R46" s="390" t="s">
        <v>283</v>
      </c>
      <c r="S46" s="390" t="s">
        <v>283</v>
      </c>
      <c r="T46" s="390" t="s">
        <v>283</v>
      </c>
      <c r="U46" s="390">
        <f t="shared" si="8"/>
        <v>24.335016065570404</v>
      </c>
      <c r="V46" s="390" t="s">
        <v>283</v>
      </c>
      <c r="W46" s="390" t="s">
        <v>283</v>
      </c>
      <c r="X46" s="390" t="s">
        <v>283</v>
      </c>
      <c r="Y46" s="390" t="s">
        <v>283</v>
      </c>
      <c r="Z46" s="390" t="s">
        <v>283</v>
      </c>
      <c r="AA46" s="390">
        <f t="shared" si="9"/>
        <v>24.335016065570404</v>
      </c>
      <c r="AB46" s="390" t="s">
        <v>283</v>
      </c>
      <c r="AC46" s="390" t="s">
        <v>283</v>
      </c>
      <c r="AD46" s="390" t="s">
        <v>283</v>
      </c>
      <c r="AE46" s="390" t="s">
        <v>283</v>
      </c>
      <c r="AF46" s="390" t="s">
        <v>283</v>
      </c>
      <c r="AG46" s="390" t="s">
        <v>283</v>
      </c>
      <c r="AH46" s="390" t="s">
        <v>283</v>
      </c>
      <c r="AI46" s="390" t="s">
        <v>283</v>
      </c>
      <c r="AJ46" s="390" t="s">
        <v>283</v>
      </c>
      <c r="AK46" s="390" t="s">
        <v>283</v>
      </c>
      <c r="AL46" s="390" t="s">
        <v>283</v>
      </c>
      <c r="AM46" s="390" t="s">
        <v>283</v>
      </c>
      <c r="AN46" s="390" t="s">
        <v>283</v>
      </c>
      <c r="AO46" s="390" t="s">
        <v>283</v>
      </c>
      <c r="AP46" s="390" t="s">
        <v>283</v>
      </c>
      <c r="AQ46" s="390" t="s">
        <v>283</v>
      </c>
      <c r="AR46" s="390" t="s">
        <v>283</v>
      </c>
      <c r="AS46" s="390">
        <f t="shared" si="10"/>
        <v>24.335016065570404</v>
      </c>
      <c r="AT46" s="390" t="s">
        <v>283</v>
      </c>
      <c r="AU46" s="390" t="s">
        <v>283</v>
      </c>
      <c r="AV46" s="390" t="s">
        <v>283</v>
      </c>
      <c r="AW46" s="390" t="s">
        <v>283</v>
      </c>
      <c r="AX46" s="390" t="s">
        <v>283</v>
      </c>
      <c r="AY46" s="390">
        <f t="shared" si="11"/>
        <v>24.335016065570404</v>
      </c>
      <c r="AZ46" s="390" t="s">
        <v>283</v>
      </c>
      <c r="BA46" s="390" t="s">
        <v>283</v>
      </c>
      <c r="BB46" s="390" t="s">
        <v>283</v>
      </c>
      <c r="BC46" s="390" t="s">
        <v>283</v>
      </c>
      <c r="BD46" s="390" t="s">
        <v>283</v>
      </c>
      <c r="BE46" s="390" t="s">
        <v>283</v>
      </c>
      <c r="BF46" s="390" t="s">
        <v>283</v>
      </c>
      <c r="BG46" s="390" t="s">
        <v>283</v>
      </c>
      <c r="BH46" s="390" t="s">
        <v>283</v>
      </c>
      <c r="BI46" s="390" t="s">
        <v>283</v>
      </c>
      <c r="BJ46" s="390" t="s">
        <v>283</v>
      </c>
      <c r="BK46" s="390" t="s">
        <v>283</v>
      </c>
      <c r="BL46" s="390" t="s">
        <v>283</v>
      </c>
      <c r="BM46" s="390" t="s">
        <v>283</v>
      </c>
      <c r="BN46" s="390" t="s">
        <v>283</v>
      </c>
      <c r="BO46" s="391" t="s">
        <v>52</v>
      </c>
      <c r="BP46" s="391" t="s">
        <v>53</v>
      </c>
      <c r="BQ46" s="383" t="s">
        <v>1127</v>
      </c>
    </row>
    <row r="47" spans="1:69" x14ac:dyDescent="0.25">
      <c r="A47" s="392">
        <v>15000165</v>
      </c>
      <c r="B47" s="381" t="s">
        <v>124</v>
      </c>
      <c r="C47" s="382" t="s">
        <v>421</v>
      </c>
      <c r="D47" s="383">
        <v>7898133137396</v>
      </c>
      <c r="E47" s="384">
        <v>30039039</v>
      </c>
      <c r="F47" s="385" t="s">
        <v>330</v>
      </c>
      <c r="G47" s="386" t="s">
        <v>283</v>
      </c>
      <c r="H47" s="386" t="s">
        <v>1126</v>
      </c>
      <c r="I47" s="386">
        <v>0</v>
      </c>
      <c r="J47" s="386" t="s">
        <v>283</v>
      </c>
      <c r="K47" s="386" t="s">
        <v>1127</v>
      </c>
      <c r="L47" s="386" t="s">
        <v>1020</v>
      </c>
      <c r="M47" s="384">
        <v>30</v>
      </c>
      <c r="N47" s="387">
        <v>8.3222222222222229</v>
      </c>
      <c r="O47" s="388">
        <v>24.408200708950599</v>
      </c>
      <c r="P47" s="389" t="s">
        <v>283</v>
      </c>
      <c r="Q47" s="390" t="s">
        <v>283</v>
      </c>
      <c r="R47" s="390" t="s">
        <v>283</v>
      </c>
      <c r="S47" s="390" t="s">
        <v>283</v>
      </c>
      <c r="T47" s="390" t="s">
        <v>283</v>
      </c>
      <c r="U47" s="390">
        <f t="shared" si="8"/>
        <v>24.408200708950599</v>
      </c>
      <c r="V47" s="390" t="s">
        <v>283</v>
      </c>
      <c r="W47" s="390" t="s">
        <v>283</v>
      </c>
      <c r="X47" s="390" t="s">
        <v>283</v>
      </c>
      <c r="Y47" s="390" t="s">
        <v>283</v>
      </c>
      <c r="Z47" s="390" t="s">
        <v>283</v>
      </c>
      <c r="AA47" s="390">
        <f t="shared" si="9"/>
        <v>24.408200708950599</v>
      </c>
      <c r="AB47" s="390" t="s">
        <v>283</v>
      </c>
      <c r="AC47" s="390" t="s">
        <v>283</v>
      </c>
      <c r="AD47" s="390" t="s">
        <v>283</v>
      </c>
      <c r="AE47" s="390" t="s">
        <v>283</v>
      </c>
      <c r="AF47" s="390" t="s">
        <v>283</v>
      </c>
      <c r="AG47" s="390" t="s">
        <v>283</v>
      </c>
      <c r="AH47" s="390" t="s">
        <v>283</v>
      </c>
      <c r="AI47" s="390" t="s">
        <v>283</v>
      </c>
      <c r="AJ47" s="390" t="s">
        <v>283</v>
      </c>
      <c r="AK47" s="390" t="s">
        <v>283</v>
      </c>
      <c r="AL47" s="390" t="s">
        <v>283</v>
      </c>
      <c r="AM47" s="390" t="s">
        <v>283</v>
      </c>
      <c r="AN47" s="390" t="s">
        <v>283</v>
      </c>
      <c r="AO47" s="390" t="s">
        <v>283</v>
      </c>
      <c r="AP47" s="390" t="s">
        <v>283</v>
      </c>
      <c r="AQ47" s="390" t="s">
        <v>283</v>
      </c>
      <c r="AR47" s="390" t="s">
        <v>283</v>
      </c>
      <c r="AS47" s="390">
        <f t="shared" si="10"/>
        <v>24.408200708950599</v>
      </c>
      <c r="AT47" s="390" t="s">
        <v>283</v>
      </c>
      <c r="AU47" s="390" t="s">
        <v>283</v>
      </c>
      <c r="AV47" s="390" t="s">
        <v>283</v>
      </c>
      <c r="AW47" s="390" t="s">
        <v>283</v>
      </c>
      <c r="AX47" s="390" t="s">
        <v>283</v>
      </c>
      <c r="AY47" s="390">
        <f t="shared" si="11"/>
        <v>24.408200708950599</v>
      </c>
      <c r="AZ47" s="390" t="s">
        <v>283</v>
      </c>
      <c r="BA47" s="390" t="s">
        <v>283</v>
      </c>
      <c r="BB47" s="390" t="s">
        <v>283</v>
      </c>
      <c r="BC47" s="390" t="s">
        <v>283</v>
      </c>
      <c r="BD47" s="390" t="s">
        <v>283</v>
      </c>
      <c r="BE47" s="390" t="s">
        <v>283</v>
      </c>
      <c r="BF47" s="390" t="s">
        <v>283</v>
      </c>
      <c r="BG47" s="390" t="s">
        <v>283</v>
      </c>
      <c r="BH47" s="390" t="s">
        <v>283</v>
      </c>
      <c r="BI47" s="390" t="s">
        <v>283</v>
      </c>
      <c r="BJ47" s="390" t="s">
        <v>283</v>
      </c>
      <c r="BK47" s="390" t="s">
        <v>283</v>
      </c>
      <c r="BL47" s="390" t="s">
        <v>283</v>
      </c>
      <c r="BM47" s="390" t="s">
        <v>283</v>
      </c>
      <c r="BN47" s="390" t="s">
        <v>283</v>
      </c>
      <c r="BO47" s="391" t="s">
        <v>52</v>
      </c>
      <c r="BP47" s="391" t="s">
        <v>53</v>
      </c>
      <c r="BQ47" s="383" t="s">
        <v>1127</v>
      </c>
    </row>
    <row r="48" spans="1:69" x14ac:dyDescent="0.25">
      <c r="A48" s="392">
        <v>15000166</v>
      </c>
      <c r="B48" s="381" t="s">
        <v>124</v>
      </c>
      <c r="C48" s="382" t="s">
        <v>421</v>
      </c>
      <c r="D48" s="383">
        <v>7898133137358</v>
      </c>
      <c r="E48" s="384">
        <v>30039039</v>
      </c>
      <c r="F48" s="385" t="s">
        <v>331</v>
      </c>
      <c r="G48" s="386" t="s">
        <v>283</v>
      </c>
      <c r="H48" s="386" t="s">
        <v>1126</v>
      </c>
      <c r="I48" s="386">
        <v>0</v>
      </c>
      <c r="J48" s="386" t="s">
        <v>283</v>
      </c>
      <c r="K48" s="386" t="s">
        <v>1127</v>
      </c>
      <c r="L48" s="386" t="s">
        <v>1020</v>
      </c>
      <c r="M48" s="384">
        <v>30</v>
      </c>
      <c r="N48" s="387">
        <v>8.3222222222222229</v>
      </c>
      <c r="O48" s="388">
        <v>24.359445816687746</v>
      </c>
      <c r="P48" s="389" t="s">
        <v>283</v>
      </c>
      <c r="Q48" s="390" t="s">
        <v>283</v>
      </c>
      <c r="R48" s="390" t="s">
        <v>283</v>
      </c>
      <c r="S48" s="390" t="s">
        <v>283</v>
      </c>
      <c r="T48" s="390" t="s">
        <v>283</v>
      </c>
      <c r="U48" s="390">
        <f t="shared" si="8"/>
        <v>24.359445816687746</v>
      </c>
      <c r="V48" s="390" t="s">
        <v>283</v>
      </c>
      <c r="W48" s="390" t="s">
        <v>283</v>
      </c>
      <c r="X48" s="390" t="s">
        <v>283</v>
      </c>
      <c r="Y48" s="390" t="s">
        <v>283</v>
      </c>
      <c r="Z48" s="390" t="s">
        <v>283</v>
      </c>
      <c r="AA48" s="390">
        <f t="shared" si="9"/>
        <v>24.359445816687746</v>
      </c>
      <c r="AB48" s="390" t="s">
        <v>283</v>
      </c>
      <c r="AC48" s="390" t="s">
        <v>283</v>
      </c>
      <c r="AD48" s="390" t="s">
        <v>283</v>
      </c>
      <c r="AE48" s="390" t="s">
        <v>283</v>
      </c>
      <c r="AF48" s="390" t="s">
        <v>283</v>
      </c>
      <c r="AG48" s="390" t="s">
        <v>283</v>
      </c>
      <c r="AH48" s="390" t="s">
        <v>283</v>
      </c>
      <c r="AI48" s="390" t="s">
        <v>283</v>
      </c>
      <c r="AJ48" s="390" t="s">
        <v>283</v>
      </c>
      <c r="AK48" s="390" t="s">
        <v>283</v>
      </c>
      <c r="AL48" s="390" t="s">
        <v>283</v>
      </c>
      <c r="AM48" s="390" t="s">
        <v>283</v>
      </c>
      <c r="AN48" s="390" t="s">
        <v>283</v>
      </c>
      <c r="AO48" s="390" t="s">
        <v>283</v>
      </c>
      <c r="AP48" s="390" t="s">
        <v>283</v>
      </c>
      <c r="AQ48" s="390" t="s">
        <v>283</v>
      </c>
      <c r="AR48" s="390" t="s">
        <v>283</v>
      </c>
      <c r="AS48" s="390">
        <f t="shared" si="10"/>
        <v>24.359445816687746</v>
      </c>
      <c r="AT48" s="390" t="s">
        <v>283</v>
      </c>
      <c r="AU48" s="390" t="s">
        <v>283</v>
      </c>
      <c r="AV48" s="390" t="s">
        <v>283</v>
      </c>
      <c r="AW48" s="390" t="s">
        <v>283</v>
      </c>
      <c r="AX48" s="390" t="s">
        <v>283</v>
      </c>
      <c r="AY48" s="390">
        <f t="shared" si="11"/>
        <v>24.359445816687746</v>
      </c>
      <c r="AZ48" s="390" t="s">
        <v>283</v>
      </c>
      <c r="BA48" s="390" t="s">
        <v>283</v>
      </c>
      <c r="BB48" s="390" t="s">
        <v>283</v>
      </c>
      <c r="BC48" s="390" t="s">
        <v>283</v>
      </c>
      <c r="BD48" s="390" t="s">
        <v>283</v>
      </c>
      <c r="BE48" s="390" t="s">
        <v>283</v>
      </c>
      <c r="BF48" s="390" t="s">
        <v>283</v>
      </c>
      <c r="BG48" s="390" t="s">
        <v>283</v>
      </c>
      <c r="BH48" s="390" t="s">
        <v>283</v>
      </c>
      <c r="BI48" s="390" t="s">
        <v>283</v>
      </c>
      <c r="BJ48" s="390" t="s">
        <v>283</v>
      </c>
      <c r="BK48" s="390" t="s">
        <v>283</v>
      </c>
      <c r="BL48" s="390" t="s">
        <v>283</v>
      </c>
      <c r="BM48" s="390" t="s">
        <v>283</v>
      </c>
      <c r="BN48" s="390" t="s">
        <v>283</v>
      </c>
      <c r="BO48" s="391" t="s">
        <v>52</v>
      </c>
      <c r="BP48" s="391" t="s">
        <v>53</v>
      </c>
      <c r="BQ48" s="383" t="s">
        <v>1127</v>
      </c>
    </row>
    <row r="49" spans="1:69" x14ac:dyDescent="0.25">
      <c r="A49" s="392">
        <v>15000086</v>
      </c>
      <c r="B49" s="381" t="s">
        <v>124</v>
      </c>
      <c r="C49" s="382" t="s">
        <v>421</v>
      </c>
      <c r="D49" s="383">
        <v>7898133134760</v>
      </c>
      <c r="E49" s="384">
        <v>30049029</v>
      </c>
      <c r="F49" s="385" t="s">
        <v>333</v>
      </c>
      <c r="G49" s="386" t="s">
        <v>283</v>
      </c>
      <c r="H49" s="386" t="s">
        <v>1126</v>
      </c>
      <c r="I49" s="386">
        <v>0</v>
      </c>
      <c r="J49" s="386" t="s">
        <v>283</v>
      </c>
      <c r="K49" s="386" t="s">
        <v>1127</v>
      </c>
      <c r="L49" s="386" t="s">
        <v>1020</v>
      </c>
      <c r="M49" s="384">
        <v>50</v>
      </c>
      <c r="N49" s="387">
        <v>7.3202631520413028</v>
      </c>
      <c r="O49" s="388" t="s">
        <v>283</v>
      </c>
      <c r="P49" s="389">
        <v>3.8461538461538325E-2</v>
      </c>
      <c r="Q49" s="390">
        <v>21.33</v>
      </c>
      <c r="R49" s="390">
        <v>28.61</v>
      </c>
      <c r="S49" s="390">
        <v>24.24</v>
      </c>
      <c r="T49" s="390">
        <v>32.520000000000003</v>
      </c>
      <c r="U49" s="390">
        <v>25.7</v>
      </c>
      <c r="V49" s="390">
        <v>34.479999999999997</v>
      </c>
      <c r="W49" s="390">
        <v>25.85</v>
      </c>
      <c r="X49" s="390">
        <v>34.68</v>
      </c>
      <c r="Y49" s="390">
        <v>26.01</v>
      </c>
      <c r="Z49" s="390">
        <v>34.89</v>
      </c>
      <c r="AA49" s="390">
        <v>26.33</v>
      </c>
      <c r="AB49" s="390">
        <v>35.32</v>
      </c>
      <c r="AC49" s="390">
        <v>26.49</v>
      </c>
      <c r="AD49" s="390">
        <v>35.54</v>
      </c>
      <c r="AE49" s="390">
        <v>26.66</v>
      </c>
      <c r="AF49" s="390">
        <v>35.76</v>
      </c>
      <c r="AG49" s="390">
        <v>26.83</v>
      </c>
      <c r="AH49" s="390">
        <v>35.99</v>
      </c>
      <c r="AI49" s="390">
        <v>27</v>
      </c>
      <c r="AJ49" s="390">
        <v>36.22</v>
      </c>
      <c r="AK49" s="390">
        <v>27.34</v>
      </c>
      <c r="AL49" s="390">
        <v>36.68</v>
      </c>
      <c r="AM49" s="390">
        <v>27.52</v>
      </c>
      <c r="AN49" s="390">
        <v>36.92</v>
      </c>
      <c r="AO49" s="390">
        <v>27.7</v>
      </c>
      <c r="AP49" s="390">
        <v>37.159999999999997</v>
      </c>
      <c r="AQ49" s="390">
        <v>21.64</v>
      </c>
      <c r="AR49" s="390">
        <v>29.92</v>
      </c>
      <c r="AS49" s="390">
        <v>22.95</v>
      </c>
      <c r="AT49" s="390">
        <v>31.73</v>
      </c>
      <c r="AU49" s="390">
        <v>23.08</v>
      </c>
      <c r="AV49" s="390">
        <v>31.91</v>
      </c>
      <c r="AW49" s="390">
        <v>23.22</v>
      </c>
      <c r="AX49" s="390">
        <v>32.1</v>
      </c>
      <c r="AY49" s="390">
        <v>23.51</v>
      </c>
      <c r="AZ49" s="390">
        <v>32.5</v>
      </c>
      <c r="BA49" s="390">
        <v>23.65</v>
      </c>
      <c r="BB49" s="390">
        <v>32.69</v>
      </c>
      <c r="BC49" s="390">
        <v>23.8</v>
      </c>
      <c r="BD49" s="390">
        <v>32.9</v>
      </c>
      <c r="BE49" s="390">
        <v>23.96</v>
      </c>
      <c r="BF49" s="390">
        <v>33.119999999999997</v>
      </c>
      <c r="BG49" s="390">
        <v>24.11</v>
      </c>
      <c r="BH49" s="390">
        <v>33.33</v>
      </c>
      <c r="BI49" s="390">
        <v>24.41</v>
      </c>
      <c r="BJ49" s="390">
        <v>33.75</v>
      </c>
      <c r="BK49" s="390">
        <v>24.57</v>
      </c>
      <c r="BL49" s="390">
        <v>33.97</v>
      </c>
      <c r="BM49" s="390">
        <v>24.73</v>
      </c>
      <c r="BN49" s="390">
        <v>34.19</v>
      </c>
      <c r="BO49" s="391" t="s">
        <v>52</v>
      </c>
      <c r="BP49" s="391" t="s">
        <v>55</v>
      </c>
      <c r="BQ49" s="383" t="s">
        <v>1128</v>
      </c>
    </row>
    <row r="50" spans="1:69" x14ac:dyDescent="0.25">
      <c r="A50" s="392">
        <v>15000085</v>
      </c>
      <c r="B50" s="381" t="s">
        <v>124</v>
      </c>
      <c r="C50" s="382" t="s">
        <v>421</v>
      </c>
      <c r="D50" s="383">
        <v>7898133134234</v>
      </c>
      <c r="E50" s="384">
        <v>30049029</v>
      </c>
      <c r="F50" s="385" t="s">
        <v>332</v>
      </c>
      <c r="G50" s="386" t="s">
        <v>283</v>
      </c>
      <c r="H50" s="386" t="s">
        <v>1126</v>
      </c>
      <c r="I50" s="386">
        <v>0</v>
      </c>
      <c r="J50" s="386" t="s">
        <v>283</v>
      </c>
      <c r="K50" s="386" t="s">
        <v>1127</v>
      </c>
      <c r="L50" s="386" t="s">
        <v>1020</v>
      </c>
      <c r="M50" s="384">
        <v>100</v>
      </c>
      <c r="N50" s="387">
        <v>2.6474934049808709</v>
      </c>
      <c r="O50" s="388" t="s">
        <v>283</v>
      </c>
      <c r="P50" s="389">
        <v>3.816371681415931E-2</v>
      </c>
      <c r="Q50" s="390">
        <v>18.77</v>
      </c>
      <c r="R50" s="390">
        <v>25.18</v>
      </c>
      <c r="S50" s="390">
        <v>21.33</v>
      </c>
      <c r="T50" s="390">
        <v>28.61</v>
      </c>
      <c r="U50" s="390">
        <v>22.61</v>
      </c>
      <c r="V50" s="390">
        <v>30.33</v>
      </c>
      <c r="W50" s="390">
        <v>22.75</v>
      </c>
      <c r="X50" s="390">
        <v>30.52</v>
      </c>
      <c r="Y50" s="390">
        <v>22.89</v>
      </c>
      <c r="Z50" s="390">
        <v>30.71</v>
      </c>
      <c r="AA50" s="390">
        <v>23.17</v>
      </c>
      <c r="AB50" s="390">
        <v>31.08</v>
      </c>
      <c r="AC50" s="390">
        <v>23.32</v>
      </c>
      <c r="AD50" s="390">
        <v>31.28</v>
      </c>
      <c r="AE50" s="390">
        <v>23.46</v>
      </c>
      <c r="AF50" s="390">
        <v>31.47</v>
      </c>
      <c r="AG50" s="390">
        <v>23.61</v>
      </c>
      <c r="AH50" s="390">
        <v>31.67</v>
      </c>
      <c r="AI50" s="390">
        <v>23.76</v>
      </c>
      <c r="AJ50" s="390">
        <v>31.87</v>
      </c>
      <c r="AK50" s="390">
        <v>24.06</v>
      </c>
      <c r="AL50" s="390">
        <v>32.28</v>
      </c>
      <c r="AM50" s="390">
        <v>24.22</v>
      </c>
      <c r="AN50" s="390">
        <v>32.49</v>
      </c>
      <c r="AO50" s="390">
        <v>24.38</v>
      </c>
      <c r="AP50" s="390">
        <v>32.700000000000003</v>
      </c>
      <c r="AQ50" s="390">
        <v>19.04</v>
      </c>
      <c r="AR50" s="390">
        <v>26.32</v>
      </c>
      <c r="AS50" s="390">
        <v>20.190000000000001</v>
      </c>
      <c r="AT50" s="390">
        <v>27.91</v>
      </c>
      <c r="AU50" s="390">
        <v>20.309999999999999</v>
      </c>
      <c r="AV50" s="390">
        <v>28.08</v>
      </c>
      <c r="AW50" s="390">
        <v>20.440000000000001</v>
      </c>
      <c r="AX50" s="390">
        <v>28.26</v>
      </c>
      <c r="AY50" s="390">
        <v>20.69</v>
      </c>
      <c r="AZ50" s="390">
        <v>28.6</v>
      </c>
      <c r="BA50" s="390">
        <v>20.82</v>
      </c>
      <c r="BB50" s="390">
        <v>28.78</v>
      </c>
      <c r="BC50" s="390">
        <v>20.95</v>
      </c>
      <c r="BD50" s="390">
        <v>28.96</v>
      </c>
      <c r="BE50" s="390">
        <v>21.08</v>
      </c>
      <c r="BF50" s="390">
        <v>29.14</v>
      </c>
      <c r="BG50" s="390">
        <v>21.21</v>
      </c>
      <c r="BH50" s="390">
        <v>29.32</v>
      </c>
      <c r="BI50" s="390">
        <v>21.48</v>
      </c>
      <c r="BJ50" s="390">
        <v>29.69</v>
      </c>
      <c r="BK50" s="390">
        <v>21.62</v>
      </c>
      <c r="BL50" s="390">
        <v>29.89</v>
      </c>
      <c r="BM50" s="390">
        <v>21.77</v>
      </c>
      <c r="BN50" s="390">
        <v>30.1</v>
      </c>
      <c r="BO50" s="391" t="s">
        <v>52</v>
      </c>
      <c r="BP50" s="391" t="s">
        <v>55</v>
      </c>
      <c r="BQ50" s="383" t="s">
        <v>1128</v>
      </c>
    </row>
    <row r="51" spans="1:69" x14ac:dyDescent="0.25">
      <c r="A51" s="392">
        <v>15000277</v>
      </c>
      <c r="B51" s="381" t="s">
        <v>124</v>
      </c>
      <c r="C51" s="382" t="s">
        <v>421</v>
      </c>
      <c r="D51" s="383">
        <v>7899470807997</v>
      </c>
      <c r="E51" s="384">
        <v>30049029</v>
      </c>
      <c r="F51" s="385" t="s">
        <v>293</v>
      </c>
      <c r="G51" s="386" t="s">
        <v>283</v>
      </c>
      <c r="H51" s="386" t="s">
        <v>1126</v>
      </c>
      <c r="I51" s="386">
        <v>0</v>
      </c>
      <c r="J51" s="386" t="s">
        <v>283</v>
      </c>
      <c r="K51" s="386" t="s">
        <v>1127</v>
      </c>
      <c r="L51" s="386" t="s">
        <v>1020</v>
      </c>
      <c r="M51" s="384">
        <v>100</v>
      </c>
      <c r="N51" s="387">
        <v>8.1026684323955802</v>
      </c>
      <c r="O51" s="388">
        <v>23.700185447115722</v>
      </c>
      <c r="P51" s="389" t="s">
        <v>283</v>
      </c>
      <c r="Q51" s="390" t="s">
        <v>283</v>
      </c>
      <c r="R51" s="390" t="s">
        <v>283</v>
      </c>
      <c r="S51" s="390" t="s">
        <v>283</v>
      </c>
      <c r="T51" s="390" t="s">
        <v>283</v>
      </c>
      <c r="U51" s="390">
        <f t="shared" ref="U51:U62" si="12">O51</f>
        <v>23.700185447115722</v>
      </c>
      <c r="V51" s="390" t="s">
        <v>283</v>
      </c>
      <c r="W51" s="390" t="s">
        <v>283</v>
      </c>
      <c r="X51" s="390" t="s">
        <v>283</v>
      </c>
      <c r="Y51" s="390" t="s">
        <v>283</v>
      </c>
      <c r="Z51" s="390" t="s">
        <v>283</v>
      </c>
      <c r="AA51" s="390">
        <f t="shared" ref="AA51:AA62" si="13">O51</f>
        <v>23.700185447115722</v>
      </c>
      <c r="AB51" s="390" t="s">
        <v>283</v>
      </c>
      <c r="AC51" s="390" t="s">
        <v>283</v>
      </c>
      <c r="AD51" s="390" t="s">
        <v>283</v>
      </c>
      <c r="AE51" s="390" t="s">
        <v>283</v>
      </c>
      <c r="AF51" s="390" t="s">
        <v>283</v>
      </c>
      <c r="AG51" s="390" t="s">
        <v>283</v>
      </c>
      <c r="AH51" s="390" t="s">
        <v>283</v>
      </c>
      <c r="AI51" s="390" t="s">
        <v>283</v>
      </c>
      <c r="AJ51" s="390" t="s">
        <v>283</v>
      </c>
      <c r="AK51" s="390" t="s">
        <v>283</v>
      </c>
      <c r="AL51" s="390" t="s">
        <v>283</v>
      </c>
      <c r="AM51" s="390" t="s">
        <v>283</v>
      </c>
      <c r="AN51" s="390" t="s">
        <v>283</v>
      </c>
      <c r="AO51" s="390" t="s">
        <v>283</v>
      </c>
      <c r="AP51" s="390" t="s">
        <v>283</v>
      </c>
      <c r="AQ51" s="390" t="s">
        <v>283</v>
      </c>
      <c r="AR51" s="390" t="s">
        <v>283</v>
      </c>
      <c r="AS51" s="390">
        <f t="shared" ref="AS51:AS62" si="14">O51</f>
        <v>23.700185447115722</v>
      </c>
      <c r="AT51" s="390" t="s">
        <v>283</v>
      </c>
      <c r="AU51" s="390" t="s">
        <v>283</v>
      </c>
      <c r="AV51" s="390" t="s">
        <v>283</v>
      </c>
      <c r="AW51" s="390" t="s">
        <v>283</v>
      </c>
      <c r="AX51" s="390" t="s">
        <v>283</v>
      </c>
      <c r="AY51" s="390">
        <f t="shared" ref="AY51:AY62" si="15">O51</f>
        <v>23.700185447115722</v>
      </c>
      <c r="AZ51" s="390" t="s">
        <v>283</v>
      </c>
      <c r="BA51" s="390" t="s">
        <v>283</v>
      </c>
      <c r="BB51" s="390" t="s">
        <v>283</v>
      </c>
      <c r="BC51" s="390" t="s">
        <v>283</v>
      </c>
      <c r="BD51" s="390" t="s">
        <v>283</v>
      </c>
      <c r="BE51" s="390" t="s">
        <v>283</v>
      </c>
      <c r="BF51" s="390" t="s">
        <v>283</v>
      </c>
      <c r="BG51" s="390" t="s">
        <v>283</v>
      </c>
      <c r="BH51" s="390" t="s">
        <v>283</v>
      </c>
      <c r="BI51" s="390" t="s">
        <v>283</v>
      </c>
      <c r="BJ51" s="390" t="s">
        <v>283</v>
      </c>
      <c r="BK51" s="390" t="s">
        <v>283</v>
      </c>
      <c r="BL51" s="390" t="s">
        <v>283</v>
      </c>
      <c r="BM51" s="390" t="s">
        <v>283</v>
      </c>
      <c r="BN51" s="390" t="s">
        <v>283</v>
      </c>
      <c r="BO51" s="391" t="s">
        <v>52</v>
      </c>
      <c r="BP51" s="391" t="s">
        <v>53</v>
      </c>
      <c r="BQ51" s="383" t="s">
        <v>1127</v>
      </c>
    </row>
    <row r="52" spans="1:69" x14ac:dyDescent="0.25">
      <c r="A52" s="392">
        <v>15000247</v>
      </c>
      <c r="B52" s="381" t="s">
        <v>411</v>
      </c>
      <c r="C52" s="382" t="s">
        <v>422</v>
      </c>
      <c r="D52" s="383">
        <v>7899898601221</v>
      </c>
      <c r="E52" s="384">
        <v>21069030</v>
      </c>
      <c r="F52" s="385" t="s">
        <v>384</v>
      </c>
      <c r="G52" s="386" t="s">
        <v>283</v>
      </c>
      <c r="H52" s="386" t="s">
        <v>1126</v>
      </c>
      <c r="I52" s="386">
        <v>0</v>
      </c>
      <c r="J52" s="386" t="s">
        <v>283</v>
      </c>
      <c r="K52" s="386" t="s">
        <v>1127</v>
      </c>
      <c r="L52" s="386" t="s">
        <v>1020</v>
      </c>
      <c r="M52" s="384">
        <v>24</v>
      </c>
      <c r="N52" s="387">
        <v>38.756085359782766</v>
      </c>
      <c r="O52" s="388">
        <v>110.73167245652219</v>
      </c>
      <c r="P52" s="389" t="s">
        <v>283</v>
      </c>
      <c r="Q52" s="390" t="s">
        <v>283</v>
      </c>
      <c r="R52" s="390" t="s">
        <v>283</v>
      </c>
      <c r="S52" s="390" t="s">
        <v>283</v>
      </c>
      <c r="T52" s="390" t="s">
        <v>283</v>
      </c>
      <c r="U52" s="390">
        <f t="shared" si="12"/>
        <v>110.73167245652219</v>
      </c>
      <c r="V52" s="390" t="s">
        <v>283</v>
      </c>
      <c r="W52" s="390" t="s">
        <v>283</v>
      </c>
      <c r="X52" s="390" t="s">
        <v>283</v>
      </c>
      <c r="Y52" s="390" t="s">
        <v>283</v>
      </c>
      <c r="Z52" s="390" t="s">
        <v>283</v>
      </c>
      <c r="AA52" s="390">
        <f t="shared" si="13"/>
        <v>110.73167245652219</v>
      </c>
      <c r="AB52" s="390" t="s">
        <v>283</v>
      </c>
      <c r="AC52" s="390" t="s">
        <v>283</v>
      </c>
      <c r="AD52" s="390" t="s">
        <v>283</v>
      </c>
      <c r="AE52" s="390" t="s">
        <v>283</v>
      </c>
      <c r="AF52" s="390" t="s">
        <v>283</v>
      </c>
      <c r="AG52" s="390" t="s">
        <v>283</v>
      </c>
      <c r="AH52" s="390" t="s">
        <v>283</v>
      </c>
      <c r="AI52" s="390" t="s">
        <v>283</v>
      </c>
      <c r="AJ52" s="390" t="s">
        <v>283</v>
      </c>
      <c r="AK52" s="390" t="s">
        <v>283</v>
      </c>
      <c r="AL52" s="390" t="s">
        <v>283</v>
      </c>
      <c r="AM52" s="390" t="s">
        <v>283</v>
      </c>
      <c r="AN52" s="390" t="s">
        <v>283</v>
      </c>
      <c r="AO52" s="390" t="s">
        <v>283</v>
      </c>
      <c r="AP52" s="390" t="s">
        <v>283</v>
      </c>
      <c r="AQ52" s="390" t="s">
        <v>283</v>
      </c>
      <c r="AR52" s="390" t="s">
        <v>283</v>
      </c>
      <c r="AS52" s="390">
        <f t="shared" si="14"/>
        <v>110.73167245652219</v>
      </c>
      <c r="AT52" s="390" t="s">
        <v>283</v>
      </c>
      <c r="AU52" s="390" t="s">
        <v>283</v>
      </c>
      <c r="AV52" s="390" t="s">
        <v>283</v>
      </c>
      <c r="AW52" s="390" t="s">
        <v>283</v>
      </c>
      <c r="AX52" s="390" t="s">
        <v>283</v>
      </c>
      <c r="AY52" s="390">
        <f t="shared" si="15"/>
        <v>110.73167245652219</v>
      </c>
      <c r="AZ52" s="390" t="s">
        <v>283</v>
      </c>
      <c r="BA52" s="390" t="s">
        <v>283</v>
      </c>
      <c r="BB52" s="390" t="s">
        <v>283</v>
      </c>
      <c r="BC52" s="390" t="s">
        <v>283</v>
      </c>
      <c r="BD52" s="390" t="s">
        <v>283</v>
      </c>
      <c r="BE52" s="390" t="s">
        <v>283</v>
      </c>
      <c r="BF52" s="390" t="s">
        <v>283</v>
      </c>
      <c r="BG52" s="390" t="s">
        <v>283</v>
      </c>
      <c r="BH52" s="390" t="s">
        <v>283</v>
      </c>
      <c r="BI52" s="390" t="s">
        <v>283</v>
      </c>
      <c r="BJ52" s="390" t="s">
        <v>283</v>
      </c>
      <c r="BK52" s="390" t="s">
        <v>283</v>
      </c>
      <c r="BL52" s="390" t="s">
        <v>283</v>
      </c>
      <c r="BM52" s="390" t="s">
        <v>283</v>
      </c>
      <c r="BN52" s="390" t="s">
        <v>283</v>
      </c>
      <c r="BO52" s="391" t="s">
        <v>28</v>
      </c>
      <c r="BP52" s="391" t="s">
        <v>29</v>
      </c>
      <c r="BQ52" s="383" t="s">
        <v>1127</v>
      </c>
    </row>
    <row r="53" spans="1:69" x14ac:dyDescent="0.25">
      <c r="A53" s="392">
        <v>15000232</v>
      </c>
      <c r="B53" s="381" t="s">
        <v>411</v>
      </c>
      <c r="C53" s="382" t="s">
        <v>422</v>
      </c>
      <c r="D53" s="383">
        <v>7898557141054</v>
      </c>
      <c r="E53" s="384">
        <v>21069030</v>
      </c>
      <c r="F53" s="385" t="s">
        <v>385</v>
      </c>
      <c r="G53" s="386" t="s">
        <v>283</v>
      </c>
      <c r="H53" s="386" t="s">
        <v>1126</v>
      </c>
      <c r="I53" s="386">
        <v>0</v>
      </c>
      <c r="J53" s="386" t="s">
        <v>283</v>
      </c>
      <c r="K53" s="386" t="s">
        <v>1127</v>
      </c>
      <c r="L53" s="386" t="s">
        <v>1020</v>
      </c>
      <c r="M53" s="384">
        <v>50</v>
      </c>
      <c r="N53" s="387">
        <v>13.922806414036799</v>
      </c>
      <c r="O53" s="388">
        <v>39.779446897247993</v>
      </c>
      <c r="P53" s="389" t="s">
        <v>283</v>
      </c>
      <c r="Q53" s="390" t="s">
        <v>283</v>
      </c>
      <c r="R53" s="390" t="s">
        <v>283</v>
      </c>
      <c r="S53" s="390" t="s">
        <v>283</v>
      </c>
      <c r="T53" s="390" t="s">
        <v>283</v>
      </c>
      <c r="U53" s="390">
        <f t="shared" si="12"/>
        <v>39.779446897247993</v>
      </c>
      <c r="V53" s="390" t="s">
        <v>283</v>
      </c>
      <c r="W53" s="390" t="s">
        <v>283</v>
      </c>
      <c r="X53" s="390" t="s">
        <v>283</v>
      </c>
      <c r="Y53" s="390" t="s">
        <v>283</v>
      </c>
      <c r="Z53" s="390" t="s">
        <v>283</v>
      </c>
      <c r="AA53" s="390">
        <f t="shared" si="13"/>
        <v>39.779446897247993</v>
      </c>
      <c r="AB53" s="390" t="s">
        <v>283</v>
      </c>
      <c r="AC53" s="390" t="s">
        <v>283</v>
      </c>
      <c r="AD53" s="390" t="s">
        <v>283</v>
      </c>
      <c r="AE53" s="390" t="s">
        <v>283</v>
      </c>
      <c r="AF53" s="390" t="s">
        <v>283</v>
      </c>
      <c r="AG53" s="390" t="s">
        <v>283</v>
      </c>
      <c r="AH53" s="390" t="s">
        <v>283</v>
      </c>
      <c r="AI53" s="390" t="s">
        <v>283</v>
      </c>
      <c r="AJ53" s="390" t="s">
        <v>283</v>
      </c>
      <c r="AK53" s="390" t="s">
        <v>283</v>
      </c>
      <c r="AL53" s="390" t="s">
        <v>283</v>
      </c>
      <c r="AM53" s="390" t="s">
        <v>283</v>
      </c>
      <c r="AN53" s="390" t="s">
        <v>283</v>
      </c>
      <c r="AO53" s="390" t="s">
        <v>283</v>
      </c>
      <c r="AP53" s="390" t="s">
        <v>283</v>
      </c>
      <c r="AQ53" s="390" t="s">
        <v>283</v>
      </c>
      <c r="AR53" s="390" t="s">
        <v>283</v>
      </c>
      <c r="AS53" s="390">
        <f t="shared" si="14"/>
        <v>39.779446897247993</v>
      </c>
      <c r="AT53" s="390" t="s">
        <v>283</v>
      </c>
      <c r="AU53" s="390" t="s">
        <v>283</v>
      </c>
      <c r="AV53" s="390" t="s">
        <v>283</v>
      </c>
      <c r="AW53" s="390" t="s">
        <v>283</v>
      </c>
      <c r="AX53" s="390" t="s">
        <v>283</v>
      </c>
      <c r="AY53" s="390">
        <f t="shared" si="15"/>
        <v>39.779446897247993</v>
      </c>
      <c r="AZ53" s="390" t="s">
        <v>283</v>
      </c>
      <c r="BA53" s="390" t="s">
        <v>283</v>
      </c>
      <c r="BB53" s="390" t="s">
        <v>283</v>
      </c>
      <c r="BC53" s="390" t="s">
        <v>283</v>
      </c>
      <c r="BD53" s="390" t="s">
        <v>283</v>
      </c>
      <c r="BE53" s="390" t="s">
        <v>283</v>
      </c>
      <c r="BF53" s="390" t="s">
        <v>283</v>
      </c>
      <c r="BG53" s="390" t="s">
        <v>283</v>
      </c>
      <c r="BH53" s="390" t="s">
        <v>283</v>
      </c>
      <c r="BI53" s="390" t="s">
        <v>283</v>
      </c>
      <c r="BJ53" s="390" t="s">
        <v>283</v>
      </c>
      <c r="BK53" s="390" t="s">
        <v>283</v>
      </c>
      <c r="BL53" s="390" t="s">
        <v>283</v>
      </c>
      <c r="BM53" s="390" t="s">
        <v>283</v>
      </c>
      <c r="BN53" s="390" t="s">
        <v>283</v>
      </c>
      <c r="BO53" s="391" t="s">
        <v>28</v>
      </c>
      <c r="BP53" s="391" t="s">
        <v>29</v>
      </c>
      <c r="BQ53" s="383" t="s">
        <v>1127</v>
      </c>
    </row>
    <row r="54" spans="1:69" x14ac:dyDescent="0.25">
      <c r="A54" s="392">
        <v>15000234</v>
      </c>
      <c r="B54" s="381" t="s">
        <v>411</v>
      </c>
      <c r="C54" s="382" t="s">
        <v>422</v>
      </c>
      <c r="D54" s="383">
        <v>7898557141061</v>
      </c>
      <c r="E54" s="384">
        <v>21069030</v>
      </c>
      <c r="F54" s="385" t="s">
        <v>386</v>
      </c>
      <c r="G54" s="386" t="s">
        <v>283</v>
      </c>
      <c r="H54" s="386" t="s">
        <v>1126</v>
      </c>
      <c r="I54" s="386">
        <v>0</v>
      </c>
      <c r="J54" s="386" t="s">
        <v>283</v>
      </c>
      <c r="K54" s="386" t="s">
        <v>1127</v>
      </c>
      <c r="L54" s="386" t="s">
        <v>1020</v>
      </c>
      <c r="M54" s="384">
        <v>50</v>
      </c>
      <c r="N54" s="387">
        <v>14.062032610102644</v>
      </c>
      <c r="O54" s="388">
        <v>40.177236028864698</v>
      </c>
      <c r="P54" s="389" t="s">
        <v>283</v>
      </c>
      <c r="Q54" s="390" t="s">
        <v>283</v>
      </c>
      <c r="R54" s="390" t="s">
        <v>283</v>
      </c>
      <c r="S54" s="390" t="s">
        <v>283</v>
      </c>
      <c r="T54" s="390" t="s">
        <v>283</v>
      </c>
      <c r="U54" s="390">
        <f t="shared" si="12"/>
        <v>40.177236028864698</v>
      </c>
      <c r="V54" s="390" t="s">
        <v>283</v>
      </c>
      <c r="W54" s="390" t="s">
        <v>283</v>
      </c>
      <c r="X54" s="390" t="s">
        <v>283</v>
      </c>
      <c r="Y54" s="390" t="s">
        <v>283</v>
      </c>
      <c r="Z54" s="390" t="s">
        <v>283</v>
      </c>
      <c r="AA54" s="390">
        <f t="shared" si="13"/>
        <v>40.177236028864698</v>
      </c>
      <c r="AB54" s="390" t="s">
        <v>283</v>
      </c>
      <c r="AC54" s="390" t="s">
        <v>283</v>
      </c>
      <c r="AD54" s="390" t="s">
        <v>283</v>
      </c>
      <c r="AE54" s="390" t="s">
        <v>283</v>
      </c>
      <c r="AF54" s="390" t="s">
        <v>283</v>
      </c>
      <c r="AG54" s="390" t="s">
        <v>283</v>
      </c>
      <c r="AH54" s="390" t="s">
        <v>283</v>
      </c>
      <c r="AI54" s="390" t="s">
        <v>283</v>
      </c>
      <c r="AJ54" s="390" t="s">
        <v>283</v>
      </c>
      <c r="AK54" s="390" t="s">
        <v>283</v>
      </c>
      <c r="AL54" s="390" t="s">
        <v>283</v>
      </c>
      <c r="AM54" s="390" t="s">
        <v>283</v>
      </c>
      <c r="AN54" s="390" t="s">
        <v>283</v>
      </c>
      <c r="AO54" s="390" t="s">
        <v>283</v>
      </c>
      <c r="AP54" s="390" t="s">
        <v>283</v>
      </c>
      <c r="AQ54" s="390" t="s">
        <v>283</v>
      </c>
      <c r="AR54" s="390" t="s">
        <v>283</v>
      </c>
      <c r="AS54" s="390">
        <f t="shared" si="14"/>
        <v>40.177236028864698</v>
      </c>
      <c r="AT54" s="390" t="s">
        <v>283</v>
      </c>
      <c r="AU54" s="390" t="s">
        <v>283</v>
      </c>
      <c r="AV54" s="390" t="s">
        <v>283</v>
      </c>
      <c r="AW54" s="390" t="s">
        <v>283</v>
      </c>
      <c r="AX54" s="390" t="s">
        <v>283</v>
      </c>
      <c r="AY54" s="390">
        <f t="shared" si="15"/>
        <v>40.177236028864698</v>
      </c>
      <c r="AZ54" s="390" t="s">
        <v>283</v>
      </c>
      <c r="BA54" s="390" t="s">
        <v>283</v>
      </c>
      <c r="BB54" s="390" t="s">
        <v>283</v>
      </c>
      <c r="BC54" s="390" t="s">
        <v>283</v>
      </c>
      <c r="BD54" s="390" t="s">
        <v>283</v>
      </c>
      <c r="BE54" s="390" t="s">
        <v>283</v>
      </c>
      <c r="BF54" s="390" t="s">
        <v>283</v>
      </c>
      <c r="BG54" s="390" t="s">
        <v>283</v>
      </c>
      <c r="BH54" s="390" t="s">
        <v>283</v>
      </c>
      <c r="BI54" s="390" t="s">
        <v>283</v>
      </c>
      <c r="BJ54" s="390" t="s">
        <v>283</v>
      </c>
      <c r="BK54" s="390" t="s">
        <v>283</v>
      </c>
      <c r="BL54" s="390" t="s">
        <v>283</v>
      </c>
      <c r="BM54" s="390" t="s">
        <v>283</v>
      </c>
      <c r="BN54" s="390" t="s">
        <v>283</v>
      </c>
      <c r="BO54" s="391" t="s">
        <v>28</v>
      </c>
      <c r="BP54" s="391" t="s">
        <v>29</v>
      </c>
      <c r="BQ54" s="383" t="s">
        <v>1127</v>
      </c>
    </row>
    <row r="55" spans="1:69" x14ac:dyDescent="0.25">
      <c r="A55" s="392">
        <v>15000090</v>
      </c>
      <c r="B55" s="381" t="s">
        <v>124</v>
      </c>
      <c r="C55" s="382" t="s">
        <v>421</v>
      </c>
      <c r="D55" s="383">
        <v>7898133139420</v>
      </c>
      <c r="E55" s="384">
        <v>30049099</v>
      </c>
      <c r="F55" s="385" t="s">
        <v>338</v>
      </c>
      <c r="G55" s="386" t="s">
        <v>283</v>
      </c>
      <c r="H55" s="386" t="s">
        <v>1126</v>
      </c>
      <c r="I55" s="386">
        <v>0</v>
      </c>
      <c r="J55" s="386" t="s">
        <v>283</v>
      </c>
      <c r="K55" s="386" t="s">
        <v>1127</v>
      </c>
      <c r="L55" s="386" t="s">
        <v>1020</v>
      </c>
      <c r="M55" s="384">
        <v>50</v>
      </c>
      <c r="N55" s="387">
        <v>12.274139301240684</v>
      </c>
      <c r="O55" s="388">
        <v>35.706754486964542</v>
      </c>
      <c r="P55" s="389" t="s">
        <v>283</v>
      </c>
      <c r="Q55" s="390" t="s">
        <v>283</v>
      </c>
      <c r="R55" s="390" t="s">
        <v>283</v>
      </c>
      <c r="S55" s="390" t="s">
        <v>283</v>
      </c>
      <c r="T55" s="390" t="s">
        <v>283</v>
      </c>
      <c r="U55" s="390">
        <f t="shared" si="12"/>
        <v>35.706754486964542</v>
      </c>
      <c r="V55" s="390" t="s">
        <v>283</v>
      </c>
      <c r="W55" s="390" t="s">
        <v>283</v>
      </c>
      <c r="X55" s="390" t="s">
        <v>283</v>
      </c>
      <c r="Y55" s="390" t="s">
        <v>283</v>
      </c>
      <c r="Z55" s="390" t="s">
        <v>283</v>
      </c>
      <c r="AA55" s="390">
        <f t="shared" si="13"/>
        <v>35.706754486964542</v>
      </c>
      <c r="AB55" s="390" t="s">
        <v>283</v>
      </c>
      <c r="AC55" s="390" t="s">
        <v>283</v>
      </c>
      <c r="AD55" s="390" t="s">
        <v>283</v>
      </c>
      <c r="AE55" s="390" t="s">
        <v>283</v>
      </c>
      <c r="AF55" s="390" t="s">
        <v>283</v>
      </c>
      <c r="AG55" s="390" t="s">
        <v>283</v>
      </c>
      <c r="AH55" s="390" t="s">
        <v>283</v>
      </c>
      <c r="AI55" s="390" t="s">
        <v>283</v>
      </c>
      <c r="AJ55" s="390" t="s">
        <v>283</v>
      </c>
      <c r="AK55" s="390" t="s">
        <v>283</v>
      </c>
      <c r="AL55" s="390" t="s">
        <v>283</v>
      </c>
      <c r="AM55" s="390" t="s">
        <v>283</v>
      </c>
      <c r="AN55" s="390" t="s">
        <v>283</v>
      </c>
      <c r="AO55" s="390" t="s">
        <v>283</v>
      </c>
      <c r="AP55" s="390" t="s">
        <v>283</v>
      </c>
      <c r="AQ55" s="390" t="s">
        <v>283</v>
      </c>
      <c r="AR55" s="390" t="s">
        <v>283</v>
      </c>
      <c r="AS55" s="390">
        <f t="shared" si="14"/>
        <v>35.706754486964542</v>
      </c>
      <c r="AT55" s="390" t="s">
        <v>283</v>
      </c>
      <c r="AU55" s="390" t="s">
        <v>283</v>
      </c>
      <c r="AV55" s="390" t="s">
        <v>283</v>
      </c>
      <c r="AW55" s="390" t="s">
        <v>283</v>
      </c>
      <c r="AX55" s="390" t="s">
        <v>283</v>
      </c>
      <c r="AY55" s="390">
        <f t="shared" si="15"/>
        <v>35.706754486964542</v>
      </c>
      <c r="AZ55" s="390" t="s">
        <v>283</v>
      </c>
      <c r="BA55" s="390" t="s">
        <v>283</v>
      </c>
      <c r="BB55" s="390" t="s">
        <v>283</v>
      </c>
      <c r="BC55" s="390" t="s">
        <v>283</v>
      </c>
      <c r="BD55" s="390" t="s">
        <v>283</v>
      </c>
      <c r="BE55" s="390" t="s">
        <v>283</v>
      </c>
      <c r="BF55" s="390" t="s">
        <v>283</v>
      </c>
      <c r="BG55" s="390" t="s">
        <v>283</v>
      </c>
      <c r="BH55" s="390" t="s">
        <v>283</v>
      </c>
      <c r="BI55" s="390" t="s">
        <v>283</v>
      </c>
      <c r="BJ55" s="390" t="s">
        <v>283</v>
      </c>
      <c r="BK55" s="390" t="s">
        <v>283</v>
      </c>
      <c r="BL55" s="390" t="s">
        <v>283</v>
      </c>
      <c r="BM55" s="390" t="s">
        <v>283</v>
      </c>
      <c r="BN55" s="390" t="s">
        <v>283</v>
      </c>
      <c r="BO55" s="391" t="s">
        <v>52</v>
      </c>
      <c r="BP55" s="391" t="s">
        <v>53</v>
      </c>
      <c r="BQ55" s="383" t="s">
        <v>1127</v>
      </c>
    </row>
    <row r="56" spans="1:69" x14ac:dyDescent="0.25">
      <c r="A56" s="392">
        <v>15000091</v>
      </c>
      <c r="B56" s="381" t="s">
        <v>124</v>
      </c>
      <c r="C56" s="382" t="s">
        <v>421</v>
      </c>
      <c r="D56" s="383">
        <v>7898133134715</v>
      </c>
      <c r="E56" s="384">
        <v>30039099</v>
      </c>
      <c r="F56" s="385" t="s">
        <v>339</v>
      </c>
      <c r="G56" s="386" t="s">
        <v>283</v>
      </c>
      <c r="H56" s="386" t="s">
        <v>1126</v>
      </c>
      <c r="I56" s="386">
        <v>0</v>
      </c>
      <c r="J56" s="386" t="s">
        <v>283</v>
      </c>
      <c r="K56" s="386" t="s">
        <v>1127</v>
      </c>
      <c r="L56" s="386" t="s">
        <v>1020</v>
      </c>
      <c r="M56" s="384">
        <v>60</v>
      </c>
      <c r="N56" s="387">
        <v>6.9976890144188495</v>
      </c>
      <c r="O56" s="388">
        <v>20.205375957421197</v>
      </c>
      <c r="P56" s="389" t="s">
        <v>283</v>
      </c>
      <c r="Q56" s="390" t="s">
        <v>283</v>
      </c>
      <c r="R56" s="390" t="s">
        <v>283</v>
      </c>
      <c r="S56" s="390" t="s">
        <v>283</v>
      </c>
      <c r="T56" s="390" t="s">
        <v>283</v>
      </c>
      <c r="U56" s="390">
        <f t="shared" si="12"/>
        <v>20.205375957421197</v>
      </c>
      <c r="V56" s="390" t="s">
        <v>283</v>
      </c>
      <c r="W56" s="390" t="s">
        <v>283</v>
      </c>
      <c r="X56" s="390" t="s">
        <v>283</v>
      </c>
      <c r="Y56" s="390" t="s">
        <v>283</v>
      </c>
      <c r="Z56" s="390" t="s">
        <v>283</v>
      </c>
      <c r="AA56" s="390">
        <f t="shared" si="13"/>
        <v>20.205375957421197</v>
      </c>
      <c r="AB56" s="390" t="s">
        <v>283</v>
      </c>
      <c r="AC56" s="390" t="s">
        <v>283</v>
      </c>
      <c r="AD56" s="390" t="s">
        <v>283</v>
      </c>
      <c r="AE56" s="390" t="s">
        <v>283</v>
      </c>
      <c r="AF56" s="390" t="s">
        <v>283</v>
      </c>
      <c r="AG56" s="390" t="s">
        <v>283</v>
      </c>
      <c r="AH56" s="390" t="s">
        <v>283</v>
      </c>
      <c r="AI56" s="390" t="s">
        <v>283</v>
      </c>
      <c r="AJ56" s="390" t="s">
        <v>283</v>
      </c>
      <c r="AK56" s="390" t="s">
        <v>283</v>
      </c>
      <c r="AL56" s="390" t="s">
        <v>283</v>
      </c>
      <c r="AM56" s="390" t="s">
        <v>283</v>
      </c>
      <c r="AN56" s="390" t="s">
        <v>283</v>
      </c>
      <c r="AO56" s="390" t="s">
        <v>283</v>
      </c>
      <c r="AP56" s="390" t="s">
        <v>283</v>
      </c>
      <c r="AQ56" s="390" t="s">
        <v>283</v>
      </c>
      <c r="AR56" s="390" t="s">
        <v>283</v>
      </c>
      <c r="AS56" s="390">
        <f t="shared" si="14"/>
        <v>20.205375957421197</v>
      </c>
      <c r="AT56" s="390" t="s">
        <v>283</v>
      </c>
      <c r="AU56" s="390" t="s">
        <v>283</v>
      </c>
      <c r="AV56" s="390" t="s">
        <v>283</v>
      </c>
      <c r="AW56" s="390" t="s">
        <v>283</v>
      </c>
      <c r="AX56" s="390" t="s">
        <v>283</v>
      </c>
      <c r="AY56" s="390">
        <f t="shared" si="15"/>
        <v>20.205375957421197</v>
      </c>
      <c r="AZ56" s="390" t="s">
        <v>283</v>
      </c>
      <c r="BA56" s="390" t="s">
        <v>283</v>
      </c>
      <c r="BB56" s="390" t="s">
        <v>283</v>
      </c>
      <c r="BC56" s="390" t="s">
        <v>283</v>
      </c>
      <c r="BD56" s="390" t="s">
        <v>283</v>
      </c>
      <c r="BE56" s="390" t="s">
        <v>283</v>
      </c>
      <c r="BF56" s="390" t="s">
        <v>283</v>
      </c>
      <c r="BG56" s="390" t="s">
        <v>283</v>
      </c>
      <c r="BH56" s="390" t="s">
        <v>283</v>
      </c>
      <c r="BI56" s="390" t="s">
        <v>283</v>
      </c>
      <c r="BJ56" s="390" t="s">
        <v>283</v>
      </c>
      <c r="BK56" s="390" t="s">
        <v>283</v>
      </c>
      <c r="BL56" s="390" t="s">
        <v>283</v>
      </c>
      <c r="BM56" s="390" t="s">
        <v>283</v>
      </c>
      <c r="BN56" s="390" t="s">
        <v>283</v>
      </c>
      <c r="BO56" s="391" t="s">
        <v>52</v>
      </c>
      <c r="BP56" s="391" t="s">
        <v>53</v>
      </c>
      <c r="BQ56" s="383" t="s">
        <v>1127</v>
      </c>
    </row>
    <row r="57" spans="1:69" x14ac:dyDescent="0.25">
      <c r="A57" s="392">
        <v>15000135</v>
      </c>
      <c r="B57" s="381" t="s">
        <v>124</v>
      </c>
      <c r="C57" s="382" t="s">
        <v>421</v>
      </c>
      <c r="D57" s="383">
        <v>7898133137969</v>
      </c>
      <c r="E57" s="384">
        <v>30049099</v>
      </c>
      <c r="F57" s="385" t="s">
        <v>340</v>
      </c>
      <c r="G57" s="386" t="s">
        <v>283</v>
      </c>
      <c r="H57" s="386" t="s">
        <v>1126</v>
      </c>
      <c r="I57" s="386">
        <v>0</v>
      </c>
      <c r="J57" s="386" t="s">
        <v>283</v>
      </c>
      <c r="K57" s="386" t="s">
        <v>1127</v>
      </c>
      <c r="L57" s="386" t="s">
        <v>1020</v>
      </c>
      <c r="M57" s="384">
        <v>100</v>
      </c>
      <c r="N57" s="387">
        <v>2.35500892</v>
      </c>
      <c r="O57" s="388">
        <v>7.0650267600000003</v>
      </c>
      <c r="P57" s="389" t="s">
        <v>283</v>
      </c>
      <c r="Q57" s="390" t="s">
        <v>283</v>
      </c>
      <c r="R57" s="390" t="s">
        <v>283</v>
      </c>
      <c r="S57" s="390" t="s">
        <v>283</v>
      </c>
      <c r="T57" s="390" t="s">
        <v>283</v>
      </c>
      <c r="U57" s="390">
        <f t="shared" si="12"/>
        <v>7.0650267600000003</v>
      </c>
      <c r="V57" s="390" t="s">
        <v>283</v>
      </c>
      <c r="W57" s="390" t="s">
        <v>283</v>
      </c>
      <c r="X57" s="390" t="s">
        <v>283</v>
      </c>
      <c r="Y57" s="390" t="s">
        <v>283</v>
      </c>
      <c r="Z57" s="390" t="s">
        <v>283</v>
      </c>
      <c r="AA57" s="390">
        <f t="shared" si="13"/>
        <v>7.0650267600000003</v>
      </c>
      <c r="AB57" s="390" t="s">
        <v>283</v>
      </c>
      <c r="AC57" s="390" t="s">
        <v>283</v>
      </c>
      <c r="AD57" s="390" t="s">
        <v>283</v>
      </c>
      <c r="AE57" s="390" t="s">
        <v>283</v>
      </c>
      <c r="AF57" s="390" t="s">
        <v>283</v>
      </c>
      <c r="AG57" s="390" t="s">
        <v>283</v>
      </c>
      <c r="AH57" s="390" t="s">
        <v>283</v>
      </c>
      <c r="AI57" s="390" t="s">
        <v>283</v>
      </c>
      <c r="AJ57" s="390" t="s">
        <v>283</v>
      </c>
      <c r="AK57" s="390" t="s">
        <v>283</v>
      </c>
      <c r="AL57" s="390" t="s">
        <v>283</v>
      </c>
      <c r="AM57" s="390" t="s">
        <v>283</v>
      </c>
      <c r="AN57" s="390" t="s">
        <v>283</v>
      </c>
      <c r="AO57" s="390" t="s">
        <v>283</v>
      </c>
      <c r="AP57" s="390" t="s">
        <v>283</v>
      </c>
      <c r="AQ57" s="390" t="s">
        <v>283</v>
      </c>
      <c r="AR57" s="390" t="s">
        <v>283</v>
      </c>
      <c r="AS57" s="390">
        <f t="shared" si="14"/>
        <v>7.0650267600000003</v>
      </c>
      <c r="AT57" s="390" t="s">
        <v>283</v>
      </c>
      <c r="AU57" s="390" t="s">
        <v>283</v>
      </c>
      <c r="AV57" s="390" t="s">
        <v>283</v>
      </c>
      <c r="AW57" s="390" t="s">
        <v>283</v>
      </c>
      <c r="AX57" s="390" t="s">
        <v>283</v>
      </c>
      <c r="AY57" s="390">
        <f t="shared" si="15"/>
        <v>7.0650267600000003</v>
      </c>
      <c r="AZ57" s="390" t="s">
        <v>283</v>
      </c>
      <c r="BA57" s="390" t="s">
        <v>283</v>
      </c>
      <c r="BB57" s="390" t="s">
        <v>283</v>
      </c>
      <c r="BC57" s="390" t="s">
        <v>283</v>
      </c>
      <c r="BD57" s="390" t="s">
        <v>283</v>
      </c>
      <c r="BE57" s="390" t="s">
        <v>283</v>
      </c>
      <c r="BF57" s="390" t="s">
        <v>283</v>
      </c>
      <c r="BG57" s="390" t="s">
        <v>283</v>
      </c>
      <c r="BH57" s="390" t="s">
        <v>283</v>
      </c>
      <c r="BI57" s="390" t="s">
        <v>283</v>
      </c>
      <c r="BJ57" s="390" t="s">
        <v>283</v>
      </c>
      <c r="BK57" s="390" t="s">
        <v>283</v>
      </c>
      <c r="BL57" s="390" t="s">
        <v>283</v>
      </c>
      <c r="BM57" s="390" t="s">
        <v>283</v>
      </c>
      <c r="BN57" s="390" t="s">
        <v>283</v>
      </c>
      <c r="BO57" s="391" t="s">
        <v>52</v>
      </c>
      <c r="BP57" s="391" t="s">
        <v>53</v>
      </c>
      <c r="BQ57" s="383" t="s">
        <v>1127</v>
      </c>
    </row>
    <row r="58" spans="1:69" x14ac:dyDescent="0.25">
      <c r="A58" s="392">
        <v>15000093</v>
      </c>
      <c r="B58" s="381" t="s">
        <v>124</v>
      </c>
      <c r="C58" s="382" t="s">
        <v>421</v>
      </c>
      <c r="D58" s="383">
        <v>7899470802275</v>
      </c>
      <c r="E58" s="384">
        <v>30049099</v>
      </c>
      <c r="F58" s="385" t="s">
        <v>341</v>
      </c>
      <c r="G58" s="386" t="s">
        <v>283</v>
      </c>
      <c r="H58" s="386" t="s">
        <v>1126</v>
      </c>
      <c r="I58" s="386">
        <v>0</v>
      </c>
      <c r="J58" s="386" t="s">
        <v>283</v>
      </c>
      <c r="K58" s="386" t="s">
        <v>1127</v>
      </c>
      <c r="L58" s="386" t="s">
        <v>1020</v>
      </c>
      <c r="M58" s="384">
        <v>100</v>
      </c>
      <c r="N58" s="387">
        <v>4.7908184323212435</v>
      </c>
      <c r="O58" s="388">
        <v>13.740699020174116</v>
      </c>
      <c r="P58" s="389" t="s">
        <v>283</v>
      </c>
      <c r="Q58" s="390" t="s">
        <v>283</v>
      </c>
      <c r="R58" s="390" t="s">
        <v>283</v>
      </c>
      <c r="S58" s="390" t="s">
        <v>283</v>
      </c>
      <c r="T58" s="390" t="s">
        <v>283</v>
      </c>
      <c r="U58" s="390">
        <f t="shared" si="12"/>
        <v>13.740699020174116</v>
      </c>
      <c r="V58" s="390" t="s">
        <v>283</v>
      </c>
      <c r="W58" s="390" t="s">
        <v>283</v>
      </c>
      <c r="X58" s="390" t="s">
        <v>283</v>
      </c>
      <c r="Y58" s="390" t="s">
        <v>283</v>
      </c>
      <c r="Z58" s="390" t="s">
        <v>283</v>
      </c>
      <c r="AA58" s="390">
        <f t="shared" si="13"/>
        <v>13.740699020174116</v>
      </c>
      <c r="AB58" s="390" t="s">
        <v>283</v>
      </c>
      <c r="AC58" s="390" t="s">
        <v>283</v>
      </c>
      <c r="AD58" s="390" t="s">
        <v>283</v>
      </c>
      <c r="AE58" s="390" t="s">
        <v>283</v>
      </c>
      <c r="AF58" s="390" t="s">
        <v>283</v>
      </c>
      <c r="AG58" s="390" t="s">
        <v>283</v>
      </c>
      <c r="AH58" s="390" t="s">
        <v>283</v>
      </c>
      <c r="AI58" s="390" t="s">
        <v>283</v>
      </c>
      <c r="AJ58" s="390" t="s">
        <v>283</v>
      </c>
      <c r="AK58" s="390" t="s">
        <v>283</v>
      </c>
      <c r="AL58" s="390" t="s">
        <v>283</v>
      </c>
      <c r="AM58" s="390" t="s">
        <v>283</v>
      </c>
      <c r="AN58" s="390" t="s">
        <v>283</v>
      </c>
      <c r="AO58" s="390" t="s">
        <v>283</v>
      </c>
      <c r="AP58" s="390" t="s">
        <v>283</v>
      </c>
      <c r="AQ58" s="390" t="s">
        <v>283</v>
      </c>
      <c r="AR58" s="390" t="s">
        <v>283</v>
      </c>
      <c r="AS58" s="390">
        <f t="shared" si="14"/>
        <v>13.740699020174116</v>
      </c>
      <c r="AT58" s="390" t="s">
        <v>283</v>
      </c>
      <c r="AU58" s="390" t="s">
        <v>283</v>
      </c>
      <c r="AV58" s="390" t="s">
        <v>283</v>
      </c>
      <c r="AW58" s="390" t="s">
        <v>283</v>
      </c>
      <c r="AX58" s="390" t="s">
        <v>283</v>
      </c>
      <c r="AY58" s="390">
        <f t="shared" si="15"/>
        <v>13.740699020174116</v>
      </c>
      <c r="AZ58" s="390" t="s">
        <v>283</v>
      </c>
      <c r="BA58" s="390" t="s">
        <v>283</v>
      </c>
      <c r="BB58" s="390" t="s">
        <v>283</v>
      </c>
      <c r="BC58" s="390" t="s">
        <v>283</v>
      </c>
      <c r="BD58" s="390" t="s">
        <v>283</v>
      </c>
      <c r="BE58" s="390" t="s">
        <v>283</v>
      </c>
      <c r="BF58" s="390" t="s">
        <v>283</v>
      </c>
      <c r="BG58" s="390" t="s">
        <v>283</v>
      </c>
      <c r="BH58" s="390" t="s">
        <v>283</v>
      </c>
      <c r="BI58" s="390" t="s">
        <v>283</v>
      </c>
      <c r="BJ58" s="390" t="s">
        <v>283</v>
      </c>
      <c r="BK58" s="390" t="s">
        <v>283</v>
      </c>
      <c r="BL58" s="390" t="s">
        <v>283</v>
      </c>
      <c r="BM58" s="390" t="s">
        <v>283</v>
      </c>
      <c r="BN58" s="390" t="s">
        <v>283</v>
      </c>
      <c r="BO58" s="391" t="s">
        <v>52</v>
      </c>
      <c r="BP58" s="391" t="s">
        <v>53</v>
      </c>
      <c r="BQ58" s="383" t="s">
        <v>1127</v>
      </c>
    </row>
    <row r="59" spans="1:69" x14ac:dyDescent="0.25">
      <c r="A59" s="392">
        <v>15000321</v>
      </c>
      <c r="B59" s="381" t="s">
        <v>124</v>
      </c>
      <c r="C59" s="382" t="s">
        <v>421</v>
      </c>
      <c r="D59" s="383">
        <v>7899470808048</v>
      </c>
      <c r="E59" s="384">
        <v>30049099</v>
      </c>
      <c r="F59" s="385" t="s">
        <v>404</v>
      </c>
      <c r="G59" s="386" t="s">
        <v>283</v>
      </c>
      <c r="H59" s="386" t="s">
        <v>1126</v>
      </c>
      <c r="I59" s="386">
        <v>0</v>
      </c>
      <c r="J59" s="386" t="s">
        <v>283</v>
      </c>
      <c r="K59" s="386" t="s">
        <v>1127</v>
      </c>
      <c r="L59" s="386" t="s">
        <v>1020</v>
      </c>
      <c r="M59" s="384">
        <v>36</v>
      </c>
      <c r="N59" s="387">
        <v>8.7941470271350397</v>
      </c>
      <c r="O59" s="388">
        <v>25.555489105982026</v>
      </c>
      <c r="P59" s="389" t="s">
        <v>283</v>
      </c>
      <c r="Q59" s="390" t="s">
        <v>283</v>
      </c>
      <c r="R59" s="390" t="s">
        <v>283</v>
      </c>
      <c r="S59" s="390" t="s">
        <v>283</v>
      </c>
      <c r="T59" s="390" t="s">
        <v>283</v>
      </c>
      <c r="U59" s="390">
        <f t="shared" si="12"/>
        <v>25.555489105982026</v>
      </c>
      <c r="V59" s="390" t="s">
        <v>283</v>
      </c>
      <c r="W59" s="390" t="s">
        <v>283</v>
      </c>
      <c r="X59" s="390" t="s">
        <v>283</v>
      </c>
      <c r="Y59" s="390" t="s">
        <v>283</v>
      </c>
      <c r="Z59" s="390" t="s">
        <v>283</v>
      </c>
      <c r="AA59" s="390">
        <f t="shared" si="13"/>
        <v>25.555489105982026</v>
      </c>
      <c r="AB59" s="390" t="s">
        <v>283</v>
      </c>
      <c r="AC59" s="390" t="s">
        <v>283</v>
      </c>
      <c r="AD59" s="390" t="s">
        <v>283</v>
      </c>
      <c r="AE59" s="390" t="s">
        <v>283</v>
      </c>
      <c r="AF59" s="390" t="s">
        <v>283</v>
      </c>
      <c r="AG59" s="390" t="s">
        <v>283</v>
      </c>
      <c r="AH59" s="390" t="s">
        <v>283</v>
      </c>
      <c r="AI59" s="390" t="s">
        <v>283</v>
      </c>
      <c r="AJ59" s="390" t="s">
        <v>283</v>
      </c>
      <c r="AK59" s="390" t="s">
        <v>283</v>
      </c>
      <c r="AL59" s="390" t="s">
        <v>283</v>
      </c>
      <c r="AM59" s="390" t="s">
        <v>283</v>
      </c>
      <c r="AN59" s="390" t="s">
        <v>283</v>
      </c>
      <c r="AO59" s="390" t="s">
        <v>283</v>
      </c>
      <c r="AP59" s="390" t="s">
        <v>283</v>
      </c>
      <c r="AQ59" s="390" t="s">
        <v>283</v>
      </c>
      <c r="AR59" s="390" t="s">
        <v>283</v>
      </c>
      <c r="AS59" s="390">
        <f t="shared" si="14"/>
        <v>25.555489105982026</v>
      </c>
      <c r="AT59" s="390" t="s">
        <v>283</v>
      </c>
      <c r="AU59" s="390" t="s">
        <v>283</v>
      </c>
      <c r="AV59" s="390" t="s">
        <v>283</v>
      </c>
      <c r="AW59" s="390" t="s">
        <v>283</v>
      </c>
      <c r="AX59" s="390" t="s">
        <v>283</v>
      </c>
      <c r="AY59" s="390">
        <f t="shared" si="15"/>
        <v>25.555489105982026</v>
      </c>
      <c r="AZ59" s="390" t="s">
        <v>283</v>
      </c>
      <c r="BA59" s="390" t="s">
        <v>283</v>
      </c>
      <c r="BB59" s="390" t="s">
        <v>283</v>
      </c>
      <c r="BC59" s="390" t="s">
        <v>283</v>
      </c>
      <c r="BD59" s="390" t="s">
        <v>283</v>
      </c>
      <c r="BE59" s="390" t="s">
        <v>283</v>
      </c>
      <c r="BF59" s="390" t="s">
        <v>283</v>
      </c>
      <c r="BG59" s="390" t="s">
        <v>283</v>
      </c>
      <c r="BH59" s="390" t="s">
        <v>283</v>
      </c>
      <c r="BI59" s="390" t="s">
        <v>283</v>
      </c>
      <c r="BJ59" s="390" t="s">
        <v>283</v>
      </c>
      <c r="BK59" s="390" t="s">
        <v>283</v>
      </c>
      <c r="BL59" s="390" t="s">
        <v>283</v>
      </c>
      <c r="BM59" s="390" t="s">
        <v>283</v>
      </c>
      <c r="BN59" s="390" t="s">
        <v>283</v>
      </c>
      <c r="BO59" s="391" t="s">
        <v>52</v>
      </c>
      <c r="BP59" s="391" t="s">
        <v>53</v>
      </c>
      <c r="BQ59" s="383" t="s">
        <v>1127</v>
      </c>
    </row>
    <row r="60" spans="1:69" s="226" customFormat="1" x14ac:dyDescent="0.25">
      <c r="A60" s="392">
        <v>15000320</v>
      </c>
      <c r="B60" s="381" t="s">
        <v>124</v>
      </c>
      <c r="C60" s="382" t="s">
        <v>421</v>
      </c>
      <c r="D60" s="383">
        <v>7899470808031</v>
      </c>
      <c r="E60" s="384">
        <v>30049099</v>
      </c>
      <c r="F60" s="385" t="s">
        <v>403</v>
      </c>
      <c r="G60" s="386" t="s">
        <v>283</v>
      </c>
      <c r="H60" s="386" t="s">
        <v>1126</v>
      </c>
      <c r="I60" s="386">
        <v>0</v>
      </c>
      <c r="J60" s="386" t="s">
        <v>283</v>
      </c>
      <c r="K60" s="386" t="s">
        <v>1127</v>
      </c>
      <c r="L60" s="386" t="s">
        <v>1020</v>
      </c>
      <c r="M60" s="384">
        <v>36</v>
      </c>
      <c r="N60" s="387">
        <v>8.5361560758220349</v>
      </c>
      <c r="O60" s="388">
        <v>24.7074507771902</v>
      </c>
      <c r="P60" s="389" t="s">
        <v>283</v>
      </c>
      <c r="Q60" s="390" t="s">
        <v>283</v>
      </c>
      <c r="R60" s="390" t="s">
        <v>283</v>
      </c>
      <c r="S60" s="390" t="s">
        <v>283</v>
      </c>
      <c r="T60" s="390" t="s">
        <v>283</v>
      </c>
      <c r="U60" s="390">
        <f t="shared" si="12"/>
        <v>24.7074507771902</v>
      </c>
      <c r="V60" s="390" t="s">
        <v>283</v>
      </c>
      <c r="W60" s="390" t="s">
        <v>283</v>
      </c>
      <c r="X60" s="390" t="s">
        <v>283</v>
      </c>
      <c r="Y60" s="390" t="s">
        <v>283</v>
      </c>
      <c r="Z60" s="390" t="s">
        <v>283</v>
      </c>
      <c r="AA60" s="390">
        <f t="shared" si="13"/>
        <v>24.7074507771902</v>
      </c>
      <c r="AB60" s="390" t="s">
        <v>283</v>
      </c>
      <c r="AC60" s="390" t="s">
        <v>283</v>
      </c>
      <c r="AD60" s="390" t="s">
        <v>283</v>
      </c>
      <c r="AE60" s="390" t="s">
        <v>283</v>
      </c>
      <c r="AF60" s="390" t="s">
        <v>283</v>
      </c>
      <c r="AG60" s="390" t="s">
        <v>283</v>
      </c>
      <c r="AH60" s="390" t="s">
        <v>283</v>
      </c>
      <c r="AI60" s="390" t="s">
        <v>283</v>
      </c>
      <c r="AJ60" s="390" t="s">
        <v>283</v>
      </c>
      <c r="AK60" s="390" t="s">
        <v>283</v>
      </c>
      <c r="AL60" s="390" t="s">
        <v>283</v>
      </c>
      <c r="AM60" s="390" t="s">
        <v>283</v>
      </c>
      <c r="AN60" s="390" t="s">
        <v>283</v>
      </c>
      <c r="AO60" s="390" t="s">
        <v>283</v>
      </c>
      <c r="AP60" s="390" t="s">
        <v>283</v>
      </c>
      <c r="AQ60" s="390" t="s">
        <v>283</v>
      </c>
      <c r="AR60" s="390" t="s">
        <v>283</v>
      </c>
      <c r="AS60" s="390">
        <f t="shared" si="14"/>
        <v>24.7074507771902</v>
      </c>
      <c r="AT60" s="390" t="s">
        <v>283</v>
      </c>
      <c r="AU60" s="390" t="s">
        <v>283</v>
      </c>
      <c r="AV60" s="390" t="s">
        <v>283</v>
      </c>
      <c r="AW60" s="390" t="s">
        <v>283</v>
      </c>
      <c r="AX60" s="390" t="s">
        <v>283</v>
      </c>
      <c r="AY60" s="390">
        <f t="shared" si="15"/>
        <v>24.7074507771902</v>
      </c>
      <c r="AZ60" s="390" t="s">
        <v>283</v>
      </c>
      <c r="BA60" s="390" t="s">
        <v>283</v>
      </c>
      <c r="BB60" s="390" t="s">
        <v>283</v>
      </c>
      <c r="BC60" s="390" t="s">
        <v>283</v>
      </c>
      <c r="BD60" s="390" t="s">
        <v>283</v>
      </c>
      <c r="BE60" s="390" t="s">
        <v>283</v>
      </c>
      <c r="BF60" s="390" t="s">
        <v>283</v>
      </c>
      <c r="BG60" s="390" t="s">
        <v>283</v>
      </c>
      <c r="BH60" s="390" t="s">
        <v>283</v>
      </c>
      <c r="BI60" s="390" t="s">
        <v>283</v>
      </c>
      <c r="BJ60" s="390" t="s">
        <v>283</v>
      </c>
      <c r="BK60" s="390" t="s">
        <v>283</v>
      </c>
      <c r="BL60" s="390" t="s">
        <v>283</v>
      </c>
      <c r="BM60" s="390" t="s">
        <v>283</v>
      </c>
      <c r="BN60" s="390" t="s">
        <v>283</v>
      </c>
      <c r="BO60" s="391" t="s">
        <v>52</v>
      </c>
      <c r="BP60" s="391" t="s">
        <v>53</v>
      </c>
      <c r="BQ60" s="383" t="s">
        <v>1127</v>
      </c>
    </row>
    <row r="61" spans="1:69" x14ac:dyDescent="0.25">
      <c r="A61" s="392">
        <v>15000092</v>
      </c>
      <c r="B61" s="381" t="s">
        <v>124</v>
      </c>
      <c r="C61" s="382" t="s">
        <v>421</v>
      </c>
      <c r="D61" s="383">
        <v>7899470802268</v>
      </c>
      <c r="E61" s="384">
        <v>30049099</v>
      </c>
      <c r="F61" s="385" t="s">
        <v>342</v>
      </c>
      <c r="G61" s="386" t="s">
        <v>283</v>
      </c>
      <c r="H61" s="386" t="s">
        <v>1126</v>
      </c>
      <c r="I61" s="386">
        <v>0</v>
      </c>
      <c r="J61" s="386" t="s">
        <v>283</v>
      </c>
      <c r="K61" s="386" t="s">
        <v>1127</v>
      </c>
      <c r="L61" s="386" t="s">
        <v>1020</v>
      </c>
      <c r="M61" s="384">
        <v>100</v>
      </c>
      <c r="N61" s="387">
        <v>4.7347478126409799</v>
      </c>
      <c r="O61" s="388">
        <v>13.73975008267465</v>
      </c>
      <c r="P61" s="389" t="s">
        <v>283</v>
      </c>
      <c r="Q61" s="390" t="s">
        <v>283</v>
      </c>
      <c r="R61" s="390" t="s">
        <v>283</v>
      </c>
      <c r="S61" s="390" t="s">
        <v>283</v>
      </c>
      <c r="T61" s="390" t="s">
        <v>283</v>
      </c>
      <c r="U61" s="390">
        <f t="shared" si="12"/>
        <v>13.73975008267465</v>
      </c>
      <c r="V61" s="390" t="s">
        <v>283</v>
      </c>
      <c r="W61" s="390" t="s">
        <v>283</v>
      </c>
      <c r="X61" s="390" t="s">
        <v>283</v>
      </c>
      <c r="Y61" s="390" t="s">
        <v>283</v>
      </c>
      <c r="Z61" s="390" t="s">
        <v>283</v>
      </c>
      <c r="AA61" s="390">
        <f t="shared" si="13"/>
        <v>13.73975008267465</v>
      </c>
      <c r="AB61" s="390" t="s">
        <v>283</v>
      </c>
      <c r="AC61" s="390" t="s">
        <v>283</v>
      </c>
      <c r="AD61" s="390" t="s">
        <v>283</v>
      </c>
      <c r="AE61" s="390" t="s">
        <v>283</v>
      </c>
      <c r="AF61" s="390" t="s">
        <v>283</v>
      </c>
      <c r="AG61" s="390" t="s">
        <v>283</v>
      </c>
      <c r="AH61" s="390" t="s">
        <v>283</v>
      </c>
      <c r="AI61" s="390" t="s">
        <v>283</v>
      </c>
      <c r="AJ61" s="390" t="s">
        <v>283</v>
      </c>
      <c r="AK61" s="390" t="s">
        <v>283</v>
      </c>
      <c r="AL61" s="390" t="s">
        <v>283</v>
      </c>
      <c r="AM61" s="390" t="s">
        <v>283</v>
      </c>
      <c r="AN61" s="390" t="s">
        <v>283</v>
      </c>
      <c r="AO61" s="390" t="s">
        <v>283</v>
      </c>
      <c r="AP61" s="390" t="s">
        <v>283</v>
      </c>
      <c r="AQ61" s="390" t="s">
        <v>283</v>
      </c>
      <c r="AR61" s="390" t="s">
        <v>283</v>
      </c>
      <c r="AS61" s="390">
        <f t="shared" si="14"/>
        <v>13.73975008267465</v>
      </c>
      <c r="AT61" s="390" t="s">
        <v>283</v>
      </c>
      <c r="AU61" s="390" t="s">
        <v>283</v>
      </c>
      <c r="AV61" s="390" t="s">
        <v>283</v>
      </c>
      <c r="AW61" s="390" t="s">
        <v>283</v>
      </c>
      <c r="AX61" s="390" t="s">
        <v>283</v>
      </c>
      <c r="AY61" s="390">
        <f t="shared" si="15"/>
        <v>13.73975008267465</v>
      </c>
      <c r="AZ61" s="390" t="s">
        <v>283</v>
      </c>
      <c r="BA61" s="390" t="s">
        <v>283</v>
      </c>
      <c r="BB61" s="390" t="s">
        <v>283</v>
      </c>
      <c r="BC61" s="390" t="s">
        <v>283</v>
      </c>
      <c r="BD61" s="390" t="s">
        <v>283</v>
      </c>
      <c r="BE61" s="390" t="s">
        <v>283</v>
      </c>
      <c r="BF61" s="390" t="s">
        <v>283</v>
      </c>
      <c r="BG61" s="390" t="s">
        <v>283</v>
      </c>
      <c r="BH61" s="390" t="s">
        <v>283</v>
      </c>
      <c r="BI61" s="390" t="s">
        <v>283</v>
      </c>
      <c r="BJ61" s="390" t="s">
        <v>283</v>
      </c>
      <c r="BK61" s="390" t="s">
        <v>283</v>
      </c>
      <c r="BL61" s="390" t="s">
        <v>283</v>
      </c>
      <c r="BM61" s="390" t="s">
        <v>283</v>
      </c>
      <c r="BN61" s="390" t="s">
        <v>283</v>
      </c>
      <c r="BO61" s="391" t="s">
        <v>52</v>
      </c>
      <c r="BP61" s="391" t="s">
        <v>53</v>
      </c>
      <c r="BQ61" s="383" t="s">
        <v>1127</v>
      </c>
    </row>
    <row r="62" spans="1:69" x14ac:dyDescent="0.25">
      <c r="A62" s="392">
        <v>15000194</v>
      </c>
      <c r="B62" s="381" t="s">
        <v>124</v>
      </c>
      <c r="C62" s="382" t="s">
        <v>421</v>
      </c>
      <c r="D62" s="383">
        <v>7899470807225</v>
      </c>
      <c r="E62" s="384">
        <v>30039099</v>
      </c>
      <c r="F62" s="385" t="s">
        <v>343</v>
      </c>
      <c r="G62" s="386" t="s">
        <v>283</v>
      </c>
      <c r="H62" s="386" t="s">
        <v>1126</v>
      </c>
      <c r="I62" s="386">
        <v>0</v>
      </c>
      <c r="J62" s="386" t="s">
        <v>283</v>
      </c>
      <c r="K62" s="386" t="s">
        <v>1127</v>
      </c>
      <c r="L62" s="386" t="s">
        <v>1020</v>
      </c>
      <c r="M62" s="384">
        <v>200</v>
      </c>
      <c r="N62" s="387">
        <v>5.0460819633715008</v>
      </c>
      <c r="O62" s="388">
        <v>14.868067730426755</v>
      </c>
      <c r="P62" s="389" t="s">
        <v>283</v>
      </c>
      <c r="Q62" s="390" t="s">
        <v>283</v>
      </c>
      <c r="R62" s="390" t="s">
        <v>283</v>
      </c>
      <c r="S62" s="390" t="s">
        <v>283</v>
      </c>
      <c r="T62" s="390" t="s">
        <v>283</v>
      </c>
      <c r="U62" s="390">
        <f t="shared" si="12"/>
        <v>14.868067730426755</v>
      </c>
      <c r="V62" s="390" t="s">
        <v>283</v>
      </c>
      <c r="W62" s="390" t="s">
        <v>283</v>
      </c>
      <c r="X62" s="390" t="s">
        <v>283</v>
      </c>
      <c r="Y62" s="390" t="s">
        <v>283</v>
      </c>
      <c r="Z62" s="390" t="s">
        <v>283</v>
      </c>
      <c r="AA62" s="390">
        <f t="shared" si="13"/>
        <v>14.868067730426755</v>
      </c>
      <c r="AB62" s="390" t="s">
        <v>283</v>
      </c>
      <c r="AC62" s="390" t="s">
        <v>283</v>
      </c>
      <c r="AD62" s="390" t="s">
        <v>283</v>
      </c>
      <c r="AE62" s="390" t="s">
        <v>283</v>
      </c>
      <c r="AF62" s="390" t="s">
        <v>283</v>
      </c>
      <c r="AG62" s="390" t="s">
        <v>283</v>
      </c>
      <c r="AH62" s="390" t="s">
        <v>283</v>
      </c>
      <c r="AI62" s="390" t="s">
        <v>283</v>
      </c>
      <c r="AJ62" s="390" t="s">
        <v>283</v>
      </c>
      <c r="AK62" s="390" t="s">
        <v>283</v>
      </c>
      <c r="AL62" s="390" t="s">
        <v>283</v>
      </c>
      <c r="AM62" s="390" t="s">
        <v>283</v>
      </c>
      <c r="AN62" s="390" t="s">
        <v>283</v>
      </c>
      <c r="AO62" s="390" t="s">
        <v>283</v>
      </c>
      <c r="AP62" s="390" t="s">
        <v>283</v>
      </c>
      <c r="AQ62" s="390" t="s">
        <v>283</v>
      </c>
      <c r="AR62" s="390" t="s">
        <v>283</v>
      </c>
      <c r="AS62" s="390">
        <f t="shared" si="14"/>
        <v>14.868067730426755</v>
      </c>
      <c r="AT62" s="390" t="s">
        <v>283</v>
      </c>
      <c r="AU62" s="390" t="s">
        <v>283</v>
      </c>
      <c r="AV62" s="390" t="s">
        <v>283</v>
      </c>
      <c r="AW62" s="390" t="s">
        <v>283</v>
      </c>
      <c r="AX62" s="390" t="s">
        <v>283</v>
      </c>
      <c r="AY62" s="390">
        <f t="shared" si="15"/>
        <v>14.868067730426755</v>
      </c>
      <c r="AZ62" s="390" t="s">
        <v>283</v>
      </c>
      <c r="BA62" s="390" t="s">
        <v>283</v>
      </c>
      <c r="BB62" s="390" t="s">
        <v>283</v>
      </c>
      <c r="BC62" s="390" t="s">
        <v>283</v>
      </c>
      <c r="BD62" s="390" t="s">
        <v>283</v>
      </c>
      <c r="BE62" s="390" t="s">
        <v>283</v>
      </c>
      <c r="BF62" s="390" t="s">
        <v>283</v>
      </c>
      <c r="BG62" s="390" t="s">
        <v>283</v>
      </c>
      <c r="BH62" s="390" t="s">
        <v>283</v>
      </c>
      <c r="BI62" s="390" t="s">
        <v>283</v>
      </c>
      <c r="BJ62" s="390" t="s">
        <v>283</v>
      </c>
      <c r="BK62" s="390" t="s">
        <v>283</v>
      </c>
      <c r="BL62" s="390" t="s">
        <v>283</v>
      </c>
      <c r="BM62" s="390" t="s">
        <v>283</v>
      </c>
      <c r="BN62" s="390" t="s">
        <v>283</v>
      </c>
      <c r="BO62" s="391" t="s">
        <v>52</v>
      </c>
      <c r="BP62" s="391" t="s">
        <v>53</v>
      </c>
      <c r="BQ62" s="383" t="s">
        <v>1127</v>
      </c>
    </row>
    <row r="63" spans="1:69" x14ac:dyDescent="0.25">
      <c r="A63" s="392">
        <v>15000143</v>
      </c>
      <c r="B63" s="381" t="s">
        <v>124</v>
      </c>
      <c r="C63" s="382" t="s">
        <v>421</v>
      </c>
      <c r="D63" s="383">
        <v>7898133134999</v>
      </c>
      <c r="E63" s="384">
        <v>30039099</v>
      </c>
      <c r="F63" s="385" t="s">
        <v>152</v>
      </c>
      <c r="G63" s="386" t="s">
        <v>283</v>
      </c>
      <c r="H63" s="386" t="s">
        <v>1126</v>
      </c>
      <c r="I63" s="386">
        <v>0</v>
      </c>
      <c r="J63" s="386" t="s">
        <v>283</v>
      </c>
      <c r="K63" s="386" t="s">
        <v>1127</v>
      </c>
      <c r="L63" s="386" t="s">
        <v>1020</v>
      </c>
      <c r="M63" s="384">
        <v>50</v>
      </c>
      <c r="N63" s="387">
        <v>3.3915457012670815</v>
      </c>
      <c r="O63" s="388" t="s">
        <v>283</v>
      </c>
      <c r="P63" s="389">
        <v>0.147887323943662</v>
      </c>
      <c r="Q63" s="390">
        <v>11.41</v>
      </c>
      <c r="R63" s="390">
        <v>15.31</v>
      </c>
      <c r="S63" s="390">
        <v>12.96</v>
      </c>
      <c r="T63" s="390">
        <v>17.39</v>
      </c>
      <c r="U63" s="390">
        <v>13.74</v>
      </c>
      <c r="V63" s="390">
        <v>18.43</v>
      </c>
      <c r="W63" s="390">
        <v>13.83</v>
      </c>
      <c r="X63" s="390">
        <v>18.55</v>
      </c>
      <c r="Y63" s="390">
        <v>13.91</v>
      </c>
      <c r="Z63" s="390">
        <v>18.66</v>
      </c>
      <c r="AA63" s="390">
        <v>14.08</v>
      </c>
      <c r="AB63" s="390">
        <v>18.89</v>
      </c>
      <c r="AC63" s="390">
        <v>14.17</v>
      </c>
      <c r="AD63" s="390">
        <v>19.010000000000002</v>
      </c>
      <c r="AE63" s="390">
        <v>14.26</v>
      </c>
      <c r="AF63" s="390">
        <v>19.13</v>
      </c>
      <c r="AG63" s="390">
        <v>14.35</v>
      </c>
      <c r="AH63" s="390">
        <v>19.25</v>
      </c>
      <c r="AI63" s="390">
        <v>14.44</v>
      </c>
      <c r="AJ63" s="390">
        <v>19.37</v>
      </c>
      <c r="AK63" s="390">
        <v>14.62</v>
      </c>
      <c r="AL63" s="390">
        <v>19.61</v>
      </c>
      <c r="AM63" s="390">
        <v>14.72</v>
      </c>
      <c r="AN63" s="390">
        <v>19.75</v>
      </c>
      <c r="AO63" s="390">
        <v>14.81</v>
      </c>
      <c r="AP63" s="390">
        <v>19.87</v>
      </c>
      <c r="AQ63" s="390">
        <v>11.57</v>
      </c>
      <c r="AR63" s="390">
        <v>15.99</v>
      </c>
      <c r="AS63" s="390">
        <v>12.27</v>
      </c>
      <c r="AT63" s="390">
        <v>16.96</v>
      </c>
      <c r="AU63" s="390">
        <v>12.35</v>
      </c>
      <c r="AV63" s="390">
        <v>17.07</v>
      </c>
      <c r="AW63" s="390">
        <v>12.42</v>
      </c>
      <c r="AX63" s="390">
        <v>17.170000000000002</v>
      </c>
      <c r="AY63" s="390">
        <v>12.57</v>
      </c>
      <c r="AZ63" s="390">
        <v>17.38</v>
      </c>
      <c r="BA63" s="390">
        <v>12.65</v>
      </c>
      <c r="BB63" s="390">
        <v>17.489999999999998</v>
      </c>
      <c r="BC63" s="390">
        <v>12.73</v>
      </c>
      <c r="BD63" s="390">
        <v>17.600000000000001</v>
      </c>
      <c r="BE63" s="390">
        <v>12.81</v>
      </c>
      <c r="BF63" s="390">
        <v>17.71</v>
      </c>
      <c r="BG63" s="390">
        <v>12.89</v>
      </c>
      <c r="BH63" s="390">
        <v>17.82</v>
      </c>
      <c r="BI63" s="390">
        <v>13.05</v>
      </c>
      <c r="BJ63" s="390">
        <v>18.04</v>
      </c>
      <c r="BK63" s="390">
        <v>13.14</v>
      </c>
      <c r="BL63" s="390">
        <v>18.170000000000002</v>
      </c>
      <c r="BM63" s="390">
        <v>13.22</v>
      </c>
      <c r="BN63" s="390">
        <v>18.28</v>
      </c>
      <c r="BO63" s="391" t="s">
        <v>52</v>
      </c>
      <c r="BP63" s="391" t="s">
        <v>55</v>
      </c>
      <c r="BQ63" s="383" t="s">
        <v>1128</v>
      </c>
    </row>
    <row r="64" spans="1:69" x14ac:dyDescent="0.25">
      <c r="A64" s="392">
        <v>15000228</v>
      </c>
      <c r="B64" s="381" t="s">
        <v>411</v>
      </c>
      <c r="C64" s="382" t="s">
        <v>422</v>
      </c>
      <c r="D64" s="383">
        <v>7898557147643</v>
      </c>
      <c r="E64" s="384">
        <v>21069030</v>
      </c>
      <c r="F64" s="385" t="s">
        <v>387</v>
      </c>
      <c r="G64" s="386" t="s">
        <v>283</v>
      </c>
      <c r="H64" s="386" t="s">
        <v>1126</v>
      </c>
      <c r="I64" s="386">
        <v>0</v>
      </c>
      <c r="J64" s="386" t="s">
        <v>283</v>
      </c>
      <c r="K64" s="386" t="s">
        <v>1127</v>
      </c>
      <c r="L64" s="386" t="s">
        <v>1020</v>
      </c>
      <c r="M64" s="384">
        <v>50</v>
      </c>
      <c r="N64" s="387">
        <v>18.887873406612439</v>
      </c>
      <c r="O64" s="388">
        <v>54.559100606571249</v>
      </c>
      <c r="P64" s="389" t="s">
        <v>283</v>
      </c>
      <c r="Q64" s="390" t="s">
        <v>283</v>
      </c>
      <c r="R64" s="390" t="s">
        <v>283</v>
      </c>
      <c r="S64" s="390" t="s">
        <v>283</v>
      </c>
      <c r="T64" s="390" t="s">
        <v>283</v>
      </c>
      <c r="U64" s="390">
        <f t="shared" ref="U64:U65" si="16">O64</f>
        <v>54.559100606571249</v>
      </c>
      <c r="V64" s="390" t="s">
        <v>283</v>
      </c>
      <c r="W64" s="390" t="s">
        <v>283</v>
      </c>
      <c r="X64" s="390" t="s">
        <v>283</v>
      </c>
      <c r="Y64" s="390" t="s">
        <v>283</v>
      </c>
      <c r="Z64" s="390" t="s">
        <v>283</v>
      </c>
      <c r="AA64" s="390">
        <f t="shared" ref="AA64:AA65" si="17">O64</f>
        <v>54.559100606571249</v>
      </c>
      <c r="AB64" s="390" t="s">
        <v>283</v>
      </c>
      <c r="AC64" s="390" t="s">
        <v>283</v>
      </c>
      <c r="AD64" s="390" t="s">
        <v>283</v>
      </c>
      <c r="AE64" s="390" t="s">
        <v>283</v>
      </c>
      <c r="AF64" s="390" t="s">
        <v>283</v>
      </c>
      <c r="AG64" s="390" t="s">
        <v>283</v>
      </c>
      <c r="AH64" s="390" t="s">
        <v>283</v>
      </c>
      <c r="AI64" s="390" t="s">
        <v>283</v>
      </c>
      <c r="AJ64" s="390" t="s">
        <v>283</v>
      </c>
      <c r="AK64" s="390" t="s">
        <v>283</v>
      </c>
      <c r="AL64" s="390" t="s">
        <v>283</v>
      </c>
      <c r="AM64" s="390" t="s">
        <v>283</v>
      </c>
      <c r="AN64" s="390" t="s">
        <v>283</v>
      </c>
      <c r="AO64" s="390" t="s">
        <v>283</v>
      </c>
      <c r="AP64" s="390" t="s">
        <v>283</v>
      </c>
      <c r="AQ64" s="390" t="s">
        <v>283</v>
      </c>
      <c r="AR64" s="390" t="s">
        <v>283</v>
      </c>
      <c r="AS64" s="390">
        <f t="shared" ref="AS64:AS65" si="18">O64</f>
        <v>54.559100606571249</v>
      </c>
      <c r="AT64" s="390" t="s">
        <v>283</v>
      </c>
      <c r="AU64" s="390" t="s">
        <v>283</v>
      </c>
      <c r="AV64" s="390" t="s">
        <v>283</v>
      </c>
      <c r="AW64" s="390" t="s">
        <v>283</v>
      </c>
      <c r="AX64" s="390" t="s">
        <v>283</v>
      </c>
      <c r="AY64" s="390">
        <f t="shared" ref="AY64:AY65" si="19">O64</f>
        <v>54.559100606571249</v>
      </c>
      <c r="AZ64" s="390" t="s">
        <v>283</v>
      </c>
      <c r="BA64" s="390" t="s">
        <v>283</v>
      </c>
      <c r="BB64" s="390" t="s">
        <v>283</v>
      </c>
      <c r="BC64" s="390" t="s">
        <v>283</v>
      </c>
      <c r="BD64" s="390" t="s">
        <v>283</v>
      </c>
      <c r="BE64" s="390" t="s">
        <v>283</v>
      </c>
      <c r="BF64" s="390" t="s">
        <v>283</v>
      </c>
      <c r="BG64" s="390" t="s">
        <v>283</v>
      </c>
      <c r="BH64" s="390" t="s">
        <v>283</v>
      </c>
      <c r="BI64" s="390" t="s">
        <v>283</v>
      </c>
      <c r="BJ64" s="390" t="s">
        <v>283</v>
      </c>
      <c r="BK64" s="390" t="s">
        <v>283</v>
      </c>
      <c r="BL64" s="390" t="s">
        <v>283</v>
      </c>
      <c r="BM64" s="390" t="s">
        <v>283</v>
      </c>
      <c r="BN64" s="390" t="s">
        <v>283</v>
      </c>
      <c r="BO64" s="391" t="s">
        <v>28</v>
      </c>
      <c r="BP64" s="391" t="s">
        <v>29</v>
      </c>
      <c r="BQ64" s="383" t="s">
        <v>1127</v>
      </c>
    </row>
    <row r="65" spans="1:69" x14ac:dyDescent="0.25">
      <c r="A65" s="392">
        <v>15000229</v>
      </c>
      <c r="B65" s="381" t="s">
        <v>411</v>
      </c>
      <c r="C65" s="382" t="s">
        <v>422</v>
      </c>
      <c r="D65" s="383">
        <v>7898557147650</v>
      </c>
      <c r="E65" s="384">
        <v>21069030</v>
      </c>
      <c r="F65" s="385" t="s">
        <v>388</v>
      </c>
      <c r="G65" s="386" t="s">
        <v>283</v>
      </c>
      <c r="H65" s="386" t="s">
        <v>1126</v>
      </c>
      <c r="I65" s="386">
        <v>0</v>
      </c>
      <c r="J65" s="386" t="s">
        <v>283</v>
      </c>
      <c r="K65" s="386" t="s">
        <v>1127</v>
      </c>
      <c r="L65" s="386" t="s">
        <v>1020</v>
      </c>
      <c r="M65" s="384">
        <v>50</v>
      </c>
      <c r="N65" s="387">
        <v>18.863191650960356</v>
      </c>
      <c r="O65" s="388">
        <v>54.413052839308705</v>
      </c>
      <c r="P65" s="389" t="s">
        <v>283</v>
      </c>
      <c r="Q65" s="390" t="s">
        <v>283</v>
      </c>
      <c r="R65" s="390" t="s">
        <v>283</v>
      </c>
      <c r="S65" s="390" t="s">
        <v>283</v>
      </c>
      <c r="T65" s="390" t="s">
        <v>283</v>
      </c>
      <c r="U65" s="390">
        <f t="shared" si="16"/>
        <v>54.413052839308705</v>
      </c>
      <c r="V65" s="390" t="s">
        <v>283</v>
      </c>
      <c r="W65" s="390" t="s">
        <v>283</v>
      </c>
      <c r="X65" s="390" t="s">
        <v>283</v>
      </c>
      <c r="Y65" s="390" t="s">
        <v>283</v>
      </c>
      <c r="Z65" s="390" t="s">
        <v>283</v>
      </c>
      <c r="AA65" s="390">
        <f t="shared" si="17"/>
        <v>54.413052839308705</v>
      </c>
      <c r="AB65" s="390" t="s">
        <v>283</v>
      </c>
      <c r="AC65" s="390" t="s">
        <v>283</v>
      </c>
      <c r="AD65" s="390" t="s">
        <v>283</v>
      </c>
      <c r="AE65" s="390" t="s">
        <v>283</v>
      </c>
      <c r="AF65" s="390" t="s">
        <v>283</v>
      </c>
      <c r="AG65" s="390" t="s">
        <v>283</v>
      </c>
      <c r="AH65" s="390" t="s">
        <v>283</v>
      </c>
      <c r="AI65" s="390" t="s">
        <v>283</v>
      </c>
      <c r="AJ65" s="390" t="s">
        <v>283</v>
      </c>
      <c r="AK65" s="390" t="s">
        <v>283</v>
      </c>
      <c r="AL65" s="390" t="s">
        <v>283</v>
      </c>
      <c r="AM65" s="390" t="s">
        <v>283</v>
      </c>
      <c r="AN65" s="390" t="s">
        <v>283</v>
      </c>
      <c r="AO65" s="390" t="s">
        <v>283</v>
      </c>
      <c r="AP65" s="390" t="s">
        <v>283</v>
      </c>
      <c r="AQ65" s="390" t="s">
        <v>283</v>
      </c>
      <c r="AR65" s="390" t="s">
        <v>283</v>
      </c>
      <c r="AS65" s="390">
        <f t="shared" si="18"/>
        <v>54.413052839308705</v>
      </c>
      <c r="AT65" s="390" t="s">
        <v>283</v>
      </c>
      <c r="AU65" s="390" t="s">
        <v>283</v>
      </c>
      <c r="AV65" s="390" t="s">
        <v>283</v>
      </c>
      <c r="AW65" s="390" t="s">
        <v>283</v>
      </c>
      <c r="AX65" s="390" t="s">
        <v>283</v>
      </c>
      <c r="AY65" s="390">
        <f t="shared" si="19"/>
        <v>54.413052839308705</v>
      </c>
      <c r="AZ65" s="390" t="s">
        <v>283</v>
      </c>
      <c r="BA65" s="390" t="s">
        <v>283</v>
      </c>
      <c r="BB65" s="390" t="s">
        <v>283</v>
      </c>
      <c r="BC65" s="390" t="s">
        <v>283</v>
      </c>
      <c r="BD65" s="390" t="s">
        <v>283</v>
      </c>
      <c r="BE65" s="390" t="s">
        <v>283</v>
      </c>
      <c r="BF65" s="390" t="s">
        <v>283</v>
      </c>
      <c r="BG65" s="390" t="s">
        <v>283</v>
      </c>
      <c r="BH65" s="390" t="s">
        <v>283</v>
      </c>
      <c r="BI65" s="390" t="s">
        <v>283</v>
      </c>
      <c r="BJ65" s="390" t="s">
        <v>283</v>
      </c>
      <c r="BK65" s="390" t="s">
        <v>283</v>
      </c>
      <c r="BL65" s="390" t="s">
        <v>283</v>
      </c>
      <c r="BM65" s="390" t="s">
        <v>283</v>
      </c>
      <c r="BN65" s="390" t="s">
        <v>283</v>
      </c>
      <c r="BO65" s="391" t="s">
        <v>28</v>
      </c>
      <c r="BP65" s="391" t="s">
        <v>29</v>
      </c>
      <c r="BQ65" s="383" t="s">
        <v>1127</v>
      </c>
    </row>
    <row r="66" spans="1:69" x14ac:dyDescent="0.25">
      <c r="A66" s="392">
        <v>15000200</v>
      </c>
      <c r="B66" s="381" t="s">
        <v>124</v>
      </c>
      <c r="C66" s="382" t="s">
        <v>421</v>
      </c>
      <c r="D66" s="383">
        <v>7899470807362</v>
      </c>
      <c r="E66" s="384">
        <v>30049069</v>
      </c>
      <c r="F66" s="385" t="s">
        <v>230</v>
      </c>
      <c r="G66" s="386" t="s">
        <v>283</v>
      </c>
      <c r="H66" s="386" t="s">
        <v>1126</v>
      </c>
      <c r="I66" s="386">
        <v>0</v>
      </c>
      <c r="J66" s="386" t="s">
        <v>283</v>
      </c>
      <c r="K66" s="386" t="s">
        <v>1127</v>
      </c>
      <c r="L66" s="386" t="s">
        <v>1020</v>
      </c>
      <c r="M66" s="384">
        <v>50</v>
      </c>
      <c r="N66" s="387">
        <v>5.4105700000000008</v>
      </c>
      <c r="O66" s="388" t="s">
        <v>283</v>
      </c>
      <c r="P66" s="389">
        <v>4.6640755136035494E-2</v>
      </c>
      <c r="Q66" s="390">
        <v>18.850000000000001</v>
      </c>
      <c r="R66" s="390">
        <v>25.29</v>
      </c>
      <c r="S66" s="390">
        <v>21.42</v>
      </c>
      <c r="T66" s="390">
        <v>28.73</v>
      </c>
      <c r="U66" s="390">
        <v>22.71</v>
      </c>
      <c r="V66" s="390">
        <v>30.46</v>
      </c>
      <c r="W66" s="390">
        <v>22.85</v>
      </c>
      <c r="X66" s="390">
        <v>30.65</v>
      </c>
      <c r="Y66" s="390">
        <v>22.99</v>
      </c>
      <c r="Z66" s="390">
        <v>30.84</v>
      </c>
      <c r="AA66" s="390">
        <v>23.27</v>
      </c>
      <c r="AB66" s="390">
        <v>31.22</v>
      </c>
      <c r="AC66" s="390">
        <v>23.42</v>
      </c>
      <c r="AD66" s="390">
        <v>31.42</v>
      </c>
      <c r="AE66" s="390">
        <v>23.56</v>
      </c>
      <c r="AF66" s="390">
        <v>31.6</v>
      </c>
      <c r="AG66" s="390">
        <v>23.71</v>
      </c>
      <c r="AH66" s="390">
        <v>31.81</v>
      </c>
      <c r="AI66" s="390">
        <v>23.86</v>
      </c>
      <c r="AJ66" s="390">
        <v>32.01</v>
      </c>
      <c r="AK66" s="390">
        <v>24.17</v>
      </c>
      <c r="AL66" s="390">
        <v>32.42</v>
      </c>
      <c r="AM66" s="390">
        <v>24.32</v>
      </c>
      <c r="AN66" s="390">
        <v>32.619999999999997</v>
      </c>
      <c r="AO66" s="390">
        <v>24.48</v>
      </c>
      <c r="AP66" s="390">
        <v>32.840000000000003</v>
      </c>
      <c r="AQ66" s="390">
        <v>19.12</v>
      </c>
      <c r="AR66" s="390">
        <v>26.43</v>
      </c>
      <c r="AS66" s="390">
        <v>20.28</v>
      </c>
      <c r="AT66" s="390">
        <v>28.04</v>
      </c>
      <c r="AU66" s="390">
        <v>20.399999999999999</v>
      </c>
      <c r="AV66" s="390">
        <v>28.2</v>
      </c>
      <c r="AW66" s="390">
        <v>20.53</v>
      </c>
      <c r="AX66" s="390">
        <v>28.38</v>
      </c>
      <c r="AY66" s="390">
        <v>20.78</v>
      </c>
      <c r="AZ66" s="390">
        <v>28.73</v>
      </c>
      <c r="BA66" s="390">
        <v>20.91</v>
      </c>
      <c r="BB66" s="390">
        <v>28.91</v>
      </c>
      <c r="BC66" s="390">
        <v>21.04</v>
      </c>
      <c r="BD66" s="390">
        <v>29.09</v>
      </c>
      <c r="BE66" s="390">
        <v>21.17</v>
      </c>
      <c r="BF66" s="390">
        <v>29.27</v>
      </c>
      <c r="BG66" s="390">
        <v>21.3</v>
      </c>
      <c r="BH66" s="390">
        <v>29.45</v>
      </c>
      <c r="BI66" s="390">
        <v>21.58</v>
      </c>
      <c r="BJ66" s="390">
        <v>29.83</v>
      </c>
      <c r="BK66" s="390">
        <v>21.71</v>
      </c>
      <c r="BL66" s="390">
        <v>30.01</v>
      </c>
      <c r="BM66" s="390">
        <v>21.86</v>
      </c>
      <c r="BN66" s="390">
        <v>30.22</v>
      </c>
      <c r="BO66" s="391" t="s">
        <v>52</v>
      </c>
      <c r="BP66" s="391" t="s">
        <v>55</v>
      </c>
      <c r="BQ66" s="383" t="s">
        <v>1128</v>
      </c>
    </row>
    <row r="67" spans="1:69" x14ac:dyDescent="0.25">
      <c r="A67" s="395">
        <v>15000208</v>
      </c>
      <c r="B67" s="381" t="s">
        <v>124</v>
      </c>
      <c r="C67" s="382" t="s">
        <v>421</v>
      </c>
      <c r="D67" s="383">
        <v>7899470807638</v>
      </c>
      <c r="E67" s="384">
        <v>30049069</v>
      </c>
      <c r="F67" s="396" t="s">
        <v>406</v>
      </c>
      <c r="G67" s="386" t="s">
        <v>283</v>
      </c>
      <c r="H67" s="386" t="s">
        <v>1126</v>
      </c>
      <c r="I67" s="386">
        <v>0</v>
      </c>
      <c r="J67" s="386" t="s">
        <v>283</v>
      </c>
      <c r="K67" s="386" t="s">
        <v>1127</v>
      </c>
      <c r="L67" s="386" t="s">
        <v>1020</v>
      </c>
      <c r="M67" s="384">
        <v>50</v>
      </c>
      <c r="N67" s="387">
        <v>10.243420000000002</v>
      </c>
      <c r="O67" s="388" t="s">
        <v>283</v>
      </c>
      <c r="P67" s="389">
        <v>3.8091969800960968E-2</v>
      </c>
      <c r="Q67" s="390">
        <v>30.25</v>
      </c>
      <c r="R67" s="390">
        <v>40.58</v>
      </c>
      <c r="S67" s="390">
        <v>34.369999999999997</v>
      </c>
      <c r="T67" s="390">
        <v>46.11</v>
      </c>
      <c r="U67" s="390">
        <v>36.450000000000003</v>
      </c>
      <c r="V67" s="390">
        <v>48.9</v>
      </c>
      <c r="W67" s="390">
        <v>36.67</v>
      </c>
      <c r="X67" s="390">
        <v>49.19</v>
      </c>
      <c r="Y67" s="390">
        <v>36.89</v>
      </c>
      <c r="Z67" s="390">
        <v>49.49</v>
      </c>
      <c r="AA67" s="390">
        <v>37.35</v>
      </c>
      <c r="AB67" s="390">
        <v>50.1</v>
      </c>
      <c r="AC67" s="390">
        <v>37.58</v>
      </c>
      <c r="AD67" s="390">
        <v>50.41</v>
      </c>
      <c r="AE67" s="390">
        <v>37.81</v>
      </c>
      <c r="AF67" s="390">
        <v>50.72</v>
      </c>
      <c r="AG67" s="390">
        <v>38.049999999999997</v>
      </c>
      <c r="AH67" s="390">
        <v>51.04</v>
      </c>
      <c r="AI67" s="390">
        <v>38.29</v>
      </c>
      <c r="AJ67" s="390">
        <v>51.36</v>
      </c>
      <c r="AK67" s="390">
        <v>38.78</v>
      </c>
      <c r="AL67" s="390">
        <v>52.02</v>
      </c>
      <c r="AM67" s="390">
        <v>39.03</v>
      </c>
      <c r="AN67" s="390">
        <v>52.36</v>
      </c>
      <c r="AO67" s="390">
        <v>39.29</v>
      </c>
      <c r="AP67" s="390">
        <v>52.71</v>
      </c>
      <c r="AQ67" s="390">
        <v>30.69</v>
      </c>
      <c r="AR67" s="390">
        <v>42.43</v>
      </c>
      <c r="AS67" s="390">
        <v>32.54</v>
      </c>
      <c r="AT67" s="390">
        <v>44.98</v>
      </c>
      <c r="AU67" s="390">
        <v>32.74</v>
      </c>
      <c r="AV67" s="390">
        <v>45.26</v>
      </c>
      <c r="AW67" s="390">
        <v>32.94</v>
      </c>
      <c r="AX67" s="390">
        <v>45.54</v>
      </c>
      <c r="AY67" s="390">
        <v>33.35</v>
      </c>
      <c r="AZ67" s="390">
        <v>46.1</v>
      </c>
      <c r="BA67" s="390">
        <v>33.549999999999997</v>
      </c>
      <c r="BB67" s="390">
        <v>46.38</v>
      </c>
      <c r="BC67" s="390">
        <v>33.76</v>
      </c>
      <c r="BD67" s="390">
        <v>46.67</v>
      </c>
      <c r="BE67" s="390">
        <v>33.97</v>
      </c>
      <c r="BF67" s="390">
        <v>46.96</v>
      </c>
      <c r="BG67" s="390">
        <v>34.19</v>
      </c>
      <c r="BH67" s="390">
        <v>47.27</v>
      </c>
      <c r="BI67" s="390">
        <v>34.619999999999997</v>
      </c>
      <c r="BJ67" s="390">
        <v>47.86</v>
      </c>
      <c r="BK67" s="390">
        <v>34.85</v>
      </c>
      <c r="BL67" s="390">
        <v>48.18</v>
      </c>
      <c r="BM67" s="390">
        <v>35.08</v>
      </c>
      <c r="BN67" s="390">
        <v>48.5</v>
      </c>
      <c r="BO67" s="391" t="s">
        <v>52</v>
      </c>
      <c r="BP67" s="391" t="s">
        <v>55</v>
      </c>
      <c r="BQ67" s="383" t="s">
        <v>1128</v>
      </c>
    </row>
    <row r="68" spans="1:69" x14ac:dyDescent="0.25">
      <c r="A68" s="392">
        <v>15000191</v>
      </c>
      <c r="B68" s="381" t="s">
        <v>124</v>
      </c>
      <c r="C68" s="382" t="s">
        <v>421</v>
      </c>
      <c r="D68" s="383">
        <v>7899470804576</v>
      </c>
      <c r="E68" s="384">
        <v>30049069</v>
      </c>
      <c r="F68" s="385" t="s">
        <v>347</v>
      </c>
      <c r="G68" s="386" t="s">
        <v>283</v>
      </c>
      <c r="H68" s="386" t="s">
        <v>1126</v>
      </c>
      <c r="I68" s="386">
        <v>0</v>
      </c>
      <c r="J68" s="386" t="s">
        <v>283</v>
      </c>
      <c r="K68" s="386" t="s">
        <v>1127</v>
      </c>
      <c r="L68" s="386" t="s">
        <v>1020</v>
      </c>
      <c r="M68" s="384">
        <v>100</v>
      </c>
      <c r="N68" s="387">
        <v>5.8543308902071995</v>
      </c>
      <c r="O68" s="388" t="s">
        <v>283</v>
      </c>
      <c r="P68" s="389">
        <v>3.8345864661654128E-2</v>
      </c>
      <c r="Q68" s="390">
        <v>13.81</v>
      </c>
      <c r="R68" s="390">
        <v>18.53</v>
      </c>
      <c r="S68" s="390">
        <v>15.69</v>
      </c>
      <c r="T68" s="390">
        <v>21.05</v>
      </c>
      <c r="U68" s="390">
        <v>16.64</v>
      </c>
      <c r="V68" s="390">
        <v>22.32</v>
      </c>
      <c r="W68" s="390">
        <v>16.739999999999998</v>
      </c>
      <c r="X68" s="390">
        <v>22.46</v>
      </c>
      <c r="Y68" s="390">
        <v>16.84</v>
      </c>
      <c r="Z68" s="390">
        <v>22.59</v>
      </c>
      <c r="AA68" s="390">
        <v>17.05</v>
      </c>
      <c r="AB68" s="390">
        <v>22.87</v>
      </c>
      <c r="AC68" s="390">
        <v>17.149999999999999</v>
      </c>
      <c r="AD68" s="390">
        <v>23.01</v>
      </c>
      <c r="AE68" s="390">
        <v>17.260000000000002</v>
      </c>
      <c r="AF68" s="390">
        <v>23.15</v>
      </c>
      <c r="AG68" s="390">
        <v>17.37</v>
      </c>
      <c r="AH68" s="390">
        <v>23.3</v>
      </c>
      <c r="AI68" s="390">
        <v>17.48</v>
      </c>
      <c r="AJ68" s="390">
        <v>23.45</v>
      </c>
      <c r="AK68" s="390">
        <v>17.7</v>
      </c>
      <c r="AL68" s="390">
        <v>23.74</v>
      </c>
      <c r="AM68" s="390">
        <v>17.82</v>
      </c>
      <c r="AN68" s="390">
        <v>23.9</v>
      </c>
      <c r="AO68" s="390">
        <v>17.93</v>
      </c>
      <c r="AP68" s="390">
        <v>24.05</v>
      </c>
      <c r="AQ68" s="390">
        <v>14.01</v>
      </c>
      <c r="AR68" s="390">
        <v>19.37</v>
      </c>
      <c r="AS68" s="390">
        <v>14.86</v>
      </c>
      <c r="AT68" s="390">
        <v>20.54</v>
      </c>
      <c r="AU68" s="390">
        <v>14.95</v>
      </c>
      <c r="AV68" s="390">
        <v>20.67</v>
      </c>
      <c r="AW68" s="390">
        <v>15.04</v>
      </c>
      <c r="AX68" s="390">
        <v>20.79</v>
      </c>
      <c r="AY68" s="390">
        <v>15.22</v>
      </c>
      <c r="AZ68" s="390">
        <v>21.04</v>
      </c>
      <c r="BA68" s="390">
        <v>15.31</v>
      </c>
      <c r="BB68" s="390">
        <v>21.17</v>
      </c>
      <c r="BC68" s="390">
        <v>15.41</v>
      </c>
      <c r="BD68" s="390">
        <v>21.3</v>
      </c>
      <c r="BE68" s="390">
        <v>15.51</v>
      </c>
      <c r="BF68" s="390">
        <v>21.44</v>
      </c>
      <c r="BG68" s="390">
        <v>15.61</v>
      </c>
      <c r="BH68" s="390">
        <v>21.58</v>
      </c>
      <c r="BI68" s="390">
        <v>15.8</v>
      </c>
      <c r="BJ68" s="390">
        <v>21.84</v>
      </c>
      <c r="BK68" s="390">
        <v>15.91</v>
      </c>
      <c r="BL68" s="390">
        <v>21.99</v>
      </c>
      <c r="BM68" s="390">
        <v>16.010000000000002</v>
      </c>
      <c r="BN68" s="390">
        <v>22.13</v>
      </c>
      <c r="BO68" s="391" t="s">
        <v>52</v>
      </c>
      <c r="BP68" s="391" t="s">
        <v>55</v>
      </c>
      <c r="BQ68" s="383" t="s">
        <v>1128</v>
      </c>
    </row>
    <row r="69" spans="1:69" x14ac:dyDescent="0.25">
      <c r="A69" s="392">
        <v>15000192</v>
      </c>
      <c r="B69" s="381" t="s">
        <v>124</v>
      </c>
      <c r="C69" s="382" t="s">
        <v>421</v>
      </c>
      <c r="D69" s="383">
        <v>7899470804521</v>
      </c>
      <c r="E69" s="384">
        <v>30049069</v>
      </c>
      <c r="F69" s="385" t="s">
        <v>349</v>
      </c>
      <c r="G69" s="386" t="s">
        <v>283</v>
      </c>
      <c r="H69" s="386" t="s">
        <v>1126</v>
      </c>
      <c r="I69" s="386">
        <v>0</v>
      </c>
      <c r="J69" s="386" t="s">
        <v>283</v>
      </c>
      <c r="K69" s="386" t="s">
        <v>1127</v>
      </c>
      <c r="L69" s="386" t="s">
        <v>1020</v>
      </c>
      <c r="M69" s="384">
        <v>24</v>
      </c>
      <c r="N69" s="387">
        <v>24.347766478768495</v>
      </c>
      <c r="O69" s="388" t="s">
        <v>283</v>
      </c>
      <c r="P69" s="389">
        <v>0.10468431771894093</v>
      </c>
      <c r="Q69" s="390">
        <v>54.24</v>
      </c>
      <c r="R69" s="390">
        <v>72.760000000000005</v>
      </c>
      <c r="S69" s="390">
        <v>61.64</v>
      </c>
      <c r="T69" s="390">
        <v>82.69</v>
      </c>
      <c r="U69" s="390">
        <v>65.349999999999994</v>
      </c>
      <c r="V69" s="390">
        <v>87.66</v>
      </c>
      <c r="W69" s="390">
        <v>65.75</v>
      </c>
      <c r="X69" s="390">
        <v>88.2</v>
      </c>
      <c r="Y69" s="390">
        <v>66.150000000000006</v>
      </c>
      <c r="Z69" s="390">
        <v>88.74</v>
      </c>
      <c r="AA69" s="390">
        <v>66.97</v>
      </c>
      <c r="AB69" s="390">
        <v>89.84</v>
      </c>
      <c r="AC69" s="390">
        <v>67.38</v>
      </c>
      <c r="AD69" s="390">
        <v>90.39</v>
      </c>
      <c r="AE69" s="390">
        <v>67.8</v>
      </c>
      <c r="AF69" s="390">
        <v>90.95</v>
      </c>
      <c r="AG69" s="390">
        <v>68.23</v>
      </c>
      <c r="AH69" s="390">
        <v>91.53</v>
      </c>
      <c r="AI69" s="390">
        <v>68.66</v>
      </c>
      <c r="AJ69" s="390">
        <v>92.1</v>
      </c>
      <c r="AK69" s="390">
        <v>69.540000000000006</v>
      </c>
      <c r="AL69" s="390">
        <v>93.29</v>
      </c>
      <c r="AM69" s="390">
        <v>69.989999999999995</v>
      </c>
      <c r="AN69" s="390">
        <v>93.89</v>
      </c>
      <c r="AO69" s="390">
        <v>70.45</v>
      </c>
      <c r="AP69" s="390">
        <v>94.51</v>
      </c>
      <c r="AQ69" s="390">
        <v>55.04</v>
      </c>
      <c r="AR69" s="390">
        <v>76.09</v>
      </c>
      <c r="AS69" s="390">
        <v>58.35</v>
      </c>
      <c r="AT69" s="390">
        <v>80.67</v>
      </c>
      <c r="AU69" s="390">
        <v>58.71</v>
      </c>
      <c r="AV69" s="390">
        <v>81.16</v>
      </c>
      <c r="AW69" s="390">
        <v>59.06</v>
      </c>
      <c r="AX69" s="390">
        <v>81.650000000000006</v>
      </c>
      <c r="AY69" s="390">
        <v>59.79</v>
      </c>
      <c r="AZ69" s="390">
        <v>82.66</v>
      </c>
      <c r="BA69" s="390">
        <v>60.16</v>
      </c>
      <c r="BB69" s="390">
        <v>83.17</v>
      </c>
      <c r="BC69" s="390">
        <v>60.54</v>
      </c>
      <c r="BD69" s="390">
        <v>83.69</v>
      </c>
      <c r="BE69" s="390">
        <v>60.92</v>
      </c>
      <c r="BF69" s="390">
        <v>84.22</v>
      </c>
      <c r="BG69" s="390">
        <v>61.3</v>
      </c>
      <c r="BH69" s="390">
        <v>84.74</v>
      </c>
      <c r="BI69" s="390">
        <v>62.09</v>
      </c>
      <c r="BJ69" s="390">
        <v>85.84</v>
      </c>
      <c r="BK69" s="390">
        <v>62.49</v>
      </c>
      <c r="BL69" s="390">
        <v>86.39</v>
      </c>
      <c r="BM69" s="390">
        <v>62.9</v>
      </c>
      <c r="BN69" s="390">
        <v>86.96</v>
      </c>
      <c r="BO69" s="391" t="s">
        <v>52</v>
      </c>
      <c r="BP69" s="391" t="s">
        <v>55</v>
      </c>
      <c r="BQ69" s="383" t="s">
        <v>1128</v>
      </c>
    </row>
    <row r="70" spans="1:69" x14ac:dyDescent="0.25">
      <c r="A70" s="392">
        <v>15000486</v>
      </c>
      <c r="B70" s="381" t="s">
        <v>124</v>
      </c>
      <c r="C70" s="382" t="s">
        <v>421</v>
      </c>
      <c r="D70" s="383">
        <v>7898133130403</v>
      </c>
      <c r="E70" s="394">
        <v>30049069</v>
      </c>
      <c r="F70" s="385" t="s">
        <v>345</v>
      </c>
      <c r="G70" s="386" t="s">
        <v>283</v>
      </c>
      <c r="H70" s="386" t="s">
        <v>1126</v>
      </c>
      <c r="I70" s="386">
        <v>0</v>
      </c>
      <c r="J70" s="386" t="s">
        <v>283</v>
      </c>
      <c r="K70" s="386" t="s">
        <v>1127</v>
      </c>
      <c r="L70" s="386" t="s">
        <v>1020</v>
      </c>
      <c r="M70" s="384">
        <v>200</v>
      </c>
      <c r="N70" s="387">
        <v>1.7443531413968572</v>
      </c>
      <c r="O70" s="388" t="s">
        <v>283</v>
      </c>
      <c r="P70" s="389">
        <v>0</v>
      </c>
      <c r="Q70" s="390">
        <v>6.8</v>
      </c>
      <c r="R70" s="390">
        <v>9.1199999999999992</v>
      </c>
      <c r="S70" s="390">
        <v>7.72</v>
      </c>
      <c r="T70" s="390">
        <v>10.36</v>
      </c>
      <c r="U70" s="390">
        <v>8.19</v>
      </c>
      <c r="V70" s="390">
        <v>10.99</v>
      </c>
      <c r="W70" s="390">
        <v>8.24</v>
      </c>
      <c r="X70" s="390">
        <v>11.05</v>
      </c>
      <c r="Y70" s="390">
        <v>8.2899999999999991</v>
      </c>
      <c r="Z70" s="390">
        <v>11.12</v>
      </c>
      <c r="AA70" s="390">
        <v>8.39</v>
      </c>
      <c r="AB70" s="390">
        <v>11.25</v>
      </c>
      <c r="AC70" s="390">
        <v>8.44</v>
      </c>
      <c r="AD70" s="390">
        <v>11.32</v>
      </c>
      <c r="AE70" s="390">
        <v>8.5</v>
      </c>
      <c r="AF70" s="390">
        <v>11.4</v>
      </c>
      <c r="AG70" s="390">
        <v>8.5500000000000007</v>
      </c>
      <c r="AH70" s="390">
        <v>11.47</v>
      </c>
      <c r="AI70" s="390">
        <v>8.6</v>
      </c>
      <c r="AJ70" s="390">
        <v>11.54</v>
      </c>
      <c r="AK70" s="390">
        <v>8.7200000000000006</v>
      </c>
      <c r="AL70" s="390">
        <v>11.7</v>
      </c>
      <c r="AM70" s="390">
        <v>8.77</v>
      </c>
      <c r="AN70" s="390">
        <v>11.76</v>
      </c>
      <c r="AO70" s="390">
        <v>8.83</v>
      </c>
      <c r="AP70" s="390">
        <v>11.85</v>
      </c>
      <c r="AQ70" s="390">
        <v>6.89</v>
      </c>
      <c r="AR70" s="390">
        <v>9.5299999999999994</v>
      </c>
      <c r="AS70" s="390">
        <v>7.31</v>
      </c>
      <c r="AT70" s="390">
        <v>10.11</v>
      </c>
      <c r="AU70" s="390">
        <v>7.36</v>
      </c>
      <c r="AV70" s="390">
        <v>10.17</v>
      </c>
      <c r="AW70" s="390">
        <v>7.4</v>
      </c>
      <c r="AX70" s="390">
        <v>10.23</v>
      </c>
      <c r="AY70" s="390">
        <v>7.49</v>
      </c>
      <c r="AZ70" s="390">
        <v>10.35</v>
      </c>
      <c r="BA70" s="390">
        <v>7.54</v>
      </c>
      <c r="BB70" s="390">
        <v>10.42</v>
      </c>
      <c r="BC70" s="390">
        <v>7.59</v>
      </c>
      <c r="BD70" s="390">
        <v>10.49</v>
      </c>
      <c r="BE70" s="390">
        <v>7.63</v>
      </c>
      <c r="BF70" s="390">
        <v>10.55</v>
      </c>
      <c r="BG70" s="390">
        <v>7.68</v>
      </c>
      <c r="BH70" s="390">
        <v>10.62</v>
      </c>
      <c r="BI70" s="390">
        <v>7.79</v>
      </c>
      <c r="BJ70" s="390">
        <v>10.77</v>
      </c>
      <c r="BK70" s="390">
        <v>7.83</v>
      </c>
      <c r="BL70" s="390">
        <v>10.82</v>
      </c>
      <c r="BM70" s="390">
        <v>7.88</v>
      </c>
      <c r="BN70" s="390">
        <v>10.89</v>
      </c>
      <c r="BO70" s="391" t="s">
        <v>52</v>
      </c>
      <c r="BP70" s="391" t="s">
        <v>55</v>
      </c>
      <c r="BQ70" s="383" t="s">
        <v>1128</v>
      </c>
    </row>
    <row r="71" spans="1:69" x14ac:dyDescent="0.25">
      <c r="A71" s="392">
        <v>15000095</v>
      </c>
      <c r="B71" s="381" t="s">
        <v>124</v>
      </c>
      <c r="C71" s="382" t="s">
        <v>421</v>
      </c>
      <c r="D71" s="383">
        <v>7898133131011</v>
      </c>
      <c r="E71" s="384">
        <v>30049069</v>
      </c>
      <c r="F71" s="385" t="s">
        <v>346</v>
      </c>
      <c r="G71" s="386" t="s">
        <v>283</v>
      </c>
      <c r="H71" s="386" t="s">
        <v>1126</v>
      </c>
      <c r="I71" s="386">
        <v>0</v>
      </c>
      <c r="J71" s="386" t="s">
        <v>283</v>
      </c>
      <c r="K71" s="386" t="s">
        <v>1127</v>
      </c>
      <c r="L71" s="386" t="s">
        <v>1020</v>
      </c>
      <c r="M71" s="384">
        <v>200</v>
      </c>
      <c r="N71" s="387">
        <v>3.0348134014749868</v>
      </c>
      <c r="O71" s="388" t="s">
        <v>283</v>
      </c>
      <c r="P71" s="389">
        <v>0.10009182736455458</v>
      </c>
      <c r="Q71" s="390">
        <v>11.98</v>
      </c>
      <c r="R71" s="390">
        <v>16.07</v>
      </c>
      <c r="S71" s="390">
        <v>13.61</v>
      </c>
      <c r="T71" s="390">
        <v>18.260000000000002</v>
      </c>
      <c r="U71" s="390">
        <v>14.43</v>
      </c>
      <c r="V71" s="390">
        <v>19.36</v>
      </c>
      <c r="W71" s="390">
        <v>14.52</v>
      </c>
      <c r="X71" s="390">
        <v>19.48</v>
      </c>
      <c r="Y71" s="390">
        <v>14.61</v>
      </c>
      <c r="Z71" s="390">
        <v>19.600000000000001</v>
      </c>
      <c r="AA71" s="390">
        <v>14.79</v>
      </c>
      <c r="AB71" s="390">
        <v>19.84</v>
      </c>
      <c r="AC71" s="390">
        <v>14.88</v>
      </c>
      <c r="AD71" s="390">
        <v>19.96</v>
      </c>
      <c r="AE71" s="390">
        <v>14.98</v>
      </c>
      <c r="AF71" s="390">
        <v>20.100000000000001</v>
      </c>
      <c r="AG71" s="390">
        <v>15.07</v>
      </c>
      <c r="AH71" s="390">
        <v>20.22</v>
      </c>
      <c r="AI71" s="390">
        <v>15.16</v>
      </c>
      <c r="AJ71" s="390">
        <v>20.34</v>
      </c>
      <c r="AK71" s="390">
        <v>15.36</v>
      </c>
      <c r="AL71" s="390">
        <v>20.6</v>
      </c>
      <c r="AM71" s="390">
        <v>15.46</v>
      </c>
      <c r="AN71" s="390">
        <v>20.74</v>
      </c>
      <c r="AO71" s="390">
        <v>15.56</v>
      </c>
      <c r="AP71" s="390">
        <v>20.87</v>
      </c>
      <c r="AQ71" s="390">
        <v>12.15</v>
      </c>
      <c r="AR71" s="390">
        <v>16.8</v>
      </c>
      <c r="AS71" s="390">
        <v>12.88</v>
      </c>
      <c r="AT71" s="390">
        <v>17.809999999999999</v>
      </c>
      <c r="AU71" s="390">
        <v>12.96</v>
      </c>
      <c r="AV71" s="390">
        <v>17.920000000000002</v>
      </c>
      <c r="AW71" s="390">
        <v>13.04</v>
      </c>
      <c r="AX71" s="390">
        <v>18.03</v>
      </c>
      <c r="AY71" s="390">
        <v>13.21</v>
      </c>
      <c r="AZ71" s="390">
        <v>18.260000000000002</v>
      </c>
      <c r="BA71" s="390">
        <v>13.29</v>
      </c>
      <c r="BB71" s="390">
        <v>18.37</v>
      </c>
      <c r="BC71" s="390">
        <v>13.37</v>
      </c>
      <c r="BD71" s="390">
        <v>18.48</v>
      </c>
      <c r="BE71" s="390">
        <v>13.46</v>
      </c>
      <c r="BF71" s="390">
        <v>18.61</v>
      </c>
      <c r="BG71" s="390">
        <v>13.54</v>
      </c>
      <c r="BH71" s="390">
        <v>18.72</v>
      </c>
      <c r="BI71" s="390">
        <v>13.71</v>
      </c>
      <c r="BJ71" s="390">
        <v>18.95</v>
      </c>
      <c r="BK71" s="390">
        <v>13.8</v>
      </c>
      <c r="BL71" s="390">
        <v>19.079999999999998</v>
      </c>
      <c r="BM71" s="390">
        <v>13.89</v>
      </c>
      <c r="BN71" s="390">
        <v>19.2</v>
      </c>
      <c r="BO71" s="391" t="s">
        <v>52</v>
      </c>
      <c r="BP71" s="391" t="s">
        <v>55</v>
      </c>
      <c r="BQ71" s="383" t="s">
        <v>1128</v>
      </c>
    </row>
    <row r="72" spans="1:69" x14ac:dyDescent="0.25">
      <c r="A72" s="392">
        <v>15000098</v>
      </c>
      <c r="B72" s="381" t="s">
        <v>124</v>
      </c>
      <c r="C72" s="382" t="s">
        <v>421</v>
      </c>
      <c r="D72" s="383">
        <v>7898133137419</v>
      </c>
      <c r="E72" s="384">
        <v>30049047</v>
      </c>
      <c r="F72" s="385" t="s">
        <v>350</v>
      </c>
      <c r="G72" s="386" t="s">
        <v>283</v>
      </c>
      <c r="H72" s="386" t="s">
        <v>1126</v>
      </c>
      <c r="I72" s="386">
        <v>0</v>
      </c>
      <c r="J72" s="386" t="s">
        <v>283</v>
      </c>
      <c r="K72" s="386" t="s">
        <v>1127</v>
      </c>
      <c r="L72" s="386" t="s">
        <v>1020</v>
      </c>
      <c r="M72" s="384">
        <v>200</v>
      </c>
      <c r="N72" s="387">
        <v>4.299665472214576</v>
      </c>
      <c r="O72" s="388">
        <v>12.31692556539986</v>
      </c>
      <c r="P72" s="389" t="s">
        <v>283</v>
      </c>
      <c r="Q72" s="390" t="s">
        <v>283</v>
      </c>
      <c r="R72" s="390" t="s">
        <v>283</v>
      </c>
      <c r="S72" s="390" t="s">
        <v>283</v>
      </c>
      <c r="T72" s="390" t="s">
        <v>283</v>
      </c>
      <c r="U72" s="390">
        <f t="shared" ref="U72:U73" si="20">O72</f>
        <v>12.31692556539986</v>
      </c>
      <c r="V72" s="390" t="s">
        <v>283</v>
      </c>
      <c r="W72" s="390" t="s">
        <v>283</v>
      </c>
      <c r="X72" s="390" t="s">
        <v>283</v>
      </c>
      <c r="Y72" s="390" t="s">
        <v>283</v>
      </c>
      <c r="Z72" s="390" t="s">
        <v>283</v>
      </c>
      <c r="AA72" s="390">
        <f t="shared" ref="AA72:AA73" si="21">O72</f>
        <v>12.31692556539986</v>
      </c>
      <c r="AB72" s="390" t="s">
        <v>283</v>
      </c>
      <c r="AC72" s="390" t="s">
        <v>283</v>
      </c>
      <c r="AD72" s="390" t="s">
        <v>283</v>
      </c>
      <c r="AE72" s="390" t="s">
        <v>283</v>
      </c>
      <c r="AF72" s="390" t="s">
        <v>283</v>
      </c>
      <c r="AG72" s="390" t="s">
        <v>283</v>
      </c>
      <c r="AH72" s="390" t="s">
        <v>283</v>
      </c>
      <c r="AI72" s="390" t="s">
        <v>283</v>
      </c>
      <c r="AJ72" s="390" t="s">
        <v>283</v>
      </c>
      <c r="AK72" s="390" t="s">
        <v>283</v>
      </c>
      <c r="AL72" s="390" t="s">
        <v>283</v>
      </c>
      <c r="AM72" s="390" t="s">
        <v>283</v>
      </c>
      <c r="AN72" s="390" t="s">
        <v>283</v>
      </c>
      <c r="AO72" s="390" t="s">
        <v>283</v>
      </c>
      <c r="AP72" s="390" t="s">
        <v>283</v>
      </c>
      <c r="AQ72" s="390" t="s">
        <v>283</v>
      </c>
      <c r="AR72" s="390" t="s">
        <v>283</v>
      </c>
      <c r="AS72" s="390">
        <f t="shared" ref="AS72:AS73" si="22">O72</f>
        <v>12.31692556539986</v>
      </c>
      <c r="AT72" s="390" t="s">
        <v>283</v>
      </c>
      <c r="AU72" s="390" t="s">
        <v>283</v>
      </c>
      <c r="AV72" s="390" t="s">
        <v>283</v>
      </c>
      <c r="AW72" s="390" t="s">
        <v>283</v>
      </c>
      <c r="AX72" s="390" t="s">
        <v>283</v>
      </c>
      <c r="AY72" s="390">
        <f t="shared" ref="AY72:AY73" si="23">O72</f>
        <v>12.31692556539986</v>
      </c>
      <c r="AZ72" s="390" t="s">
        <v>283</v>
      </c>
      <c r="BA72" s="390" t="s">
        <v>283</v>
      </c>
      <c r="BB72" s="390" t="s">
        <v>283</v>
      </c>
      <c r="BC72" s="390" t="s">
        <v>283</v>
      </c>
      <c r="BD72" s="390" t="s">
        <v>283</v>
      </c>
      <c r="BE72" s="390" t="s">
        <v>283</v>
      </c>
      <c r="BF72" s="390" t="s">
        <v>283</v>
      </c>
      <c r="BG72" s="390" t="s">
        <v>283</v>
      </c>
      <c r="BH72" s="390" t="s">
        <v>283</v>
      </c>
      <c r="BI72" s="390" t="s">
        <v>283</v>
      </c>
      <c r="BJ72" s="390" t="s">
        <v>283</v>
      </c>
      <c r="BK72" s="390" t="s">
        <v>283</v>
      </c>
      <c r="BL72" s="390" t="s">
        <v>283</v>
      </c>
      <c r="BM72" s="390" t="s">
        <v>283</v>
      </c>
      <c r="BN72" s="390" t="s">
        <v>283</v>
      </c>
      <c r="BO72" s="391" t="s">
        <v>52</v>
      </c>
      <c r="BP72" s="391" t="s">
        <v>53</v>
      </c>
      <c r="BQ72" s="383" t="s">
        <v>1127</v>
      </c>
    </row>
    <row r="73" spans="1:69" x14ac:dyDescent="0.25">
      <c r="A73" s="392">
        <v>15000099</v>
      </c>
      <c r="B73" s="381" t="s">
        <v>124</v>
      </c>
      <c r="C73" s="382" t="s">
        <v>421</v>
      </c>
      <c r="D73" s="383">
        <v>7898133137426</v>
      </c>
      <c r="E73" s="384">
        <v>30049047</v>
      </c>
      <c r="F73" s="385" t="s">
        <v>351</v>
      </c>
      <c r="G73" s="386" t="s">
        <v>283</v>
      </c>
      <c r="H73" s="386" t="s">
        <v>1126</v>
      </c>
      <c r="I73" s="386">
        <v>0</v>
      </c>
      <c r="J73" s="386" t="s">
        <v>283</v>
      </c>
      <c r="K73" s="386" t="s">
        <v>1127</v>
      </c>
      <c r="L73" s="386" t="s">
        <v>1020</v>
      </c>
      <c r="M73" s="384">
        <v>50</v>
      </c>
      <c r="N73" s="387">
        <v>6.738114251320761</v>
      </c>
      <c r="O73" s="388">
        <v>19.357680174119082</v>
      </c>
      <c r="P73" s="389" t="s">
        <v>283</v>
      </c>
      <c r="Q73" s="390" t="s">
        <v>283</v>
      </c>
      <c r="R73" s="390" t="s">
        <v>283</v>
      </c>
      <c r="S73" s="390" t="s">
        <v>283</v>
      </c>
      <c r="T73" s="390" t="s">
        <v>283</v>
      </c>
      <c r="U73" s="390">
        <f t="shared" si="20"/>
        <v>19.357680174119082</v>
      </c>
      <c r="V73" s="390" t="s">
        <v>283</v>
      </c>
      <c r="W73" s="390" t="s">
        <v>283</v>
      </c>
      <c r="X73" s="390" t="s">
        <v>283</v>
      </c>
      <c r="Y73" s="390" t="s">
        <v>283</v>
      </c>
      <c r="Z73" s="390" t="s">
        <v>283</v>
      </c>
      <c r="AA73" s="390">
        <f t="shared" si="21"/>
        <v>19.357680174119082</v>
      </c>
      <c r="AB73" s="390" t="s">
        <v>283</v>
      </c>
      <c r="AC73" s="390" t="s">
        <v>283</v>
      </c>
      <c r="AD73" s="390" t="s">
        <v>283</v>
      </c>
      <c r="AE73" s="390" t="s">
        <v>283</v>
      </c>
      <c r="AF73" s="390" t="s">
        <v>283</v>
      </c>
      <c r="AG73" s="390" t="s">
        <v>283</v>
      </c>
      <c r="AH73" s="390" t="s">
        <v>283</v>
      </c>
      <c r="AI73" s="390" t="s">
        <v>283</v>
      </c>
      <c r="AJ73" s="390" t="s">
        <v>283</v>
      </c>
      <c r="AK73" s="390" t="s">
        <v>283</v>
      </c>
      <c r="AL73" s="390" t="s">
        <v>283</v>
      </c>
      <c r="AM73" s="390" t="s">
        <v>283</v>
      </c>
      <c r="AN73" s="390" t="s">
        <v>283</v>
      </c>
      <c r="AO73" s="390" t="s">
        <v>283</v>
      </c>
      <c r="AP73" s="390" t="s">
        <v>283</v>
      </c>
      <c r="AQ73" s="390" t="s">
        <v>283</v>
      </c>
      <c r="AR73" s="390" t="s">
        <v>283</v>
      </c>
      <c r="AS73" s="390">
        <f t="shared" si="22"/>
        <v>19.357680174119082</v>
      </c>
      <c r="AT73" s="390" t="s">
        <v>283</v>
      </c>
      <c r="AU73" s="390" t="s">
        <v>283</v>
      </c>
      <c r="AV73" s="390" t="s">
        <v>283</v>
      </c>
      <c r="AW73" s="390" t="s">
        <v>283</v>
      </c>
      <c r="AX73" s="390" t="s">
        <v>283</v>
      </c>
      <c r="AY73" s="390">
        <f t="shared" si="23"/>
        <v>19.357680174119082</v>
      </c>
      <c r="AZ73" s="390" t="s">
        <v>283</v>
      </c>
      <c r="BA73" s="390" t="s">
        <v>283</v>
      </c>
      <c r="BB73" s="390" t="s">
        <v>283</v>
      </c>
      <c r="BC73" s="390" t="s">
        <v>283</v>
      </c>
      <c r="BD73" s="390" t="s">
        <v>283</v>
      </c>
      <c r="BE73" s="390" t="s">
        <v>283</v>
      </c>
      <c r="BF73" s="390" t="s">
        <v>283</v>
      </c>
      <c r="BG73" s="390" t="s">
        <v>283</v>
      </c>
      <c r="BH73" s="390" t="s">
        <v>283</v>
      </c>
      <c r="BI73" s="390" t="s">
        <v>283</v>
      </c>
      <c r="BJ73" s="390" t="s">
        <v>283</v>
      </c>
      <c r="BK73" s="390" t="s">
        <v>283</v>
      </c>
      <c r="BL73" s="390" t="s">
        <v>283</v>
      </c>
      <c r="BM73" s="390" t="s">
        <v>283</v>
      </c>
      <c r="BN73" s="390" t="s">
        <v>283</v>
      </c>
      <c r="BO73" s="391" t="s">
        <v>52</v>
      </c>
      <c r="BP73" s="391" t="s">
        <v>53</v>
      </c>
      <c r="BQ73" s="383" t="s">
        <v>1127</v>
      </c>
    </row>
    <row r="74" spans="1:69" x14ac:dyDescent="0.25">
      <c r="A74" s="392">
        <v>15000276</v>
      </c>
      <c r="B74" s="381" t="s">
        <v>124</v>
      </c>
      <c r="C74" s="382" t="s">
        <v>421</v>
      </c>
      <c r="D74" s="383">
        <v>7899470800424</v>
      </c>
      <c r="E74" s="384">
        <v>30049045</v>
      </c>
      <c r="F74" s="385" t="s">
        <v>399</v>
      </c>
      <c r="G74" s="386" t="s">
        <v>283</v>
      </c>
      <c r="H74" s="386" t="s">
        <v>1126</v>
      </c>
      <c r="I74" s="386">
        <v>0</v>
      </c>
      <c r="J74" s="386" t="s">
        <v>283</v>
      </c>
      <c r="K74" s="386" t="s">
        <v>1127</v>
      </c>
      <c r="L74" s="386" t="s">
        <v>1020</v>
      </c>
      <c r="M74" s="384">
        <v>200</v>
      </c>
      <c r="N74" s="387">
        <v>2.8880470136551226</v>
      </c>
      <c r="O74" s="388" t="s">
        <v>283</v>
      </c>
      <c r="P74" s="389">
        <v>5.0904219691895403E-2</v>
      </c>
      <c r="Q74" s="390">
        <v>15.69</v>
      </c>
      <c r="R74" s="390">
        <v>21.05</v>
      </c>
      <c r="S74" s="390">
        <v>17.829999999999998</v>
      </c>
      <c r="T74" s="390">
        <v>23.92</v>
      </c>
      <c r="U74" s="390">
        <v>18.899999999999999</v>
      </c>
      <c r="V74" s="390">
        <v>25.35</v>
      </c>
      <c r="W74" s="390">
        <v>19.010000000000002</v>
      </c>
      <c r="X74" s="390">
        <v>25.5</v>
      </c>
      <c r="Y74" s="390">
        <v>19.13</v>
      </c>
      <c r="Z74" s="390">
        <v>25.66</v>
      </c>
      <c r="AA74" s="390">
        <v>19.37</v>
      </c>
      <c r="AB74" s="390">
        <v>25.98</v>
      </c>
      <c r="AC74" s="390">
        <v>19.489999999999998</v>
      </c>
      <c r="AD74" s="390">
        <v>26.15</v>
      </c>
      <c r="AE74" s="390">
        <v>19.61</v>
      </c>
      <c r="AF74" s="390">
        <v>26.31</v>
      </c>
      <c r="AG74" s="390">
        <v>19.73</v>
      </c>
      <c r="AH74" s="390">
        <v>26.47</v>
      </c>
      <c r="AI74" s="390">
        <v>19.86</v>
      </c>
      <c r="AJ74" s="390">
        <v>26.64</v>
      </c>
      <c r="AK74" s="390">
        <v>20.11</v>
      </c>
      <c r="AL74" s="390">
        <v>26.98</v>
      </c>
      <c r="AM74" s="390">
        <v>20.239999999999998</v>
      </c>
      <c r="AN74" s="390">
        <v>27.15</v>
      </c>
      <c r="AO74" s="390">
        <v>20.37</v>
      </c>
      <c r="AP74" s="390">
        <v>27.33</v>
      </c>
      <c r="AQ74" s="390">
        <v>15.92</v>
      </c>
      <c r="AR74" s="390">
        <v>22.01</v>
      </c>
      <c r="AS74" s="390">
        <v>16.87</v>
      </c>
      <c r="AT74" s="390">
        <v>23.32</v>
      </c>
      <c r="AU74" s="390">
        <v>16.97</v>
      </c>
      <c r="AV74" s="390">
        <v>23.46</v>
      </c>
      <c r="AW74" s="390">
        <v>17.079999999999998</v>
      </c>
      <c r="AX74" s="390">
        <v>23.61</v>
      </c>
      <c r="AY74" s="390">
        <v>17.29</v>
      </c>
      <c r="AZ74" s="390">
        <v>23.9</v>
      </c>
      <c r="BA74" s="390">
        <v>17.399999999999999</v>
      </c>
      <c r="BB74" s="390">
        <v>24.05</v>
      </c>
      <c r="BC74" s="390">
        <v>17.510000000000002</v>
      </c>
      <c r="BD74" s="390">
        <v>24.21</v>
      </c>
      <c r="BE74" s="390">
        <v>17.62</v>
      </c>
      <c r="BF74" s="390">
        <v>24.36</v>
      </c>
      <c r="BG74" s="390">
        <v>17.73</v>
      </c>
      <c r="BH74" s="390">
        <v>24.51</v>
      </c>
      <c r="BI74" s="390">
        <v>17.96</v>
      </c>
      <c r="BJ74" s="390">
        <v>24.83</v>
      </c>
      <c r="BK74" s="390">
        <v>18.07</v>
      </c>
      <c r="BL74" s="390">
        <v>24.98</v>
      </c>
      <c r="BM74" s="390">
        <v>18.190000000000001</v>
      </c>
      <c r="BN74" s="390">
        <v>25.15</v>
      </c>
      <c r="BO74" s="391" t="s">
        <v>52</v>
      </c>
      <c r="BP74" s="391" t="s">
        <v>67</v>
      </c>
      <c r="BQ74" s="383" t="s">
        <v>1128</v>
      </c>
    </row>
    <row r="75" spans="1:69" x14ac:dyDescent="0.25">
      <c r="A75" s="397">
        <v>15000395</v>
      </c>
      <c r="B75" s="381" t="s">
        <v>124</v>
      </c>
      <c r="C75" s="382" t="s">
        <v>421</v>
      </c>
      <c r="D75" s="383">
        <v>7899470808284</v>
      </c>
      <c r="E75" s="384">
        <v>30039019</v>
      </c>
      <c r="F75" s="398" t="s">
        <v>427</v>
      </c>
      <c r="G75" s="386" t="s">
        <v>283</v>
      </c>
      <c r="H75" s="386" t="s">
        <v>1126</v>
      </c>
      <c r="I75" s="386">
        <v>0</v>
      </c>
      <c r="J75" s="386" t="s">
        <v>283</v>
      </c>
      <c r="K75" s="386" t="s">
        <v>1127</v>
      </c>
      <c r="L75" s="386" t="s">
        <v>1020</v>
      </c>
      <c r="M75" s="384">
        <v>24</v>
      </c>
      <c r="N75" s="387">
        <v>17.975570432840609</v>
      </c>
      <c r="O75" s="388">
        <v>52.373349991427773</v>
      </c>
      <c r="P75" s="389" t="s">
        <v>283</v>
      </c>
      <c r="Q75" s="390" t="s">
        <v>283</v>
      </c>
      <c r="R75" s="390" t="s">
        <v>283</v>
      </c>
      <c r="S75" s="390" t="s">
        <v>283</v>
      </c>
      <c r="T75" s="390" t="s">
        <v>283</v>
      </c>
      <c r="U75" s="390">
        <f t="shared" ref="U75:U81" si="24">O75</f>
        <v>52.373349991427773</v>
      </c>
      <c r="V75" s="390" t="s">
        <v>283</v>
      </c>
      <c r="W75" s="390" t="s">
        <v>283</v>
      </c>
      <c r="X75" s="390" t="s">
        <v>283</v>
      </c>
      <c r="Y75" s="390" t="s">
        <v>283</v>
      </c>
      <c r="Z75" s="390" t="s">
        <v>283</v>
      </c>
      <c r="AA75" s="390">
        <f t="shared" ref="AA75:AA81" si="25">O75</f>
        <v>52.373349991427773</v>
      </c>
      <c r="AB75" s="390" t="s">
        <v>283</v>
      </c>
      <c r="AC75" s="390" t="s">
        <v>283</v>
      </c>
      <c r="AD75" s="390" t="s">
        <v>283</v>
      </c>
      <c r="AE75" s="390" t="s">
        <v>283</v>
      </c>
      <c r="AF75" s="390" t="s">
        <v>283</v>
      </c>
      <c r="AG75" s="390" t="s">
        <v>283</v>
      </c>
      <c r="AH75" s="390" t="s">
        <v>283</v>
      </c>
      <c r="AI75" s="390" t="s">
        <v>283</v>
      </c>
      <c r="AJ75" s="390" t="s">
        <v>283</v>
      </c>
      <c r="AK75" s="390" t="s">
        <v>283</v>
      </c>
      <c r="AL75" s="390" t="s">
        <v>283</v>
      </c>
      <c r="AM75" s="390" t="s">
        <v>283</v>
      </c>
      <c r="AN75" s="390" t="s">
        <v>283</v>
      </c>
      <c r="AO75" s="390" t="s">
        <v>283</v>
      </c>
      <c r="AP75" s="390" t="s">
        <v>283</v>
      </c>
      <c r="AQ75" s="390" t="s">
        <v>283</v>
      </c>
      <c r="AR75" s="390" t="s">
        <v>283</v>
      </c>
      <c r="AS75" s="390">
        <f t="shared" ref="AS75:AS81" si="26">O75</f>
        <v>52.373349991427773</v>
      </c>
      <c r="AT75" s="390" t="s">
        <v>283</v>
      </c>
      <c r="AU75" s="390" t="s">
        <v>283</v>
      </c>
      <c r="AV75" s="390" t="s">
        <v>283</v>
      </c>
      <c r="AW75" s="390" t="s">
        <v>283</v>
      </c>
      <c r="AX75" s="390" t="s">
        <v>283</v>
      </c>
      <c r="AY75" s="390">
        <f t="shared" ref="AY75:AY81" si="27">O75</f>
        <v>52.373349991427773</v>
      </c>
      <c r="AZ75" s="390" t="s">
        <v>283</v>
      </c>
      <c r="BA75" s="390" t="s">
        <v>283</v>
      </c>
      <c r="BB75" s="390" t="s">
        <v>283</v>
      </c>
      <c r="BC75" s="390" t="s">
        <v>283</v>
      </c>
      <c r="BD75" s="390" t="s">
        <v>283</v>
      </c>
      <c r="BE75" s="390" t="s">
        <v>283</v>
      </c>
      <c r="BF75" s="390" t="s">
        <v>283</v>
      </c>
      <c r="BG75" s="390" t="s">
        <v>283</v>
      </c>
      <c r="BH75" s="390" t="s">
        <v>283</v>
      </c>
      <c r="BI75" s="390" t="s">
        <v>283</v>
      </c>
      <c r="BJ75" s="390" t="s">
        <v>283</v>
      </c>
      <c r="BK75" s="390" t="s">
        <v>283</v>
      </c>
      <c r="BL75" s="390" t="s">
        <v>283</v>
      </c>
      <c r="BM75" s="390" t="s">
        <v>283</v>
      </c>
      <c r="BN75" s="390" t="s">
        <v>283</v>
      </c>
      <c r="BO75" s="391" t="s">
        <v>52</v>
      </c>
      <c r="BP75" s="391" t="s">
        <v>53</v>
      </c>
      <c r="BQ75" s="383" t="s">
        <v>1127</v>
      </c>
    </row>
    <row r="76" spans="1:69" x14ac:dyDescent="0.25">
      <c r="A76" s="397">
        <v>15000394</v>
      </c>
      <c r="B76" s="381" t="s">
        <v>124</v>
      </c>
      <c r="C76" s="382" t="s">
        <v>421</v>
      </c>
      <c r="D76" s="383">
        <v>7899470808277</v>
      </c>
      <c r="E76" s="384">
        <v>30039019</v>
      </c>
      <c r="F76" s="398" t="s">
        <v>428</v>
      </c>
      <c r="G76" s="386" t="s">
        <v>283</v>
      </c>
      <c r="H76" s="386" t="s">
        <v>1126</v>
      </c>
      <c r="I76" s="386">
        <v>0</v>
      </c>
      <c r="J76" s="386" t="s">
        <v>283</v>
      </c>
      <c r="K76" s="386" t="s">
        <v>1127</v>
      </c>
      <c r="L76" s="386" t="s">
        <v>1020</v>
      </c>
      <c r="M76" s="384">
        <v>12</v>
      </c>
      <c r="N76" s="387">
        <v>19.172737538122711</v>
      </c>
      <c r="O76" s="388">
        <v>56.070164307365786</v>
      </c>
      <c r="P76" s="389" t="s">
        <v>283</v>
      </c>
      <c r="Q76" s="390" t="s">
        <v>283</v>
      </c>
      <c r="R76" s="390" t="s">
        <v>283</v>
      </c>
      <c r="S76" s="390" t="s">
        <v>283</v>
      </c>
      <c r="T76" s="390" t="s">
        <v>283</v>
      </c>
      <c r="U76" s="390">
        <f t="shared" si="24"/>
        <v>56.070164307365786</v>
      </c>
      <c r="V76" s="390" t="s">
        <v>283</v>
      </c>
      <c r="W76" s="390" t="s">
        <v>283</v>
      </c>
      <c r="X76" s="390" t="s">
        <v>283</v>
      </c>
      <c r="Y76" s="390" t="s">
        <v>283</v>
      </c>
      <c r="Z76" s="390" t="s">
        <v>283</v>
      </c>
      <c r="AA76" s="390">
        <f t="shared" si="25"/>
        <v>56.070164307365786</v>
      </c>
      <c r="AB76" s="390" t="s">
        <v>283</v>
      </c>
      <c r="AC76" s="390" t="s">
        <v>283</v>
      </c>
      <c r="AD76" s="390" t="s">
        <v>283</v>
      </c>
      <c r="AE76" s="390" t="s">
        <v>283</v>
      </c>
      <c r="AF76" s="390" t="s">
        <v>283</v>
      </c>
      <c r="AG76" s="390" t="s">
        <v>283</v>
      </c>
      <c r="AH76" s="390" t="s">
        <v>283</v>
      </c>
      <c r="AI76" s="390" t="s">
        <v>283</v>
      </c>
      <c r="AJ76" s="390" t="s">
        <v>283</v>
      </c>
      <c r="AK76" s="390" t="s">
        <v>283</v>
      </c>
      <c r="AL76" s="390" t="s">
        <v>283</v>
      </c>
      <c r="AM76" s="390" t="s">
        <v>283</v>
      </c>
      <c r="AN76" s="390" t="s">
        <v>283</v>
      </c>
      <c r="AO76" s="390" t="s">
        <v>283</v>
      </c>
      <c r="AP76" s="390" t="s">
        <v>283</v>
      </c>
      <c r="AQ76" s="390" t="s">
        <v>283</v>
      </c>
      <c r="AR76" s="390" t="s">
        <v>283</v>
      </c>
      <c r="AS76" s="390">
        <f t="shared" si="26"/>
        <v>56.070164307365786</v>
      </c>
      <c r="AT76" s="390" t="s">
        <v>283</v>
      </c>
      <c r="AU76" s="390" t="s">
        <v>283</v>
      </c>
      <c r="AV76" s="390" t="s">
        <v>283</v>
      </c>
      <c r="AW76" s="390" t="s">
        <v>283</v>
      </c>
      <c r="AX76" s="390" t="s">
        <v>283</v>
      </c>
      <c r="AY76" s="390">
        <f t="shared" si="27"/>
        <v>56.070164307365786</v>
      </c>
      <c r="AZ76" s="390" t="s">
        <v>283</v>
      </c>
      <c r="BA76" s="390" t="s">
        <v>283</v>
      </c>
      <c r="BB76" s="390" t="s">
        <v>283</v>
      </c>
      <c r="BC76" s="390" t="s">
        <v>283</v>
      </c>
      <c r="BD76" s="390" t="s">
        <v>283</v>
      </c>
      <c r="BE76" s="390" t="s">
        <v>283</v>
      </c>
      <c r="BF76" s="390" t="s">
        <v>283</v>
      </c>
      <c r="BG76" s="390" t="s">
        <v>283</v>
      </c>
      <c r="BH76" s="390" t="s">
        <v>283</v>
      </c>
      <c r="BI76" s="390" t="s">
        <v>283</v>
      </c>
      <c r="BJ76" s="390" t="s">
        <v>283</v>
      </c>
      <c r="BK76" s="390" t="s">
        <v>283</v>
      </c>
      <c r="BL76" s="390" t="s">
        <v>283</v>
      </c>
      <c r="BM76" s="390" t="s">
        <v>283</v>
      </c>
      <c r="BN76" s="390" t="s">
        <v>283</v>
      </c>
      <c r="BO76" s="391" t="s">
        <v>52</v>
      </c>
      <c r="BP76" s="391" t="s">
        <v>53</v>
      </c>
      <c r="BQ76" s="383" t="s">
        <v>1127</v>
      </c>
    </row>
    <row r="77" spans="1:69" x14ac:dyDescent="0.25">
      <c r="A77" s="392">
        <v>15000216</v>
      </c>
      <c r="B77" s="381" t="s">
        <v>124</v>
      </c>
      <c r="C77" s="382" t="s">
        <v>421</v>
      </c>
      <c r="D77" s="383">
        <v>7899470805641</v>
      </c>
      <c r="E77" s="384">
        <v>30039019</v>
      </c>
      <c r="F77" s="385" t="s">
        <v>354</v>
      </c>
      <c r="G77" s="386" t="s">
        <v>283</v>
      </c>
      <c r="H77" s="386" t="s">
        <v>1126</v>
      </c>
      <c r="I77" s="386">
        <v>0</v>
      </c>
      <c r="J77" s="386" t="s">
        <v>283</v>
      </c>
      <c r="K77" s="386" t="s">
        <v>1127</v>
      </c>
      <c r="L77" s="386" t="s">
        <v>1020</v>
      </c>
      <c r="M77" s="384">
        <v>50</v>
      </c>
      <c r="N77" s="387">
        <v>28.026237320490686</v>
      </c>
      <c r="O77" s="388">
        <v>80.151677926080055</v>
      </c>
      <c r="P77" s="389" t="s">
        <v>283</v>
      </c>
      <c r="Q77" s="390" t="s">
        <v>283</v>
      </c>
      <c r="R77" s="390" t="s">
        <v>283</v>
      </c>
      <c r="S77" s="390" t="s">
        <v>283</v>
      </c>
      <c r="T77" s="390" t="s">
        <v>283</v>
      </c>
      <c r="U77" s="390">
        <f t="shared" si="24"/>
        <v>80.151677926080055</v>
      </c>
      <c r="V77" s="390" t="s">
        <v>283</v>
      </c>
      <c r="W77" s="390" t="s">
        <v>283</v>
      </c>
      <c r="X77" s="390" t="s">
        <v>283</v>
      </c>
      <c r="Y77" s="390" t="s">
        <v>283</v>
      </c>
      <c r="Z77" s="390" t="s">
        <v>283</v>
      </c>
      <c r="AA77" s="390">
        <f t="shared" si="25"/>
        <v>80.151677926080055</v>
      </c>
      <c r="AB77" s="390" t="s">
        <v>283</v>
      </c>
      <c r="AC77" s="390" t="s">
        <v>283</v>
      </c>
      <c r="AD77" s="390" t="s">
        <v>283</v>
      </c>
      <c r="AE77" s="390" t="s">
        <v>283</v>
      </c>
      <c r="AF77" s="390" t="s">
        <v>283</v>
      </c>
      <c r="AG77" s="390" t="s">
        <v>283</v>
      </c>
      <c r="AH77" s="390" t="s">
        <v>283</v>
      </c>
      <c r="AI77" s="390" t="s">
        <v>283</v>
      </c>
      <c r="AJ77" s="390" t="s">
        <v>283</v>
      </c>
      <c r="AK77" s="390" t="s">
        <v>283</v>
      </c>
      <c r="AL77" s="390" t="s">
        <v>283</v>
      </c>
      <c r="AM77" s="390" t="s">
        <v>283</v>
      </c>
      <c r="AN77" s="390" t="s">
        <v>283</v>
      </c>
      <c r="AO77" s="390" t="s">
        <v>283</v>
      </c>
      <c r="AP77" s="390" t="s">
        <v>283</v>
      </c>
      <c r="AQ77" s="390" t="s">
        <v>283</v>
      </c>
      <c r="AR77" s="390" t="s">
        <v>283</v>
      </c>
      <c r="AS77" s="390">
        <f t="shared" si="26"/>
        <v>80.151677926080055</v>
      </c>
      <c r="AT77" s="390" t="s">
        <v>283</v>
      </c>
      <c r="AU77" s="390" t="s">
        <v>283</v>
      </c>
      <c r="AV77" s="390" t="s">
        <v>283</v>
      </c>
      <c r="AW77" s="390" t="s">
        <v>283</v>
      </c>
      <c r="AX77" s="390" t="s">
        <v>283</v>
      </c>
      <c r="AY77" s="390">
        <f t="shared" si="27"/>
        <v>80.151677926080055</v>
      </c>
      <c r="AZ77" s="390" t="s">
        <v>283</v>
      </c>
      <c r="BA77" s="390" t="s">
        <v>283</v>
      </c>
      <c r="BB77" s="390" t="s">
        <v>283</v>
      </c>
      <c r="BC77" s="390" t="s">
        <v>283</v>
      </c>
      <c r="BD77" s="390" t="s">
        <v>283</v>
      </c>
      <c r="BE77" s="390" t="s">
        <v>283</v>
      </c>
      <c r="BF77" s="390" t="s">
        <v>283</v>
      </c>
      <c r="BG77" s="390" t="s">
        <v>283</v>
      </c>
      <c r="BH77" s="390" t="s">
        <v>283</v>
      </c>
      <c r="BI77" s="390" t="s">
        <v>283</v>
      </c>
      <c r="BJ77" s="390" t="s">
        <v>283</v>
      </c>
      <c r="BK77" s="390" t="s">
        <v>283</v>
      </c>
      <c r="BL77" s="390" t="s">
        <v>283</v>
      </c>
      <c r="BM77" s="390" t="s">
        <v>283</v>
      </c>
      <c r="BN77" s="390" t="s">
        <v>283</v>
      </c>
      <c r="BO77" s="391" t="s">
        <v>52</v>
      </c>
      <c r="BP77" s="391" t="s">
        <v>53</v>
      </c>
      <c r="BQ77" s="383" t="s">
        <v>1127</v>
      </c>
    </row>
    <row r="78" spans="1:69" x14ac:dyDescent="0.25">
      <c r="A78" s="392">
        <v>15000218</v>
      </c>
      <c r="B78" s="381" t="s">
        <v>124</v>
      </c>
      <c r="C78" s="382" t="s">
        <v>421</v>
      </c>
      <c r="D78" s="383">
        <v>7899470807737</v>
      </c>
      <c r="E78" s="384">
        <v>30039019</v>
      </c>
      <c r="F78" s="385" t="s">
        <v>291</v>
      </c>
      <c r="G78" s="386" t="s">
        <v>283</v>
      </c>
      <c r="H78" s="386" t="s">
        <v>1126</v>
      </c>
      <c r="I78" s="386">
        <v>0</v>
      </c>
      <c r="J78" s="386" t="s">
        <v>283</v>
      </c>
      <c r="K78" s="386" t="s">
        <v>1127</v>
      </c>
      <c r="L78" s="386" t="s">
        <v>1020</v>
      </c>
      <c r="M78" s="384">
        <v>50</v>
      </c>
      <c r="N78" s="387">
        <v>24.325902937415314</v>
      </c>
      <c r="O78" s="388">
        <v>69.678007005831461</v>
      </c>
      <c r="P78" s="389" t="s">
        <v>283</v>
      </c>
      <c r="Q78" s="390" t="s">
        <v>283</v>
      </c>
      <c r="R78" s="390" t="s">
        <v>283</v>
      </c>
      <c r="S78" s="390" t="s">
        <v>283</v>
      </c>
      <c r="T78" s="390" t="s">
        <v>283</v>
      </c>
      <c r="U78" s="390">
        <f t="shared" si="24"/>
        <v>69.678007005831461</v>
      </c>
      <c r="V78" s="390" t="s">
        <v>283</v>
      </c>
      <c r="W78" s="390" t="s">
        <v>283</v>
      </c>
      <c r="X78" s="390" t="s">
        <v>283</v>
      </c>
      <c r="Y78" s="390" t="s">
        <v>283</v>
      </c>
      <c r="Z78" s="390" t="s">
        <v>283</v>
      </c>
      <c r="AA78" s="390">
        <f t="shared" si="25"/>
        <v>69.678007005831461</v>
      </c>
      <c r="AB78" s="390" t="s">
        <v>283</v>
      </c>
      <c r="AC78" s="390" t="s">
        <v>283</v>
      </c>
      <c r="AD78" s="390" t="s">
        <v>283</v>
      </c>
      <c r="AE78" s="390" t="s">
        <v>283</v>
      </c>
      <c r="AF78" s="390" t="s">
        <v>283</v>
      </c>
      <c r="AG78" s="390" t="s">
        <v>283</v>
      </c>
      <c r="AH78" s="390" t="s">
        <v>283</v>
      </c>
      <c r="AI78" s="390" t="s">
        <v>283</v>
      </c>
      <c r="AJ78" s="390" t="s">
        <v>283</v>
      </c>
      <c r="AK78" s="390" t="s">
        <v>283</v>
      </c>
      <c r="AL78" s="390" t="s">
        <v>283</v>
      </c>
      <c r="AM78" s="390" t="s">
        <v>283</v>
      </c>
      <c r="AN78" s="390" t="s">
        <v>283</v>
      </c>
      <c r="AO78" s="390" t="s">
        <v>283</v>
      </c>
      <c r="AP78" s="390" t="s">
        <v>283</v>
      </c>
      <c r="AQ78" s="390" t="s">
        <v>283</v>
      </c>
      <c r="AR78" s="390" t="s">
        <v>283</v>
      </c>
      <c r="AS78" s="390">
        <f t="shared" si="26"/>
        <v>69.678007005831461</v>
      </c>
      <c r="AT78" s="390" t="s">
        <v>283</v>
      </c>
      <c r="AU78" s="390" t="s">
        <v>283</v>
      </c>
      <c r="AV78" s="390" t="s">
        <v>283</v>
      </c>
      <c r="AW78" s="390" t="s">
        <v>283</v>
      </c>
      <c r="AX78" s="390" t="s">
        <v>283</v>
      </c>
      <c r="AY78" s="390">
        <f t="shared" si="27"/>
        <v>69.678007005831461</v>
      </c>
      <c r="AZ78" s="390" t="s">
        <v>283</v>
      </c>
      <c r="BA78" s="390" t="s">
        <v>283</v>
      </c>
      <c r="BB78" s="390" t="s">
        <v>283</v>
      </c>
      <c r="BC78" s="390" t="s">
        <v>283</v>
      </c>
      <c r="BD78" s="390" t="s">
        <v>283</v>
      </c>
      <c r="BE78" s="390" t="s">
        <v>283</v>
      </c>
      <c r="BF78" s="390" t="s">
        <v>283</v>
      </c>
      <c r="BG78" s="390" t="s">
        <v>283</v>
      </c>
      <c r="BH78" s="390" t="s">
        <v>283</v>
      </c>
      <c r="BI78" s="390" t="s">
        <v>283</v>
      </c>
      <c r="BJ78" s="390" t="s">
        <v>283</v>
      </c>
      <c r="BK78" s="390" t="s">
        <v>283</v>
      </c>
      <c r="BL78" s="390" t="s">
        <v>283</v>
      </c>
      <c r="BM78" s="390" t="s">
        <v>283</v>
      </c>
      <c r="BN78" s="390" t="s">
        <v>283</v>
      </c>
      <c r="BO78" s="391" t="s">
        <v>52</v>
      </c>
      <c r="BP78" s="391" t="s">
        <v>53</v>
      </c>
      <c r="BQ78" s="383" t="s">
        <v>1127</v>
      </c>
    </row>
    <row r="79" spans="1:69" x14ac:dyDescent="0.25">
      <c r="A79" s="392">
        <v>15000100</v>
      </c>
      <c r="B79" s="381" t="s">
        <v>124</v>
      </c>
      <c r="C79" s="382" t="s">
        <v>421</v>
      </c>
      <c r="D79" s="383">
        <v>7898133135248</v>
      </c>
      <c r="E79" s="384">
        <v>30039019</v>
      </c>
      <c r="F79" s="385" t="s">
        <v>352</v>
      </c>
      <c r="G79" s="386" t="s">
        <v>283</v>
      </c>
      <c r="H79" s="386" t="s">
        <v>1126</v>
      </c>
      <c r="I79" s="386">
        <v>0</v>
      </c>
      <c r="J79" s="386" t="s">
        <v>283</v>
      </c>
      <c r="K79" s="386" t="s">
        <v>1127</v>
      </c>
      <c r="L79" s="386" t="s">
        <v>1020</v>
      </c>
      <c r="M79" s="384">
        <v>50</v>
      </c>
      <c r="N79" s="387">
        <v>6.7413951249545372</v>
      </c>
      <c r="O79" s="388">
        <v>19.597136292114609</v>
      </c>
      <c r="P79" s="389" t="s">
        <v>283</v>
      </c>
      <c r="Q79" s="390" t="s">
        <v>283</v>
      </c>
      <c r="R79" s="390" t="s">
        <v>283</v>
      </c>
      <c r="S79" s="390" t="s">
        <v>283</v>
      </c>
      <c r="T79" s="390" t="s">
        <v>283</v>
      </c>
      <c r="U79" s="390">
        <f t="shared" si="24"/>
        <v>19.597136292114609</v>
      </c>
      <c r="V79" s="390" t="s">
        <v>283</v>
      </c>
      <c r="W79" s="390" t="s">
        <v>283</v>
      </c>
      <c r="X79" s="390" t="s">
        <v>283</v>
      </c>
      <c r="Y79" s="390" t="s">
        <v>283</v>
      </c>
      <c r="Z79" s="390" t="s">
        <v>283</v>
      </c>
      <c r="AA79" s="390">
        <f t="shared" si="25"/>
        <v>19.597136292114609</v>
      </c>
      <c r="AB79" s="390" t="s">
        <v>283</v>
      </c>
      <c r="AC79" s="390" t="s">
        <v>283</v>
      </c>
      <c r="AD79" s="390" t="s">
        <v>283</v>
      </c>
      <c r="AE79" s="390" t="s">
        <v>283</v>
      </c>
      <c r="AF79" s="390" t="s">
        <v>283</v>
      </c>
      <c r="AG79" s="390" t="s">
        <v>283</v>
      </c>
      <c r="AH79" s="390" t="s">
        <v>283</v>
      </c>
      <c r="AI79" s="390" t="s">
        <v>283</v>
      </c>
      <c r="AJ79" s="390" t="s">
        <v>283</v>
      </c>
      <c r="AK79" s="390" t="s">
        <v>283</v>
      </c>
      <c r="AL79" s="390" t="s">
        <v>283</v>
      </c>
      <c r="AM79" s="390" t="s">
        <v>283</v>
      </c>
      <c r="AN79" s="390" t="s">
        <v>283</v>
      </c>
      <c r="AO79" s="390" t="s">
        <v>283</v>
      </c>
      <c r="AP79" s="390" t="s">
        <v>283</v>
      </c>
      <c r="AQ79" s="390" t="s">
        <v>283</v>
      </c>
      <c r="AR79" s="390" t="s">
        <v>283</v>
      </c>
      <c r="AS79" s="390">
        <f t="shared" si="26"/>
        <v>19.597136292114609</v>
      </c>
      <c r="AT79" s="390" t="s">
        <v>283</v>
      </c>
      <c r="AU79" s="390" t="s">
        <v>283</v>
      </c>
      <c r="AV79" s="390" t="s">
        <v>283</v>
      </c>
      <c r="AW79" s="390" t="s">
        <v>283</v>
      </c>
      <c r="AX79" s="390" t="s">
        <v>283</v>
      </c>
      <c r="AY79" s="390">
        <f t="shared" si="27"/>
        <v>19.597136292114609</v>
      </c>
      <c r="AZ79" s="390" t="s">
        <v>283</v>
      </c>
      <c r="BA79" s="390" t="s">
        <v>283</v>
      </c>
      <c r="BB79" s="390" t="s">
        <v>283</v>
      </c>
      <c r="BC79" s="390" t="s">
        <v>283</v>
      </c>
      <c r="BD79" s="390" t="s">
        <v>283</v>
      </c>
      <c r="BE79" s="390" t="s">
        <v>283</v>
      </c>
      <c r="BF79" s="390" t="s">
        <v>283</v>
      </c>
      <c r="BG79" s="390" t="s">
        <v>283</v>
      </c>
      <c r="BH79" s="390" t="s">
        <v>283</v>
      </c>
      <c r="BI79" s="390" t="s">
        <v>283</v>
      </c>
      <c r="BJ79" s="390" t="s">
        <v>283</v>
      </c>
      <c r="BK79" s="390" t="s">
        <v>283</v>
      </c>
      <c r="BL79" s="390" t="s">
        <v>283</v>
      </c>
      <c r="BM79" s="390" t="s">
        <v>283</v>
      </c>
      <c r="BN79" s="390" t="s">
        <v>283</v>
      </c>
      <c r="BO79" s="391" t="s">
        <v>52</v>
      </c>
      <c r="BP79" s="391" t="s">
        <v>53</v>
      </c>
      <c r="BQ79" s="383" t="s">
        <v>1127</v>
      </c>
    </row>
    <row r="80" spans="1:69" x14ac:dyDescent="0.25">
      <c r="A80" s="392">
        <v>15000214</v>
      </c>
      <c r="B80" s="381" t="s">
        <v>124</v>
      </c>
      <c r="C80" s="382" t="s">
        <v>421</v>
      </c>
      <c r="D80" s="383">
        <v>7899470805061</v>
      </c>
      <c r="E80" s="384">
        <v>30039019</v>
      </c>
      <c r="F80" s="385" t="s">
        <v>353</v>
      </c>
      <c r="G80" s="386" t="s">
        <v>283</v>
      </c>
      <c r="H80" s="386" t="s">
        <v>1126</v>
      </c>
      <c r="I80" s="386">
        <v>0</v>
      </c>
      <c r="J80" s="386" t="s">
        <v>283</v>
      </c>
      <c r="K80" s="386" t="s">
        <v>1127</v>
      </c>
      <c r="L80" s="386" t="s">
        <v>1020</v>
      </c>
      <c r="M80" s="384">
        <v>50</v>
      </c>
      <c r="N80" s="387">
        <v>26.818172401682585</v>
      </c>
      <c r="O80" s="388">
        <v>76.836756926533553</v>
      </c>
      <c r="P80" s="389" t="s">
        <v>283</v>
      </c>
      <c r="Q80" s="390" t="s">
        <v>283</v>
      </c>
      <c r="R80" s="390" t="s">
        <v>283</v>
      </c>
      <c r="S80" s="390" t="s">
        <v>283</v>
      </c>
      <c r="T80" s="390" t="s">
        <v>283</v>
      </c>
      <c r="U80" s="390">
        <f t="shared" si="24"/>
        <v>76.836756926533553</v>
      </c>
      <c r="V80" s="390" t="s">
        <v>283</v>
      </c>
      <c r="W80" s="390" t="s">
        <v>283</v>
      </c>
      <c r="X80" s="390" t="s">
        <v>283</v>
      </c>
      <c r="Y80" s="390" t="s">
        <v>283</v>
      </c>
      <c r="Z80" s="390" t="s">
        <v>283</v>
      </c>
      <c r="AA80" s="390">
        <f t="shared" si="25"/>
        <v>76.836756926533553</v>
      </c>
      <c r="AB80" s="390" t="s">
        <v>283</v>
      </c>
      <c r="AC80" s="390" t="s">
        <v>283</v>
      </c>
      <c r="AD80" s="390" t="s">
        <v>283</v>
      </c>
      <c r="AE80" s="390" t="s">
        <v>283</v>
      </c>
      <c r="AF80" s="390" t="s">
        <v>283</v>
      </c>
      <c r="AG80" s="390" t="s">
        <v>283</v>
      </c>
      <c r="AH80" s="390" t="s">
        <v>283</v>
      </c>
      <c r="AI80" s="390" t="s">
        <v>283</v>
      </c>
      <c r="AJ80" s="390" t="s">
        <v>283</v>
      </c>
      <c r="AK80" s="390" t="s">
        <v>283</v>
      </c>
      <c r="AL80" s="390" t="s">
        <v>283</v>
      </c>
      <c r="AM80" s="390" t="s">
        <v>283</v>
      </c>
      <c r="AN80" s="390" t="s">
        <v>283</v>
      </c>
      <c r="AO80" s="390" t="s">
        <v>283</v>
      </c>
      <c r="AP80" s="390" t="s">
        <v>283</v>
      </c>
      <c r="AQ80" s="390" t="s">
        <v>283</v>
      </c>
      <c r="AR80" s="390" t="s">
        <v>283</v>
      </c>
      <c r="AS80" s="390">
        <f t="shared" si="26"/>
        <v>76.836756926533553</v>
      </c>
      <c r="AT80" s="390" t="s">
        <v>283</v>
      </c>
      <c r="AU80" s="390" t="s">
        <v>283</v>
      </c>
      <c r="AV80" s="390" t="s">
        <v>283</v>
      </c>
      <c r="AW80" s="390" t="s">
        <v>283</v>
      </c>
      <c r="AX80" s="390" t="s">
        <v>283</v>
      </c>
      <c r="AY80" s="390">
        <f t="shared" si="27"/>
        <v>76.836756926533553</v>
      </c>
      <c r="AZ80" s="390" t="s">
        <v>283</v>
      </c>
      <c r="BA80" s="390" t="s">
        <v>283</v>
      </c>
      <c r="BB80" s="390" t="s">
        <v>283</v>
      </c>
      <c r="BC80" s="390" t="s">
        <v>283</v>
      </c>
      <c r="BD80" s="390" t="s">
        <v>283</v>
      </c>
      <c r="BE80" s="390" t="s">
        <v>283</v>
      </c>
      <c r="BF80" s="390" t="s">
        <v>283</v>
      </c>
      <c r="BG80" s="390" t="s">
        <v>283</v>
      </c>
      <c r="BH80" s="390" t="s">
        <v>283</v>
      </c>
      <c r="BI80" s="390" t="s">
        <v>283</v>
      </c>
      <c r="BJ80" s="390" t="s">
        <v>283</v>
      </c>
      <c r="BK80" s="390" t="s">
        <v>283</v>
      </c>
      <c r="BL80" s="390" t="s">
        <v>283</v>
      </c>
      <c r="BM80" s="390" t="s">
        <v>283</v>
      </c>
      <c r="BN80" s="390" t="s">
        <v>283</v>
      </c>
      <c r="BO80" s="391" t="s">
        <v>52</v>
      </c>
      <c r="BP80" s="391" t="s">
        <v>53</v>
      </c>
      <c r="BQ80" s="383" t="s">
        <v>1127</v>
      </c>
    </row>
    <row r="81" spans="1:69" x14ac:dyDescent="0.25">
      <c r="A81" s="392">
        <v>15000250</v>
      </c>
      <c r="B81" s="381" t="s">
        <v>411</v>
      </c>
      <c r="C81" s="382" t="s">
        <v>422</v>
      </c>
      <c r="D81" s="383">
        <v>7899898601269</v>
      </c>
      <c r="E81" s="384">
        <v>21069030</v>
      </c>
      <c r="F81" s="385" t="s">
        <v>389</v>
      </c>
      <c r="G81" s="386" t="s">
        <v>283</v>
      </c>
      <c r="H81" s="386" t="s">
        <v>1126</v>
      </c>
      <c r="I81" s="386">
        <v>0</v>
      </c>
      <c r="J81" s="386" t="s">
        <v>283</v>
      </c>
      <c r="K81" s="386" t="s">
        <v>1127</v>
      </c>
      <c r="L81" s="386" t="s">
        <v>1020</v>
      </c>
      <c r="M81" s="384">
        <v>24</v>
      </c>
      <c r="N81" s="387">
        <v>23.433588905666177</v>
      </c>
      <c r="O81" s="388">
        <v>67.698384000000004</v>
      </c>
      <c r="P81" s="389" t="s">
        <v>283</v>
      </c>
      <c r="Q81" s="390" t="s">
        <v>283</v>
      </c>
      <c r="R81" s="390" t="s">
        <v>283</v>
      </c>
      <c r="S81" s="390" t="s">
        <v>283</v>
      </c>
      <c r="T81" s="390" t="s">
        <v>283</v>
      </c>
      <c r="U81" s="390">
        <f t="shared" si="24"/>
        <v>67.698384000000004</v>
      </c>
      <c r="V81" s="390" t="s">
        <v>283</v>
      </c>
      <c r="W81" s="390" t="s">
        <v>283</v>
      </c>
      <c r="X81" s="390" t="s">
        <v>283</v>
      </c>
      <c r="Y81" s="390" t="s">
        <v>283</v>
      </c>
      <c r="Z81" s="390" t="s">
        <v>283</v>
      </c>
      <c r="AA81" s="390">
        <f t="shared" si="25"/>
        <v>67.698384000000004</v>
      </c>
      <c r="AB81" s="390" t="s">
        <v>283</v>
      </c>
      <c r="AC81" s="390" t="s">
        <v>283</v>
      </c>
      <c r="AD81" s="390" t="s">
        <v>283</v>
      </c>
      <c r="AE81" s="390" t="s">
        <v>283</v>
      </c>
      <c r="AF81" s="390" t="s">
        <v>283</v>
      </c>
      <c r="AG81" s="390" t="s">
        <v>283</v>
      </c>
      <c r="AH81" s="390" t="s">
        <v>283</v>
      </c>
      <c r="AI81" s="390" t="s">
        <v>283</v>
      </c>
      <c r="AJ81" s="390" t="s">
        <v>283</v>
      </c>
      <c r="AK81" s="390" t="s">
        <v>283</v>
      </c>
      <c r="AL81" s="390" t="s">
        <v>283</v>
      </c>
      <c r="AM81" s="390" t="s">
        <v>283</v>
      </c>
      <c r="AN81" s="390" t="s">
        <v>283</v>
      </c>
      <c r="AO81" s="390" t="s">
        <v>283</v>
      </c>
      <c r="AP81" s="390" t="s">
        <v>283</v>
      </c>
      <c r="AQ81" s="390" t="s">
        <v>283</v>
      </c>
      <c r="AR81" s="390" t="s">
        <v>283</v>
      </c>
      <c r="AS81" s="390">
        <f t="shared" si="26"/>
        <v>67.698384000000004</v>
      </c>
      <c r="AT81" s="390" t="s">
        <v>283</v>
      </c>
      <c r="AU81" s="390" t="s">
        <v>283</v>
      </c>
      <c r="AV81" s="390" t="s">
        <v>283</v>
      </c>
      <c r="AW81" s="390" t="s">
        <v>283</v>
      </c>
      <c r="AX81" s="390" t="s">
        <v>283</v>
      </c>
      <c r="AY81" s="390">
        <f t="shared" si="27"/>
        <v>67.698384000000004</v>
      </c>
      <c r="AZ81" s="390" t="s">
        <v>283</v>
      </c>
      <c r="BA81" s="390" t="s">
        <v>283</v>
      </c>
      <c r="BB81" s="390" t="s">
        <v>283</v>
      </c>
      <c r="BC81" s="390" t="s">
        <v>283</v>
      </c>
      <c r="BD81" s="390" t="s">
        <v>283</v>
      </c>
      <c r="BE81" s="390" t="s">
        <v>283</v>
      </c>
      <c r="BF81" s="390" t="s">
        <v>283</v>
      </c>
      <c r="BG81" s="390" t="s">
        <v>283</v>
      </c>
      <c r="BH81" s="390" t="s">
        <v>283</v>
      </c>
      <c r="BI81" s="390" t="s">
        <v>283</v>
      </c>
      <c r="BJ81" s="390" t="s">
        <v>283</v>
      </c>
      <c r="BK81" s="390" t="s">
        <v>283</v>
      </c>
      <c r="BL81" s="390" t="s">
        <v>283</v>
      </c>
      <c r="BM81" s="390" t="s">
        <v>283</v>
      </c>
      <c r="BN81" s="390" t="s">
        <v>283</v>
      </c>
      <c r="BO81" s="391" t="s">
        <v>28</v>
      </c>
      <c r="BP81" s="391" t="s">
        <v>29</v>
      </c>
      <c r="BQ81" s="383" t="s">
        <v>1127</v>
      </c>
    </row>
    <row r="82" spans="1:69" x14ac:dyDescent="0.25">
      <c r="A82" s="392">
        <v>15000172</v>
      </c>
      <c r="B82" s="381" t="s">
        <v>124</v>
      </c>
      <c r="C82" s="382" t="s">
        <v>421</v>
      </c>
      <c r="D82" s="383">
        <v>7898133136382</v>
      </c>
      <c r="E82" s="384">
        <v>30049099</v>
      </c>
      <c r="F82" s="385" t="s">
        <v>355</v>
      </c>
      <c r="G82" s="386" t="s">
        <v>283</v>
      </c>
      <c r="H82" s="386" t="s">
        <v>1126</v>
      </c>
      <c r="I82" s="386">
        <v>0</v>
      </c>
      <c r="J82" s="386" t="s">
        <v>283</v>
      </c>
      <c r="K82" s="386" t="s">
        <v>1127</v>
      </c>
      <c r="L82" s="386" t="s">
        <v>1020</v>
      </c>
      <c r="M82" s="384">
        <v>50</v>
      </c>
      <c r="N82" s="387">
        <v>12.588339102757269</v>
      </c>
      <c r="O82" s="388" t="s">
        <v>283</v>
      </c>
      <c r="P82" s="389">
        <v>0.15795206971677578</v>
      </c>
      <c r="Q82" s="390">
        <v>42.52</v>
      </c>
      <c r="R82" s="390">
        <v>57.04</v>
      </c>
      <c r="S82" s="390">
        <v>48.31</v>
      </c>
      <c r="T82" s="390">
        <v>64.81</v>
      </c>
      <c r="U82" s="390">
        <v>51.23</v>
      </c>
      <c r="V82" s="390">
        <v>68.72</v>
      </c>
      <c r="W82" s="390">
        <v>51.54</v>
      </c>
      <c r="X82" s="390">
        <v>69.14</v>
      </c>
      <c r="Y82" s="390">
        <v>51.85</v>
      </c>
      <c r="Z82" s="390">
        <v>69.55</v>
      </c>
      <c r="AA82" s="390">
        <v>52.49</v>
      </c>
      <c r="AB82" s="390">
        <v>70.41</v>
      </c>
      <c r="AC82" s="390">
        <v>52.82</v>
      </c>
      <c r="AD82" s="390">
        <v>70.86</v>
      </c>
      <c r="AE82" s="390">
        <v>53.15</v>
      </c>
      <c r="AF82" s="390">
        <v>71.3</v>
      </c>
      <c r="AG82" s="390">
        <v>53.48</v>
      </c>
      <c r="AH82" s="390">
        <v>71.739999999999995</v>
      </c>
      <c r="AI82" s="390">
        <v>53.82</v>
      </c>
      <c r="AJ82" s="390">
        <v>72.2</v>
      </c>
      <c r="AK82" s="390">
        <v>54.51</v>
      </c>
      <c r="AL82" s="390">
        <v>73.12</v>
      </c>
      <c r="AM82" s="390">
        <v>54.86</v>
      </c>
      <c r="AN82" s="390">
        <v>73.59</v>
      </c>
      <c r="AO82" s="390">
        <v>55.22</v>
      </c>
      <c r="AP82" s="390">
        <v>74.08</v>
      </c>
      <c r="AQ82" s="390">
        <v>43.13</v>
      </c>
      <c r="AR82" s="390">
        <v>59.62</v>
      </c>
      <c r="AS82" s="390">
        <v>45.74</v>
      </c>
      <c r="AT82" s="390">
        <v>63.23</v>
      </c>
      <c r="AU82" s="390">
        <v>46.02</v>
      </c>
      <c r="AV82" s="390">
        <v>63.62</v>
      </c>
      <c r="AW82" s="390">
        <v>46.29</v>
      </c>
      <c r="AX82" s="390">
        <v>63.99</v>
      </c>
      <c r="AY82" s="390">
        <v>46.87</v>
      </c>
      <c r="AZ82" s="390">
        <v>64.8</v>
      </c>
      <c r="BA82" s="390">
        <v>47.16</v>
      </c>
      <c r="BB82" s="390">
        <v>65.2</v>
      </c>
      <c r="BC82" s="390">
        <v>47.46</v>
      </c>
      <c r="BD82" s="390">
        <v>65.61</v>
      </c>
      <c r="BE82" s="390">
        <v>47.75</v>
      </c>
      <c r="BF82" s="390">
        <v>66.010000000000005</v>
      </c>
      <c r="BG82" s="390">
        <v>48.05</v>
      </c>
      <c r="BH82" s="390">
        <v>66.430000000000007</v>
      </c>
      <c r="BI82" s="390">
        <v>48.67</v>
      </c>
      <c r="BJ82" s="390">
        <v>67.28</v>
      </c>
      <c r="BK82" s="390">
        <v>48.98</v>
      </c>
      <c r="BL82" s="390">
        <v>67.709999999999994</v>
      </c>
      <c r="BM82" s="390">
        <v>49.3</v>
      </c>
      <c r="BN82" s="390">
        <v>68.150000000000006</v>
      </c>
      <c r="BO82" s="391" t="s">
        <v>52</v>
      </c>
      <c r="BP82" s="391" t="s">
        <v>55</v>
      </c>
      <c r="BQ82" s="383" t="s">
        <v>1128</v>
      </c>
    </row>
    <row r="83" spans="1:69" x14ac:dyDescent="0.25">
      <c r="A83" s="392">
        <v>15000142</v>
      </c>
      <c r="B83" s="381" t="s">
        <v>124</v>
      </c>
      <c r="C83" s="382" t="s">
        <v>421</v>
      </c>
      <c r="D83" s="383">
        <v>7899470806976</v>
      </c>
      <c r="E83" s="384">
        <v>30042099</v>
      </c>
      <c r="F83" s="385" t="s">
        <v>356</v>
      </c>
      <c r="G83" s="386" t="s">
        <v>283</v>
      </c>
      <c r="H83" s="386" t="s">
        <v>1126</v>
      </c>
      <c r="I83" s="386">
        <v>0</v>
      </c>
      <c r="J83" s="386" t="s">
        <v>283</v>
      </c>
      <c r="K83" s="386" t="s">
        <v>1127</v>
      </c>
      <c r="L83" s="386" t="s">
        <v>1020</v>
      </c>
      <c r="M83" s="384">
        <v>50</v>
      </c>
      <c r="N83" s="387">
        <v>7.4840428835779438</v>
      </c>
      <c r="O83" s="388" t="s">
        <v>283</v>
      </c>
      <c r="P83" s="389">
        <v>2.5800286669851902E-2</v>
      </c>
      <c r="Q83" s="390">
        <v>21.47</v>
      </c>
      <c r="R83" s="390">
        <v>29.68</v>
      </c>
      <c r="S83" s="390">
        <v>24.39</v>
      </c>
      <c r="T83" s="390">
        <v>33.72</v>
      </c>
      <c r="U83" s="390">
        <v>25.86</v>
      </c>
      <c r="V83" s="390">
        <v>35.75</v>
      </c>
      <c r="W83" s="390">
        <v>26.02</v>
      </c>
      <c r="X83" s="390">
        <v>35.97</v>
      </c>
      <c r="Y83" s="390">
        <v>26.18</v>
      </c>
      <c r="Z83" s="390">
        <v>36.19</v>
      </c>
      <c r="AA83" s="390">
        <v>26.5</v>
      </c>
      <c r="AB83" s="390">
        <v>36.630000000000003</v>
      </c>
      <c r="AC83" s="390">
        <v>26.67</v>
      </c>
      <c r="AD83" s="390">
        <v>36.869999999999997</v>
      </c>
      <c r="AE83" s="390">
        <v>26.83</v>
      </c>
      <c r="AF83" s="390">
        <v>37.090000000000003</v>
      </c>
      <c r="AG83" s="390">
        <v>27</v>
      </c>
      <c r="AH83" s="390">
        <v>37.33</v>
      </c>
      <c r="AI83" s="390">
        <v>27.17</v>
      </c>
      <c r="AJ83" s="390">
        <v>37.56</v>
      </c>
      <c r="AK83" s="390">
        <v>27.52</v>
      </c>
      <c r="AL83" s="390">
        <v>38.04</v>
      </c>
      <c r="AM83" s="390">
        <v>27.7</v>
      </c>
      <c r="AN83" s="390">
        <v>38.29</v>
      </c>
      <c r="AO83" s="390">
        <v>27.88</v>
      </c>
      <c r="AP83" s="390">
        <v>38.54</v>
      </c>
      <c r="AQ83" s="390">
        <v>24.39</v>
      </c>
      <c r="AR83" s="390">
        <v>33.72</v>
      </c>
      <c r="AS83" s="390">
        <v>25.86</v>
      </c>
      <c r="AT83" s="390">
        <v>35.75</v>
      </c>
      <c r="AU83" s="390">
        <v>26.02</v>
      </c>
      <c r="AV83" s="390">
        <v>35.97</v>
      </c>
      <c r="AW83" s="390">
        <v>26.18</v>
      </c>
      <c r="AX83" s="390">
        <v>36.19</v>
      </c>
      <c r="AY83" s="390">
        <v>26.5</v>
      </c>
      <c r="AZ83" s="390">
        <v>36.630000000000003</v>
      </c>
      <c r="BA83" s="390">
        <v>26.67</v>
      </c>
      <c r="BB83" s="390">
        <v>36.869999999999997</v>
      </c>
      <c r="BC83" s="390">
        <v>26.83</v>
      </c>
      <c r="BD83" s="390">
        <v>37.090000000000003</v>
      </c>
      <c r="BE83" s="390">
        <v>27</v>
      </c>
      <c r="BF83" s="390">
        <v>37.33</v>
      </c>
      <c r="BG83" s="390">
        <v>27.17</v>
      </c>
      <c r="BH83" s="390">
        <v>37.56</v>
      </c>
      <c r="BI83" s="390">
        <v>27.52</v>
      </c>
      <c r="BJ83" s="390">
        <v>38.04</v>
      </c>
      <c r="BK83" s="390">
        <v>27.7</v>
      </c>
      <c r="BL83" s="390">
        <v>38.29</v>
      </c>
      <c r="BM83" s="390">
        <v>27.88</v>
      </c>
      <c r="BN83" s="390">
        <v>38.54</v>
      </c>
      <c r="BO83" s="391" t="s">
        <v>66</v>
      </c>
      <c r="BP83" s="391" t="s">
        <v>67</v>
      </c>
      <c r="BQ83" s="383" t="s">
        <v>1128</v>
      </c>
    </row>
    <row r="84" spans="1:69" x14ac:dyDescent="0.25">
      <c r="A84" s="392">
        <v>15000432</v>
      </c>
      <c r="B84" s="381" t="s">
        <v>411</v>
      </c>
      <c r="C84" s="382" t="s">
        <v>422</v>
      </c>
      <c r="D84" s="383">
        <v>7899898602044</v>
      </c>
      <c r="E84" s="383">
        <v>21069030</v>
      </c>
      <c r="F84" s="385" t="s">
        <v>498</v>
      </c>
      <c r="G84" s="386" t="s">
        <v>283</v>
      </c>
      <c r="H84" s="386" t="s">
        <v>1126</v>
      </c>
      <c r="I84" s="386">
        <v>0</v>
      </c>
      <c r="J84" s="386" t="s">
        <v>283</v>
      </c>
      <c r="K84" s="386" t="s">
        <v>1127</v>
      </c>
      <c r="L84" s="386" t="s">
        <v>1020</v>
      </c>
      <c r="M84" s="384">
        <v>24</v>
      </c>
      <c r="N84" s="387">
        <v>11.719096490688887</v>
      </c>
      <c r="O84" s="388">
        <v>33.805086030833323</v>
      </c>
      <c r="P84" s="389" t="s">
        <v>283</v>
      </c>
      <c r="Q84" s="390" t="s">
        <v>283</v>
      </c>
      <c r="R84" s="390" t="s">
        <v>283</v>
      </c>
      <c r="S84" s="390" t="s">
        <v>283</v>
      </c>
      <c r="T84" s="390" t="s">
        <v>283</v>
      </c>
      <c r="U84" s="390">
        <f t="shared" ref="U84:U94" si="28">O84</f>
        <v>33.805086030833323</v>
      </c>
      <c r="V84" s="390" t="s">
        <v>283</v>
      </c>
      <c r="W84" s="390" t="s">
        <v>283</v>
      </c>
      <c r="X84" s="390" t="s">
        <v>283</v>
      </c>
      <c r="Y84" s="390" t="s">
        <v>283</v>
      </c>
      <c r="Z84" s="390" t="s">
        <v>283</v>
      </c>
      <c r="AA84" s="390">
        <f t="shared" ref="AA84:AA94" si="29">O84</f>
        <v>33.805086030833323</v>
      </c>
      <c r="AB84" s="390" t="s">
        <v>283</v>
      </c>
      <c r="AC84" s="390" t="s">
        <v>283</v>
      </c>
      <c r="AD84" s="390" t="s">
        <v>283</v>
      </c>
      <c r="AE84" s="390" t="s">
        <v>283</v>
      </c>
      <c r="AF84" s="390" t="s">
        <v>283</v>
      </c>
      <c r="AG84" s="390" t="s">
        <v>283</v>
      </c>
      <c r="AH84" s="390" t="s">
        <v>283</v>
      </c>
      <c r="AI84" s="390" t="s">
        <v>283</v>
      </c>
      <c r="AJ84" s="390" t="s">
        <v>283</v>
      </c>
      <c r="AK84" s="390" t="s">
        <v>283</v>
      </c>
      <c r="AL84" s="390" t="s">
        <v>283</v>
      </c>
      <c r="AM84" s="390" t="s">
        <v>283</v>
      </c>
      <c r="AN84" s="390" t="s">
        <v>283</v>
      </c>
      <c r="AO84" s="390" t="s">
        <v>283</v>
      </c>
      <c r="AP84" s="390" t="s">
        <v>283</v>
      </c>
      <c r="AQ84" s="390" t="s">
        <v>283</v>
      </c>
      <c r="AR84" s="390" t="s">
        <v>283</v>
      </c>
      <c r="AS84" s="390">
        <f t="shared" ref="AS84:AS94" si="30">O84</f>
        <v>33.805086030833323</v>
      </c>
      <c r="AT84" s="390" t="s">
        <v>283</v>
      </c>
      <c r="AU84" s="390" t="s">
        <v>283</v>
      </c>
      <c r="AV84" s="390" t="s">
        <v>283</v>
      </c>
      <c r="AW84" s="390" t="s">
        <v>283</v>
      </c>
      <c r="AX84" s="390" t="s">
        <v>283</v>
      </c>
      <c r="AY84" s="390">
        <f t="shared" ref="AY84:AY94" si="31">O84</f>
        <v>33.805086030833323</v>
      </c>
      <c r="AZ84" s="390" t="s">
        <v>283</v>
      </c>
      <c r="BA84" s="390" t="s">
        <v>283</v>
      </c>
      <c r="BB84" s="390" t="s">
        <v>283</v>
      </c>
      <c r="BC84" s="390" t="s">
        <v>283</v>
      </c>
      <c r="BD84" s="390" t="s">
        <v>283</v>
      </c>
      <c r="BE84" s="390" t="s">
        <v>283</v>
      </c>
      <c r="BF84" s="390" t="s">
        <v>283</v>
      </c>
      <c r="BG84" s="390" t="s">
        <v>283</v>
      </c>
      <c r="BH84" s="390" t="s">
        <v>283</v>
      </c>
      <c r="BI84" s="390" t="s">
        <v>283</v>
      </c>
      <c r="BJ84" s="390" t="s">
        <v>283</v>
      </c>
      <c r="BK84" s="390" t="s">
        <v>283</v>
      </c>
      <c r="BL84" s="390" t="s">
        <v>283</v>
      </c>
      <c r="BM84" s="390" t="s">
        <v>283</v>
      </c>
      <c r="BN84" s="390" t="s">
        <v>283</v>
      </c>
      <c r="BO84" s="391" t="s">
        <v>28</v>
      </c>
      <c r="BP84" s="391" t="s">
        <v>29</v>
      </c>
      <c r="BQ84" s="383" t="s">
        <v>1127</v>
      </c>
    </row>
    <row r="85" spans="1:69" x14ac:dyDescent="0.25">
      <c r="A85" s="392">
        <v>15000431</v>
      </c>
      <c r="B85" s="381" t="s">
        <v>411</v>
      </c>
      <c r="C85" s="382" t="s">
        <v>422</v>
      </c>
      <c r="D85" s="383">
        <v>7899898602037</v>
      </c>
      <c r="E85" s="383">
        <v>21069030</v>
      </c>
      <c r="F85" s="385" t="s">
        <v>497</v>
      </c>
      <c r="G85" s="386" t="s">
        <v>283</v>
      </c>
      <c r="H85" s="386" t="s">
        <v>1126</v>
      </c>
      <c r="I85" s="386">
        <v>0</v>
      </c>
      <c r="J85" s="386" t="s">
        <v>283</v>
      </c>
      <c r="K85" s="386" t="s">
        <v>1127</v>
      </c>
      <c r="L85" s="386" t="s">
        <v>1020</v>
      </c>
      <c r="M85" s="384">
        <v>50</v>
      </c>
      <c r="N85" s="387">
        <v>9.4072142435555524</v>
      </c>
      <c r="O85" s="388">
        <v>27.136194933333321</v>
      </c>
      <c r="P85" s="389" t="s">
        <v>283</v>
      </c>
      <c r="Q85" s="390" t="s">
        <v>283</v>
      </c>
      <c r="R85" s="390" t="s">
        <v>283</v>
      </c>
      <c r="S85" s="390" t="s">
        <v>283</v>
      </c>
      <c r="T85" s="390" t="s">
        <v>283</v>
      </c>
      <c r="U85" s="390">
        <f t="shared" si="28"/>
        <v>27.136194933333321</v>
      </c>
      <c r="V85" s="390" t="s">
        <v>283</v>
      </c>
      <c r="W85" s="390" t="s">
        <v>283</v>
      </c>
      <c r="X85" s="390" t="s">
        <v>283</v>
      </c>
      <c r="Y85" s="390" t="s">
        <v>283</v>
      </c>
      <c r="Z85" s="390" t="s">
        <v>283</v>
      </c>
      <c r="AA85" s="390">
        <f t="shared" si="29"/>
        <v>27.136194933333321</v>
      </c>
      <c r="AB85" s="390" t="s">
        <v>283</v>
      </c>
      <c r="AC85" s="390" t="s">
        <v>283</v>
      </c>
      <c r="AD85" s="390" t="s">
        <v>283</v>
      </c>
      <c r="AE85" s="390" t="s">
        <v>283</v>
      </c>
      <c r="AF85" s="390" t="s">
        <v>283</v>
      </c>
      <c r="AG85" s="390" t="s">
        <v>283</v>
      </c>
      <c r="AH85" s="390" t="s">
        <v>283</v>
      </c>
      <c r="AI85" s="390" t="s">
        <v>283</v>
      </c>
      <c r="AJ85" s="390" t="s">
        <v>283</v>
      </c>
      <c r="AK85" s="390" t="s">
        <v>283</v>
      </c>
      <c r="AL85" s="390" t="s">
        <v>283</v>
      </c>
      <c r="AM85" s="390" t="s">
        <v>283</v>
      </c>
      <c r="AN85" s="390" t="s">
        <v>283</v>
      </c>
      <c r="AO85" s="390" t="s">
        <v>283</v>
      </c>
      <c r="AP85" s="390" t="s">
        <v>283</v>
      </c>
      <c r="AQ85" s="390" t="s">
        <v>283</v>
      </c>
      <c r="AR85" s="390" t="s">
        <v>283</v>
      </c>
      <c r="AS85" s="390">
        <f t="shared" si="30"/>
        <v>27.136194933333321</v>
      </c>
      <c r="AT85" s="390" t="s">
        <v>283</v>
      </c>
      <c r="AU85" s="390" t="s">
        <v>283</v>
      </c>
      <c r="AV85" s="390" t="s">
        <v>283</v>
      </c>
      <c r="AW85" s="390" t="s">
        <v>283</v>
      </c>
      <c r="AX85" s="390" t="s">
        <v>283</v>
      </c>
      <c r="AY85" s="390">
        <f t="shared" si="31"/>
        <v>27.136194933333321</v>
      </c>
      <c r="AZ85" s="390" t="s">
        <v>283</v>
      </c>
      <c r="BA85" s="390" t="s">
        <v>283</v>
      </c>
      <c r="BB85" s="390" t="s">
        <v>283</v>
      </c>
      <c r="BC85" s="390" t="s">
        <v>283</v>
      </c>
      <c r="BD85" s="390" t="s">
        <v>283</v>
      </c>
      <c r="BE85" s="390" t="s">
        <v>283</v>
      </c>
      <c r="BF85" s="390" t="s">
        <v>283</v>
      </c>
      <c r="BG85" s="390" t="s">
        <v>283</v>
      </c>
      <c r="BH85" s="390" t="s">
        <v>283</v>
      </c>
      <c r="BI85" s="390" t="s">
        <v>283</v>
      </c>
      <c r="BJ85" s="390" t="s">
        <v>283</v>
      </c>
      <c r="BK85" s="390" t="s">
        <v>283</v>
      </c>
      <c r="BL85" s="390" t="s">
        <v>283</v>
      </c>
      <c r="BM85" s="390" t="s">
        <v>283</v>
      </c>
      <c r="BN85" s="390" t="s">
        <v>283</v>
      </c>
      <c r="BO85" s="391" t="s">
        <v>28</v>
      </c>
      <c r="BP85" s="391" t="s">
        <v>29</v>
      </c>
      <c r="BQ85" s="383" t="s">
        <v>1127</v>
      </c>
    </row>
    <row r="86" spans="1:69" x14ac:dyDescent="0.25">
      <c r="A86" s="392">
        <v>15000419</v>
      </c>
      <c r="B86" s="381" t="s">
        <v>411</v>
      </c>
      <c r="C86" s="382" t="s">
        <v>422</v>
      </c>
      <c r="D86" s="383">
        <v>7899898602020</v>
      </c>
      <c r="E86" s="383">
        <v>21069030</v>
      </c>
      <c r="F86" s="385" t="s">
        <v>434</v>
      </c>
      <c r="G86" s="386" t="s">
        <v>283</v>
      </c>
      <c r="H86" s="386" t="s">
        <v>1126</v>
      </c>
      <c r="I86" s="386">
        <v>0</v>
      </c>
      <c r="J86" s="386" t="s">
        <v>283</v>
      </c>
      <c r="K86" s="386" t="s">
        <v>1127</v>
      </c>
      <c r="L86" s="386" t="s">
        <v>1020</v>
      </c>
      <c r="M86" s="384">
        <v>24</v>
      </c>
      <c r="N86" s="387">
        <v>11.719096490688887</v>
      </c>
      <c r="O86" s="388">
        <v>33.805086030833323</v>
      </c>
      <c r="P86" s="389" t="s">
        <v>283</v>
      </c>
      <c r="Q86" s="390" t="s">
        <v>283</v>
      </c>
      <c r="R86" s="390" t="s">
        <v>283</v>
      </c>
      <c r="S86" s="390" t="s">
        <v>283</v>
      </c>
      <c r="T86" s="390" t="s">
        <v>283</v>
      </c>
      <c r="U86" s="390">
        <f t="shared" si="28"/>
        <v>33.805086030833323</v>
      </c>
      <c r="V86" s="390" t="s">
        <v>283</v>
      </c>
      <c r="W86" s="390" t="s">
        <v>283</v>
      </c>
      <c r="X86" s="390" t="s">
        <v>283</v>
      </c>
      <c r="Y86" s="390" t="s">
        <v>283</v>
      </c>
      <c r="Z86" s="390" t="s">
        <v>283</v>
      </c>
      <c r="AA86" s="390">
        <f t="shared" si="29"/>
        <v>33.805086030833323</v>
      </c>
      <c r="AB86" s="390" t="s">
        <v>283</v>
      </c>
      <c r="AC86" s="390" t="s">
        <v>283</v>
      </c>
      <c r="AD86" s="390" t="s">
        <v>283</v>
      </c>
      <c r="AE86" s="390" t="s">
        <v>283</v>
      </c>
      <c r="AF86" s="390" t="s">
        <v>283</v>
      </c>
      <c r="AG86" s="390" t="s">
        <v>283</v>
      </c>
      <c r="AH86" s="390" t="s">
        <v>283</v>
      </c>
      <c r="AI86" s="390" t="s">
        <v>283</v>
      </c>
      <c r="AJ86" s="390" t="s">
        <v>283</v>
      </c>
      <c r="AK86" s="390" t="s">
        <v>283</v>
      </c>
      <c r="AL86" s="390" t="s">
        <v>283</v>
      </c>
      <c r="AM86" s="390" t="s">
        <v>283</v>
      </c>
      <c r="AN86" s="390" t="s">
        <v>283</v>
      </c>
      <c r="AO86" s="390" t="s">
        <v>283</v>
      </c>
      <c r="AP86" s="390" t="s">
        <v>283</v>
      </c>
      <c r="AQ86" s="390" t="s">
        <v>283</v>
      </c>
      <c r="AR86" s="390" t="s">
        <v>283</v>
      </c>
      <c r="AS86" s="390">
        <f t="shared" si="30"/>
        <v>33.805086030833323</v>
      </c>
      <c r="AT86" s="390" t="s">
        <v>283</v>
      </c>
      <c r="AU86" s="390" t="s">
        <v>283</v>
      </c>
      <c r="AV86" s="390" t="s">
        <v>283</v>
      </c>
      <c r="AW86" s="390" t="s">
        <v>283</v>
      </c>
      <c r="AX86" s="390" t="s">
        <v>283</v>
      </c>
      <c r="AY86" s="390">
        <f t="shared" si="31"/>
        <v>33.805086030833323</v>
      </c>
      <c r="AZ86" s="390" t="s">
        <v>283</v>
      </c>
      <c r="BA86" s="390" t="s">
        <v>283</v>
      </c>
      <c r="BB86" s="390" t="s">
        <v>283</v>
      </c>
      <c r="BC86" s="390" t="s">
        <v>283</v>
      </c>
      <c r="BD86" s="390" t="s">
        <v>283</v>
      </c>
      <c r="BE86" s="390" t="s">
        <v>283</v>
      </c>
      <c r="BF86" s="390" t="s">
        <v>283</v>
      </c>
      <c r="BG86" s="390" t="s">
        <v>283</v>
      </c>
      <c r="BH86" s="390" t="s">
        <v>283</v>
      </c>
      <c r="BI86" s="390" t="s">
        <v>283</v>
      </c>
      <c r="BJ86" s="390" t="s">
        <v>283</v>
      </c>
      <c r="BK86" s="390" t="s">
        <v>283</v>
      </c>
      <c r="BL86" s="390" t="s">
        <v>283</v>
      </c>
      <c r="BM86" s="390" t="s">
        <v>283</v>
      </c>
      <c r="BN86" s="390" t="s">
        <v>283</v>
      </c>
      <c r="BO86" s="391" t="s">
        <v>28</v>
      </c>
      <c r="BP86" s="391" t="s">
        <v>29</v>
      </c>
      <c r="BQ86" s="383" t="s">
        <v>1127</v>
      </c>
    </row>
    <row r="87" spans="1:69" x14ac:dyDescent="0.25">
      <c r="A87" s="392">
        <v>15000417</v>
      </c>
      <c r="B87" s="381" t="s">
        <v>411</v>
      </c>
      <c r="C87" s="382" t="s">
        <v>422</v>
      </c>
      <c r="D87" s="383">
        <v>7899898602013</v>
      </c>
      <c r="E87" s="383">
        <v>21069030</v>
      </c>
      <c r="F87" s="385" t="s">
        <v>433</v>
      </c>
      <c r="G87" s="386" t="s">
        <v>283</v>
      </c>
      <c r="H87" s="386" t="s">
        <v>1126</v>
      </c>
      <c r="I87" s="386">
        <v>0</v>
      </c>
      <c r="J87" s="386" t="s">
        <v>283</v>
      </c>
      <c r="K87" s="386" t="s">
        <v>1127</v>
      </c>
      <c r="L87" s="386" t="s">
        <v>1020</v>
      </c>
      <c r="M87" s="384">
        <v>50</v>
      </c>
      <c r="N87" s="387">
        <v>9.4072142435555524</v>
      </c>
      <c r="O87" s="388">
        <v>27.136194933333321</v>
      </c>
      <c r="P87" s="389" t="s">
        <v>283</v>
      </c>
      <c r="Q87" s="390" t="s">
        <v>283</v>
      </c>
      <c r="R87" s="390" t="s">
        <v>283</v>
      </c>
      <c r="S87" s="390" t="s">
        <v>283</v>
      </c>
      <c r="T87" s="390" t="s">
        <v>283</v>
      </c>
      <c r="U87" s="390">
        <f t="shared" si="28"/>
        <v>27.136194933333321</v>
      </c>
      <c r="V87" s="390" t="s">
        <v>283</v>
      </c>
      <c r="W87" s="390" t="s">
        <v>283</v>
      </c>
      <c r="X87" s="390" t="s">
        <v>283</v>
      </c>
      <c r="Y87" s="390" t="s">
        <v>283</v>
      </c>
      <c r="Z87" s="390" t="s">
        <v>283</v>
      </c>
      <c r="AA87" s="390">
        <f t="shared" si="29"/>
        <v>27.136194933333321</v>
      </c>
      <c r="AB87" s="390" t="s">
        <v>283</v>
      </c>
      <c r="AC87" s="390" t="s">
        <v>283</v>
      </c>
      <c r="AD87" s="390" t="s">
        <v>283</v>
      </c>
      <c r="AE87" s="390" t="s">
        <v>283</v>
      </c>
      <c r="AF87" s="390" t="s">
        <v>283</v>
      </c>
      <c r="AG87" s="390" t="s">
        <v>283</v>
      </c>
      <c r="AH87" s="390" t="s">
        <v>283</v>
      </c>
      <c r="AI87" s="390" t="s">
        <v>283</v>
      </c>
      <c r="AJ87" s="390" t="s">
        <v>283</v>
      </c>
      <c r="AK87" s="390" t="s">
        <v>283</v>
      </c>
      <c r="AL87" s="390" t="s">
        <v>283</v>
      </c>
      <c r="AM87" s="390" t="s">
        <v>283</v>
      </c>
      <c r="AN87" s="390" t="s">
        <v>283</v>
      </c>
      <c r="AO87" s="390" t="s">
        <v>283</v>
      </c>
      <c r="AP87" s="390" t="s">
        <v>283</v>
      </c>
      <c r="AQ87" s="390" t="s">
        <v>283</v>
      </c>
      <c r="AR87" s="390" t="s">
        <v>283</v>
      </c>
      <c r="AS87" s="390">
        <f t="shared" si="30"/>
        <v>27.136194933333321</v>
      </c>
      <c r="AT87" s="390" t="s">
        <v>283</v>
      </c>
      <c r="AU87" s="390" t="s">
        <v>283</v>
      </c>
      <c r="AV87" s="390" t="s">
        <v>283</v>
      </c>
      <c r="AW87" s="390" t="s">
        <v>283</v>
      </c>
      <c r="AX87" s="390" t="s">
        <v>283</v>
      </c>
      <c r="AY87" s="390">
        <f t="shared" si="31"/>
        <v>27.136194933333321</v>
      </c>
      <c r="AZ87" s="390" t="s">
        <v>283</v>
      </c>
      <c r="BA87" s="390" t="s">
        <v>283</v>
      </c>
      <c r="BB87" s="390" t="s">
        <v>283</v>
      </c>
      <c r="BC87" s="390" t="s">
        <v>283</v>
      </c>
      <c r="BD87" s="390" t="s">
        <v>283</v>
      </c>
      <c r="BE87" s="390" t="s">
        <v>283</v>
      </c>
      <c r="BF87" s="390" t="s">
        <v>283</v>
      </c>
      <c r="BG87" s="390" t="s">
        <v>283</v>
      </c>
      <c r="BH87" s="390" t="s">
        <v>283</v>
      </c>
      <c r="BI87" s="390" t="s">
        <v>283</v>
      </c>
      <c r="BJ87" s="390" t="s">
        <v>283</v>
      </c>
      <c r="BK87" s="390" t="s">
        <v>283</v>
      </c>
      <c r="BL87" s="390" t="s">
        <v>283</v>
      </c>
      <c r="BM87" s="390" t="s">
        <v>283</v>
      </c>
      <c r="BN87" s="390" t="s">
        <v>283</v>
      </c>
      <c r="BO87" s="391" t="s">
        <v>28</v>
      </c>
      <c r="BP87" s="391" t="s">
        <v>29</v>
      </c>
      <c r="BQ87" s="383" t="s">
        <v>1127</v>
      </c>
    </row>
    <row r="88" spans="1:69" x14ac:dyDescent="0.25">
      <c r="A88" s="392">
        <v>15000433</v>
      </c>
      <c r="B88" s="381" t="s">
        <v>411</v>
      </c>
      <c r="C88" s="382" t="s">
        <v>422</v>
      </c>
      <c r="D88" s="383">
        <v>7899898602051</v>
      </c>
      <c r="E88" s="383">
        <v>21069030</v>
      </c>
      <c r="F88" s="385" t="s">
        <v>495</v>
      </c>
      <c r="G88" s="386" t="s">
        <v>283</v>
      </c>
      <c r="H88" s="386" t="s">
        <v>1126</v>
      </c>
      <c r="I88" s="386">
        <v>0</v>
      </c>
      <c r="J88" s="386" t="s">
        <v>283</v>
      </c>
      <c r="K88" s="386" t="s">
        <v>1127</v>
      </c>
      <c r="L88" s="386" t="s">
        <v>1020</v>
      </c>
      <c r="M88" s="384">
        <v>50</v>
      </c>
      <c r="N88" s="387">
        <v>12.551456218888887</v>
      </c>
      <c r="O88" s="388">
        <v>36.206123708333337</v>
      </c>
      <c r="P88" s="389" t="s">
        <v>283</v>
      </c>
      <c r="Q88" s="390" t="s">
        <v>283</v>
      </c>
      <c r="R88" s="390" t="s">
        <v>283</v>
      </c>
      <c r="S88" s="390" t="s">
        <v>283</v>
      </c>
      <c r="T88" s="390" t="s">
        <v>283</v>
      </c>
      <c r="U88" s="390">
        <f t="shared" si="28"/>
        <v>36.206123708333337</v>
      </c>
      <c r="V88" s="390" t="s">
        <v>283</v>
      </c>
      <c r="W88" s="390" t="s">
        <v>283</v>
      </c>
      <c r="X88" s="390" t="s">
        <v>283</v>
      </c>
      <c r="Y88" s="390" t="s">
        <v>283</v>
      </c>
      <c r="Z88" s="390" t="s">
        <v>283</v>
      </c>
      <c r="AA88" s="390">
        <f t="shared" si="29"/>
        <v>36.206123708333337</v>
      </c>
      <c r="AB88" s="390" t="s">
        <v>283</v>
      </c>
      <c r="AC88" s="390" t="s">
        <v>283</v>
      </c>
      <c r="AD88" s="390" t="s">
        <v>283</v>
      </c>
      <c r="AE88" s="390" t="s">
        <v>283</v>
      </c>
      <c r="AF88" s="390" t="s">
        <v>283</v>
      </c>
      <c r="AG88" s="390" t="s">
        <v>283</v>
      </c>
      <c r="AH88" s="390" t="s">
        <v>283</v>
      </c>
      <c r="AI88" s="390" t="s">
        <v>283</v>
      </c>
      <c r="AJ88" s="390" t="s">
        <v>283</v>
      </c>
      <c r="AK88" s="390" t="s">
        <v>283</v>
      </c>
      <c r="AL88" s="390" t="s">
        <v>283</v>
      </c>
      <c r="AM88" s="390" t="s">
        <v>283</v>
      </c>
      <c r="AN88" s="390" t="s">
        <v>283</v>
      </c>
      <c r="AO88" s="390" t="s">
        <v>283</v>
      </c>
      <c r="AP88" s="390" t="s">
        <v>283</v>
      </c>
      <c r="AQ88" s="390" t="s">
        <v>283</v>
      </c>
      <c r="AR88" s="390" t="s">
        <v>283</v>
      </c>
      <c r="AS88" s="390">
        <f t="shared" si="30"/>
        <v>36.206123708333337</v>
      </c>
      <c r="AT88" s="390" t="s">
        <v>283</v>
      </c>
      <c r="AU88" s="390" t="s">
        <v>283</v>
      </c>
      <c r="AV88" s="390" t="s">
        <v>283</v>
      </c>
      <c r="AW88" s="390" t="s">
        <v>283</v>
      </c>
      <c r="AX88" s="390" t="s">
        <v>283</v>
      </c>
      <c r="AY88" s="390">
        <f t="shared" si="31"/>
        <v>36.206123708333337</v>
      </c>
      <c r="AZ88" s="390" t="s">
        <v>283</v>
      </c>
      <c r="BA88" s="390" t="s">
        <v>283</v>
      </c>
      <c r="BB88" s="390" t="s">
        <v>283</v>
      </c>
      <c r="BC88" s="390" t="s">
        <v>283</v>
      </c>
      <c r="BD88" s="390" t="s">
        <v>283</v>
      </c>
      <c r="BE88" s="390" t="s">
        <v>283</v>
      </c>
      <c r="BF88" s="390" t="s">
        <v>283</v>
      </c>
      <c r="BG88" s="390" t="s">
        <v>283</v>
      </c>
      <c r="BH88" s="390" t="s">
        <v>283</v>
      </c>
      <c r="BI88" s="390" t="s">
        <v>283</v>
      </c>
      <c r="BJ88" s="390" t="s">
        <v>283</v>
      </c>
      <c r="BK88" s="390" t="s">
        <v>283</v>
      </c>
      <c r="BL88" s="390" t="s">
        <v>283</v>
      </c>
      <c r="BM88" s="390" t="s">
        <v>283</v>
      </c>
      <c r="BN88" s="390" t="s">
        <v>283</v>
      </c>
      <c r="BO88" s="391" t="s">
        <v>28</v>
      </c>
      <c r="BP88" s="391" t="s">
        <v>29</v>
      </c>
      <c r="BQ88" s="383" t="s">
        <v>1127</v>
      </c>
    </row>
    <row r="89" spans="1:69" x14ac:dyDescent="0.25">
      <c r="A89" s="392">
        <v>15000089</v>
      </c>
      <c r="B89" s="381" t="s">
        <v>124</v>
      </c>
      <c r="C89" s="382" t="s">
        <v>421</v>
      </c>
      <c r="D89" s="383">
        <v>7898133138898</v>
      </c>
      <c r="E89" s="384">
        <v>30049099</v>
      </c>
      <c r="F89" s="385" t="s">
        <v>357</v>
      </c>
      <c r="G89" s="386" t="s">
        <v>283</v>
      </c>
      <c r="H89" s="386" t="s">
        <v>1126</v>
      </c>
      <c r="I89" s="386">
        <v>0</v>
      </c>
      <c r="J89" s="386" t="s">
        <v>283</v>
      </c>
      <c r="K89" s="386" t="s">
        <v>1127</v>
      </c>
      <c r="L89" s="386" t="s">
        <v>1020</v>
      </c>
      <c r="M89" s="384">
        <v>50</v>
      </c>
      <c r="N89" s="387">
        <v>6.0316562688814637</v>
      </c>
      <c r="O89" s="388">
        <v>17.406546971494027</v>
      </c>
      <c r="P89" s="389" t="s">
        <v>283</v>
      </c>
      <c r="Q89" s="390" t="s">
        <v>283</v>
      </c>
      <c r="R89" s="390" t="s">
        <v>283</v>
      </c>
      <c r="S89" s="390" t="s">
        <v>283</v>
      </c>
      <c r="T89" s="390" t="s">
        <v>283</v>
      </c>
      <c r="U89" s="390">
        <f t="shared" si="28"/>
        <v>17.406546971494027</v>
      </c>
      <c r="V89" s="390" t="s">
        <v>283</v>
      </c>
      <c r="W89" s="390" t="s">
        <v>283</v>
      </c>
      <c r="X89" s="390" t="s">
        <v>283</v>
      </c>
      <c r="Y89" s="390" t="s">
        <v>283</v>
      </c>
      <c r="Z89" s="390" t="s">
        <v>283</v>
      </c>
      <c r="AA89" s="390">
        <f t="shared" si="29"/>
        <v>17.406546971494027</v>
      </c>
      <c r="AB89" s="390" t="s">
        <v>283</v>
      </c>
      <c r="AC89" s="390" t="s">
        <v>283</v>
      </c>
      <c r="AD89" s="390" t="s">
        <v>283</v>
      </c>
      <c r="AE89" s="390" t="s">
        <v>283</v>
      </c>
      <c r="AF89" s="390" t="s">
        <v>283</v>
      </c>
      <c r="AG89" s="390" t="s">
        <v>283</v>
      </c>
      <c r="AH89" s="390" t="s">
        <v>283</v>
      </c>
      <c r="AI89" s="390" t="s">
        <v>283</v>
      </c>
      <c r="AJ89" s="390" t="s">
        <v>283</v>
      </c>
      <c r="AK89" s="390" t="s">
        <v>283</v>
      </c>
      <c r="AL89" s="390" t="s">
        <v>283</v>
      </c>
      <c r="AM89" s="390" t="s">
        <v>283</v>
      </c>
      <c r="AN89" s="390" t="s">
        <v>283</v>
      </c>
      <c r="AO89" s="390" t="s">
        <v>283</v>
      </c>
      <c r="AP89" s="390" t="s">
        <v>283</v>
      </c>
      <c r="AQ89" s="390" t="s">
        <v>283</v>
      </c>
      <c r="AR89" s="390" t="s">
        <v>283</v>
      </c>
      <c r="AS89" s="390">
        <f t="shared" si="30"/>
        <v>17.406546971494027</v>
      </c>
      <c r="AT89" s="390" t="s">
        <v>283</v>
      </c>
      <c r="AU89" s="390" t="s">
        <v>283</v>
      </c>
      <c r="AV89" s="390" t="s">
        <v>283</v>
      </c>
      <c r="AW89" s="390" t="s">
        <v>283</v>
      </c>
      <c r="AX89" s="390" t="s">
        <v>283</v>
      </c>
      <c r="AY89" s="390">
        <f t="shared" si="31"/>
        <v>17.406546971494027</v>
      </c>
      <c r="AZ89" s="390" t="s">
        <v>283</v>
      </c>
      <c r="BA89" s="390" t="s">
        <v>283</v>
      </c>
      <c r="BB89" s="390" t="s">
        <v>283</v>
      </c>
      <c r="BC89" s="390" t="s">
        <v>283</v>
      </c>
      <c r="BD89" s="390" t="s">
        <v>283</v>
      </c>
      <c r="BE89" s="390" t="s">
        <v>283</v>
      </c>
      <c r="BF89" s="390" t="s">
        <v>283</v>
      </c>
      <c r="BG89" s="390" t="s">
        <v>283</v>
      </c>
      <c r="BH89" s="390" t="s">
        <v>283</v>
      </c>
      <c r="BI89" s="390" t="s">
        <v>283</v>
      </c>
      <c r="BJ89" s="390" t="s">
        <v>283</v>
      </c>
      <c r="BK89" s="390" t="s">
        <v>283</v>
      </c>
      <c r="BL89" s="390" t="s">
        <v>283</v>
      </c>
      <c r="BM89" s="390" t="s">
        <v>283</v>
      </c>
      <c r="BN89" s="390" t="s">
        <v>283</v>
      </c>
      <c r="BO89" s="391" t="s">
        <v>52</v>
      </c>
      <c r="BP89" s="391" t="s">
        <v>53</v>
      </c>
      <c r="BQ89" s="383" t="s">
        <v>1127</v>
      </c>
    </row>
    <row r="90" spans="1:69" x14ac:dyDescent="0.25">
      <c r="A90" s="392">
        <v>15000337</v>
      </c>
      <c r="B90" s="381" t="s">
        <v>411</v>
      </c>
      <c r="C90" s="382" t="s">
        <v>422</v>
      </c>
      <c r="D90" s="383">
        <v>7899898601764</v>
      </c>
      <c r="E90" s="384">
        <v>21069030</v>
      </c>
      <c r="F90" s="385" t="s">
        <v>358</v>
      </c>
      <c r="G90" s="386" t="s">
        <v>283</v>
      </c>
      <c r="H90" s="386" t="s">
        <v>1126</v>
      </c>
      <c r="I90" s="386">
        <v>0</v>
      </c>
      <c r="J90" s="386" t="s">
        <v>283</v>
      </c>
      <c r="K90" s="386" t="s">
        <v>1127</v>
      </c>
      <c r="L90" s="386" t="s">
        <v>1020</v>
      </c>
      <c r="M90" s="384">
        <v>50</v>
      </c>
      <c r="N90" s="387">
        <v>14.478707470718057</v>
      </c>
      <c r="O90" s="388">
        <v>41.367735630623017</v>
      </c>
      <c r="P90" s="389" t="s">
        <v>283</v>
      </c>
      <c r="Q90" s="390" t="s">
        <v>283</v>
      </c>
      <c r="R90" s="390" t="s">
        <v>283</v>
      </c>
      <c r="S90" s="390" t="s">
        <v>283</v>
      </c>
      <c r="T90" s="390" t="s">
        <v>283</v>
      </c>
      <c r="U90" s="390">
        <f t="shared" si="28"/>
        <v>41.367735630623017</v>
      </c>
      <c r="V90" s="390" t="s">
        <v>283</v>
      </c>
      <c r="W90" s="390" t="s">
        <v>283</v>
      </c>
      <c r="X90" s="390" t="s">
        <v>283</v>
      </c>
      <c r="Y90" s="390" t="s">
        <v>283</v>
      </c>
      <c r="Z90" s="390" t="s">
        <v>283</v>
      </c>
      <c r="AA90" s="390">
        <f t="shared" si="29"/>
        <v>41.367735630623017</v>
      </c>
      <c r="AB90" s="390" t="s">
        <v>283</v>
      </c>
      <c r="AC90" s="390" t="s">
        <v>283</v>
      </c>
      <c r="AD90" s="390" t="s">
        <v>283</v>
      </c>
      <c r="AE90" s="390" t="s">
        <v>283</v>
      </c>
      <c r="AF90" s="390" t="s">
        <v>283</v>
      </c>
      <c r="AG90" s="390" t="s">
        <v>283</v>
      </c>
      <c r="AH90" s="390" t="s">
        <v>283</v>
      </c>
      <c r="AI90" s="390" t="s">
        <v>283</v>
      </c>
      <c r="AJ90" s="390" t="s">
        <v>283</v>
      </c>
      <c r="AK90" s="390" t="s">
        <v>283</v>
      </c>
      <c r="AL90" s="390" t="s">
        <v>283</v>
      </c>
      <c r="AM90" s="390" t="s">
        <v>283</v>
      </c>
      <c r="AN90" s="390" t="s">
        <v>283</v>
      </c>
      <c r="AO90" s="390" t="s">
        <v>283</v>
      </c>
      <c r="AP90" s="390" t="s">
        <v>283</v>
      </c>
      <c r="AQ90" s="390" t="s">
        <v>283</v>
      </c>
      <c r="AR90" s="390" t="s">
        <v>283</v>
      </c>
      <c r="AS90" s="390">
        <f t="shared" si="30"/>
        <v>41.367735630623017</v>
      </c>
      <c r="AT90" s="390" t="s">
        <v>283</v>
      </c>
      <c r="AU90" s="390" t="s">
        <v>283</v>
      </c>
      <c r="AV90" s="390" t="s">
        <v>283</v>
      </c>
      <c r="AW90" s="390" t="s">
        <v>283</v>
      </c>
      <c r="AX90" s="390" t="s">
        <v>283</v>
      </c>
      <c r="AY90" s="390">
        <f t="shared" si="31"/>
        <v>41.367735630623017</v>
      </c>
      <c r="AZ90" s="390" t="s">
        <v>283</v>
      </c>
      <c r="BA90" s="390" t="s">
        <v>283</v>
      </c>
      <c r="BB90" s="390" t="s">
        <v>283</v>
      </c>
      <c r="BC90" s="390" t="s">
        <v>283</v>
      </c>
      <c r="BD90" s="390" t="s">
        <v>283</v>
      </c>
      <c r="BE90" s="390" t="s">
        <v>283</v>
      </c>
      <c r="BF90" s="390" t="s">
        <v>283</v>
      </c>
      <c r="BG90" s="390" t="s">
        <v>283</v>
      </c>
      <c r="BH90" s="390" t="s">
        <v>283</v>
      </c>
      <c r="BI90" s="390" t="s">
        <v>283</v>
      </c>
      <c r="BJ90" s="390" t="s">
        <v>283</v>
      </c>
      <c r="BK90" s="390" t="s">
        <v>283</v>
      </c>
      <c r="BL90" s="390" t="s">
        <v>283</v>
      </c>
      <c r="BM90" s="390" t="s">
        <v>283</v>
      </c>
      <c r="BN90" s="390" t="s">
        <v>283</v>
      </c>
      <c r="BO90" s="391" t="s">
        <v>28</v>
      </c>
      <c r="BP90" s="391" t="s">
        <v>29</v>
      </c>
      <c r="BQ90" s="383" t="s">
        <v>1127</v>
      </c>
    </row>
    <row r="91" spans="1:69" x14ac:dyDescent="0.25">
      <c r="A91" s="392">
        <v>15000340</v>
      </c>
      <c r="B91" s="381" t="s">
        <v>411</v>
      </c>
      <c r="C91" s="382" t="s">
        <v>422</v>
      </c>
      <c r="D91" s="383">
        <v>7899898601771</v>
      </c>
      <c r="E91" s="384">
        <v>21069030</v>
      </c>
      <c r="F91" s="385" t="s">
        <v>359</v>
      </c>
      <c r="G91" s="386" t="s">
        <v>283</v>
      </c>
      <c r="H91" s="386" t="s">
        <v>1126</v>
      </c>
      <c r="I91" s="386">
        <v>0</v>
      </c>
      <c r="J91" s="386" t="s">
        <v>283</v>
      </c>
      <c r="K91" s="386" t="s">
        <v>1127</v>
      </c>
      <c r="L91" s="386" t="s">
        <v>1020</v>
      </c>
      <c r="M91" s="384">
        <v>50</v>
      </c>
      <c r="N91" s="387">
        <v>14.601552594908648</v>
      </c>
      <c r="O91" s="388">
        <v>41.728541170213028</v>
      </c>
      <c r="P91" s="389" t="s">
        <v>283</v>
      </c>
      <c r="Q91" s="390" t="s">
        <v>283</v>
      </c>
      <c r="R91" s="390" t="s">
        <v>283</v>
      </c>
      <c r="S91" s="390" t="s">
        <v>283</v>
      </c>
      <c r="T91" s="390" t="s">
        <v>283</v>
      </c>
      <c r="U91" s="390">
        <f t="shared" si="28"/>
        <v>41.728541170213028</v>
      </c>
      <c r="V91" s="390" t="s">
        <v>283</v>
      </c>
      <c r="W91" s="390" t="s">
        <v>283</v>
      </c>
      <c r="X91" s="390" t="s">
        <v>283</v>
      </c>
      <c r="Y91" s="390" t="s">
        <v>283</v>
      </c>
      <c r="Z91" s="390" t="s">
        <v>283</v>
      </c>
      <c r="AA91" s="390">
        <f t="shared" si="29"/>
        <v>41.728541170213028</v>
      </c>
      <c r="AB91" s="390" t="s">
        <v>283</v>
      </c>
      <c r="AC91" s="390" t="s">
        <v>283</v>
      </c>
      <c r="AD91" s="390" t="s">
        <v>283</v>
      </c>
      <c r="AE91" s="390" t="s">
        <v>283</v>
      </c>
      <c r="AF91" s="390" t="s">
        <v>283</v>
      </c>
      <c r="AG91" s="390" t="s">
        <v>283</v>
      </c>
      <c r="AH91" s="390" t="s">
        <v>283</v>
      </c>
      <c r="AI91" s="390" t="s">
        <v>283</v>
      </c>
      <c r="AJ91" s="390" t="s">
        <v>283</v>
      </c>
      <c r="AK91" s="390" t="s">
        <v>283</v>
      </c>
      <c r="AL91" s="390" t="s">
        <v>283</v>
      </c>
      <c r="AM91" s="390" t="s">
        <v>283</v>
      </c>
      <c r="AN91" s="390" t="s">
        <v>283</v>
      </c>
      <c r="AO91" s="390" t="s">
        <v>283</v>
      </c>
      <c r="AP91" s="390" t="s">
        <v>283</v>
      </c>
      <c r="AQ91" s="390" t="s">
        <v>283</v>
      </c>
      <c r="AR91" s="390" t="s">
        <v>283</v>
      </c>
      <c r="AS91" s="390">
        <f t="shared" si="30"/>
        <v>41.728541170213028</v>
      </c>
      <c r="AT91" s="390" t="s">
        <v>283</v>
      </c>
      <c r="AU91" s="390" t="s">
        <v>283</v>
      </c>
      <c r="AV91" s="390" t="s">
        <v>283</v>
      </c>
      <c r="AW91" s="390" t="s">
        <v>283</v>
      </c>
      <c r="AX91" s="390" t="s">
        <v>283</v>
      </c>
      <c r="AY91" s="390">
        <f t="shared" si="31"/>
        <v>41.728541170213028</v>
      </c>
      <c r="AZ91" s="390" t="s">
        <v>283</v>
      </c>
      <c r="BA91" s="390" t="s">
        <v>283</v>
      </c>
      <c r="BB91" s="390" t="s">
        <v>283</v>
      </c>
      <c r="BC91" s="390" t="s">
        <v>283</v>
      </c>
      <c r="BD91" s="390" t="s">
        <v>283</v>
      </c>
      <c r="BE91" s="390" t="s">
        <v>283</v>
      </c>
      <c r="BF91" s="390" t="s">
        <v>283</v>
      </c>
      <c r="BG91" s="390" t="s">
        <v>283</v>
      </c>
      <c r="BH91" s="390" t="s">
        <v>283</v>
      </c>
      <c r="BI91" s="390" t="s">
        <v>283</v>
      </c>
      <c r="BJ91" s="390" t="s">
        <v>283</v>
      </c>
      <c r="BK91" s="390" t="s">
        <v>283</v>
      </c>
      <c r="BL91" s="390" t="s">
        <v>283</v>
      </c>
      <c r="BM91" s="390" t="s">
        <v>283</v>
      </c>
      <c r="BN91" s="390" t="s">
        <v>283</v>
      </c>
      <c r="BO91" s="391" t="s">
        <v>28</v>
      </c>
      <c r="BP91" s="391" t="s">
        <v>29</v>
      </c>
      <c r="BQ91" s="383" t="s">
        <v>1127</v>
      </c>
    </row>
    <row r="92" spans="1:69" x14ac:dyDescent="0.25">
      <c r="A92" s="392">
        <v>15000375</v>
      </c>
      <c r="B92" s="381" t="s">
        <v>124</v>
      </c>
      <c r="C92" s="382" t="s">
        <v>421</v>
      </c>
      <c r="D92" s="383">
        <v>7899470805740</v>
      </c>
      <c r="E92" s="384">
        <v>30049099</v>
      </c>
      <c r="F92" s="385" t="s">
        <v>360</v>
      </c>
      <c r="G92" s="386" t="s">
        <v>283</v>
      </c>
      <c r="H92" s="386" t="s">
        <v>1126</v>
      </c>
      <c r="I92" s="386">
        <v>0</v>
      </c>
      <c r="J92" s="386" t="s">
        <v>283</v>
      </c>
      <c r="K92" s="386" t="s">
        <v>1127</v>
      </c>
      <c r="L92" s="386" t="s">
        <v>1020</v>
      </c>
      <c r="M92" s="384">
        <v>100</v>
      </c>
      <c r="N92" s="387">
        <v>7.2604577970431743</v>
      </c>
      <c r="O92" s="388">
        <v>20.7492059521344</v>
      </c>
      <c r="P92" s="389" t="s">
        <v>283</v>
      </c>
      <c r="Q92" s="390" t="s">
        <v>283</v>
      </c>
      <c r="R92" s="390" t="s">
        <v>283</v>
      </c>
      <c r="S92" s="390" t="s">
        <v>283</v>
      </c>
      <c r="T92" s="390" t="s">
        <v>283</v>
      </c>
      <c r="U92" s="390">
        <f t="shared" si="28"/>
        <v>20.7492059521344</v>
      </c>
      <c r="V92" s="390" t="s">
        <v>283</v>
      </c>
      <c r="W92" s="390" t="s">
        <v>283</v>
      </c>
      <c r="X92" s="390" t="s">
        <v>283</v>
      </c>
      <c r="Y92" s="390" t="s">
        <v>283</v>
      </c>
      <c r="Z92" s="390" t="s">
        <v>283</v>
      </c>
      <c r="AA92" s="390">
        <f t="shared" si="29"/>
        <v>20.7492059521344</v>
      </c>
      <c r="AB92" s="390" t="s">
        <v>283</v>
      </c>
      <c r="AC92" s="390" t="s">
        <v>283</v>
      </c>
      <c r="AD92" s="390" t="s">
        <v>283</v>
      </c>
      <c r="AE92" s="390" t="s">
        <v>283</v>
      </c>
      <c r="AF92" s="390" t="s">
        <v>283</v>
      </c>
      <c r="AG92" s="390" t="s">
        <v>283</v>
      </c>
      <c r="AH92" s="390" t="s">
        <v>283</v>
      </c>
      <c r="AI92" s="390" t="s">
        <v>283</v>
      </c>
      <c r="AJ92" s="390" t="s">
        <v>283</v>
      </c>
      <c r="AK92" s="390" t="s">
        <v>283</v>
      </c>
      <c r="AL92" s="390" t="s">
        <v>283</v>
      </c>
      <c r="AM92" s="390" t="s">
        <v>283</v>
      </c>
      <c r="AN92" s="390" t="s">
        <v>283</v>
      </c>
      <c r="AO92" s="390" t="s">
        <v>283</v>
      </c>
      <c r="AP92" s="390" t="s">
        <v>283</v>
      </c>
      <c r="AQ92" s="390" t="s">
        <v>283</v>
      </c>
      <c r="AR92" s="390" t="s">
        <v>283</v>
      </c>
      <c r="AS92" s="390">
        <f t="shared" si="30"/>
        <v>20.7492059521344</v>
      </c>
      <c r="AT92" s="390" t="s">
        <v>283</v>
      </c>
      <c r="AU92" s="390" t="s">
        <v>283</v>
      </c>
      <c r="AV92" s="390" t="s">
        <v>283</v>
      </c>
      <c r="AW92" s="390" t="s">
        <v>283</v>
      </c>
      <c r="AX92" s="390" t="s">
        <v>283</v>
      </c>
      <c r="AY92" s="390">
        <f t="shared" si="31"/>
        <v>20.7492059521344</v>
      </c>
      <c r="AZ92" s="390" t="s">
        <v>283</v>
      </c>
      <c r="BA92" s="390" t="s">
        <v>283</v>
      </c>
      <c r="BB92" s="390" t="s">
        <v>283</v>
      </c>
      <c r="BC92" s="390" t="s">
        <v>283</v>
      </c>
      <c r="BD92" s="390" t="s">
        <v>283</v>
      </c>
      <c r="BE92" s="390" t="s">
        <v>283</v>
      </c>
      <c r="BF92" s="390" t="s">
        <v>283</v>
      </c>
      <c r="BG92" s="390" t="s">
        <v>283</v>
      </c>
      <c r="BH92" s="390" t="s">
        <v>283</v>
      </c>
      <c r="BI92" s="390" t="s">
        <v>283</v>
      </c>
      <c r="BJ92" s="390" t="s">
        <v>283</v>
      </c>
      <c r="BK92" s="390" t="s">
        <v>283</v>
      </c>
      <c r="BL92" s="390" t="s">
        <v>283</v>
      </c>
      <c r="BM92" s="390" t="s">
        <v>283</v>
      </c>
      <c r="BN92" s="390" t="s">
        <v>283</v>
      </c>
      <c r="BO92" s="391" t="s">
        <v>52</v>
      </c>
      <c r="BP92" s="391" t="s">
        <v>53</v>
      </c>
      <c r="BQ92" s="383" t="s">
        <v>1127</v>
      </c>
    </row>
    <row r="93" spans="1:69" x14ac:dyDescent="0.25">
      <c r="A93" s="392">
        <v>15000376</v>
      </c>
      <c r="B93" s="381" t="s">
        <v>124</v>
      </c>
      <c r="C93" s="382" t="s">
        <v>421</v>
      </c>
      <c r="D93" s="383">
        <v>7899470805917</v>
      </c>
      <c r="E93" s="384">
        <v>30049099</v>
      </c>
      <c r="F93" s="385" t="s">
        <v>361</v>
      </c>
      <c r="G93" s="386" t="s">
        <v>283</v>
      </c>
      <c r="H93" s="386" t="s">
        <v>1126</v>
      </c>
      <c r="I93" s="386">
        <v>0</v>
      </c>
      <c r="J93" s="386" t="s">
        <v>283</v>
      </c>
      <c r="K93" s="386" t="s">
        <v>1127</v>
      </c>
      <c r="L93" s="386" t="s">
        <v>1020</v>
      </c>
      <c r="M93" s="384">
        <v>100</v>
      </c>
      <c r="N93" s="387">
        <v>7.2549740121597255</v>
      </c>
      <c r="O93" s="388">
        <v>20.7492059521344</v>
      </c>
      <c r="P93" s="389" t="s">
        <v>283</v>
      </c>
      <c r="Q93" s="390" t="s">
        <v>283</v>
      </c>
      <c r="R93" s="390" t="s">
        <v>283</v>
      </c>
      <c r="S93" s="390" t="s">
        <v>283</v>
      </c>
      <c r="T93" s="390" t="s">
        <v>283</v>
      </c>
      <c r="U93" s="390">
        <f t="shared" si="28"/>
        <v>20.7492059521344</v>
      </c>
      <c r="V93" s="390" t="s">
        <v>283</v>
      </c>
      <c r="W93" s="390" t="s">
        <v>283</v>
      </c>
      <c r="X93" s="390" t="s">
        <v>283</v>
      </c>
      <c r="Y93" s="390" t="s">
        <v>283</v>
      </c>
      <c r="Z93" s="390" t="s">
        <v>283</v>
      </c>
      <c r="AA93" s="390">
        <f t="shared" si="29"/>
        <v>20.7492059521344</v>
      </c>
      <c r="AB93" s="390" t="s">
        <v>283</v>
      </c>
      <c r="AC93" s="390" t="s">
        <v>283</v>
      </c>
      <c r="AD93" s="390" t="s">
        <v>283</v>
      </c>
      <c r="AE93" s="390" t="s">
        <v>283</v>
      </c>
      <c r="AF93" s="390" t="s">
        <v>283</v>
      </c>
      <c r="AG93" s="390" t="s">
        <v>283</v>
      </c>
      <c r="AH93" s="390" t="s">
        <v>283</v>
      </c>
      <c r="AI93" s="390" t="s">
        <v>283</v>
      </c>
      <c r="AJ93" s="390" t="s">
        <v>283</v>
      </c>
      <c r="AK93" s="390" t="s">
        <v>283</v>
      </c>
      <c r="AL93" s="390" t="s">
        <v>283</v>
      </c>
      <c r="AM93" s="390" t="s">
        <v>283</v>
      </c>
      <c r="AN93" s="390" t="s">
        <v>283</v>
      </c>
      <c r="AO93" s="390" t="s">
        <v>283</v>
      </c>
      <c r="AP93" s="390" t="s">
        <v>283</v>
      </c>
      <c r="AQ93" s="390" t="s">
        <v>283</v>
      </c>
      <c r="AR93" s="390" t="s">
        <v>283</v>
      </c>
      <c r="AS93" s="390">
        <f t="shared" si="30"/>
        <v>20.7492059521344</v>
      </c>
      <c r="AT93" s="390" t="s">
        <v>283</v>
      </c>
      <c r="AU93" s="390" t="s">
        <v>283</v>
      </c>
      <c r="AV93" s="390" t="s">
        <v>283</v>
      </c>
      <c r="AW93" s="390" t="s">
        <v>283</v>
      </c>
      <c r="AX93" s="390" t="s">
        <v>283</v>
      </c>
      <c r="AY93" s="390">
        <f t="shared" si="31"/>
        <v>20.7492059521344</v>
      </c>
      <c r="AZ93" s="390" t="s">
        <v>283</v>
      </c>
      <c r="BA93" s="390" t="s">
        <v>283</v>
      </c>
      <c r="BB93" s="390" t="s">
        <v>283</v>
      </c>
      <c r="BC93" s="390" t="s">
        <v>283</v>
      </c>
      <c r="BD93" s="390" t="s">
        <v>283</v>
      </c>
      <c r="BE93" s="390" t="s">
        <v>283</v>
      </c>
      <c r="BF93" s="390" t="s">
        <v>283</v>
      </c>
      <c r="BG93" s="390" t="s">
        <v>283</v>
      </c>
      <c r="BH93" s="390" t="s">
        <v>283</v>
      </c>
      <c r="BI93" s="390" t="s">
        <v>283</v>
      </c>
      <c r="BJ93" s="390" t="s">
        <v>283</v>
      </c>
      <c r="BK93" s="390" t="s">
        <v>283</v>
      </c>
      <c r="BL93" s="390" t="s">
        <v>283</v>
      </c>
      <c r="BM93" s="390" t="s">
        <v>283</v>
      </c>
      <c r="BN93" s="390" t="s">
        <v>283</v>
      </c>
      <c r="BO93" s="391" t="s">
        <v>52</v>
      </c>
      <c r="BP93" s="391" t="s">
        <v>53</v>
      </c>
      <c r="BQ93" s="383" t="s">
        <v>1127</v>
      </c>
    </row>
    <row r="94" spans="1:69" x14ac:dyDescent="0.25">
      <c r="A94" s="392">
        <v>15000377</v>
      </c>
      <c r="B94" s="381" t="s">
        <v>124</v>
      </c>
      <c r="C94" s="382" t="s">
        <v>421</v>
      </c>
      <c r="D94" s="383">
        <v>7899470805900</v>
      </c>
      <c r="E94" s="384">
        <v>30042031</v>
      </c>
      <c r="F94" s="385" t="s">
        <v>362</v>
      </c>
      <c r="G94" s="386" t="s">
        <v>283</v>
      </c>
      <c r="H94" s="386" t="s">
        <v>1126</v>
      </c>
      <c r="I94" s="386">
        <v>0</v>
      </c>
      <c r="J94" s="386" t="s">
        <v>283</v>
      </c>
      <c r="K94" s="386" t="s">
        <v>1127</v>
      </c>
      <c r="L94" s="386" t="s">
        <v>1020</v>
      </c>
      <c r="M94" s="384">
        <v>100</v>
      </c>
      <c r="N94" s="387">
        <v>7.2659212465283876</v>
      </c>
      <c r="O94" s="388">
        <v>20.759774990081105</v>
      </c>
      <c r="P94" s="389" t="s">
        <v>283</v>
      </c>
      <c r="Q94" s="390" t="s">
        <v>283</v>
      </c>
      <c r="R94" s="390" t="s">
        <v>283</v>
      </c>
      <c r="S94" s="390" t="s">
        <v>283</v>
      </c>
      <c r="T94" s="390" t="s">
        <v>283</v>
      </c>
      <c r="U94" s="390">
        <f t="shared" si="28"/>
        <v>20.759774990081105</v>
      </c>
      <c r="V94" s="390" t="s">
        <v>283</v>
      </c>
      <c r="W94" s="390" t="s">
        <v>283</v>
      </c>
      <c r="X94" s="390" t="s">
        <v>283</v>
      </c>
      <c r="Y94" s="390" t="s">
        <v>283</v>
      </c>
      <c r="Z94" s="390" t="s">
        <v>283</v>
      </c>
      <c r="AA94" s="390">
        <f t="shared" si="29"/>
        <v>20.759774990081105</v>
      </c>
      <c r="AB94" s="390" t="s">
        <v>283</v>
      </c>
      <c r="AC94" s="390" t="s">
        <v>283</v>
      </c>
      <c r="AD94" s="390" t="s">
        <v>283</v>
      </c>
      <c r="AE94" s="390" t="s">
        <v>283</v>
      </c>
      <c r="AF94" s="390" t="s">
        <v>283</v>
      </c>
      <c r="AG94" s="390" t="s">
        <v>283</v>
      </c>
      <c r="AH94" s="390" t="s">
        <v>283</v>
      </c>
      <c r="AI94" s="390" t="s">
        <v>283</v>
      </c>
      <c r="AJ94" s="390" t="s">
        <v>283</v>
      </c>
      <c r="AK94" s="390" t="s">
        <v>283</v>
      </c>
      <c r="AL94" s="390" t="s">
        <v>283</v>
      </c>
      <c r="AM94" s="390" t="s">
        <v>283</v>
      </c>
      <c r="AN94" s="390" t="s">
        <v>283</v>
      </c>
      <c r="AO94" s="390" t="s">
        <v>283</v>
      </c>
      <c r="AP94" s="390" t="s">
        <v>283</v>
      </c>
      <c r="AQ94" s="390" t="s">
        <v>283</v>
      </c>
      <c r="AR94" s="390" t="s">
        <v>283</v>
      </c>
      <c r="AS94" s="390">
        <f t="shared" si="30"/>
        <v>20.759774990081105</v>
      </c>
      <c r="AT94" s="390" t="s">
        <v>283</v>
      </c>
      <c r="AU94" s="390" t="s">
        <v>283</v>
      </c>
      <c r="AV94" s="390" t="s">
        <v>283</v>
      </c>
      <c r="AW94" s="390" t="s">
        <v>283</v>
      </c>
      <c r="AX94" s="390" t="s">
        <v>283</v>
      </c>
      <c r="AY94" s="390">
        <f t="shared" si="31"/>
        <v>20.759774990081105</v>
      </c>
      <c r="AZ94" s="390" t="s">
        <v>283</v>
      </c>
      <c r="BA94" s="390" t="s">
        <v>283</v>
      </c>
      <c r="BB94" s="390" t="s">
        <v>283</v>
      </c>
      <c r="BC94" s="390" t="s">
        <v>283</v>
      </c>
      <c r="BD94" s="390" t="s">
        <v>283</v>
      </c>
      <c r="BE94" s="390" t="s">
        <v>283</v>
      </c>
      <c r="BF94" s="390" t="s">
        <v>283</v>
      </c>
      <c r="BG94" s="390" t="s">
        <v>283</v>
      </c>
      <c r="BH94" s="390" t="s">
        <v>283</v>
      </c>
      <c r="BI94" s="390" t="s">
        <v>283</v>
      </c>
      <c r="BJ94" s="390" t="s">
        <v>283</v>
      </c>
      <c r="BK94" s="390" t="s">
        <v>283</v>
      </c>
      <c r="BL94" s="390" t="s">
        <v>283</v>
      </c>
      <c r="BM94" s="390" t="s">
        <v>283</v>
      </c>
      <c r="BN94" s="390" t="s">
        <v>283</v>
      </c>
      <c r="BO94" s="391" t="s">
        <v>66</v>
      </c>
      <c r="BP94" s="391" t="s">
        <v>53</v>
      </c>
      <c r="BQ94" s="383" t="s">
        <v>1127</v>
      </c>
    </row>
    <row r="95" spans="1:69" x14ac:dyDescent="0.25">
      <c r="A95" s="392">
        <v>15000193</v>
      </c>
      <c r="B95" s="381" t="s">
        <v>124</v>
      </c>
      <c r="C95" s="382" t="s">
        <v>421</v>
      </c>
      <c r="D95" s="383">
        <v>7899470806020</v>
      </c>
      <c r="E95" s="384">
        <v>30049099</v>
      </c>
      <c r="F95" s="385" t="s">
        <v>363</v>
      </c>
      <c r="G95" s="386" t="s">
        <v>283</v>
      </c>
      <c r="H95" s="386" t="s">
        <v>1126</v>
      </c>
      <c r="I95" s="386">
        <v>0</v>
      </c>
      <c r="J95" s="386" t="s">
        <v>283</v>
      </c>
      <c r="K95" s="386" t="s">
        <v>1127</v>
      </c>
      <c r="L95" s="386" t="s">
        <v>1020</v>
      </c>
      <c r="M95" s="384">
        <v>50</v>
      </c>
      <c r="N95" s="387">
        <v>45.198336196398195</v>
      </c>
      <c r="O95" s="388" t="s">
        <v>283</v>
      </c>
      <c r="P95" s="389">
        <v>0.15812088226869103</v>
      </c>
      <c r="Q95" s="390">
        <v>80.86</v>
      </c>
      <c r="R95" s="390">
        <v>108.47</v>
      </c>
      <c r="S95" s="390">
        <v>91.89</v>
      </c>
      <c r="T95" s="390">
        <v>123.27</v>
      </c>
      <c r="U95" s="390">
        <v>97.42</v>
      </c>
      <c r="V95" s="390">
        <v>130.69</v>
      </c>
      <c r="W95" s="390">
        <v>98.01</v>
      </c>
      <c r="X95" s="390">
        <v>131.47999999999999</v>
      </c>
      <c r="Y95" s="390">
        <v>98.61</v>
      </c>
      <c r="Z95" s="390">
        <v>132.28</v>
      </c>
      <c r="AA95" s="390">
        <v>99.83</v>
      </c>
      <c r="AB95" s="390">
        <v>133.91999999999999</v>
      </c>
      <c r="AC95" s="390">
        <v>100.45</v>
      </c>
      <c r="AD95" s="390">
        <v>134.75</v>
      </c>
      <c r="AE95" s="390">
        <v>101.08</v>
      </c>
      <c r="AF95" s="390">
        <v>135.6</v>
      </c>
      <c r="AG95" s="390">
        <v>101.71</v>
      </c>
      <c r="AH95" s="390">
        <v>136.44</v>
      </c>
      <c r="AI95" s="390">
        <v>102.35</v>
      </c>
      <c r="AJ95" s="390">
        <v>137.30000000000001</v>
      </c>
      <c r="AK95" s="390">
        <v>103.67</v>
      </c>
      <c r="AL95" s="390">
        <v>139.07</v>
      </c>
      <c r="AM95" s="390">
        <v>104.34</v>
      </c>
      <c r="AN95" s="390">
        <v>139.97</v>
      </c>
      <c r="AO95" s="390">
        <v>105.01</v>
      </c>
      <c r="AP95" s="390">
        <v>140.87</v>
      </c>
      <c r="AQ95" s="390">
        <v>82.04</v>
      </c>
      <c r="AR95" s="390">
        <v>113.42</v>
      </c>
      <c r="AS95" s="390">
        <v>86.98</v>
      </c>
      <c r="AT95" s="390">
        <v>120.24</v>
      </c>
      <c r="AU95" s="390">
        <v>87.51</v>
      </c>
      <c r="AV95" s="390">
        <v>120.98</v>
      </c>
      <c r="AW95" s="390">
        <v>88.04</v>
      </c>
      <c r="AX95" s="390">
        <v>121.71</v>
      </c>
      <c r="AY95" s="390">
        <v>89.13</v>
      </c>
      <c r="AZ95" s="390">
        <v>123.22</v>
      </c>
      <c r="BA95" s="390">
        <v>89.69</v>
      </c>
      <c r="BB95" s="390">
        <v>123.99</v>
      </c>
      <c r="BC95" s="390">
        <v>90.25</v>
      </c>
      <c r="BD95" s="390">
        <v>124.77</v>
      </c>
      <c r="BE95" s="390">
        <v>90.81</v>
      </c>
      <c r="BF95" s="390">
        <v>125.54</v>
      </c>
      <c r="BG95" s="390">
        <v>91.38</v>
      </c>
      <c r="BH95" s="390">
        <v>126.33</v>
      </c>
      <c r="BI95" s="390">
        <v>92.56</v>
      </c>
      <c r="BJ95" s="390">
        <v>127.96</v>
      </c>
      <c r="BK95" s="390">
        <v>93.16</v>
      </c>
      <c r="BL95" s="390">
        <v>128.79</v>
      </c>
      <c r="BM95" s="390">
        <v>93.76</v>
      </c>
      <c r="BN95" s="390">
        <v>129.62</v>
      </c>
      <c r="BO95" s="391" t="s">
        <v>52</v>
      </c>
      <c r="BP95" s="391" t="s">
        <v>55</v>
      </c>
      <c r="BQ95" s="383" t="s">
        <v>1128</v>
      </c>
    </row>
    <row r="96" spans="1:69" x14ac:dyDescent="0.25">
      <c r="A96" s="392">
        <v>15000102</v>
      </c>
      <c r="B96" s="381" t="s">
        <v>124</v>
      </c>
      <c r="C96" s="382" t="s">
        <v>421</v>
      </c>
      <c r="D96" s="383">
        <v>7898133131066</v>
      </c>
      <c r="E96" s="384">
        <v>30049069</v>
      </c>
      <c r="F96" s="385" t="s">
        <v>364</v>
      </c>
      <c r="G96" s="386" t="s">
        <v>283</v>
      </c>
      <c r="H96" s="386" t="s">
        <v>1126</v>
      </c>
      <c r="I96" s="386">
        <v>0</v>
      </c>
      <c r="J96" s="386" t="s">
        <v>283</v>
      </c>
      <c r="K96" s="386" t="s">
        <v>1127</v>
      </c>
      <c r="L96" s="386" t="s">
        <v>1020</v>
      </c>
      <c r="M96" s="384">
        <v>50</v>
      </c>
      <c r="N96" s="387">
        <v>4.0188735214540383</v>
      </c>
      <c r="O96" s="388" t="s">
        <v>283</v>
      </c>
      <c r="P96" s="389">
        <v>0.15809523809523807</v>
      </c>
      <c r="Q96" s="390">
        <v>12.16</v>
      </c>
      <c r="R96" s="390">
        <v>16.309999999999999</v>
      </c>
      <c r="S96" s="390">
        <v>13.82</v>
      </c>
      <c r="T96" s="390">
        <v>18.54</v>
      </c>
      <c r="U96" s="390">
        <v>14.65</v>
      </c>
      <c r="V96" s="390">
        <v>19.649999999999999</v>
      </c>
      <c r="W96" s="390">
        <v>14.74</v>
      </c>
      <c r="X96" s="390">
        <v>19.77</v>
      </c>
      <c r="Y96" s="390">
        <v>14.83</v>
      </c>
      <c r="Z96" s="390">
        <v>19.89</v>
      </c>
      <c r="AA96" s="390">
        <v>15.01</v>
      </c>
      <c r="AB96" s="390">
        <v>20.14</v>
      </c>
      <c r="AC96" s="390">
        <v>15.11</v>
      </c>
      <c r="AD96" s="390">
        <v>20.27</v>
      </c>
      <c r="AE96" s="390">
        <v>15.2</v>
      </c>
      <c r="AF96" s="390">
        <v>20.39</v>
      </c>
      <c r="AG96" s="390">
        <v>15.3</v>
      </c>
      <c r="AH96" s="390">
        <v>20.52</v>
      </c>
      <c r="AI96" s="390">
        <v>15.39</v>
      </c>
      <c r="AJ96" s="390">
        <v>20.65</v>
      </c>
      <c r="AK96" s="390">
        <v>15.59</v>
      </c>
      <c r="AL96" s="390">
        <v>20.91</v>
      </c>
      <c r="AM96" s="390">
        <v>15.69</v>
      </c>
      <c r="AN96" s="390">
        <v>21.05</v>
      </c>
      <c r="AO96" s="390">
        <v>15.79</v>
      </c>
      <c r="AP96" s="390">
        <v>21.18</v>
      </c>
      <c r="AQ96" s="390">
        <v>12.34</v>
      </c>
      <c r="AR96" s="390">
        <v>17.059999999999999</v>
      </c>
      <c r="AS96" s="390">
        <v>13.08</v>
      </c>
      <c r="AT96" s="390">
        <v>18.079999999999998</v>
      </c>
      <c r="AU96" s="390">
        <v>13.16</v>
      </c>
      <c r="AV96" s="390">
        <v>18.190000000000001</v>
      </c>
      <c r="AW96" s="390">
        <v>13.24</v>
      </c>
      <c r="AX96" s="390">
        <v>18.3</v>
      </c>
      <c r="AY96" s="390">
        <v>13.4</v>
      </c>
      <c r="AZ96" s="390">
        <v>18.52</v>
      </c>
      <c r="BA96" s="390">
        <v>13.49</v>
      </c>
      <c r="BB96" s="390">
        <v>18.649999999999999</v>
      </c>
      <c r="BC96" s="390">
        <v>13.57</v>
      </c>
      <c r="BD96" s="390">
        <v>18.760000000000002</v>
      </c>
      <c r="BE96" s="390">
        <v>13.66</v>
      </c>
      <c r="BF96" s="390">
        <v>18.88</v>
      </c>
      <c r="BG96" s="390">
        <v>13.74</v>
      </c>
      <c r="BH96" s="390">
        <v>18.989999999999998</v>
      </c>
      <c r="BI96" s="390">
        <v>13.92</v>
      </c>
      <c r="BJ96" s="390">
        <v>19.239999999999998</v>
      </c>
      <c r="BK96" s="390">
        <v>14.01</v>
      </c>
      <c r="BL96" s="390">
        <v>19.37</v>
      </c>
      <c r="BM96" s="390">
        <v>14.1</v>
      </c>
      <c r="BN96" s="390">
        <v>19.489999999999998</v>
      </c>
      <c r="BO96" s="391" t="s">
        <v>52</v>
      </c>
      <c r="BP96" s="391" t="s">
        <v>55</v>
      </c>
      <c r="BQ96" s="383" t="s">
        <v>1128</v>
      </c>
    </row>
    <row r="97" spans="1:69" x14ac:dyDescent="0.25">
      <c r="A97" s="392">
        <v>15000103</v>
      </c>
      <c r="B97" s="381" t="s">
        <v>124</v>
      </c>
      <c r="C97" s="382" t="s">
        <v>421</v>
      </c>
      <c r="D97" s="383">
        <v>7898133137457</v>
      </c>
      <c r="E97" s="384">
        <v>30049099</v>
      </c>
      <c r="F97" s="385" t="s">
        <v>365</v>
      </c>
      <c r="G97" s="386" t="s">
        <v>283</v>
      </c>
      <c r="H97" s="386" t="s">
        <v>1126</v>
      </c>
      <c r="I97" s="386">
        <v>0</v>
      </c>
      <c r="J97" s="386" t="s">
        <v>283</v>
      </c>
      <c r="K97" s="386" t="s">
        <v>1127</v>
      </c>
      <c r="L97" s="386" t="s">
        <v>1020</v>
      </c>
      <c r="M97" s="384">
        <v>50</v>
      </c>
      <c r="N97" s="387">
        <v>11.070952360340359</v>
      </c>
      <c r="O97" s="388">
        <v>31.644466935339032</v>
      </c>
      <c r="P97" s="389" t="s">
        <v>283</v>
      </c>
      <c r="Q97" s="390" t="s">
        <v>283</v>
      </c>
      <c r="R97" s="390" t="s">
        <v>283</v>
      </c>
      <c r="S97" s="390" t="s">
        <v>283</v>
      </c>
      <c r="T97" s="390" t="s">
        <v>283</v>
      </c>
      <c r="U97" s="390">
        <f>O97</f>
        <v>31.644466935339032</v>
      </c>
      <c r="V97" s="390" t="s">
        <v>283</v>
      </c>
      <c r="W97" s="390" t="s">
        <v>283</v>
      </c>
      <c r="X97" s="390" t="s">
        <v>283</v>
      </c>
      <c r="Y97" s="390" t="s">
        <v>283</v>
      </c>
      <c r="Z97" s="390" t="s">
        <v>283</v>
      </c>
      <c r="AA97" s="390">
        <f>O97</f>
        <v>31.644466935339032</v>
      </c>
      <c r="AB97" s="390" t="s">
        <v>283</v>
      </c>
      <c r="AC97" s="390" t="s">
        <v>283</v>
      </c>
      <c r="AD97" s="390" t="s">
        <v>283</v>
      </c>
      <c r="AE97" s="390" t="s">
        <v>283</v>
      </c>
      <c r="AF97" s="390" t="s">
        <v>283</v>
      </c>
      <c r="AG97" s="390" t="s">
        <v>283</v>
      </c>
      <c r="AH97" s="390" t="s">
        <v>283</v>
      </c>
      <c r="AI97" s="390" t="s">
        <v>283</v>
      </c>
      <c r="AJ97" s="390" t="s">
        <v>283</v>
      </c>
      <c r="AK97" s="390" t="s">
        <v>283</v>
      </c>
      <c r="AL97" s="390" t="s">
        <v>283</v>
      </c>
      <c r="AM97" s="390" t="s">
        <v>283</v>
      </c>
      <c r="AN97" s="390" t="s">
        <v>283</v>
      </c>
      <c r="AO97" s="390" t="s">
        <v>283</v>
      </c>
      <c r="AP97" s="390" t="s">
        <v>283</v>
      </c>
      <c r="AQ97" s="390" t="s">
        <v>283</v>
      </c>
      <c r="AR97" s="390" t="s">
        <v>283</v>
      </c>
      <c r="AS97" s="390">
        <f>O97</f>
        <v>31.644466935339032</v>
      </c>
      <c r="AT97" s="390" t="s">
        <v>283</v>
      </c>
      <c r="AU97" s="390" t="s">
        <v>283</v>
      </c>
      <c r="AV97" s="390" t="s">
        <v>283</v>
      </c>
      <c r="AW97" s="390" t="s">
        <v>283</v>
      </c>
      <c r="AX97" s="390" t="s">
        <v>283</v>
      </c>
      <c r="AY97" s="390">
        <f>O97</f>
        <v>31.644466935339032</v>
      </c>
      <c r="AZ97" s="390" t="s">
        <v>283</v>
      </c>
      <c r="BA97" s="390" t="s">
        <v>283</v>
      </c>
      <c r="BB97" s="390" t="s">
        <v>283</v>
      </c>
      <c r="BC97" s="390" t="s">
        <v>283</v>
      </c>
      <c r="BD97" s="390" t="s">
        <v>283</v>
      </c>
      <c r="BE97" s="390" t="s">
        <v>283</v>
      </c>
      <c r="BF97" s="390" t="s">
        <v>283</v>
      </c>
      <c r="BG97" s="390" t="s">
        <v>283</v>
      </c>
      <c r="BH97" s="390" t="s">
        <v>283</v>
      </c>
      <c r="BI97" s="390" t="s">
        <v>283</v>
      </c>
      <c r="BJ97" s="390" t="s">
        <v>283</v>
      </c>
      <c r="BK97" s="390" t="s">
        <v>283</v>
      </c>
      <c r="BL97" s="390" t="s">
        <v>283</v>
      </c>
      <c r="BM97" s="390" t="s">
        <v>283</v>
      </c>
      <c r="BN97" s="390" t="s">
        <v>283</v>
      </c>
      <c r="BO97" s="391" t="s">
        <v>52</v>
      </c>
      <c r="BP97" s="391" t="s">
        <v>53</v>
      </c>
      <c r="BQ97" s="383" t="s">
        <v>1127</v>
      </c>
    </row>
    <row r="98" spans="1:69" x14ac:dyDescent="0.25">
      <c r="A98" s="392">
        <v>15000134</v>
      </c>
      <c r="B98" s="381" t="s">
        <v>124</v>
      </c>
      <c r="C98" s="382" t="s">
        <v>421</v>
      </c>
      <c r="D98" s="383">
        <v>7898133134784</v>
      </c>
      <c r="E98" s="384">
        <v>30042031</v>
      </c>
      <c r="F98" s="385" t="s">
        <v>366</v>
      </c>
      <c r="G98" s="386" t="s">
        <v>283</v>
      </c>
      <c r="H98" s="386" t="s">
        <v>1126</v>
      </c>
      <c r="I98" s="386">
        <v>0</v>
      </c>
      <c r="J98" s="386" t="s">
        <v>283</v>
      </c>
      <c r="K98" s="386" t="s">
        <v>1127</v>
      </c>
      <c r="L98" s="386" t="s">
        <v>1020</v>
      </c>
      <c r="M98" s="384">
        <v>50</v>
      </c>
      <c r="N98" s="387">
        <v>6.1977563758301173</v>
      </c>
      <c r="O98" s="388" t="s">
        <v>283</v>
      </c>
      <c r="P98" s="389">
        <v>5.0913838120104415E-2</v>
      </c>
      <c r="Q98" s="390">
        <v>16.100000000000001</v>
      </c>
      <c r="R98" s="390">
        <v>22.26</v>
      </c>
      <c r="S98" s="390">
        <v>18.29</v>
      </c>
      <c r="T98" s="390">
        <v>25.28</v>
      </c>
      <c r="U98" s="390">
        <v>19.39</v>
      </c>
      <c r="V98" s="390">
        <v>26.81</v>
      </c>
      <c r="W98" s="390">
        <v>19.510000000000002</v>
      </c>
      <c r="X98" s="390">
        <v>26.97</v>
      </c>
      <c r="Y98" s="390">
        <v>19.63</v>
      </c>
      <c r="Z98" s="390">
        <v>27.14</v>
      </c>
      <c r="AA98" s="390">
        <v>19.87</v>
      </c>
      <c r="AB98" s="390">
        <v>27.47</v>
      </c>
      <c r="AC98" s="390">
        <v>20</v>
      </c>
      <c r="AD98" s="390">
        <v>27.65</v>
      </c>
      <c r="AE98" s="390">
        <v>20.12</v>
      </c>
      <c r="AF98" s="390">
        <v>27.81</v>
      </c>
      <c r="AG98" s="390">
        <v>20.25</v>
      </c>
      <c r="AH98" s="390">
        <v>27.99</v>
      </c>
      <c r="AI98" s="390">
        <v>20.38</v>
      </c>
      <c r="AJ98" s="390">
        <v>28.17</v>
      </c>
      <c r="AK98" s="390">
        <v>20.64</v>
      </c>
      <c r="AL98" s="390">
        <v>28.53</v>
      </c>
      <c r="AM98" s="390">
        <v>20.77</v>
      </c>
      <c r="AN98" s="390">
        <v>28.71</v>
      </c>
      <c r="AO98" s="390">
        <v>20.9</v>
      </c>
      <c r="AP98" s="390">
        <v>28.89</v>
      </c>
      <c r="AQ98" s="390">
        <v>18.29</v>
      </c>
      <c r="AR98" s="390">
        <v>25.28</v>
      </c>
      <c r="AS98" s="390">
        <v>19.39</v>
      </c>
      <c r="AT98" s="390">
        <v>26.81</v>
      </c>
      <c r="AU98" s="390">
        <v>19.510000000000002</v>
      </c>
      <c r="AV98" s="390">
        <v>26.97</v>
      </c>
      <c r="AW98" s="390">
        <v>19.63</v>
      </c>
      <c r="AX98" s="390">
        <v>27.14</v>
      </c>
      <c r="AY98" s="390">
        <v>19.87</v>
      </c>
      <c r="AZ98" s="390">
        <v>27.47</v>
      </c>
      <c r="BA98" s="390">
        <v>20</v>
      </c>
      <c r="BB98" s="390">
        <v>27.65</v>
      </c>
      <c r="BC98" s="390">
        <v>20.12</v>
      </c>
      <c r="BD98" s="390">
        <v>27.81</v>
      </c>
      <c r="BE98" s="390">
        <v>20.25</v>
      </c>
      <c r="BF98" s="390">
        <v>27.99</v>
      </c>
      <c r="BG98" s="390">
        <v>20.38</v>
      </c>
      <c r="BH98" s="390">
        <v>28.17</v>
      </c>
      <c r="BI98" s="390">
        <v>20.64</v>
      </c>
      <c r="BJ98" s="390">
        <v>28.53</v>
      </c>
      <c r="BK98" s="390">
        <v>20.77</v>
      </c>
      <c r="BL98" s="390">
        <v>28.71</v>
      </c>
      <c r="BM98" s="390">
        <v>20.9</v>
      </c>
      <c r="BN98" s="390">
        <v>28.89</v>
      </c>
      <c r="BO98" s="391" t="s">
        <v>66</v>
      </c>
      <c r="BP98" s="391" t="s">
        <v>67</v>
      </c>
      <c r="BQ98" s="383" t="s">
        <v>1128</v>
      </c>
    </row>
    <row r="99" spans="1:69" x14ac:dyDescent="0.25">
      <c r="A99" s="392">
        <v>15000187</v>
      </c>
      <c r="B99" s="381" t="s">
        <v>124</v>
      </c>
      <c r="C99" s="382" t="s">
        <v>421</v>
      </c>
      <c r="D99" s="383">
        <v>7898133136047</v>
      </c>
      <c r="E99" s="384">
        <v>30049099</v>
      </c>
      <c r="F99" s="385" t="s">
        <v>367</v>
      </c>
      <c r="G99" s="386" t="s">
        <v>283</v>
      </c>
      <c r="H99" s="386" t="s">
        <v>1126</v>
      </c>
      <c r="I99" s="386">
        <v>0</v>
      </c>
      <c r="J99" s="386" t="s">
        <v>283</v>
      </c>
      <c r="K99" s="386" t="s">
        <v>1127</v>
      </c>
      <c r="L99" s="386" t="s">
        <v>1020</v>
      </c>
      <c r="M99" s="384">
        <v>50</v>
      </c>
      <c r="N99" s="387">
        <v>12.916559367609773</v>
      </c>
      <c r="O99" s="388">
        <v>37.617523692847158</v>
      </c>
      <c r="P99" s="389" t="s">
        <v>283</v>
      </c>
      <c r="Q99" s="390" t="s">
        <v>283</v>
      </c>
      <c r="R99" s="390" t="s">
        <v>283</v>
      </c>
      <c r="S99" s="390" t="s">
        <v>283</v>
      </c>
      <c r="T99" s="390" t="s">
        <v>283</v>
      </c>
      <c r="U99" s="390">
        <f t="shared" ref="U99:U110" si="32">O99</f>
        <v>37.617523692847158</v>
      </c>
      <c r="V99" s="390" t="s">
        <v>283</v>
      </c>
      <c r="W99" s="390" t="s">
        <v>283</v>
      </c>
      <c r="X99" s="390" t="s">
        <v>283</v>
      </c>
      <c r="Y99" s="390" t="s">
        <v>283</v>
      </c>
      <c r="Z99" s="390" t="s">
        <v>283</v>
      </c>
      <c r="AA99" s="390">
        <f t="shared" ref="AA99:AA110" si="33">O99</f>
        <v>37.617523692847158</v>
      </c>
      <c r="AB99" s="390" t="s">
        <v>283</v>
      </c>
      <c r="AC99" s="390" t="s">
        <v>283</v>
      </c>
      <c r="AD99" s="390" t="s">
        <v>283</v>
      </c>
      <c r="AE99" s="390" t="s">
        <v>283</v>
      </c>
      <c r="AF99" s="390" t="s">
        <v>283</v>
      </c>
      <c r="AG99" s="390" t="s">
        <v>283</v>
      </c>
      <c r="AH99" s="390" t="s">
        <v>283</v>
      </c>
      <c r="AI99" s="390" t="s">
        <v>283</v>
      </c>
      <c r="AJ99" s="390" t="s">
        <v>283</v>
      </c>
      <c r="AK99" s="390" t="s">
        <v>283</v>
      </c>
      <c r="AL99" s="390" t="s">
        <v>283</v>
      </c>
      <c r="AM99" s="390" t="s">
        <v>283</v>
      </c>
      <c r="AN99" s="390" t="s">
        <v>283</v>
      </c>
      <c r="AO99" s="390" t="s">
        <v>283</v>
      </c>
      <c r="AP99" s="390" t="s">
        <v>283</v>
      </c>
      <c r="AQ99" s="390" t="s">
        <v>283</v>
      </c>
      <c r="AR99" s="390" t="s">
        <v>283</v>
      </c>
      <c r="AS99" s="390">
        <f t="shared" ref="AS99:AS110" si="34">O99</f>
        <v>37.617523692847158</v>
      </c>
      <c r="AT99" s="390" t="s">
        <v>283</v>
      </c>
      <c r="AU99" s="390" t="s">
        <v>283</v>
      </c>
      <c r="AV99" s="390" t="s">
        <v>283</v>
      </c>
      <c r="AW99" s="390" t="s">
        <v>283</v>
      </c>
      <c r="AX99" s="390" t="s">
        <v>283</v>
      </c>
      <c r="AY99" s="390">
        <f t="shared" ref="AY99:AY110" si="35">O99</f>
        <v>37.617523692847158</v>
      </c>
      <c r="AZ99" s="390" t="s">
        <v>283</v>
      </c>
      <c r="BA99" s="390" t="s">
        <v>283</v>
      </c>
      <c r="BB99" s="390" t="s">
        <v>283</v>
      </c>
      <c r="BC99" s="390" t="s">
        <v>283</v>
      </c>
      <c r="BD99" s="390" t="s">
        <v>283</v>
      </c>
      <c r="BE99" s="390" t="s">
        <v>283</v>
      </c>
      <c r="BF99" s="390" t="s">
        <v>283</v>
      </c>
      <c r="BG99" s="390" t="s">
        <v>283</v>
      </c>
      <c r="BH99" s="390" t="s">
        <v>283</v>
      </c>
      <c r="BI99" s="390" t="s">
        <v>283</v>
      </c>
      <c r="BJ99" s="390" t="s">
        <v>283</v>
      </c>
      <c r="BK99" s="390" t="s">
        <v>283</v>
      </c>
      <c r="BL99" s="390" t="s">
        <v>283</v>
      </c>
      <c r="BM99" s="390" t="s">
        <v>283</v>
      </c>
      <c r="BN99" s="390" t="s">
        <v>283</v>
      </c>
      <c r="BO99" s="391" t="s">
        <v>52</v>
      </c>
      <c r="BP99" s="391" t="s">
        <v>53</v>
      </c>
      <c r="BQ99" s="383" t="s">
        <v>1127</v>
      </c>
    </row>
    <row r="100" spans="1:69" x14ac:dyDescent="0.25">
      <c r="A100" s="392">
        <v>15000453</v>
      </c>
      <c r="B100" s="381" t="s">
        <v>124</v>
      </c>
      <c r="C100" s="382" t="s">
        <v>421</v>
      </c>
      <c r="D100" s="383">
        <v>7898133136054</v>
      </c>
      <c r="E100" s="384">
        <v>30049099</v>
      </c>
      <c r="F100" s="385" t="s">
        <v>431</v>
      </c>
      <c r="G100" s="386" t="s">
        <v>283</v>
      </c>
      <c r="H100" s="386" t="s">
        <v>1126</v>
      </c>
      <c r="I100" s="386">
        <v>0</v>
      </c>
      <c r="J100" s="386" t="s">
        <v>283</v>
      </c>
      <c r="K100" s="386" t="s">
        <v>1127</v>
      </c>
      <c r="L100" s="386" t="s">
        <v>1020</v>
      </c>
      <c r="M100" s="384">
        <v>50</v>
      </c>
      <c r="N100" s="387">
        <v>17.01659290956848</v>
      </c>
      <c r="O100" s="388">
        <v>49.873261595927346</v>
      </c>
      <c r="P100" s="389" t="s">
        <v>283</v>
      </c>
      <c r="Q100" s="390" t="s">
        <v>283</v>
      </c>
      <c r="R100" s="390" t="s">
        <v>283</v>
      </c>
      <c r="S100" s="390" t="s">
        <v>283</v>
      </c>
      <c r="T100" s="390" t="s">
        <v>283</v>
      </c>
      <c r="U100" s="390">
        <f t="shared" si="32"/>
        <v>49.873261595927346</v>
      </c>
      <c r="V100" s="390" t="s">
        <v>283</v>
      </c>
      <c r="W100" s="390" t="s">
        <v>283</v>
      </c>
      <c r="X100" s="390" t="s">
        <v>283</v>
      </c>
      <c r="Y100" s="390" t="s">
        <v>283</v>
      </c>
      <c r="Z100" s="390" t="s">
        <v>283</v>
      </c>
      <c r="AA100" s="390">
        <f t="shared" si="33"/>
        <v>49.873261595927346</v>
      </c>
      <c r="AB100" s="390" t="s">
        <v>283</v>
      </c>
      <c r="AC100" s="390" t="s">
        <v>283</v>
      </c>
      <c r="AD100" s="390" t="s">
        <v>283</v>
      </c>
      <c r="AE100" s="390" t="s">
        <v>283</v>
      </c>
      <c r="AF100" s="390" t="s">
        <v>283</v>
      </c>
      <c r="AG100" s="390" t="s">
        <v>283</v>
      </c>
      <c r="AH100" s="390" t="s">
        <v>283</v>
      </c>
      <c r="AI100" s="390" t="s">
        <v>283</v>
      </c>
      <c r="AJ100" s="390" t="s">
        <v>283</v>
      </c>
      <c r="AK100" s="390" t="s">
        <v>283</v>
      </c>
      <c r="AL100" s="390" t="s">
        <v>283</v>
      </c>
      <c r="AM100" s="390" t="s">
        <v>283</v>
      </c>
      <c r="AN100" s="390" t="s">
        <v>283</v>
      </c>
      <c r="AO100" s="390" t="s">
        <v>283</v>
      </c>
      <c r="AP100" s="390" t="s">
        <v>283</v>
      </c>
      <c r="AQ100" s="390" t="s">
        <v>283</v>
      </c>
      <c r="AR100" s="390" t="s">
        <v>283</v>
      </c>
      <c r="AS100" s="390">
        <f t="shared" si="34"/>
        <v>49.873261595927346</v>
      </c>
      <c r="AT100" s="390" t="s">
        <v>283</v>
      </c>
      <c r="AU100" s="390" t="s">
        <v>283</v>
      </c>
      <c r="AV100" s="390" t="s">
        <v>283</v>
      </c>
      <c r="AW100" s="390" t="s">
        <v>283</v>
      </c>
      <c r="AX100" s="390" t="s">
        <v>283</v>
      </c>
      <c r="AY100" s="390">
        <f t="shared" si="35"/>
        <v>49.873261595927346</v>
      </c>
      <c r="AZ100" s="390" t="s">
        <v>283</v>
      </c>
      <c r="BA100" s="390" t="s">
        <v>283</v>
      </c>
      <c r="BB100" s="390" t="s">
        <v>283</v>
      </c>
      <c r="BC100" s="390" t="s">
        <v>283</v>
      </c>
      <c r="BD100" s="390" t="s">
        <v>283</v>
      </c>
      <c r="BE100" s="390" t="s">
        <v>283</v>
      </c>
      <c r="BF100" s="390" t="s">
        <v>283</v>
      </c>
      <c r="BG100" s="390" t="s">
        <v>283</v>
      </c>
      <c r="BH100" s="390" t="s">
        <v>283</v>
      </c>
      <c r="BI100" s="390" t="s">
        <v>283</v>
      </c>
      <c r="BJ100" s="390" t="s">
        <v>283</v>
      </c>
      <c r="BK100" s="390" t="s">
        <v>283</v>
      </c>
      <c r="BL100" s="390" t="s">
        <v>283</v>
      </c>
      <c r="BM100" s="390" t="s">
        <v>283</v>
      </c>
      <c r="BN100" s="390" t="s">
        <v>283</v>
      </c>
      <c r="BO100" s="391" t="s">
        <v>52</v>
      </c>
      <c r="BP100" s="391" t="s">
        <v>53</v>
      </c>
      <c r="BQ100" s="383" t="s">
        <v>1127</v>
      </c>
    </row>
    <row r="101" spans="1:69" x14ac:dyDescent="0.25">
      <c r="A101" s="392">
        <v>15000212</v>
      </c>
      <c r="B101" s="381" t="s">
        <v>124</v>
      </c>
      <c r="C101" s="382" t="s">
        <v>421</v>
      </c>
      <c r="D101" s="383">
        <v>7899470807652</v>
      </c>
      <c r="E101" s="384">
        <v>30049099</v>
      </c>
      <c r="F101" s="385" t="s">
        <v>232</v>
      </c>
      <c r="G101" s="386" t="s">
        <v>283</v>
      </c>
      <c r="H101" s="386" t="s">
        <v>1126</v>
      </c>
      <c r="I101" s="386">
        <v>0</v>
      </c>
      <c r="J101" s="386" t="s">
        <v>283</v>
      </c>
      <c r="K101" s="386" t="s">
        <v>1127</v>
      </c>
      <c r="L101" s="386" t="s">
        <v>1020</v>
      </c>
      <c r="M101" s="384">
        <v>50</v>
      </c>
      <c r="N101" s="387">
        <v>23.021060733275245</v>
      </c>
      <c r="O101" s="388">
        <v>67.000570406916211</v>
      </c>
      <c r="P101" s="389" t="s">
        <v>283</v>
      </c>
      <c r="Q101" s="390" t="s">
        <v>283</v>
      </c>
      <c r="R101" s="390" t="s">
        <v>283</v>
      </c>
      <c r="S101" s="390" t="s">
        <v>283</v>
      </c>
      <c r="T101" s="390" t="s">
        <v>283</v>
      </c>
      <c r="U101" s="390">
        <f t="shared" si="32"/>
        <v>67.000570406916211</v>
      </c>
      <c r="V101" s="390" t="s">
        <v>283</v>
      </c>
      <c r="W101" s="390" t="s">
        <v>283</v>
      </c>
      <c r="X101" s="390" t="s">
        <v>283</v>
      </c>
      <c r="Y101" s="390" t="s">
        <v>283</v>
      </c>
      <c r="Z101" s="390" t="s">
        <v>283</v>
      </c>
      <c r="AA101" s="390">
        <f t="shared" si="33"/>
        <v>67.000570406916211</v>
      </c>
      <c r="AB101" s="390" t="s">
        <v>283</v>
      </c>
      <c r="AC101" s="390" t="s">
        <v>283</v>
      </c>
      <c r="AD101" s="390" t="s">
        <v>283</v>
      </c>
      <c r="AE101" s="390" t="s">
        <v>283</v>
      </c>
      <c r="AF101" s="390" t="s">
        <v>283</v>
      </c>
      <c r="AG101" s="390" t="s">
        <v>283</v>
      </c>
      <c r="AH101" s="390" t="s">
        <v>283</v>
      </c>
      <c r="AI101" s="390" t="s">
        <v>283</v>
      </c>
      <c r="AJ101" s="390" t="s">
        <v>283</v>
      </c>
      <c r="AK101" s="390" t="s">
        <v>283</v>
      </c>
      <c r="AL101" s="390" t="s">
        <v>283</v>
      </c>
      <c r="AM101" s="390" t="s">
        <v>283</v>
      </c>
      <c r="AN101" s="390" t="s">
        <v>283</v>
      </c>
      <c r="AO101" s="390" t="s">
        <v>283</v>
      </c>
      <c r="AP101" s="390" t="s">
        <v>283</v>
      </c>
      <c r="AQ101" s="390" t="s">
        <v>283</v>
      </c>
      <c r="AR101" s="390" t="s">
        <v>283</v>
      </c>
      <c r="AS101" s="390">
        <f t="shared" si="34"/>
        <v>67.000570406916211</v>
      </c>
      <c r="AT101" s="390" t="s">
        <v>283</v>
      </c>
      <c r="AU101" s="390" t="s">
        <v>283</v>
      </c>
      <c r="AV101" s="390" t="s">
        <v>283</v>
      </c>
      <c r="AW101" s="390" t="s">
        <v>283</v>
      </c>
      <c r="AX101" s="390" t="s">
        <v>283</v>
      </c>
      <c r="AY101" s="390">
        <f t="shared" si="35"/>
        <v>67.000570406916211</v>
      </c>
      <c r="AZ101" s="390" t="s">
        <v>283</v>
      </c>
      <c r="BA101" s="390" t="s">
        <v>283</v>
      </c>
      <c r="BB101" s="390" t="s">
        <v>283</v>
      </c>
      <c r="BC101" s="390" t="s">
        <v>283</v>
      </c>
      <c r="BD101" s="390" t="s">
        <v>283</v>
      </c>
      <c r="BE101" s="390" t="s">
        <v>283</v>
      </c>
      <c r="BF101" s="390" t="s">
        <v>283</v>
      </c>
      <c r="BG101" s="390" t="s">
        <v>283</v>
      </c>
      <c r="BH101" s="390" t="s">
        <v>283</v>
      </c>
      <c r="BI101" s="390" t="s">
        <v>283</v>
      </c>
      <c r="BJ101" s="390" t="s">
        <v>283</v>
      </c>
      <c r="BK101" s="390" t="s">
        <v>283</v>
      </c>
      <c r="BL101" s="390" t="s">
        <v>283</v>
      </c>
      <c r="BM101" s="390" t="s">
        <v>283</v>
      </c>
      <c r="BN101" s="390" t="s">
        <v>283</v>
      </c>
      <c r="BO101" s="391" t="s">
        <v>52</v>
      </c>
      <c r="BP101" s="391" t="s">
        <v>53</v>
      </c>
      <c r="BQ101" s="383" t="s">
        <v>1127</v>
      </c>
    </row>
    <row r="102" spans="1:69" x14ac:dyDescent="0.25">
      <c r="A102" s="392">
        <v>15000209</v>
      </c>
      <c r="B102" s="381" t="s">
        <v>124</v>
      </c>
      <c r="C102" s="382" t="s">
        <v>421</v>
      </c>
      <c r="D102" s="383">
        <v>7899470807669</v>
      </c>
      <c r="E102" s="384">
        <v>30049099</v>
      </c>
      <c r="F102" s="385" t="s">
        <v>432</v>
      </c>
      <c r="G102" s="386" t="s">
        <v>283</v>
      </c>
      <c r="H102" s="386" t="s">
        <v>1126</v>
      </c>
      <c r="I102" s="386">
        <v>0</v>
      </c>
      <c r="J102" s="386" t="s">
        <v>283</v>
      </c>
      <c r="K102" s="386" t="s">
        <v>1127</v>
      </c>
      <c r="L102" s="386" t="s">
        <v>1020</v>
      </c>
      <c r="M102" s="384">
        <v>100</v>
      </c>
      <c r="N102" s="387">
        <v>30.001996126967331</v>
      </c>
      <c r="O102" s="388">
        <v>88.461259629798633</v>
      </c>
      <c r="P102" s="389" t="s">
        <v>283</v>
      </c>
      <c r="Q102" s="390" t="s">
        <v>283</v>
      </c>
      <c r="R102" s="390" t="s">
        <v>283</v>
      </c>
      <c r="S102" s="390" t="s">
        <v>283</v>
      </c>
      <c r="T102" s="390" t="s">
        <v>283</v>
      </c>
      <c r="U102" s="390">
        <f t="shared" si="32"/>
        <v>88.461259629798633</v>
      </c>
      <c r="V102" s="390" t="s">
        <v>283</v>
      </c>
      <c r="W102" s="390" t="s">
        <v>283</v>
      </c>
      <c r="X102" s="390" t="s">
        <v>283</v>
      </c>
      <c r="Y102" s="390" t="s">
        <v>283</v>
      </c>
      <c r="Z102" s="390" t="s">
        <v>283</v>
      </c>
      <c r="AA102" s="390">
        <f t="shared" si="33"/>
        <v>88.461259629798633</v>
      </c>
      <c r="AB102" s="390" t="s">
        <v>283</v>
      </c>
      <c r="AC102" s="390" t="s">
        <v>283</v>
      </c>
      <c r="AD102" s="390" t="s">
        <v>283</v>
      </c>
      <c r="AE102" s="390" t="s">
        <v>283</v>
      </c>
      <c r="AF102" s="390" t="s">
        <v>283</v>
      </c>
      <c r="AG102" s="390" t="s">
        <v>283</v>
      </c>
      <c r="AH102" s="390" t="s">
        <v>283</v>
      </c>
      <c r="AI102" s="390" t="s">
        <v>283</v>
      </c>
      <c r="AJ102" s="390" t="s">
        <v>283</v>
      </c>
      <c r="AK102" s="390" t="s">
        <v>283</v>
      </c>
      <c r="AL102" s="390" t="s">
        <v>283</v>
      </c>
      <c r="AM102" s="390" t="s">
        <v>283</v>
      </c>
      <c r="AN102" s="390" t="s">
        <v>283</v>
      </c>
      <c r="AO102" s="390" t="s">
        <v>283</v>
      </c>
      <c r="AP102" s="390" t="s">
        <v>283</v>
      </c>
      <c r="AQ102" s="390" t="s">
        <v>283</v>
      </c>
      <c r="AR102" s="390" t="s">
        <v>283</v>
      </c>
      <c r="AS102" s="390">
        <f t="shared" si="34"/>
        <v>88.461259629798633</v>
      </c>
      <c r="AT102" s="390" t="s">
        <v>283</v>
      </c>
      <c r="AU102" s="390" t="s">
        <v>283</v>
      </c>
      <c r="AV102" s="390" t="s">
        <v>283</v>
      </c>
      <c r="AW102" s="390" t="s">
        <v>283</v>
      </c>
      <c r="AX102" s="390" t="s">
        <v>283</v>
      </c>
      <c r="AY102" s="390">
        <f t="shared" si="35"/>
        <v>88.461259629798633</v>
      </c>
      <c r="AZ102" s="390" t="s">
        <v>283</v>
      </c>
      <c r="BA102" s="390" t="s">
        <v>283</v>
      </c>
      <c r="BB102" s="390" t="s">
        <v>283</v>
      </c>
      <c r="BC102" s="390" t="s">
        <v>283</v>
      </c>
      <c r="BD102" s="390" t="s">
        <v>283</v>
      </c>
      <c r="BE102" s="390" t="s">
        <v>283</v>
      </c>
      <c r="BF102" s="390" t="s">
        <v>283</v>
      </c>
      <c r="BG102" s="390" t="s">
        <v>283</v>
      </c>
      <c r="BH102" s="390" t="s">
        <v>283</v>
      </c>
      <c r="BI102" s="390" t="s">
        <v>283</v>
      </c>
      <c r="BJ102" s="390" t="s">
        <v>283</v>
      </c>
      <c r="BK102" s="390" t="s">
        <v>283</v>
      </c>
      <c r="BL102" s="390" t="s">
        <v>283</v>
      </c>
      <c r="BM102" s="390" t="s">
        <v>283</v>
      </c>
      <c r="BN102" s="390" t="s">
        <v>283</v>
      </c>
      <c r="BO102" s="391" t="s">
        <v>52</v>
      </c>
      <c r="BP102" s="391" t="s">
        <v>53</v>
      </c>
      <c r="BQ102" s="383" t="s">
        <v>1127</v>
      </c>
    </row>
    <row r="103" spans="1:69" x14ac:dyDescent="0.25">
      <c r="A103" s="392">
        <v>15000330</v>
      </c>
      <c r="B103" s="381" t="s">
        <v>411</v>
      </c>
      <c r="C103" s="382" t="s">
        <v>422</v>
      </c>
      <c r="D103" s="383">
        <v>7899898601726</v>
      </c>
      <c r="E103" s="384">
        <v>21069030</v>
      </c>
      <c r="F103" s="393" t="s">
        <v>413</v>
      </c>
      <c r="G103" s="386" t="s">
        <v>283</v>
      </c>
      <c r="H103" s="386" t="s">
        <v>1126</v>
      </c>
      <c r="I103" s="386">
        <v>0</v>
      </c>
      <c r="J103" s="386" t="s">
        <v>283</v>
      </c>
      <c r="K103" s="386" t="s">
        <v>1127</v>
      </c>
      <c r="L103" s="386" t="s">
        <v>1020</v>
      </c>
      <c r="M103" s="384">
        <v>50</v>
      </c>
      <c r="N103" s="387">
        <v>14.113992665802208</v>
      </c>
      <c r="O103" s="388">
        <v>40.343931025359765</v>
      </c>
      <c r="P103" s="389" t="s">
        <v>283</v>
      </c>
      <c r="Q103" s="390" t="s">
        <v>283</v>
      </c>
      <c r="R103" s="390" t="s">
        <v>283</v>
      </c>
      <c r="S103" s="390" t="s">
        <v>283</v>
      </c>
      <c r="T103" s="390" t="s">
        <v>283</v>
      </c>
      <c r="U103" s="390">
        <f t="shared" si="32"/>
        <v>40.343931025359765</v>
      </c>
      <c r="V103" s="390" t="s">
        <v>283</v>
      </c>
      <c r="W103" s="390" t="s">
        <v>283</v>
      </c>
      <c r="X103" s="390" t="s">
        <v>283</v>
      </c>
      <c r="Y103" s="390" t="s">
        <v>283</v>
      </c>
      <c r="Z103" s="390" t="s">
        <v>283</v>
      </c>
      <c r="AA103" s="390">
        <f t="shared" si="33"/>
        <v>40.343931025359765</v>
      </c>
      <c r="AB103" s="390" t="s">
        <v>283</v>
      </c>
      <c r="AC103" s="390" t="s">
        <v>283</v>
      </c>
      <c r="AD103" s="390" t="s">
        <v>283</v>
      </c>
      <c r="AE103" s="390" t="s">
        <v>283</v>
      </c>
      <c r="AF103" s="390" t="s">
        <v>283</v>
      </c>
      <c r="AG103" s="390" t="s">
        <v>283</v>
      </c>
      <c r="AH103" s="390" t="s">
        <v>283</v>
      </c>
      <c r="AI103" s="390" t="s">
        <v>283</v>
      </c>
      <c r="AJ103" s="390" t="s">
        <v>283</v>
      </c>
      <c r="AK103" s="390" t="s">
        <v>283</v>
      </c>
      <c r="AL103" s="390" t="s">
        <v>283</v>
      </c>
      <c r="AM103" s="390" t="s">
        <v>283</v>
      </c>
      <c r="AN103" s="390" t="s">
        <v>283</v>
      </c>
      <c r="AO103" s="390" t="s">
        <v>283</v>
      </c>
      <c r="AP103" s="390" t="s">
        <v>283</v>
      </c>
      <c r="AQ103" s="390" t="s">
        <v>283</v>
      </c>
      <c r="AR103" s="390" t="s">
        <v>283</v>
      </c>
      <c r="AS103" s="390">
        <f t="shared" si="34"/>
        <v>40.343931025359765</v>
      </c>
      <c r="AT103" s="390" t="s">
        <v>283</v>
      </c>
      <c r="AU103" s="390" t="s">
        <v>283</v>
      </c>
      <c r="AV103" s="390" t="s">
        <v>283</v>
      </c>
      <c r="AW103" s="390" t="s">
        <v>283</v>
      </c>
      <c r="AX103" s="390" t="s">
        <v>283</v>
      </c>
      <c r="AY103" s="390">
        <f t="shared" si="35"/>
        <v>40.343931025359765</v>
      </c>
      <c r="AZ103" s="390" t="s">
        <v>283</v>
      </c>
      <c r="BA103" s="390" t="s">
        <v>283</v>
      </c>
      <c r="BB103" s="390" t="s">
        <v>283</v>
      </c>
      <c r="BC103" s="390" t="s">
        <v>283</v>
      </c>
      <c r="BD103" s="390" t="s">
        <v>283</v>
      </c>
      <c r="BE103" s="390" t="s">
        <v>283</v>
      </c>
      <c r="BF103" s="390" t="s">
        <v>283</v>
      </c>
      <c r="BG103" s="390" t="s">
        <v>283</v>
      </c>
      <c r="BH103" s="390" t="s">
        <v>283</v>
      </c>
      <c r="BI103" s="390" t="s">
        <v>283</v>
      </c>
      <c r="BJ103" s="390" t="s">
        <v>283</v>
      </c>
      <c r="BK103" s="390" t="s">
        <v>283</v>
      </c>
      <c r="BL103" s="390" t="s">
        <v>283</v>
      </c>
      <c r="BM103" s="390" t="s">
        <v>283</v>
      </c>
      <c r="BN103" s="390" t="s">
        <v>283</v>
      </c>
      <c r="BO103" s="391" t="s">
        <v>28</v>
      </c>
      <c r="BP103" s="391" t="s">
        <v>29</v>
      </c>
      <c r="BQ103" s="383" t="s">
        <v>1127</v>
      </c>
    </row>
    <row r="104" spans="1:69" x14ac:dyDescent="0.25">
      <c r="A104" s="392">
        <v>15000329</v>
      </c>
      <c r="B104" s="381" t="s">
        <v>411</v>
      </c>
      <c r="C104" s="382" t="s">
        <v>422</v>
      </c>
      <c r="D104" s="383">
        <v>7899898601719</v>
      </c>
      <c r="E104" s="384">
        <v>21069030</v>
      </c>
      <c r="F104" s="393" t="s">
        <v>401</v>
      </c>
      <c r="G104" s="386" t="s">
        <v>283</v>
      </c>
      <c r="H104" s="386" t="s">
        <v>1126</v>
      </c>
      <c r="I104" s="386">
        <v>0</v>
      </c>
      <c r="J104" s="386" t="s">
        <v>283</v>
      </c>
      <c r="K104" s="386" t="s">
        <v>1127</v>
      </c>
      <c r="L104" s="386" t="s">
        <v>1020</v>
      </c>
      <c r="M104" s="384">
        <v>50</v>
      </c>
      <c r="N104" s="387">
        <v>10.625689172726677</v>
      </c>
      <c r="O104" s="388">
        <v>30.376791848833566</v>
      </c>
      <c r="P104" s="389" t="s">
        <v>283</v>
      </c>
      <c r="Q104" s="390" t="s">
        <v>283</v>
      </c>
      <c r="R104" s="390" t="s">
        <v>283</v>
      </c>
      <c r="S104" s="390" t="s">
        <v>283</v>
      </c>
      <c r="T104" s="390" t="s">
        <v>283</v>
      </c>
      <c r="U104" s="390">
        <f t="shared" si="32"/>
        <v>30.376791848833566</v>
      </c>
      <c r="V104" s="390" t="s">
        <v>283</v>
      </c>
      <c r="W104" s="390" t="s">
        <v>283</v>
      </c>
      <c r="X104" s="390" t="s">
        <v>283</v>
      </c>
      <c r="Y104" s="390" t="s">
        <v>283</v>
      </c>
      <c r="Z104" s="390" t="s">
        <v>283</v>
      </c>
      <c r="AA104" s="390">
        <f t="shared" si="33"/>
        <v>30.376791848833566</v>
      </c>
      <c r="AB104" s="390" t="s">
        <v>283</v>
      </c>
      <c r="AC104" s="390" t="s">
        <v>283</v>
      </c>
      <c r="AD104" s="390" t="s">
        <v>283</v>
      </c>
      <c r="AE104" s="390" t="s">
        <v>283</v>
      </c>
      <c r="AF104" s="390" t="s">
        <v>283</v>
      </c>
      <c r="AG104" s="390" t="s">
        <v>283</v>
      </c>
      <c r="AH104" s="390" t="s">
        <v>283</v>
      </c>
      <c r="AI104" s="390" t="s">
        <v>283</v>
      </c>
      <c r="AJ104" s="390" t="s">
        <v>283</v>
      </c>
      <c r="AK104" s="390" t="s">
        <v>283</v>
      </c>
      <c r="AL104" s="390" t="s">
        <v>283</v>
      </c>
      <c r="AM104" s="390" t="s">
        <v>283</v>
      </c>
      <c r="AN104" s="390" t="s">
        <v>283</v>
      </c>
      <c r="AO104" s="390" t="s">
        <v>283</v>
      </c>
      <c r="AP104" s="390" t="s">
        <v>283</v>
      </c>
      <c r="AQ104" s="390" t="s">
        <v>283</v>
      </c>
      <c r="AR104" s="390" t="s">
        <v>283</v>
      </c>
      <c r="AS104" s="390">
        <f t="shared" si="34"/>
        <v>30.376791848833566</v>
      </c>
      <c r="AT104" s="390" t="s">
        <v>283</v>
      </c>
      <c r="AU104" s="390" t="s">
        <v>283</v>
      </c>
      <c r="AV104" s="390" t="s">
        <v>283</v>
      </c>
      <c r="AW104" s="390" t="s">
        <v>283</v>
      </c>
      <c r="AX104" s="390" t="s">
        <v>283</v>
      </c>
      <c r="AY104" s="390">
        <f t="shared" si="35"/>
        <v>30.376791848833566</v>
      </c>
      <c r="AZ104" s="390" t="s">
        <v>283</v>
      </c>
      <c r="BA104" s="390" t="s">
        <v>283</v>
      </c>
      <c r="BB104" s="390" t="s">
        <v>283</v>
      </c>
      <c r="BC104" s="390" t="s">
        <v>283</v>
      </c>
      <c r="BD104" s="390" t="s">
        <v>283</v>
      </c>
      <c r="BE104" s="390" t="s">
        <v>283</v>
      </c>
      <c r="BF104" s="390" t="s">
        <v>283</v>
      </c>
      <c r="BG104" s="390" t="s">
        <v>283</v>
      </c>
      <c r="BH104" s="390" t="s">
        <v>283</v>
      </c>
      <c r="BI104" s="390" t="s">
        <v>283</v>
      </c>
      <c r="BJ104" s="390" t="s">
        <v>283</v>
      </c>
      <c r="BK104" s="390" t="s">
        <v>283</v>
      </c>
      <c r="BL104" s="390" t="s">
        <v>283</v>
      </c>
      <c r="BM104" s="390" t="s">
        <v>283</v>
      </c>
      <c r="BN104" s="390" t="s">
        <v>283</v>
      </c>
      <c r="BO104" s="391" t="s">
        <v>28</v>
      </c>
      <c r="BP104" s="391" t="s">
        <v>29</v>
      </c>
      <c r="BQ104" s="383" t="s">
        <v>1127</v>
      </c>
    </row>
    <row r="105" spans="1:69" x14ac:dyDescent="0.25">
      <c r="A105" s="392">
        <v>15000350</v>
      </c>
      <c r="B105" s="381" t="s">
        <v>411</v>
      </c>
      <c r="C105" s="382" t="s">
        <v>422</v>
      </c>
      <c r="D105" s="383">
        <v>7899898601788</v>
      </c>
      <c r="E105" s="384">
        <v>21069030</v>
      </c>
      <c r="F105" s="385" t="s">
        <v>405</v>
      </c>
      <c r="G105" s="386" t="s">
        <v>283</v>
      </c>
      <c r="H105" s="386" t="s">
        <v>1126</v>
      </c>
      <c r="I105" s="386">
        <v>0</v>
      </c>
      <c r="J105" s="386" t="s">
        <v>283</v>
      </c>
      <c r="K105" s="386" t="s">
        <v>1127</v>
      </c>
      <c r="L105" s="386" t="s">
        <v>1020</v>
      </c>
      <c r="M105" s="384">
        <v>100</v>
      </c>
      <c r="N105" s="387">
        <v>8.1447995893959479</v>
      </c>
      <c r="O105" s="388">
        <v>23.350241578322496</v>
      </c>
      <c r="P105" s="389" t="s">
        <v>283</v>
      </c>
      <c r="Q105" s="390" t="s">
        <v>283</v>
      </c>
      <c r="R105" s="390" t="s">
        <v>283</v>
      </c>
      <c r="S105" s="390" t="s">
        <v>283</v>
      </c>
      <c r="T105" s="390" t="s">
        <v>283</v>
      </c>
      <c r="U105" s="390">
        <f t="shared" si="32"/>
        <v>23.350241578322496</v>
      </c>
      <c r="V105" s="390" t="s">
        <v>283</v>
      </c>
      <c r="W105" s="390" t="s">
        <v>283</v>
      </c>
      <c r="X105" s="390" t="s">
        <v>283</v>
      </c>
      <c r="Y105" s="390" t="s">
        <v>283</v>
      </c>
      <c r="Z105" s="390" t="s">
        <v>283</v>
      </c>
      <c r="AA105" s="390">
        <f t="shared" si="33"/>
        <v>23.350241578322496</v>
      </c>
      <c r="AB105" s="390" t="s">
        <v>283</v>
      </c>
      <c r="AC105" s="390" t="s">
        <v>283</v>
      </c>
      <c r="AD105" s="390" t="s">
        <v>283</v>
      </c>
      <c r="AE105" s="390" t="s">
        <v>283</v>
      </c>
      <c r="AF105" s="390" t="s">
        <v>283</v>
      </c>
      <c r="AG105" s="390" t="s">
        <v>283</v>
      </c>
      <c r="AH105" s="390" t="s">
        <v>283</v>
      </c>
      <c r="AI105" s="390" t="s">
        <v>283</v>
      </c>
      <c r="AJ105" s="390" t="s">
        <v>283</v>
      </c>
      <c r="AK105" s="390" t="s">
        <v>283</v>
      </c>
      <c r="AL105" s="390" t="s">
        <v>283</v>
      </c>
      <c r="AM105" s="390" t="s">
        <v>283</v>
      </c>
      <c r="AN105" s="390" t="s">
        <v>283</v>
      </c>
      <c r="AO105" s="390" t="s">
        <v>283</v>
      </c>
      <c r="AP105" s="390" t="s">
        <v>283</v>
      </c>
      <c r="AQ105" s="390" t="s">
        <v>283</v>
      </c>
      <c r="AR105" s="390" t="s">
        <v>283</v>
      </c>
      <c r="AS105" s="390">
        <f t="shared" si="34"/>
        <v>23.350241578322496</v>
      </c>
      <c r="AT105" s="390" t="s">
        <v>283</v>
      </c>
      <c r="AU105" s="390" t="s">
        <v>283</v>
      </c>
      <c r="AV105" s="390" t="s">
        <v>283</v>
      </c>
      <c r="AW105" s="390" t="s">
        <v>283</v>
      </c>
      <c r="AX105" s="390" t="s">
        <v>283</v>
      </c>
      <c r="AY105" s="390">
        <f t="shared" si="35"/>
        <v>23.350241578322496</v>
      </c>
      <c r="AZ105" s="390" t="s">
        <v>283</v>
      </c>
      <c r="BA105" s="390" t="s">
        <v>283</v>
      </c>
      <c r="BB105" s="390" t="s">
        <v>283</v>
      </c>
      <c r="BC105" s="390" t="s">
        <v>283</v>
      </c>
      <c r="BD105" s="390" t="s">
        <v>283</v>
      </c>
      <c r="BE105" s="390" t="s">
        <v>283</v>
      </c>
      <c r="BF105" s="390" t="s">
        <v>283</v>
      </c>
      <c r="BG105" s="390" t="s">
        <v>283</v>
      </c>
      <c r="BH105" s="390" t="s">
        <v>283</v>
      </c>
      <c r="BI105" s="390" t="s">
        <v>283</v>
      </c>
      <c r="BJ105" s="390" t="s">
        <v>283</v>
      </c>
      <c r="BK105" s="390" t="s">
        <v>283</v>
      </c>
      <c r="BL105" s="390" t="s">
        <v>283</v>
      </c>
      <c r="BM105" s="390" t="s">
        <v>283</v>
      </c>
      <c r="BN105" s="390" t="s">
        <v>283</v>
      </c>
      <c r="BO105" s="391" t="s">
        <v>28</v>
      </c>
      <c r="BP105" s="391" t="s">
        <v>29</v>
      </c>
      <c r="BQ105" s="383" t="s">
        <v>1127</v>
      </c>
    </row>
    <row r="106" spans="1:69" x14ac:dyDescent="0.25">
      <c r="A106" s="392">
        <v>15000106</v>
      </c>
      <c r="B106" s="381" t="s">
        <v>124</v>
      </c>
      <c r="C106" s="382" t="s">
        <v>421</v>
      </c>
      <c r="D106" s="383">
        <v>7899470800882</v>
      </c>
      <c r="E106" s="384">
        <v>30049099</v>
      </c>
      <c r="F106" s="385" t="s">
        <v>368</v>
      </c>
      <c r="G106" s="386" t="s">
        <v>283</v>
      </c>
      <c r="H106" s="386" t="s">
        <v>1126</v>
      </c>
      <c r="I106" s="386">
        <v>0</v>
      </c>
      <c r="J106" s="386" t="s">
        <v>283</v>
      </c>
      <c r="K106" s="386" t="s">
        <v>1127</v>
      </c>
      <c r="L106" s="386" t="s">
        <v>1020</v>
      </c>
      <c r="M106" s="384">
        <v>50</v>
      </c>
      <c r="N106" s="387">
        <v>15.773885055220036</v>
      </c>
      <c r="O106" s="388">
        <v>46.055441449306088</v>
      </c>
      <c r="P106" s="389" t="s">
        <v>283</v>
      </c>
      <c r="Q106" s="390" t="s">
        <v>283</v>
      </c>
      <c r="R106" s="390" t="s">
        <v>283</v>
      </c>
      <c r="S106" s="390" t="s">
        <v>283</v>
      </c>
      <c r="T106" s="390" t="s">
        <v>283</v>
      </c>
      <c r="U106" s="390">
        <f t="shared" si="32"/>
        <v>46.055441449306088</v>
      </c>
      <c r="V106" s="390" t="s">
        <v>283</v>
      </c>
      <c r="W106" s="390" t="s">
        <v>283</v>
      </c>
      <c r="X106" s="390" t="s">
        <v>283</v>
      </c>
      <c r="Y106" s="390" t="s">
        <v>283</v>
      </c>
      <c r="Z106" s="390" t="s">
        <v>283</v>
      </c>
      <c r="AA106" s="390">
        <f t="shared" si="33"/>
        <v>46.055441449306088</v>
      </c>
      <c r="AB106" s="390" t="s">
        <v>283</v>
      </c>
      <c r="AC106" s="390" t="s">
        <v>283</v>
      </c>
      <c r="AD106" s="390" t="s">
        <v>283</v>
      </c>
      <c r="AE106" s="390" t="s">
        <v>283</v>
      </c>
      <c r="AF106" s="390" t="s">
        <v>283</v>
      </c>
      <c r="AG106" s="390" t="s">
        <v>283</v>
      </c>
      <c r="AH106" s="390" t="s">
        <v>283</v>
      </c>
      <c r="AI106" s="390" t="s">
        <v>283</v>
      </c>
      <c r="AJ106" s="390" t="s">
        <v>283</v>
      </c>
      <c r="AK106" s="390" t="s">
        <v>283</v>
      </c>
      <c r="AL106" s="390" t="s">
        <v>283</v>
      </c>
      <c r="AM106" s="390" t="s">
        <v>283</v>
      </c>
      <c r="AN106" s="390" t="s">
        <v>283</v>
      </c>
      <c r="AO106" s="390" t="s">
        <v>283</v>
      </c>
      <c r="AP106" s="390" t="s">
        <v>283</v>
      </c>
      <c r="AQ106" s="390" t="s">
        <v>283</v>
      </c>
      <c r="AR106" s="390" t="s">
        <v>283</v>
      </c>
      <c r="AS106" s="390">
        <f t="shared" si="34"/>
        <v>46.055441449306088</v>
      </c>
      <c r="AT106" s="390" t="s">
        <v>283</v>
      </c>
      <c r="AU106" s="390" t="s">
        <v>283</v>
      </c>
      <c r="AV106" s="390" t="s">
        <v>283</v>
      </c>
      <c r="AW106" s="390" t="s">
        <v>283</v>
      </c>
      <c r="AX106" s="390" t="s">
        <v>283</v>
      </c>
      <c r="AY106" s="390">
        <f t="shared" si="35"/>
        <v>46.055441449306088</v>
      </c>
      <c r="AZ106" s="390" t="s">
        <v>283</v>
      </c>
      <c r="BA106" s="390" t="s">
        <v>283</v>
      </c>
      <c r="BB106" s="390" t="s">
        <v>283</v>
      </c>
      <c r="BC106" s="390" t="s">
        <v>283</v>
      </c>
      <c r="BD106" s="390" t="s">
        <v>283</v>
      </c>
      <c r="BE106" s="390" t="s">
        <v>283</v>
      </c>
      <c r="BF106" s="390" t="s">
        <v>283</v>
      </c>
      <c r="BG106" s="390" t="s">
        <v>283</v>
      </c>
      <c r="BH106" s="390" t="s">
        <v>283</v>
      </c>
      <c r="BI106" s="390" t="s">
        <v>283</v>
      </c>
      <c r="BJ106" s="390" t="s">
        <v>283</v>
      </c>
      <c r="BK106" s="390" t="s">
        <v>283</v>
      </c>
      <c r="BL106" s="390" t="s">
        <v>283</v>
      </c>
      <c r="BM106" s="390" t="s">
        <v>283</v>
      </c>
      <c r="BN106" s="390" t="s">
        <v>283</v>
      </c>
      <c r="BO106" s="391" t="s">
        <v>52</v>
      </c>
      <c r="BP106" s="391" t="s">
        <v>53</v>
      </c>
      <c r="BQ106" s="383" t="s">
        <v>1127</v>
      </c>
    </row>
    <row r="107" spans="1:69" x14ac:dyDescent="0.25">
      <c r="A107" s="392">
        <v>15000264</v>
      </c>
      <c r="B107" s="381" t="s">
        <v>411</v>
      </c>
      <c r="C107" s="382" t="s">
        <v>422</v>
      </c>
      <c r="D107" s="383">
        <v>7899898601566</v>
      </c>
      <c r="E107" s="384">
        <v>21069030</v>
      </c>
      <c r="F107" s="385" t="s">
        <v>295</v>
      </c>
      <c r="G107" s="386" t="s">
        <v>283</v>
      </c>
      <c r="H107" s="386" t="s">
        <v>1126</v>
      </c>
      <c r="I107" s="386">
        <v>0</v>
      </c>
      <c r="J107" s="386" t="s">
        <v>283</v>
      </c>
      <c r="K107" s="386" t="s">
        <v>1127</v>
      </c>
      <c r="L107" s="386" t="s">
        <v>1020</v>
      </c>
      <c r="M107" s="384">
        <v>100</v>
      </c>
      <c r="N107" s="387">
        <v>11.348724415274217</v>
      </c>
      <c r="O107" s="388">
        <v>32.424926900783476</v>
      </c>
      <c r="P107" s="389" t="s">
        <v>283</v>
      </c>
      <c r="Q107" s="390" t="s">
        <v>283</v>
      </c>
      <c r="R107" s="390" t="s">
        <v>283</v>
      </c>
      <c r="S107" s="390" t="s">
        <v>283</v>
      </c>
      <c r="T107" s="390" t="s">
        <v>283</v>
      </c>
      <c r="U107" s="390">
        <f t="shared" si="32"/>
        <v>32.424926900783476</v>
      </c>
      <c r="V107" s="390" t="s">
        <v>283</v>
      </c>
      <c r="W107" s="390" t="s">
        <v>283</v>
      </c>
      <c r="X107" s="390" t="s">
        <v>283</v>
      </c>
      <c r="Y107" s="390" t="s">
        <v>283</v>
      </c>
      <c r="Z107" s="390" t="s">
        <v>283</v>
      </c>
      <c r="AA107" s="390">
        <f t="shared" si="33"/>
        <v>32.424926900783476</v>
      </c>
      <c r="AB107" s="390" t="s">
        <v>283</v>
      </c>
      <c r="AC107" s="390" t="s">
        <v>283</v>
      </c>
      <c r="AD107" s="390" t="s">
        <v>283</v>
      </c>
      <c r="AE107" s="390" t="s">
        <v>283</v>
      </c>
      <c r="AF107" s="390" t="s">
        <v>283</v>
      </c>
      <c r="AG107" s="390" t="s">
        <v>283</v>
      </c>
      <c r="AH107" s="390" t="s">
        <v>283</v>
      </c>
      <c r="AI107" s="390" t="s">
        <v>283</v>
      </c>
      <c r="AJ107" s="390" t="s">
        <v>283</v>
      </c>
      <c r="AK107" s="390" t="s">
        <v>283</v>
      </c>
      <c r="AL107" s="390" t="s">
        <v>283</v>
      </c>
      <c r="AM107" s="390" t="s">
        <v>283</v>
      </c>
      <c r="AN107" s="390" t="s">
        <v>283</v>
      </c>
      <c r="AO107" s="390" t="s">
        <v>283</v>
      </c>
      <c r="AP107" s="390" t="s">
        <v>283</v>
      </c>
      <c r="AQ107" s="390" t="s">
        <v>283</v>
      </c>
      <c r="AR107" s="390" t="s">
        <v>283</v>
      </c>
      <c r="AS107" s="390">
        <f t="shared" si="34"/>
        <v>32.424926900783476</v>
      </c>
      <c r="AT107" s="390" t="s">
        <v>283</v>
      </c>
      <c r="AU107" s="390" t="s">
        <v>283</v>
      </c>
      <c r="AV107" s="390" t="s">
        <v>283</v>
      </c>
      <c r="AW107" s="390" t="s">
        <v>283</v>
      </c>
      <c r="AX107" s="390" t="s">
        <v>283</v>
      </c>
      <c r="AY107" s="390">
        <f t="shared" si="35"/>
        <v>32.424926900783476</v>
      </c>
      <c r="AZ107" s="390" t="s">
        <v>283</v>
      </c>
      <c r="BA107" s="390" t="s">
        <v>283</v>
      </c>
      <c r="BB107" s="390" t="s">
        <v>283</v>
      </c>
      <c r="BC107" s="390" t="s">
        <v>283</v>
      </c>
      <c r="BD107" s="390" t="s">
        <v>283</v>
      </c>
      <c r="BE107" s="390" t="s">
        <v>283</v>
      </c>
      <c r="BF107" s="390" t="s">
        <v>283</v>
      </c>
      <c r="BG107" s="390" t="s">
        <v>283</v>
      </c>
      <c r="BH107" s="390" t="s">
        <v>283</v>
      </c>
      <c r="BI107" s="390" t="s">
        <v>283</v>
      </c>
      <c r="BJ107" s="390" t="s">
        <v>283</v>
      </c>
      <c r="BK107" s="390" t="s">
        <v>283</v>
      </c>
      <c r="BL107" s="390" t="s">
        <v>283</v>
      </c>
      <c r="BM107" s="390" t="s">
        <v>283</v>
      </c>
      <c r="BN107" s="390" t="s">
        <v>283</v>
      </c>
      <c r="BO107" s="391" t="s">
        <v>28</v>
      </c>
      <c r="BP107" s="391" t="s">
        <v>29</v>
      </c>
      <c r="BQ107" s="383" t="s">
        <v>1127</v>
      </c>
    </row>
    <row r="108" spans="1:69" s="226" customFormat="1" x14ac:dyDescent="0.25">
      <c r="A108" s="392">
        <v>15000426</v>
      </c>
      <c r="B108" s="381" t="s">
        <v>124</v>
      </c>
      <c r="C108" s="382" t="s">
        <v>421</v>
      </c>
      <c r="D108" s="383">
        <v>7899470808314</v>
      </c>
      <c r="E108" s="384" t="s">
        <v>91</v>
      </c>
      <c r="F108" s="385" t="s">
        <v>424</v>
      </c>
      <c r="G108" s="386" t="s">
        <v>283</v>
      </c>
      <c r="H108" s="386" t="s">
        <v>1126</v>
      </c>
      <c r="I108" s="386">
        <v>0</v>
      </c>
      <c r="J108" s="386" t="s">
        <v>283</v>
      </c>
      <c r="K108" s="386" t="s">
        <v>1127</v>
      </c>
      <c r="L108" s="386" t="s">
        <v>1020</v>
      </c>
      <c r="M108" s="384">
        <v>100</v>
      </c>
      <c r="N108" s="387">
        <v>4.7472062835546573</v>
      </c>
      <c r="O108" s="388">
        <v>13.880754052045763</v>
      </c>
      <c r="P108" s="389" t="s">
        <v>283</v>
      </c>
      <c r="Q108" s="390" t="s">
        <v>283</v>
      </c>
      <c r="R108" s="390" t="s">
        <v>283</v>
      </c>
      <c r="S108" s="390" t="s">
        <v>283</v>
      </c>
      <c r="T108" s="390" t="s">
        <v>283</v>
      </c>
      <c r="U108" s="390">
        <f t="shared" si="32"/>
        <v>13.880754052045763</v>
      </c>
      <c r="V108" s="390" t="s">
        <v>283</v>
      </c>
      <c r="W108" s="390" t="s">
        <v>283</v>
      </c>
      <c r="X108" s="390" t="s">
        <v>283</v>
      </c>
      <c r="Y108" s="390" t="s">
        <v>283</v>
      </c>
      <c r="Z108" s="390" t="s">
        <v>283</v>
      </c>
      <c r="AA108" s="390">
        <f t="shared" si="33"/>
        <v>13.880754052045763</v>
      </c>
      <c r="AB108" s="390" t="s">
        <v>283</v>
      </c>
      <c r="AC108" s="390" t="s">
        <v>283</v>
      </c>
      <c r="AD108" s="390" t="s">
        <v>283</v>
      </c>
      <c r="AE108" s="390" t="s">
        <v>283</v>
      </c>
      <c r="AF108" s="390" t="s">
        <v>283</v>
      </c>
      <c r="AG108" s="390" t="s">
        <v>283</v>
      </c>
      <c r="AH108" s="390" t="s">
        <v>283</v>
      </c>
      <c r="AI108" s="390" t="s">
        <v>283</v>
      </c>
      <c r="AJ108" s="390" t="s">
        <v>283</v>
      </c>
      <c r="AK108" s="390" t="s">
        <v>283</v>
      </c>
      <c r="AL108" s="390" t="s">
        <v>283</v>
      </c>
      <c r="AM108" s="390" t="s">
        <v>283</v>
      </c>
      <c r="AN108" s="390" t="s">
        <v>283</v>
      </c>
      <c r="AO108" s="390" t="s">
        <v>283</v>
      </c>
      <c r="AP108" s="390" t="s">
        <v>283</v>
      </c>
      <c r="AQ108" s="390" t="s">
        <v>283</v>
      </c>
      <c r="AR108" s="390" t="s">
        <v>283</v>
      </c>
      <c r="AS108" s="390">
        <f t="shared" si="34"/>
        <v>13.880754052045763</v>
      </c>
      <c r="AT108" s="390" t="s">
        <v>283</v>
      </c>
      <c r="AU108" s="390" t="s">
        <v>283</v>
      </c>
      <c r="AV108" s="390" t="s">
        <v>283</v>
      </c>
      <c r="AW108" s="390" t="s">
        <v>283</v>
      </c>
      <c r="AX108" s="390" t="s">
        <v>283</v>
      </c>
      <c r="AY108" s="390">
        <f t="shared" si="35"/>
        <v>13.880754052045763</v>
      </c>
      <c r="AZ108" s="390" t="s">
        <v>283</v>
      </c>
      <c r="BA108" s="390" t="s">
        <v>283</v>
      </c>
      <c r="BB108" s="390" t="s">
        <v>283</v>
      </c>
      <c r="BC108" s="390" t="s">
        <v>283</v>
      </c>
      <c r="BD108" s="390" t="s">
        <v>283</v>
      </c>
      <c r="BE108" s="390" t="s">
        <v>283</v>
      </c>
      <c r="BF108" s="390" t="s">
        <v>283</v>
      </c>
      <c r="BG108" s="390" t="s">
        <v>283</v>
      </c>
      <c r="BH108" s="390" t="s">
        <v>283</v>
      </c>
      <c r="BI108" s="390" t="s">
        <v>283</v>
      </c>
      <c r="BJ108" s="390" t="s">
        <v>283</v>
      </c>
      <c r="BK108" s="390" t="s">
        <v>283</v>
      </c>
      <c r="BL108" s="390" t="s">
        <v>283</v>
      </c>
      <c r="BM108" s="390" t="s">
        <v>283</v>
      </c>
      <c r="BN108" s="390" t="s">
        <v>283</v>
      </c>
      <c r="BO108" s="391" t="s">
        <v>52</v>
      </c>
      <c r="BP108" s="391" t="s">
        <v>53</v>
      </c>
      <c r="BQ108" s="383" t="s">
        <v>1127</v>
      </c>
    </row>
    <row r="109" spans="1:69" s="226" customFormat="1" x14ac:dyDescent="0.25">
      <c r="A109" s="392">
        <v>15000427</v>
      </c>
      <c r="B109" s="381" t="s">
        <v>124</v>
      </c>
      <c r="C109" s="382" t="s">
        <v>421</v>
      </c>
      <c r="D109" s="383">
        <v>7899470808321</v>
      </c>
      <c r="E109" s="384" t="s">
        <v>91</v>
      </c>
      <c r="F109" s="385" t="s">
        <v>425</v>
      </c>
      <c r="G109" s="386" t="s">
        <v>283</v>
      </c>
      <c r="H109" s="386" t="s">
        <v>1126</v>
      </c>
      <c r="I109" s="386">
        <v>0</v>
      </c>
      <c r="J109" s="386" t="s">
        <v>283</v>
      </c>
      <c r="K109" s="386" t="s">
        <v>1127</v>
      </c>
      <c r="L109" s="386" t="s">
        <v>1020</v>
      </c>
      <c r="M109" s="384">
        <v>100</v>
      </c>
      <c r="N109" s="387">
        <v>4.6610672954607626</v>
      </c>
      <c r="O109" s="388">
        <v>13.479533836358293</v>
      </c>
      <c r="P109" s="389" t="s">
        <v>283</v>
      </c>
      <c r="Q109" s="390" t="s">
        <v>283</v>
      </c>
      <c r="R109" s="390" t="s">
        <v>283</v>
      </c>
      <c r="S109" s="390" t="s">
        <v>283</v>
      </c>
      <c r="T109" s="390" t="s">
        <v>283</v>
      </c>
      <c r="U109" s="390">
        <f t="shared" si="32"/>
        <v>13.479533836358293</v>
      </c>
      <c r="V109" s="390" t="s">
        <v>283</v>
      </c>
      <c r="W109" s="390" t="s">
        <v>283</v>
      </c>
      <c r="X109" s="390" t="s">
        <v>283</v>
      </c>
      <c r="Y109" s="390" t="s">
        <v>283</v>
      </c>
      <c r="Z109" s="390" t="s">
        <v>283</v>
      </c>
      <c r="AA109" s="390">
        <f t="shared" si="33"/>
        <v>13.479533836358293</v>
      </c>
      <c r="AB109" s="390" t="s">
        <v>283</v>
      </c>
      <c r="AC109" s="390" t="s">
        <v>283</v>
      </c>
      <c r="AD109" s="390" t="s">
        <v>283</v>
      </c>
      <c r="AE109" s="390" t="s">
        <v>283</v>
      </c>
      <c r="AF109" s="390" t="s">
        <v>283</v>
      </c>
      <c r="AG109" s="390" t="s">
        <v>283</v>
      </c>
      <c r="AH109" s="390" t="s">
        <v>283</v>
      </c>
      <c r="AI109" s="390" t="s">
        <v>283</v>
      </c>
      <c r="AJ109" s="390" t="s">
        <v>283</v>
      </c>
      <c r="AK109" s="390" t="s">
        <v>283</v>
      </c>
      <c r="AL109" s="390" t="s">
        <v>283</v>
      </c>
      <c r="AM109" s="390" t="s">
        <v>283</v>
      </c>
      <c r="AN109" s="390" t="s">
        <v>283</v>
      </c>
      <c r="AO109" s="390" t="s">
        <v>283</v>
      </c>
      <c r="AP109" s="390" t="s">
        <v>283</v>
      </c>
      <c r="AQ109" s="390" t="s">
        <v>283</v>
      </c>
      <c r="AR109" s="390" t="s">
        <v>283</v>
      </c>
      <c r="AS109" s="390">
        <f t="shared" si="34"/>
        <v>13.479533836358293</v>
      </c>
      <c r="AT109" s="390" t="s">
        <v>283</v>
      </c>
      <c r="AU109" s="390" t="s">
        <v>283</v>
      </c>
      <c r="AV109" s="390" t="s">
        <v>283</v>
      </c>
      <c r="AW109" s="390" t="s">
        <v>283</v>
      </c>
      <c r="AX109" s="390" t="s">
        <v>283</v>
      </c>
      <c r="AY109" s="390">
        <f t="shared" si="35"/>
        <v>13.479533836358293</v>
      </c>
      <c r="AZ109" s="390" t="s">
        <v>283</v>
      </c>
      <c r="BA109" s="390" t="s">
        <v>283</v>
      </c>
      <c r="BB109" s="390" t="s">
        <v>283</v>
      </c>
      <c r="BC109" s="390" t="s">
        <v>283</v>
      </c>
      <c r="BD109" s="390" t="s">
        <v>283</v>
      </c>
      <c r="BE109" s="390" t="s">
        <v>283</v>
      </c>
      <c r="BF109" s="390" t="s">
        <v>283</v>
      </c>
      <c r="BG109" s="390" t="s">
        <v>283</v>
      </c>
      <c r="BH109" s="390" t="s">
        <v>283</v>
      </c>
      <c r="BI109" s="390" t="s">
        <v>283</v>
      </c>
      <c r="BJ109" s="390" t="s">
        <v>283</v>
      </c>
      <c r="BK109" s="390" t="s">
        <v>283</v>
      </c>
      <c r="BL109" s="390" t="s">
        <v>283</v>
      </c>
      <c r="BM109" s="390" t="s">
        <v>283</v>
      </c>
      <c r="BN109" s="390" t="s">
        <v>283</v>
      </c>
      <c r="BO109" s="391" t="s">
        <v>52</v>
      </c>
      <c r="BP109" s="391" t="s">
        <v>53</v>
      </c>
      <c r="BQ109" s="383" t="s">
        <v>1127</v>
      </c>
    </row>
    <row r="110" spans="1:69" s="226" customFormat="1" x14ac:dyDescent="0.25">
      <c r="A110" s="392">
        <v>15000429</v>
      </c>
      <c r="B110" s="381" t="s">
        <v>124</v>
      </c>
      <c r="C110" s="382" t="s">
        <v>421</v>
      </c>
      <c r="D110" s="383">
        <v>7899470808338</v>
      </c>
      <c r="E110" s="384">
        <v>30049045</v>
      </c>
      <c r="F110" s="385" t="s">
        <v>426</v>
      </c>
      <c r="G110" s="386" t="s">
        <v>283</v>
      </c>
      <c r="H110" s="386" t="s">
        <v>1126</v>
      </c>
      <c r="I110" s="386">
        <v>0</v>
      </c>
      <c r="J110" s="386" t="s">
        <v>283</v>
      </c>
      <c r="K110" s="386" t="s">
        <v>1127</v>
      </c>
      <c r="L110" s="386" t="s">
        <v>1020</v>
      </c>
      <c r="M110" s="384">
        <v>200</v>
      </c>
      <c r="N110" s="387">
        <v>2.1706156485266983</v>
      </c>
      <c r="O110" s="388">
        <v>6.3409490404494981</v>
      </c>
      <c r="P110" s="389" t="s">
        <v>283</v>
      </c>
      <c r="Q110" s="390" t="s">
        <v>283</v>
      </c>
      <c r="R110" s="390" t="s">
        <v>283</v>
      </c>
      <c r="S110" s="390" t="s">
        <v>283</v>
      </c>
      <c r="T110" s="390" t="s">
        <v>283</v>
      </c>
      <c r="U110" s="390">
        <f t="shared" si="32"/>
        <v>6.3409490404494981</v>
      </c>
      <c r="V110" s="390" t="s">
        <v>283</v>
      </c>
      <c r="W110" s="390" t="s">
        <v>283</v>
      </c>
      <c r="X110" s="390" t="s">
        <v>283</v>
      </c>
      <c r="Y110" s="390" t="s">
        <v>283</v>
      </c>
      <c r="Z110" s="390" t="s">
        <v>283</v>
      </c>
      <c r="AA110" s="390">
        <f t="shared" si="33"/>
        <v>6.3409490404494981</v>
      </c>
      <c r="AB110" s="390" t="s">
        <v>283</v>
      </c>
      <c r="AC110" s="390" t="s">
        <v>283</v>
      </c>
      <c r="AD110" s="390" t="s">
        <v>283</v>
      </c>
      <c r="AE110" s="390" t="s">
        <v>283</v>
      </c>
      <c r="AF110" s="390" t="s">
        <v>283</v>
      </c>
      <c r="AG110" s="390" t="s">
        <v>283</v>
      </c>
      <c r="AH110" s="390" t="s">
        <v>283</v>
      </c>
      <c r="AI110" s="390" t="s">
        <v>283</v>
      </c>
      <c r="AJ110" s="390" t="s">
        <v>283</v>
      </c>
      <c r="AK110" s="390" t="s">
        <v>283</v>
      </c>
      <c r="AL110" s="390" t="s">
        <v>283</v>
      </c>
      <c r="AM110" s="390" t="s">
        <v>283</v>
      </c>
      <c r="AN110" s="390" t="s">
        <v>283</v>
      </c>
      <c r="AO110" s="390" t="s">
        <v>283</v>
      </c>
      <c r="AP110" s="390" t="s">
        <v>283</v>
      </c>
      <c r="AQ110" s="390" t="s">
        <v>283</v>
      </c>
      <c r="AR110" s="390" t="s">
        <v>283</v>
      </c>
      <c r="AS110" s="390">
        <f t="shared" si="34"/>
        <v>6.3409490404494981</v>
      </c>
      <c r="AT110" s="390" t="s">
        <v>283</v>
      </c>
      <c r="AU110" s="390" t="s">
        <v>283</v>
      </c>
      <c r="AV110" s="390" t="s">
        <v>283</v>
      </c>
      <c r="AW110" s="390" t="s">
        <v>283</v>
      </c>
      <c r="AX110" s="390" t="s">
        <v>283</v>
      </c>
      <c r="AY110" s="390">
        <f t="shared" si="35"/>
        <v>6.3409490404494981</v>
      </c>
      <c r="AZ110" s="390" t="s">
        <v>283</v>
      </c>
      <c r="BA110" s="390" t="s">
        <v>283</v>
      </c>
      <c r="BB110" s="390" t="s">
        <v>283</v>
      </c>
      <c r="BC110" s="390" t="s">
        <v>283</v>
      </c>
      <c r="BD110" s="390" t="s">
        <v>283</v>
      </c>
      <c r="BE110" s="390" t="s">
        <v>283</v>
      </c>
      <c r="BF110" s="390" t="s">
        <v>283</v>
      </c>
      <c r="BG110" s="390" t="s">
        <v>283</v>
      </c>
      <c r="BH110" s="390" t="s">
        <v>283</v>
      </c>
      <c r="BI110" s="390" t="s">
        <v>283</v>
      </c>
      <c r="BJ110" s="390" t="s">
        <v>283</v>
      </c>
      <c r="BK110" s="390" t="s">
        <v>283</v>
      </c>
      <c r="BL110" s="390" t="s">
        <v>283</v>
      </c>
      <c r="BM110" s="390" t="s">
        <v>283</v>
      </c>
      <c r="BN110" s="390" t="s">
        <v>283</v>
      </c>
      <c r="BO110" s="391" t="s">
        <v>52</v>
      </c>
      <c r="BP110" s="391" t="s">
        <v>53</v>
      </c>
      <c r="BQ110" s="383" t="s">
        <v>1127</v>
      </c>
    </row>
    <row r="111" spans="1:69" s="226" customFormat="1" x14ac:dyDescent="0.25">
      <c r="A111" s="392">
        <v>15000364</v>
      </c>
      <c r="B111" s="381" t="s">
        <v>124</v>
      </c>
      <c r="C111" s="382" t="s">
        <v>421</v>
      </c>
      <c r="D111" s="383">
        <v>7899470808130</v>
      </c>
      <c r="E111" s="384">
        <v>30045090</v>
      </c>
      <c r="F111" s="385" t="s">
        <v>373</v>
      </c>
      <c r="G111" s="386" t="s">
        <v>283</v>
      </c>
      <c r="H111" s="386" t="s">
        <v>1126</v>
      </c>
      <c r="I111" s="386">
        <v>0</v>
      </c>
      <c r="J111" s="386" t="s">
        <v>283</v>
      </c>
      <c r="K111" s="386" t="s">
        <v>1127</v>
      </c>
      <c r="L111" s="386" t="s">
        <v>1020</v>
      </c>
      <c r="M111" s="384">
        <v>50</v>
      </c>
      <c r="N111" s="387">
        <v>12.05524759773963</v>
      </c>
      <c r="O111" s="388" t="s">
        <v>283</v>
      </c>
      <c r="P111" s="389">
        <v>0.15809318610288159</v>
      </c>
      <c r="Q111" s="390">
        <v>43</v>
      </c>
      <c r="R111" s="390">
        <v>57.68</v>
      </c>
      <c r="S111" s="390">
        <v>48.86</v>
      </c>
      <c r="T111" s="390">
        <v>65.540000000000006</v>
      </c>
      <c r="U111" s="390">
        <v>51.81</v>
      </c>
      <c r="V111" s="390">
        <v>69.5</v>
      </c>
      <c r="W111" s="390">
        <v>52.12</v>
      </c>
      <c r="X111" s="390">
        <v>69.92</v>
      </c>
      <c r="Y111" s="390">
        <v>52.44</v>
      </c>
      <c r="Z111" s="390">
        <v>70.349999999999994</v>
      </c>
      <c r="AA111" s="390">
        <v>53.09</v>
      </c>
      <c r="AB111" s="390">
        <v>71.22</v>
      </c>
      <c r="AC111" s="390">
        <v>53.42</v>
      </c>
      <c r="AD111" s="390">
        <v>71.66</v>
      </c>
      <c r="AE111" s="390">
        <v>53.75</v>
      </c>
      <c r="AF111" s="390">
        <v>72.099999999999994</v>
      </c>
      <c r="AG111" s="390">
        <v>54.09</v>
      </c>
      <c r="AH111" s="390">
        <v>72.56</v>
      </c>
      <c r="AI111" s="390">
        <v>54.43</v>
      </c>
      <c r="AJ111" s="390">
        <v>73.02</v>
      </c>
      <c r="AK111" s="390">
        <v>55.13</v>
      </c>
      <c r="AL111" s="390">
        <v>73.95</v>
      </c>
      <c r="AM111" s="390">
        <v>55.48</v>
      </c>
      <c r="AN111" s="390">
        <v>74.42</v>
      </c>
      <c r="AO111" s="390">
        <v>55.85</v>
      </c>
      <c r="AP111" s="390">
        <v>74.92</v>
      </c>
      <c r="AQ111" s="390">
        <v>43.62</v>
      </c>
      <c r="AR111" s="390">
        <v>60.3</v>
      </c>
      <c r="AS111" s="390">
        <v>46.26</v>
      </c>
      <c r="AT111" s="390">
        <v>63.95</v>
      </c>
      <c r="AU111" s="390">
        <v>46.54</v>
      </c>
      <c r="AV111" s="390">
        <v>64.34</v>
      </c>
      <c r="AW111" s="390">
        <v>46.82</v>
      </c>
      <c r="AX111" s="390">
        <v>64.73</v>
      </c>
      <c r="AY111" s="390">
        <v>47.4</v>
      </c>
      <c r="AZ111" s="390">
        <v>65.53</v>
      </c>
      <c r="BA111" s="390">
        <v>47.7</v>
      </c>
      <c r="BB111" s="390">
        <v>65.94</v>
      </c>
      <c r="BC111" s="390">
        <v>47.99</v>
      </c>
      <c r="BD111" s="390">
        <v>66.34</v>
      </c>
      <c r="BE111" s="390">
        <v>48.29</v>
      </c>
      <c r="BF111" s="390">
        <v>66.760000000000005</v>
      </c>
      <c r="BG111" s="390">
        <v>48.6</v>
      </c>
      <c r="BH111" s="390">
        <v>67.19</v>
      </c>
      <c r="BI111" s="390">
        <v>49.22</v>
      </c>
      <c r="BJ111" s="390">
        <v>68.040000000000006</v>
      </c>
      <c r="BK111" s="390">
        <v>49.54</v>
      </c>
      <c r="BL111" s="390">
        <v>68.489999999999995</v>
      </c>
      <c r="BM111" s="390">
        <v>49.87</v>
      </c>
      <c r="BN111" s="390">
        <v>68.94</v>
      </c>
      <c r="BO111" s="391" t="s">
        <v>52</v>
      </c>
      <c r="BP111" s="391" t="s">
        <v>55</v>
      </c>
      <c r="BQ111" s="383" t="s">
        <v>1128</v>
      </c>
    </row>
    <row r="112" spans="1:69" s="226" customFormat="1" x14ac:dyDescent="0.25">
      <c r="A112" s="392">
        <v>15000274</v>
      </c>
      <c r="B112" s="381" t="s">
        <v>124</v>
      </c>
      <c r="C112" s="382" t="s">
        <v>421</v>
      </c>
      <c r="D112" s="383">
        <v>7899470807751</v>
      </c>
      <c r="E112" s="384">
        <v>30045090</v>
      </c>
      <c r="F112" s="385" t="s">
        <v>423</v>
      </c>
      <c r="G112" s="386" t="s">
        <v>283</v>
      </c>
      <c r="H112" s="386" t="s">
        <v>1126</v>
      </c>
      <c r="I112" s="386">
        <v>0</v>
      </c>
      <c r="J112" s="386" t="s">
        <v>283</v>
      </c>
      <c r="K112" s="386" t="s">
        <v>1127</v>
      </c>
      <c r="L112" s="386" t="s">
        <v>1020</v>
      </c>
      <c r="M112" s="384">
        <v>50</v>
      </c>
      <c r="N112" s="387">
        <v>4.066755412560016</v>
      </c>
      <c r="O112" s="388" t="s">
        <v>283</v>
      </c>
      <c r="P112" s="389">
        <v>0.15786082474226792</v>
      </c>
      <c r="Q112" s="390">
        <v>17.97</v>
      </c>
      <c r="R112" s="390">
        <v>24.11</v>
      </c>
      <c r="S112" s="390">
        <v>20.420000000000002</v>
      </c>
      <c r="T112" s="390">
        <v>27.39</v>
      </c>
      <c r="U112" s="390">
        <v>21.65</v>
      </c>
      <c r="V112" s="390">
        <v>29.04</v>
      </c>
      <c r="W112" s="390">
        <v>21.78</v>
      </c>
      <c r="X112" s="390">
        <v>29.22</v>
      </c>
      <c r="Y112" s="390">
        <v>21.91</v>
      </c>
      <c r="Z112" s="390">
        <v>29.39</v>
      </c>
      <c r="AA112" s="390">
        <v>22.18</v>
      </c>
      <c r="AB112" s="390">
        <v>29.75</v>
      </c>
      <c r="AC112" s="390">
        <v>22.32</v>
      </c>
      <c r="AD112" s="390">
        <v>29.94</v>
      </c>
      <c r="AE112" s="390">
        <v>22.46</v>
      </c>
      <c r="AF112" s="390">
        <v>30.13</v>
      </c>
      <c r="AG112" s="390">
        <v>22.6</v>
      </c>
      <c r="AH112" s="390">
        <v>30.32</v>
      </c>
      <c r="AI112" s="390">
        <v>22.74</v>
      </c>
      <c r="AJ112" s="390">
        <v>30.5</v>
      </c>
      <c r="AK112" s="390">
        <v>23.03</v>
      </c>
      <c r="AL112" s="390">
        <v>30.89</v>
      </c>
      <c r="AM112" s="390">
        <v>23.18</v>
      </c>
      <c r="AN112" s="390">
        <v>31.1</v>
      </c>
      <c r="AO112" s="390">
        <v>23.33</v>
      </c>
      <c r="AP112" s="390">
        <v>31.3</v>
      </c>
      <c r="AQ112" s="390">
        <v>18.23</v>
      </c>
      <c r="AR112" s="390">
        <v>25.2</v>
      </c>
      <c r="AS112" s="390">
        <v>19.329999999999998</v>
      </c>
      <c r="AT112" s="390">
        <v>26.72</v>
      </c>
      <c r="AU112" s="390">
        <v>19.45</v>
      </c>
      <c r="AV112" s="390">
        <v>26.89</v>
      </c>
      <c r="AW112" s="390">
        <v>19.559999999999999</v>
      </c>
      <c r="AX112" s="390">
        <v>27.04</v>
      </c>
      <c r="AY112" s="390">
        <v>19.8</v>
      </c>
      <c r="AZ112" s="390">
        <v>27.37</v>
      </c>
      <c r="BA112" s="390">
        <v>19.93</v>
      </c>
      <c r="BB112" s="390">
        <v>27.55</v>
      </c>
      <c r="BC112" s="390">
        <v>20.05</v>
      </c>
      <c r="BD112" s="390">
        <v>27.72</v>
      </c>
      <c r="BE112" s="390">
        <v>20.18</v>
      </c>
      <c r="BF112" s="390">
        <v>27.9</v>
      </c>
      <c r="BG112" s="390">
        <v>20.3</v>
      </c>
      <c r="BH112" s="390">
        <v>28.06</v>
      </c>
      <c r="BI112" s="390">
        <v>20.56</v>
      </c>
      <c r="BJ112" s="390">
        <v>28.42</v>
      </c>
      <c r="BK112" s="390">
        <v>20.7</v>
      </c>
      <c r="BL112" s="390">
        <v>28.62</v>
      </c>
      <c r="BM112" s="390">
        <v>20.83</v>
      </c>
      <c r="BN112" s="390">
        <v>28.8</v>
      </c>
      <c r="BO112" s="391" t="s">
        <v>52</v>
      </c>
      <c r="BP112" s="391" t="s">
        <v>55</v>
      </c>
      <c r="BQ112" s="383" t="s">
        <v>1128</v>
      </c>
    </row>
    <row r="113" spans="1:69" s="226" customFormat="1" x14ac:dyDescent="0.25">
      <c r="A113" s="392">
        <v>15000179</v>
      </c>
      <c r="B113" s="381" t="s">
        <v>124</v>
      </c>
      <c r="C113" s="382" t="s">
        <v>421</v>
      </c>
      <c r="D113" s="383">
        <v>7898133136450</v>
      </c>
      <c r="E113" s="384">
        <v>30049099</v>
      </c>
      <c r="F113" s="385" t="s">
        <v>374</v>
      </c>
      <c r="G113" s="386" t="s">
        <v>283</v>
      </c>
      <c r="H113" s="386" t="s">
        <v>1126</v>
      </c>
      <c r="I113" s="386">
        <v>0</v>
      </c>
      <c r="J113" s="386" t="s">
        <v>283</v>
      </c>
      <c r="K113" s="386" t="s">
        <v>1127</v>
      </c>
      <c r="L113" s="386" t="s">
        <v>1020</v>
      </c>
      <c r="M113" s="384">
        <v>50</v>
      </c>
      <c r="N113" s="387">
        <v>13.762698753512645</v>
      </c>
      <c r="O113" s="388" t="s">
        <v>283</v>
      </c>
      <c r="P113" s="389">
        <v>0.1515701579233979</v>
      </c>
      <c r="Q113" s="390">
        <v>63.44</v>
      </c>
      <c r="R113" s="390">
        <v>85.1</v>
      </c>
      <c r="S113" s="390">
        <v>72.09</v>
      </c>
      <c r="T113" s="390">
        <v>96.71</v>
      </c>
      <c r="U113" s="390">
        <v>76.44</v>
      </c>
      <c r="V113" s="390">
        <v>102.54</v>
      </c>
      <c r="W113" s="390">
        <v>76.900000000000006</v>
      </c>
      <c r="X113" s="390">
        <v>103.16</v>
      </c>
      <c r="Y113" s="390">
        <v>77.37</v>
      </c>
      <c r="Z113" s="390">
        <v>103.79</v>
      </c>
      <c r="AA113" s="390">
        <v>78.33</v>
      </c>
      <c r="AB113" s="390">
        <v>105.08</v>
      </c>
      <c r="AC113" s="390">
        <v>78.81</v>
      </c>
      <c r="AD113" s="390">
        <v>105.72</v>
      </c>
      <c r="AE113" s="390">
        <v>79.3</v>
      </c>
      <c r="AF113" s="390">
        <v>106.38</v>
      </c>
      <c r="AG113" s="390">
        <v>79.8</v>
      </c>
      <c r="AH113" s="390">
        <v>107.05</v>
      </c>
      <c r="AI113" s="390">
        <v>80.31</v>
      </c>
      <c r="AJ113" s="390">
        <v>107.73</v>
      </c>
      <c r="AK113" s="390">
        <v>81.34</v>
      </c>
      <c r="AL113" s="390">
        <v>109.11</v>
      </c>
      <c r="AM113" s="390">
        <v>81.86</v>
      </c>
      <c r="AN113" s="390">
        <v>109.81</v>
      </c>
      <c r="AO113" s="390">
        <v>82.39</v>
      </c>
      <c r="AP113" s="390">
        <v>110.52</v>
      </c>
      <c r="AQ113" s="390">
        <v>64.37</v>
      </c>
      <c r="AR113" s="390">
        <v>88.99</v>
      </c>
      <c r="AS113" s="390">
        <v>68.25</v>
      </c>
      <c r="AT113" s="390">
        <v>94.35</v>
      </c>
      <c r="AU113" s="390">
        <v>68.66</v>
      </c>
      <c r="AV113" s="390">
        <v>94.92</v>
      </c>
      <c r="AW113" s="390">
        <v>69.08</v>
      </c>
      <c r="AX113" s="390">
        <v>95.5</v>
      </c>
      <c r="AY113" s="390">
        <v>69.94</v>
      </c>
      <c r="AZ113" s="390">
        <v>96.69</v>
      </c>
      <c r="BA113" s="390">
        <v>70.37</v>
      </c>
      <c r="BB113" s="390">
        <v>97.28</v>
      </c>
      <c r="BC113" s="390">
        <v>70.8</v>
      </c>
      <c r="BD113" s="390">
        <v>97.88</v>
      </c>
      <c r="BE113" s="390">
        <v>71.25</v>
      </c>
      <c r="BF113" s="390">
        <v>98.5</v>
      </c>
      <c r="BG113" s="390">
        <v>71.709999999999994</v>
      </c>
      <c r="BH113" s="390">
        <v>99.13</v>
      </c>
      <c r="BI113" s="390">
        <v>72.62</v>
      </c>
      <c r="BJ113" s="390">
        <v>100.39</v>
      </c>
      <c r="BK113" s="390">
        <v>73.09</v>
      </c>
      <c r="BL113" s="390">
        <v>101.04</v>
      </c>
      <c r="BM113" s="390">
        <v>73.56</v>
      </c>
      <c r="BN113" s="390">
        <v>101.69</v>
      </c>
      <c r="BO113" s="391" t="s">
        <v>52</v>
      </c>
      <c r="BP113" s="391" t="s">
        <v>55</v>
      </c>
      <c r="BQ113" s="383" t="s">
        <v>1128</v>
      </c>
    </row>
    <row r="114" spans="1:69" s="226" customFormat="1" x14ac:dyDescent="0.25">
      <c r="A114" s="392">
        <v>15000180</v>
      </c>
      <c r="B114" s="381" t="s">
        <v>124</v>
      </c>
      <c r="C114" s="382" t="s">
        <v>421</v>
      </c>
      <c r="D114" s="383">
        <v>7899470803975</v>
      </c>
      <c r="E114" s="384">
        <v>30049099</v>
      </c>
      <c r="F114" s="385" t="s">
        <v>375</v>
      </c>
      <c r="G114" s="386" t="s">
        <v>283</v>
      </c>
      <c r="H114" s="386" t="s">
        <v>1126</v>
      </c>
      <c r="I114" s="386">
        <v>0</v>
      </c>
      <c r="J114" s="386" t="s">
        <v>283</v>
      </c>
      <c r="K114" s="386" t="s">
        <v>1127</v>
      </c>
      <c r="L114" s="386" t="s">
        <v>1020</v>
      </c>
      <c r="M114" s="384">
        <v>50</v>
      </c>
      <c r="N114" s="387">
        <v>22.117770636473761</v>
      </c>
      <c r="O114" s="388" t="s">
        <v>283</v>
      </c>
      <c r="P114" s="389">
        <v>0.15809876959379743</v>
      </c>
      <c r="Q114" s="390">
        <v>68.709999999999994</v>
      </c>
      <c r="R114" s="390">
        <v>92.17</v>
      </c>
      <c r="S114" s="390">
        <v>78.08</v>
      </c>
      <c r="T114" s="390">
        <v>104.74</v>
      </c>
      <c r="U114" s="390">
        <v>82.78</v>
      </c>
      <c r="V114" s="390">
        <v>111.05</v>
      </c>
      <c r="W114" s="390">
        <v>83.28</v>
      </c>
      <c r="X114" s="390">
        <v>111.72</v>
      </c>
      <c r="Y114" s="390">
        <v>83.79</v>
      </c>
      <c r="Z114" s="390">
        <v>112.4</v>
      </c>
      <c r="AA114" s="390">
        <v>84.82</v>
      </c>
      <c r="AB114" s="390">
        <v>113.78</v>
      </c>
      <c r="AC114" s="390">
        <v>85.35</v>
      </c>
      <c r="AD114" s="390">
        <v>114.49</v>
      </c>
      <c r="AE114" s="390">
        <v>85.88</v>
      </c>
      <c r="AF114" s="390">
        <v>115.2</v>
      </c>
      <c r="AG114" s="390">
        <v>86.42</v>
      </c>
      <c r="AH114" s="390">
        <v>115.93</v>
      </c>
      <c r="AI114" s="390">
        <v>86.97</v>
      </c>
      <c r="AJ114" s="390">
        <v>116.67</v>
      </c>
      <c r="AK114" s="390">
        <v>88.09</v>
      </c>
      <c r="AL114" s="390">
        <v>118.17</v>
      </c>
      <c r="AM114" s="390">
        <v>88.66</v>
      </c>
      <c r="AN114" s="390">
        <v>118.93</v>
      </c>
      <c r="AO114" s="390">
        <v>89.23</v>
      </c>
      <c r="AP114" s="390">
        <v>119.7</v>
      </c>
      <c r="AQ114" s="390">
        <v>69.709999999999994</v>
      </c>
      <c r="AR114" s="390">
        <v>96.37</v>
      </c>
      <c r="AS114" s="390">
        <v>73.91</v>
      </c>
      <c r="AT114" s="390">
        <v>102.18</v>
      </c>
      <c r="AU114" s="390">
        <v>74.36</v>
      </c>
      <c r="AV114" s="390">
        <v>102.8</v>
      </c>
      <c r="AW114" s="390">
        <v>74.81</v>
      </c>
      <c r="AX114" s="390">
        <v>103.42</v>
      </c>
      <c r="AY114" s="390">
        <v>75.73</v>
      </c>
      <c r="AZ114" s="390">
        <v>104.69</v>
      </c>
      <c r="BA114" s="390">
        <v>76.209999999999994</v>
      </c>
      <c r="BB114" s="390">
        <v>105.36</v>
      </c>
      <c r="BC114" s="390">
        <v>76.680000000000007</v>
      </c>
      <c r="BD114" s="390">
        <v>106.01</v>
      </c>
      <c r="BE114" s="390">
        <v>77.16</v>
      </c>
      <c r="BF114" s="390">
        <v>106.67</v>
      </c>
      <c r="BG114" s="390">
        <v>77.650000000000006</v>
      </c>
      <c r="BH114" s="390">
        <v>107.35</v>
      </c>
      <c r="BI114" s="390">
        <v>78.650000000000006</v>
      </c>
      <c r="BJ114" s="390">
        <v>108.73</v>
      </c>
      <c r="BK114" s="390">
        <v>79.16</v>
      </c>
      <c r="BL114" s="390">
        <v>109.43</v>
      </c>
      <c r="BM114" s="390">
        <v>79.67</v>
      </c>
      <c r="BN114" s="390">
        <v>110.14</v>
      </c>
      <c r="BO114" s="391" t="s">
        <v>52</v>
      </c>
      <c r="BP114" s="391" t="s">
        <v>55</v>
      </c>
      <c r="BQ114" s="383" t="s">
        <v>1128</v>
      </c>
    </row>
    <row r="115" spans="1:69" s="226" customFormat="1" x14ac:dyDescent="0.25">
      <c r="A115" s="392">
        <v>15000446</v>
      </c>
      <c r="B115" s="381" t="s">
        <v>411</v>
      </c>
      <c r="C115" s="382" t="s">
        <v>422</v>
      </c>
      <c r="D115" s="383">
        <v>7899898602136</v>
      </c>
      <c r="E115" s="394">
        <v>21069030</v>
      </c>
      <c r="F115" s="385" t="s">
        <v>376</v>
      </c>
      <c r="G115" s="386" t="s">
        <v>283</v>
      </c>
      <c r="H115" s="386" t="s">
        <v>1126</v>
      </c>
      <c r="I115" s="386">
        <v>0</v>
      </c>
      <c r="J115" s="386" t="s">
        <v>283</v>
      </c>
      <c r="K115" s="386" t="s">
        <v>1127</v>
      </c>
      <c r="L115" s="386" t="s">
        <v>1020</v>
      </c>
      <c r="M115" s="384">
        <v>50</v>
      </c>
      <c r="N115" s="387">
        <v>12.624571792099866</v>
      </c>
      <c r="O115" s="388">
        <v>36.478442722300784</v>
      </c>
      <c r="P115" s="389" t="s">
        <v>283</v>
      </c>
      <c r="Q115" s="390" t="s">
        <v>283</v>
      </c>
      <c r="R115" s="390" t="s">
        <v>283</v>
      </c>
      <c r="S115" s="390" t="s">
        <v>283</v>
      </c>
      <c r="T115" s="390" t="s">
        <v>283</v>
      </c>
      <c r="U115" s="390">
        <f t="shared" ref="U115:U126" si="36">O115</f>
        <v>36.478442722300784</v>
      </c>
      <c r="V115" s="390" t="s">
        <v>283</v>
      </c>
      <c r="W115" s="390" t="s">
        <v>283</v>
      </c>
      <c r="X115" s="390" t="s">
        <v>283</v>
      </c>
      <c r="Y115" s="390" t="s">
        <v>283</v>
      </c>
      <c r="Z115" s="390" t="s">
        <v>283</v>
      </c>
      <c r="AA115" s="390">
        <f t="shared" ref="AA115:AA126" si="37">O115</f>
        <v>36.478442722300784</v>
      </c>
      <c r="AB115" s="390" t="s">
        <v>283</v>
      </c>
      <c r="AC115" s="390" t="s">
        <v>283</v>
      </c>
      <c r="AD115" s="390" t="s">
        <v>283</v>
      </c>
      <c r="AE115" s="390" t="s">
        <v>283</v>
      </c>
      <c r="AF115" s="390" t="s">
        <v>283</v>
      </c>
      <c r="AG115" s="390" t="s">
        <v>283</v>
      </c>
      <c r="AH115" s="390" t="s">
        <v>283</v>
      </c>
      <c r="AI115" s="390" t="s">
        <v>283</v>
      </c>
      <c r="AJ115" s="390" t="s">
        <v>283</v>
      </c>
      <c r="AK115" s="390" t="s">
        <v>283</v>
      </c>
      <c r="AL115" s="390" t="s">
        <v>283</v>
      </c>
      <c r="AM115" s="390" t="s">
        <v>283</v>
      </c>
      <c r="AN115" s="390" t="s">
        <v>283</v>
      </c>
      <c r="AO115" s="390" t="s">
        <v>283</v>
      </c>
      <c r="AP115" s="390" t="s">
        <v>283</v>
      </c>
      <c r="AQ115" s="390" t="s">
        <v>283</v>
      </c>
      <c r="AR115" s="390" t="s">
        <v>283</v>
      </c>
      <c r="AS115" s="390">
        <f t="shared" ref="AS115:AS126" si="38">O115</f>
        <v>36.478442722300784</v>
      </c>
      <c r="AT115" s="390" t="s">
        <v>283</v>
      </c>
      <c r="AU115" s="390" t="s">
        <v>283</v>
      </c>
      <c r="AV115" s="390" t="s">
        <v>283</v>
      </c>
      <c r="AW115" s="390" t="s">
        <v>283</v>
      </c>
      <c r="AX115" s="390" t="s">
        <v>283</v>
      </c>
      <c r="AY115" s="390">
        <f t="shared" ref="AY115:AY126" si="39">O115</f>
        <v>36.478442722300784</v>
      </c>
      <c r="AZ115" s="390" t="s">
        <v>283</v>
      </c>
      <c r="BA115" s="390" t="s">
        <v>283</v>
      </c>
      <c r="BB115" s="390" t="s">
        <v>283</v>
      </c>
      <c r="BC115" s="390" t="s">
        <v>283</v>
      </c>
      <c r="BD115" s="390" t="s">
        <v>283</v>
      </c>
      <c r="BE115" s="390" t="s">
        <v>283</v>
      </c>
      <c r="BF115" s="390" t="s">
        <v>283</v>
      </c>
      <c r="BG115" s="390" t="s">
        <v>283</v>
      </c>
      <c r="BH115" s="390" t="s">
        <v>283</v>
      </c>
      <c r="BI115" s="390" t="s">
        <v>283</v>
      </c>
      <c r="BJ115" s="390" t="s">
        <v>283</v>
      </c>
      <c r="BK115" s="390" t="s">
        <v>283</v>
      </c>
      <c r="BL115" s="390" t="s">
        <v>283</v>
      </c>
      <c r="BM115" s="390" t="s">
        <v>283</v>
      </c>
      <c r="BN115" s="390" t="s">
        <v>283</v>
      </c>
      <c r="BO115" s="391" t="s">
        <v>28</v>
      </c>
      <c r="BP115" s="391" t="s">
        <v>29</v>
      </c>
      <c r="BQ115" s="383" t="s">
        <v>1127</v>
      </c>
    </row>
    <row r="116" spans="1:69" s="226" customFormat="1" x14ac:dyDescent="0.25">
      <c r="A116" s="392">
        <v>15000399</v>
      </c>
      <c r="B116" s="381" t="s">
        <v>411</v>
      </c>
      <c r="C116" s="382" t="s">
        <v>422</v>
      </c>
      <c r="D116" s="383">
        <v>7899898601948</v>
      </c>
      <c r="E116" s="383">
        <v>21069030</v>
      </c>
      <c r="F116" s="385" t="s">
        <v>415</v>
      </c>
      <c r="G116" s="386" t="s">
        <v>283</v>
      </c>
      <c r="H116" s="386" t="s">
        <v>1126</v>
      </c>
      <c r="I116" s="386">
        <v>0</v>
      </c>
      <c r="J116" s="386" t="s">
        <v>283</v>
      </c>
      <c r="K116" s="386" t="s">
        <v>1127</v>
      </c>
      <c r="L116" s="386" t="s">
        <v>1020</v>
      </c>
      <c r="M116" s="384">
        <v>50</v>
      </c>
      <c r="N116" s="387">
        <v>9.4072142435555524</v>
      </c>
      <c r="O116" s="388">
        <v>27.136194933333321</v>
      </c>
      <c r="P116" s="389" t="s">
        <v>283</v>
      </c>
      <c r="Q116" s="390" t="s">
        <v>283</v>
      </c>
      <c r="R116" s="390" t="s">
        <v>283</v>
      </c>
      <c r="S116" s="390" t="s">
        <v>283</v>
      </c>
      <c r="T116" s="390" t="s">
        <v>283</v>
      </c>
      <c r="U116" s="390">
        <f t="shared" si="36"/>
        <v>27.136194933333321</v>
      </c>
      <c r="V116" s="390" t="s">
        <v>283</v>
      </c>
      <c r="W116" s="390" t="s">
        <v>283</v>
      </c>
      <c r="X116" s="390" t="s">
        <v>283</v>
      </c>
      <c r="Y116" s="390" t="s">
        <v>283</v>
      </c>
      <c r="Z116" s="390" t="s">
        <v>283</v>
      </c>
      <c r="AA116" s="390">
        <f t="shared" si="37"/>
        <v>27.136194933333321</v>
      </c>
      <c r="AB116" s="390" t="s">
        <v>283</v>
      </c>
      <c r="AC116" s="390" t="s">
        <v>283</v>
      </c>
      <c r="AD116" s="390" t="s">
        <v>283</v>
      </c>
      <c r="AE116" s="390" t="s">
        <v>283</v>
      </c>
      <c r="AF116" s="390" t="s">
        <v>283</v>
      </c>
      <c r="AG116" s="390" t="s">
        <v>283</v>
      </c>
      <c r="AH116" s="390" t="s">
        <v>283</v>
      </c>
      <c r="AI116" s="390" t="s">
        <v>283</v>
      </c>
      <c r="AJ116" s="390" t="s">
        <v>283</v>
      </c>
      <c r="AK116" s="390" t="s">
        <v>283</v>
      </c>
      <c r="AL116" s="390" t="s">
        <v>283</v>
      </c>
      <c r="AM116" s="390" t="s">
        <v>283</v>
      </c>
      <c r="AN116" s="390" t="s">
        <v>283</v>
      </c>
      <c r="AO116" s="390" t="s">
        <v>283</v>
      </c>
      <c r="AP116" s="390" t="s">
        <v>283</v>
      </c>
      <c r="AQ116" s="390" t="s">
        <v>283</v>
      </c>
      <c r="AR116" s="390" t="s">
        <v>283</v>
      </c>
      <c r="AS116" s="390">
        <f t="shared" si="38"/>
        <v>27.136194933333321</v>
      </c>
      <c r="AT116" s="390" t="s">
        <v>283</v>
      </c>
      <c r="AU116" s="390" t="s">
        <v>283</v>
      </c>
      <c r="AV116" s="390" t="s">
        <v>283</v>
      </c>
      <c r="AW116" s="390" t="s">
        <v>283</v>
      </c>
      <c r="AX116" s="390" t="s">
        <v>283</v>
      </c>
      <c r="AY116" s="390">
        <f t="shared" si="39"/>
        <v>27.136194933333321</v>
      </c>
      <c r="AZ116" s="390" t="s">
        <v>283</v>
      </c>
      <c r="BA116" s="390" t="s">
        <v>283</v>
      </c>
      <c r="BB116" s="390" t="s">
        <v>283</v>
      </c>
      <c r="BC116" s="390" t="s">
        <v>283</v>
      </c>
      <c r="BD116" s="390" t="s">
        <v>283</v>
      </c>
      <c r="BE116" s="390" t="s">
        <v>283</v>
      </c>
      <c r="BF116" s="390" t="s">
        <v>283</v>
      </c>
      <c r="BG116" s="390" t="s">
        <v>283</v>
      </c>
      <c r="BH116" s="390" t="s">
        <v>283</v>
      </c>
      <c r="BI116" s="390" t="s">
        <v>283</v>
      </c>
      <c r="BJ116" s="390" t="s">
        <v>283</v>
      </c>
      <c r="BK116" s="390" t="s">
        <v>283</v>
      </c>
      <c r="BL116" s="390" t="s">
        <v>283</v>
      </c>
      <c r="BM116" s="390" t="s">
        <v>283</v>
      </c>
      <c r="BN116" s="390" t="s">
        <v>283</v>
      </c>
      <c r="BO116" s="391" t="s">
        <v>28</v>
      </c>
      <c r="BP116" s="391" t="s">
        <v>29</v>
      </c>
      <c r="BQ116" s="383" t="s">
        <v>1127</v>
      </c>
    </row>
    <row r="117" spans="1:69" s="226" customFormat="1" x14ac:dyDescent="0.25">
      <c r="A117" s="392">
        <v>15000382</v>
      </c>
      <c r="B117" s="381" t="s">
        <v>411</v>
      </c>
      <c r="C117" s="382" t="s">
        <v>422</v>
      </c>
      <c r="D117" s="383">
        <v>7899898601894</v>
      </c>
      <c r="E117" s="383">
        <v>21069030</v>
      </c>
      <c r="F117" s="385" t="s">
        <v>414</v>
      </c>
      <c r="G117" s="386" t="s">
        <v>283</v>
      </c>
      <c r="H117" s="386" t="s">
        <v>1126</v>
      </c>
      <c r="I117" s="386">
        <v>0</v>
      </c>
      <c r="J117" s="386" t="s">
        <v>283</v>
      </c>
      <c r="K117" s="386" t="s">
        <v>1127</v>
      </c>
      <c r="L117" s="386" t="s">
        <v>1020</v>
      </c>
      <c r="M117" s="384">
        <v>50</v>
      </c>
      <c r="N117" s="387">
        <v>12.551456218888887</v>
      </c>
      <c r="O117" s="388">
        <v>36.206123708333337</v>
      </c>
      <c r="P117" s="389" t="s">
        <v>283</v>
      </c>
      <c r="Q117" s="390" t="s">
        <v>283</v>
      </c>
      <c r="R117" s="390" t="s">
        <v>283</v>
      </c>
      <c r="S117" s="390" t="s">
        <v>283</v>
      </c>
      <c r="T117" s="390" t="s">
        <v>283</v>
      </c>
      <c r="U117" s="390">
        <f t="shared" si="36"/>
        <v>36.206123708333337</v>
      </c>
      <c r="V117" s="390" t="s">
        <v>283</v>
      </c>
      <c r="W117" s="390" t="s">
        <v>283</v>
      </c>
      <c r="X117" s="390" t="s">
        <v>283</v>
      </c>
      <c r="Y117" s="390" t="s">
        <v>283</v>
      </c>
      <c r="Z117" s="390" t="s">
        <v>283</v>
      </c>
      <c r="AA117" s="390">
        <f t="shared" si="37"/>
        <v>36.206123708333337</v>
      </c>
      <c r="AB117" s="390" t="s">
        <v>283</v>
      </c>
      <c r="AC117" s="390" t="s">
        <v>283</v>
      </c>
      <c r="AD117" s="390" t="s">
        <v>283</v>
      </c>
      <c r="AE117" s="390" t="s">
        <v>283</v>
      </c>
      <c r="AF117" s="390" t="s">
        <v>283</v>
      </c>
      <c r="AG117" s="390" t="s">
        <v>283</v>
      </c>
      <c r="AH117" s="390" t="s">
        <v>283</v>
      </c>
      <c r="AI117" s="390" t="s">
        <v>283</v>
      </c>
      <c r="AJ117" s="390" t="s">
        <v>283</v>
      </c>
      <c r="AK117" s="390" t="s">
        <v>283</v>
      </c>
      <c r="AL117" s="390" t="s">
        <v>283</v>
      </c>
      <c r="AM117" s="390" t="s">
        <v>283</v>
      </c>
      <c r="AN117" s="390" t="s">
        <v>283</v>
      </c>
      <c r="AO117" s="390" t="s">
        <v>283</v>
      </c>
      <c r="AP117" s="390" t="s">
        <v>283</v>
      </c>
      <c r="AQ117" s="390" t="s">
        <v>283</v>
      </c>
      <c r="AR117" s="390" t="s">
        <v>283</v>
      </c>
      <c r="AS117" s="390">
        <f t="shared" si="38"/>
        <v>36.206123708333337</v>
      </c>
      <c r="AT117" s="390" t="s">
        <v>283</v>
      </c>
      <c r="AU117" s="390" t="s">
        <v>283</v>
      </c>
      <c r="AV117" s="390" t="s">
        <v>283</v>
      </c>
      <c r="AW117" s="390" t="s">
        <v>283</v>
      </c>
      <c r="AX117" s="390" t="s">
        <v>283</v>
      </c>
      <c r="AY117" s="390">
        <f t="shared" si="39"/>
        <v>36.206123708333337</v>
      </c>
      <c r="AZ117" s="390" t="s">
        <v>283</v>
      </c>
      <c r="BA117" s="390" t="s">
        <v>283</v>
      </c>
      <c r="BB117" s="390" t="s">
        <v>283</v>
      </c>
      <c r="BC117" s="390" t="s">
        <v>283</v>
      </c>
      <c r="BD117" s="390" t="s">
        <v>283</v>
      </c>
      <c r="BE117" s="390" t="s">
        <v>283</v>
      </c>
      <c r="BF117" s="390" t="s">
        <v>283</v>
      </c>
      <c r="BG117" s="390" t="s">
        <v>283</v>
      </c>
      <c r="BH117" s="390" t="s">
        <v>283</v>
      </c>
      <c r="BI117" s="390" t="s">
        <v>283</v>
      </c>
      <c r="BJ117" s="390" t="s">
        <v>283</v>
      </c>
      <c r="BK117" s="390" t="s">
        <v>283</v>
      </c>
      <c r="BL117" s="390" t="s">
        <v>283</v>
      </c>
      <c r="BM117" s="390" t="s">
        <v>283</v>
      </c>
      <c r="BN117" s="390" t="s">
        <v>283</v>
      </c>
      <c r="BO117" s="391" t="s">
        <v>28</v>
      </c>
      <c r="BP117" s="391" t="s">
        <v>29</v>
      </c>
      <c r="BQ117" s="383" t="s">
        <v>1127</v>
      </c>
    </row>
    <row r="118" spans="1:69" s="225" customFormat="1" x14ac:dyDescent="0.25">
      <c r="A118" s="392">
        <v>15000401</v>
      </c>
      <c r="B118" s="381" t="s">
        <v>411</v>
      </c>
      <c r="C118" s="382" t="s">
        <v>422</v>
      </c>
      <c r="D118" s="383">
        <v>7899898601962</v>
      </c>
      <c r="E118" s="383">
        <v>21069030</v>
      </c>
      <c r="F118" s="385" t="s">
        <v>417</v>
      </c>
      <c r="G118" s="386" t="s">
        <v>283</v>
      </c>
      <c r="H118" s="386" t="s">
        <v>1126</v>
      </c>
      <c r="I118" s="386">
        <v>0</v>
      </c>
      <c r="J118" s="386" t="s">
        <v>283</v>
      </c>
      <c r="K118" s="386" t="s">
        <v>1127</v>
      </c>
      <c r="L118" s="386" t="s">
        <v>1020</v>
      </c>
      <c r="M118" s="384">
        <v>100</v>
      </c>
      <c r="N118" s="387">
        <v>3.3141745987854265</v>
      </c>
      <c r="O118" s="388">
        <v>9.5601190349579603</v>
      </c>
      <c r="P118" s="389" t="s">
        <v>283</v>
      </c>
      <c r="Q118" s="390" t="s">
        <v>283</v>
      </c>
      <c r="R118" s="390" t="s">
        <v>283</v>
      </c>
      <c r="S118" s="390" t="s">
        <v>283</v>
      </c>
      <c r="T118" s="390" t="s">
        <v>283</v>
      </c>
      <c r="U118" s="390">
        <f t="shared" si="36"/>
        <v>9.5601190349579603</v>
      </c>
      <c r="V118" s="390" t="s">
        <v>283</v>
      </c>
      <c r="W118" s="390" t="s">
        <v>283</v>
      </c>
      <c r="X118" s="390" t="s">
        <v>283</v>
      </c>
      <c r="Y118" s="390" t="s">
        <v>283</v>
      </c>
      <c r="Z118" s="390" t="s">
        <v>283</v>
      </c>
      <c r="AA118" s="390">
        <f t="shared" si="37"/>
        <v>9.5601190349579603</v>
      </c>
      <c r="AB118" s="390" t="s">
        <v>283</v>
      </c>
      <c r="AC118" s="390" t="s">
        <v>283</v>
      </c>
      <c r="AD118" s="390" t="s">
        <v>283</v>
      </c>
      <c r="AE118" s="390" t="s">
        <v>283</v>
      </c>
      <c r="AF118" s="390" t="s">
        <v>283</v>
      </c>
      <c r="AG118" s="390" t="s">
        <v>283</v>
      </c>
      <c r="AH118" s="390" t="s">
        <v>283</v>
      </c>
      <c r="AI118" s="390" t="s">
        <v>283</v>
      </c>
      <c r="AJ118" s="390" t="s">
        <v>283</v>
      </c>
      <c r="AK118" s="390" t="s">
        <v>283</v>
      </c>
      <c r="AL118" s="390" t="s">
        <v>283</v>
      </c>
      <c r="AM118" s="390" t="s">
        <v>283</v>
      </c>
      <c r="AN118" s="390" t="s">
        <v>283</v>
      </c>
      <c r="AO118" s="390" t="s">
        <v>283</v>
      </c>
      <c r="AP118" s="390" t="s">
        <v>283</v>
      </c>
      <c r="AQ118" s="390" t="s">
        <v>283</v>
      </c>
      <c r="AR118" s="390" t="s">
        <v>283</v>
      </c>
      <c r="AS118" s="390">
        <f t="shared" si="38"/>
        <v>9.5601190349579603</v>
      </c>
      <c r="AT118" s="390" t="s">
        <v>283</v>
      </c>
      <c r="AU118" s="390" t="s">
        <v>283</v>
      </c>
      <c r="AV118" s="390" t="s">
        <v>283</v>
      </c>
      <c r="AW118" s="390" t="s">
        <v>283</v>
      </c>
      <c r="AX118" s="390" t="s">
        <v>283</v>
      </c>
      <c r="AY118" s="390">
        <f t="shared" si="39"/>
        <v>9.5601190349579603</v>
      </c>
      <c r="AZ118" s="390" t="s">
        <v>283</v>
      </c>
      <c r="BA118" s="390" t="s">
        <v>283</v>
      </c>
      <c r="BB118" s="390" t="s">
        <v>283</v>
      </c>
      <c r="BC118" s="390" t="s">
        <v>283</v>
      </c>
      <c r="BD118" s="390" t="s">
        <v>283</v>
      </c>
      <c r="BE118" s="390" t="s">
        <v>283</v>
      </c>
      <c r="BF118" s="390" t="s">
        <v>283</v>
      </c>
      <c r="BG118" s="390" t="s">
        <v>283</v>
      </c>
      <c r="BH118" s="390" t="s">
        <v>283</v>
      </c>
      <c r="BI118" s="390" t="s">
        <v>283</v>
      </c>
      <c r="BJ118" s="390" t="s">
        <v>283</v>
      </c>
      <c r="BK118" s="390" t="s">
        <v>283</v>
      </c>
      <c r="BL118" s="390" t="s">
        <v>283</v>
      </c>
      <c r="BM118" s="390" t="s">
        <v>283</v>
      </c>
      <c r="BN118" s="390" t="s">
        <v>283</v>
      </c>
      <c r="BO118" s="391" t="s">
        <v>28</v>
      </c>
      <c r="BP118" s="391" t="s">
        <v>29</v>
      </c>
      <c r="BQ118" s="383" t="s">
        <v>1127</v>
      </c>
    </row>
    <row r="119" spans="1:69" s="225" customFormat="1" x14ac:dyDescent="0.25">
      <c r="A119" s="392">
        <v>15000400</v>
      </c>
      <c r="B119" s="381" t="s">
        <v>411</v>
      </c>
      <c r="C119" s="382" t="s">
        <v>422</v>
      </c>
      <c r="D119" s="383">
        <v>7899898601955</v>
      </c>
      <c r="E119" s="383">
        <v>21069030</v>
      </c>
      <c r="F119" s="385" t="s">
        <v>416</v>
      </c>
      <c r="G119" s="386" t="s">
        <v>283</v>
      </c>
      <c r="H119" s="386" t="s">
        <v>1126</v>
      </c>
      <c r="I119" s="386">
        <v>0</v>
      </c>
      <c r="J119" s="386" t="s">
        <v>283</v>
      </c>
      <c r="K119" s="386" t="s">
        <v>1127</v>
      </c>
      <c r="L119" s="386" t="s">
        <v>1020</v>
      </c>
      <c r="M119" s="384">
        <v>24</v>
      </c>
      <c r="N119" s="387">
        <v>11.719096490688887</v>
      </c>
      <c r="O119" s="388">
        <v>33.805086030833323</v>
      </c>
      <c r="P119" s="389" t="s">
        <v>283</v>
      </c>
      <c r="Q119" s="390" t="s">
        <v>283</v>
      </c>
      <c r="R119" s="390" t="s">
        <v>283</v>
      </c>
      <c r="S119" s="390" t="s">
        <v>283</v>
      </c>
      <c r="T119" s="390" t="s">
        <v>283</v>
      </c>
      <c r="U119" s="390">
        <f t="shared" si="36"/>
        <v>33.805086030833323</v>
      </c>
      <c r="V119" s="390" t="s">
        <v>283</v>
      </c>
      <c r="W119" s="390" t="s">
        <v>283</v>
      </c>
      <c r="X119" s="390" t="s">
        <v>283</v>
      </c>
      <c r="Y119" s="390" t="s">
        <v>283</v>
      </c>
      <c r="Z119" s="390" t="s">
        <v>283</v>
      </c>
      <c r="AA119" s="390">
        <f t="shared" si="37"/>
        <v>33.805086030833323</v>
      </c>
      <c r="AB119" s="390" t="s">
        <v>283</v>
      </c>
      <c r="AC119" s="390" t="s">
        <v>283</v>
      </c>
      <c r="AD119" s="390" t="s">
        <v>283</v>
      </c>
      <c r="AE119" s="390" t="s">
        <v>283</v>
      </c>
      <c r="AF119" s="390" t="s">
        <v>283</v>
      </c>
      <c r="AG119" s="390" t="s">
        <v>283</v>
      </c>
      <c r="AH119" s="390" t="s">
        <v>283</v>
      </c>
      <c r="AI119" s="390" t="s">
        <v>283</v>
      </c>
      <c r="AJ119" s="390" t="s">
        <v>283</v>
      </c>
      <c r="AK119" s="390" t="s">
        <v>283</v>
      </c>
      <c r="AL119" s="390" t="s">
        <v>283</v>
      </c>
      <c r="AM119" s="390" t="s">
        <v>283</v>
      </c>
      <c r="AN119" s="390" t="s">
        <v>283</v>
      </c>
      <c r="AO119" s="390" t="s">
        <v>283</v>
      </c>
      <c r="AP119" s="390" t="s">
        <v>283</v>
      </c>
      <c r="AQ119" s="390" t="s">
        <v>283</v>
      </c>
      <c r="AR119" s="390" t="s">
        <v>283</v>
      </c>
      <c r="AS119" s="390">
        <f t="shared" si="38"/>
        <v>33.805086030833323</v>
      </c>
      <c r="AT119" s="390" t="s">
        <v>283</v>
      </c>
      <c r="AU119" s="390" t="s">
        <v>283</v>
      </c>
      <c r="AV119" s="390" t="s">
        <v>283</v>
      </c>
      <c r="AW119" s="390" t="s">
        <v>283</v>
      </c>
      <c r="AX119" s="390" t="s">
        <v>283</v>
      </c>
      <c r="AY119" s="390">
        <f t="shared" si="39"/>
        <v>33.805086030833323</v>
      </c>
      <c r="AZ119" s="390" t="s">
        <v>283</v>
      </c>
      <c r="BA119" s="390" t="s">
        <v>283</v>
      </c>
      <c r="BB119" s="390" t="s">
        <v>283</v>
      </c>
      <c r="BC119" s="390" t="s">
        <v>283</v>
      </c>
      <c r="BD119" s="390" t="s">
        <v>283</v>
      </c>
      <c r="BE119" s="390" t="s">
        <v>283</v>
      </c>
      <c r="BF119" s="390" t="s">
        <v>283</v>
      </c>
      <c r="BG119" s="390" t="s">
        <v>283</v>
      </c>
      <c r="BH119" s="390" t="s">
        <v>283</v>
      </c>
      <c r="BI119" s="390" t="s">
        <v>283</v>
      </c>
      <c r="BJ119" s="390" t="s">
        <v>283</v>
      </c>
      <c r="BK119" s="390" t="s">
        <v>283</v>
      </c>
      <c r="BL119" s="390" t="s">
        <v>283</v>
      </c>
      <c r="BM119" s="390" t="s">
        <v>283</v>
      </c>
      <c r="BN119" s="390" t="s">
        <v>283</v>
      </c>
      <c r="BO119" s="391" t="s">
        <v>28</v>
      </c>
      <c r="BP119" s="391" t="s">
        <v>29</v>
      </c>
      <c r="BQ119" s="383" t="s">
        <v>1127</v>
      </c>
    </row>
    <row r="120" spans="1:69" s="226" customFormat="1" x14ac:dyDescent="0.25">
      <c r="A120" s="392">
        <v>15000351</v>
      </c>
      <c r="B120" s="381" t="s">
        <v>411</v>
      </c>
      <c r="C120" s="382" t="s">
        <v>422</v>
      </c>
      <c r="D120" s="383">
        <v>7899898601559</v>
      </c>
      <c r="E120" s="384">
        <v>21069030</v>
      </c>
      <c r="F120" s="385" t="s">
        <v>294</v>
      </c>
      <c r="G120" s="386" t="s">
        <v>283</v>
      </c>
      <c r="H120" s="386" t="s">
        <v>1126</v>
      </c>
      <c r="I120" s="386">
        <v>0</v>
      </c>
      <c r="J120" s="386" t="s">
        <v>283</v>
      </c>
      <c r="K120" s="386" t="s">
        <v>1127</v>
      </c>
      <c r="L120" s="386" t="s">
        <v>1020</v>
      </c>
      <c r="M120" s="384">
        <v>100</v>
      </c>
      <c r="N120" s="387">
        <v>4.7928743352072471</v>
      </c>
      <c r="O120" s="388">
        <v>14.097010278053318</v>
      </c>
      <c r="P120" s="389" t="s">
        <v>283</v>
      </c>
      <c r="Q120" s="390" t="s">
        <v>283</v>
      </c>
      <c r="R120" s="390" t="s">
        <v>283</v>
      </c>
      <c r="S120" s="390" t="s">
        <v>283</v>
      </c>
      <c r="T120" s="390" t="s">
        <v>283</v>
      </c>
      <c r="U120" s="390">
        <f t="shared" si="36"/>
        <v>14.097010278053318</v>
      </c>
      <c r="V120" s="390" t="s">
        <v>283</v>
      </c>
      <c r="W120" s="390" t="s">
        <v>283</v>
      </c>
      <c r="X120" s="390" t="s">
        <v>283</v>
      </c>
      <c r="Y120" s="390" t="s">
        <v>283</v>
      </c>
      <c r="Z120" s="390" t="s">
        <v>283</v>
      </c>
      <c r="AA120" s="390">
        <f t="shared" si="37"/>
        <v>14.097010278053318</v>
      </c>
      <c r="AB120" s="390" t="s">
        <v>283</v>
      </c>
      <c r="AC120" s="390" t="s">
        <v>283</v>
      </c>
      <c r="AD120" s="390" t="s">
        <v>283</v>
      </c>
      <c r="AE120" s="390" t="s">
        <v>283</v>
      </c>
      <c r="AF120" s="390" t="s">
        <v>283</v>
      </c>
      <c r="AG120" s="390" t="s">
        <v>283</v>
      </c>
      <c r="AH120" s="390" t="s">
        <v>283</v>
      </c>
      <c r="AI120" s="390" t="s">
        <v>283</v>
      </c>
      <c r="AJ120" s="390" t="s">
        <v>283</v>
      </c>
      <c r="AK120" s="390" t="s">
        <v>283</v>
      </c>
      <c r="AL120" s="390" t="s">
        <v>283</v>
      </c>
      <c r="AM120" s="390" t="s">
        <v>283</v>
      </c>
      <c r="AN120" s="390" t="s">
        <v>283</v>
      </c>
      <c r="AO120" s="390" t="s">
        <v>283</v>
      </c>
      <c r="AP120" s="390" t="s">
        <v>283</v>
      </c>
      <c r="AQ120" s="390" t="s">
        <v>283</v>
      </c>
      <c r="AR120" s="390" t="s">
        <v>283</v>
      </c>
      <c r="AS120" s="390">
        <f t="shared" si="38"/>
        <v>14.097010278053318</v>
      </c>
      <c r="AT120" s="390" t="s">
        <v>283</v>
      </c>
      <c r="AU120" s="390" t="s">
        <v>283</v>
      </c>
      <c r="AV120" s="390" t="s">
        <v>283</v>
      </c>
      <c r="AW120" s="390" t="s">
        <v>283</v>
      </c>
      <c r="AX120" s="390" t="s">
        <v>283</v>
      </c>
      <c r="AY120" s="390">
        <f t="shared" si="39"/>
        <v>14.097010278053318</v>
      </c>
      <c r="AZ120" s="390" t="s">
        <v>283</v>
      </c>
      <c r="BA120" s="390" t="s">
        <v>283</v>
      </c>
      <c r="BB120" s="390" t="s">
        <v>283</v>
      </c>
      <c r="BC120" s="390" t="s">
        <v>283</v>
      </c>
      <c r="BD120" s="390" t="s">
        <v>283</v>
      </c>
      <c r="BE120" s="390" t="s">
        <v>283</v>
      </c>
      <c r="BF120" s="390" t="s">
        <v>283</v>
      </c>
      <c r="BG120" s="390" t="s">
        <v>283</v>
      </c>
      <c r="BH120" s="390" t="s">
        <v>283</v>
      </c>
      <c r="BI120" s="390" t="s">
        <v>283</v>
      </c>
      <c r="BJ120" s="390" t="s">
        <v>283</v>
      </c>
      <c r="BK120" s="390" t="s">
        <v>283</v>
      </c>
      <c r="BL120" s="390" t="s">
        <v>283</v>
      </c>
      <c r="BM120" s="390" t="s">
        <v>283</v>
      </c>
      <c r="BN120" s="390" t="s">
        <v>283</v>
      </c>
      <c r="BO120" s="391" t="s">
        <v>28</v>
      </c>
      <c r="BP120" s="391" t="s">
        <v>29</v>
      </c>
      <c r="BQ120" s="383" t="s">
        <v>1127</v>
      </c>
    </row>
    <row r="121" spans="1:69" s="226" customFormat="1" x14ac:dyDescent="0.25">
      <c r="A121" s="392">
        <v>15000263</v>
      </c>
      <c r="B121" s="381" t="s">
        <v>411</v>
      </c>
      <c r="C121" s="382" t="s">
        <v>422</v>
      </c>
      <c r="D121" s="383">
        <v>7899898601542</v>
      </c>
      <c r="E121" s="384">
        <v>21069030</v>
      </c>
      <c r="F121" s="385" t="s">
        <v>296</v>
      </c>
      <c r="G121" s="386" t="s">
        <v>283</v>
      </c>
      <c r="H121" s="386" t="s">
        <v>1126</v>
      </c>
      <c r="I121" s="386">
        <v>0</v>
      </c>
      <c r="J121" s="386" t="s">
        <v>283</v>
      </c>
      <c r="K121" s="386" t="s">
        <v>1127</v>
      </c>
      <c r="L121" s="386" t="s">
        <v>1020</v>
      </c>
      <c r="M121" s="384">
        <v>100</v>
      </c>
      <c r="N121" s="387">
        <v>4.044918486173505</v>
      </c>
      <c r="O121" s="388">
        <v>12.134755458520516</v>
      </c>
      <c r="P121" s="389" t="s">
        <v>283</v>
      </c>
      <c r="Q121" s="390" t="s">
        <v>283</v>
      </c>
      <c r="R121" s="390" t="s">
        <v>283</v>
      </c>
      <c r="S121" s="390" t="s">
        <v>283</v>
      </c>
      <c r="T121" s="390" t="s">
        <v>283</v>
      </c>
      <c r="U121" s="390">
        <f t="shared" si="36"/>
        <v>12.134755458520516</v>
      </c>
      <c r="V121" s="390" t="s">
        <v>283</v>
      </c>
      <c r="W121" s="390" t="s">
        <v>283</v>
      </c>
      <c r="X121" s="390" t="s">
        <v>283</v>
      </c>
      <c r="Y121" s="390" t="s">
        <v>283</v>
      </c>
      <c r="Z121" s="390" t="s">
        <v>283</v>
      </c>
      <c r="AA121" s="390">
        <f t="shared" si="37"/>
        <v>12.134755458520516</v>
      </c>
      <c r="AB121" s="390" t="s">
        <v>283</v>
      </c>
      <c r="AC121" s="390" t="s">
        <v>283</v>
      </c>
      <c r="AD121" s="390" t="s">
        <v>283</v>
      </c>
      <c r="AE121" s="390" t="s">
        <v>283</v>
      </c>
      <c r="AF121" s="390" t="s">
        <v>283</v>
      </c>
      <c r="AG121" s="390" t="s">
        <v>283</v>
      </c>
      <c r="AH121" s="390" t="s">
        <v>283</v>
      </c>
      <c r="AI121" s="390" t="s">
        <v>283</v>
      </c>
      <c r="AJ121" s="390" t="s">
        <v>283</v>
      </c>
      <c r="AK121" s="390" t="s">
        <v>283</v>
      </c>
      <c r="AL121" s="390" t="s">
        <v>283</v>
      </c>
      <c r="AM121" s="390" t="s">
        <v>283</v>
      </c>
      <c r="AN121" s="390" t="s">
        <v>283</v>
      </c>
      <c r="AO121" s="390" t="s">
        <v>283</v>
      </c>
      <c r="AP121" s="390" t="s">
        <v>283</v>
      </c>
      <c r="AQ121" s="390" t="s">
        <v>283</v>
      </c>
      <c r="AR121" s="390" t="s">
        <v>283</v>
      </c>
      <c r="AS121" s="390">
        <f t="shared" si="38"/>
        <v>12.134755458520516</v>
      </c>
      <c r="AT121" s="390" t="s">
        <v>283</v>
      </c>
      <c r="AU121" s="390" t="s">
        <v>283</v>
      </c>
      <c r="AV121" s="390" t="s">
        <v>283</v>
      </c>
      <c r="AW121" s="390" t="s">
        <v>283</v>
      </c>
      <c r="AX121" s="390" t="s">
        <v>283</v>
      </c>
      <c r="AY121" s="390">
        <f t="shared" si="39"/>
        <v>12.134755458520516</v>
      </c>
      <c r="AZ121" s="390" t="s">
        <v>283</v>
      </c>
      <c r="BA121" s="390" t="s">
        <v>283</v>
      </c>
      <c r="BB121" s="390" t="s">
        <v>283</v>
      </c>
      <c r="BC121" s="390" t="s">
        <v>283</v>
      </c>
      <c r="BD121" s="390" t="s">
        <v>283</v>
      </c>
      <c r="BE121" s="390" t="s">
        <v>283</v>
      </c>
      <c r="BF121" s="390" t="s">
        <v>283</v>
      </c>
      <c r="BG121" s="390" t="s">
        <v>283</v>
      </c>
      <c r="BH121" s="390" t="s">
        <v>283</v>
      </c>
      <c r="BI121" s="390" t="s">
        <v>283</v>
      </c>
      <c r="BJ121" s="390" t="s">
        <v>283</v>
      </c>
      <c r="BK121" s="390" t="s">
        <v>283</v>
      </c>
      <c r="BL121" s="390" t="s">
        <v>283</v>
      </c>
      <c r="BM121" s="390" t="s">
        <v>283</v>
      </c>
      <c r="BN121" s="390" t="s">
        <v>283</v>
      </c>
      <c r="BO121" s="391" t="s">
        <v>28</v>
      </c>
      <c r="BP121" s="391" t="s">
        <v>29</v>
      </c>
      <c r="BQ121" s="383" t="s">
        <v>1127</v>
      </c>
    </row>
    <row r="122" spans="1:69" s="226" customFormat="1" x14ac:dyDescent="0.25">
      <c r="A122" s="392">
        <v>15000434</v>
      </c>
      <c r="B122" s="381" t="s">
        <v>411</v>
      </c>
      <c r="C122" s="382" t="s">
        <v>422</v>
      </c>
      <c r="D122" s="383">
        <v>7899898602068</v>
      </c>
      <c r="E122" s="384">
        <v>21069030</v>
      </c>
      <c r="F122" s="385" t="s">
        <v>990</v>
      </c>
      <c r="G122" s="386" t="s">
        <v>283</v>
      </c>
      <c r="H122" s="386" t="s">
        <v>1126</v>
      </c>
      <c r="I122" s="386">
        <v>0</v>
      </c>
      <c r="J122" s="386" t="s">
        <v>283</v>
      </c>
      <c r="K122" s="386" t="s">
        <v>1127</v>
      </c>
      <c r="L122" s="386" t="s">
        <v>1020</v>
      </c>
      <c r="M122" s="384">
        <v>100</v>
      </c>
      <c r="N122" s="387">
        <v>5.1736721903605538</v>
      </c>
      <c r="O122" s="388">
        <v>14.954330550719993</v>
      </c>
      <c r="P122" s="389" t="s">
        <v>283</v>
      </c>
      <c r="Q122" s="390" t="s">
        <v>283</v>
      </c>
      <c r="R122" s="390" t="s">
        <v>283</v>
      </c>
      <c r="S122" s="390" t="s">
        <v>283</v>
      </c>
      <c r="T122" s="390" t="s">
        <v>283</v>
      </c>
      <c r="U122" s="390">
        <f t="shared" si="36"/>
        <v>14.954330550719993</v>
      </c>
      <c r="V122" s="390" t="s">
        <v>283</v>
      </c>
      <c r="W122" s="390" t="s">
        <v>283</v>
      </c>
      <c r="X122" s="390" t="s">
        <v>283</v>
      </c>
      <c r="Y122" s="390" t="s">
        <v>283</v>
      </c>
      <c r="Z122" s="390" t="s">
        <v>283</v>
      </c>
      <c r="AA122" s="390">
        <f t="shared" si="37"/>
        <v>14.954330550719993</v>
      </c>
      <c r="AB122" s="390" t="s">
        <v>283</v>
      </c>
      <c r="AC122" s="390" t="s">
        <v>283</v>
      </c>
      <c r="AD122" s="390" t="s">
        <v>283</v>
      </c>
      <c r="AE122" s="390" t="s">
        <v>283</v>
      </c>
      <c r="AF122" s="390" t="s">
        <v>283</v>
      </c>
      <c r="AG122" s="390" t="s">
        <v>283</v>
      </c>
      <c r="AH122" s="390" t="s">
        <v>283</v>
      </c>
      <c r="AI122" s="390" t="s">
        <v>283</v>
      </c>
      <c r="AJ122" s="390" t="s">
        <v>283</v>
      </c>
      <c r="AK122" s="390" t="s">
        <v>283</v>
      </c>
      <c r="AL122" s="390" t="s">
        <v>283</v>
      </c>
      <c r="AM122" s="390" t="s">
        <v>283</v>
      </c>
      <c r="AN122" s="390" t="s">
        <v>283</v>
      </c>
      <c r="AO122" s="390" t="s">
        <v>283</v>
      </c>
      <c r="AP122" s="390" t="s">
        <v>283</v>
      </c>
      <c r="AQ122" s="390" t="s">
        <v>283</v>
      </c>
      <c r="AR122" s="390" t="s">
        <v>283</v>
      </c>
      <c r="AS122" s="390">
        <f t="shared" si="38"/>
        <v>14.954330550719993</v>
      </c>
      <c r="AT122" s="390" t="s">
        <v>283</v>
      </c>
      <c r="AU122" s="390" t="s">
        <v>283</v>
      </c>
      <c r="AV122" s="390" t="s">
        <v>283</v>
      </c>
      <c r="AW122" s="390" t="s">
        <v>283</v>
      </c>
      <c r="AX122" s="390" t="s">
        <v>283</v>
      </c>
      <c r="AY122" s="390">
        <f t="shared" si="39"/>
        <v>14.954330550719993</v>
      </c>
      <c r="AZ122" s="390" t="s">
        <v>283</v>
      </c>
      <c r="BA122" s="390" t="s">
        <v>283</v>
      </c>
      <c r="BB122" s="390" t="s">
        <v>283</v>
      </c>
      <c r="BC122" s="390" t="s">
        <v>283</v>
      </c>
      <c r="BD122" s="390" t="s">
        <v>283</v>
      </c>
      <c r="BE122" s="390" t="s">
        <v>283</v>
      </c>
      <c r="BF122" s="390" t="s">
        <v>283</v>
      </c>
      <c r="BG122" s="390" t="s">
        <v>283</v>
      </c>
      <c r="BH122" s="390" t="s">
        <v>283</v>
      </c>
      <c r="BI122" s="390" t="s">
        <v>283</v>
      </c>
      <c r="BJ122" s="390" t="s">
        <v>283</v>
      </c>
      <c r="BK122" s="390" t="s">
        <v>283</v>
      </c>
      <c r="BL122" s="390" t="s">
        <v>283</v>
      </c>
      <c r="BM122" s="390" t="s">
        <v>283</v>
      </c>
      <c r="BN122" s="390" t="s">
        <v>283</v>
      </c>
      <c r="BO122" s="391" t="s">
        <v>28</v>
      </c>
      <c r="BP122" s="391" t="s">
        <v>29</v>
      </c>
      <c r="BQ122" s="383" t="s">
        <v>1127</v>
      </c>
    </row>
    <row r="123" spans="1:69" s="226" customFormat="1" x14ac:dyDescent="0.25">
      <c r="A123" s="392">
        <v>15000259</v>
      </c>
      <c r="B123" s="381" t="s">
        <v>411</v>
      </c>
      <c r="C123" s="382" t="s">
        <v>422</v>
      </c>
      <c r="D123" s="383">
        <v>7899898601535</v>
      </c>
      <c r="E123" s="384">
        <v>21069030</v>
      </c>
      <c r="F123" s="385" t="s">
        <v>397</v>
      </c>
      <c r="G123" s="386" t="s">
        <v>283</v>
      </c>
      <c r="H123" s="386" t="s">
        <v>1126</v>
      </c>
      <c r="I123" s="386">
        <v>0</v>
      </c>
      <c r="J123" s="386" t="s">
        <v>283</v>
      </c>
      <c r="K123" s="386" t="s">
        <v>1127</v>
      </c>
      <c r="L123" s="386" t="s">
        <v>1020</v>
      </c>
      <c r="M123" s="384">
        <v>100</v>
      </c>
      <c r="N123" s="387">
        <v>2.4513748545029754</v>
      </c>
      <c r="O123" s="388">
        <v>7.2103811098708448</v>
      </c>
      <c r="P123" s="389" t="s">
        <v>283</v>
      </c>
      <c r="Q123" s="390" t="s">
        <v>283</v>
      </c>
      <c r="R123" s="390" t="s">
        <v>283</v>
      </c>
      <c r="S123" s="390" t="s">
        <v>283</v>
      </c>
      <c r="T123" s="390" t="s">
        <v>283</v>
      </c>
      <c r="U123" s="390">
        <f t="shared" si="36"/>
        <v>7.2103811098708448</v>
      </c>
      <c r="V123" s="390" t="s">
        <v>283</v>
      </c>
      <c r="W123" s="390" t="s">
        <v>283</v>
      </c>
      <c r="X123" s="390" t="s">
        <v>283</v>
      </c>
      <c r="Y123" s="390" t="s">
        <v>283</v>
      </c>
      <c r="Z123" s="390" t="s">
        <v>283</v>
      </c>
      <c r="AA123" s="390">
        <f t="shared" si="37"/>
        <v>7.2103811098708448</v>
      </c>
      <c r="AB123" s="390" t="s">
        <v>283</v>
      </c>
      <c r="AC123" s="390" t="s">
        <v>283</v>
      </c>
      <c r="AD123" s="390" t="s">
        <v>283</v>
      </c>
      <c r="AE123" s="390" t="s">
        <v>283</v>
      </c>
      <c r="AF123" s="390" t="s">
        <v>283</v>
      </c>
      <c r="AG123" s="390" t="s">
        <v>283</v>
      </c>
      <c r="AH123" s="390" t="s">
        <v>283</v>
      </c>
      <c r="AI123" s="390" t="s">
        <v>283</v>
      </c>
      <c r="AJ123" s="390" t="s">
        <v>283</v>
      </c>
      <c r="AK123" s="390" t="s">
        <v>283</v>
      </c>
      <c r="AL123" s="390" t="s">
        <v>283</v>
      </c>
      <c r="AM123" s="390" t="s">
        <v>283</v>
      </c>
      <c r="AN123" s="390" t="s">
        <v>283</v>
      </c>
      <c r="AO123" s="390" t="s">
        <v>283</v>
      </c>
      <c r="AP123" s="390" t="s">
        <v>283</v>
      </c>
      <c r="AQ123" s="390" t="s">
        <v>283</v>
      </c>
      <c r="AR123" s="390" t="s">
        <v>283</v>
      </c>
      <c r="AS123" s="390">
        <f t="shared" si="38"/>
        <v>7.2103811098708448</v>
      </c>
      <c r="AT123" s="390" t="s">
        <v>283</v>
      </c>
      <c r="AU123" s="390" t="s">
        <v>283</v>
      </c>
      <c r="AV123" s="390" t="s">
        <v>283</v>
      </c>
      <c r="AW123" s="390" t="s">
        <v>283</v>
      </c>
      <c r="AX123" s="390" t="s">
        <v>283</v>
      </c>
      <c r="AY123" s="390">
        <f t="shared" si="39"/>
        <v>7.2103811098708448</v>
      </c>
      <c r="AZ123" s="390" t="s">
        <v>283</v>
      </c>
      <c r="BA123" s="390" t="s">
        <v>283</v>
      </c>
      <c r="BB123" s="390" t="s">
        <v>283</v>
      </c>
      <c r="BC123" s="390" t="s">
        <v>283</v>
      </c>
      <c r="BD123" s="390" t="s">
        <v>283</v>
      </c>
      <c r="BE123" s="390" t="s">
        <v>283</v>
      </c>
      <c r="BF123" s="390" t="s">
        <v>283</v>
      </c>
      <c r="BG123" s="390" t="s">
        <v>283</v>
      </c>
      <c r="BH123" s="390" t="s">
        <v>283</v>
      </c>
      <c r="BI123" s="390" t="s">
        <v>283</v>
      </c>
      <c r="BJ123" s="390" t="s">
        <v>283</v>
      </c>
      <c r="BK123" s="390" t="s">
        <v>283</v>
      </c>
      <c r="BL123" s="390" t="s">
        <v>283</v>
      </c>
      <c r="BM123" s="390" t="s">
        <v>283</v>
      </c>
      <c r="BN123" s="390" t="s">
        <v>283</v>
      </c>
      <c r="BO123" s="391" t="s">
        <v>28</v>
      </c>
      <c r="BP123" s="391" t="s">
        <v>29</v>
      </c>
      <c r="BQ123" s="383" t="s">
        <v>1127</v>
      </c>
    </row>
    <row r="124" spans="1:69" x14ac:dyDescent="0.25">
      <c r="A124" s="392">
        <v>15000268</v>
      </c>
      <c r="B124" s="381" t="s">
        <v>411</v>
      </c>
      <c r="C124" s="382" t="s">
        <v>422</v>
      </c>
      <c r="D124" s="383">
        <v>7899898601597</v>
      </c>
      <c r="E124" s="394">
        <v>21069030</v>
      </c>
      <c r="F124" s="385" t="s">
        <v>400</v>
      </c>
      <c r="G124" s="386" t="s">
        <v>283</v>
      </c>
      <c r="H124" s="386" t="s">
        <v>1126</v>
      </c>
      <c r="I124" s="386">
        <v>0</v>
      </c>
      <c r="J124" s="386" t="s">
        <v>283</v>
      </c>
      <c r="K124" s="386" t="s">
        <v>1127</v>
      </c>
      <c r="L124" s="386" t="s">
        <v>1020</v>
      </c>
      <c r="M124" s="384">
        <v>100</v>
      </c>
      <c r="N124" s="387">
        <v>4.7947779533269337</v>
      </c>
      <c r="O124" s="388">
        <v>14.103330689289738</v>
      </c>
      <c r="P124" s="389" t="s">
        <v>283</v>
      </c>
      <c r="Q124" s="390" t="s">
        <v>283</v>
      </c>
      <c r="R124" s="390" t="s">
        <v>283</v>
      </c>
      <c r="S124" s="390" t="s">
        <v>283</v>
      </c>
      <c r="T124" s="390" t="s">
        <v>283</v>
      </c>
      <c r="U124" s="390">
        <f t="shared" si="36"/>
        <v>14.103330689289738</v>
      </c>
      <c r="V124" s="390" t="s">
        <v>283</v>
      </c>
      <c r="W124" s="390" t="s">
        <v>283</v>
      </c>
      <c r="X124" s="390" t="s">
        <v>283</v>
      </c>
      <c r="Y124" s="390" t="s">
        <v>283</v>
      </c>
      <c r="Z124" s="390" t="s">
        <v>283</v>
      </c>
      <c r="AA124" s="390">
        <f t="shared" si="37"/>
        <v>14.103330689289738</v>
      </c>
      <c r="AB124" s="390" t="s">
        <v>283</v>
      </c>
      <c r="AC124" s="390" t="s">
        <v>283</v>
      </c>
      <c r="AD124" s="390" t="s">
        <v>283</v>
      </c>
      <c r="AE124" s="390" t="s">
        <v>283</v>
      </c>
      <c r="AF124" s="390" t="s">
        <v>283</v>
      </c>
      <c r="AG124" s="390" t="s">
        <v>283</v>
      </c>
      <c r="AH124" s="390" t="s">
        <v>283</v>
      </c>
      <c r="AI124" s="390" t="s">
        <v>283</v>
      </c>
      <c r="AJ124" s="390" t="s">
        <v>283</v>
      </c>
      <c r="AK124" s="390" t="s">
        <v>283</v>
      </c>
      <c r="AL124" s="390" t="s">
        <v>283</v>
      </c>
      <c r="AM124" s="390" t="s">
        <v>283</v>
      </c>
      <c r="AN124" s="390" t="s">
        <v>283</v>
      </c>
      <c r="AO124" s="390" t="s">
        <v>283</v>
      </c>
      <c r="AP124" s="390" t="s">
        <v>283</v>
      </c>
      <c r="AQ124" s="390" t="s">
        <v>283</v>
      </c>
      <c r="AR124" s="390" t="s">
        <v>283</v>
      </c>
      <c r="AS124" s="390">
        <f t="shared" si="38"/>
        <v>14.103330689289738</v>
      </c>
      <c r="AT124" s="390" t="s">
        <v>283</v>
      </c>
      <c r="AU124" s="390" t="s">
        <v>283</v>
      </c>
      <c r="AV124" s="390" t="s">
        <v>283</v>
      </c>
      <c r="AW124" s="390" t="s">
        <v>283</v>
      </c>
      <c r="AX124" s="390" t="s">
        <v>283</v>
      </c>
      <c r="AY124" s="390">
        <f t="shared" si="39"/>
        <v>14.103330689289738</v>
      </c>
      <c r="AZ124" s="390" t="s">
        <v>283</v>
      </c>
      <c r="BA124" s="390" t="s">
        <v>283</v>
      </c>
      <c r="BB124" s="390" t="s">
        <v>283</v>
      </c>
      <c r="BC124" s="390" t="s">
        <v>283</v>
      </c>
      <c r="BD124" s="390" t="s">
        <v>283</v>
      </c>
      <c r="BE124" s="390" t="s">
        <v>283</v>
      </c>
      <c r="BF124" s="390" t="s">
        <v>283</v>
      </c>
      <c r="BG124" s="390" t="s">
        <v>283</v>
      </c>
      <c r="BH124" s="390" t="s">
        <v>283</v>
      </c>
      <c r="BI124" s="390" t="s">
        <v>283</v>
      </c>
      <c r="BJ124" s="390" t="s">
        <v>283</v>
      </c>
      <c r="BK124" s="390" t="s">
        <v>283</v>
      </c>
      <c r="BL124" s="390" t="s">
        <v>283</v>
      </c>
      <c r="BM124" s="390" t="s">
        <v>283</v>
      </c>
      <c r="BN124" s="390" t="s">
        <v>283</v>
      </c>
      <c r="BO124" s="391" t="s">
        <v>28</v>
      </c>
      <c r="BP124" s="391" t="s">
        <v>29</v>
      </c>
      <c r="BQ124" s="383" t="s">
        <v>1127</v>
      </c>
    </row>
    <row r="125" spans="1:69" x14ac:dyDescent="0.25">
      <c r="A125" s="392">
        <v>15000112</v>
      </c>
      <c r="B125" s="381" t="s">
        <v>124</v>
      </c>
      <c r="C125" s="382" t="s">
        <v>421</v>
      </c>
      <c r="D125" s="383">
        <v>7898133131837</v>
      </c>
      <c r="E125" s="384">
        <v>30049099</v>
      </c>
      <c r="F125" s="385" t="s">
        <v>379</v>
      </c>
      <c r="G125" s="386" t="s">
        <v>283</v>
      </c>
      <c r="H125" s="386" t="s">
        <v>1126</v>
      </c>
      <c r="I125" s="386">
        <v>0</v>
      </c>
      <c r="J125" s="386" t="s">
        <v>283</v>
      </c>
      <c r="K125" s="386" t="s">
        <v>1127</v>
      </c>
      <c r="L125" s="386" t="s">
        <v>1020</v>
      </c>
      <c r="M125" s="384">
        <v>50</v>
      </c>
      <c r="N125" s="387">
        <v>7.3153538056547065</v>
      </c>
      <c r="O125" s="388">
        <v>21.675592085435312</v>
      </c>
      <c r="P125" s="389" t="s">
        <v>283</v>
      </c>
      <c r="Q125" s="390" t="s">
        <v>283</v>
      </c>
      <c r="R125" s="390" t="s">
        <v>283</v>
      </c>
      <c r="S125" s="390" t="s">
        <v>283</v>
      </c>
      <c r="T125" s="390" t="s">
        <v>283</v>
      </c>
      <c r="U125" s="390">
        <f t="shared" si="36"/>
        <v>21.675592085435312</v>
      </c>
      <c r="V125" s="390" t="s">
        <v>283</v>
      </c>
      <c r="W125" s="390" t="s">
        <v>283</v>
      </c>
      <c r="X125" s="390" t="s">
        <v>283</v>
      </c>
      <c r="Y125" s="390" t="s">
        <v>283</v>
      </c>
      <c r="Z125" s="390" t="s">
        <v>283</v>
      </c>
      <c r="AA125" s="390">
        <f t="shared" si="37"/>
        <v>21.675592085435312</v>
      </c>
      <c r="AB125" s="390" t="s">
        <v>283</v>
      </c>
      <c r="AC125" s="390" t="s">
        <v>283</v>
      </c>
      <c r="AD125" s="390" t="s">
        <v>283</v>
      </c>
      <c r="AE125" s="390" t="s">
        <v>283</v>
      </c>
      <c r="AF125" s="390" t="s">
        <v>283</v>
      </c>
      <c r="AG125" s="390" t="s">
        <v>283</v>
      </c>
      <c r="AH125" s="390" t="s">
        <v>283</v>
      </c>
      <c r="AI125" s="390" t="s">
        <v>283</v>
      </c>
      <c r="AJ125" s="390" t="s">
        <v>283</v>
      </c>
      <c r="AK125" s="390" t="s">
        <v>283</v>
      </c>
      <c r="AL125" s="390" t="s">
        <v>283</v>
      </c>
      <c r="AM125" s="390" t="s">
        <v>283</v>
      </c>
      <c r="AN125" s="390" t="s">
        <v>283</v>
      </c>
      <c r="AO125" s="390" t="s">
        <v>283</v>
      </c>
      <c r="AP125" s="390" t="s">
        <v>283</v>
      </c>
      <c r="AQ125" s="390" t="s">
        <v>283</v>
      </c>
      <c r="AR125" s="390" t="s">
        <v>283</v>
      </c>
      <c r="AS125" s="390">
        <f t="shared" si="38"/>
        <v>21.675592085435312</v>
      </c>
      <c r="AT125" s="390" t="s">
        <v>283</v>
      </c>
      <c r="AU125" s="390" t="s">
        <v>283</v>
      </c>
      <c r="AV125" s="390" t="s">
        <v>283</v>
      </c>
      <c r="AW125" s="390" t="s">
        <v>283</v>
      </c>
      <c r="AX125" s="390" t="s">
        <v>283</v>
      </c>
      <c r="AY125" s="390">
        <f t="shared" si="39"/>
        <v>21.675592085435312</v>
      </c>
      <c r="AZ125" s="390" t="s">
        <v>283</v>
      </c>
      <c r="BA125" s="390" t="s">
        <v>283</v>
      </c>
      <c r="BB125" s="390" t="s">
        <v>283</v>
      </c>
      <c r="BC125" s="390" t="s">
        <v>283</v>
      </c>
      <c r="BD125" s="390" t="s">
        <v>283</v>
      </c>
      <c r="BE125" s="390" t="s">
        <v>283</v>
      </c>
      <c r="BF125" s="390" t="s">
        <v>283</v>
      </c>
      <c r="BG125" s="390" t="s">
        <v>283</v>
      </c>
      <c r="BH125" s="390" t="s">
        <v>283</v>
      </c>
      <c r="BI125" s="390" t="s">
        <v>283</v>
      </c>
      <c r="BJ125" s="390" t="s">
        <v>283</v>
      </c>
      <c r="BK125" s="390" t="s">
        <v>283</v>
      </c>
      <c r="BL125" s="390" t="s">
        <v>283</v>
      </c>
      <c r="BM125" s="390" t="s">
        <v>283</v>
      </c>
      <c r="BN125" s="390" t="s">
        <v>283</v>
      </c>
      <c r="BO125" s="391" t="s">
        <v>52</v>
      </c>
      <c r="BP125" s="391" t="s">
        <v>53</v>
      </c>
      <c r="BQ125" s="383" t="s">
        <v>1127</v>
      </c>
    </row>
    <row r="126" spans="1:69" x14ac:dyDescent="0.25">
      <c r="A126" s="392">
        <v>15000125</v>
      </c>
      <c r="B126" s="381" t="s">
        <v>124</v>
      </c>
      <c r="C126" s="382" t="s">
        <v>421</v>
      </c>
      <c r="D126" s="383">
        <v>7899470802961</v>
      </c>
      <c r="E126" s="384">
        <v>30049099</v>
      </c>
      <c r="F126" s="385" t="s">
        <v>378</v>
      </c>
      <c r="G126" s="386" t="s">
        <v>283</v>
      </c>
      <c r="H126" s="386" t="s">
        <v>1126</v>
      </c>
      <c r="I126" s="386">
        <v>0</v>
      </c>
      <c r="J126" s="386" t="s">
        <v>283</v>
      </c>
      <c r="K126" s="386" t="s">
        <v>1127</v>
      </c>
      <c r="L126" s="386" t="s">
        <v>1020</v>
      </c>
      <c r="M126" s="384">
        <v>50</v>
      </c>
      <c r="N126" s="387">
        <v>4.4250736757307241</v>
      </c>
      <c r="O126" s="388">
        <v>12.713926129449828</v>
      </c>
      <c r="P126" s="389" t="s">
        <v>283</v>
      </c>
      <c r="Q126" s="390" t="s">
        <v>283</v>
      </c>
      <c r="R126" s="390" t="s">
        <v>283</v>
      </c>
      <c r="S126" s="390" t="s">
        <v>283</v>
      </c>
      <c r="T126" s="390" t="s">
        <v>283</v>
      </c>
      <c r="U126" s="390">
        <f t="shared" si="36"/>
        <v>12.713926129449828</v>
      </c>
      <c r="V126" s="390" t="s">
        <v>283</v>
      </c>
      <c r="W126" s="390" t="s">
        <v>283</v>
      </c>
      <c r="X126" s="390" t="s">
        <v>283</v>
      </c>
      <c r="Y126" s="390" t="s">
        <v>283</v>
      </c>
      <c r="Z126" s="390" t="s">
        <v>283</v>
      </c>
      <c r="AA126" s="390">
        <f t="shared" si="37"/>
        <v>12.713926129449828</v>
      </c>
      <c r="AB126" s="390" t="s">
        <v>283</v>
      </c>
      <c r="AC126" s="390" t="s">
        <v>283</v>
      </c>
      <c r="AD126" s="390" t="s">
        <v>283</v>
      </c>
      <c r="AE126" s="390" t="s">
        <v>283</v>
      </c>
      <c r="AF126" s="390" t="s">
        <v>283</v>
      </c>
      <c r="AG126" s="390" t="s">
        <v>283</v>
      </c>
      <c r="AH126" s="390" t="s">
        <v>283</v>
      </c>
      <c r="AI126" s="390" t="s">
        <v>283</v>
      </c>
      <c r="AJ126" s="390" t="s">
        <v>283</v>
      </c>
      <c r="AK126" s="390" t="s">
        <v>283</v>
      </c>
      <c r="AL126" s="390" t="s">
        <v>283</v>
      </c>
      <c r="AM126" s="390" t="s">
        <v>283</v>
      </c>
      <c r="AN126" s="390" t="s">
        <v>283</v>
      </c>
      <c r="AO126" s="390" t="s">
        <v>283</v>
      </c>
      <c r="AP126" s="390" t="s">
        <v>283</v>
      </c>
      <c r="AQ126" s="390" t="s">
        <v>283</v>
      </c>
      <c r="AR126" s="390" t="s">
        <v>283</v>
      </c>
      <c r="AS126" s="390">
        <f t="shared" si="38"/>
        <v>12.713926129449828</v>
      </c>
      <c r="AT126" s="390" t="s">
        <v>283</v>
      </c>
      <c r="AU126" s="390" t="s">
        <v>283</v>
      </c>
      <c r="AV126" s="390" t="s">
        <v>283</v>
      </c>
      <c r="AW126" s="390" t="s">
        <v>283</v>
      </c>
      <c r="AX126" s="390" t="s">
        <v>283</v>
      </c>
      <c r="AY126" s="390">
        <f t="shared" si="39"/>
        <v>12.713926129449828</v>
      </c>
      <c r="AZ126" s="390" t="s">
        <v>283</v>
      </c>
      <c r="BA126" s="390" t="s">
        <v>283</v>
      </c>
      <c r="BB126" s="390" t="s">
        <v>283</v>
      </c>
      <c r="BC126" s="390" t="s">
        <v>283</v>
      </c>
      <c r="BD126" s="390" t="s">
        <v>283</v>
      </c>
      <c r="BE126" s="390" t="s">
        <v>283</v>
      </c>
      <c r="BF126" s="390" t="s">
        <v>283</v>
      </c>
      <c r="BG126" s="390" t="s">
        <v>283</v>
      </c>
      <c r="BH126" s="390" t="s">
        <v>283</v>
      </c>
      <c r="BI126" s="390" t="s">
        <v>283</v>
      </c>
      <c r="BJ126" s="390" t="s">
        <v>283</v>
      </c>
      <c r="BK126" s="390" t="s">
        <v>283</v>
      </c>
      <c r="BL126" s="390" t="s">
        <v>283</v>
      </c>
      <c r="BM126" s="390" t="s">
        <v>283</v>
      </c>
      <c r="BN126" s="390" t="s">
        <v>283</v>
      </c>
      <c r="BO126" s="391" t="s">
        <v>52</v>
      </c>
      <c r="BP126" s="391" t="s">
        <v>53</v>
      </c>
      <c r="BQ126" s="383" t="s">
        <v>1127</v>
      </c>
    </row>
    <row r="127" spans="1:69" x14ac:dyDescent="0.25">
      <c r="A127" s="392">
        <v>15000131</v>
      </c>
      <c r="B127" s="381" t="s">
        <v>124</v>
      </c>
      <c r="C127" s="382" t="s">
        <v>421</v>
      </c>
      <c r="D127" s="383">
        <v>7899470805849</v>
      </c>
      <c r="E127" s="384">
        <v>30039099</v>
      </c>
      <c r="F127" s="393" t="s">
        <v>312</v>
      </c>
      <c r="G127" s="386" t="s">
        <v>283</v>
      </c>
      <c r="H127" s="386" t="s">
        <v>1126</v>
      </c>
      <c r="I127" s="386">
        <v>0</v>
      </c>
      <c r="J127" s="386" t="s">
        <v>283</v>
      </c>
      <c r="K127" s="386" t="s">
        <v>1127</v>
      </c>
      <c r="L127" s="386" t="s">
        <v>1133</v>
      </c>
      <c r="M127" s="384">
        <v>50</v>
      </c>
      <c r="N127" s="387">
        <v>2.5034717904503996</v>
      </c>
      <c r="O127" s="388" t="s">
        <v>283</v>
      </c>
      <c r="P127" s="389">
        <v>2.6819923371647514E-2</v>
      </c>
      <c r="Q127" s="390">
        <v>5.36</v>
      </c>
      <c r="R127" s="390">
        <v>7.41</v>
      </c>
      <c r="S127" s="390">
        <v>6.09</v>
      </c>
      <c r="T127" s="390">
        <v>8.42</v>
      </c>
      <c r="U127" s="390">
        <v>6.46</v>
      </c>
      <c r="V127" s="390">
        <v>8.93</v>
      </c>
      <c r="W127" s="390">
        <v>6.5</v>
      </c>
      <c r="X127" s="390">
        <v>8.99</v>
      </c>
      <c r="Y127" s="390">
        <v>6.54</v>
      </c>
      <c r="Z127" s="390">
        <v>9.0399999999999991</v>
      </c>
      <c r="AA127" s="390">
        <v>6.62</v>
      </c>
      <c r="AB127" s="390">
        <v>9.15</v>
      </c>
      <c r="AC127" s="390">
        <v>6.66</v>
      </c>
      <c r="AD127" s="390">
        <v>9.2100000000000009</v>
      </c>
      <c r="AE127" s="390">
        <v>6.7</v>
      </c>
      <c r="AF127" s="390">
        <v>9.26</v>
      </c>
      <c r="AG127" s="390">
        <v>6.75</v>
      </c>
      <c r="AH127" s="390">
        <v>9.33</v>
      </c>
      <c r="AI127" s="390">
        <v>6.79</v>
      </c>
      <c r="AJ127" s="390">
        <v>9.39</v>
      </c>
      <c r="AK127" s="390">
        <v>6.88</v>
      </c>
      <c r="AL127" s="390">
        <v>9.51</v>
      </c>
      <c r="AM127" s="390">
        <v>6.92</v>
      </c>
      <c r="AN127" s="390">
        <v>9.57</v>
      </c>
      <c r="AO127" s="390">
        <v>6.96</v>
      </c>
      <c r="AP127" s="390">
        <v>9.6199999999999992</v>
      </c>
      <c r="AQ127" s="390">
        <v>6.09</v>
      </c>
      <c r="AR127" s="390">
        <v>8.42</v>
      </c>
      <c r="AS127" s="390">
        <v>6.46</v>
      </c>
      <c r="AT127" s="390">
        <v>8.93</v>
      </c>
      <c r="AU127" s="390">
        <v>6.5</v>
      </c>
      <c r="AV127" s="390">
        <v>8.99</v>
      </c>
      <c r="AW127" s="390">
        <v>6.54</v>
      </c>
      <c r="AX127" s="390">
        <v>9.0399999999999991</v>
      </c>
      <c r="AY127" s="390">
        <v>6.62</v>
      </c>
      <c r="AZ127" s="390">
        <v>9.15</v>
      </c>
      <c r="BA127" s="390">
        <v>6.66</v>
      </c>
      <c r="BB127" s="390">
        <v>9.2100000000000009</v>
      </c>
      <c r="BC127" s="390">
        <v>6.7</v>
      </c>
      <c r="BD127" s="390">
        <v>9.26</v>
      </c>
      <c r="BE127" s="390">
        <v>6.75</v>
      </c>
      <c r="BF127" s="390">
        <v>9.33</v>
      </c>
      <c r="BG127" s="390">
        <v>6.79</v>
      </c>
      <c r="BH127" s="390">
        <v>9.39</v>
      </c>
      <c r="BI127" s="390">
        <v>6.88</v>
      </c>
      <c r="BJ127" s="390">
        <v>9.51</v>
      </c>
      <c r="BK127" s="390">
        <v>6.92</v>
      </c>
      <c r="BL127" s="390">
        <v>9.57</v>
      </c>
      <c r="BM127" s="390">
        <v>6.96</v>
      </c>
      <c r="BN127" s="390">
        <v>9.6199999999999992</v>
      </c>
      <c r="BO127" s="391" t="s">
        <v>66</v>
      </c>
      <c r="BP127" s="391" t="s">
        <v>67</v>
      </c>
      <c r="BQ127" s="383" t="s">
        <v>1128</v>
      </c>
    </row>
    <row r="128" spans="1:69" x14ac:dyDescent="0.25">
      <c r="A128" s="392">
        <v>15000273</v>
      </c>
      <c r="B128" s="381" t="s">
        <v>124</v>
      </c>
      <c r="C128" s="382" t="s">
        <v>421</v>
      </c>
      <c r="D128" s="383">
        <v>7899470801384</v>
      </c>
      <c r="E128" s="384">
        <v>30049039</v>
      </c>
      <c r="F128" s="393" t="s">
        <v>292</v>
      </c>
      <c r="G128" s="386" t="s">
        <v>283</v>
      </c>
      <c r="H128" s="386" t="s">
        <v>1126</v>
      </c>
      <c r="I128" s="386">
        <v>0</v>
      </c>
      <c r="J128" s="386" t="s">
        <v>283</v>
      </c>
      <c r="K128" s="386" t="s">
        <v>1127</v>
      </c>
      <c r="L128" s="386" t="s">
        <v>1133</v>
      </c>
      <c r="M128" s="384">
        <v>30</v>
      </c>
      <c r="N128" s="387">
        <v>5.0420990931999992</v>
      </c>
      <c r="O128" s="388" t="s">
        <v>283</v>
      </c>
      <c r="P128" s="389">
        <v>0.15781370284834484</v>
      </c>
      <c r="Q128" s="390">
        <v>15.04</v>
      </c>
      <c r="R128" s="390">
        <v>20.18</v>
      </c>
      <c r="S128" s="390">
        <v>17.09</v>
      </c>
      <c r="T128" s="390">
        <v>22.93</v>
      </c>
      <c r="U128" s="390">
        <v>18.12</v>
      </c>
      <c r="V128" s="390">
        <v>24.31</v>
      </c>
      <c r="W128" s="390">
        <v>18.23</v>
      </c>
      <c r="X128" s="390">
        <v>24.45</v>
      </c>
      <c r="Y128" s="390">
        <v>18.34</v>
      </c>
      <c r="Z128" s="390">
        <v>24.6</v>
      </c>
      <c r="AA128" s="390">
        <v>18.57</v>
      </c>
      <c r="AB128" s="390">
        <v>24.91</v>
      </c>
      <c r="AC128" s="390">
        <v>18.68</v>
      </c>
      <c r="AD128" s="390">
        <v>25.06</v>
      </c>
      <c r="AE128" s="390">
        <v>18.8</v>
      </c>
      <c r="AF128" s="390">
        <v>25.22</v>
      </c>
      <c r="AG128" s="390">
        <v>18.920000000000002</v>
      </c>
      <c r="AH128" s="390">
        <v>25.38</v>
      </c>
      <c r="AI128" s="390">
        <v>19.04</v>
      </c>
      <c r="AJ128" s="390">
        <v>25.54</v>
      </c>
      <c r="AK128" s="390">
        <v>19.28</v>
      </c>
      <c r="AL128" s="390">
        <v>25.86</v>
      </c>
      <c r="AM128" s="390">
        <v>19.399999999999999</v>
      </c>
      <c r="AN128" s="390">
        <v>26.02</v>
      </c>
      <c r="AO128" s="390">
        <v>19.53</v>
      </c>
      <c r="AP128" s="390">
        <v>26.2</v>
      </c>
      <c r="AQ128" s="390">
        <v>15.26</v>
      </c>
      <c r="AR128" s="390">
        <v>21.1</v>
      </c>
      <c r="AS128" s="390">
        <v>16.18</v>
      </c>
      <c r="AT128" s="390">
        <v>22.37</v>
      </c>
      <c r="AU128" s="390">
        <v>16.28</v>
      </c>
      <c r="AV128" s="390">
        <v>22.51</v>
      </c>
      <c r="AW128" s="390">
        <v>16.37</v>
      </c>
      <c r="AX128" s="390">
        <v>22.63</v>
      </c>
      <c r="AY128" s="390">
        <v>16.579999999999998</v>
      </c>
      <c r="AZ128" s="390">
        <v>22.92</v>
      </c>
      <c r="BA128" s="390">
        <v>16.68</v>
      </c>
      <c r="BB128" s="390">
        <v>23.06</v>
      </c>
      <c r="BC128" s="390">
        <v>16.79</v>
      </c>
      <c r="BD128" s="390">
        <v>23.21</v>
      </c>
      <c r="BE128" s="390">
        <v>16.89</v>
      </c>
      <c r="BF128" s="390">
        <v>23.35</v>
      </c>
      <c r="BG128" s="390">
        <v>17</v>
      </c>
      <c r="BH128" s="390">
        <v>23.5</v>
      </c>
      <c r="BI128" s="390">
        <v>17.21</v>
      </c>
      <c r="BJ128" s="390">
        <v>23.79</v>
      </c>
      <c r="BK128" s="390">
        <v>17.32</v>
      </c>
      <c r="BL128" s="390">
        <v>23.94</v>
      </c>
      <c r="BM128" s="390">
        <v>17.440000000000001</v>
      </c>
      <c r="BN128" s="390">
        <v>24.11</v>
      </c>
      <c r="BO128" s="391" t="s">
        <v>52</v>
      </c>
      <c r="BP128" s="391" t="s">
        <v>55</v>
      </c>
      <c r="BQ128" s="383" t="s">
        <v>1128</v>
      </c>
    </row>
    <row r="129" spans="1:69" x14ac:dyDescent="0.25">
      <c r="A129" s="392">
        <v>15000079</v>
      </c>
      <c r="B129" s="381" t="s">
        <v>124</v>
      </c>
      <c r="C129" s="382" t="s">
        <v>421</v>
      </c>
      <c r="D129" s="383">
        <v>7898133131400</v>
      </c>
      <c r="E129" s="384">
        <v>30049099</v>
      </c>
      <c r="F129" s="393" t="s">
        <v>320</v>
      </c>
      <c r="G129" s="386" t="s">
        <v>283</v>
      </c>
      <c r="H129" s="386" t="s">
        <v>1126</v>
      </c>
      <c r="I129" s="386">
        <v>0</v>
      </c>
      <c r="J129" s="386" t="s">
        <v>283</v>
      </c>
      <c r="K129" s="386" t="s">
        <v>1127</v>
      </c>
      <c r="L129" s="386" t="s">
        <v>1133</v>
      </c>
      <c r="M129" s="384">
        <v>200</v>
      </c>
      <c r="N129" s="387">
        <v>2.162072794666666</v>
      </c>
      <c r="O129" s="388" t="s">
        <v>283</v>
      </c>
      <c r="P129" s="389">
        <v>0.15824915824915808</v>
      </c>
      <c r="Q129" s="390">
        <v>6.88</v>
      </c>
      <c r="R129" s="390">
        <v>9.23</v>
      </c>
      <c r="S129" s="390">
        <v>7.82</v>
      </c>
      <c r="T129" s="390">
        <v>10.49</v>
      </c>
      <c r="U129" s="390">
        <v>8.2899999999999991</v>
      </c>
      <c r="V129" s="390">
        <v>11.12</v>
      </c>
      <c r="W129" s="390">
        <v>8.34</v>
      </c>
      <c r="X129" s="390">
        <v>11.19</v>
      </c>
      <c r="Y129" s="390">
        <v>8.39</v>
      </c>
      <c r="Z129" s="390">
        <v>11.25</v>
      </c>
      <c r="AA129" s="390">
        <v>8.49</v>
      </c>
      <c r="AB129" s="390">
        <v>11.39</v>
      </c>
      <c r="AC129" s="390">
        <v>8.5500000000000007</v>
      </c>
      <c r="AD129" s="390">
        <v>11.47</v>
      </c>
      <c r="AE129" s="390">
        <v>8.6</v>
      </c>
      <c r="AF129" s="390">
        <v>11.54</v>
      </c>
      <c r="AG129" s="390">
        <v>8.65</v>
      </c>
      <c r="AH129" s="390">
        <v>11.6</v>
      </c>
      <c r="AI129" s="390">
        <v>8.7100000000000009</v>
      </c>
      <c r="AJ129" s="390">
        <v>11.68</v>
      </c>
      <c r="AK129" s="390">
        <v>8.82</v>
      </c>
      <c r="AL129" s="390">
        <v>11.83</v>
      </c>
      <c r="AM129" s="390">
        <v>8.8800000000000008</v>
      </c>
      <c r="AN129" s="390">
        <v>11.91</v>
      </c>
      <c r="AO129" s="390">
        <v>8.93</v>
      </c>
      <c r="AP129" s="390">
        <v>11.98</v>
      </c>
      <c r="AQ129" s="390">
        <v>6.98</v>
      </c>
      <c r="AR129" s="390">
        <v>9.65</v>
      </c>
      <c r="AS129" s="390">
        <v>7.4</v>
      </c>
      <c r="AT129" s="390">
        <v>10.23</v>
      </c>
      <c r="AU129" s="390">
        <v>7.45</v>
      </c>
      <c r="AV129" s="390">
        <v>10.3</v>
      </c>
      <c r="AW129" s="390">
        <v>7.49</v>
      </c>
      <c r="AX129" s="390">
        <v>10.35</v>
      </c>
      <c r="AY129" s="390">
        <v>7.58</v>
      </c>
      <c r="AZ129" s="390">
        <v>10.48</v>
      </c>
      <c r="BA129" s="390">
        <v>7.63</v>
      </c>
      <c r="BB129" s="390">
        <v>10.55</v>
      </c>
      <c r="BC129" s="390">
        <v>7.68</v>
      </c>
      <c r="BD129" s="390">
        <v>10.62</v>
      </c>
      <c r="BE129" s="390">
        <v>7.72</v>
      </c>
      <c r="BF129" s="390">
        <v>10.67</v>
      </c>
      <c r="BG129" s="390">
        <v>7.78</v>
      </c>
      <c r="BH129" s="390">
        <v>10.76</v>
      </c>
      <c r="BI129" s="390">
        <v>7.87</v>
      </c>
      <c r="BJ129" s="390">
        <v>10.88</v>
      </c>
      <c r="BK129" s="390">
        <v>7.93</v>
      </c>
      <c r="BL129" s="390">
        <v>10.96</v>
      </c>
      <c r="BM129" s="390">
        <v>7.97</v>
      </c>
      <c r="BN129" s="390">
        <v>11.02</v>
      </c>
      <c r="BO129" s="391" t="s">
        <v>52</v>
      </c>
      <c r="BP129" s="391" t="s">
        <v>55</v>
      </c>
      <c r="BQ129" s="383" t="s">
        <v>1128</v>
      </c>
    </row>
    <row r="130" spans="1:69" x14ac:dyDescent="0.25">
      <c r="A130" s="392">
        <v>15000110</v>
      </c>
      <c r="B130" s="381" t="s">
        <v>124</v>
      </c>
      <c r="C130" s="382" t="s">
        <v>421</v>
      </c>
      <c r="D130" s="383">
        <v>7899470805221</v>
      </c>
      <c r="E130" s="384">
        <v>30049029</v>
      </c>
      <c r="F130" s="393" t="s">
        <v>372</v>
      </c>
      <c r="G130" s="386" t="s">
        <v>283</v>
      </c>
      <c r="H130" s="386" t="s">
        <v>1126</v>
      </c>
      <c r="I130" s="386">
        <v>0</v>
      </c>
      <c r="J130" s="386" t="s">
        <v>283</v>
      </c>
      <c r="K130" s="386" t="s">
        <v>1127</v>
      </c>
      <c r="L130" s="386" t="s">
        <v>1133</v>
      </c>
      <c r="M130" s="384">
        <v>100</v>
      </c>
      <c r="N130" s="387">
        <v>12.736584188388887</v>
      </c>
      <c r="O130" s="388">
        <v>38.20975256516666</v>
      </c>
      <c r="P130" s="389" t="s">
        <v>283</v>
      </c>
      <c r="Q130" s="390" t="s">
        <v>283</v>
      </c>
      <c r="R130" s="390" t="s">
        <v>283</v>
      </c>
      <c r="S130" s="390" t="s">
        <v>283</v>
      </c>
      <c r="T130" s="390" t="s">
        <v>283</v>
      </c>
      <c r="U130" s="390">
        <f>O130</f>
        <v>38.20975256516666</v>
      </c>
      <c r="V130" s="390" t="s">
        <v>283</v>
      </c>
      <c r="W130" s="390" t="s">
        <v>283</v>
      </c>
      <c r="X130" s="390" t="s">
        <v>283</v>
      </c>
      <c r="Y130" s="390" t="s">
        <v>283</v>
      </c>
      <c r="Z130" s="390" t="s">
        <v>283</v>
      </c>
      <c r="AA130" s="390">
        <f>O130</f>
        <v>38.20975256516666</v>
      </c>
      <c r="AB130" s="390" t="s">
        <v>283</v>
      </c>
      <c r="AC130" s="390" t="s">
        <v>283</v>
      </c>
      <c r="AD130" s="390" t="s">
        <v>283</v>
      </c>
      <c r="AE130" s="390" t="s">
        <v>283</v>
      </c>
      <c r="AF130" s="390" t="s">
        <v>283</v>
      </c>
      <c r="AG130" s="390" t="s">
        <v>283</v>
      </c>
      <c r="AH130" s="390" t="s">
        <v>283</v>
      </c>
      <c r="AI130" s="390" t="s">
        <v>283</v>
      </c>
      <c r="AJ130" s="390" t="s">
        <v>283</v>
      </c>
      <c r="AK130" s="390" t="s">
        <v>283</v>
      </c>
      <c r="AL130" s="390" t="s">
        <v>283</v>
      </c>
      <c r="AM130" s="390" t="s">
        <v>283</v>
      </c>
      <c r="AN130" s="390" t="s">
        <v>283</v>
      </c>
      <c r="AO130" s="390" t="s">
        <v>283</v>
      </c>
      <c r="AP130" s="390" t="s">
        <v>283</v>
      </c>
      <c r="AQ130" s="390" t="s">
        <v>283</v>
      </c>
      <c r="AR130" s="390" t="s">
        <v>283</v>
      </c>
      <c r="AS130" s="390">
        <f>O130</f>
        <v>38.20975256516666</v>
      </c>
      <c r="AT130" s="390" t="s">
        <v>283</v>
      </c>
      <c r="AU130" s="390" t="s">
        <v>283</v>
      </c>
      <c r="AV130" s="390" t="s">
        <v>283</v>
      </c>
      <c r="AW130" s="390" t="s">
        <v>283</v>
      </c>
      <c r="AX130" s="390" t="s">
        <v>283</v>
      </c>
      <c r="AY130" s="390">
        <f>O130</f>
        <v>38.20975256516666</v>
      </c>
      <c r="AZ130" s="390" t="s">
        <v>283</v>
      </c>
      <c r="BA130" s="390" t="s">
        <v>283</v>
      </c>
      <c r="BB130" s="390" t="s">
        <v>283</v>
      </c>
      <c r="BC130" s="390" t="s">
        <v>283</v>
      </c>
      <c r="BD130" s="390" t="s">
        <v>283</v>
      </c>
      <c r="BE130" s="390" t="s">
        <v>283</v>
      </c>
      <c r="BF130" s="390" t="s">
        <v>283</v>
      </c>
      <c r="BG130" s="390" t="s">
        <v>283</v>
      </c>
      <c r="BH130" s="390" t="s">
        <v>283</v>
      </c>
      <c r="BI130" s="390" t="s">
        <v>283</v>
      </c>
      <c r="BJ130" s="390" t="s">
        <v>283</v>
      </c>
      <c r="BK130" s="390" t="s">
        <v>283</v>
      </c>
      <c r="BL130" s="390" t="s">
        <v>283</v>
      </c>
      <c r="BM130" s="390" t="s">
        <v>283</v>
      </c>
      <c r="BN130" s="390" t="s">
        <v>283</v>
      </c>
      <c r="BO130" s="391" t="s">
        <v>52</v>
      </c>
      <c r="BP130" s="391" t="s">
        <v>53</v>
      </c>
      <c r="BQ130" s="383" t="s">
        <v>1127</v>
      </c>
    </row>
    <row r="131" spans="1:69" x14ac:dyDescent="0.25">
      <c r="A131" s="392">
        <v>15000154</v>
      </c>
      <c r="B131" s="381" t="s">
        <v>124</v>
      </c>
      <c r="C131" s="382" t="s">
        <v>421</v>
      </c>
      <c r="D131" s="383">
        <v>7899470802725</v>
      </c>
      <c r="E131" s="394">
        <v>30049099</v>
      </c>
      <c r="F131" s="385" t="s">
        <v>308</v>
      </c>
      <c r="G131" s="386" t="s">
        <v>283</v>
      </c>
      <c r="H131" s="386" t="s">
        <v>1126</v>
      </c>
      <c r="I131" s="386">
        <v>0</v>
      </c>
      <c r="J131" s="386" t="s">
        <v>283</v>
      </c>
      <c r="K131" s="386" t="s">
        <v>1127</v>
      </c>
      <c r="L131" s="386" t="s">
        <v>1022</v>
      </c>
      <c r="M131" s="384">
        <v>100</v>
      </c>
      <c r="N131" s="387">
        <v>40.656899111111102</v>
      </c>
      <c r="O131" s="388" t="s">
        <v>283</v>
      </c>
      <c r="P131" s="389">
        <v>0.10474168435951858</v>
      </c>
      <c r="Q131" s="390">
        <v>78.05</v>
      </c>
      <c r="R131" s="390">
        <v>104.7</v>
      </c>
      <c r="S131" s="390">
        <v>88.69</v>
      </c>
      <c r="T131" s="390">
        <v>118.97</v>
      </c>
      <c r="U131" s="390">
        <v>94.03</v>
      </c>
      <c r="V131" s="390">
        <v>126.14</v>
      </c>
      <c r="W131" s="390">
        <v>94.6</v>
      </c>
      <c r="X131" s="390">
        <v>126.9</v>
      </c>
      <c r="Y131" s="390">
        <v>95.18</v>
      </c>
      <c r="Z131" s="390">
        <v>127.68</v>
      </c>
      <c r="AA131" s="390">
        <v>96.36</v>
      </c>
      <c r="AB131" s="390">
        <v>129.26</v>
      </c>
      <c r="AC131" s="390">
        <v>96.95</v>
      </c>
      <c r="AD131" s="390">
        <v>130.05000000000001</v>
      </c>
      <c r="AE131" s="390">
        <v>97.56</v>
      </c>
      <c r="AF131" s="390">
        <v>130.87</v>
      </c>
      <c r="AG131" s="390">
        <v>98.17</v>
      </c>
      <c r="AH131" s="390">
        <v>131.69</v>
      </c>
      <c r="AI131" s="390">
        <v>98.79</v>
      </c>
      <c r="AJ131" s="390">
        <v>132.52000000000001</v>
      </c>
      <c r="AK131" s="390">
        <v>100.06</v>
      </c>
      <c r="AL131" s="390">
        <v>134.22999999999999</v>
      </c>
      <c r="AM131" s="390">
        <v>100.71</v>
      </c>
      <c r="AN131" s="390">
        <v>135.1</v>
      </c>
      <c r="AO131" s="390">
        <v>101.36</v>
      </c>
      <c r="AP131" s="390">
        <v>135.97</v>
      </c>
      <c r="AQ131" s="390">
        <v>79.19</v>
      </c>
      <c r="AR131" s="390">
        <v>109.48</v>
      </c>
      <c r="AS131" s="390">
        <v>83.96</v>
      </c>
      <c r="AT131" s="390">
        <v>116.07</v>
      </c>
      <c r="AU131" s="390">
        <v>84.46</v>
      </c>
      <c r="AV131" s="390">
        <v>116.76</v>
      </c>
      <c r="AW131" s="390">
        <v>84.98</v>
      </c>
      <c r="AX131" s="390">
        <v>117.48</v>
      </c>
      <c r="AY131" s="390">
        <v>86.04</v>
      </c>
      <c r="AZ131" s="390">
        <v>118.95</v>
      </c>
      <c r="BA131" s="390">
        <v>86.56</v>
      </c>
      <c r="BB131" s="390">
        <v>119.66</v>
      </c>
      <c r="BC131" s="390">
        <v>87.11</v>
      </c>
      <c r="BD131" s="390">
        <v>120.42</v>
      </c>
      <c r="BE131" s="390">
        <v>87.65</v>
      </c>
      <c r="BF131" s="390">
        <v>121.17</v>
      </c>
      <c r="BG131" s="390">
        <v>88.21</v>
      </c>
      <c r="BH131" s="390">
        <v>121.95</v>
      </c>
      <c r="BI131" s="390">
        <v>89.34</v>
      </c>
      <c r="BJ131" s="390">
        <v>123.51</v>
      </c>
      <c r="BK131" s="390">
        <v>89.92</v>
      </c>
      <c r="BL131" s="390">
        <v>124.31</v>
      </c>
      <c r="BM131" s="390">
        <v>90.5</v>
      </c>
      <c r="BN131" s="390">
        <v>125.11</v>
      </c>
      <c r="BO131" s="391" t="s">
        <v>52</v>
      </c>
      <c r="BP131" s="391" t="s">
        <v>55</v>
      </c>
      <c r="BQ131" s="383" t="s">
        <v>1128</v>
      </c>
    </row>
    <row r="132" spans="1:69" x14ac:dyDescent="0.25">
      <c r="A132" s="392">
        <v>15000158</v>
      </c>
      <c r="B132" s="381" t="s">
        <v>124</v>
      </c>
      <c r="C132" s="382" t="s">
        <v>421</v>
      </c>
      <c r="D132" s="383">
        <v>7898133137549</v>
      </c>
      <c r="E132" s="394">
        <v>30045090</v>
      </c>
      <c r="F132" s="385" t="s">
        <v>316</v>
      </c>
      <c r="G132" s="386" t="s">
        <v>283</v>
      </c>
      <c r="H132" s="386" t="s">
        <v>1126</v>
      </c>
      <c r="I132" s="386">
        <v>0</v>
      </c>
      <c r="J132" s="386" t="s">
        <v>283</v>
      </c>
      <c r="K132" s="386" t="s">
        <v>1127</v>
      </c>
      <c r="L132" s="386" t="s">
        <v>1022</v>
      </c>
      <c r="M132" s="384">
        <v>100</v>
      </c>
      <c r="N132" s="387">
        <v>5.8151789487902681</v>
      </c>
      <c r="O132" s="388" t="s">
        <v>283</v>
      </c>
      <c r="P132" s="389">
        <v>0.15815861440291701</v>
      </c>
      <c r="Q132" s="390">
        <v>25.41</v>
      </c>
      <c r="R132" s="390">
        <v>34.090000000000003</v>
      </c>
      <c r="S132" s="390">
        <v>28.88</v>
      </c>
      <c r="T132" s="390">
        <v>38.74</v>
      </c>
      <c r="U132" s="390">
        <v>30.62</v>
      </c>
      <c r="V132" s="390">
        <v>41.08</v>
      </c>
      <c r="W132" s="390">
        <v>30.8</v>
      </c>
      <c r="X132" s="390">
        <v>41.32</v>
      </c>
      <c r="Y132" s="390">
        <v>30.99</v>
      </c>
      <c r="Z132" s="390">
        <v>41.57</v>
      </c>
      <c r="AA132" s="390">
        <v>31.37</v>
      </c>
      <c r="AB132" s="390">
        <v>42.08</v>
      </c>
      <c r="AC132" s="390">
        <v>31.57</v>
      </c>
      <c r="AD132" s="390">
        <v>42.35</v>
      </c>
      <c r="AE132" s="390">
        <v>31.76</v>
      </c>
      <c r="AF132" s="390">
        <v>42.6</v>
      </c>
      <c r="AG132" s="390">
        <v>31.96</v>
      </c>
      <c r="AH132" s="390">
        <v>42.87</v>
      </c>
      <c r="AI132" s="390">
        <v>32.17</v>
      </c>
      <c r="AJ132" s="390">
        <v>43.15</v>
      </c>
      <c r="AK132" s="390">
        <v>32.58</v>
      </c>
      <c r="AL132" s="390">
        <v>43.7</v>
      </c>
      <c r="AM132" s="390">
        <v>32.79</v>
      </c>
      <c r="AN132" s="390">
        <v>43.99</v>
      </c>
      <c r="AO132" s="390">
        <v>33</v>
      </c>
      <c r="AP132" s="390">
        <v>44.27</v>
      </c>
      <c r="AQ132" s="390">
        <v>25.79</v>
      </c>
      <c r="AR132" s="390">
        <v>35.65</v>
      </c>
      <c r="AS132" s="390">
        <v>27.34</v>
      </c>
      <c r="AT132" s="390">
        <v>37.799999999999997</v>
      </c>
      <c r="AU132" s="390">
        <v>27.5</v>
      </c>
      <c r="AV132" s="390">
        <v>38.020000000000003</v>
      </c>
      <c r="AW132" s="390">
        <v>27.67</v>
      </c>
      <c r="AX132" s="390">
        <v>38.25</v>
      </c>
      <c r="AY132" s="390">
        <v>28.01</v>
      </c>
      <c r="AZ132" s="390">
        <v>38.72</v>
      </c>
      <c r="BA132" s="390">
        <v>28.19</v>
      </c>
      <c r="BB132" s="390">
        <v>38.97</v>
      </c>
      <c r="BC132" s="390">
        <v>28.36</v>
      </c>
      <c r="BD132" s="390">
        <v>39.21</v>
      </c>
      <c r="BE132" s="390">
        <v>28.54</v>
      </c>
      <c r="BF132" s="390">
        <v>39.450000000000003</v>
      </c>
      <c r="BG132" s="390">
        <v>28.72</v>
      </c>
      <c r="BH132" s="390">
        <v>39.700000000000003</v>
      </c>
      <c r="BI132" s="390">
        <v>29.09</v>
      </c>
      <c r="BJ132" s="390">
        <v>40.22</v>
      </c>
      <c r="BK132" s="390">
        <v>29.28</v>
      </c>
      <c r="BL132" s="390">
        <v>40.479999999999997</v>
      </c>
      <c r="BM132" s="390">
        <v>29.46</v>
      </c>
      <c r="BN132" s="390">
        <v>40.729999999999997</v>
      </c>
      <c r="BO132" s="391" t="s">
        <v>52</v>
      </c>
      <c r="BP132" s="391" t="s">
        <v>55</v>
      </c>
      <c r="BQ132" s="383" t="s">
        <v>1128</v>
      </c>
    </row>
    <row r="133" spans="1:69" x14ac:dyDescent="0.25">
      <c r="A133" s="392">
        <v>15000203</v>
      </c>
      <c r="B133" s="381" t="s">
        <v>124</v>
      </c>
      <c r="C133" s="382" t="s">
        <v>421</v>
      </c>
      <c r="D133" s="383">
        <v>7899470807553</v>
      </c>
      <c r="E133" s="394">
        <v>30045050</v>
      </c>
      <c r="F133" s="385" t="s">
        <v>243</v>
      </c>
      <c r="G133" s="386" t="s">
        <v>283</v>
      </c>
      <c r="H133" s="386" t="s">
        <v>1126</v>
      </c>
      <c r="I133" s="386">
        <v>0</v>
      </c>
      <c r="J133" s="386" t="s">
        <v>283</v>
      </c>
      <c r="K133" s="386" t="s">
        <v>1127</v>
      </c>
      <c r="L133" s="386" t="s">
        <v>1022</v>
      </c>
      <c r="M133" s="384">
        <v>80</v>
      </c>
      <c r="N133" s="387">
        <v>4.0089368888888881</v>
      </c>
      <c r="O133" s="388" t="s">
        <v>283</v>
      </c>
      <c r="P133" s="389">
        <v>3.8306451612903247E-2</v>
      </c>
      <c r="Q133" s="390">
        <v>36.049999999999997</v>
      </c>
      <c r="R133" s="390">
        <v>48.36</v>
      </c>
      <c r="S133" s="390">
        <v>40.96</v>
      </c>
      <c r="T133" s="390">
        <v>54.95</v>
      </c>
      <c r="U133" s="390">
        <v>43.43</v>
      </c>
      <c r="V133" s="390">
        <v>58.26</v>
      </c>
      <c r="W133" s="390">
        <v>43.69</v>
      </c>
      <c r="X133" s="390">
        <v>58.61</v>
      </c>
      <c r="Y133" s="390">
        <v>43.96</v>
      </c>
      <c r="Z133" s="390">
        <v>58.97</v>
      </c>
      <c r="AA133" s="390">
        <v>44.5</v>
      </c>
      <c r="AB133" s="390">
        <v>59.7</v>
      </c>
      <c r="AC133" s="390">
        <v>44.78</v>
      </c>
      <c r="AD133" s="390">
        <v>60.07</v>
      </c>
      <c r="AE133" s="390">
        <v>45.06</v>
      </c>
      <c r="AF133" s="390">
        <v>60.45</v>
      </c>
      <c r="AG133" s="390">
        <v>45.34</v>
      </c>
      <c r="AH133" s="390">
        <v>60.82</v>
      </c>
      <c r="AI133" s="390">
        <v>45.63</v>
      </c>
      <c r="AJ133" s="390">
        <v>61.21</v>
      </c>
      <c r="AK133" s="390">
        <v>46.21</v>
      </c>
      <c r="AL133" s="390">
        <v>61.99</v>
      </c>
      <c r="AM133" s="390">
        <v>46.51</v>
      </c>
      <c r="AN133" s="390">
        <v>62.39</v>
      </c>
      <c r="AO133" s="390">
        <v>46.81</v>
      </c>
      <c r="AP133" s="390">
        <v>62.79</v>
      </c>
      <c r="AQ133" s="390">
        <v>36.57</v>
      </c>
      <c r="AR133" s="390">
        <v>50.56</v>
      </c>
      <c r="AS133" s="390">
        <v>38.78</v>
      </c>
      <c r="AT133" s="390">
        <v>53.61</v>
      </c>
      <c r="AU133" s="390">
        <v>39.01</v>
      </c>
      <c r="AV133" s="390">
        <v>53.93</v>
      </c>
      <c r="AW133" s="390">
        <v>39.25</v>
      </c>
      <c r="AX133" s="390">
        <v>54.26</v>
      </c>
      <c r="AY133" s="390">
        <v>39.729999999999997</v>
      </c>
      <c r="AZ133" s="390">
        <v>54.92</v>
      </c>
      <c r="BA133" s="390">
        <v>39.979999999999997</v>
      </c>
      <c r="BB133" s="390">
        <v>55.27</v>
      </c>
      <c r="BC133" s="390">
        <v>40.229999999999997</v>
      </c>
      <c r="BD133" s="390">
        <v>55.62</v>
      </c>
      <c r="BE133" s="390">
        <v>40.479999999999997</v>
      </c>
      <c r="BF133" s="390">
        <v>55.96</v>
      </c>
      <c r="BG133" s="390">
        <v>40.74</v>
      </c>
      <c r="BH133" s="390">
        <v>56.32</v>
      </c>
      <c r="BI133" s="390">
        <v>41.26</v>
      </c>
      <c r="BJ133" s="390">
        <v>57.04</v>
      </c>
      <c r="BK133" s="390">
        <v>41.53</v>
      </c>
      <c r="BL133" s="390">
        <v>57.41</v>
      </c>
      <c r="BM133" s="390">
        <v>41.79</v>
      </c>
      <c r="BN133" s="390">
        <v>57.77</v>
      </c>
      <c r="BO133" s="391" t="s">
        <v>52</v>
      </c>
      <c r="BP133" s="391" t="s">
        <v>67</v>
      </c>
      <c r="BQ133" s="383" t="s">
        <v>1128</v>
      </c>
    </row>
    <row r="134" spans="1:69" x14ac:dyDescent="0.25">
      <c r="A134" s="392">
        <v>15000205</v>
      </c>
      <c r="B134" s="381" t="s">
        <v>124</v>
      </c>
      <c r="C134" s="382" t="s">
        <v>421</v>
      </c>
      <c r="D134" s="383">
        <v>7899470807850</v>
      </c>
      <c r="E134" s="394">
        <v>30045050</v>
      </c>
      <c r="F134" s="385" t="s">
        <v>241</v>
      </c>
      <c r="G134" s="386" t="s">
        <v>283</v>
      </c>
      <c r="H134" s="386" t="s">
        <v>1126</v>
      </c>
      <c r="I134" s="386">
        <v>0</v>
      </c>
      <c r="J134" s="386" t="s">
        <v>283</v>
      </c>
      <c r="K134" s="386" t="s">
        <v>1127</v>
      </c>
      <c r="L134" s="386" t="s">
        <v>1022</v>
      </c>
      <c r="M134" s="384">
        <v>50</v>
      </c>
      <c r="N134" s="387">
        <v>11.133252444444445</v>
      </c>
      <c r="O134" s="388" t="s">
        <v>283</v>
      </c>
      <c r="P134" s="389">
        <v>3.8216560509554132E-2</v>
      </c>
      <c r="Q134" s="390">
        <v>48.9</v>
      </c>
      <c r="R134" s="390">
        <v>65.599999999999994</v>
      </c>
      <c r="S134" s="390">
        <v>55.56</v>
      </c>
      <c r="T134" s="390">
        <v>74.53</v>
      </c>
      <c r="U134" s="390">
        <v>58.91</v>
      </c>
      <c r="V134" s="390">
        <v>79.03</v>
      </c>
      <c r="W134" s="390">
        <v>59.27</v>
      </c>
      <c r="X134" s="390">
        <v>79.510000000000005</v>
      </c>
      <c r="Y134" s="390">
        <v>59.63</v>
      </c>
      <c r="Z134" s="390">
        <v>79.989999999999995</v>
      </c>
      <c r="AA134" s="390">
        <v>60.37</v>
      </c>
      <c r="AB134" s="390">
        <v>80.98</v>
      </c>
      <c r="AC134" s="390">
        <v>60.74</v>
      </c>
      <c r="AD134" s="390">
        <v>81.48</v>
      </c>
      <c r="AE134" s="390">
        <v>61.12</v>
      </c>
      <c r="AF134" s="390">
        <v>81.99</v>
      </c>
      <c r="AG134" s="390">
        <v>61.51</v>
      </c>
      <c r="AH134" s="390">
        <v>82.51</v>
      </c>
      <c r="AI134" s="390">
        <v>61.89</v>
      </c>
      <c r="AJ134" s="390">
        <v>83.02</v>
      </c>
      <c r="AK134" s="390">
        <v>62.69</v>
      </c>
      <c r="AL134" s="390">
        <v>84.1</v>
      </c>
      <c r="AM134" s="390">
        <v>63.09</v>
      </c>
      <c r="AN134" s="390">
        <v>84.63</v>
      </c>
      <c r="AO134" s="390">
        <v>63.5</v>
      </c>
      <c r="AP134" s="390">
        <v>85.18</v>
      </c>
      <c r="AQ134" s="390">
        <v>49.61</v>
      </c>
      <c r="AR134" s="390">
        <v>68.58</v>
      </c>
      <c r="AS134" s="390">
        <v>52.6</v>
      </c>
      <c r="AT134" s="390">
        <v>72.72</v>
      </c>
      <c r="AU134" s="390">
        <v>52.92</v>
      </c>
      <c r="AV134" s="390">
        <v>73.16</v>
      </c>
      <c r="AW134" s="390">
        <v>53.24</v>
      </c>
      <c r="AX134" s="390">
        <v>73.599999999999994</v>
      </c>
      <c r="AY134" s="390">
        <v>53.9</v>
      </c>
      <c r="AZ134" s="390">
        <v>74.510000000000005</v>
      </c>
      <c r="BA134" s="390">
        <v>54.23</v>
      </c>
      <c r="BB134" s="390">
        <v>74.97</v>
      </c>
      <c r="BC134" s="390">
        <v>54.57</v>
      </c>
      <c r="BD134" s="390">
        <v>75.44</v>
      </c>
      <c r="BE134" s="390">
        <v>54.92</v>
      </c>
      <c r="BF134" s="390">
        <v>75.92</v>
      </c>
      <c r="BG134" s="390">
        <v>55.26</v>
      </c>
      <c r="BH134" s="390">
        <v>76.39</v>
      </c>
      <c r="BI134" s="390">
        <v>55.97</v>
      </c>
      <c r="BJ134" s="390">
        <v>77.38</v>
      </c>
      <c r="BK134" s="390">
        <v>56.33</v>
      </c>
      <c r="BL134" s="390">
        <v>77.87</v>
      </c>
      <c r="BM134" s="390">
        <v>56.7</v>
      </c>
      <c r="BN134" s="390">
        <v>78.38</v>
      </c>
      <c r="BO134" s="391" t="s">
        <v>52</v>
      </c>
      <c r="BP134" s="391" t="s">
        <v>67</v>
      </c>
      <c r="BQ134" s="383" t="s">
        <v>1128</v>
      </c>
    </row>
    <row r="135" spans="1:69" x14ac:dyDescent="0.25">
      <c r="A135" s="392">
        <v>15000204</v>
      </c>
      <c r="B135" s="381" t="s">
        <v>124</v>
      </c>
      <c r="C135" s="382" t="s">
        <v>421</v>
      </c>
      <c r="D135" s="383">
        <v>7899470807560</v>
      </c>
      <c r="E135" s="394">
        <v>30045050</v>
      </c>
      <c r="F135" s="385" t="s">
        <v>244</v>
      </c>
      <c r="G135" s="386" t="s">
        <v>283</v>
      </c>
      <c r="H135" s="386" t="s">
        <v>1126</v>
      </c>
      <c r="I135" s="386">
        <v>0</v>
      </c>
      <c r="J135" s="386" t="s">
        <v>283</v>
      </c>
      <c r="K135" s="386" t="s">
        <v>1127</v>
      </c>
      <c r="L135" s="386" t="s">
        <v>1022</v>
      </c>
      <c r="M135" s="384">
        <v>80</v>
      </c>
      <c r="N135" s="387">
        <v>7.5107191111111096</v>
      </c>
      <c r="O135" s="388" t="s">
        <v>283</v>
      </c>
      <c r="P135" s="389">
        <v>3.8332775359892768E-2</v>
      </c>
      <c r="Q135" s="390">
        <v>62.03</v>
      </c>
      <c r="R135" s="390">
        <v>83.21</v>
      </c>
      <c r="S135" s="390">
        <v>70.489999999999995</v>
      </c>
      <c r="T135" s="390">
        <v>94.56</v>
      </c>
      <c r="U135" s="390">
        <v>74.739999999999995</v>
      </c>
      <c r="V135" s="390">
        <v>100.26</v>
      </c>
      <c r="W135" s="390">
        <v>75.19</v>
      </c>
      <c r="X135" s="390">
        <v>100.86</v>
      </c>
      <c r="Y135" s="390">
        <v>75.650000000000006</v>
      </c>
      <c r="Z135" s="390">
        <v>101.48</v>
      </c>
      <c r="AA135" s="390">
        <v>76.58</v>
      </c>
      <c r="AB135" s="390">
        <v>102.73</v>
      </c>
      <c r="AC135" s="390">
        <v>77.06</v>
      </c>
      <c r="AD135" s="390">
        <v>103.37</v>
      </c>
      <c r="AE135" s="390">
        <v>77.540000000000006</v>
      </c>
      <c r="AF135" s="390">
        <v>104.02</v>
      </c>
      <c r="AG135" s="390">
        <v>78.03</v>
      </c>
      <c r="AH135" s="390">
        <v>104.67</v>
      </c>
      <c r="AI135" s="390">
        <v>78.52</v>
      </c>
      <c r="AJ135" s="390">
        <v>105.33</v>
      </c>
      <c r="AK135" s="390">
        <v>79.53</v>
      </c>
      <c r="AL135" s="390">
        <v>106.69</v>
      </c>
      <c r="AM135" s="390">
        <v>80.040000000000006</v>
      </c>
      <c r="AN135" s="390">
        <v>107.37</v>
      </c>
      <c r="AO135" s="390">
        <v>80.56</v>
      </c>
      <c r="AP135" s="390">
        <v>108.07</v>
      </c>
      <c r="AQ135" s="390">
        <v>62.94</v>
      </c>
      <c r="AR135" s="390">
        <v>87.01</v>
      </c>
      <c r="AS135" s="390">
        <v>66.73</v>
      </c>
      <c r="AT135" s="390">
        <v>92.25</v>
      </c>
      <c r="AU135" s="390">
        <v>67.13</v>
      </c>
      <c r="AV135" s="390">
        <v>92.8</v>
      </c>
      <c r="AW135" s="390">
        <v>67.540000000000006</v>
      </c>
      <c r="AX135" s="390">
        <v>93.37</v>
      </c>
      <c r="AY135" s="390">
        <v>68.37</v>
      </c>
      <c r="AZ135" s="390">
        <v>94.52</v>
      </c>
      <c r="BA135" s="390">
        <v>68.8</v>
      </c>
      <c r="BB135" s="390">
        <v>95.11</v>
      </c>
      <c r="BC135" s="390">
        <v>69.23</v>
      </c>
      <c r="BD135" s="390">
        <v>95.71</v>
      </c>
      <c r="BE135" s="390">
        <v>69.67</v>
      </c>
      <c r="BF135" s="390">
        <v>96.31</v>
      </c>
      <c r="BG135" s="390">
        <v>70.11</v>
      </c>
      <c r="BH135" s="390">
        <v>96.92</v>
      </c>
      <c r="BI135" s="390">
        <v>71.010000000000005</v>
      </c>
      <c r="BJ135" s="390">
        <v>98.17</v>
      </c>
      <c r="BK135" s="390">
        <v>71.459999999999994</v>
      </c>
      <c r="BL135" s="390">
        <v>98.79</v>
      </c>
      <c r="BM135" s="390">
        <v>71.930000000000007</v>
      </c>
      <c r="BN135" s="390">
        <v>99.44</v>
      </c>
      <c r="BO135" s="391" t="s">
        <v>52</v>
      </c>
      <c r="BP135" s="391" t="s">
        <v>67</v>
      </c>
      <c r="BQ135" s="383" t="s">
        <v>1128</v>
      </c>
    </row>
    <row r="136" spans="1:69" x14ac:dyDescent="0.25">
      <c r="A136" s="392">
        <v>15000202</v>
      </c>
      <c r="B136" s="381" t="s">
        <v>124</v>
      </c>
      <c r="C136" s="382" t="s">
        <v>421</v>
      </c>
      <c r="D136" s="383">
        <v>7899470807874</v>
      </c>
      <c r="E136" s="394">
        <v>30045050</v>
      </c>
      <c r="F136" s="385" t="s">
        <v>242</v>
      </c>
      <c r="G136" s="386" t="s">
        <v>283</v>
      </c>
      <c r="H136" s="386" t="s">
        <v>1126</v>
      </c>
      <c r="I136" s="386">
        <v>0</v>
      </c>
      <c r="J136" s="386" t="s">
        <v>283</v>
      </c>
      <c r="K136" s="386" t="s">
        <v>1127</v>
      </c>
      <c r="L136" s="386" t="s">
        <v>1022</v>
      </c>
      <c r="M136" s="384">
        <v>80</v>
      </c>
      <c r="N136" s="387">
        <v>4.6247675555555547</v>
      </c>
      <c r="O136" s="388" t="s">
        <v>283</v>
      </c>
      <c r="P136" s="389">
        <v>3.8307461191787739E-2</v>
      </c>
      <c r="Q136" s="390">
        <v>41.47</v>
      </c>
      <c r="R136" s="390">
        <v>55.63</v>
      </c>
      <c r="S136" s="390">
        <v>47.12</v>
      </c>
      <c r="T136" s="390">
        <v>63.21</v>
      </c>
      <c r="U136" s="390">
        <v>49.96</v>
      </c>
      <c r="V136" s="390">
        <v>67.02</v>
      </c>
      <c r="W136" s="390">
        <v>50.26</v>
      </c>
      <c r="X136" s="390">
        <v>67.42</v>
      </c>
      <c r="Y136" s="390">
        <v>50.57</v>
      </c>
      <c r="Z136" s="390">
        <v>67.84</v>
      </c>
      <c r="AA136" s="390">
        <v>51.19</v>
      </c>
      <c r="AB136" s="390">
        <v>68.67</v>
      </c>
      <c r="AC136" s="390">
        <v>51.51</v>
      </c>
      <c r="AD136" s="390">
        <v>69.099999999999994</v>
      </c>
      <c r="AE136" s="390">
        <v>51.83</v>
      </c>
      <c r="AF136" s="390">
        <v>69.53</v>
      </c>
      <c r="AG136" s="390">
        <v>52.16</v>
      </c>
      <c r="AH136" s="390">
        <v>69.97</v>
      </c>
      <c r="AI136" s="390">
        <v>52.49</v>
      </c>
      <c r="AJ136" s="390">
        <v>70.41</v>
      </c>
      <c r="AK136" s="390">
        <v>53.16</v>
      </c>
      <c r="AL136" s="390">
        <v>71.31</v>
      </c>
      <c r="AM136" s="390">
        <v>53.51</v>
      </c>
      <c r="AN136" s="390">
        <v>71.78</v>
      </c>
      <c r="AO136" s="390">
        <v>53.85</v>
      </c>
      <c r="AP136" s="390">
        <v>72.239999999999995</v>
      </c>
      <c r="AQ136" s="390">
        <v>42.07</v>
      </c>
      <c r="AR136" s="390">
        <v>58.16</v>
      </c>
      <c r="AS136" s="390">
        <v>44.61</v>
      </c>
      <c r="AT136" s="390">
        <v>61.67</v>
      </c>
      <c r="AU136" s="390">
        <v>44.87</v>
      </c>
      <c r="AV136" s="390">
        <v>62.03</v>
      </c>
      <c r="AW136" s="390">
        <v>45.15</v>
      </c>
      <c r="AX136" s="390">
        <v>62.42</v>
      </c>
      <c r="AY136" s="390">
        <v>45.71</v>
      </c>
      <c r="AZ136" s="390">
        <v>63.19</v>
      </c>
      <c r="BA136" s="390">
        <v>45.99</v>
      </c>
      <c r="BB136" s="390">
        <v>63.58</v>
      </c>
      <c r="BC136" s="390">
        <v>46.28</v>
      </c>
      <c r="BD136" s="390">
        <v>63.98</v>
      </c>
      <c r="BE136" s="390">
        <v>46.57</v>
      </c>
      <c r="BF136" s="390">
        <v>64.38</v>
      </c>
      <c r="BG136" s="390">
        <v>46.87</v>
      </c>
      <c r="BH136" s="390">
        <v>64.8</v>
      </c>
      <c r="BI136" s="390">
        <v>47.46</v>
      </c>
      <c r="BJ136" s="390">
        <v>65.61</v>
      </c>
      <c r="BK136" s="390">
        <v>47.78</v>
      </c>
      <c r="BL136" s="390">
        <v>66.05</v>
      </c>
      <c r="BM136" s="390">
        <v>48.08</v>
      </c>
      <c r="BN136" s="390">
        <v>66.47</v>
      </c>
      <c r="BO136" s="391" t="s">
        <v>52</v>
      </c>
      <c r="BP136" s="391" t="s">
        <v>67</v>
      </c>
      <c r="BQ136" s="383" t="s">
        <v>1128</v>
      </c>
    </row>
    <row r="137" spans="1:69" x14ac:dyDescent="0.25">
      <c r="A137" s="392">
        <v>15000114</v>
      </c>
      <c r="B137" s="381" t="s">
        <v>124</v>
      </c>
      <c r="C137" s="382" t="s">
        <v>421</v>
      </c>
      <c r="D137" s="383">
        <v>7899470803067</v>
      </c>
      <c r="E137" s="394">
        <v>30044990</v>
      </c>
      <c r="F137" s="385" t="s">
        <v>318</v>
      </c>
      <c r="G137" s="386" t="s">
        <v>283</v>
      </c>
      <c r="H137" s="386" t="s">
        <v>1126</v>
      </c>
      <c r="I137" s="386">
        <v>0</v>
      </c>
      <c r="J137" s="386" t="s">
        <v>283</v>
      </c>
      <c r="K137" s="386" t="s">
        <v>1127</v>
      </c>
      <c r="L137" s="386" t="s">
        <v>1022</v>
      </c>
      <c r="M137" s="384">
        <v>60</v>
      </c>
      <c r="N137" s="387">
        <v>9.382361333333332</v>
      </c>
      <c r="O137" s="388" t="s">
        <v>283</v>
      </c>
      <c r="P137" s="389">
        <v>0.1580783682232958</v>
      </c>
      <c r="Q137" s="390">
        <v>43.15</v>
      </c>
      <c r="R137" s="390">
        <v>57.88</v>
      </c>
      <c r="S137" s="390">
        <v>49.03</v>
      </c>
      <c r="T137" s="390">
        <v>65.77</v>
      </c>
      <c r="U137" s="390">
        <v>51.99</v>
      </c>
      <c r="V137" s="390">
        <v>69.739999999999995</v>
      </c>
      <c r="W137" s="390">
        <v>52.3</v>
      </c>
      <c r="X137" s="390">
        <v>70.16</v>
      </c>
      <c r="Y137" s="390">
        <v>52.62</v>
      </c>
      <c r="Z137" s="390">
        <v>70.59</v>
      </c>
      <c r="AA137" s="390">
        <v>53.27</v>
      </c>
      <c r="AB137" s="390">
        <v>71.459999999999994</v>
      </c>
      <c r="AC137" s="390">
        <v>53.6</v>
      </c>
      <c r="AD137" s="390">
        <v>71.900000000000006</v>
      </c>
      <c r="AE137" s="390">
        <v>53.94</v>
      </c>
      <c r="AF137" s="390">
        <v>72.36</v>
      </c>
      <c r="AG137" s="390">
        <v>54.27</v>
      </c>
      <c r="AH137" s="390">
        <v>72.8</v>
      </c>
      <c r="AI137" s="390">
        <v>54.62</v>
      </c>
      <c r="AJ137" s="390">
        <v>73.27</v>
      </c>
      <c r="AK137" s="390">
        <v>55.32</v>
      </c>
      <c r="AL137" s="390">
        <v>74.209999999999994</v>
      </c>
      <c r="AM137" s="390">
        <v>55.68</v>
      </c>
      <c r="AN137" s="390">
        <v>74.69</v>
      </c>
      <c r="AO137" s="390">
        <v>56.04</v>
      </c>
      <c r="AP137" s="390">
        <v>75.180000000000007</v>
      </c>
      <c r="AQ137" s="390">
        <v>43.78</v>
      </c>
      <c r="AR137" s="390">
        <v>60.52</v>
      </c>
      <c r="AS137" s="390">
        <v>46.42</v>
      </c>
      <c r="AT137" s="390">
        <v>64.17</v>
      </c>
      <c r="AU137" s="390">
        <v>46.7</v>
      </c>
      <c r="AV137" s="390">
        <v>64.56</v>
      </c>
      <c r="AW137" s="390">
        <v>46.98</v>
      </c>
      <c r="AX137" s="390">
        <v>64.95</v>
      </c>
      <c r="AY137" s="390">
        <v>47.56</v>
      </c>
      <c r="AZ137" s="390">
        <v>65.75</v>
      </c>
      <c r="BA137" s="390">
        <v>47.86</v>
      </c>
      <c r="BB137" s="390">
        <v>66.16</v>
      </c>
      <c r="BC137" s="390">
        <v>48.16</v>
      </c>
      <c r="BD137" s="390">
        <v>66.58</v>
      </c>
      <c r="BE137" s="390">
        <v>48.46</v>
      </c>
      <c r="BF137" s="390">
        <v>66.989999999999995</v>
      </c>
      <c r="BG137" s="390">
        <v>48.77</v>
      </c>
      <c r="BH137" s="390">
        <v>67.42</v>
      </c>
      <c r="BI137" s="390">
        <v>49.39</v>
      </c>
      <c r="BJ137" s="390">
        <v>68.28</v>
      </c>
      <c r="BK137" s="390">
        <v>49.71</v>
      </c>
      <c r="BL137" s="390">
        <v>68.72</v>
      </c>
      <c r="BM137" s="390">
        <v>50.04</v>
      </c>
      <c r="BN137" s="390">
        <v>69.180000000000007</v>
      </c>
      <c r="BO137" s="391" t="s">
        <v>52</v>
      </c>
      <c r="BP137" s="391" t="s">
        <v>55</v>
      </c>
      <c r="BQ137" s="383" t="s">
        <v>1128</v>
      </c>
    </row>
    <row r="138" spans="1:69" x14ac:dyDescent="0.25">
      <c r="A138" s="392">
        <v>15000094</v>
      </c>
      <c r="B138" s="381" t="s">
        <v>124</v>
      </c>
      <c r="C138" s="382" t="s">
        <v>421</v>
      </c>
      <c r="D138" s="383">
        <v>7898133130403</v>
      </c>
      <c r="E138" s="384">
        <v>30049069</v>
      </c>
      <c r="F138" s="385" t="s">
        <v>345</v>
      </c>
      <c r="G138" s="386" t="s">
        <v>283</v>
      </c>
      <c r="H138" s="386" t="s">
        <v>1126</v>
      </c>
      <c r="I138" s="386">
        <v>0</v>
      </c>
      <c r="J138" s="386" t="s">
        <v>283</v>
      </c>
      <c r="K138" s="386" t="s">
        <v>1127</v>
      </c>
      <c r="L138" s="386" t="s">
        <v>1022</v>
      </c>
      <c r="M138" s="384">
        <v>240</v>
      </c>
      <c r="N138" s="387">
        <v>1.7443531413968572</v>
      </c>
      <c r="O138" s="388" t="s">
        <v>283</v>
      </c>
      <c r="P138" s="389">
        <v>3.8167938931297662E-2</v>
      </c>
      <c r="Q138" s="390">
        <v>6.8</v>
      </c>
      <c r="R138" s="390">
        <v>9.1199999999999992</v>
      </c>
      <c r="S138" s="390">
        <v>7.72</v>
      </c>
      <c r="T138" s="390">
        <v>10.36</v>
      </c>
      <c r="U138" s="390">
        <v>8.19</v>
      </c>
      <c r="V138" s="390">
        <v>10.99</v>
      </c>
      <c r="W138" s="390">
        <v>8.24</v>
      </c>
      <c r="X138" s="390">
        <v>11.05</v>
      </c>
      <c r="Y138" s="390">
        <v>8.2899999999999991</v>
      </c>
      <c r="Z138" s="390">
        <v>11.12</v>
      </c>
      <c r="AA138" s="390">
        <v>8.39</v>
      </c>
      <c r="AB138" s="390">
        <v>11.25</v>
      </c>
      <c r="AC138" s="390">
        <v>8.44</v>
      </c>
      <c r="AD138" s="390">
        <v>11.32</v>
      </c>
      <c r="AE138" s="390">
        <v>8.5</v>
      </c>
      <c r="AF138" s="390">
        <v>11.4</v>
      </c>
      <c r="AG138" s="390">
        <v>8.5500000000000007</v>
      </c>
      <c r="AH138" s="390">
        <v>11.47</v>
      </c>
      <c r="AI138" s="390">
        <v>8.6</v>
      </c>
      <c r="AJ138" s="390">
        <v>11.54</v>
      </c>
      <c r="AK138" s="390">
        <v>8.7200000000000006</v>
      </c>
      <c r="AL138" s="390">
        <v>11.7</v>
      </c>
      <c r="AM138" s="390">
        <v>8.77</v>
      </c>
      <c r="AN138" s="390">
        <v>11.76</v>
      </c>
      <c r="AO138" s="390">
        <v>8.83</v>
      </c>
      <c r="AP138" s="390">
        <v>11.85</v>
      </c>
      <c r="AQ138" s="390">
        <v>6.89</v>
      </c>
      <c r="AR138" s="390">
        <v>9.5299999999999994</v>
      </c>
      <c r="AS138" s="390">
        <v>7.31</v>
      </c>
      <c r="AT138" s="390">
        <v>10.11</v>
      </c>
      <c r="AU138" s="390">
        <v>7.36</v>
      </c>
      <c r="AV138" s="390">
        <v>10.17</v>
      </c>
      <c r="AW138" s="390">
        <v>7.4</v>
      </c>
      <c r="AX138" s="390">
        <v>10.23</v>
      </c>
      <c r="AY138" s="390">
        <v>7.49</v>
      </c>
      <c r="AZ138" s="390">
        <v>10.35</v>
      </c>
      <c r="BA138" s="390">
        <v>7.54</v>
      </c>
      <c r="BB138" s="390">
        <v>10.42</v>
      </c>
      <c r="BC138" s="390">
        <v>7.59</v>
      </c>
      <c r="BD138" s="390">
        <v>10.49</v>
      </c>
      <c r="BE138" s="390">
        <v>7.63</v>
      </c>
      <c r="BF138" s="390">
        <v>10.55</v>
      </c>
      <c r="BG138" s="390">
        <v>7.68</v>
      </c>
      <c r="BH138" s="390">
        <v>10.62</v>
      </c>
      <c r="BI138" s="390">
        <v>7.79</v>
      </c>
      <c r="BJ138" s="390">
        <v>10.77</v>
      </c>
      <c r="BK138" s="390">
        <v>7.83</v>
      </c>
      <c r="BL138" s="390">
        <v>10.82</v>
      </c>
      <c r="BM138" s="390">
        <v>7.88</v>
      </c>
      <c r="BN138" s="390">
        <v>10.89</v>
      </c>
      <c r="BO138" s="391" t="s">
        <v>52</v>
      </c>
      <c r="BP138" s="391" t="s">
        <v>55</v>
      </c>
      <c r="BQ138" s="383" t="s">
        <v>1128</v>
      </c>
    </row>
    <row r="139" spans="1:69" x14ac:dyDescent="0.25">
      <c r="A139" s="392">
        <v>15000141</v>
      </c>
      <c r="B139" s="381" t="s">
        <v>124</v>
      </c>
      <c r="C139" s="382" t="s">
        <v>421</v>
      </c>
      <c r="D139" s="383">
        <v>7899470807294</v>
      </c>
      <c r="E139" s="394">
        <v>30039019</v>
      </c>
      <c r="F139" s="385" t="s">
        <v>229</v>
      </c>
      <c r="G139" s="386" t="s">
        <v>283</v>
      </c>
      <c r="H139" s="386" t="s">
        <v>1126</v>
      </c>
      <c r="I139" s="386">
        <v>0</v>
      </c>
      <c r="J139" s="386" t="s">
        <v>283</v>
      </c>
      <c r="K139" s="386" t="s">
        <v>1127</v>
      </c>
      <c r="L139" s="386" t="s">
        <v>1022</v>
      </c>
      <c r="M139" s="384">
        <v>50</v>
      </c>
      <c r="N139" s="387">
        <v>6.2738298342719991</v>
      </c>
      <c r="O139" s="388" t="s">
        <v>283</v>
      </c>
      <c r="P139" s="389">
        <v>0.15821347464042379</v>
      </c>
      <c r="Q139" s="390">
        <v>15.3</v>
      </c>
      <c r="R139" s="390">
        <v>20.52</v>
      </c>
      <c r="S139" s="390">
        <v>17.39</v>
      </c>
      <c r="T139" s="390">
        <v>23.33</v>
      </c>
      <c r="U139" s="390">
        <v>18.440000000000001</v>
      </c>
      <c r="V139" s="390">
        <v>24.74</v>
      </c>
      <c r="W139" s="390">
        <v>18.55</v>
      </c>
      <c r="X139" s="390">
        <v>24.88</v>
      </c>
      <c r="Y139" s="390">
        <v>18.66</v>
      </c>
      <c r="Z139" s="390">
        <v>25.03</v>
      </c>
      <c r="AA139" s="390">
        <v>18.89</v>
      </c>
      <c r="AB139" s="390">
        <v>25.34</v>
      </c>
      <c r="AC139" s="390">
        <v>19.010000000000002</v>
      </c>
      <c r="AD139" s="390">
        <v>25.5</v>
      </c>
      <c r="AE139" s="390">
        <v>19.13</v>
      </c>
      <c r="AF139" s="390">
        <v>25.66</v>
      </c>
      <c r="AG139" s="390">
        <v>19.25</v>
      </c>
      <c r="AH139" s="390">
        <v>25.82</v>
      </c>
      <c r="AI139" s="390">
        <v>19.37</v>
      </c>
      <c r="AJ139" s="390">
        <v>25.98</v>
      </c>
      <c r="AK139" s="390">
        <v>19.62</v>
      </c>
      <c r="AL139" s="390">
        <v>26.32</v>
      </c>
      <c r="AM139" s="390">
        <v>19.739999999999998</v>
      </c>
      <c r="AN139" s="390">
        <v>26.48</v>
      </c>
      <c r="AO139" s="390">
        <v>19.87</v>
      </c>
      <c r="AP139" s="390">
        <v>26.65</v>
      </c>
      <c r="AQ139" s="390">
        <v>15.53</v>
      </c>
      <c r="AR139" s="390">
        <v>21.47</v>
      </c>
      <c r="AS139" s="390">
        <v>16.46</v>
      </c>
      <c r="AT139" s="390">
        <v>22.75</v>
      </c>
      <c r="AU139" s="390">
        <v>16.559999999999999</v>
      </c>
      <c r="AV139" s="390">
        <v>22.89</v>
      </c>
      <c r="AW139" s="390">
        <v>16.66</v>
      </c>
      <c r="AX139" s="390">
        <v>23.03</v>
      </c>
      <c r="AY139" s="390">
        <v>16.87</v>
      </c>
      <c r="AZ139" s="390">
        <v>23.32</v>
      </c>
      <c r="BA139" s="390">
        <v>16.97</v>
      </c>
      <c r="BB139" s="390">
        <v>23.46</v>
      </c>
      <c r="BC139" s="390">
        <v>17.079999999999998</v>
      </c>
      <c r="BD139" s="390">
        <v>23.61</v>
      </c>
      <c r="BE139" s="390">
        <v>17.190000000000001</v>
      </c>
      <c r="BF139" s="390">
        <v>23.76</v>
      </c>
      <c r="BG139" s="390">
        <v>17.29</v>
      </c>
      <c r="BH139" s="390">
        <v>23.9</v>
      </c>
      <c r="BI139" s="390">
        <v>17.52</v>
      </c>
      <c r="BJ139" s="390">
        <v>24.22</v>
      </c>
      <c r="BK139" s="390">
        <v>17.62</v>
      </c>
      <c r="BL139" s="390">
        <v>24.36</v>
      </c>
      <c r="BM139" s="390">
        <v>17.739999999999998</v>
      </c>
      <c r="BN139" s="390">
        <v>24.52</v>
      </c>
      <c r="BO139" s="391" t="s">
        <v>52</v>
      </c>
      <c r="BP139" s="391" t="s">
        <v>55</v>
      </c>
      <c r="BQ139" s="383" t="s">
        <v>1128</v>
      </c>
    </row>
    <row r="140" spans="1:69" x14ac:dyDescent="0.25">
      <c r="A140" s="392">
        <v>15000384</v>
      </c>
      <c r="B140" s="381" t="s">
        <v>411</v>
      </c>
      <c r="C140" s="382" t="s">
        <v>422</v>
      </c>
      <c r="D140" s="383">
        <v>7899898601917</v>
      </c>
      <c r="E140" s="394">
        <v>21069030</v>
      </c>
      <c r="F140" s="385" t="s">
        <v>500</v>
      </c>
      <c r="G140" s="386" t="s">
        <v>283</v>
      </c>
      <c r="H140" s="386" t="s">
        <v>1126</v>
      </c>
      <c r="I140" s="386">
        <v>0</v>
      </c>
      <c r="J140" s="386" t="s">
        <v>283</v>
      </c>
      <c r="K140" s="386" t="s">
        <v>1127</v>
      </c>
      <c r="L140" s="386" t="s">
        <v>1022</v>
      </c>
      <c r="M140" s="384">
        <v>48</v>
      </c>
      <c r="N140" s="387">
        <v>2.5552999999999999</v>
      </c>
      <c r="O140" s="388">
        <v>7.6658999999999997</v>
      </c>
      <c r="P140" s="389" t="s">
        <v>283</v>
      </c>
      <c r="Q140" s="390" t="s">
        <v>283</v>
      </c>
      <c r="R140" s="390" t="s">
        <v>283</v>
      </c>
      <c r="S140" s="390" t="s">
        <v>283</v>
      </c>
      <c r="T140" s="390" t="s">
        <v>283</v>
      </c>
      <c r="U140" s="390">
        <f t="shared" ref="U140:U143" si="40">O140</f>
        <v>7.6658999999999997</v>
      </c>
      <c r="V140" s="390" t="s">
        <v>283</v>
      </c>
      <c r="W140" s="390" t="s">
        <v>283</v>
      </c>
      <c r="X140" s="390" t="s">
        <v>283</v>
      </c>
      <c r="Y140" s="390" t="s">
        <v>283</v>
      </c>
      <c r="Z140" s="390" t="s">
        <v>283</v>
      </c>
      <c r="AA140" s="390">
        <f t="shared" ref="AA140:AA143" si="41">O140</f>
        <v>7.6658999999999997</v>
      </c>
      <c r="AB140" s="390" t="s">
        <v>283</v>
      </c>
      <c r="AC140" s="390" t="s">
        <v>283</v>
      </c>
      <c r="AD140" s="390" t="s">
        <v>283</v>
      </c>
      <c r="AE140" s="390" t="s">
        <v>283</v>
      </c>
      <c r="AF140" s="390" t="s">
        <v>283</v>
      </c>
      <c r="AG140" s="390" t="s">
        <v>283</v>
      </c>
      <c r="AH140" s="390" t="s">
        <v>283</v>
      </c>
      <c r="AI140" s="390" t="s">
        <v>283</v>
      </c>
      <c r="AJ140" s="390" t="s">
        <v>283</v>
      </c>
      <c r="AK140" s="390" t="s">
        <v>283</v>
      </c>
      <c r="AL140" s="390" t="s">
        <v>283</v>
      </c>
      <c r="AM140" s="390" t="s">
        <v>283</v>
      </c>
      <c r="AN140" s="390" t="s">
        <v>283</v>
      </c>
      <c r="AO140" s="390" t="s">
        <v>283</v>
      </c>
      <c r="AP140" s="390" t="s">
        <v>283</v>
      </c>
      <c r="AQ140" s="390" t="s">
        <v>283</v>
      </c>
      <c r="AR140" s="390" t="s">
        <v>283</v>
      </c>
      <c r="AS140" s="390">
        <f t="shared" ref="AS140:AS143" si="42">O140</f>
        <v>7.6658999999999997</v>
      </c>
      <c r="AT140" s="390" t="s">
        <v>283</v>
      </c>
      <c r="AU140" s="390" t="s">
        <v>283</v>
      </c>
      <c r="AV140" s="390" t="s">
        <v>283</v>
      </c>
      <c r="AW140" s="390" t="s">
        <v>283</v>
      </c>
      <c r="AX140" s="390" t="s">
        <v>283</v>
      </c>
      <c r="AY140" s="390">
        <f t="shared" ref="AY140:AY143" si="43">O140</f>
        <v>7.6658999999999997</v>
      </c>
      <c r="AZ140" s="390" t="s">
        <v>283</v>
      </c>
      <c r="BA140" s="390" t="s">
        <v>283</v>
      </c>
      <c r="BB140" s="390" t="s">
        <v>283</v>
      </c>
      <c r="BC140" s="390" t="s">
        <v>283</v>
      </c>
      <c r="BD140" s="390" t="s">
        <v>283</v>
      </c>
      <c r="BE140" s="390" t="s">
        <v>283</v>
      </c>
      <c r="BF140" s="390" t="s">
        <v>283</v>
      </c>
      <c r="BG140" s="390" t="s">
        <v>283</v>
      </c>
      <c r="BH140" s="390" t="s">
        <v>283</v>
      </c>
      <c r="BI140" s="390" t="s">
        <v>283</v>
      </c>
      <c r="BJ140" s="390" t="s">
        <v>283</v>
      </c>
      <c r="BK140" s="390" t="s">
        <v>283</v>
      </c>
      <c r="BL140" s="390" t="s">
        <v>283</v>
      </c>
      <c r="BM140" s="390" t="s">
        <v>283</v>
      </c>
      <c r="BN140" s="390" t="s">
        <v>283</v>
      </c>
      <c r="BO140" s="391" t="s">
        <v>28</v>
      </c>
      <c r="BP140" s="391" t="s">
        <v>29</v>
      </c>
      <c r="BQ140" s="383" t="s">
        <v>1127</v>
      </c>
    </row>
    <row r="141" spans="1:69" x14ac:dyDescent="0.25">
      <c r="A141" s="392">
        <v>15000262</v>
      </c>
      <c r="B141" s="381" t="s">
        <v>411</v>
      </c>
      <c r="C141" s="382" t="s">
        <v>422</v>
      </c>
      <c r="D141" s="383">
        <v>7899898601528</v>
      </c>
      <c r="E141" s="394">
        <v>21069030</v>
      </c>
      <c r="F141" s="385" t="s">
        <v>298</v>
      </c>
      <c r="G141" s="386" t="s">
        <v>283</v>
      </c>
      <c r="H141" s="386" t="s">
        <v>1126</v>
      </c>
      <c r="I141" s="386">
        <v>0</v>
      </c>
      <c r="J141" s="386" t="s">
        <v>283</v>
      </c>
      <c r="K141" s="386" t="s">
        <v>1127</v>
      </c>
      <c r="L141" s="386" t="s">
        <v>1022</v>
      </c>
      <c r="M141" s="384">
        <v>24</v>
      </c>
      <c r="N141" s="387">
        <v>9.0080328888888861</v>
      </c>
      <c r="O141" s="388">
        <v>27.02409866666666</v>
      </c>
      <c r="P141" s="389" t="s">
        <v>283</v>
      </c>
      <c r="Q141" s="390" t="s">
        <v>283</v>
      </c>
      <c r="R141" s="390" t="s">
        <v>283</v>
      </c>
      <c r="S141" s="390" t="s">
        <v>283</v>
      </c>
      <c r="T141" s="390" t="s">
        <v>283</v>
      </c>
      <c r="U141" s="390">
        <f t="shared" si="40"/>
        <v>27.02409866666666</v>
      </c>
      <c r="V141" s="390" t="s">
        <v>283</v>
      </c>
      <c r="W141" s="390" t="s">
        <v>283</v>
      </c>
      <c r="X141" s="390" t="s">
        <v>283</v>
      </c>
      <c r="Y141" s="390" t="s">
        <v>283</v>
      </c>
      <c r="Z141" s="390" t="s">
        <v>283</v>
      </c>
      <c r="AA141" s="390">
        <f t="shared" si="41"/>
        <v>27.02409866666666</v>
      </c>
      <c r="AB141" s="390" t="s">
        <v>283</v>
      </c>
      <c r="AC141" s="390" t="s">
        <v>283</v>
      </c>
      <c r="AD141" s="390" t="s">
        <v>283</v>
      </c>
      <c r="AE141" s="390" t="s">
        <v>283</v>
      </c>
      <c r="AF141" s="390" t="s">
        <v>283</v>
      </c>
      <c r="AG141" s="390" t="s">
        <v>283</v>
      </c>
      <c r="AH141" s="390" t="s">
        <v>283</v>
      </c>
      <c r="AI141" s="390" t="s">
        <v>283</v>
      </c>
      <c r="AJ141" s="390" t="s">
        <v>283</v>
      </c>
      <c r="AK141" s="390" t="s">
        <v>283</v>
      </c>
      <c r="AL141" s="390" t="s">
        <v>283</v>
      </c>
      <c r="AM141" s="390" t="s">
        <v>283</v>
      </c>
      <c r="AN141" s="390" t="s">
        <v>283</v>
      </c>
      <c r="AO141" s="390" t="s">
        <v>283</v>
      </c>
      <c r="AP141" s="390" t="s">
        <v>283</v>
      </c>
      <c r="AQ141" s="390" t="s">
        <v>283</v>
      </c>
      <c r="AR141" s="390" t="s">
        <v>283</v>
      </c>
      <c r="AS141" s="390">
        <f t="shared" si="42"/>
        <v>27.02409866666666</v>
      </c>
      <c r="AT141" s="390" t="s">
        <v>283</v>
      </c>
      <c r="AU141" s="390" t="s">
        <v>283</v>
      </c>
      <c r="AV141" s="390" t="s">
        <v>283</v>
      </c>
      <c r="AW141" s="390" t="s">
        <v>283</v>
      </c>
      <c r="AX141" s="390" t="s">
        <v>283</v>
      </c>
      <c r="AY141" s="390">
        <f t="shared" si="43"/>
        <v>27.02409866666666</v>
      </c>
      <c r="AZ141" s="390" t="s">
        <v>283</v>
      </c>
      <c r="BA141" s="390" t="s">
        <v>283</v>
      </c>
      <c r="BB141" s="390" t="s">
        <v>283</v>
      </c>
      <c r="BC141" s="390" t="s">
        <v>283</v>
      </c>
      <c r="BD141" s="390" t="s">
        <v>283</v>
      </c>
      <c r="BE141" s="390" t="s">
        <v>283</v>
      </c>
      <c r="BF141" s="390" t="s">
        <v>283</v>
      </c>
      <c r="BG141" s="390" t="s">
        <v>283</v>
      </c>
      <c r="BH141" s="390" t="s">
        <v>283</v>
      </c>
      <c r="BI141" s="390" t="s">
        <v>283</v>
      </c>
      <c r="BJ141" s="390" t="s">
        <v>283</v>
      </c>
      <c r="BK141" s="390" t="s">
        <v>283</v>
      </c>
      <c r="BL141" s="390" t="s">
        <v>283</v>
      </c>
      <c r="BM141" s="390" t="s">
        <v>283</v>
      </c>
      <c r="BN141" s="390" t="s">
        <v>283</v>
      </c>
      <c r="BO141" s="391" t="s">
        <v>28</v>
      </c>
      <c r="BP141" s="391" t="s">
        <v>29</v>
      </c>
      <c r="BQ141" s="383" t="s">
        <v>1127</v>
      </c>
    </row>
    <row r="142" spans="1:69" x14ac:dyDescent="0.25">
      <c r="A142" s="392">
        <v>15000261</v>
      </c>
      <c r="B142" s="381" t="s">
        <v>411</v>
      </c>
      <c r="C142" s="382" t="s">
        <v>422</v>
      </c>
      <c r="D142" s="383">
        <v>7899898601511</v>
      </c>
      <c r="E142" s="394">
        <v>21069030</v>
      </c>
      <c r="F142" s="385" t="s">
        <v>297</v>
      </c>
      <c r="G142" s="386" t="s">
        <v>283</v>
      </c>
      <c r="H142" s="386" t="s">
        <v>1126</v>
      </c>
      <c r="I142" s="386">
        <v>0</v>
      </c>
      <c r="J142" s="386" t="s">
        <v>283</v>
      </c>
      <c r="K142" s="386" t="s">
        <v>1127</v>
      </c>
      <c r="L142" s="386" t="s">
        <v>1022</v>
      </c>
      <c r="M142" s="384">
        <v>50</v>
      </c>
      <c r="N142" s="387">
        <v>7.0760151111111105</v>
      </c>
      <c r="O142" s="388">
        <v>21.228045333333331</v>
      </c>
      <c r="P142" s="389" t="s">
        <v>283</v>
      </c>
      <c r="Q142" s="390" t="s">
        <v>283</v>
      </c>
      <c r="R142" s="390" t="s">
        <v>283</v>
      </c>
      <c r="S142" s="390" t="s">
        <v>283</v>
      </c>
      <c r="T142" s="390" t="s">
        <v>283</v>
      </c>
      <c r="U142" s="390">
        <f t="shared" si="40"/>
        <v>21.228045333333331</v>
      </c>
      <c r="V142" s="390" t="s">
        <v>283</v>
      </c>
      <c r="W142" s="390" t="s">
        <v>283</v>
      </c>
      <c r="X142" s="390" t="s">
        <v>283</v>
      </c>
      <c r="Y142" s="390" t="s">
        <v>283</v>
      </c>
      <c r="Z142" s="390" t="s">
        <v>283</v>
      </c>
      <c r="AA142" s="390">
        <f t="shared" si="41"/>
        <v>21.228045333333331</v>
      </c>
      <c r="AB142" s="390" t="s">
        <v>283</v>
      </c>
      <c r="AC142" s="390" t="s">
        <v>283</v>
      </c>
      <c r="AD142" s="390" t="s">
        <v>283</v>
      </c>
      <c r="AE142" s="390" t="s">
        <v>283</v>
      </c>
      <c r="AF142" s="390" t="s">
        <v>283</v>
      </c>
      <c r="AG142" s="390" t="s">
        <v>283</v>
      </c>
      <c r="AH142" s="390" t="s">
        <v>283</v>
      </c>
      <c r="AI142" s="390" t="s">
        <v>283</v>
      </c>
      <c r="AJ142" s="390" t="s">
        <v>283</v>
      </c>
      <c r="AK142" s="390" t="s">
        <v>283</v>
      </c>
      <c r="AL142" s="390" t="s">
        <v>283</v>
      </c>
      <c r="AM142" s="390" t="s">
        <v>283</v>
      </c>
      <c r="AN142" s="390" t="s">
        <v>283</v>
      </c>
      <c r="AO142" s="390" t="s">
        <v>283</v>
      </c>
      <c r="AP142" s="390" t="s">
        <v>283</v>
      </c>
      <c r="AQ142" s="390" t="s">
        <v>283</v>
      </c>
      <c r="AR142" s="390" t="s">
        <v>283</v>
      </c>
      <c r="AS142" s="390">
        <f t="shared" si="42"/>
        <v>21.228045333333331</v>
      </c>
      <c r="AT142" s="390" t="s">
        <v>283</v>
      </c>
      <c r="AU142" s="390" t="s">
        <v>283</v>
      </c>
      <c r="AV142" s="390" t="s">
        <v>283</v>
      </c>
      <c r="AW142" s="390" t="s">
        <v>283</v>
      </c>
      <c r="AX142" s="390" t="s">
        <v>283</v>
      </c>
      <c r="AY142" s="390">
        <f t="shared" si="43"/>
        <v>21.228045333333331</v>
      </c>
      <c r="AZ142" s="390" t="s">
        <v>283</v>
      </c>
      <c r="BA142" s="390" t="s">
        <v>283</v>
      </c>
      <c r="BB142" s="390" t="s">
        <v>283</v>
      </c>
      <c r="BC142" s="390" t="s">
        <v>283</v>
      </c>
      <c r="BD142" s="390" t="s">
        <v>283</v>
      </c>
      <c r="BE142" s="390" t="s">
        <v>283</v>
      </c>
      <c r="BF142" s="390" t="s">
        <v>283</v>
      </c>
      <c r="BG142" s="390" t="s">
        <v>283</v>
      </c>
      <c r="BH142" s="390" t="s">
        <v>283</v>
      </c>
      <c r="BI142" s="390" t="s">
        <v>283</v>
      </c>
      <c r="BJ142" s="390" t="s">
        <v>283</v>
      </c>
      <c r="BK142" s="390" t="s">
        <v>283</v>
      </c>
      <c r="BL142" s="390" t="s">
        <v>283</v>
      </c>
      <c r="BM142" s="390" t="s">
        <v>283</v>
      </c>
      <c r="BN142" s="390" t="s">
        <v>283</v>
      </c>
      <c r="BO142" s="391" t="s">
        <v>28</v>
      </c>
      <c r="BP142" s="391" t="s">
        <v>29</v>
      </c>
      <c r="BQ142" s="383" t="s">
        <v>1127</v>
      </c>
    </row>
    <row r="143" spans="1:69" x14ac:dyDescent="0.25">
      <c r="A143" s="392">
        <v>15000231</v>
      </c>
      <c r="B143" s="381" t="s">
        <v>411</v>
      </c>
      <c r="C143" s="382" t="s">
        <v>422</v>
      </c>
      <c r="D143" s="383">
        <v>7899898600996</v>
      </c>
      <c r="E143" s="394">
        <v>21069030</v>
      </c>
      <c r="F143" s="385" t="s">
        <v>391</v>
      </c>
      <c r="G143" s="386" t="s">
        <v>283</v>
      </c>
      <c r="H143" s="386" t="s">
        <v>1126</v>
      </c>
      <c r="I143" s="386">
        <v>0</v>
      </c>
      <c r="J143" s="386" t="s">
        <v>283</v>
      </c>
      <c r="K143" s="386" t="s">
        <v>1127</v>
      </c>
      <c r="L143" s="386" t="s">
        <v>1022</v>
      </c>
      <c r="M143" s="384">
        <v>24</v>
      </c>
      <c r="N143" s="387">
        <v>38.060750222222218</v>
      </c>
      <c r="O143" s="388">
        <v>114.18225066666665</v>
      </c>
      <c r="P143" s="389" t="s">
        <v>283</v>
      </c>
      <c r="Q143" s="390" t="s">
        <v>283</v>
      </c>
      <c r="R143" s="390" t="s">
        <v>283</v>
      </c>
      <c r="S143" s="390" t="s">
        <v>283</v>
      </c>
      <c r="T143" s="390" t="s">
        <v>283</v>
      </c>
      <c r="U143" s="390">
        <f t="shared" si="40"/>
        <v>114.18225066666665</v>
      </c>
      <c r="V143" s="390" t="s">
        <v>283</v>
      </c>
      <c r="W143" s="390" t="s">
        <v>283</v>
      </c>
      <c r="X143" s="390" t="s">
        <v>283</v>
      </c>
      <c r="Y143" s="390" t="s">
        <v>283</v>
      </c>
      <c r="Z143" s="390" t="s">
        <v>283</v>
      </c>
      <c r="AA143" s="390">
        <f t="shared" si="41"/>
        <v>114.18225066666665</v>
      </c>
      <c r="AB143" s="390" t="s">
        <v>283</v>
      </c>
      <c r="AC143" s="390" t="s">
        <v>283</v>
      </c>
      <c r="AD143" s="390" t="s">
        <v>283</v>
      </c>
      <c r="AE143" s="390" t="s">
        <v>283</v>
      </c>
      <c r="AF143" s="390" t="s">
        <v>283</v>
      </c>
      <c r="AG143" s="390" t="s">
        <v>283</v>
      </c>
      <c r="AH143" s="390" t="s">
        <v>283</v>
      </c>
      <c r="AI143" s="390" t="s">
        <v>283</v>
      </c>
      <c r="AJ143" s="390" t="s">
        <v>283</v>
      </c>
      <c r="AK143" s="390" t="s">
        <v>283</v>
      </c>
      <c r="AL143" s="390" t="s">
        <v>283</v>
      </c>
      <c r="AM143" s="390" t="s">
        <v>283</v>
      </c>
      <c r="AN143" s="390" t="s">
        <v>283</v>
      </c>
      <c r="AO143" s="390" t="s">
        <v>283</v>
      </c>
      <c r="AP143" s="390" t="s">
        <v>283</v>
      </c>
      <c r="AQ143" s="390" t="s">
        <v>283</v>
      </c>
      <c r="AR143" s="390" t="s">
        <v>283</v>
      </c>
      <c r="AS143" s="390">
        <f t="shared" si="42"/>
        <v>114.18225066666665</v>
      </c>
      <c r="AT143" s="390" t="s">
        <v>283</v>
      </c>
      <c r="AU143" s="390" t="s">
        <v>283</v>
      </c>
      <c r="AV143" s="390" t="s">
        <v>283</v>
      </c>
      <c r="AW143" s="390" t="s">
        <v>283</v>
      </c>
      <c r="AX143" s="390" t="s">
        <v>283</v>
      </c>
      <c r="AY143" s="390">
        <f t="shared" si="43"/>
        <v>114.18225066666665</v>
      </c>
      <c r="AZ143" s="390" t="s">
        <v>283</v>
      </c>
      <c r="BA143" s="390" t="s">
        <v>283</v>
      </c>
      <c r="BB143" s="390" t="s">
        <v>283</v>
      </c>
      <c r="BC143" s="390" t="s">
        <v>283</v>
      </c>
      <c r="BD143" s="390" t="s">
        <v>283</v>
      </c>
      <c r="BE143" s="390" t="s">
        <v>283</v>
      </c>
      <c r="BF143" s="390" t="s">
        <v>283</v>
      </c>
      <c r="BG143" s="390" t="s">
        <v>283</v>
      </c>
      <c r="BH143" s="390" t="s">
        <v>283</v>
      </c>
      <c r="BI143" s="390" t="s">
        <v>283</v>
      </c>
      <c r="BJ143" s="390" t="s">
        <v>283</v>
      </c>
      <c r="BK143" s="390" t="s">
        <v>283</v>
      </c>
      <c r="BL143" s="390" t="s">
        <v>283</v>
      </c>
      <c r="BM143" s="390" t="s">
        <v>283</v>
      </c>
      <c r="BN143" s="390" t="s">
        <v>283</v>
      </c>
      <c r="BO143" s="391" t="s">
        <v>28</v>
      </c>
      <c r="BP143" s="391" t="s">
        <v>29</v>
      </c>
      <c r="BQ143" s="383" t="s">
        <v>1127</v>
      </c>
    </row>
    <row r="144" spans="1:69" x14ac:dyDescent="0.25">
      <c r="A144" s="392">
        <v>15000107</v>
      </c>
      <c r="B144" s="381" t="s">
        <v>124</v>
      </c>
      <c r="C144" s="382" t="s">
        <v>421</v>
      </c>
      <c r="D144" s="383">
        <v>7898133131509</v>
      </c>
      <c r="E144" s="394">
        <v>30049045</v>
      </c>
      <c r="F144" s="385" t="s">
        <v>369</v>
      </c>
      <c r="G144" s="386" t="s">
        <v>283</v>
      </c>
      <c r="H144" s="386" t="s">
        <v>1126</v>
      </c>
      <c r="I144" s="386">
        <v>0</v>
      </c>
      <c r="J144" s="386" t="s">
        <v>283</v>
      </c>
      <c r="K144" s="386" t="s">
        <v>1127</v>
      </c>
      <c r="L144" s="386" t="s">
        <v>1022</v>
      </c>
      <c r="M144" s="384">
        <v>100</v>
      </c>
      <c r="N144" s="387">
        <v>4.4828849999999987</v>
      </c>
      <c r="O144" s="388" t="s">
        <v>283</v>
      </c>
      <c r="P144" s="389">
        <v>0.15801354401805878</v>
      </c>
      <c r="Q144" s="390">
        <v>25.65</v>
      </c>
      <c r="R144" s="390">
        <v>34.409999999999997</v>
      </c>
      <c r="S144" s="390">
        <v>29.15</v>
      </c>
      <c r="T144" s="390">
        <v>39.1</v>
      </c>
      <c r="U144" s="390">
        <v>30.9</v>
      </c>
      <c r="V144" s="390">
        <v>41.45</v>
      </c>
      <c r="W144" s="390">
        <v>31.09</v>
      </c>
      <c r="X144" s="390">
        <v>41.71</v>
      </c>
      <c r="Y144" s="390">
        <v>31.28</v>
      </c>
      <c r="Z144" s="390">
        <v>41.96</v>
      </c>
      <c r="AA144" s="390">
        <v>31.67</v>
      </c>
      <c r="AB144" s="390">
        <v>42.48</v>
      </c>
      <c r="AC144" s="390">
        <v>31.86</v>
      </c>
      <c r="AD144" s="390">
        <v>42.74</v>
      </c>
      <c r="AE144" s="390">
        <v>32.06</v>
      </c>
      <c r="AF144" s="390">
        <v>43.01</v>
      </c>
      <c r="AG144" s="390">
        <v>32.26</v>
      </c>
      <c r="AH144" s="390">
        <v>43.28</v>
      </c>
      <c r="AI144" s="390">
        <v>32.47</v>
      </c>
      <c r="AJ144" s="390">
        <v>43.56</v>
      </c>
      <c r="AK144" s="390">
        <v>32.880000000000003</v>
      </c>
      <c r="AL144" s="390">
        <v>44.11</v>
      </c>
      <c r="AM144" s="390">
        <v>33.1</v>
      </c>
      <c r="AN144" s="390">
        <v>44.4</v>
      </c>
      <c r="AO144" s="390">
        <v>33.31</v>
      </c>
      <c r="AP144" s="390">
        <v>44.68</v>
      </c>
      <c r="AQ144" s="390">
        <v>26.03</v>
      </c>
      <c r="AR144" s="390">
        <v>35.979999999999997</v>
      </c>
      <c r="AS144" s="390">
        <v>27.59</v>
      </c>
      <c r="AT144" s="390">
        <v>38.14</v>
      </c>
      <c r="AU144" s="390">
        <v>27.76</v>
      </c>
      <c r="AV144" s="390">
        <v>38.380000000000003</v>
      </c>
      <c r="AW144" s="390">
        <v>27.93</v>
      </c>
      <c r="AX144" s="390">
        <v>38.61</v>
      </c>
      <c r="AY144" s="390">
        <v>28.28</v>
      </c>
      <c r="AZ144" s="390">
        <v>39.1</v>
      </c>
      <c r="BA144" s="390">
        <v>28.45</v>
      </c>
      <c r="BB144" s="390">
        <v>39.33</v>
      </c>
      <c r="BC144" s="390">
        <v>28.62</v>
      </c>
      <c r="BD144" s="390">
        <v>39.57</v>
      </c>
      <c r="BE144" s="390">
        <v>28.8</v>
      </c>
      <c r="BF144" s="390">
        <v>39.81</v>
      </c>
      <c r="BG144" s="390">
        <v>28.99</v>
      </c>
      <c r="BH144" s="390">
        <v>40.08</v>
      </c>
      <c r="BI144" s="390">
        <v>29.36</v>
      </c>
      <c r="BJ144" s="390">
        <v>40.590000000000003</v>
      </c>
      <c r="BK144" s="390">
        <v>29.55</v>
      </c>
      <c r="BL144" s="390">
        <v>40.85</v>
      </c>
      <c r="BM144" s="390">
        <v>29.74</v>
      </c>
      <c r="BN144" s="390">
        <v>41.11</v>
      </c>
      <c r="BO144" s="391" t="s">
        <v>52</v>
      </c>
      <c r="BP144" s="391" t="s">
        <v>55</v>
      </c>
      <c r="BQ144" s="383" t="s">
        <v>1128</v>
      </c>
    </row>
    <row r="145" spans="1:69" x14ac:dyDescent="0.25">
      <c r="A145" s="392">
        <v>15000108</v>
      </c>
      <c r="B145" s="381" t="s">
        <v>124</v>
      </c>
      <c r="C145" s="382" t="s">
        <v>421</v>
      </c>
      <c r="D145" s="383">
        <v>7898133137471</v>
      </c>
      <c r="E145" s="394">
        <v>30049045</v>
      </c>
      <c r="F145" s="385" t="s">
        <v>371</v>
      </c>
      <c r="G145" s="386" t="s">
        <v>283</v>
      </c>
      <c r="H145" s="386" t="s">
        <v>1126</v>
      </c>
      <c r="I145" s="386">
        <v>0</v>
      </c>
      <c r="J145" s="386" t="s">
        <v>283</v>
      </c>
      <c r="K145" s="386" t="s">
        <v>1127</v>
      </c>
      <c r="L145" s="386" t="s">
        <v>1022</v>
      </c>
      <c r="M145" s="384">
        <v>100</v>
      </c>
      <c r="N145" s="387">
        <v>4.4740858737783995</v>
      </c>
      <c r="O145" s="388" t="s">
        <v>283</v>
      </c>
      <c r="P145" s="389">
        <v>0.15783343040186359</v>
      </c>
      <c r="Q145" s="390">
        <v>19.88</v>
      </c>
      <c r="R145" s="390">
        <v>26.67</v>
      </c>
      <c r="S145" s="390">
        <v>22.59</v>
      </c>
      <c r="T145" s="390">
        <v>30.3</v>
      </c>
      <c r="U145" s="390">
        <v>23.95</v>
      </c>
      <c r="V145" s="390">
        <v>32.130000000000003</v>
      </c>
      <c r="W145" s="390">
        <v>24.09</v>
      </c>
      <c r="X145" s="390">
        <v>32.32</v>
      </c>
      <c r="Y145" s="390">
        <v>24.24</v>
      </c>
      <c r="Z145" s="390">
        <v>32.520000000000003</v>
      </c>
      <c r="AA145" s="390">
        <v>24.54</v>
      </c>
      <c r="AB145" s="390">
        <v>32.92</v>
      </c>
      <c r="AC145" s="390">
        <v>24.69</v>
      </c>
      <c r="AD145" s="390">
        <v>33.119999999999997</v>
      </c>
      <c r="AE145" s="390">
        <v>24.85</v>
      </c>
      <c r="AF145" s="390">
        <v>33.340000000000003</v>
      </c>
      <c r="AG145" s="390">
        <v>25</v>
      </c>
      <c r="AH145" s="390">
        <v>33.54</v>
      </c>
      <c r="AI145" s="390">
        <v>25.16</v>
      </c>
      <c r="AJ145" s="390">
        <v>33.75</v>
      </c>
      <c r="AK145" s="390">
        <v>25.48</v>
      </c>
      <c r="AL145" s="390">
        <v>34.18</v>
      </c>
      <c r="AM145" s="390">
        <v>25.65</v>
      </c>
      <c r="AN145" s="390">
        <v>34.409999999999997</v>
      </c>
      <c r="AO145" s="390">
        <v>25.81</v>
      </c>
      <c r="AP145" s="390">
        <v>34.619999999999997</v>
      </c>
      <c r="AQ145" s="390">
        <v>20.170000000000002</v>
      </c>
      <c r="AR145" s="390">
        <v>27.88</v>
      </c>
      <c r="AS145" s="390">
        <v>21.38</v>
      </c>
      <c r="AT145" s="390">
        <v>29.56</v>
      </c>
      <c r="AU145" s="390">
        <v>21.51</v>
      </c>
      <c r="AV145" s="390">
        <v>29.74</v>
      </c>
      <c r="AW145" s="390">
        <v>21.64</v>
      </c>
      <c r="AX145" s="390">
        <v>29.92</v>
      </c>
      <c r="AY145" s="390">
        <v>21.91</v>
      </c>
      <c r="AZ145" s="390">
        <v>30.29</v>
      </c>
      <c r="BA145" s="390">
        <v>22.04</v>
      </c>
      <c r="BB145" s="390">
        <v>30.47</v>
      </c>
      <c r="BC145" s="390">
        <v>22.19</v>
      </c>
      <c r="BD145" s="390">
        <v>30.68</v>
      </c>
      <c r="BE145" s="390">
        <v>22.32</v>
      </c>
      <c r="BF145" s="390">
        <v>30.86</v>
      </c>
      <c r="BG145" s="390">
        <v>22.46</v>
      </c>
      <c r="BH145" s="390">
        <v>31.05</v>
      </c>
      <c r="BI145" s="390">
        <v>22.75</v>
      </c>
      <c r="BJ145" s="390">
        <v>31.45</v>
      </c>
      <c r="BK145" s="390">
        <v>22.9</v>
      </c>
      <c r="BL145" s="390">
        <v>31.66</v>
      </c>
      <c r="BM145" s="390">
        <v>23.04</v>
      </c>
      <c r="BN145" s="390">
        <v>31.85</v>
      </c>
      <c r="BO145" s="391" t="s">
        <v>52</v>
      </c>
      <c r="BP145" s="391" t="s">
        <v>55</v>
      </c>
      <c r="BQ145" s="383" t="s">
        <v>1128</v>
      </c>
    </row>
    <row r="146" spans="1:69" x14ac:dyDescent="0.25">
      <c r="A146" s="392">
        <v>15000109</v>
      </c>
      <c r="B146" s="381" t="s">
        <v>124</v>
      </c>
      <c r="C146" s="382" t="s">
        <v>421</v>
      </c>
      <c r="D146" s="383">
        <v>7898133130410</v>
      </c>
      <c r="E146" s="394">
        <v>30049045</v>
      </c>
      <c r="F146" s="385" t="s">
        <v>370</v>
      </c>
      <c r="G146" s="386" t="s">
        <v>283</v>
      </c>
      <c r="H146" s="386" t="s">
        <v>1126</v>
      </c>
      <c r="I146" s="386">
        <v>0</v>
      </c>
      <c r="J146" s="386" t="s">
        <v>283</v>
      </c>
      <c r="K146" s="386" t="s">
        <v>1127</v>
      </c>
      <c r="L146" s="386" t="s">
        <v>1022</v>
      </c>
      <c r="M146" s="384">
        <v>200</v>
      </c>
      <c r="N146" s="387">
        <v>2.0951898711699997</v>
      </c>
      <c r="O146" s="388" t="s">
        <v>283</v>
      </c>
      <c r="P146" s="389">
        <v>0.15800865800865793</v>
      </c>
      <c r="Q146" s="390">
        <v>10.7</v>
      </c>
      <c r="R146" s="390">
        <v>14.35</v>
      </c>
      <c r="S146" s="390">
        <v>12.16</v>
      </c>
      <c r="T146" s="390">
        <v>16.309999999999999</v>
      </c>
      <c r="U146" s="390">
        <v>12.89</v>
      </c>
      <c r="V146" s="390">
        <v>17.29</v>
      </c>
      <c r="W146" s="390">
        <v>12.97</v>
      </c>
      <c r="X146" s="390">
        <v>17.399999999999999</v>
      </c>
      <c r="Y146" s="390">
        <v>13.05</v>
      </c>
      <c r="Z146" s="390">
        <v>17.510000000000002</v>
      </c>
      <c r="AA146" s="390">
        <v>13.21</v>
      </c>
      <c r="AB146" s="390">
        <v>17.72</v>
      </c>
      <c r="AC146" s="390">
        <v>13.29</v>
      </c>
      <c r="AD146" s="390">
        <v>17.829999999999998</v>
      </c>
      <c r="AE146" s="390">
        <v>13.38</v>
      </c>
      <c r="AF146" s="390">
        <v>17.95</v>
      </c>
      <c r="AG146" s="390">
        <v>13.46</v>
      </c>
      <c r="AH146" s="390">
        <v>18.059999999999999</v>
      </c>
      <c r="AI146" s="390">
        <v>13.55</v>
      </c>
      <c r="AJ146" s="390">
        <v>18.18</v>
      </c>
      <c r="AK146" s="390">
        <v>13.72</v>
      </c>
      <c r="AL146" s="390">
        <v>18.399999999999999</v>
      </c>
      <c r="AM146" s="390">
        <v>13.81</v>
      </c>
      <c r="AN146" s="390">
        <v>18.53</v>
      </c>
      <c r="AO146" s="390">
        <v>13.9</v>
      </c>
      <c r="AP146" s="390">
        <v>18.649999999999999</v>
      </c>
      <c r="AQ146" s="390">
        <v>10.86</v>
      </c>
      <c r="AR146" s="390">
        <v>15.01</v>
      </c>
      <c r="AS146" s="390">
        <v>11.51</v>
      </c>
      <c r="AT146" s="390">
        <v>15.91</v>
      </c>
      <c r="AU146" s="390">
        <v>11.58</v>
      </c>
      <c r="AV146" s="390">
        <v>16.010000000000002</v>
      </c>
      <c r="AW146" s="390">
        <v>11.65</v>
      </c>
      <c r="AX146" s="390">
        <v>16.11</v>
      </c>
      <c r="AY146" s="390">
        <v>11.79</v>
      </c>
      <c r="AZ146" s="390">
        <v>16.3</v>
      </c>
      <c r="BA146" s="390">
        <v>11.87</v>
      </c>
      <c r="BB146" s="390">
        <v>16.41</v>
      </c>
      <c r="BC146" s="390">
        <v>11.95</v>
      </c>
      <c r="BD146" s="390">
        <v>16.52</v>
      </c>
      <c r="BE146" s="390">
        <v>12.02</v>
      </c>
      <c r="BF146" s="390">
        <v>16.62</v>
      </c>
      <c r="BG146" s="390">
        <v>12.1</v>
      </c>
      <c r="BH146" s="390">
        <v>16.73</v>
      </c>
      <c r="BI146" s="390">
        <v>12.25</v>
      </c>
      <c r="BJ146" s="390">
        <v>16.93</v>
      </c>
      <c r="BK146" s="390">
        <v>12.33</v>
      </c>
      <c r="BL146" s="390">
        <v>17.05</v>
      </c>
      <c r="BM146" s="390">
        <v>12.41</v>
      </c>
      <c r="BN146" s="390">
        <v>17.16</v>
      </c>
      <c r="BO146" s="391" t="s">
        <v>52</v>
      </c>
      <c r="BP146" s="391" t="s">
        <v>55</v>
      </c>
      <c r="BQ146" s="383" t="s">
        <v>1128</v>
      </c>
    </row>
    <row r="147" spans="1:69" x14ac:dyDescent="0.25">
      <c r="A147" s="392">
        <v>15000181</v>
      </c>
      <c r="B147" s="381" t="s">
        <v>124</v>
      </c>
      <c r="C147" s="382" t="s">
        <v>421</v>
      </c>
      <c r="D147" s="383">
        <v>7898133135606</v>
      </c>
      <c r="E147" s="394">
        <v>30049099</v>
      </c>
      <c r="F147" s="385" t="s">
        <v>376</v>
      </c>
      <c r="G147" s="386" t="s">
        <v>283</v>
      </c>
      <c r="H147" s="386" t="s">
        <v>1126</v>
      </c>
      <c r="I147" s="386">
        <v>0</v>
      </c>
      <c r="J147" s="386" t="s">
        <v>283</v>
      </c>
      <c r="K147" s="386" t="s">
        <v>1127</v>
      </c>
      <c r="L147" s="386" t="s">
        <v>1022</v>
      </c>
      <c r="M147" s="384">
        <v>50</v>
      </c>
      <c r="N147" s="387">
        <v>12.159480907433595</v>
      </c>
      <c r="O147" s="388" t="s">
        <v>283</v>
      </c>
      <c r="P147" s="389">
        <v>0.15812743823146946</v>
      </c>
      <c r="Q147" s="390">
        <v>44.53</v>
      </c>
      <c r="R147" s="390">
        <v>59.74</v>
      </c>
      <c r="S147" s="390">
        <v>50.6</v>
      </c>
      <c r="T147" s="390">
        <v>67.88</v>
      </c>
      <c r="U147" s="390">
        <v>53.65</v>
      </c>
      <c r="V147" s="390">
        <v>71.97</v>
      </c>
      <c r="W147" s="390">
        <v>53.97</v>
      </c>
      <c r="X147" s="390">
        <v>72.400000000000006</v>
      </c>
      <c r="Y147" s="390">
        <v>54.3</v>
      </c>
      <c r="Z147" s="390">
        <v>72.84</v>
      </c>
      <c r="AA147" s="390">
        <v>54.97</v>
      </c>
      <c r="AB147" s="390">
        <v>73.739999999999995</v>
      </c>
      <c r="AC147" s="390">
        <v>55.31</v>
      </c>
      <c r="AD147" s="390">
        <v>74.2</v>
      </c>
      <c r="AE147" s="390">
        <v>55.66</v>
      </c>
      <c r="AF147" s="390">
        <v>74.67</v>
      </c>
      <c r="AG147" s="390">
        <v>56.01</v>
      </c>
      <c r="AH147" s="390">
        <v>75.14</v>
      </c>
      <c r="AI147" s="390">
        <v>56.36</v>
      </c>
      <c r="AJ147" s="390">
        <v>75.599999999999994</v>
      </c>
      <c r="AK147" s="390">
        <v>57.08</v>
      </c>
      <c r="AL147" s="390">
        <v>76.569999999999993</v>
      </c>
      <c r="AM147" s="390">
        <v>57.45</v>
      </c>
      <c r="AN147" s="390">
        <v>77.069999999999993</v>
      </c>
      <c r="AO147" s="390">
        <v>57.83</v>
      </c>
      <c r="AP147" s="390">
        <v>77.58</v>
      </c>
      <c r="AQ147" s="390">
        <v>45.18</v>
      </c>
      <c r="AR147" s="390">
        <v>62.46</v>
      </c>
      <c r="AS147" s="390">
        <v>47.9</v>
      </c>
      <c r="AT147" s="390">
        <v>66.22</v>
      </c>
      <c r="AU147" s="390">
        <v>48.19</v>
      </c>
      <c r="AV147" s="390">
        <v>66.62</v>
      </c>
      <c r="AW147" s="390">
        <v>48.48</v>
      </c>
      <c r="AX147" s="390">
        <v>67.02</v>
      </c>
      <c r="AY147" s="390">
        <v>49.08</v>
      </c>
      <c r="AZ147" s="390">
        <v>67.849999999999994</v>
      </c>
      <c r="BA147" s="390">
        <v>49.38</v>
      </c>
      <c r="BB147" s="390">
        <v>68.260000000000005</v>
      </c>
      <c r="BC147" s="390">
        <v>49.7</v>
      </c>
      <c r="BD147" s="390">
        <v>68.709999999999994</v>
      </c>
      <c r="BE147" s="390">
        <v>50.01</v>
      </c>
      <c r="BF147" s="390">
        <v>69.14</v>
      </c>
      <c r="BG147" s="390">
        <v>50.32</v>
      </c>
      <c r="BH147" s="390">
        <v>69.56</v>
      </c>
      <c r="BI147" s="390">
        <v>50.96</v>
      </c>
      <c r="BJ147" s="390">
        <v>70.45</v>
      </c>
      <c r="BK147" s="390">
        <v>51.29</v>
      </c>
      <c r="BL147" s="390">
        <v>70.91</v>
      </c>
      <c r="BM147" s="390">
        <v>51.63</v>
      </c>
      <c r="BN147" s="390">
        <v>71.38</v>
      </c>
      <c r="BO147" s="391" t="s">
        <v>52</v>
      </c>
      <c r="BP147" s="391" t="s">
        <v>55</v>
      </c>
      <c r="BQ147" s="383" t="s">
        <v>1128</v>
      </c>
    </row>
    <row r="148" spans="1:69" x14ac:dyDescent="0.25">
      <c r="A148" s="392">
        <v>15000241</v>
      </c>
      <c r="B148" s="381" t="s">
        <v>411</v>
      </c>
      <c r="C148" s="382" t="s">
        <v>422</v>
      </c>
      <c r="D148" s="383">
        <v>7899898600958</v>
      </c>
      <c r="E148" s="394">
        <v>21069030</v>
      </c>
      <c r="F148" s="385" t="s">
        <v>392</v>
      </c>
      <c r="G148" s="386" t="s">
        <v>283</v>
      </c>
      <c r="H148" s="386" t="s">
        <v>1126</v>
      </c>
      <c r="I148" s="386">
        <v>0</v>
      </c>
      <c r="J148" s="386" t="s">
        <v>283</v>
      </c>
      <c r="K148" s="386" t="s">
        <v>1127</v>
      </c>
      <c r="L148" s="386" t="s">
        <v>1022</v>
      </c>
      <c r="M148" s="384">
        <v>50</v>
      </c>
      <c r="N148" s="387">
        <v>13.021798010955553</v>
      </c>
      <c r="O148" s="388">
        <v>39.065394032866664</v>
      </c>
      <c r="P148" s="389" t="s">
        <v>283</v>
      </c>
      <c r="Q148" s="390" t="s">
        <v>283</v>
      </c>
      <c r="R148" s="390" t="s">
        <v>283</v>
      </c>
      <c r="S148" s="390" t="s">
        <v>283</v>
      </c>
      <c r="T148" s="390" t="s">
        <v>283</v>
      </c>
      <c r="U148" s="390">
        <f t="shared" ref="U148:U152" si="44">O148</f>
        <v>39.065394032866664</v>
      </c>
      <c r="V148" s="390" t="s">
        <v>283</v>
      </c>
      <c r="W148" s="390" t="s">
        <v>283</v>
      </c>
      <c r="X148" s="390" t="s">
        <v>283</v>
      </c>
      <c r="Y148" s="390" t="s">
        <v>283</v>
      </c>
      <c r="Z148" s="390" t="s">
        <v>283</v>
      </c>
      <c r="AA148" s="390">
        <f t="shared" ref="AA148:AA152" si="45">O148</f>
        <v>39.065394032866664</v>
      </c>
      <c r="AB148" s="390" t="s">
        <v>283</v>
      </c>
      <c r="AC148" s="390" t="s">
        <v>283</v>
      </c>
      <c r="AD148" s="390" t="s">
        <v>283</v>
      </c>
      <c r="AE148" s="390" t="s">
        <v>283</v>
      </c>
      <c r="AF148" s="390" t="s">
        <v>283</v>
      </c>
      <c r="AG148" s="390" t="s">
        <v>283</v>
      </c>
      <c r="AH148" s="390" t="s">
        <v>283</v>
      </c>
      <c r="AI148" s="390" t="s">
        <v>283</v>
      </c>
      <c r="AJ148" s="390" t="s">
        <v>283</v>
      </c>
      <c r="AK148" s="390" t="s">
        <v>283</v>
      </c>
      <c r="AL148" s="390" t="s">
        <v>283</v>
      </c>
      <c r="AM148" s="390" t="s">
        <v>283</v>
      </c>
      <c r="AN148" s="390" t="s">
        <v>283</v>
      </c>
      <c r="AO148" s="390" t="s">
        <v>283</v>
      </c>
      <c r="AP148" s="390" t="s">
        <v>283</v>
      </c>
      <c r="AQ148" s="390" t="s">
        <v>283</v>
      </c>
      <c r="AR148" s="390" t="s">
        <v>283</v>
      </c>
      <c r="AS148" s="390">
        <f t="shared" ref="AS148:AS152" si="46">O148</f>
        <v>39.065394032866664</v>
      </c>
      <c r="AT148" s="390" t="s">
        <v>283</v>
      </c>
      <c r="AU148" s="390" t="s">
        <v>283</v>
      </c>
      <c r="AV148" s="390" t="s">
        <v>283</v>
      </c>
      <c r="AW148" s="390" t="s">
        <v>283</v>
      </c>
      <c r="AX148" s="390" t="s">
        <v>283</v>
      </c>
      <c r="AY148" s="390">
        <f t="shared" ref="AY148:AY152" si="47">O148</f>
        <v>39.065394032866664</v>
      </c>
      <c r="AZ148" s="390" t="s">
        <v>283</v>
      </c>
      <c r="BA148" s="390" t="s">
        <v>283</v>
      </c>
      <c r="BB148" s="390" t="s">
        <v>283</v>
      </c>
      <c r="BC148" s="390" t="s">
        <v>283</v>
      </c>
      <c r="BD148" s="390" t="s">
        <v>283</v>
      </c>
      <c r="BE148" s="390" t="s">
        <v>283</v>
      </c>
      <c r="BF148" s="390" t="s">
        <v>283</v>
      </c>
      <c r="BG148" s="390" t="s">
        <v>283</v>
      </c>
      <c r="BH148" s="390" t="s">
        <v>283</v>
      </c>
      <c r="BI148" s="390" t="s">
        <v>283</v>
      </c>
      <c r="BJ148" s="390" t="s">
        <v>283</v>
      </c>
      <c r="BK148" s="390" t="s">
        <v>283</v>
      </c>
      <c r="BL148" s="390" t="s">
        <v>283</v>
      </c>
      <c r="BM148" s="390" t="s">
        <v>283</v>
      </c>
      <c r="BN148" s="390" t="s">
        <v>283</v>
      </c>
      <c r="BO148" s="391" t="s">
        <v>28</v>
      </c>
      <c r="BP148" s="391" t="s">
        <v>29</v>
      </c>
      <c r="BQ148" s="383" t="s">
        <v>1127</v>
      </c>
    </row>
    <row r="149" spans="1:69" x14ac:dyDescent="0.25">
      <c r="A149" s="392">
        <v>15000244</v>
      </c>
      <c r="B149" s="381" t="s">
        <v>411</v>
      </c>
      <c r="C149" s="382" t="s">
        <v>422</v>
      </c>
      <c r="D149" s="383">
        <v>7899898601160</v>
      </c>
      <c r="E149" s="394">
        <v>21069030</v>
      </c>
      <c r="F149" s="385" t="s">
        <v>393</v>
      </c>
      <c r="G149" s="386" t="s">
        <v>283</v>
      </c>
      <c r="H149" s="386" t="s">
        <v>1126</v>
      </c>
      <c r="I149" s="386">
        <v>0</v>
      </c>
      <c r="J149" s="386" t="s">
        <v>283</v>
      </c>
      <c r="K149" s="386" t="s">
        <v>1127</v>
      </c>
      <c r="L149" s="386" t="s">
        <v>1022</v>
      </c>
      <c r="M149" s="384">
        <v>50</v>
      </c>
      <c r="N149" s="387">
        <v>13.022113775111107</v>
      </c>
      <c r="O149" s="388">
        <v>39.066341325333319</v>
      </c>
      <c r="P149" s="389" t="s">
        <v>283</v>
      </c>
      <c r="Q149" s="390" t="s">
        <v>283</v>
      </c>
      <c r="R149" s="390" t="s">
        <v>283</v>
      </c>
      <c r="S149" s="390" t="s">
        <v>283</v>
      </c>
      <c r="T149" s="390" t="s">
        <v>283</v>
      </c>
      <c r="U149" s="390">
        <f t="shared" si="44"/>
        <v>39.066341325333319</v>
      </c>
      <c r="V149" s="390" t="s">
        <v>283</v>
      </c>
      <c r="W149" s="390" t="s">
        <v>283</v>
      </c>
      <c r="X149" s="390" t="s">
        <v>283</v>
      </c>
      <c r="Y149" s="390" t="s">
        <v>283</v>
      </c>
      <c r="Z149" s="390" t="s">
        <v>283</v>
      </c>
      <c r="AA149" s="390">
        <f t="shared" si="45"/>
        <v>39.066341325333319</v>
      </c>
      <c r="AB149" s="390" t="s">
        <v>283</v>
      </c>
      <c r="AC149" s="390" t="s">
        <v>283</v>
      </c>
      <c r="AD149" s="390" t="s">
        <v>283</v>
      </c>
      <c r="AE149" s="390" t="s">
        <v>283</v>
      </c>
      <c r="AF149" s="390" t="s">
        <v>283</v>
      </c>
      <c r="AG149" s="390" t="s">
        <v>283</v>
      </c>
      <c r="AH149" s="390" t="s">
        <v>283</v>
      </c>
      <c r="AI149" s="390" t="s">
        <v>283</v>
      </c>
      <c r="AJ149" s="390" t="s">
        <v>283</v>
      </c>
      <c r="AK149" s="390" t="s">
        <v>283</v>
      </c>
      <c r="AL149" s="390" t="s">
        <v>283</v>
      </c>
      <c r="AM149" s="390" t="s">
        <v>283</v>
      </c>
      <c r="AN149" s="390" t="s">
        <v>283</v>
      </c>
      <c r="AO149" s="390" t="s">
        <v>283</v>
      </c>
      <c r="AP149" s="390" t="s">
        <v>283</v>
      </c>
      <c r="AQ149" s="390" t="s">
        <v>283</v>
      </c>
      <c r="AR149" s="390" t="s">
        <v>283</v>
      </c>
      <c r="AS149" s="390">
        <f t="shared" si="46"/>
        <v>39.066341325333319</v>
      </c>
      <c r="AT149" s="390" t="s">
        <v>283</v>
      </c>
      <c r="AU149" s="390" t="s">
        <v>283</v>
      </c>
      <c r="AV149" s="390" t="s">
        <v>283</v>
      </c>
      <c r="AW149" s="390" t="s">
        <v>283</v>
      </c>
      <c r="AX149" s="390" t="s">
        <v>283</v>
      </c>
      <c r="AY149" s="390">
        <f t="shared" si="47"/>
        <v>39.066341325333319</v>
      </c>
      <c r="AZ149" s="390" t="s">
        <v>283</v>
      </c>
      <c r="BA149" s="390" t="s">
        <v>283</v>
      </c>
      <c r="BB149" s="390" t="s">
        <v>283</v>
      </c>
      <c r="BC149" s="390" t="s">
        <v>283</v>
      </c>
      <c r="BD149" s="390" t="s">
        <v>283</v>
      </c>
      <c r="BE149" s="390" t="s">
        <v>283</v>
      </c>
      <c r="BF149" s="390" t="s">
        <v>283</v>
      </c>
      <c r="BG149" s="390" t="s">
        <v>283</v>
      </c>
      <c r="BH149" s="390" t="s">
        <v>283</v>
      </c>
      <c r="BI149" s="390" t="s">
        <v>283</v>
      </c>
      <c r="BJ149" s="390" t="s">
        <v>283</v>
      </c>
      <c r="BK149" s="390" t="s">
        <v>283</v>
      </c>
      <c r="BL149" s="390" t="s">
        <v>283</v>
      </c>
      <c r="BM149" s="390" t="s">
        <v>283</v>
      </c>
      <c r="BN149" s="390" t="s">
        <v>283</v>
      </c>
      <c r="BO149" s="391" t="s">
        <v>28</v>
      </c>
      <c r="BP149" s="391" t="s">
        <v>29</v>
      </c>
      <c r="BQ149" s="383" t="s">
        <v>1127</v>
      </c>
    </row>
    <row r="150" spans="1:69" x14ac:dyDescent="0.25">
      <c r="A150" s="392">
        <v>15000242</v>
      </c>
      <c r="B150" s="381" t="s">
        <v>411</v>
      </c>
      <c r="C150" s="382" t="s">
        <v>422</v>
      </c>
      <c r="D150" s="383">
        <v>7899898600972</v>
      </c>
      <c r="E150" s="394">
        <v>21069030</v>
      </c>
      <c r="F150" s="385" t="s">
        <v>394</v>
      </c>
      <c r="G150" s="386" t="s">
        <v>283</v>
      </c>
      <c r="H150" s="386" t="s">
        <v>1126</v>
      </c>
      <c r="I150" s="386">
        <v>0</v>
      </c>
      <c r="J150" s="386" t="s">
        <v>283</v>
      </c>
      <c r="K150" s="386" t="s">
        <v>1127</v>
      </c>
      <c r="L150" s="386" t="s">
        <v>1022</v>
      </c>
      <c r="M150" s="384">
        <v>50</v>
      </c>
      <c r="N150" s="387">
        <v>12.630566222222219</v>
      </c>
      <c r="O150" s="388">
        <v>37.891698666666656</v>
      </c>
      <c r="P150" s="389" t="s">
        <v>283</v>
      </c>
      <c r="Q150" s="390" t="s">
        <v>283</v>
      </c>
      <c r="R150" s="390" t="s">
        <v>283</v>
      </c>
      <c r="S150" s="390" t="s">
        <v>283</v>
      </c>
      <c r="T150" s="390" t="s">
        <v>283</v>
      </c>
      <c r="U150" s="390">
        <f t="shared" si="44"/>
        <v>37.891698666666656</v>
      </c>
      <c r="V150" s="390" t="s">
        <v>283</v>
      </c>
      <c r="W150" s="390" t="s">
        <v>283</v>
      </c>
      <c r="X150" s="390" t="s">
        <v>283</v>
      </c>
      <c r="Y150" s="390" t="s">
        <v>283</v>
      </c>
      <c r="Z150" s="390" t="s">
        <v>283</v>
      </c>
      <c r="AA150" s="390">
        <f t="shared" si="45"/>
        <v>37.891698666666656</v>
      </c>
      <c r="AB150" s="390" t="s">
        <v>283</v>
      </c>
      <c r="AC150" s="390" t="s">
        <v>283</v>
      </c>
      <c r="AD150" s="390" t="s">
        <v>283</v>
      </c>
      <c r="AE150" s="390" t="s">
        <v>283</v>
      </c>
      <c r="AF150" s="390" t="s">
        <v>283</v>
      </c>
      <c r="AG150" s="390" t="s">
        <v>283</v>
      </c>
      <c r="AH150" s="390" t="s">
        <v>283</v>
      </c>
      <c r="AI150" s="390" t="s">
        <v>283</v>
      </c>
      <c r="AJ150" s="390" t="s">
        <v>283</v>
      </c>
      <c r="AK150" s="390" t="s">
        <v>283</v>
      </c>
      <c r="AL150" s="390" t="s">
        <v>283</v>
      </c>
      <c r="AM150" s="390" t="s">
        <v>283</v>
      </c>
      <c r="AN150" s="390" t="s">
        <v>283</v>
      </c>
      <c r="AO150" s="390" t="s">
        <v>283</v>
      </c>
      <c r="AP150" s="390" t="s">
        <v>283</v>
      </c>
      <c r="AQ150" s="390" t="s">
        <v>283</v>
      </c>
      <c r="AR150" s="390" t="s">
        <v>283</v>
      </c>
      <c r="AS150" s="390">
        <f t="shared" si="46"/>
        <v>37.891698666666656</v>
      </c>
      <c r="AT150" s="390" t="s">
        <v>283</v>
      </c>
      <c r="AU150" s="390" t="s">
        <v>283</v>
      </c>
      <c r="AV150" s="390" t="s">
        <v>283</v>
      </c>
      <c r="AW150" s="390" t="s">
        <v>283</v>
      </c>
      <c r="AX150" s="390" t="s">
        <v>283</v>
      </c>
      <c r="AY150" s="390">
        <f t="shared" si="47"/>
        <v>37.891698666666656</v>
      </c>
      <c r="AZ150" s="390" t="s">
        <v>283</v>
      </c>
      <c r="BA150" s="390" t="s">
        <v>283</v>
      </c>
      <c r="BB150" s="390" t="s">
        <v>283</v>
      </c>
      <c r="BC150" s="390" t="s">
        <v>283</v>
      </c>
      <c r="BD150" s="390" t="s">
        <v>283</v>
      </c>
      <c r="BE150" s="390" t="s">
        <v>283</v>
      </c>
      <c r="BF150" s="390" t="s">
        <v>283</v>
      </c>
      <c r="BG150" s="390" t="s">
        <v>283</v>
      </c>
      <c r="BH150" s="390" t="s">
        <v>283</v>
      </c>
      <c r="BI150" s="390" t="s">
        <v>283</v>
      </c>
      <c r="BJ150" s="390" t="s">
        <v>283</v>
      </c>
      <c r="BK150" s="390" t="s">
        <v>283</v>
      </c>
      <c r="BL150" s="390" t="s">
        <v>283</v>
      </c>
      <c r="BM150" s="390" t="s">
        <v>283</v>
      </c>
      <c r="BN150" s="390" t="s">
        <v>283</v>
      </c>
      <c r="BO150" s="391" t="s">
        <v>28</v>
      </c>
      <c r="BP150" s="391" t="s">
        <v>29</v>
      </c>
      <c r="BQ150" s="383" t="s">
        <v>1127</v>
      </c>
    </row>
    <row r="151" spans="1:69" x14ac:dyDescent="0.25">
      <c r="A151" s="392">
        <v>15000246</v>
      </c>
      <c r="B151" s="381" t="s">
        <v>411</v>
      </c>
      <c r="C151" s="382" t="s">
        <v>422</v>
      </c>
      <c r="D151" s="383">
        <v>7899898601207</v>
      </c>
      <c r="E151" s="394">
        <v>21069030</v>
      </c>
      <c r="F151" s="385" t="s">
        <v>395</v>
      </c>
      <c r="G151" s="386" t="s">
        <v>283</v>
      </c>
      <c r="H151" s="386" t="s">
        <v>1126</v>
      </c>
      <c r="I151" s="386">
        <v>0</v>
      </c>
      <c r="J151" s="386" t="s">
        <v>283</v>
      </c>
      <c r="K151" s="386" t="s">
        <v>1127</v>
      </c>
      <c r="L151" s="386" t="s">
        <v>1022</v>
      </c>
      <c r="M151" s="384">
        <v>50</v>
      </c>
      <c r="N151" s="387">
        <v>21.143519555555557</v>
      </c>
      <c r="O151" s="388">
        <v>63.43055866666667</v>
      </c>
      <c r="P151" s="389" t="s">
        <v>283</v>
      </c>
      <c r="Q151" s="390" t="s">
        <v>283</v>
      </c>
      <c r="R151" s="390" t="s">
        <v>283</v>
      </c>
      <c r="S151" s="390" t="s">
        <v>283</v>
      </c>
      <c r="T151" s="390" t="s">
        <v>283</v>
      </c>
      <c r="U151" s="390">
        <f t="shared" si="44"/>
        <v>63.43055866666667</v>
      </c>
      <c r="V151" s="390" t="s">
        <v>283</v>
      </c>
      <c r="W151" s="390" t="s">
        <v>283</v>
      </c>
      <c r="X151" s="390" t="s">
        <v>283</v>
      </c>
      <c r="Y151" s="390" t="s">
        <v>283</v>
      </c>
      <c r="Z151" s="390" t="s">
        <v>283</v>
      </c>
      <c r="AA151" s="390">
        <f t="shared" si="45"/>
        <v>63.43055866666667</v>
      </c>
      <c r="AB151" s="390" t="s">
        <v>283</v>
      </c>
      <c r="AC151" s="390" t="s">
        <v>283</v>
      </c>
      <c r="AD151" s="390" t="s">
        <v>283</v>
      </c>
      <c r="AE151" s="390" t="s">
        <v>283</v>
      </c>
      <c r="AF151" s="390" t="s">
        <v>283</v>
      </c>
      <c r="AG151" s="390" t="s">
        <v>283</v>
      </c>
      <c r="AH151" s="390" t="s">
        <v>283</v>
      </c>
      <c r="AI151" s="390" t="s">
        <v>283</v>
      </c>
      <c r="AJ151" s="390" t="s">
        <v>283</v>
      </c>
      <c r="AK151" s="390" t="s">
        <v>283</v>
      </c>
      <c r="AL151" s="390" t="s">
        <v>283</v>
      </c>
      <c r="AM151" s="390" t="s">
        <v>283</v>
      </c>
      <c r="AN151" s="390" t="s">
        <v>283</v>
      </c>
      <c r="AO151" s="390" t="s">
        <v>283</v>
      </c>
      <c r="AP151" s="390" t="s">
        <v>283</v>
      </c>
      <c r="AQ151" s="390" t="s">
        <v>283</v>
      </c>
      <c r="AR151" s="390" t="s">
        <v>283</v>
      </c>
      <c r="AS151" s="390">
        <f t="shared" si="46"/>
        <v>63.43055866666667</v>
      </c>
      <c r="AT151" s="390" t="s">
        <v>283</v>
      </c>
      <c r="AU151" s="390" t="s">
        <v>283</v>
      </c>
      <c r="AV151" s="390" t="s">
        <v>283</v>
      </c>
      <c r="AW151" s="390" t="s">
        <v>283</v>
      </c>
      <c r="AX151" s="390" t="s">
        <v>283</v>
      </c>
      <c r="AY151" s="390">
        <f t="shared" si="47"/>
        <v>63.43055866666667</v>
      </c>
      <c r="AZ151" s="390" t="s">
        <v>283</v>
      </c>
      <c r="BA151" s="390" t="s">
        <v>283</v>
      </c>
      <c r="BB151" s="390" t="s">
        <v>283</v>
      </c>
      <c r="BC151" s="390" t="s">
        <v>283</v>
      </c>
      <c r="BD151" s="390" t="s">
        <v>283</v>
      </c>
      <c r="BE151" s="390" t="s">
        <v>283</v>
      </c>
      <c r="BF151" s="390" t="s">
        <v>283</v>
      </c>
      <c r="BG151" s="390" t="s">
        <v>283</v>
      </c>
      <c r="BH151" s="390" t="s">
        <v>283</v>
      </c>
      <c r="BI151" s="390" t="s">
        <v>283</v>
      </c>
      <c r="BJ151" s="390" t="s">
        <v>283</v>
      </c>
      <c r="BK151" s="390" t="s">
        <v>283</v>
      </c>
      <c r="BL151" s="390" t="s">
        <v>283</v>
      </c>
      <c r="BM151" s="390" t="s">
        <v>283</v>
      </c>
      <c r="BN151" s="390" t="s">
        <v>283</v>
      </c>
      <c r="BO151" s="391" t="s">
        <v>28</v>
      </c>
      <c r="BP151" s="391" t="s">
        <v>29</v>
      </c>
      <c r="BQ151" s="383" t="s">
        <v>1127</v>
      </c>
    </row>
    <row r="152" spans="1:69" x14ac:dyDescent="0.25">
      <c r="A152" s="392">
        <v>15000243</v>
      </c>
      <c r="B152" s="381" t="s">
        <v>411</v>
      </c>
      <c r="C152" s="382" t="s">
        <v>422</v>
      </c>
      <c r="D152" s="383">
        <v>7899898600989</v>
      </c>
      <c r="E152" s="394">
        <v>21069030</v>
      </c>
      <c r="F152" s="385" t="s">
        <v>396</v>
      </c>
      <c r="G152" s="386" t="s">
        <v>283</v>
      </c>
      <c r="H152" s="386" t="s">
        <v>1126</v>
      </c>
      <c r="I152" s="386">
        <v>0</v>
      </c>
      <c r="J152" s="386" t="s">
        <v>283</v>
      </c>
      <c r="K152" s="386" t="s">
        <v>1127</v>
      </c>
      <c r="L152" s="386" t="s">
        <v>1022</v>
      </c>
      <c r="M152" s="384">
        <v>50</v>
      </c>
      <c r="N152" s="387">
        <v>12.630566222222219</v>
      </c>
      <c r="O152" s="388">
        <v>37.891698666666656</v>
      </c>
      <c r="P152" s="389" t="s">
        <v>283</v>
      </c>
      <c r="Q152" s="390" t="s">
        <v>283</v>
      </c>
      <c r="R152" s="390" t="s">
        <v>283</v>
      </c>
      <c r="S152" s="390" t="s">
        <v>283</v>
      </c>
      <c r="T152" s="390" t="s">
        <v>283</v>
      </c>
      <c r="U152" s="390">
        <f t="shared" si="44"/>
        <v>37.891698666666656</v>
      </c>
      <c r="V152" s="390" t="s">
        <v>283</v>
      </c>
      <c r="W152" s="390" t="s">
        <v>283</v>
      </c>
      <c r="X152" s="390" t="s">
        <v>283</v>
      </c>
      <c r="Y152" s="390" t="s">
        <v>283</v>
      </c>
      <c r="Z152" s="390" t="s">
        <v>283</v>
      </c>
      <c r="AA152" s="390">
        <f t="shared" si="45"/>
        <v>37.891698666666656</v>
      </c>
      <c r="AB152" s="390" t="s">
        <v>283</v>
      </c>
      <c r="AC152" s="390" t="s">
        <v>283</v>
      </c>
      <c r="AD152" s="390" t="s">
        <v>283</v>
      </c>
      <c r="AE152" s="390" t="s">
        <v>283</v>
      </c>
      <c r="AF152" s="390" t="s">
        <v>283</v>
      </c>
      <c r="AG152" s="390" t="s">
        <v>283</v>
      </c>
      <c r="AH152" s="390" t="s">
        <v>283</v>
      </c>
      <c r="AI152" s="390" t="s">
        <v>283</v>
      </c>
      <c r="AJ152" s="390" t="s">
        <v>283</v>
      </c>
      <c r="AK152" s="390" t="s">
        <v>283</v>
      </c>
      <c r="AL152" s="390" t="s">
        <v>283</v>
      </c>
      <c r="AM152" s="390" t="s">
        <v>283</v>
      </c>
      <c r="AN152" s="390" t="s">
        <v>283</v>
      </c>
      <c r="AO152" s="390" t="s">
        <v>283</v>
      </c>
      <c r="AP152" s="390" t="s">
        <v>283</v>
      </c>
      <c r="AQ152" s="390" t="s">
        <v>283</v>
      </c>
      <c r="AR152" s="390" t="s">
        <v>283</v>
      </c>
      <c r="AS152" s="390">
        <f t="shared" si="46"/>
        <v>37.891698666666656</v>
      </c>
      <c r="AT152" s="390" t="s">
        <v>283</v>
      </c>
      <c r="AU152" s="390" t="s">
        <v>283</v>
      </c>
      <c r="AV152" s="390" t="s">
        <v>283</v>
      </c>
      <c r="AW152" s="390" t="s">
        <v>283</v>
      </c>
      <c r="AX152" s="390" t="s">
        <v>283</v>
      </c>
      <c r="AY152" s="390">
        <f t="shared" si="47"/>
        <v>37.891698666666656</v>
      </c>
      <c r="AZ152" s="390" t="s">
        <v>283</v>
      </c>
      <c r="BA152" s="390" t="s">
        <v>283</v>
      </c>
      <c r="BB152" s="390" t="s">
        <v>283</v>
      </c>
      <c r="BC152" s="390" t="s">
        <v>283</v>
      </c>
      <c r="BD152" s="390" t="s">
        <v>283</v>
      </c>
      <c r="BE152" s="390" t="s">
        <v>283</v>
      </c>
      <c r="BF152" s="390" t="s">
        <v>283</v>
      </c>
      <c r="BG152" s="390" t="s">
        <v>283</v>
      </c>
      <c r="BH152" s="390" t="s">
        <v>283</v>
      </c>
      <c r="BI152" s="390" t="s">
        <v>283</v>
      </c>
      <c r="BJ152" s="390" t="s">
        <v>283</v>
      </c>
      <c r="BK152" s="390" t="s">
        <v>283</v>
      </c>
      <c r="BL152" s="390" t="s">
        <v>283</v>
      </c>
      <c r="BM152" s="390" t="s">
        <v>283</v>
      </c>
      <c r="BN152" s="390" t="s">
        <v>283</v>
      </c>
      <c r="BO152" s="391" t="s">
        <v>28</v>
      </c>
      <c r="BP152" s="391" t="s">
        <v>29</v>
      </c>
      <c r="BQ152" s="383" t="s">
        <v>1127</v>
      </c>
    </row>
    <row r="153" spans="1:69" x14ac:dyDescent="0.25">
      <c r="A153" s="392">
        <v>15000182</v>
      </c>
      <c r="B153" s="381" t="s">
        <v>124</v>
      </c>
      <c r="C153" s="382" t="s">
        <v>421</v>
      </c>
      <c r="D153" s="383">
        <v>7898133136481</v>
      </c>
      <c r="E153" s="394">
        <v>30045090</v>
      </c>
      <c r="F153" s="385" t="s">
        <v>377</v>
      </c>
      <c r="G153" s="386" t="s">
        <v>283</v>
      </c>
      <c r="H153" s="386" t="s">
        <v>1126</v>
      </c>
      <c r="I153" s="386">
        <v>0</v>
      </c>
      <c r="J153" s="386" t="s">
        <v>283</v>
      </c>
      <c r="K153" s="386" t="s">
        <v>1127</v>
      </c>
      <c r="L153" s="386" t="s">
        <v>1022</v>
      </c>
      <c r="M153" s="384">
        <v>100</v>
      </c>
      <c r="N153" s="387">
        <v>4.4948393599999994</v>
      </c>
      <c r="O153" s="388" t="s">
        <v>283</v>
      </c>
      <c r="P153" s="389">
        <v>0.15801104972375679</v>
      </c>
      <c r="Q153" s="390">
        <v>20.96</v>
      </c>
      <c r="R153" s="390">
        <v>28.12</v>
      </c>
      <c r="S153" s="390">
        <v>23.82</v>
      </c>
      <c r="T153" s="390">
        <v>31.95</v>
      </c>
      <c r="U153" s="390">
        <v>25.25</v>
      </c>
      <c r="V153" s="390">
        <v>33.869999999999997</v>
      </c>
      <c r="W153" s="390">
        <v>25.41</v>
      </c>
      <c r="X153" s="390">
        <v>34.090000000000003</v>
      </c>
      <c r="Y153" s="390">
        <v>25.56</v>
      </c>
      <c r="Z153" s="390">
        <v>34.29</v>
      </c>
      <c r="AA153" s="390">
        <v>25.88</v>
      </c>
      <c r="AB153" s="390">
        <v>34.72</v>
      </c>
      <c r="AC153" s="390">
        <v>26.04</v>
      </c>
      <c r="AD153" s="390">
        <v>34.93</v>
      </c>
      <c r="AE153" s="390">
        <v>26.2</v>
      </c>
      <c r="AF153" s="390">
        <v>35.15</v>
      </c>
      <c r="AG153" s="390">
        <v>26.36</v>
      </c>
      <c r="AH153" s="390">
        <v>35.36</v>
      </c>
      <c r="AI153" s="390">
        <v>26.53</v>
      </c>
      <c r="AJ153" s="390">
        <v>35.590000000000003</v>
      </c>
      <c r="AK153" s="390">
        <v>26.87</v>
      </c>
      <c r="AL153" s="390">
        <v>36.049999999999997</v>
      </c>
      <c r="AM153" s="390">
        <v>27.04</v>
      </c>
      <c r="AN153" s="390">
        <v>36.270000000000003</v>
      </c>
      <c r="AO153" s="390">
        <v>27.22</v>
      </c>
      <c r="AP153" s="390">
        <v>36.51</v>
      </c>
      <c r="AQ153" s="390">
        <v>21.27</v>
      </c>
      <c r="AR153" s="390">
        <v>29.4</v>
      </c>
      <c r="AS153" s="390">
        <v>22.54</v>
      </c>
      <c r="AT153" s="390">
        <v>31.16</v>
      </c>
      <c r="AU153" s="390">
        <v>22.69</v>
      </c>
      <c r="AV153" s="390">
        <v>31.37</v>
      </c>
      <c r="AW153" s="390">
        <v>22.82</v>
      </c>
      <c r="AX153" s="390">
        <v>31.55</v>
      </c>
      <c r="AY153" s="390">
        <v>23.11</v>
      </c>
      <c r="AZ153" s="390">
        <v>31.95</v>
      </c>
      <c r="BA153" s="390">
        <v>23.25</v>
      </c>
      <c r="BB153" s="390">
        <v>32.14</v>
      </c>
      <c r="BC153" s="390">
        <v>23.39</v>
      </c>
      <c r="BD153" s="390">
        <v>32.340000000000003</v>
      </c>
      <c r="BE153" s="390">
        <v>23.54</v>
      </c>
      <c r="BF153" s="390">
        <v>32.54</v>
      </c>
      <c r="BG153" s="390">
        <v>23.69</v>
      </c>
      <c r="BH153" s="390">
        <v>32.75</v>
      </c>
      <c r="BI153" s="390">
        <v>23.99</v>
      </c>
      <c r="BJ153" s="390">
        <v>33.159999999999997</v>
      </c>
      <c r="BK153" s="390">
        <v>24.14</v>
      </c>
      <c r="BL153" s="390">
        <v>33.369999999999997</v>
      </c>
      <c r="BM153" s="390">
        <v>24.3</v>
      </c>
      <c r="BN153" s="390">
        <v>33.590000000000003</v>
      </c>
      <c r="BO153" s="391" t="s">
        <v>52</v>
      </c>
      <c r="BP153" s="391" t="s">
        <v>55</v>
      </c>
      <c r="BQ153" s="383" t="s">
        <v>1128</v>
      </c>
    </row>
    <row r="154" spans="1:69" x14ac:dyDescent="0.25">
      <c r="E154" s="15"/>
    </row>
    <row r="155" spans="1:69" x14ac:dyDescent="0.25">
      <c r="E155" s="15"/>
    </row>
    <row r="156" spans="1:69" x14ac:dyDescent="0.25">
      <c r="E156" s="15"/>
    </row>
    <row r="157" spans="1:69" x14ac:dyDescent="0.25">
      <c r="E157" s="15"/>
    </row>
    <row r="158" spans="1:69" x14ac:dyDescent="0.25">
      <c r="E158" s="15"/>
    </row>
    <row r="159" spans="1:69" x14ac:dyDescent="0.25">
      <c r="E159" s="15"/>
    </row>
    <row r="160" spans="1:69" x14ac:dyDescent="0.25">
      <c r="E160" s="15"/>
    </row>
    <row r="161" spans="5:5" x14ac:dyDescent="0.25">
      <c r="E161" s="15"/>
    </row>
    <row r="162" spans="5:5" x14ac:dyDescent="0.25">
      <c r="E162" s="15"/>
    </row>
    <row r="163" spans="5:5" x14ac:dyDescent="0.25">
      <c r="E163" s="15"/>
    </row>
    <row r="164" spans="5:5" x14ac:dyDescent="0.25">
      <c r="E164" s="15"/>
    </row>
    <row r="165" spans="5:5" x14ac:dyDescent="0.25">
      <c r="E165" s="15"/>
    </row>
    <row r="166" spans="5:5" x14ac:dyDescent="0.25">
      <c r="E166" s="15"/>
    </row>
    <row r="167" spans="5:5" x14ac:dyDescent="0.25">
      <c r="E167" s="15"/>
    </row>
    <row r="168" spans="5:5" x14ac:dyDescent="0.25">
      <c r="E168" s="15"/>
    </row>
    <row r="169" spans="5:5" x14ac:dyDescent="0.25">
      <c r="E169" s="15"/>
    </row>
    <row r="170" spans="5:5" x14ac:dyDescent="0.25">
      <c r="E170" s="15"/>
    </row>
    <row r="171" spans="5:5" x14ac:dyDescent="0.25">
      <c r="E171" s="15"/>
    </row>
    <row r="172" spans="5:5" x14ac:dyDescent="0.25">
      <c r="E172" s="15"/>
    </row>
    <row r="173" spans="5:5" x14ac:dyDescent="0.25">
      <c r="E173" s="15"/>
    </row>
    <row r="174" spans="5:5" x14ac:dyDescent="0.25">
      <c r="E174" s="15"/>
    </row>
    <row r="175" spans="5:5" x14ac:dyDescent="0.25">
      <c r="E175" s="15"/>
    </row>
    <row r="176" spans="5:5" x14ac:dyDescent="0.25">
      <c r="E176" s="15"/>
    </row>
    <row r="177" spans="5:5" x14ac:dyDescent="0.25">
      <c r="E177" s="15"/>
    </row>
    <row r="178" spans="5:5" x14ac:dyDescent="0.25">
      <c r="E178" s="15"/>
    </row>
    <row r="179" spans="5:5" x14ac:dyDescent="0.25">
      <c r="E179" s="15"/>
    </row>
    <row r="180" spans="5:5" x14ac:dyDescent="0.25">
      <c r="E180" s="15"/>
    </row>
    <row r="181" spans="5:5" x14ac:dyDescent="0.25">
      <c r="E181" s="15"/>
    </row>
    <row r="182" spans="5:5" x14ac:dyDescent="0.25">
      <c r="E182" s="15"/>
    </row>
    <row r="183" spans="5:5" x14ac:dyDescent="0.25">
      <c r="E183" s="15"/>
    </row>
    <row r="184" spans="5:5" x14ac:dyDescent="0.25">
      <c r="E184" s="15"/>
    </row>
    <row r="185" spans="5:5" x14ac:dyDescent="0.25">
      <c r="E185" s="15"/>
    </row>
    <row r="186" spans="5:5" x14ac:dyDescent="0.25">
      <c r="E186" s="15"/>
    </row>
    <row r="187" spans="5:5" x14ac:dyDescent="0.25">
      <c r="E187" s="15"/>
    </row>
    <row r="188" spans="5:5" x14ac:dyDescent="0.25">
      <c r="E188" s="15"/>
    </row>
    <row r="189" spans="5:5" x14ac:dyDescent="0.25">
      <c r="E189" s="15"/>
    </row>
    <row r="190" spans="5:5" x14ac:dyDescent="0.25">
      <c r="E190" s="15"/>
    </row>
    <row r="191" spans="5:5" x14ac:dyDescent="0.25">
      <c r="E191" s="15"/>
    </row>
    <row r="192" spans="5:5" x14ac:dyDescent="0.25">
      <c r="E192" s="15"/>
    </row>
    <row r="193" spans="5:5" x14ac:dyDescent="0.25">
      <c r="E193" s="15"/>
    </row>
    <row r="194" spans="5:5" x14ac:dyDescent="0.25">
      <c r="E194" s="15"/>
    </row>
    <row r="195" spans="5:5" x14ac:dyDescent="0.25">
      <c r="E195" s="15"/>
    </row>
    <row r="196" spans="5:5" x14ac:dyDescent="0.25">
      <c r="E196" s="15"/>
    </row>
    <row r="197" spans="5:5" x14ac:dyDescent="0.25">
      <c r="E197" s="15"/>
    </row>
    <row r="198" spans="5:5" x14ac:dyDescent="0.25">
      <c r="E198" s="15"/>
    </row>
    <row r="199" spans="5:5" x14ac:dyDescent="0.25">
      <c r="E199" s="15"/>
    </row>
    <row r="200" spans="5:5" x14ac:dyDescent="0.25">
      <c r="E200" s="15"/>
    </row>
    <row r="201" spans="5:5" x14ac:dyDescent="0.25">
      <c r="E201" s="15"/>
    </row>
    <row r="202" spans="5:5" x14ac:dyDescent="0.25">
      <c r="E202" s="15"/>
    </row>
    <row r="203" spans="5:5" x14ac:dyDescent="0.25">
      <c r="E203" s="15"/>
    </row>
    <row r="204" spans="5:5" x14ac:dyDescent="0.25">
      <c r="E204" s="15"/>
    </row>
    <row r="205" spans="5:5" x14ac:dyDescent="0.25">
      <c r="E205" s="15"/>
    </row>
    <row r="206" spans="5:5" x14ac:dyDescent="0.25">
      <c r="E206" s="15"/>
    </row>
    <row r="207" spans="5:5" x14ac:dyDescent="0.25">
      <c r="E207" s="15"/>
    </row>
    <row r="208" spans="5:5" x14ac:dyDescent="0.25">
      <c r="E208" s="15"/>
    </row>
    <row r="209" spans="5:5" x14ac:dyDescent="0.25">
      <c r="E209" s="15"/>
    </row>
    <row r="210" spans="5:5" x14ac:dyDescent="0.25">
      <c r="E210" s="15"/>
    </row>
    <row r="211" spans="5:5" x14ac:dyDescent="0.25">
      <c r="E211" s="15"/>
    </row>
    <row r="212" spans="5:5" x14ac:dyDescent="0.25">
      <c r="E212" s="15"/>
    </row>
    <row r="213" spans="5:5" x14ac:dyDescent="0.25">
      <c r="E213" s="15"/>
    </row>
    <row r="214" spans="5:5" x14ac:dyDescent="0.25">
      <c r="E214" s="15"/>
    </row>
    <row r="215" spans="5:5" x14ac:dyDescent="0.25">
      <c r="E215" s="15"/>
    </row>
    <row r="216" spans="5:5" x14ac:dyDescent="0.25">
      <c r="E216" s="15"/>
    </row>
    <row r="217" spans="5:5" x14ac:dyDescent="0.25">
      <c r="E217" s="15"/>
    </row>
    <row r="218" spans="5:5" x14ac:dyDescent="0.25">
      <c r="E218" s="15"/>
    </row>
    <row r="219" spans="5:5" x14ac:dyDescent="0.25">
      <c r="E219" s="15"/>
    </row>
    <row r="220" spans="5:5" x14ac:dyDescent="0.25">
      <c r="E220" s="15"/>
    </row>
    <row r="221" spans="5:5" x14ac:dyDescent="0.25">
      <c r="E221" s="15"/>
    </row>
  </sheetData>
  <conditionalFormatting sqref="A1:A5 A7:A1048576">
    <cfRule type="duplicateValues" dxfId="12" priority="5"/>
  </conditionalFormatting>
  <conditionalFormatting sqref="A6">
    <cfRule type="duplicateValues" dxfId="11" priority="2"/>
  </conditionalFormatting>
  <conditionalFormatting sqref="A1:BQ3 Q4:BQ4 A4:P5 BO5:BQ5 A6:BQ1048576">
    <cfRule type="expression" dxfId="10" priority="1">
      <formula>$L1="Projeto"</formula>
    </cfRule>
    <cfRule type="expression" dxfId="9" priority="4">
      <formula>$L1="Descontinuado"</formula>
    </cfRule>
  </conditionalFormatting>
  <conditionalFormatting sqref="A6:BQ1048576 A1:BQ3 Q4:BQ4 A4:P5 BO5:BQ5">
    <cfRule type="expression" dxfId="8" priority="3">
      <formula>$L1="Bloqueado - IFA"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748B-AE87-49C5-8ED3-FFA2DD5467FF}">
  <dimension ref="C1:Q25"/>
  <sheetViews>
    <sheetView showGridLines="0" topLeftCell="B1" workbookViewId="0">
      <selection activeCell="D12" sqref="D12"/>
    </sheetView>
  </sheetViews>
  <sheetFormatPr defaultRowHeight="14.4" x14ac:dyDescent="0.3"/>
  <cols>
    <col min="3" max="3" width="10.88671875" bestFit="1" customWidth="1"/>
    <col min="4" max="4" width="36.109375" bestFit="1" customWidth="1"/>
    <col min="5" max="5" width="5.5546875" bestFit="1" customWidth="1"/>
    <col min="6" max="6" width="7.33203125" bestFit="1" customWidth="1"/>
    <col min="7" max="7" width="6.33203125" bestFit="1" customWidth="1"/>
    <col min="8" max="10" width="7.44140625" bestFit="1" customWidth="1"/>
    <col min="11" max="11" width="7.6640625" bestFit="1" customWidth="1"/>
    <col min="12" max="12" width="9.33203125" bestFit="1" customWidth="1"/>
    <col min="13" max="14" width="13.33203125" bestFit="1" customWidth="1"/>
    <col min="15" max="15" width="14.109375" bestFit="1" customWidth="1"/>
    <col min="16" max="16" width="11.5546875" bestFit="1" customWidth="1"/>
  </cols>
  <sheetData>
    <row r="1" spans="3:17" ht="15" thickBot="1" x14ac:dyDescent="0.35"/>
    <row r="2" spans="3:17" ht="21.6" thickBot="1" x14ac:dyDescent="0.35">
      <c r="C2" s="514" t="s">
        <v>1029</v>
      </c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6"/>
    </row>
    <row r="3" spans="3:17" ht="36.6" thickBot="1" x14ac:dyDescent="0.35">
      <c r="C3" s="315" t="s">
        <v>12</v>
      </c>
      <c r="D3" s="316" t="s">
        <v>15</v>
      </c>
      <c r="E3" s="317" t="s">
        <v>435</v>
      </c>
      <c r="F3" s="317" t="s">
        <v>1007</v>
      </c>
      <c r="G3" s="317" t="s">
        <v>1008</v>
      </c>
      <c r="H3" s="316" t="s">
        <v>19</v>
      </c>
      <c r="I3" s="316" t="s">
        <v>20</v>
      </c>
      <c r="J3" s="316" t="s">
        <v>245</v>
      </c>
      <c r="K3" s="317" t="s">
        <v>1030</v>
      </c>
      <c r="L3" s="316" t="s">
        <v>1036</v>
      </c>
      <c r="M3" s="316" t="s">
        <v>1031</v>
      </c>
      <c r="N3" s="316" t="s">
        <v>1032</v>
      </c>
      <c r="O3" s="318" t="s">
        <v>1033</v>
      </c>
      <c r="P3" s="342" t="s">
        <v>1034</v>
      </c>
      <c r="Q3" s="343" t="s">
        <v>1035</v>
      </c>
    </row>
    <row r="4" spans="3:17" ht="15" thickBot="1" x14ac:dyDescent="0.35">
      <c r="C4" s="319">
        <v>7899470808093</v>
      </c>
      <c r="D4" s="321" t="s">
        <v>418</v>
      </c>
      <c r="E4" s="320">
        <v>50</v>
      </c>
      <c r="F4" s="322" t="e">
        <f>VLOOKUP(C4,RETAIL!$C$3:$K$118,8,0)</f>
        <v>#N/A</v>
      </c>
      <c r="G4" s="320" t="e">
        <f>VLOOKUP(C4,RETAIL!$C$3:$K$118,9,0)</f>
        <v>#N/A</v>
      </c>
      <c r="H4" s="323">
        <v>22.04</v>
      </c>
      <c r="I4" s="323">
        <v>29.35</v>
      </c>
      <c r="J4" s="324">
        <v>5.4105700000000008</v>
      </c>
      <c r="K4" s="325">
        <v>3.53</v>
      </c>
      <c r="L4" s="326">
        <f t="shared" ref="L4:L11" si="0">K4+(K4*30%)</f>
        <v>4.5889999999999995</v>
      </c>
      <c r="M4" s="327">
        <v>2.99</v>
      </c>
      <c r="N4" s="326">
        <f>L4-M4</f>
        <v>1.5989999999999993</v>
      </c>
      <c r="O4" s="328" t="e">
        <f>N4*G4</f>
        <v>#N/A</v>
      </c>
      <c r="P4" s="338">
        <v>60</v>
      </c>
      <c r="Q4" s="339">
        <v>5</v>
      </c>
    </row>
    <row r="5" spans="3:17" ht="15" thickBot="1" x14ac:dyDescent="0.35">
      <c r="C5" s="257">
        <v>7899470807638</v>
      </c>
      <c r="D5" s="271" t="s">
        <v>406</v>
      </c>
      <c r="E5" s="320">
        <v>50</v>
      </c>
      <c r="F5" s="322">
        <f>VLOOKUP(C5,RETAIL!$C$3:$K$118,8,0)</f>
        <v>0</v>
      </c>
      <c r="G5" s="320">
        <f>VLOOKUP(C5,RETAIL!$C$3:$K$118,9,0)</f>
        <v>0</v>
      </c>
      <c r="H5" s="323">
        <v>37.04</v>
      </c>
      <c r="I5" s="323">
        <v>49.33</v>
      </c>
      <c r="J5" s="324">
        <v>10.24</v>
      </c>
      <c r="K5" s="325">
        <v>6.67</v>
      </c>
      <c r="L5" s="326">
        <f t="shared" si="0"/>
        <v>8.6709999999999994</v>
      </c>
      <c r="M5" s="327">
        <v>7.89</v>
      </c>
      <c r="N5" s="326">
        <f>L5-M5</f>
        <v>0.78099999999999969</v>
      </c>
      <c r="O5" s="328">
        <f>N5*G5</f>
        <v>0</v>
      </c>
      <c r="P5" s="340">
        <v>60</v>
      </c>
      <c r="Q5" s="341">
        <v>5</v>
      </c>
    </row>
    <row r="6" spans="3:17" ht="15" thickBot="1" x14ac:dyDescent="0.35">
      <c r="C6" s="329">
        <v>7899470808253</v>
      </c>
      <c r="D6" s="310" t="s">
        <v>430</v>
      </c>
      <c r="E6" s="272">
        <v>200</v>
      </c>
      <c r="F6" s="322" t="e">
        <f>VLOOKUP(C6,RETAIL!$C$3:$K$118,8,0)</f>
        <v>#N/A</v>
      </c>
      <c r="G6" s="320" t="e">
        <f>VLOOKUP(C6,RETAIL!$C$3:$K$118,9,0)</f>
        <v>#N/A</v>
      </c>
      <c r="H6" s="330">
        <v>9.99</v>
      </c>
      <c r="I6" s="330">
        <v>13.3</v>
      </c>
      <c r="J6" s="305">
        <v>2.75</v>
      </c>
      <c r="K6" s="331">
        <v>2.0699999999999998</v>
      </c>
      <c r="L6" s="332">
        <f t="shared" si="0"/>
        <v>2.6909999999999998</v>
      </c>
      <c r="M6" s="333">
        <v>1.99</v>
      </c>
      <c r="N6" s="332">
        <f t="shared" ref="N6:N24" si="1">L6-M6</f>
        <v>0.70099999999999985</v>
      </c>
      <c r="O6" s="334" t="e">
        <f t="shared" ref="O6:O24" si="2">N6*G6</f>
        <v>#N/A</v>
      </c>
      <c r="P6" s="340">
        <v>60</v>
      </c>
      <c r="Q6" s="341">
        <v>5</v>
      </c>
    </row>
    <row r="7" spans="3:17" ht="15" thickBot="1" x14ac:dyDescent="0.35">
      <c r="C7" s="329">
        <v>7898133139253</v>
      </c>
      <c r="D7" s="310" t="s">
        <v>321</v>
      </c>
      <c r="E7" s="269">
        <v>24</v>
      </c>
      <c r="F7" s="322">
        <f>VLOOKUP(C7,RETAIL!$C$3:$K$118,8,0)</f>
        <v>0</v>
      </c>
      <c r="G7" s="320">
        <f>VLOOKUP(C7,RETAIL!$C$3:$K$118,9,0)</f>
        <v>0</v>
      </c>
      <c r="H7" s="330">
        <v>17.782888199999999</v>
      </c>
      <c r="I7" s="330" t="s">
        <v>283</v>
      </c>
      <c r="J7" s="305">
        <v>5.9276293999999998</v>
      </c>
      <c r="K7" s="331">
        <v>3</v>
      </c>
      <c r="L7" s="332">
        <f t="shared" si="0"/>
        <v>3.9</v>
      </c>
      <c r="M7" s="333">
        <v>5.99</v>
      </c>
      <c r="N7" s="332">
        <f t="shared" si="1"/>
        <v>-2.0900000000000003</v>
      </c>
      <c r="O7" s="334">
        <f t="shared" si="2"/>
        <v>0</v>
      </c>
    </row>
    <row r="8" spans="3:17" ht="15" thickBot="1" x14ac:dyDescent="0.35">
      <c r="C8" s="329">
        <v>7898133139246</v>
      </c>
      <c r="D8" s="271" t="s">
        <v>322</v>
      </c>
      <c r="E8" s="272">
        <v>24</v>
      </c>
      <c r="F8" s="322">
        <f>VLOOKUP(C8,RETAIL!$C$3:$K$118,8,0)</f>
        <v>0</v>
      </c>
      <c r="G8" s="320">
        <f>VLOOKUP(C8,RETAIL!$C$3:$K$118,9,0)</f>
        <v>0</v>
      </c>
      <c r="H8" s="330">
        <v>17.782888199999999</v>
      </c>
      <c r="I8" s="330" t="s">
        <v>283</v>
      </c>
      <c r="J8" s="305">
        <v>5.9276293999999998</v>
      </c>
      <c r="K8" s="331">
        <v>4.8</v>
      </c>
      <c r="L8" s="332">
        <f t="shared" si="0"/>
        <v>6.24</v>
      </c>
      <c r="M8" s="333">
        <v>5.99</v>
      </c>
      <c r="N8" s="332">
        <f t="shared" si="1"/>
        <v>0.25</v>
      </c>
      <c r="O8" s="334">
        <f t="shared" si="2"/>
        <v>0</v>
      </c>
    </row>
    <row r="9" spans="3:17" ht="15" thickBot="1" x14ac:dyDescent="0.35">
      <c r="C9" s="329">
        <v>7898133139277</v>
      </c>
      <c r="D9" s="271" t="s">
        <v>323</v>
      </c>
      <c r="E9" s="272">
        <v>24</v>
      </c>
      <c r="F9" s="322">
        <f>VLOOKUP(C9,RETAIL!$C$3:$K$118,8,0)</f>
        <v>0</v>
      </c>
      <c r="G9" s="320">
        <f>VLOOKUP(C9,RETAIL!$C$3:$K$118,9,0)</f>
        <v>0</v>
      </c>
      <c r="H9" s="330">
        <v>17.782888199999999</v>
      </c>
      <c r="I9" s="330" t="s">
        <v>283</v>
      </c>
      <c r="J9" s="305">
        <v>5.9276293999999998</v>
      </c>
      <c r="K9" s="331">
        <v>4.8</v>
      </c>
      <c r="L9" s="332">
        <f t="shared" si="0"/>
        <v>6.24</v>
      </c>
      <c r="M9" s="333">
        <v>5.99</v>
      </c>
      <c r="N9" s="332">
        <f t="shared" si="1"/>
        <v>0.25</v>
      </c>
      <c r="O9" s="334">
        <f t="shared" si="2"/>
        <v>0</v>
      </c>
    </row>
    <row r="10" spans="3:17" ht="15" thickBot="1" x14ac:dyDescent="0.35">
      <c r="C10" s="329">
        <v>7898133139260</v>
      </c>
      <c r="D10" s="271" t="s">
        <v>324</v>
      </c>
      <c r="E10" s="272">
        <v>24</v>
      </c>
      <c r="F10" s="322">
        <f>VLOOKUP(C10,RETAIL!$C$3:$K$118,8,0)</f>
        <v>0</v>
      </c>
      <c r="G10" s="320">
        <f>VLOOKUP(C10,RETAIL!$C$3:$K$118,9,0)</f>
        <v>0</v>
      </c>
      <c r="H10" s="330">
        <v>17.782888199999999</v>
      </c>
      <c r="I10" s="330" t="s">
        <v>283</v>
      </c>
      <c r="J10" s="305">
        <v>5.9276293999999998</v>
      </c>
      <c r="K10" s="331">
        <v>4.8</v>
      </c>
      <c r="L10" s="332">
        <f t="shared" si="0"/>
        <v>6.24</v>
      </c>
      <c r="M10" s="333">
        <v>5.99</v>
      </c>
      <c r="N10" s="332">
        <f t="shared" si="1"/>
        <v>0.25</v>
      </c>
      <c r="O10" s="334">
        <f t="shared" si="2"/>
        <v>0</v>
      </c>
    </row>
    <row r="11" spans="3:17" ht="15" thickBot="1" x14ac:dyDescent="0.35">
      <c r="C11" s="329">
        <v>7898133139239</v>
      </c>
      <c r="D11" s="271" t="s">
        <v>325</v>
      </c>
      <c r="E11" s="272">
        <v>24</v>
      </c>
      <c r="F11" s="322">
        <f>VLOOKUP(C11,RETAIL!$C$3:$K$118,8,0)</f>
        <v>0</v>
      </c>
      <c r="G11" s="320">
        <f>VLOOKUP(C11,RETAIL!$C$3:$K$118,9,0)</f>
        <v>0</v>
      </c>
      <c r="H11" s="330">
        <v>17.782888199999999</v>
      </c>
      <c r="I11" s="330" t="s">
        <v>283</v>
      </c>
      <c r="J11" s="305">
        <v>5.9276293999999998</v>
      </c>
      <c r="K11" s="331">
        <v>4.8</v>
      </c>
      <c r="L11" s="332">
        <f t="shared" si="0"/>
        <v>6.24</v>
      </c>
      <c r="M11" s="333">
        <v>5.99</v>
      </c>
      <c r="N11" s="332">
        <f t="shared" si="1"/>
        <v>0.25</v>
      </c>
      <c r="O11" s="334">
        <f t="shared" si="2"/>
        <v>0</v>
      </c>
    </row>
    <row r="12" spans="3:17" ht="15" thickBot="1" x14ac:dyDescent="0.35">
      <c r="C12" s="329">
        <v>7898133137297</v>
      </c>
      <c r="D12" s="271" t="s">
        <v>326</v>
      </c>
      <c r="E12" s="272">
        <v>30</v>
      </c>
      <c r="F12" s="322">
        <f>VLOOKUP(C12,RETAIL!$C$3:$K$118,8,0)</f>
        <v>0</v>
      </c>
      <c r="G12" s="320">
        <f>VLOOKUP(C12,RETAIL!$C$3:$K$118,9,0)</f>
        <v>0</v>
      </c>
      <c r="H12" s="330">
        <v>22.946896221605172</v>
      </c>
      <c r="I12" s="330" t="s">
        <v>283</v>
      </c>
      <c r="J12" s="305">
        <v>7.6489654072017244</v>
      </c>
      <c r="K12" s="331" t="s">
        <v>283</v>
      </c>
      <c r="L12" s="332">
        <f t="shared" ref="L12:L17" si="3">J12+(J12*30%)</f>
        <v>9.9436550293622421</v>
      </c>
      <c r="M12" s="333">
        <v>8.99</v>
      </c>
      <c r="N12" s="332">
        <f t="shared" si="1"/>
        <v>0.95365502936224189</v>
      </c>
      <c r="O12" s="334">
        <f t="shared" si="2"/>
        <v>0</v>
      </c>
    </row>
    <row r="13" spans="3:17" ht="15" thickBot="1" x14ac:dyDescent="0.35">
      <c r="C13" s="329">
        <v>7898133137334</v>
      </c>
      <c r="D13" s="271" t="s">
        <v>327</v>
      </c>
      <c r="E13" s="272">
        <v>30</v>
      </c>
      <c r="F13" s="322">
        <f>VLOOKUP(C13,RETAIL!$C$3:$K$118,8,0)</f>
        <v>0</v>
      </c>
      <c r="G13" s="320">
        <f>VLOOKUP(C13,RETAIL!$C$3:$K$118,9,0)</f>
        <v>0</v>
      </c>
      <c r="H13" s="330">
        <v>22.97719053198831</v>
      </c>
      <c r="I13" s="330" t="s">
        <v>283</v>
      </c>
      <c r="J13" s="305">
        <v>7.6590635106627696</v>
      </c>
      <c r="K13" s="331" t="s">
        <v>283</v>
      </c>
      <c r="L13" s="332">
        <f t="shared" si="3"/>
        <v>9.9567825638616014</v>
      </c>
      <c r="M13" s="333">
        <v>8.99</v>
      </c>
      <c r="N13" s="332">
        <f t="shared" si="1"/>
        <v>0.96678256386160122</v>
      </c>
      <c r="O13" s="334">
        <f t="shared" si="2"/>
        <v>0</v>
      </c>
    </row>
    <row r="14" spans="3:17" ht="15" thickBot="1" x14ac:dyDescent="0.35">
      <c r="C14" s="329">
        <v>7898133137372</v>
      </c>
      <c r="D14" s="271" t="s">
        <v>328</v>
      </c>
      <c r="E14" s="272">
        <v>30</v>
      </c>
      <c r="F14" s="322">
        <f>VLOOKUP(C14,RETAIL!$C$3:$K$118,8,0)</f>
        <v>0</v>
      </c>
      <c r="G14" s="320">
        <f>VLOOKUP(C14,RETAIL!$C$3:$K$118,9,0)</f>
        <v>0</v>
      </c>
      <c r="H14" s="330">
        <v>22.950312152513963</v>
      </c>
      <c r="I14" s="330" t="s">
        <v>283</v>
      </c>
      <c r="J14" s="305">
        <v>7.6501040508379878</v>
      </c>
      <c r="K14" s="331" t="s">
        <v>283</v>
      </c>
      <c r="L14" s="332">
        <f t="shared" si="3"/>
        <v>9.9451352660893839</v>
      </c>
      <c r="M14" s="333">
        <v>8.99</v>
      </c>
      <c r="N14" s="332">
        <f t="shared" si="1"/>
        <v>0.95513526608938371</v>
      </c>
      <c r="O14" s="334">
        <f t="shared" si="2"/>
        <v>0</v>
      </c>
    </row>
    <row r="15" spans="3:17" ht="15" thickBot="1" x14ac:dyDescent="0.35">
      <c r="C15" s="329">
        <v>7898133137310</v>
      </c>
      <c r="D15" s="271" t="s">
        <v>329</v>
      </c>
      <c r="E15" s="272">
        <v>30</v>
      </c>
      <c r="F15" s="322">
        <f>VLOOKUP(C15,RETAIL!$C$3:$K$118,8,0)</f>
        <v>0</v>
      </c>
      <c r="G15" s="320">
        <f>VLOOKUP(C15,RETAIL!$C$3:$K$118,9,0)</f>
        <v>0</v>
      </c>
      <c r="H15" s="330">
        <v>22.957562326009814</v>
      </c>
      <c r="I15" s="330" t="s">
        <v>283</v>
      </c>
      <c r="J15" s="305">
        <v>7.6525207753366047</v>
      </c>
      <c r="K15" s="331" t="s">
        <v>283</v>
      </c>
      <c r="L15" s="332">
        <f t="shared" si="3"/>
        <v>9.9482770079375857</v>
      </c>
      <c r="M15" s="333">
        <v>8.99</v>
      </c>
      <c r="N15" s="332">
        <f t="shared" si="1"/>
        <v>0.95827700793758552</v>
      </c>
      <c r="O15" s="334">
        <f t="shared" si="2"/>
        <v>0</v>
      </c>
    </row>
    <row r="16" spans="3:17" ht="15" thickBot="1" x14ac:dyDescent="0.35">
      <c r="C16" s="329">
        <v>7898133137396</v>
      </c>
      <c r="D16" s="271" t="s">
        <v>330</v>
      </c>
      <c r="E16" s="272">
        <v>30</v>
      </c>
      <c r="F16" s="322">
        <f>VLOOKUP(C16,RETAIL!$C$3:$K$118,8,0)</f>
        <v>0</v>
      </c>
      <c r="G16" s="320">
        <f>VLOOKUP(C16,RETAIL!$C$3:$K$118,9,0)</f>
        <v>0</v>
      </c>
      <c r="H16" s="330">
        <v>23.026604442406221</v>
      </c>
      <c r="I16" s="330" t="s">
        <v>283</v>
      </c>
      <c r="J16" s="305">
        <v>7.6755348141354069</v>
      </c>
      <c r="K16" s="331" t="s">
        <v>283</v>
      </c>
      <c r="L16" s="332">
        <f t="shared" si="3"/>
        <v>9.9781952583760294</v>
      </c>
      <c r="M16" s="333">
        <v>8.99</v>
      </c>
      <c r="N16" s="332">
        <f t="shared" si="1"/>
        <v>0.98819525837602917</v>
      </c>
      <c r="O16" s="334">
        <f t="shared" si="2"/>
        <v>0</v>
      </c>
    </row>
    <row r="17" spans="3:15" ht="15" thickBot="1" x14ac:dyDescent="0.35">
      <c r="C17" s="329">
        <v>7898133137358</v>
      </c>
      <c r="D17" s="271" t="s">
        <v>331</v>
      </c>
      <c r="E17" s="272">
        <v>30</v>
      </c>
      <c r="F17" s="322">
        <f>VLOOKUP(C17,RETAIL!$C$3:$K$118,8,0)</f>
        <v>0</v>
      </c>
      <c r="G17" s="320">
        <f>VLOOKUP(C17,RETAIL!$C$3:$K$118,9,0)</f>
        <v>0</v>
      </c>
      <c r="H17" s="330">
        <v>22.980609261026174</v>
      </c>
      <c r="I17" s="330" t="s">
        <v>283</v>
      </c>
      <c r="J17" s="305">
        <v>7.6602030870087248</v>
      </c>
      <c r="K17" s="331" t="s">
        <v>283</v>
      </c>
      <c r="L17" s="332">
        <f t="shared" si="3"/>
        <v>9.9582640131113429</v>
      </c>
      <c r="M17" s="333">
        <v>8.99</v>
      </c>
      <c r="N17" s="332">
        <f t="shared" si="1"/>
        <v>0.96826401311134269</v>
      </c>
      <c r="O17" s="334">
        <f t="shared" si="2"/>
        <v>0</v>
      </c>
    </row>
    <row r="18" spans="3:15" ht="15" thickBot="1" x14ac:dyDescent="0.35">
      <c r="C18" s="329">
        <v>7898133137969</v>
      </c>
      <c r="D18" s="271" t="s">
        <v>340</v>
      </c>
      <c r="E18" s="272">
        <v>100</v>
      </c>
      <c r="F18" s="322">
        <f>VLOOKUP(C18,RETAIL!$C$3:$K$118,8,0)</f>
        <v>0</v>
      </c>
      <c r="G18" s="320">
        <f>VLOOKUP(C18,RETAIL!$C$3:$K$118,9,0)</f>
        <v>0</v>
      </c>
      <c r="H18" s="330">
        <v>7.0650267600000003</v>
      </c>
      <c r="I18" s="330" t="s">
        <v>283</v>
      </c>
      <c r="J18" s="305">
        <v>2.35500892</v>
      </c>
      <c r="K18" s="331">
        <v>1.69</v>
      </c>
      <c r="L18" s="332">
        <f>K18+(K18*30%)</f>
        <v>2.1970000000000001</v>
      </c>
      <c r="M18" s="333">
        <v>1.99</v>
      </c>
      <c r="N18" s="332">
        <f t="shared" si="1"/>
        <v>0.20700000000000007</v>
      </c>
      <c r="O18" s="334">
        <f t="shared" si="2"/>
        <v>0</v>
      </c>
    </row>
    <row r="19" spans="3:15" ht="15" thickBot="1" x14ac:dyDescent="0.35">
      <c r="C19" s="329">
        <v>7898133136047</v>
      </c>
      <c r="D19" s="271" t="s">
        <v>367</v>
      </c>
      <c r="E19" s="272">
        <v>50</v>
      </c>
      <c r="F19" s="322">
        <f>VLOOKUP(C19,RETAIL!$C$3:$K$118,8,0)</f>
        <v>0</v>
      </c>
      <c r="G19" s="320">
        <f>VLOOKUP(C19,RETAIL!$C$3:$K$118,9,0)</f>
        <v>0</v>
      </c>
      <c r="H19" s="330">
        <v>33.920219741070468</v>
      </c>
      <c r="I19" s="330" t="s">
        <v>283</v>
      </c>
      <c r="J19" s="305">
        <v>11.306739913690157</v>
      </c>
      <c r="K19" s="331" t="s">
        <v>283</v>
      </c>
      <c r="L19" s="332">
        <f t="shared" ref="L19:L24" si="4">J19+(J19*30%)</f>
        <v>14.698761887797204</v>
      </c>
      <c r="M19" s="333">
        <v>13.89</v>
      </c>
      <c r="N19" s="332">
        <f t="shared" si="1"/>
        <v>0.80876188779720337</v>
      </c>
      <c r="O19" s="334">
        <f t="shared" si="2"/>
        <v>0</v>
      </c>
    </row>
    <row r="20" spans="3:15" ht="15" thickBot="1" x14ac:dyDescent="0.35">
      <c r="C20" s="329">
        <v>7898133136054</v>
      </c>
      <c r="D20" s="271" t="s">
        <v>431</v>
      </c>
      <c r="E20" s="272">
        <v>50</v>
      </c>
      <c r="F20" s="322">
        <f>VLOOKUP(C20,RETAIL!$C$3:$K$118,8,0)</f>
        <v>0</v>
      </c>
      <c r="G20" s="320">
        <f>VLOOKUP(C20,RETAIL!$C$3:$K$118,9,0)</f>
        <v>0</v>
      </c>
      <c r="H20" s="330">
        <v>44.971381060349287</v>
      </c>
      <c r="I20" s="330" t="s">
        <v>283</v>
      </c>
      <c r="J20" s="305">
        <v>14.990460353449762</v>
      </c>
      <c r="K20" s="331" t="s">
        <v>283</v>
      </c>
      <c r="L20" s="332">
        <f t="shared" si="4"/>
        <v>19.48759845948469</v>
      </c>
      <c r="M20" s="333">
        <v>18.89</v>
      </c>
      <c r="N20" s="332">
        <f t="shared" si="1"/>
        <v>0.59759845948468993</v>
      </c>
      <c r="O20" s="334">
        <f t="shared" si="2"/>
        <v>0</v>
      </c>
    </row>
    <row r="21" spans="3:15" ht="15" thickBot="1" x14ac:dyDescent="0.35">
      <c r="C21" s="329">
        <v>7899470807652</v>
      </c>
      <c r="D21" s="271" t="s">
        <v>232</v>
      </c>
      <c r="E21" s="272">
        <v>50</v>
      </c>
      <c r="F21" s="322">
        <f>VLOOKUP(C21,RETAIL!$C$3:$K$118,8,0)</f>
        <v>0</v>
      </c>
      <c r="G21" s="320">
        <f>VLOOKUP(C21,RETAIL!$C$3:$K$118,9,0)</f>
        <v>0</v>
      </c>
      <c r="H21" s="330">
        <v>60.415302440862227</v>
      </c>
      <c r="I21" s="330" t="s">
        <v>283</v>
      </c>
      <c r="J21" s="305">
        <v>20.138434146954076</v>
      </c>
      <c r="K21" s="331" t="s">
        <v>283</v>
      </c>
      <c r="L21" s="332">
        <f t="shared" si="4"/>
        <v>26.179964391040297</v>
      </c>
      <c r="M21" s="333">
        <v>25.29</v>
      </c>
      <c r="N21" s="332">
        <f t="shared" si="1"/>
        <v>0.8899643910402979</v>
      </c>
      <c r="O21" s="334">
        <f t="shared" si="2"/>
        <v>0</v>
      </c>
    </row>
    <row r="22" spans="3:15" ht="15" thickBot="1" x14ac:dyDescent="0.35">
      <c r="C22" s="329">
        <v>7899470807669</v>
      </c>
      <c r="D22" s="271" t="s">
        <v>432</v>
      </c>
      <c r="E22" s="272">
        <v>100</v>
      </c>
      <c r="F22" s="322">
        <f>VLOOKUP(C22,RETAIL!$C$3:$K$118,8,0)</f>
        <v>0</v>
      </c>
      <c r="G22" s="320">
        <f>VLOOKUP(C22,RETAIL!$C$3:$K$118,9,0)</f>
        <v>0</v>
      </c>
      <c r="H22" s="330">
        <v>79.766690378538001</v>
      </c>
      <c r="I22" s="330" t="s">
        <v>283</v>
      </c>
      <c r="J22" s="305">
        <v>26.588896792846</v>
      </c>
      <c r="K22" s="331" t="s">
        <v>283</v>
      </c>
      <c r="L22" s="332">
        <f t="shared" si="4"/>
        <v>34.565565830699796</v>
      </c>
      <c r="M22" s="333">
        <v>33.39</v>
      </c>
      <c r="N22" s="332">
        <f t="shared" si="1"/>
        <v>1.1755658306997958</v>
      </c>
      <c r="O22" s="334">
        <f t="shared" si="2"/>
        <v>0</v>
      </c>
    </row>
    <row r="23" spans="3:15" ht="15" thickBot="1" x14ac:dyDescent="0.35">
      <c r="C23" s="329">
        <v>7898133131837</v>
      </c>
      <c r="D23" s="271" t="s">
        <v>379</v>
      </c>
      <c r="E23" s="272">
        <v>50</v>
      </c>
      <c r="F23" s="322" t="e">
        <f>VLOOKUP(C23,RETAIL!$C$3:$K$118,8,0)</f>
        <v>#N/A</v>
      </c>
      <c r="G23" s="320" t="e">
        <f>VLOOKUP(C23,RETAIL!$C$3:$K$118,9,0)</f>
        <v>#N/A</v>
      </c>
      <c r="H23" s="330">
        <v>20.448671778712562</v>
      </c>
      <c r="I23" s="330" t="s">
        <v>283</v>
      </c>
      <c r="J23" s="305">
        <v>6.8162239262375204</v>
      </c>
      <c r="K23" s="331" t="s">
        <v>283</v>
      </c>
      <c r="L23" s="332">
        <f t="shared" si="4"/>
        <v>8.8610911041087768</v>
      </c>
      <c r="M23" s="333">
        <v>7.99</v>
      </c>
      <c r="N23" s="332">
        <f t="shared" si="1"/>
        <v>0.87109110410877655</v>
      </c>
      <c r="O23" s="334" t="e">
        <f t="shared" si="2"/>
        <v>#N/A</v>
      </c>
    </row>
    <row r="24" spans="3:15" x14ac:dyDescent="0.3">
      <c r="C24" s="329">
        <v>7899470802961</v>
      </c>
      <c r="D24" s="271" t="s">
        <v>378</v>
      </c>
      <c r="E24" s="272">
        <v>50</v>
      </c>
      <c r="F24" s="322" t="e">
        <f>VLOOKUP(C24,RETAIL!$C$3:$K$118,8,0)</f>
        <v>#N/A</v>
      </c>
      <c r="G24" s="320" t="e">
        <f>VLOOKUP(C24,RETAIL!$C$3:$K$118,9,0)</f>
        <v>#N/A</v>
      </c>
      <c r="H24" s="330">
        <v>11.994269933443235</v>
      </c>
      <c r="I24" s="330" t="s">
        <v>283</v>
      </c>
      <c r="J24" s="305">
        <v>3.9980899778144114</v>
      </c>
      <c r="K24" s="331" t="s">
        <v>283</v>
      </c>
      <c r="L24" s="332">
        <f t="shared" si="4"/>
        <v>5.197516971158735</v>
      </c>
      <c r="M24" s="333">
        <v>4.79</v>
      </c>
      <c r="N24" s="332">
        <f t="shared" si="1"/>
        <v>0.40751697115873498</v>
      </c>
      <c r="O24" s="334" t="e">
        <f t="shared" si="2"/>
        <v>#N/A</v>
      </c>
    </row>
    <row r="25" spans="3:15" ht="15" thickBot="1" x14ac:dyDescent="0.35">
      <c r="C25" s="335"/>
      <c r="D25" s="336"/>
      <c r="E25" s="336"/>
      <c r="F25" s="336"/>
      <c r="G25" s="336"/>
      <c r="H25" s="336"/>
      <c r="I25" s="336"/>
      <c r="J25" s="336"/>
      <c r="K25" s="336"/>
      <c r="L25" s="336"/>
      <c r="M25" s="336"/>
      <c r="N25" s="336"/>
      <c r="O25" s="337" t="e">
        <f>SUM(O4:O24)</f>
        <v>#N/A</v>
      </c>
    </row>
  </sheetData>
  <autoFilter ref="C3:Q3" xr:uid="{3CC1748B-AE87-49C5-8ED3-FFA2DD5467FF}"/>
  <mergeCells count="1">
    <mergeCell ref="C2:Q2"/>
  </mergeCells>
  <conditionalFormatting sqref="F3:G24">
    <cfRule type="cellIs" dxfId="7" priority="1" operator="lessThanOrEqual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CC3F-786C-4BDE-B869-CB24E3C6A1B0}">
  <dimension ref="B2:V124"/>
  <sheetViews>
    <sheetView showGridLines="0" workbookViewId="0">
      <selection activeCell="B4" sqref="B4:V124"/>
    </sheetView>
  </sheetViews>
  <sheetFormatPr defaultRowHeight="14.4" x14ac:dyDescent="0.3"/>
  <cols>
    <col min="2" max="2" width="18" bestFit="1" customWidth="1"/>
    <col min="3" max="3" width="19.33203125" bestFit="1" customWidth="1"/>
    <col min="4" max="4" width="3.5546875" bestFit="1" customWidth="1"/>
    <col min="5" max="5" width="13.33203125" bestFit="1" customWidth="1"/>
    <col min="6" max="6" width="14.109375" bestFit="1" customWidth="1"/>
    <col min="7" max="7" width="44.33203125" bestFit="1" customWidth="1"/>
    <col min="8" max="8" width="14.44140625" bestFit="1" customWidth="1"/>
    <col min="9" max="9" width="9.5546875" bestFit="1" customWidth="1"/>
    <col min="10" max="10" width="10.88671875" bestFit="1" customWidth="1"/>
    <col min="11" max="11" width="6.44140625" bestFit="1" customWidth="1"/>
    <col min="12" max="12" width="8.6640625" bestFit="1" customWidth="1"/>
    <col min="13" max="13" width="7" bestFit="1" customWidth="1"/>
    <col min="14" max="14" width="6.33203125" bestFit="1" customWidth="1"/>
    <col min="15" max="15" width="9.6640625" bestFit="1" customWidth="1"/>
    <col min="16" max="16" width="8.6640625" bestFit="1" customWidth="1"/>
    <col min="17" max="17" width="7.88671875" bestFit="1" customWidth="1"/>
    <col min="18" max="18" width="15.33203125" bestFit="1" customWidth="1"/>
    <col min="19" max="19" width="15.6640625" bestFit="1" customWidth="1"/>
    <col min="20" max="20" width="16.33203125" bestFit="1" customWidth="1"/>
    <col min="21" max="21" width="14.88671875" bestFit="1" customWidth="1"/>
    <col min="22" max="22" width="10.5546875" bestFit="1" customWidth="1"/>
  </cols>
  <sheetData>
    <row r="2" spans="2:22" x14ac:dyDescent="0.3">
      <c r="B2" s="416"/>
      <c r="C2" s="416"/>
      <c r="D2" s="416"/>
      <c r="E2" s="399"/>
      <c r="F2" s="401"/>
      <c r="G2" s="400"/>
      <c r="H2" s="401">
        <v>108478</v>
      </c>
      <c r="I2" s="401">
        <v>24974</v>
      </c>
      <c r="J2" s="401">
        <v>9270</v>
      </c>
      <c r="K2" s="401">
        <v>29920</v>
      </c>
      <c r="L2" s="401">
        <v>58995</v>
      </c>
      <c r="M2" s="401">
        <v>36081</v>
      </c>
      <c r="N2" s="402">
        <v>41665.333333333336</v>
      </c>
      <c r="O2" s="402">
        <v>142722</v>
      </c>
      <c r="P2" s="402">
        <v>3.425437614003648</v>
      </c>
      <c r="Q2" s="402">
        <v>102.76312842010944</v>
      </c>
      <c r="R2" s="402">
        <v>108478</v>
      </c>
      <c r="S2" s="402">
        <v>24974</v>
      </c>
      <c r="T2" s="402">
        <v>142722</v>
      </c>
      <c r="U2" s="402">
        <v>3.425437614003648</v>
      </c>
      <c r="V2" s="402">
        <v>102.76312842010944</v>
      </c>
    </row>
    <row r="3" spans="2:22" x14ac:dyDescent="0.3">
      <c r="B3" s="401" t="s">
        <v>1037</v>
      </c>
      <c r="C3" s="401" t="s">
        <v>1038</v>
      </c>
      <c r="D3" s="401" t="s">
        <v>994</v>
      </c>
      <c r="E3" s="403" t="s">
        <v>412</v>
      </c>
      <c r="F3" s="401" t="s">
        <v>12</v>
      </c>
      <c r="G3" s="400" t="s">
        <v>15</v>
      </c>
      <c r="H3" s="404" t="s">
        <v>1039</v>
      </c>
      <c r="I3" s="404" t="s">
        <v>1040</v>
      </c>
      <c r="J3" s="404" t="s">
        <v>1041</v>
      </c>
      <c r="K3" s="423" t="s">
        <v>1150</v>
      </c>
      <c r="L3" s="404" t="s">
        <v>1151</v>
      </c>
      <c r="M3" s="404" t="s">
        <v>1143</v>
      </c>
      <c r="N3" s="405" t="s">
        <v>1042</v>
      </c>
      <c r="O3" s="405" t="s">
        <v>1134</v>
      </c>
      <c r="P3" s="405" t="s">
        <v>1135</v>
      </c>
      <c r="Q3" s="405" t="s">
        <v>1136</v>
      </c>
      <c r="R3" s="405" t="s">
        <v>1137</v>
      </c>
      <c r="S3" s="405" t="s">
        <v>1138</v>
      </c>
      <c r="T3" s="405" t="s">
        <v>1139</v>
      </c>
      <c r="U3" s="405" t="s">
        <v>1140</v>
      </c>
      <c r="V3" s="405" t="s">
        <v>1141</v>
      </c>
    </row>
    <row r="4" spans="2:22" x14ac:dyDescent="0.3">
      <c r="B4" s="408"/>
      <c r="C4" s="407"/>
      <c r="D4" s="407"/>
      <c r="E4" s="406"/>
      <c r="F4" s="408"/>
      <c r="G4" s="406"/>
      <c r="H4" s="407"/>
      <c r="I4" s="407"/>
      <c r="J4" s="407"/>
      <c r="L4" s="407"/>
      <c r="M4" s="407"/>
      <c r="N4" s="408"/>
      <c r="O4" s="408"/>
      <c r="P4" s="408"/>
      <c r="Q4" s="408"/>
      <c r="R4" s="407"/>
      <c r="S4" s="407"/>
      <c r="T4" s="407"/>
      <c r="U4" s="408"/>
      <c r="V4" s="408"/>
    </row>
    <row r="5" spans="2:22" x14ac:dyDescent="0.3">
      <c r="B5" s="408"/>
      <c r="C5" s="407"/>
      <c r="D5" s="407"/>
      <c r="E5" s="406"/>
      <c r="F5" s="408"/>
      <c r="G5" s="406"/>
      <c r="H5" s="407"/>
      <c r="I5" s="407"/>
      <c r="J5" s="407"/>
      <c r="L5" s="407"/>
      <c r="M5" s="407"/>
      <c r="N5" s="408"/>
      <c r="O5" s="408"/>
      <c r="P5" s="408"/>
      <c r="Q5" s="408"/>
      <c r="R5" s="407"/>
      <c r="S5" s="407"/>
      <c r="T5" s="407"/>
      <c r="U5" s="408"/>
      <c r="V5" s="408"/>
    </row>
    <row r="6" spans="2:22" x14ac:dyDescent="0.3">
      <c r="B6" s="408"/>
      <c r="C6" s="407"/>
      <c r="D6" s="407"/>
      <c r="E6" s="406"/>
      <c r="F6" s="408"/>
      <c r="G6" s="406"/>
      <c r="H6" s="407"/>
      <c r="I6" s="407"/>
      <c r="J6" s="407"/>
      <c r="L6" s="407"/>
      <c r="M6" s="407"/>
      <c r="N6" s="408"/>
      <c r="O6" s="408"/>
      <c r="P6" s="408"/>
      <c r="Q6" s="408"/>
      <c r="R6" s="407"/>
      <c r="S6" s="407"/>
      <c r="T6" s="407"/>
      <c r="U6" s="408"/>
      <c r="V6" s="408"/>
    </row>
    <row r="7" spans="2:22" x14ac:dyDescent="0.3">
      <c r="B7" s="408"/>
      <c r="C7" s="407"/>
      <c r="D7" s="407"/>
      <c r="E7" s="406"/>
      <c r="F7" s="408"/>
      <c r="G7" s="406"/>
      <c r="H7" s="407"/>
      <c r="I7" s="407"/>
      <c r="J7" s="407"/>
      <c r="L7" s="407"/>
      <c r="M7" s="407"/>
      <c r="N7" s="408"/>
      <c r="O7" s="408"/>
      <c r="P7" s="408"/>
      <c r="Q7" s="408"/>
      <c r="R7" s="407"/>
      <c r="S7" s="407"/>
      <c r="T7" s="407"/>
      <c r="U7" s="408"/>
      <c r="V7" s="408"/>
    </row>
    <row r="8" spans="2:22" x14ac:dyDescent="0.3">
      <c r="B8" s="408"/>
      <c r="C8" s="407"/>
      <c r="D8" s="407"/>
      <c r="E8" s="406"/>
      <c r="F8" s="408"/>
      <c r="G8" s="406"/>
      <c r="H8" s="407"/>
      <c r="I8" s="407"/>
      <c r="J8" s="407"/>
      <c r="L8" s="407"/>
      <c r="M8" s="407"/>
      <c r="N8" s="408"/>
      <c r="O8" s="408"/>
      <c r="P8" s="408"/>
      <c r="Q8" s="408"/>
      <c r="R8" s="407"/>
      <c r="S8" s="407"/>
      <c r="T8" s="407"/>
      <c r="U8" s="408"/>
      <c r="V8" s="408"/>
    </row>
    <row r="9" spans="2:22" x14ac:dyDescent="0.3">
      <c r="B9" s="408"/>
      <c r="C9" s="407"/>
      <c r="D9" s="407"/>
      <c r="E9" s="406"/>
      <c r="F9" s="408"/>
      <c r="G9" s="406"/>
      <c r="H9" s="407"/>
      <c r="I9" s="407"/>
      <c r="J9" s="407"/>
      <c r="L9" s="407"/>
      <c r="M9" s="407"/>
      <c r="N9" s="408"/>
      <c r="O9" s="408"/>
      <c r="P9" s="408"/>
      <c r="Q9" s="408"/>
      <c r="R9" s="407"/>
      <c r="S9" s="407"/>
      <c r="T9" s="407"/>
      <c r="U9" s="408"/>
      <c r="V9" s="408"/>
    </row>
    <row r="10" spans="2:22" x14ac:dyDescent="0.3">
      <c r="B10" s="408"/>
      <c r="C10" s="407"/>
      <c r="D10" s="407"/>
      <c r="E10" s="406"/>
      <c r="F10" s="408"/>
      <c r="G10" s="406"/>
      <c r="H10" s="407"/>
      <c r="I10" s="407"/>
      <c r="J10" s="407"/>
      <c r="L10" s="407"/>
      <c r="M10" s="407"/>
      <c r="N10" s="408"/>
      <c r="O10" s="408"/>
      <c r="P10" s="408"/>
      <c r="Q10" s="408"/>
      <c r="R10" s="407"/>
      <c r="S10" s="407"/>
      <c r="T10" s="407"/>
      <c r="U10" s="408"/>
      <c r="V10" s="408"/>
    </row>
    <row r="11" spans="2:22" x14ac:dyDescent="0.3">
      <c r="B11" s="408"/>
      <c r="C11" s="407"/>
      <c r="D11" s="407"/>
      <c r="E11" s="406"/>
      <c r="F11" s="408"/>
      <c r="G11" s="406"/>
      <c r="H11" s="407"/>
      <c r="I11" s="407"/>
      <c r="J11" s="407"/>
      <c r="L11" s="407"/>
      <c r="M11" s="407"/>
      <c r="N11" s="408"/>
      <c r="O11" s="408"/>
      <c r="P11" s="408"/>
      <c r="Q11" s="408"/>
      <c r="R11" s="407"/>
      <c r="S11" s="407"/>
      <c r="T11" s="407"/>
      <c r="U11" s="408"/>
      <c r="V11" s="408"/>
    </row>
    <row r="12" spans="2:22" x14ac:dyDescent="0.3">
      <c r="B12" s="408"/>
      <c r="C12" s="407"/>
      <c r="D12" s="407"/>
      <c r="E12" s="406"/>
      <c r="F12" s="408"/>
      <c r="G12" s="406"/>
      <c r="H12" s="407"/>
      <c r="I12" s="407"/>
      <c r="J12" s="407"/>
      <c r="L12" s="407"/>
      <c r="M12" s="407"/>
      <c r="N12" s="408"/>
      <c r="O12" s="408"/>
      <c r="P12" s="408"/>
      <c r="Q12" s="408"/>
      <c r="R12" s="407"/>
      <c r="S12" s="407"/>
      <c r="T12" s="407"/>
      <c r="U12" s="408"/>
      <c r="V12" s="408"/>
    </row>
    <row r="13" spans="2:22" x14ac:dyDescent="0.3">
      <c r="B13" s="408"/>
      <c r="C13" s="407"/>
      <c r="D13" s="407"/>
      <c r="E13" s="406"/>
      <c r="F13" s="408"/>
      <c r="G13" s="406"/>
      <c r="H13" s="407"/>
      <c r="I13" s="407"/>
      <c r="J13" s="407"/>
      <c r="L13" s="407"/>
      <c r="M13" s="407"/>
      <c r="N13" s="408"/>
      <c r="O13" s="408"/>
      <c r="P13" s="408"/>
      <c r="Q13" s="408"/>
      <c r="R13" s="407"/>
      <c r="S13" s="407"/>
      <c r="T13" s="407"/>
      <c r="U13" s="408"/>
      <c r="V13" s="408"/>
    </row>
    <row r="14" spans="2:22" x14ac:dyDescent="0.3">
      <c r="B14" s="408"/>
      <c r="C14" s="407"/>
      <c r="D14" s="407"/>
      <c r="E14" s="406"/>
      <c r="F14" s="408"/>
      <c r="G14" s="406"/>
      <c r="H14" s="407"/>
      <c r="I14" s="407"/>
      <c r="J14" s="407"/>
      <c r="L14" s="407"/>
      <c r="M14" s="407"/>
      <c r="N14" s="408"/>
      <c r="O14" s="408"/>
      <c r="P14" s="408"/>
      <c r="Q14" s="408"/>
      <c r="R14" s="407"/>
      <c r="S14" s="407"/>
      <c r="T14" s="407"/>
      <c r="U14" s="408"/>
      <c r="V14" s="408"/>
    </row>
    <row r="15" spans="2:22" x14ac:dyDescent="0.3">
      <c r="B15" s="408"/>
      <c r="C15" s="407"/>
      <c r="D15" s="407"/>
      <c r="E15" s="406"/>
      <c r="F15" s="408"/>
      <c r="G15" s="406"/>
      <c r="H15" s="407"/>
      <c r="I15" s="407"/>
      <c r="J15" s="407"/>
      <c r="L15" s="407"/>
      <c r="M15" s="407"/>
      <c r="N15" s="408"/>
      <c r="O15" s="408"/>
      <c r="P15" s="408"/>
      <c r="Q15" s="408"/>
      <c r="R15" s="407"/>
      <c r="S15" s="407"/>
      <c r="T15" s="407"/>
      <c r="U15" s="408"/>
      <c r="V15" s="408"/>
    </row>
    <row r="16" spans="2:22" x14ac:dyDescent="0.3">
      <c r="B16" s="408"/>
      <c r="C16" s="407"/>
      <c r="D16" s="407"/>
      <c r="E16" s="406"/>
      <c r="F16" s="408"/>
      <c r="G16" s="406"/>
      <c r="H16" s="407"/>
      <c r="I16" s="407"/>
      <c r="J16" s="407"/>
      <c r="L16" s="407"/>
      <c r="M16" s="407"/>
      <c r="N16" s="408"/>
      <c r="O16" s="408"/>
      <c r="P16" s="408"/>
      <c r="Q16" s="408"/>
      <c r="R16" s="407"/>
      <c r="S16" s="407"/>
      <c r="T16" s="407"/>
      <c r="U16" s="408"/>
      <c r="V16" s="408"/>
    </row>
    <row r="17" spans="2:22" x14ac:dyDescent="0.3">
      <c r="B17" s="408"/>
      <c r="C17" s="407"/>
      <c r="D17" s="407"/>
      <c r="E17" s="406"/>
      <c r="F17" s="408"/>
      <c r="G17" s="406"/>
      <c r="H17" s="407"/>
      <c r="I17" s="407"/>
      <c r="J17" s="407"/>
      <c r="L17" s="407"/>
      <c r="M17" s="407"/>
      <c r="N17" s="408"/>
      <c r="O17" s="408"/>
      <c r="P17" s="408"/>
      <c r="Q17" s="408"/>
      <c r="R17" s="407"/>
      <c r="S17" s="407"/>
      <c r="T17" s="407"/>
      <c r="U17" s="408"/>
      <c r="V17" s="408"/>
    </row>
    <row r="18" spans="2:22" x14ac:dyDescent="0.3">
      <c r="B18" s="408"/>
      <c r="C18" s="407"/>
      <c r="D18" s="407"/>
      <c r="E18" s="406"/>
      <c r="F18" s="408"/>
      <c r="G18" s="406"/>
      <c r="H18" s="407"/>
      <c r="I18" s="407"/>
      <c r="J18" s="407"/>
      <c r="L18" s="407"/>
      <c r="M18" s="407"/>
      <c r="N18" s="408"/>
      <c r="O18" s="408"/>
      <c r="P18" s="408"/>
      <c r="Q18" s="408"/>
      <c r="R18" s="407"/>
      <c r="S18" s="407"/>
      <c r="T18" s="407"/>
      <c r="U18" s="408"/>
      <c r="V18" s="408"/>
    </row>
    <row r="19" spans="2:22" x14ac:dyDescent="0.3">
      <c r="B19" s="408"/>
      <c r="C19" s="407"/>
      <c r="D19" s="407"/>
      <c r="E19" s="406"/>
      <c r="F19" s="408"/>
      <c r="G19" s="406"/>
      <c r="H19" s="407"/>
      <c r="I19" s="407"/>
      <c r="J19" s="407"/>
      <c r="L19" s="407"/>
      <c r="M19" s="407"/>
      <c r="N19" s="408"/>
      <c r="O19" s="408"/>
      <c r="P19" s="408"/>
      <c r="Q19" s="408"/>
      <c r="R19" s="407"/>
      <c r="S19" s="407"/>
      <c r="T19" s="407"/>
      <c r="U19" s="408"/>
      <c r="V19" s="408"/>
    </row>
    <row r="20" spans="2:22" x14ac:dyDescent="0.3">
      <c r="B20" s="408"/>
      <c r="C20" s="407"/>
      <c r="D20" s="407"/>
      <c r="E20" s="406"/>
      <c r="F20" s="408"/>
      <c r="G20" s="406"/>
      <c r="H20" s="407"/>
      <c r="I20" s="407"/>
      <c r="J20" s="407"/>
      <c r="L20" s="407"/>
      <c r="M20" s="407"/>
      <c r="N20" s="408"/>
      <c r="O20" s="408"/>
      <c r="P20" s="408"/>
      <c r="Q20" s="408"/>
      <c r="R20" s="407"/>
      <c r="S20" s="407"/>
      <c r="T20" s="407"/>
      <c r="U20" s="408"/>
      <c r="V20" s="408"/>
    </row>
    <row r="21" spans="2:22" x14ac:dyDescent="0.3">
      <c r="B21" s="408"/>
      <c r="C21" s="407"/>
      <c r="D21" s="407"/>
      <c r="E21" s="406"/>
      <c r="F21" s="408"/>
      <c r="G21" s="406"/>
      <c r="H21" s="407"/>
      <c r="I21" s="407"/>
      <c r="J21" s="407"/>
      <c r="L21" s="407"/>
      <c r="M21" s="407"/>
      <c r="N21" s="408"/>
      <c r="O21" s="408"/>
      <c r="P21" s="408"/>
      <c r="Q21" s="408"/>
      <c r="R21" s="407"/>
      <c r="S21" s="407"/>
      <c r="T21" s="407"/>
      <c r="U21" s="408"/>
      <c r="V21" s="408"/>
    </row>
    <row r="22" spans="2:22" x14ac:dyDescent="0.3">
      <c r="B22" s="408"/>
      <c r="C22" s="407"/>
      <c r="D22" s="407"/>
      <c r="E22" s="406"/>
      <c r="F22" s="408"/>
      <c r="G22" s="406"/>
      <c r="H22" s="407"/>
      <c r="I22" s="407"/>
      <c r="J22" s="407"/>
      <c r="L22" s="407"/>
      <c r="M22" s="407"/>
      <c r="N22" s="408"/>
      <c r="O22" s="408"/>
      <c r="P22" s="408"/>
      <c r="Q22" s="408"/>
      <c r="R22" s="407"/>
      <c r="S22" s="407"/>
      <c r="T22" s="407"/>
      <c r="U22" s="408"/>
      <c r="V22" s="408"/>
    </row>
    <row r="23" spans="2:22" x14ac:dyDescent="0.3">
      <c r="B23" s="408"/>
      <c r="C23" s="407"/>
      <c r="D23" s="407"/>
      <c r="E23" s="406"/>
      <c r="F23" s="408"/>
      <c r="G23" s="406"/>
      <c r="H23" s="407"/>
      <c r="I23" s="407"/>
      <c r="J23" s="407"/>
      <c r="L23" s="407"/>
      <c r="M23" s="407"/>
      <c r="N23" s="408"/>
      <c r="O23" s="408"/>
      <c r="P23" s="408"/>
      <c r="Q23" s="408"/>
      <c r="R23" s="407"/>
      <c r="S23" s="407"/>
      <c r="T23" s="407"/>
      <c r="U23" s="408"/>
      <c r="V23" s="408"/>
    </row>
    <row r="24" spans="2:22" x14ac:dyDescent="0.3">
      <c r="B24" s="408"/>
      <c r="C24" s="407"/>
      <c r="D24" s="407"/>
      <c r="E24" s="406"/>
      <c r="F24" s="408"/>
      <c r="G24" s="406"/>
      <c r="H24" s="407"/>
      <c r="I24" s="407"/>
      <c r="J24" s="407"/>
      <c r="L24" s="407"/>
      <c r="M24" s="407"/>
      <c r="N24" s="408"/>
      <c r="O24" s="408"/>
      <c r="P24" s="408"/>
      <c r="Q24" s="408"/>
      <c r="R24" s="407"/>
      <c r="S24" s="407"/>
      <c r="T24" s="407"/>
      <c r="U24" s="408"/>
      <c r="V24" s="408"/>
    </row>
    <row r="25" spans="2:22" x14ac:dyDescent="0.3">
      <c r="B25" s="408"/>
      <c r="C25" s="407"/>
      <c r="D25" s="407"/>
      <c r="E25" s="406"/>
      <c r="F25" s="408"/>
      <c r="G25" s="406"/>
      <c r="H25" s="407"/>
      <c r="I25" s="407"/>
      <c r="J25" s="407"/>
      <c r="L25" s="407"/>
      <c r="M25" s="407"/>
      <c r="N25" s="408"/>
      <c r="O25" s="408"/>
      <c r="P25" s="408"/>
      <c r="Q25" s="408"/>
      <c r="R25" s="407"/>
      <c r="S25" s="407"/>
      <c r="T25" s="407"/>
      <c r="U25" s="408"/>
      <c r="V25" s="408"/>
    </row>
    <row r="26" spans="2:22" x14ac:dyDescent="0.3">
      <c r="B26" s="408"/>
      <c r="C26" s="407"/>
      <c r="D26" s="407"/>
      <c r="E26" s="406"/>
      <c r="F26" s="408"/>
      <c r="G26" s="406"/>
      <c r="H26" s="407"/>
      <c r="I26" s="407"/>
      <c r="J26" s="407"/>
      <c r="L26" s="407"/>
      <c r="M26" s="407"/>
      <c r="N26" s="408"/>
      <c r="O26" s="408"/>
      <c r="P26" s="408"/>
      <c r="Q26" s="408"/>
      <c r="R26" s="407"/>
      <c r="S26" s="407"/>
      <c r="T26" s="407"/>
      <c r="U26" s="408"/>
      <c r="V26" s="408"/>
    </row>
    <row r="27" spans="2:22" x14ac:dyDescent="0.3">
      <c r="B27" s="408"/>
      <c r="C27" s="407"/>
      <c r="D27" s="407"/>
      <c r="E27" s="406"/>
      <c r="F27" s="408"/>
      <c r="G27" s="406"/>
      <c r="H27" s="407"/>
      <c r="I27" s="407"/>
      <c r="J27" s="407"/>
      <c r="L27" s="407"/>
      <c r="M27" s="407"/>
      <c r="N27" s="408"/>
      <c r="O27" s="408"/>
      <c r="P27" s="408"/>
      <c r="Q27" s="408"/>
      <c r="R27" s="407"/>
      <c r="S27" s="407"/>
      <c r="T27" s="407"/>
      <c r="U27" s="408"/>
      <c r="V27" s="408"/>
    </row>
    <row r="28" spans="2:22" x14ac:dyDescent="0.3">
      <c r="B28" s="408"/>
      <c r="C28" s="407"/>
      <c r="D28" s="407"/>
      <c r="E28" s="406"/>
      <c r="F28" s="408"/>
      <c r="G28" s="406"/>
      <c r="H28" s="407"/>
      <c r="I28" s="407"/>
      <c r="J28" s="407"/>
      <c r="L28" s="407"/>
      <c r="M28" s="407"/>
      <c r="N28" s="408"/>
      <c r="O28" s="408"/>
      <c r="P28" s="408"/>
      <c r="Q28" s="408"/>
      <c r="R28" s="407"/>
      <c r="S28" s="407"/>
      <c r="T28" s="407"/>
      <c r="U28" s="408"/>
      <c r="V28" s="408"/>
    </row>
    <row r="29" spans="2:22" x14ac:dyDescent="0.3">
      <c r="B29" s="408"/>
      <c r="C29" s="407"/>
      <c r="D29" s="407"/>
      <c r="E29" s="406"/>
      <c r="F29" s="408"/>
      <c r="G29" s="406"/>
      <c r="H29" s="407"/>
      <c r="I29" s="407"/>
      <c r="J29" s="407"/>
      <c r="L29" s="407"/>
      <c r="M29" s="407"/>
      <c r="N29" s="408"/>
      <c r="O29" s="408"/>
      <c r="P29" s="408"/>
      <c r="Q29" s="408"/>
      <c r="R29" s="407"/>
      <c r="S29" s="407"/>
      <c r="T29" s="407"/>
      <c r="U29" s="408"/>
      <c r="V29" s="408"/>
    </row>
    <row r="30" spans="2:22" x14ac:dyDescent="0.3">
      <c r="B30" s="408"/>
      <c r="C30" s="407"/>
      <c r="D30" s="407"/>
      <c r="E30" s="406"/>
      <c r="F30" s="408"/>
      <c r="G30" s="406"/>
      <c r="H30" s="407"/>
      <c r="I30" s="407"/>
      <c r="J30" s="407"/>
      <c r="L30" s="407"/>
      <c r="M30" s="407"/>
      <c r="N30" s="408"/>
      <c r="O30" s="408"/>
      <c r="P30" s="408"/>
      <c r="Q30" s="408"/>
      <c r="R30" s="407"/>
      <c r="S30" s="407"/>
      <c r="T30" s="407"/>
      <c r="U30" s="408"/>
      <c r="V30" s="408"/>
    </row>
    <row r="31" spans="2:22" x14ac:dyDescent="0.3">
      <c r="B31" s="408"/>
      <c r="C31" s="407"/>
      <c r="D31" s="407"/>
      <c r="E31" s="406"/>
      <c r="F31" s="408"/>
      <c r="G31" s="406"/>
      <c r="H31" s="407"/>
      <c r="I31" s="407"/>
      <c r="J31" s="407"/>
      <c r="L31" s="407"/>
      <c r="M31" s="407"/>
      <c r="N31" s="408"/>
      <c r="O31" s="408"/>
      <c r="P31" s="408"/>
      <c r="Q31" s="408"/>
      <c r="R31" s="407"/>
      <c r="S31" s="407"/>
      <c r="T31" s="407"/>
      <c r="U31" s="408"/>
      <c r="V31" s="408"/>
    </row>
    <row r="32" spans="2:22" x14ac:dyDescent="0.3">
      <c r="B32" s="408"/>
      <c r="C32" s="407"/>
      <c r="D32" s="407"/>
      <c r="E32" s="406"/>
      <c r="F32" s="408"/>
      <c r="G32" s="406"/>
      <c r="H32" s="407"/>
      <c r="I32" s="407"/>
      <c r="J32" s="407"/>
      <c r="L32" s="407"/>
      <c r="M32" s="407"/>
      <c r="N32" s="408"/>
      <c r="O32" s="408"/>
      <c r="P32" s="408"/>
      <c r="Q32" s="408"/>
      <c r="R32" s="407"/>
      <c r="S32" s="407"/>
      <c r="T32" s="407"/>
      <c r="U32" s="408"/>
      <c r="V32" s="408"/>
    </row>
    <row r="33" spans="2:22" x14ac:dyDescent="0.3">
      <c r="B33" s="408"/>
      <c r="C33" s="407"/>
      <c r="D33" s="407"/>
      <c r="E33" s="406"/>
      <c r="F33" s="408"/>
      <c r="G33" s="406"/>
      <c r="H33" s="407"/>
      <c r="I33" s="407"/>
      <c r="J33" s="407"/>
      <c r="L33" s="407"/>
      <c r="M33" s="407"/>
      <c r="N33" s="408"/>
      <c r="O33" s="408"/>
      <c r="P33" s="408"/>
      <c r="Q33" s="408"/>
      <c r="R33" s="407"/>
      <c r="S33" s="407"/>
      <c r="T33" s="407"/>
      <c r="U33" s="408"/>
      <c r="V33" s="408"/>
    </row>
    <row r="34" spans="2:22" x14ac:dyDescent="0.3">
      <c r="B34" s="408"/>
      <c r="C34" s="407"/>
      <c r="D34" s="407"/>
      <c r="E34" s="406"/>
      <c r="F34" s="408"/>
      <c r="G34" s="406"/>
      <c r="H34" s="407"/>
      <c r="I34" s="407"/>
      <c r="J34" s="407"/>
      <c r="L34" s="407"/>
      <c r="M34" s="407"/>
      <c r="N34" s="408"/>
      <c r="O34" s="408"/>
      <c r="P34" s="408"/>
      <c r="Q34" s="408"/>
      <c r="R34" s="407"/>
      <c r="S34" s="407"/>
      <c r="T34" s="407"/>
      <c r="U34" s="408"/>
      <c r="V34" s="408"/>
    </row>
    <row r="35" spans="2:22" x14ac:dyDescent="0.3">
      <c r="B35" s="408"/>
      <c r="C35" s="407"/>
      <c r="D35" s="407"/>
      <c r="E35" s="406"/>
      <c r="F35" s="408"/>
      <c r="G35" s="406"/>
      <c r="H35" s="407"/>
      <c r="I35" s="407"/>
      <c r="J35" s="407"/>
      <c r="L35" s="407"/>
      <c r="M35" s="407"/>
      <c r="N35" s="408"/>
      <c r="O35" s="408"/>
      <c r="P35" s="408"/>
      <c r="Q35" s="408"/>
      <c r="R35" s="407"/>
      <c r="S35" s="407"/>
      <c r="T35" s="407"/>
      <c r="U35" s="408"/>
      <c r="V35" s="408"/>
    </row>
    <row r="36" spans="2:22" x14ac:dyDescent="0.3">
      <c r="B36" s="408"/>
      <c r="C36" s="407"/>
      <c r="D36" s="407"/>
      <c r="E36" s="406"/>
      <c r="F36" s="408"/>
      <c r="G36" s="406"/>
      <c r="H36" s="407"/>
      <c r="I36" s="407"/>
      <c r="J36" s="407"/>
      <c r="L36" s="407"/>
      <c r="M36" s="407"/>
      <c r="N36" s="408"/>
      <c r="O36" s="408"/>
      <c r="P36" s="408"/>
      <c r="Q36" s="408"/>
      <c r="R36" s="407"/>
      <c r="S36" s="407"/>
      <c r="T36" s="407"/>
      <c r="U36" s="408"/>
      <c r="V36" s="408"/>
    </row>
    <row r="37" spans="2:22" x14ac:dyDescent="0.3">
      <c r="B37" s="408"/>
      <c r="C37" s="407"/>
      <c r="D37" s="407"/>
      <c r="E37" s="406"/>
      <c r="F37" s="408"/>
      <c r="G37" s="406"/>
      <c r="H37" s="407"/>
      <c r="I37" s="407"/>
      <c r="J37" s="407"/>
      <c r="L37" s="407"/>
      <c r="M37" s="407"/>
      <c r="N37" s="408"/>
      <c r="O37" s="408"/>
      <c r="P37" s="408"/>
      <c r="Q37" s="408"/>
      <c r="R37" s="407"/>
      <c r="S37" s="407"/>
      <c r="T37" s="407"/>
      <c r="U37" s="408"/>
      <c r="V37" s="408"/>
    </row>
    <row r="38" spans="2:22" x14ac:dyDescent="0.3">
      <c r="B38" s="408"/>
      <c r="C38" s="407"/>
      <c r="D38" s="407"/>
      <c r="E38" s="406"/>
      <c r="F38" s="408"/>
      <c r="G38" s="406"/>
      <c r="H38" s="407"/>
      <c r="I38" s="407"/>
      <c r="J38" s="407"/>
      <c r="L38" s="407"/>
      <c r="M38" s="407"/>
      <c r="N38" s="408"/>
      <c r="O38" s="408"/>
      <c r="P38" s="408"/>
      <c r="Q38" s="408"/>
      <c r="R38" s="407"/>
      <c r="S38" s="407"/>
      <c r="T38" s="407"/>
      <c r="U38" s="408"/>
      <c r="V38" s="408"/>
    </row>
    <row r="39" spans="2:22" x14ac:dyDescent="0.3">
      <c r="B39" s="408"/>
      <c r="C39" s="407"/>
      <c r="D39" s="407"/>
      <c r="E39" s="406"/>
      <c r="F39" s="408"/>
      <c r="G39" s="406"/>
      <c r="H39" s="407"/>
      <c r="I39" s="407"/>
      <c r="J39" s="407"/>
      <c r="L39" s="407"/>
      <c r="M39" s="407"/>
      <c r="N39" s="408"/>
      <c r="O39" s="408"/>
      <c r="P39" s="408"/>
      <c r="Q39" s="408"/>
      <c r="R39" s="407"/>
      <c r="S39" s="407"/>
      <c r="T39" s="407"/>
      <c r="U39" s="408"/>
      <c r="V39" s="408"/>
    </row>
    <row r="40" spans="2:22" x14ac:dyDescent="0.3">
      <c r="B40" s="408"/>
      <c r="C40" s="407"/>
      <c r="D40" s="407"/>
      <c r="E40" s="406"/>
      <c r="F40" s="408"/>
      <c r="G40" s="406"/>
      <c r="H40" s="407"/>
      <c r="I40" s="407"/>
      <c r="J40" s="407"/>
      <c r="L40" s="407"/>
      <c r="M40" s="407"/>
      <c r="N40" s="408"/>
      <c r="O40" s="408"/>
      <c r="P40" s="408"/>
      <c r="Q40" s="408"/>
      <c r="R40" s="407"/>
      <c r="S40" s="407"/>
      <c r="T40" s="407"/>
      <c r="U40" s="408"/>
      <c r="V40" s="408"/>
    </row>
    <row r="41" spans="2:22" x14ac:dyDescent="0.3">
      <c r="B41" s="408"/>
      <c r="C41" s="407"/>
      <c r="D41" s="407"/>
      <c r="E41" s="406"/>
      <c r="F41" s="408"/>
      <c r="G41" s="406"/>
      <c r="H41" s="407"/>
      <c r="I41" s="407"/>
      <c r="J41" s="407"/>
      <c r="L41" s="407"/>
      <c r="M41" s="407"/>
      <c r="N41" s="408"/>
      <c r="O41" s="408"/>
      <c r="P41" s="408"/>
      <c r="Q41" s="408"/>
      <c r="R41" s="407"/>
      <c r="S41" s="407"/>
      <c r="T41" s="407"/>
      <c r="U41" s="408"/>
      <c r="V41" s="408"/>
    </row>
    <row r="42" spans="2:22" x14ac:dyDescent="0.3">
      <c r="B42" s="408"/>
      <c r="C42" s="407"/>
      <c r="D42" s="407"/>
      <c r="E42" s="406"/>
      <c r="F42" s="408"/>
      <c r="G42" s="406"/>
      <c r="H42" s="407"/>
      <c r="I42" s="407"/>
      <c r="J42" s="407"/>
      <c r="L42" s="407"/>
      <c r="M42" s="407"/>
      <c r="N42" s="408"/>
      <c r="O42" s="408"/>
      <c r="P42" s="408"/>
      <c r="Q42" s="408"/>
      <c r="R42" s="407"/>
      <c r="S42" s="407"/>
      <c r="T42" s="407"/>
      <c r="U42" s="408"/>
      <c r="V42" s="408"/>
    </row>
    <row r="43" spans="2:22" x14ac:dyDescent="0.3">
      <c r="B43" s="408"/>
      <c r="C43" s="407"/>
      <c r="D43" s="407"/>
      <c r="E43" s="406"/>
      <c r="F43" s="408"/>
      <c r="G43" s="406"/>
      <c r="H43" s="407"/>
      <c r="I43" s="407"/>
      <c r="J43" s="407"/>
      <c r="L43" s="407"/>
      <c r="M43" s="407"/>
      <c r="N43" s="408"/>
      <c r="O43" s="408"/>
      <c r="P43" s="408"/>
      <c r="Q43" s="408"/>
      <c r="R43" s="407"/>
      <c r="S43" s="407"/>
      <c r="T43" s="407"/>
      <c r="U43" s="408"/>
      <c r="V43" s="408"/>
    </row>
    <row r="44" spans="2:22" x14ac:dyDescent="0.3">
      <c r="B44" s="408"/>
      <c r="C44" s="407"/>
      <c r="D44" s="407"/>
      <c r="E44" s="406"/>
      <c r="F44" s="408"/>
      <c r="G44" s="406"/>
      <c r="H44" s="407"/>
      <c r="I44" s="407"/>
      <c r="J44" s="407"/>
      <c r="L44" s="407"/>
      <c r="M44" s="407"/>
      <c r="N44" s="408"/>
      <c r="O44" s="408"/>
      <c r="P44" s="408"/>
      <c r="Q44" s="408"/>
      <c r="R44" s="407"/>
      <c r="S44" s="407"/>
      <c r="T44" s="407"/>
      <c r="U44" s="408"/>
      <c r="V44" s="408"/>
    </row>
    <row r="45" spans="2:22" x14ac:dyDescent="0.3">
      <c r="B45" s="408"/>
      <c r="C45" s="407"/>
      <c r="D45" s="407"/>
      <c r="E45" s="406"/>
      <c r="F45" s="408"/>
      <c r="G45" s="406"/>
      <c r="H45" s="407"/>
      <c r="I45" s="407"/>
      <c r="J45" s="407"/>
      <c r="L45" s="407"/>
      <c r="M45" s="407"/>
      <c r="N45" s="408"/>
      <c r="O45" s="408"/>
      <c r="P45" s="408"/>
      <c r="Q45" s="408"/>
      <c r="R45" s="407"/>
      <c r="S45" s="407"/>
      <c r="T45" s="407"/>
      <c r="U45" s="408"/>
      <c r="V45" s="408"/>
    </row>
    <row r="46" spans="2:22" x14ac:dyDescent="0.3">
      <c r="B46" s="408"/>
      <c r="C46" s="407"/>
      <c r="D46" s="407"/>
      <c r="E46" s="406"/>
      <c r="F46" s="408"/>
      <c r="G46" s="406"/>
      <c r="H46" s="407"/>
      <c r="I46" s="407"/>
      <c r="J46" s="407"/>
      <c r="L46" s="407"/>
      <c r="M46" s="407"/>
      <c r="N46" s="408"/>
      <c r="O46" s="408"/>
      <c r="P46" s="408"/>
      <c r="Q46" s="408"/>
      <c r="R46" s="407"/>
      <c r="S46" s="407"/>
      <c r="T46" s="407"/>
      <c r="U46" s="408"/>
      <c r="V46" s="408"/>
    </row>
    <row r="47" spans="2:22" x14ac:dyDescent="0.3">
      <c r="B47" s="408"/>
      <c r="C47" s="407"/>
      <c r="D47" s="407"/>
      <c r="E47" s="406"/>
      <c r="F47" s="408"/>
      <c r="G47" s="406"/>
      <c r="H47" s="407"/>
      <c r="I47" s="407"/>
      <c r="J47" s="407"/>
      <c r="L47" s="407"/>
      <c r="M47" s="407"/>
      <c r="N47" s="408"/>
      <c r="O47" s="408"/>
      <c r="P47" s="408"/>
      <c r="Q47" s="408"/>
      <c r="R47" s="407"/>
      <c r="S47" s="407"/>
      <c r="T47" s="407"/>
      <c r="U47" s="408"/>
      <c r="V47" s="408"/>
    </row>
    <row r="48" spans="2:22" x14ac:dyDescent="0.3">
      <c r="B48" s="408"/>
      <c r="C48" s="407"/>
      <c r="D48" s="407"/>
      <c r="E48" s="406"/>
      <c r="F48" s="408"/>
      <c r="G48" s="406"/>
      <c r="H48" s="407"/>
      <c r="I48" s="407"/>
      <c r="J48" s="407"/>
      <c r="L48" s="407"/>
      <c r="M48" s="407"/>
      <c r="N48" s="408"/>
      <c r="O48" s="408"/>
      <c r="P48" s="408"/>
      <c r="Q48" s="408"/>
      <c r="R48" s="407"/>
      <c r="S48" s="407"/>
      <c r="T48" s="407"/>
      <c r="U48" s="408"/>
      <c r="V48" s="408"/>
    </row>
    <row r="49" spans="2:22" x14ac:dyDescent="0.3">
      <c r="B49" s="408"/>
      <c r="C49" s="407"/>
      <c r="D49" s="407"/>
      <c r="E49" s="406"/>
      <c r="F49" s="408"/>
      <c r="G49" s="406"/>
      <c r="H49" s="407"/>
      <c r="I49" s="407"/>
      <c r="J49" s="407"/>
      <c r="L49" s="407"/>
      <c r="M49" s="407"/>
      <c r="N49" s="408"/>
      <c r="O49" s="408"/>
      <c r="P49" s="408"/>
      <c r="Q49" s="408"/>
      <c r="R49" s="407"/>
      <c r="S49" s="407"/>
      <c r="T49" s="407"/>
      <c r="U49" s="408"/>
      <c r="V49" s="408"/>
    </row>
    <row r="50" spans="2:22" x14ac:dyDescent="0.3">
      <c r="B50" s="408"/>
      <c r="C50" s="407"/>
      <c r="D50" s="407"/>
      <c r="E50" s="406"/>
      <c r="F50" s="408"/>
      <c r="G50" s="406"/>
      <c r="H50" s="407"/>
      <c r="I50" s="407"/>
      <c r="J50" s="407"/>
      <c r="L50" s="407"/>
      <c r="M50" s="407"/>
      <c r="N50" s="408"/>
      <c r="O50" s="408"/>
      <c r="P50" s="408"/>
      <c r="Q50" s="408"/>
      <c r="R50" s="407"/>
      <c r="S50" s="407"/>
      <c r="T50" s="407"/>
      <c r="U50" s="408"/>
      <c r="V50" s="408"/>
    </row>
    <row r="51" spans="2:22" x14ac:dyDescent="0.3">
      <c r="B51" s="408"/>
      <c r="C51" s="407"/>
      <c r="D51" s="407"/>
      <c r="E51" s="406"/>
      <c r="F51" s="408"/>
      <c r="G51" s="406"/>
      <c r="H51" s="407"/>
      <c r="I51" s="407"/>
      <c r="J51" s="407"/>
      <c r="L51" s="407"/>
      <c r="M51" s="407"/>
      <c r="N51" s="408"/>
      <c r="O51" s="408"/>
      <c r="P51" s="408"/>
      <c r="Q51" s="408"/>
      <c r="R51" s="407"/>
      <c r="S51" s="407"/>
      <c r="T51" s="407"/>
      <c r="U51" s="408"/>
      <c r="V51" s="408"/>
    </row>
    <row r="52" spans="2:22" x14ac:dyDescent="0.3">
      <c r="B52" s="408"/>
      <c r="C52" s="407"/>
      <c r="D52" s="407"/>
      <c r="E52" s="406"/>
      <c r="F52" s="408"/>
      <c r="G52" s="406"/>
      <c r="H52" s="407"/>
      <c r="I52" s="407"/>
      <c r="J52" s="407"/>
      <c r="L52" s="407"/>
      <c r="M52" s="407"/>
      <c r="N52" s="408"/>
      <c r="O52" s="408"/>
      <c r="P52" s="408"/>
      <c r="Q52" s="408"/>
      <c r="R52" s="407"/>
      <c r="S52" s="407"/>
      <c r="T52" s="407"/>
      <c r="U52" s="408"/>
      <c r="V52" s="408"/>
    </row>
    <row r="53" spans="2:22" x14ac:dyDescent="0.3">
      <c r="B53" s="408"/>
      <c r="C53" s="407"/>
      <c r="D53" s="407"/>
      <c r="E53" s="406"/>
      <c r="F53" s="408"/>
      <c r="G53" s="406"/>
      <c r="H53" s="407"/>
      <c r="I53" s="407"/>
      <c r="J53" s="407"/>
      <c r="L53" s="407"/>
      <c r="M53" s="407"/>
      <c r="N53" s="408"/>
      <c r="O53" s="408"/>
      <c r="P53" s="408"/>
      <c r="Q53" s="408"/>
      <c r="R53" s="407"/>
      <c r="S53" s="407"/>
      <c r="T53" s="407"/>
      <c r="U53" s="408"/>
      <c r="V53" s="408"/>
    </row>
    <row r="54" spans="2:22" x14ac:dyDescent="0.3">
      <c r="B54" s="408"/>
      <c r="C54" s="407"/>
      <c r="D54" s="407"/>
      <c r="E54" s="406"/>
      <c r="F54" s="408"/>
      <c r="G54" s="406"/>
      <c r="H54" s="407"/>
      <c r="I54" s="407"/>
      <c r="J54" s="407"/>
      <c r="L54" s="407"/>
      <c r="M54" s="407"/>
      <c r="N54" s="408"/>
      <c r="O54" s="408"/>
      <c r="P54" s="408"/>
      <c r="Q54" s="408"/>
      <c r="R54" s="407"/>
      <c r="S54" s="407"/>
      <c r="T54" s="407"/>
      <c r="U54" s="408"/>
      <c r="V54" s="408"/>
    </row>
    <row r="55" spans="2:22" x14ac:dyDescent="0.3">
      <c r="B55" s="408"/>
      <c r="C55" s="407"/>
      <c r="D55" s="407"/>
      <c r="E55" s="406"/>
      <c r="F55" s="408"/>
      <c r="G55" s="406"/>
      <c r="H55" s="407"/>
      <c r="I55" s="407"/>
      <c r="J55" s="407"/>
      <c r="L55" s="407"/>
      <c r="M55" s="407"/>
      <c r="N55" s="408"/>
      <c r="O55" s="408"/>
      <c r="P55" s="408"/>
      <c r="Q55" s="408"/>
      <c r="R55" s="407"/>
      <c r="S55" s="407"/>
      <c r="T55" s="407"/>
      <c r="U55" s="408"/>
      <c r="V55" s="408"/>
    </row>
    <row r="56" spans="2:22" x14ac:dyDescent="0.3">
      <c r="B56" s="408"/>
      <c r="C56" s="407"/>
      <c r="D56" s="407"/>
      <c r="E56" s="406"/>
      <c r="F56" s="408"/>
      <c r="G56" s="406"/>
      <c r="H56" s="407"/>
      <c r="I56" s="407"/>
      <c r="J56" s="407"/>
      <c r="L56" s="407"/>
      <c r="M56" s="407"/>
      <c r="N56" s="408"/>
      <c r="O56" s="408"/>
      <c r="P56" s="408"/>
      <c r="Q56" s="408"/>
      <c r="R56" s="407"/>
      <c r="S56" s="407"/>
      <c r="T56" s="407"/>
      <c r="U56" s="408"/>
      <c r="V56" s="408"/>
    </row>
    <row r="57" spans="2:22" x14ac:dyDescent="0.3">
      <c r="B57" s="408"/>
      <c r="C57" s="407"/>
      <c r="D57" s="407"/>
      <c r="E57" s="406"/>
      <c r="F57" s="408"/>
      <c r="G57" s="406"/>
      <c r="H57" s="407"/>
      <c r="I57" s="407"/>
      <c r="J57" s="407"/>
      <c r="L57" s="407"/>
      <c r="M57" s="407"/>
      <c r="N57" s="408"/>
      <c r="O57" s="408"/>
      <c r="P57" s="408"/>
      <c r="Q57" s="408"/>
      <c r="R57" s="407"/>
      <c r="S57" s="407"/>
      <c r="T57" s="407"/>
      <c r="U57" s="408"/>
      <c r="V57" s="408"/>
    </row>
    <row r="58" spans="2:22" x14ac:dyDescent="0.3">
      <c r="B58" s="408"/>
      <c r="C58" s="407"/>
      <c r="D58" s="407"/>
      <c r="E58" s="406"/>
      <c r="F58" s="408"/>
      <c r="G58" s="406"/>
      <c r="H58" s="407"/>
      <c r="I58" s="407"/>
      <c r="J58" s="407"/>
      <c r="L58" s="407"/>
      <c r="M58" s="407"/>
      <c r="N58" s="408"/>
      <c r="O58" s="408"/>
      <c r="P58" s="408"/>
      <c r="Q58" s="408"/>
      <c r="R58" s="407"/>
      <c r="S58" s="407"/>
      <c r="T58" s="407"/>
      <c r="U58" s="408"/>
      <c r="V58" s="408"/>
    </row>
    <row r="59" spans="2:22" x14ac:dyDescent="0.3">
      <c r="B59" s="408"/>
      <c r="C59" s="407"/>
      <c r="D59" s="407"/>
      <c r="E59" s="406"/>
      <c r="F59" s="408"/>
      <c r="G59" s="406"/>
      <c r="H59" s="407"/>
      <c r="I59" s="407"/>
      <c r="J59" s="407"/>
      <c r="L59" s="407"/>
      <c r="M59" s="407"/>
      <c r="N59" s="408"/>
      <c r="O59" s="408"/>
      <c r="P59" s="408"/>
      <c r="Q59" s="408"/>
      <c r="R59" s="407"/>
      <c r="S59" s="407"/>
      <c r="T59" s="407"/>
      <c r="U59" s="408"/>
      <c r="V59" s="408"/>
    </row>
    <row r="60" spans="2:22" x14ac:dyDescent="0.3">
      <c r="B60" s="408"/>
      <c r="C60" s="407"/>
      <c r="D60" s="407"/>
      <c r="E60" s="406"/>
      <c r="F60" s="408"/>
      <c r="G60" s="406"/>
      <c r="H60" s="407"/>
      <c r="I60" s="407"/>
      <c r="J60" s="407"/>
      <c r="L60" s="407"/>
      <c r="M60" s="407"/>
      <c r="N60" s="408"/>
      <c r="O60" s="408"/>
      <c r="P60" s="408"/>
      <c r="Q60" s="408"/>
      <c r="R60" s="407"/>
      <c r="S60" s="407"/>
      <c r="T60" s="407"/>
      <c r="U60" s="408"/>
      <c r="V60" s="408"/>
    </row>
    <row r="61" spans="2:22" x14ac:dyDescent="0.3">
      <c r="B61" s="408"/>
      <c r="C61" s="407"/>
      <c r="D61" s="407"/>
      <c r="E61" s="406"/>
      <c r="F61" s="408"/>
      <c r="G61" s="406"/>
      <c r="H61" s="407"/>
      <c r="I61" s="407"/>
      <c r="J61" s="407"/>
      <c r="L61" s="407"/>
      <c r="M61" s="407"/>
      <c r="N61" s="408"/>
      <c r="O61" s="408"/>
      <c r="P61" s="408"/>
      <c r="Q61" s="408"/>
      <c r="R61" s="407"/>
      <c r="S61" s="407"/>
      <c r="T61" s="407"/>
      <c r="U61" s="408"/>
      <c r="V61" s="408"/>
    </row>
    <row r="62" spans="2:22" x14ac:dyDescent="0.3">
      <c r="B62" s="408"/>
      <c r="C62" s="407"/>
      <c r="D62" s="407"/>
      <c r="E62" s="406"/>
      <c r="F62" s="408"/>
      <c r="G62" s="406"/>
      <c r="H62" s="407"/>
      <c r="I62" s="407"/>
      <c r="J62" s="407"/>
      <c r="L62" s="407"/>
      <c r="M62" s="407"/>
      <c r="N62" s="408"/>
      <c r="O62" s="408"/>
      <c r="P62" s="408"/>
      <c r="Q62" s="408"/>
      <c r="R62" s="407"/>
      <c r="S62" s="407"/>
      <c r="T62" s="407"/>
      <c r="U62" s="408"/>
      <c r="V62" s="408"/>
    </row>
    <row r="63" spans="2:22" x14ac:dyDescent="0.3">
      <c r="B63" s="408"/>
      <c r="C63" s="407"/>
      <c r="D63" s="407"/>
      <c r="E63" s="406"/>
      <c r="F63" s="408"/>
      <c r="G63" s="406"/>
      <c r="H63" s="407"/>
      <c r="I63" s="407"/>
      <c r="J63" s="407"/>
      <c r="L63" s="407"/>
      <c r="M63" s="407"/>
      <c r="N63" s="408"/>
      <c r="O63" s="408"/>
      <c r="P63" s="408"/>
      <c r="Q63" s="408"/>
      <c r="R63" s="407"/>
      <c r="S63" s="407"/>
      <c r="T63" s="407"/>
      <c r="U63" s="408"/>
      <c r="V63" s="408"/>
    </row>
    <row r="64" spans="2:22" x14ac:dyDescent="0.3">
      <c r="B64" s="408"/>
      <c r="C64" s="407"/>
      <c r="D64" s="407"/>
      <c r="E64" s="406"/>
      <c r="F64" s="408"/>
      <c r="G64" s="406"/>
      <c r="H64" s="407"/>
      <c r="I64" s="407"/>
      <c r="J64" s="407"/>
      <c r="L64" s="407"/>
      <c r="M64" s="407"/>
      <c r="N64" s="408"/>
      <c r="O64" s="408"/>
      <c r="P64" s="408"/>
      <c r="Q64" s="408"/>
      <c r="R64" s="407"/>
      <c r="S64" s="407"/>
      <c r="T64" s="407"/>
      <c r="U64" s="408"/>
      <c r="V64" s="408"/>
    </row>
    <row r="65" spans="2:22" x14ac:dyDescent="0.3">
      <c r="B65" s="408"/>
      <c r="C65" s="407"/>
      <c r="D65" s="407"/>
      <c r="E65" s="406"/>
      <c r="F65" s="408"/>
      <c r="G65" s="406"/>
      <c r="H65" s="407"/>
      <c r="I65" s="407"/>
      <c r="J65" s="407"/>
      <c r="L65" s="407"/>
      <c r="M65" s="407"/>
      <c r="N65" s="408"/>
      <c r="O65" s="408"/>
      <c r="P65" s="408"/>
      <c r="Q65" s="408"/>
      <c r="R65" s="407"/>
      <c r="S65" s="407"/>
      <c r="T65" s="407"/>
      <c r="U65" s="408"/>
      <c r="V65" s="408"/>
    </row>
    <row r="66" spans="2:22" x14ac:dyDescent="0.3">
      <c r="B66" s="408"/>
      <c r="C66" s="407"/>
      <c r="D66" s="407"/>
      <c r="E66" s="406"/>
      <c r="F66" s="408"/>
      <c r="G66" s="406"/>
      <c r="H66" s="407"/>
      <c r="I66" s="407"/>
      <c r="J66" s="407"/>
      <c r="L66" s="407"/>
      <c r="M66" s="407"/>
      <c r="N66" s="408"/>
      <c r="O66" s="408"/>
      <c r="P66" s="408"/>
      <c r="Q66" s="408"/>
      <c r="R66" s="407"/>
      <c r="S66" s="407"/>
      <c r="T66" s="407"/>
      <c r="U66" s="408"/>
      <c r="V66" s="408"/>
    </row>
    <row r="67" spans="2:22" x14ac:dyDescent="0.3">
      <c r="B67" s="408"/>
      <c r="C67" s="407"/>
      <c r="D67" s="407"/>
      <c r="E67" s="406"/>
      <c r="F67" s="408"/>
      <c r="G67" s="406"/>
      <c r="H67" s="407"/>
      <c r="I67" s="407"/>
      <c r="J67" s="407"/>
      <c r="L67" s="407"/>
      <c r="M67" s="407"/>
      <c r="N67" s="408"/>
      <c r="O67" s="408"/>
      <c r="P67" s="408"/>
      <c r="Q67" s="408"/>
      <c r="R67" s="407"/>
      <c r="S67" s="407"/>
      <c r="T67" s="407"/>
      <c r="U67" s="408"/>
      <c r="V67" s="408"/>
    </row>
    <row r="68" spans="2:22" x14ac:dyDescent="0.3">
      <c r="B68" s="408"/>
      <c r="C68" s="407"/>
      <c r="D68" s="407"/>
      <c r="E68" s="406"/>
      <c r="F68" s="408"/>
      <c r="G68" s="406"/>
      <c r="H68" s="407"/>
      <c r="I68" s="407"/>
      <c r="J68" s="407"/>
      <c r="L68" s="407"/>
      <c r="M68" s="407"/>
      <c r="N68" s="408"/>
      <c r="O68" s="408"/>
      <c r="P68" s="408"/>
      <c r="Q68" s="408"/>
      <c r="R68" s="407"/>
      <c r="S68" s="407"/>
      <c r="T68" s="407"/>
      <c r="U68" s="408"/>
      <c r="V68" s="408"/>
    </row>
    <row r="69" spans="2:22" x14ac:dyDescent="0.3">
      <c r="B69" s="408"/>
      <c r="C69" s="407"/>
      <c r="D69" s="407"/>
      <c r="E69" s="406"/>
      <c r="F69" s="408"/>
      <c r="G69" s="406"/>
      <c r="H69" s="407"/>
      <c r="I69" s="407"/>
      <c r="J69" s="407"/>
      <c r="L69" s="407"/>
      <c r="M69" s="407"/>
      <c r="N69" s="408"/>
      <c r="O69" s="408"/>
      <c r="P69" s="408"/>
      <c r="Q69" s="408"/>
      <c r="R69" s="407"/>
      <c r="S69" s="407"/>
      <c r="T69" s="407"/>
      <c r="U69" s="408"/>
      <c r="V69" s="408"/>
    </row>
    <row r="70" spans="2:22" x14ac:dyDescent="0.3">
      <c r="B70" s="408"/>
      <c r="C70" s="407"/>
      <c r="D70" s="407"/>
      <c r="E70" s="406"/>
      <c r="F70" s="408"/>
      <c r="G70" s="406"/>
      <c r="H70" s="407"/>
      <c r="I70" s="407"/>
      <c r="J70" s="407"/>
      <c r="L70" s="407"/>
      <c r="M70" s="407"/>
      <c r="N70" s="408"/>
      <c r="O70" s="408"/>
      <c r="P70" s="408"/>
      <c r="Q70" s="408"/>
      <c r="R70" s="407"/>
      <c r="S70" s="407"/>
      <c r="T70" s="407"/>
      <c r="U70" s="408"/>
      <c r="V70" s="408"/>
    </row>
    <row r="71" spans="2:22" x14ac:dyDescent="0.3">
      <c r="B71" s="408"/>
      <c r="C71" s="407"/>
      <c r="D71" s="407"/>
      <c r="E71" s="406"/>
      <c r="F71" s="408"/>
      <c r="G71" s="406"/>
      <c r="H71" s="407"/>
      <c r="I71" s="407"/>
      <c r="J71" s="407"/>
      <c r="L71" s="407"/>
      <c r="M71" s="407"/>
      <c r="N71" s="408"/>
      <c r="O71" s="408"/>
      <c r="P71" s="408"/>
      <c r="Q71" s="408"/>
      <c r="R71" s="407"/>
      <c r="S71" s="407"/>
      <c r="T71" s="407"/>
      <c r="U71" s="408"/>
      <c r="V71" s="408"/>
    </row>
    <row r="72" spans="2:22" x14ac:dyDescent="0.3">
      <c r="B72" s="408"/>
      <c r="C72" s="407"/>
      <c r="D72" s="407"/>
      <c r="E72" s="406"/>
      <c r="F72" s="408"/>
      <c r="G72" s="406"/>
      <c r="H72" s="407"/>
      <c r="I72" s="407"/>
      <c r="J72" s="407"/>
      <c r="L72" s="407"/>
      <c r="M72" s="407"/>
      <c r="N72" s="408"/>
      <c r="O72" s="408"/>
      <c r="P72" s="408"/>
      <c r="Q72" s="408"/>
      <c r="R72" s="407"/>
      <c r="S72" s="407"/>
      <c r="T72" s="407"/>
      <c r="U72" s="408"/>
      <c r="V72" s="408"/>
    </row>
    <row r="73" spans="2:22" x14ac:dyDescent="0.3">
      <c r="B73" s="408"/>
      <c r="C73" s="407"/>
      <c r="D73" s="407"/>
      <c r="E73" s="406"/>
      <c r="F73" s="408"/>
      <c r="G73" s="406"/>
      <c r="H73" s="407"/>
      <c r="I73" s="407"/>
      <c r="J73" s="407"/>
      <c r="L73" s="407"/>
      <c r="M73" s="407"/>
      <c r="N73" s="408"/>
      <c r="O73" s="408"/>
      <c r="P73" s="408"/>
      <c r="Q73" s="408"/>
      <c r="R73" s="407"/>
      <c r="S73" s="407"/>
      <c r="T73" s="407"/>
      <c r="U73" s="408"/>
      <c r="V73" s="408"/>
    </row>
    <row r="74" spans="2:22" x14ac:dyDescent="0.3">
      <c r="B74" s="408"/>
      <c r="C74" s="407"/>
      <c r="D74" s="407"/>
      <c r="E74" s="406"/>
      <c r="F74" s="408"/>
      <c r="G74" s="406"/>
      <c r="H74" s="407"/>
      <c r="I74" s="407"/>
      <c r="J74" s="407"/>
      <c r="L74" s="407"/>
      <c r="M74" s="407"/>
      <c r="N74" s="408"/>
      <c r="O74" s="408"/>
      <c r="P74" s="408"/>
      <c r="Q74" s="408"/>
      <c r="R74" s="407"/>
      <c r="S74" s="407"/>
      <c r="T74" s="407"/>
      <c r="U74" s="408"/>
      <c r="V74" s="408"/>
    </row>
    <row r="75" spans="2:22" x14ac:dyDescent="0.3">
      <c r="B75" s="408"/>
      <c r="C75" s="407"/>
      <c r="D75" s="407"/>
      <c r="E75" s="406"/>
      <c r="F75" s="408"/>
      <c r="G75" s="406"/>
      <c r="H75" s="407"/>
      <c r="I75" s="407"/>
      <c r="J75" s="407"/>
      <c r="L75" s="407"/>
      <c r="M75" s="407"/>
      <c r="N75" s="408"/>
      <c r="O75" s="408"/>
      <c r="P75" s="408"/>
      <c r="Q75" s="408"/>
      <c r="R75" s="407"/>
      <c r="S75" s="407"/>
      <c r="T75" s="407"/>
      <c r="U75" s="408"/>
      <c r="V75" s="408"/>
    </row>
    <row r="76" spans="2:22" x14ac:dyDescent="0.3">
      <c r="B76" s="408"/>
      <c r="C76" s="407"/>
      <c r="D76" s="407"/>
      <c r="E76" s="406"/>
      <c r="F76" s="408"/>
      <c r="G76" s="406"/>
      <c r="H76" s="407"/>
      <c r="I76" s="407"/>
      <c r="J76" s="407"/>
      <c r="L76" s="407"/>
      <c r="M76" s="407"/>
      <c r="N76" s="408"/>
      <c r="O76" s="408"/>
      <c r="P76" s="408"/>
      <c r="Q76" s="408"/>
      <c r="R76" s="407"/>
      <c r="S76" s="407"/>
      <c r="T76" s="407"/>
      <c r="U76" s="408"/>
      <c r="V76" s="408"/>
    </row>
    <row r="77" spans="2:22" x14ac:dyDescent="0.3">
      <c r="B77" s="408"/>
      <c r="C77" s="407"/>
      <c r="D77" s="407"/>
      <c r="E77" s="406"/>
      <c r="F77" s="408"/>
      <c r="G77" s="406"/>
      <c r="H77" s="407"/>
      <c r="I77" s="407"/>
      <c r="J77" s="407"/>
      <c r="L77" s="407"/>
      <c r="M77" s="407"/>
      <c r="N77" s="408"/>
      <c r="O77" s="408"/>
      <c r="P77" s="408"/>
      <c r="Q77" s="408"/>
      <c r="R77" s="407"/>
      <c r="S77" s="407"/>
      <c r="T77" s="407"/>
      <c r="U77" s="408"/>
      <c r="V77" s="408"/>
    </row>
    <row r="78" spans="2:22" x14ac:dyDescent="0.3">
      <c r="B78" s="408"/>
      <c r="C78" s="407"/>
      <c r="D78" s="407"/>
      <c r="E78" s="406"/>
      <c r="F78" s="408"/>
      <c r="G78" s="406"/>
      <c r="H78" s="407"/>
      <c r="I78" s="407"/>
      <c r="J78" s="407"/>
      <c r="L78" s="407"/>
      <c r="M78" s="407"/>
      <c r="N78" s="408"/>
      <c r="O78" s="408"/>
      <c r="P78" s="408"/>
      <c r="Q78" s="408"/>
      <c r="R78" s="407"/>
      <c r="S78" s="407"/>
      <c r="T78" s="407"/>
      <c r="U78" s="408"/>
      <c r="V78" s="408"/>
    </row>
    <row r="79" spans="2:22" x14ac:dyDescent="0.3">
      <c r="B79" s="408"/>
      <c r="C79" s="407"/>
      <c r="D79" s="407"/>
      <c r="E79" s="406"/>
      <c r="F79" s="408"/>
      <c r="G79" s="406"/>
      <c r="H79" s="407"/>
      <c r="I79" s="407"/>
      <c r="J79" s="407"/>
      <c r="L79" s="407"/>
      <c r="M79" s="407"/>
      <c r="N79" s="408"/>
      <c r="O79" s="408"/>
      <c r="P79" s="408"/>
      <c r="Q79" s="408"/>
      <c r="R79" s="407"/>
      <c r="S79" s="407"/>
      <c r="T79" s="407"/>
      <c r="U79" s="408"/>
      <c r="V79" s="408"/>
    </row>
    <row r="80" spans="2:22" x14ac:dyDescent="0.3">
      <c r="B80" s="408"/>
      <c r="C80" s="407"/>
      <c r="D80" s="407"/>
      <c r="E80" s="406"/>
      <c r="F80" s="408"/>
      <c r="G80" s="406"/>
      <c r="H80" s="407"/>
      <c r="I80" s="407"/>
      <c r="J80" s="407"/>
      <c r="L80" s="407"/>
      <c r="M80" s="407"/>
      <c r="N80" s="408"/>
      <c r="O80" s="408"/>
      <c r="P80" s="408"/>
      <c r="Q80" s="408"/>
      <c r="R80" s="407"/>
      <c r="S80" s="407"/>
      <c r="T80" s="407"/>
      <c r="U80" s="408"/>
      <c r="V80" s="408"/>
    </row>
    <row r="81" spans="2:22" x14ac:dyDescent="0.3">
      <c r="B81" s="408"/>
      <c r="C81" s="407"/>
      <c r="D81" s="407"/>
      <c r="E81" s="406"/>
      <c r="F81" s="408"/>
      <c r="G81" s="406"/>
      <c r="H81" s="407"/>
      <c r="I81" s="407"/>
      <c r="J81" s="407"/>
      <c r="L81" s="407"/>
      <c r="M81" s="407"/>
      <c r="N81" s="408"/>
      <c r="O81" s="408"/>
      <c r="P81" s="408"/>
      <c r="Q81" s="408"/>
      <c r="R81" s="407"/>
      <c r="S81" s="407"/>
      <c r="T81" s="407"/>
      <c r="U81" s="408"/>
      <c r="V81" s="408"/>
    </row>
    <row r="82" spans="2:22" x14ac:dyDescent="0.3">
      <c r="B82" s="408"/>
      <c r="C82" s="407"/>
      <c r="D82" s="407"/>
      <c r="E82" s="406"/>
      <c r="F82" s="408"/>
      <c r="G82" s="406"/>
      <c r="H82" s="407"/>
      <c r="I82" s="407"/>
      <c r="J82" s="407"/>
      <c r="L82" s="407"/>
      <c r="M82" s="407"/>
      <c r="N82" s="408"/>
      <c r="O82" s="408"/>
      <c r="P82" s="408"/>
      <c r="Q82" s="408"/>
      <c r="R82" s="407"/>
      <c r="S82" s="407"/>
      <c r="T82" s="407"/>
      <c r="U82" s="408"/>
      <c r="V82" s="408"/>
    </row>
    <row r="83" spans="2:22" x14ac:dyDescent="0.3">
      <c r="B83" s="408"/>
      <c r="C83" s="407"/>
      <c r="D83" s="407"/>
      <c r="E83" s="406"/>
      <c r="F83" s="408"/>
      <c r="G83" s="406"/>
      <c r="H83" s="407"/>
      <c r="I83" s="407"/>
      <c r="J83" s="407"/>
      <c r="L83" s="407"/>
      <c r="M83" s="407"/>
      <c r="N83" s="408"/>
      <c r="O83" s="408"/>
      <c r="P83" s="408"/>
      <c r="Q83" s="408"/>
      <c r="R83" s="407"/>
      <c r="S83" s="407"/>
      <c r="T83" s="407"/>
      <c r="U83" s="408"/>
      <c r="V83" s="408"/>
    </row>
    <row r="84" spans="2:22" x14ac:dyDescent="0.3">
      <c r="B84" s="408"/>
      <c r="C84" s="407"/>
      <c r="D84" s="407"/>
      <c r="E84" s="406"/>
      <c r="F84" s="408"/>
      <c r="G84" s="406"/>
      <c r="H84" s="407"/>
      <c r="I84" s="407"/>
      <c r="J84" s="407"/>
      <c r="L84" s="407"/>
      <c r="M84" s="407"/>
      <c r="N84" s="408"/>
      <c r="O84" s="408"/>
      <c r="P84" s="408"/>
      <c r="Q84" s="408"/>
      <c r="R84" s="407"/>
      <c r="S84" s="407"/>
      <c r="T84" s="407"/>
      <c r="U84" s="408"/>
      <c r="V84" s="408"/>
    </row>
    <row r="85" spans="2:22" x14ac:dyDescent="0.3">
      <c r="B85" s="408"/>
      <c r="C85" s="407"/>
      <c r="D85" s="407"/>
      <c r="E85" s="406"/>
      <c r="F85" s="408"/>
      <c r="G85" s="406"/>
      <c r="H85" s="407"/>
      <c r="I85" s="407"/>
      <c r="J85" s="407"/>
      <c r="L85" s="407"/>
      <c r="M85" s="407"/>
      <c r="N85" s="408"/>
      <c r="O85" s="408"/>
      <c r="P85" s="408"/>
      <c r="Q85" s="408"/>
      <c r="R85" s="407"/>
      <c r="S85" s="407"/>
      <c r="T85" s="407"/>
      <c r="U85" s="408"/>
      <c r="V85" s="408"/>
    </row>
    <row r="86" spans="2:22" x14ac:dyDescent="0.3">
      <c r="B86" s="408"/>
      <c r="C86" s="407"/>
      <c r="D86" s="407"/>
      <c r="E86" s="406"/>
      <c r="F86" s="408"/>
      <c r="G86" s="406"/>
      <c r="H86" s="407"/>
      <c r="I86" s="407"/>
      <c r="J86" s="407"/>
      <c r="L86" s="407"/>
      <c r="M86" s="407"/>
      <c r="N86" s="408"/>
      <c r="O86" s="408"/>
      <c r="P86" s="408"/>
      <c r="Q86" s="408"/>
      <c r="R86" s="407"/>
      <c r="S86" s="407"/>
      <c r="T86" s="407"/>
      <c r="U86" s="408"/>
      <c r="V86" s="408"/>
    </row>
    <row r="87" spans="2:22" x14ac:dyDescent="0.3">
      <c r="B87" s="408"/>
      <c r="C87" s="407"/>
      <c r="D87" s="407"/>
      <c r="E87" s="406"/>
      <c r="F87" s="408"/>
      <c r="G87" s="406"/>
      <c r="H87" s="407"/>
      <c r="I87" s="407"/>
      <c r="J87" s="407"/>
      <c r="L87" s="407"/>
      <c r="M87" s="407"/>
      <c r="N87" s="408"/>
      <c r="O87" s="408"/>
      <c r="P87" s="408"/>
      <c r="Q87" s="408"/>
      <c r="R87" s="407"/>
      <c r="S87" s="407"/>
      <c r="T87" s="407"/>
      <c r="U87" s="408"/>
      <c r="V87" s="408"/>
    </row>
    <row r="88" spans="2:22" x14ac:dyDescent="0.3">
      <c r="B88" s="408"/>
      <c r="C88" s="407"/>
      <c r="D88" s="407"/>
      <c r="E88" s="406"/>
      <c r="F88" s="408"/>
      <c r="G88" s="406"/>
      <c r="H88" s="407"/>
      <c r="I88" s="407"/>
      <c r="J88" s="407"/>
      <c r="L88" s="407"/>
      <c r="M88" s="407"/>
      <c r="N88" s="408"/>
      <c r="O88" s="408"/>
      <c r="P88" s="408"/>
      <c r="Q88" s="408"/>
      <c r="R88" s="407"/>
      <c r="S88" s="407"/>
      <c r="T88" s="407"/>
      <c r="U88" s="408"/>
      <c r="V88" s="408"/>
    </row>
    <row r="89" spans="2:22" x14ac:dyDescent="0.3">
      <c r="B89" s="408"/>
      <c r="C89" s="407"/>
      <c r="D89" s="407"/>
      <c r="E89" s="406"/>
      <c r="F89" s="408"/>
      <c r="G89" s="406"/>
      <c r="H89" s="407"/>
      <c r="I89" s="407"/>
      <c r="J89" s="407"/>
      <c r="L89" s="407"/>
      <c r="M89" s="407"/>
      <c r="N89" s="408"/>
      <c r="O89" s="408"/>
      <c r="P89" s="408"/>
      <c r="Q89" s="408"/>
      <c r="R89" s="407"/>
      <c r="S89" s="407"/>
      <c r="T89" s="407"/>
      <c r="U89" s="408"/>
      <c r="V89" s="408"/>
    </row>
    <row r="90" spans="2:22" x14ac:dyDescent="0.3">
      <c r="B90" s="408"/>
      <c r="C90" s="407"/>
      <c r="D90" s="407"/>
      <c r="E90" s="406"/>
      <c r="F90" s="408"/>
      <c r="G90" s="406"/>
      <c r="H90" s="407"/>
      <c r="I90" s="407"/>
      <c r="J90" s="407"/>
      <c r="L90" s="407"/>
      <c r="M90" s="407"/>
      <c r="N90" s="408"/>
      <c r="O90" s="408"/>
      <c r="P90" s="408"/>
      <c r="Q90" s="408"/>
      <c r="R90" s="407"/>
      <c r="S90" s="407"/>
      <c r="T90" s="407"/>
      <c r="U90" s="408"/>
      <c r="V90" s="408"/>
    </row>
    <row r="91" spans="2:22" x14ac:dyDescent="0.3">
      <c r="B91" s="408"/>
      <c r="C91" s="407"/>
      <c r="D91" s="407"/>
      <c r="E91" s="406"/>
      <c r="F91" s="408"/>
      <c r="G91" s="406"/>
      <c r="H91" s="407"/>
      <c r="I91" s="407"/>
      <c r="J91" s="407"/>
      <c r="L91" s="407"/>
      <c r="M91" s="407"/>
      <c r="N91" s="408"/>
      <c r="O91" s="408"/>
      <c r="P91" s="408"/>
      <c r="Q91" s="408"/>
      <c r="R91" s="407"/>
      <c r="S91" s="407"/>
      <c r="T91" s="407"/>
      <c r="U91" s="408"/>
      <c r="V91" s="408"/>
    </row>
    <row r="92" spans="2:22" x14ac:dyDescent="0.3">
      <c r="B92" s="408"/>
      <c r="C92" s="407"/>
      <c r="D92" s="407"/>
      <c r="E92" s="406"/>
      <c r="F92" s="408"/>
      <c r="G92" s="406"/>
      <c r="H92" s="407"/>
      <c r="I92" s="407"/>
      <c r="J92" s="407"/>
      <c r="L92" s="407"/>
      <c r="M92" s="407"/>
      <c r="N92" s="408"/>
      <c r="O92" s="408"/>
      <c r="P92" s="408"/>
      <c r="Q92" s="408"/>
      <c r="R92" s="407"/>
      <c r="S92" s="407"/>
      <c r="T92" s="407"/>
      <c r="U92" s="408"/>
      <c r="V92" s="408"/>
    </row>
    <row r="93" spans="2:22" x14ac:dyDescent="0.3">
      <c r="B93" s="408"/>
      <c r="C93" s="407"/>
      <c r="D93" s="407"/>
      <c r="E93" s="406"/>
      <c r="F93" s="408"/>
      <c r="G93" s="406"/>
      <c r="H93" s="407"/>
      <c r="I93" s="407"/>
      <c r="J93" s="407"/>
      <c r="L93" s="407"/>
      <c r="M93" s="407"/>
      <c r="N93" s="408"/>
      <c r="O93" s="408"/>
      <c r="P93" s="408"/>
      <c r="Q93" s="408"/>
      <c r="R93" s="407"/>
      <c r="S93" s="407"/>
      <c r="T93" s="407"/>
      <c r="U93" s="408"/>
      <c r="V93" s="408"/>
    </row>
    <row r="94" spans="2:22" x14ac:dyDescent="0.3">
      <c r="B94" s="408"/>
      <c r="C94" s="407"/>
      <c r="D94" s="407"/>
      <c r="E94" s="406"/>
      <c r="F94" s="408"/>
      <c r="G94" s="406"/>
      <c r="H94" s="407"/>
      <c r="I94" s="407"/>
      <c r="J94" s="407"/>
      <c r="L94" s="407"/>
      <c r="M94" s="407"/>
      <c r="N94" s="408"/>
      <c r="O94" s="408"/>
      <c r="P94" s="408"/>
      <c r="Q94" s="408"/>
      <c r="R94" s="407"/>
      <c r="S94" s="407"/>
      <c r="T94" s="407"/>
      <c r="U94" s="408"/>
      <c r="V94" s="408"/>
    </row>
    <row r="95" spans="2:22" x14ac:dyDescent="0.3">
      <c r="B95" s="408"/>
      <c r="C95" s="407"/>
      <c r="D95" s="407"/>
      <c r="E95" s="406"/>
      <c r="F95" s="408"/>
      <c r="G95" s="406"/>
      <c r="H95" s="407"/>
      <c r="I95" s="407"/>
      <c r="J95" s="407"/>
      <c r="L95" s="407"/>
      <c r="M95" s="407"/>
      <c r="N95" s="408"/>
      <c r="O95" s="408"/>
      <c r="P95" s="408"/>
      <c r="Q95" s="408"/>
      <c r="R95" s="407"/>
      <c r="S95" s="407"/>
      <c r="T95" s="407"/>
      <c r="U95" s="408"/>
      <c r="V95" s="408"/>
    </row>
    <row r="96" spans="2:22" x14ac:dyDescent="0.3">
      <c r="B96" s="408"/>
      <c r="C96" s="407"/>
      <c r="D96" s="407"/>
      <c r="E96" s="406"/>
      <c r="F96" s="408"/>
      <c r="G96" s="406"/>
      <c r="H96" s="407"/>
      <c r="I96" s="407"/>
      <c r="J96" s="407"/>
      <c r="L96" s="407"/>
      <c r="M96" s="407"/>
      <c r="N96" s="408"/>
      <c r="O96" s="408"/>
      <c r="P96" s="408"/>
      <c r="Q96" s="408"/>
      <c r="R96" s="407"/>
      <c r="S96" s="407"/>
      <c r="T96" s="407"/>
      <c r="U96" s="408"/>
      <c r="V96" s="408"/>
    </row>
    <row r="97" spans="2:22" x14ac:dyDescent="0.3">
      <c r="B97" s="408"/>
      <c r="C97" s="407"/>
      <c r="D97" s="407"/>
      <c r="E97" s="406"/>
      <c r="F97" s="408"/>
      <c r="G97" s="406"/>
      <c r="H97" s="407"/>
      <c r="I97" s="407"/>
      <c r="J97" s="407"/>
      <c r="L97" s="407"/>
      <c r="M97" s="407"/>
      <c r="N97" s="408"/>
      <c r="O97" s="408"/>
      <c r="P97" s="408"/>
      <c r="Q97" s="408"/>
      <c r="R97" s="407"/>
      <c r="S97" s="407"/>
      <c r="T97" s="407"/>
      <c r="U97" s="408"/>
      <c r="V97" s="408"/>
    </row>
    <row r="98" spans="2:22" x14ac:dyDescent="0.3">
      <c r="B98" s="408"/>
      <c r="C98" s="407"/>
      <c r="D98" s="407"/>
      <c r="E98" s="406"/>
      <c r="F98" s="408"/>
      <c r="G98" s="406"/>
      <c r="H98" s="407"/>
      <c r="I98" s="407"/>
      <c r="J98" s="407"/>
      <c r="L98" s="407"/>
      <c r="M98" s="407"/>
      <c r="N98" s="408"/>
      <c r="O98" s="408"/>
      <c r="P98" s="408"/>
      <c r="Q98" s="408"/>
      <c r="R98" s="407"/>
      <c r="S98" s="407"/>
      <c r="T98" s="407"/>
      <c r="U98" s="408"/>
      <c r="V98" s="408"/>
    </row>
    <row r="99" spans="2:22" x14ac:dyDescent="0.3">
      <c r="B99" s="408"/>
      <c r="C99" s="407"/>
      <c r="D99" s="407"/>
      <c r="E99" s="406"/>
      <c r="F99" s="408"/>
      <c r="G99" s="406"/>
      <c r="H99" s="407"/>
      <c r="I99" s="407"/>
      <c r="J99" s="407"/>
      <c r="L99" s="407"/>
      <c r="M99" s="407"/>
      <c r="N99" s="408"/>
      <c r="O99" s="408"/>
      <c r="P99" s="408"/>
      <c r="Q99" s="408"/>
      <c r="R99" s="407"/>
      <c r="S99" s="407"/>
      <c r="T99" s="407"/>
      <c r="U99" s="408"/>
      <c r="V99" s="408"/>
    </row>
    <row r="100" spans="2:22" x14ac:dyDescent="0.3">
      <c r="B100" s="408"/>
      <c r="C100" s="407"/>
      <c r="D100" s="407"/>
      <c r="E100" s="406"/>
      <c r="F100" s="408"/>
      <c r="G100" s="406"/>
      <c r="H100" s="407"/>
      <c r="I100" s="407"/>
      <c r="J100" s="407"/>
      <c r="L100" s="407"/>
      <c r="M100" s="407"/>
      <c r="N100" s="408"/>
      <c r="O100" s="408"/>
      <c r="P100" s="408"/>
      <c r="Q100" s="408"/>
      <c r="R100" s="407"/>
      <c r="S100" s="407"/>
      <c r="T100" s="407"/>
      <c r="U100" s="408"/>
      <c r="V100" s="408"/>
    </row>
    <row r="101" spans="2:22" x14ac:dyDescent="0.3">
      <c r="B101" s="408"/>
      <c r="C101" s="407"/>
      <c r="D101" s="407"/>
      <c r="E101" s="406"/>
      <c r="F101" s="408"/>
      <c r="G101" s="406"/>
      <c r="H101" s="407"/>
      <c r="I101" s="407"/>
      <c r="J101" s="407"/>
      <c r="L101" s="407"/>
      <c r="M101" s="407"/>
      <c r="N101" s="408"/>
      <c r="O101" s="408"/>
      <c r="P101" s="408"/>
      <c r="Q101" s="408"/>
      <c r="R101" s="407"/>
      <c r="S101" s="407"/>
      <c r="T101" s="407"/>
      <c r="U101" s="408"/>
      <c r="V101" s="408"/>
    </row>
    <row r="102" spans="2:22" x14ac:dyDescent="0.3">
      <c r="B102" s="408"/>
      <c r="C102" s="407"/>
      <c r="D102" s="407"/>
      <c r="E102" s="406"/>
      <c r="F102" s="408"/>
      <c r="G102" s="406"/>
      <c r="H102" s="407"/>
      <c r="I102" s="407"/>
      <c r="J102" s="407"/>
      <c r="L102" s="407"/>
      <c r="M102" s="407"/>
      <c r="N102" s="408"/>
      <c r="O102" s="408"/>
      <c r="P102" s="408"/>
      <c r="Q102" s="408"/>
      <c r="R102" s="407"/>
      <c r="S102" s="407"/>
      <c r="T102" s="407"/>
      <c r="U102" s="408"/>
      <c r="V102" s="408"/>
    </row>
    <row r="103" spans="2:22" x14ac:dyDescent="0.3">
      <c r="B103" s="408"/>
      <c r="C103" s="407"/>
      <c r="D103" s="407"/>
      <c r="E103" s="406"/>
      <c r="F103" s="408"/>
      <c r="G103" s="406"/>
      <c r="H103" s="407"/>
      <c r="I103" s="407"/>
      <c r="J103" s="407"/>
      <c r="L103" s="407"/>
      <c r="M103" s="407"/>
      <c r="N103" s="408"/>
      <c r="O103" s="408"/>
      <c r="P103" s="408"/>
      <c r="Q103" s="408"/>
      <c r="R103" s="407"/>
      <c r="S103" s="407"/>
      <c r="T103" s="407"/>
      <c r="U103" s="408"/>
      <c r="V103" s="408"/>
    </row>
    <row r="104" spans="2:22" x14ac:dyDescent="0.3">
      <c r="B104" s="408"/>
      <c r="C104" s="407"/>
      <c r="D104" s="407"/>
      <c r="E104" s="406"/>
      <c r="F104" s="408"/>
      <c r="G104" s="406"/>
      <c r="H104" s="407"/>
      <c r="I104" s="407"/>
      <c r="J104" s="407"/>
      <c r="L104" s="407"/>
      <c r="M104" s="407"/>
      <c r="N104" s="408"/>
      <c r="O104" s="408"/>
      <c r="P104" s="408"/>
      <c r="Q104" s="408"/>
      <c r="R104" s="407"/>
      <c r="S104" s="407"/>
      <c r="T104" s="407"/>
      <c r="U104" s="408"/>
      <c r="V104" s="408"/>
    </row>
    <row r="105" spans="2:22" x14ac:dyDescent="0.3">
      <c r="B105" s="408"/>
      <c r="C105" s="407"/>
      <c r="D105" s="407"/>
      <c r="E105" s="406"/>
      <c r="F105" s="408"/>
      <c r="G105" s="406"/>
      <c r="H105" s="407"/>
      <c r="I105" s="407"/>
      <c r="J105" s="407"/>
      <c r="L105" s="407"/>
      <c r="M105" s="407"/>
      <c r="N105" s="408"/>
      <c r="O105" s="408"/>
      <c r="P105" s="408"/>
      <c r="Q105" s="408"/>
      <c r="R105" s="407"/>
      <c r="S105" s="407"/>
      <c r="T105" s="407"/>
      <c r="U105" s="408"/>
      <c r="V105" s="408"/>
    </row>
    <row r="106" spans="2:22" x14ac:dyDescent="0.3">
      <c r="B106" s="408"/>
      <c r="C106" s="407"/>
      <c r="D106" s="407"/>
      <c r="E106" s="406"/>
      <c r="F106" s="408"/>
      <c r="G106" s="406"/>
      <c r="H106" s="407"/>
      <c r="I106" s="407"/>
      <c r="J106" s="407"/>
      <c r="L106" s="407"/>
      <c r="M106" s="407"/>
      <c r="N106" s="408"/>
      <c r="O106" s="408"/>
      <c r="P106" s="408"/>
      <c r="Q106" s="408"/>
      <c r="R106" s="407"/>
      <c r="S106" s="407"/>
      <c r="T106" s="407"/>
      <c r="U106" s="408"/>
      <c r="V106" s="408"/>
    </row>
    <row r="107" spans="2:22" x14ac:dyDescent="0.3">
      <c r="B107" s="408"/>
      <c r="C107" s="407"/>
      <c r="D107" s="407"/>
      <c r="E107" s="406"/>
      <c r="F107" s="408"/>
      <c r="G107" s="406"/>
      <c r="H107" s="407"/>
      <c r="I107" s="407"/>
      <c r="J107" s="407"/>
      <c r="L107" s="407"/>
      <c r="M107" s="407"/>
      <c r="N107" s="408"/>
      <c r="O107" s="408"/>
      <c r="P107" s="408"/>
      <c r="Q107" s="408"/>
      <c r="R107" s="407"/>
      <c r="S107" s="407"/>
      <c r="T107" s="407"/>
      <c r="U107" s="408"/>
      <c r="V107" s="408"/>
    </row>
    <row r="108" spans="2:22" x14ac:dyDescent="0.3">
      <c r="B108" s="408"/>
      <c r="C108" s="407"/>
      <c r="D108" s="407"/>
      <c r="E108" s="406"/>
      <c r="F108" s="408"/>
      <c r="G108" s="406"/>
      <c r="H108" s="407"/>
      <c r="I108" s="407"/>
      <c r="J108" s="407"/>
      <c r="L108" s="407"/>
      <c r="M108" s="407"/>
      <c r="N108" s="408"/>
      <c r="O108" s="408"/>
      <c r="P108" s="408"/>
      <c r="Q108" s="408"/>
      <c r="R108" s="407"/>
      <c r="S108" s="407"/>
      <c r="T108" s="407"/>
      <c r="U108" s="408"/>
      <c r="V108" s="408"/>
    </row>
    <row r="109" spans="2:22" x14ac:dyDescent="0.3">
      <c r="B109" s="408"/>
      <c r="C109" s="407"/>
      <c r="D109" s="407"/>
      <c r="E109" s="406"/>
      <c r="F109" s="408"/>
      <c r="G109" s="406"/>
      <c r="H109" s="407"/>
      <c r="I109" s="407"/>
      <c r="J109" s="407"/>
      <c r="L109" s="407"/>
      <c r="M109" s="407"/>
      <c r="N109" s="408"/>
      <c r="O109" s="408"/>
      <c r="P109" s="408"/>
      <c r="Q109" s="408"/>
      <c r="R109" s="407"/>
      <c r="S109" s="407"/>
      <c r="T109" s="407"/>
      <c r="U109" s="408"/>
      <c r="V109" s="408"/>
    </row>
    <row r="110" spans="2:22" x14ac:dyDescent="0.3">
      <c r="B110" s="408"/>
      <c r="C110" s="407"/>
      <c r="D110" s="407"/>
      <c r="E110" s="406"/>
      <c r="F110" s="408"/>
      <c r="G110" s="406"/>
      <c r="H110" s="407"/>
      <c r="I110" s="407"/>
      <c r="J110" s="407"/>
      <c r="L110" s="407"/>
      <c r="M110" s="407"/>
      <c r="N110" s="408"/>
      <c r="O110" s="408"/>
      <c r="P110" s="408"/>
      <c r="Q110" s="408"/>
      <c r="R110" s="407"/>
      <c r="S110" s="407"/>
      <c r="T110" s="407"/>
      <c r="U110" s="408"/>
      <c r="V110" s="408"/>
    </row>
    <row r="111" spans="2:22" x14ac:dyDescent="0.3">
      <c r="B111" s="408"/>
      <c r="C111" s="407"/>
      <c r="D111" s="407"/>
      <c r="E111" s="406"/>
      <c r="F111" s="408"/>
      <c r="G111" s="406"/>
      <c r="H111" s="407"/>
      <c r="I111" s="407"/>
      <c r="J111" s="407"/>
      <c r="L111" s="407"/>
      <c r="M111" s="407"/>
      <c r="N111" s="408"/>
      <c r="O111" s="408"/>
      <c r="P111" s="408"/>
      <c r="Q111" s="408"/>
      <c r="R111" s="407"/>
      <c r="S111" s="407"/>
      <c r="T111" s="407"/>
      <c r="U111" s="408"/>
      <c r="V111" s="408"/>
    </row>
    <row r="112" spans="2:22" x14ac:dyDescent="0.3">
      <c r="B112" s="408"/>
      <c r="C112" s="407"/>
      <c r="D112" s="407"/>
      <c r="E112" s="406"/>
      <c r="F112" s="408"/>
      <c r="G112" s="406"/>
      <c r="H112" s="407"/>
      <c r="I112" s="407"/>
      <c r="J112" s="407"/>
      <c r="L112" s="407"/>
      <c r="M112" s="407"/>
      <c r="N112" s="408"/>
      <c r="O112" s="408"/>
      <c r="P112" s="408"/>
      <c r="Q112" s="408"/>
      <c r="R112" s="407"/>
      <c r="S112" s="407"/>
      <c r="T112" s="407"/>
      <c r="U112" s="408"/>
      <c r="V112" s="408"/>
    </row>
    <row r="113" spans="2:22" x14ac:dyDescent="0.3">
      <c r="B113" s="408"/>
      <c r="C113" s="407"/>
      <c r="D113" s="407"/>
      <c r="E113" s="406"/>
      <c r="F113" s="408"/>
      <c r="G113" s="406"/>
      <c r="H113" s="407"/>
      <c r="I113" s="407"/>
      <c r="J113" s="407"/>
      <c r="L113" s="407"/>
      <c r="M113" s="407"/>
      <c r="N113" s="408"/>
      <c r="O113" s="408"/>
      <c r="P113" s="408"/>
      <c r="Q113" s="408"/>
      <c r="R113" s="407"/>
      <c r="S113" s="407"/>
      <c r="T113" s="407"/>
      <c r="U113" s="408"/>
      <c r="V113" s="408"/>
    </row>
    <row r="114" spans="2:22" x14ac:dyDescent="0.3">
      <c r="B114" s="408"/>
      <c r="C114" s="407"/>
      <c r="D114" s="407"/>
      <c r="E114" s="406"/>
      <c r="F114" s="408"/>
      <c r="G114" s="406"/>
      <c r="H114" s="407"/>
      <c r="I114" s="407"/>
      <c r="J114" s="407"/>
      <c r="L114" s="407"/>
      <c r="M114" s="407"/>
      <c r="N114" s="408"/>
      <c r="O114" s="408"/>
      <c r="P114" s="408"/>
      <c r="Q114" s="408"/>
      <c r="R114" s="407"/>
      <c r="S114" s="407"/>
      <c r="T114" s="407"/>
      <c r="U114" s="408"/>
      <c r="V114" s="408"/>
    </row>
    <row r="115" spans="2:22" x14ac:dyDescent="0.3">
      <c r="B115" s="408"/>
      <c r="C115" s="407"/>
      <c r="D115" s="407"/>
      <c r="E115" s="406"/>
      <c r="F115" s="408"/>
      <c r="G115" s="406"/>
      <c r="H115" s="407"/>
      <c r="I115" s="407"/>
      <c r="J115" s="407"/>
      <c r="L115" s="407"/>
      <c r="M115" s="407"/>
      <c r="N115" s="408"/>
      <c r="O115" s="408"/>
      <c r="P115" s="408"/>
      <c r="Q115" s="408"/>
      <c r="R115" s="407"/>
      <c r="S115" s="407"/>
      <c r="T115" s="407"/>
      <c r="U115" s="408"/>
      <c r="V115" s="408"/>
    </row>
    <row r="116" spans="2:22" x14ac:dyDescent="0.3">
      <c r="B116" s="408"/>
      <c r="C116" s="407"/>
      <c r="D116" s="407"/>
      <c r="E116" s="406"/>
      <c r="F116" s="408"/>
      <c r="G116" s="406"/>
      <c r="H116" s="407"/>
      <c r="I116" s="407"/>
      <c r="J116" s="407"/>
      <c r="L116" s="407"/>
      <c r="M116" s="407"/>
      <c r="N116" s="408"/>
      <c r="O116" s="408"/>
      <c r="P116" s="408"/>
      <c r="Q116" s="408"/>
      <c r="R116" s="407"/>
      <c r="S116" s="407"/>
      <c r="T116" s="407"/>
      <c r="U116" s="408"/>
      <c r="V116" s="408"/>
    </row>
    <row r="117" spans="2:22" x14ac:dyDescent="0.3">
      <c r="B117" s="408"/>
      <c r="C117" s="407"/>
      <c r="D117" s="407"/>
      <c r="E117" s="406"/>
      <c r="F117" s="408"/>
      <c r="G117" s="406"/>
      <c r="H117" s="407"/>
      <c r="I117" s="407"/>
      <c r="J117" s="407"/>
      <c r="L117" s="407"/>
      <c r="M117" s="407"/>
      <c r="N117" s="408"/>
      <c r="O117" s="408"/>
      <c r="P117" s="408"/>
      <c r="Q117" s="408"/>
      <c r="R117" s="407"/>
      <c r="S117" s="407"/>
      <c r="T117" s="407"/>
      <c r="U117" s="408"/>
      <c r="V117" s="408"/>
    </row>
    <row r="118" spans="2:22" x14ac:dyDescent="0.3">
      <c r="B118" s="408"/>
      <c r="C118" s="407"/>
      <c r="D118" s="407"/>
      <c r="E118" s="406"/>
      <c r="F118" s="408"/>
      <c r="G118" s="406"/>
      <c r="H118" s="407"/>
      <c r="I118" s="407"/>
      <c r="J118" s="407"/>
      <c r="L118" s="407"/>
      <c r="M118" s="407"/>
      <c r="N118" s="408"/>
      <c r="O118" s="408"/>
      <c r="P118" s="408"/>
      <c r="Q118" s="408"/>
      <c r="R118" s="407"/>
      <c r="S118" s="407"/>
      <c r="T118" s="407"/>
      <c r="U118" s="408"/>
      <c r="V118" s="408"/>
    </row>
    <row r="119" spans="2:22" x14ac:dyDescent="0.3">
      <c r="B119" s="408"/>
      <c r="C119" s="407"/>
      <c r="D119" s="407"/>
      <c r="E119" s="406"/>
      <c r="F119" s="408"/>
      <c r="G119" s="406"/>
      <c r="H119" s="407"/>
      <c r="I119" s="407"/>
      <c r="J119" s="407"/>
      <c r="L119" s="407"/>
      <c r="M119" s="407"/>
      <c r="N119" s="408"/>
      <c r="O119" s="408"/>
      <c r="P119" s="408"/>
      <c r="Q119" s="408"/>
      <c r="R119" s="407"/>
      <c r="S119" s="407"/>
      <c r="T119" s="407"/>
      <c r="U119" s="408"/>
      <c r="V119" s="408"/>
    </row>
    <row r="120" spans="2:22" x14ac:dyDescent="0.3">
      <c r="B120" s="408"/>
      <c r="C120" s="407"/>
      <c r="D120" s="407"/>
      <c r="E120" s="406"/>
      <c r="F120" s="408"/>
      <c r="G120" s="406"/>
      <c r="H120" s="407"/>
      <c r="I120" s="407"/>
      <c r="J120" s="407"/>
      <c r="L120" s="407"/>
      <c r="M120" s="407"/>
      <c r="N120" s="408"/>
      <c r="O120" s="408"/>
      <c r="P120" s="408"/>
      <c r="Q120" s="408"/>
      <c r="R120" s="407"/>
      <c r="S120" s="407"/>
      <c r="T120" s="407"/>
      <c r="U120" s="408"/>
      <c r="V120" s="408"/>
    </row>
    <row r="121" spans="2:22" x14ac:dyDescent="0.3">
      <c r="B121" s="408"/>
      <c r="C121" s="407"/>
      <c r="D121" s="407"/>
      <c r="E121" s="406"/>
      <c r="F121" s="408"/>
      <c r="G121" s="406"/>
      <c r="H121" s="407"/>
      <c r="I121" s="407"/>
      <c r="J121" s="407"/>
      <c r="L121" s="407"/>
      <c r="M121" s="407"/>
      <c r="N121" s="408"/>
      <c r="O121" s="408"/>
      <c r="P121" s="408"/>
      <c r="Q121" s="408"/>
      <c r="R121" s="407"/>
      <c r="S121" s="407"/>
      <c r="T121" s="407"/>
      <c r="U121" s="408"/>
      <c r="V121" s="408"/>
    </row>
    <row r="122" spans="2:22" x14ac:dyDescent="0.3">
      <c r="B122" s="408"/>
      <c r="C122" s="407"/>
      <c r="D122" s="407"/>
      <c r="E122" s="406"/>
      <c r="F122" s="408"/>
      <c r="G122" s="406"/>
      <c r="H122" s="407"/>
      <c r="I122" s="407"/>
      <c r="J122" s="407"/>
      <c r="L122" s="407"/>
      <c r="M122" s="407"/>
      <c r="N122" s="408"/>
      <c r="O122" s="408"/>
      <c r="P122" s="408"/>
      <c r="Q122" s="408"/>
      <c r="R122" s="407"/>
      <c r="S122" s="407"/>
      <c r="T122" s="407"/>
      <c r="U122" s="408"/>
      <c r="V122" s="408"/>
    </row>
    <row r="123" spans="2:22" x14ac:dyDescent="0.3">
      <c r="B123" s="408"/>
      <c r="C123" s="407"/>
      <c r="D123" s="407"/>
      <c r="E123" s="406"/>
      <c r="F123" s="408"/>
      <c r="G123" s="406"/>
      <c r="H123" s="407"/>
      <c r="I123" s="407"/>
      <c r="J123" s="407"/>
      <c r="L123" s="407"/>
      <c r="M123" s="407"/>
      <c r="N123" s="408"/>
      <c r="O123" s="408"/>
      <c r="P123" s="408"/>
      <c r="Q123" s="408"/>
      <c r="R123" s="407"/>
      <c r="S123" s="407"/>
      <c r="T123" s="407"/>
      <c r="U123" s="408"/>
      <c r="V123" s="408"/>
    </row>
    <row r="124" spans="2:22" x14ac:dyDescent="0.3">
      <c r="B124" s="408"/>
      <c r="C124" s="407"/>
      <c r="D124" s="407"/>
      <c r="E124" s="406"/>
      <c r="F124" s="408"/>
      <c r="G124" s="406"/>
      <c r="H124" s="407"/>
      <c r="I124" s="407"/>
      <c r="J124" s="407"/>
      <c r="L124" s="407"/>
      <c r="M124" s="407"/>
      <c r="N124" s="408"/>
      <c r="O124" s="408"/>
      <c r="P124" s="408"/>
      <c r="Q124" s="408"/>
      <c r="R124" s="407"/>
      <c r="S124" s="407"/>
      <c r="T124" s="407"/>
      <c r="U124" s="408"/>
      <c r="V124" s="408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D8B1-A21A-41EA-906B-B8412F6A9F3D}">
  <dimension ref="B1:L25"/>
  <sheetViews>
    <sheetView workbookViewId="0">
      <selection activeCell="B2" sqref="B2:G25"/>
    </sheetView>
  </sheetViews>
  <sheetFormatPr defaultRowHeight="14.4" x14ac:dyDescent="0.3"/>
  <cols>
    <col min="2" max="2" width="11.88671875" bestFit="1" customWidth="1"/>
    <col min="3" max="3" width="14.109375" bestFit="1" customWidth="1"/>
    <col min="4" max="4" width="47.109375" bestFit="1" customWidth="1"/>
    <col min="5" max="5" width="19.109375" customWidth="1"/>
    <col min="6" max="6" width="9.33203125" bestFit="1" customWidth="1"/>
    <col min="7" max="7" width="18.5546875" bestFit="1" customWidth="1"/>
    <col min="8" max="8" width="14.88671875" bestFit="1" customWidth="1"/>
    <col min="9" max="9" width="11.33203125" customWidth="1"/>
    <col min="10" max="10" width="10.5546875" bestFit="1" customWidth="1"/>
  </cols>
  <sheetData>
    <row r="1" spans="2:12" ht="15" thickBot="1" x14ac:dyDescent="0.35"/>
    <row r="2" spans="2:12" x14ac:dyDescent="0.3">
      <c r="B2" s="248" t="s">
        <v>438</v>
      </c>
      <c r="C2" s="249" t="s">
        <v>12</v>
      </c>
      <c r="D2" s="250" t="s">
        <v>15</v>
      </c>
      <c r="E2" s="250" t="s">
        <v>980</v>
      </c>
      <c r="F2" s="282" t="s">
        <v>981</v>
      </c>
      <c r="G2" s="251" t="s">
        <v>1045</v>
      </c>
      <c r="H2" s="283" t="s">
        <v>989</v>
      </c>
      <c r="I2" s="297" t="s">
        <v>988</v>
      </c>
    </row>
    <row r="3" spans="2:12" x14ac:dyDescent="0.3">
      <c r="B3" s="284">
        <v>15000200</v>
      </c>
      <c r="C3" s="253">
        <v>7899470807362</v>
      </c>
      <c r="D3" s="285" t="s">
        <v>230</v>
      </c>
      <c r="E3" s="286">
        <v>0.34749999999999998</v>
      </c>
      <c r="F3" s="287">
        <v>3.53</v>
      </c>
      <c r="G3" s="254">
        <v>3.9222222222222221</v>
      </c>
      <c r="H3" s="288">
        <v>0.18590000000000001</v>
      </c>
      <c r="I3" s="298">
        <f>H3+G3</f>
        <v>4.1081222222222218</v>
      </c>
      <c r="J3" s="296">
        <f>I3/E3-1</f>
        <v>10.821934452438049</v>
      </c>
      <c r="K3" s="296">
        <f>H3/I3</f>
        <v>4.5251818213782463E-2</v>
      </c>
      <c r="L3" s="290"/>
    </row>
    <row r="4" spans="2:12" x14ac:dyDescent="0.3">
      <c r="B4" s="284">
        <v>15000208</v>
      </c>
      <c r="C4" s="253">
        <v>7899470807638</v>
      </c>
      <c r="D4" s="285" t="s">
        <v>406</v>
      </c>
      <c r="E4" s="286">
        <v>0.34860000000000002</v>
      </c>
      <c r="F4" s="287">
        <v>6.67</v>
      </c>
      <c r="G4" s="254">
        <v>7.4111111111111105</v>
      </c>
      <c r="H4" s="288">
        <v>0.35099999999999998</v>
      </c>
      <c r="I4" s="298">
        <f t="shared" ref="I4:I22" si="0">H4+G4</f>
        <v>7.7621111111111105</v>
      </c>
      <c r="J4" s="296">
        <f t="shared" ref="J4:J22" si="1">I4/E4-1</f>
        <v>21.266526423152925</v>
      </c>
      <c r="K4" s="296">
        <f t="shared" ref="K4:K22" si="2">H4/I4</f>
        <v>4.5219656737141956E-2</v>
      </c>
    </row>
    <row r="5" spans="2:12" x14ac:dyDescent="0.3">
      <c r="B5" s="284">
        <v>15000343</v>
      </c>
      <c r="C5" s="253">
        <v>7899470808093</v>
      </c>
      <c r="D5" s="285" t="s">
        <v>418</v>
      </c>
      <c r="E5" s="286">
        <v>0.34749999999999998</v>
      </c>
      <c r="F5" s="287">
        <v>3.53</v>
      </c>
      <c r="G5" s="254">
        <v>3.9222222222222221</v>
      </c>
      <c r="H5" s="288">
        <v>0.18590000000000001</v>
      </c>
      <c r="I5" s="298">
        <f t="shared" si="0"/>
        <v>4.1081222222222218</v>
      </c>
      <c r="J5" s="296">
        <f t="shared" si="1"/>
        <v>10.821934452438049</v>
      </c>
      <c r="K5" s="296">
        <f t="shared" si="2"/>
        <v>4.5251818213782463E-2</v>
      </c>
    </row>
    <row r="6" spans="2:12" x14ac:dyDescent="0.3">
      <c r="B6" s="252">
        <v>15000080</v>
      </c>
      <c r="C6" s="253">
        <v>7898133139253</v>
      </c>
      <c r="D6" s="289" t="s">
        <v>321</v>
      </c>
      <c r="E6" s="286">
        <v>0.1416467433001124</v>
      </c>
      <c r="F6" s="287">
        <v>5.3932800000000007</v>
      </c>
      <c r="G6" s="254">
        <v>5.9925333333333342</v>
      </c>
      <c r="H6" s="288">
        <v>0.2525</v>
      </c>
      <c r="I6" s="298">
        <f t="shared" si="0"/>
        <v>6.2450333333333345</v>
      </c>
      <c r="J6" s="296">
        <f t="shared" si="1"/>
        <v>43.088788685397041</v>
      </c>
      <c r="K6" s="296">
        <f t="shared" si="2"/>
        <v>4.0432130066025793E-2</v>
      </c>
    </row>
    <row r="7" spans="2:12" x14ac:dyDescent="0.3">
      <c r="B7" s="252">
        <v>15000081</v>
      </c>
      <c r="C7" s="253">
        <v>7898133139246</v>
      </c>
      <c r="D7" s="289" t="s">
        <v>322</v>
      </c>
      <c r="E7" s="286">
        <v>0.1416467433001124</v>
      </c>
      <c r="F7" s="287">
        <v>5.3932800000000007</v>
      </c>
      <c r="G7" s="254">
        <v>5.9925333333333342</v>
      </c>
      <c r="H7" s="288">
        <v>0.2525</v>
      </c>
      <c r="I7" s="298">
        <f t="shared" si="0"/>
        <v>6.2450333333333345</v>
      </c>
      <c r="J7" s="296">
        <f t="shared" si="1"/>
        <v>43.088788685397041</v>
      </c>
      <c r="K7" s="296">
        <f t="shared" si="2"/>
        <v>4.0432130066025793E-2</v>
      </c>
    </row>
    <row r="8" spans="2:12" x14ac:dyDescent="0.3">
      <c r="B8" s="252">
        <v>15000082</v>
      </c>
      <c r="C8" s="253">
        <v>7898133139277</v>
      </c>
      <c r="D8" s="289" t="s">
        <v>323</v>
      </c>
      <c r="E8" s="286">
        <v>0.1416467433001124</v>
      </c>
      <c r="F8" s="287">
        <v>5.3932800000000007</v>
      </c>
      <c r="G8" s="254">
        <v>5.9925333333333342</v>
      </c>
      <c r="H8" s="288">
        <v>0.2525</v>
      </c>
      <c r="I8" s="298">
        <f t="shared" si="0"/>
        <v>6.2450333333333345</v>
      </c>
      <c r="J8" s="296">
        <f t="shared" si="1"/>
        <v>43.088788685397041</v>
      </c>
      <c r="K8" s="296">
        <f t="shared" si="2"/>
        <v>4.0432130066025793E-2</v>
      </c>
    </row>
    <row r="9" spans="2:12" x14ac:dyDescent="0.3">
      <c r="B9" s="252">
        <v>15000083</v>
      </c>
      <c r="C9" s="253">
        <v>7898133139260</v>
      </c>
      <c r="D9" s="289" t="s">
        <v>324</v>
      </c>
      <c r="E9" s="286">
        <v>0.1416467433001124</v>
      </c>
      <c r="F9" s="287">
        <v>5.3932800000000007</v>
      </c>
      <c r="G9" s="254">
        <v>5.9925333333333342</v>
      </c>
      <c r="H9" s="288">
        <v>0.2525</v>
      </c>
      <c r="I9" s="298">
        <f t="shared" si="0"/>
        <v>6.2450333333333345</v>
      </c>
      <c r="J9" s="296">
        <f t="shared" si="1"/>
        <v>43.088788685397041</v>
      </c>
      <c r="K9" s="296">
        <f t="shared" si="2"/>
        <v>4.0432130066025793E-2</v>
      </c>
    </row>
    <row r="10" spans="2:12" x14ac:dyDescent="0.3">
      <c r="B10" s="252">
        <v>15000084</v>
      </c>
      <c r="C10" s="253">
        <v>7898133139239</v>
      </c>
      <c r="D10" s="289" t="s">
        <v>325</v>
      </c>
      <c r="E10" s="286">
        <v>0.1416467433001124</v>
      </c>
      <c r="F10" s="287">
        <v>5.3932800000000007</v>
      </c>
      <c r="G10" s="254">
        <v>5.9925333333333342</v>
      </c>
      <c r="H10" s="288">
        <v>0.2525</v>
      </c>
      <c r="I10" s="298">
        <f t="shared" si="0"/>
        <v>6.2450333333333345</v>
      </c>
      <c r="J10" s="296">
        <f t="shared" si="1"/>
        <v>43.088788685397041</v>
      </c>
      <c r="K10" s="296">
        <f t="shared" si="2"/>
        <v>4.0432130066025793E-2</v>
      </c>
    </row>
    <row r="11" spans="2:12" x14ac:dyDescent="0.3">
      <c r="B11" s="252">
        <v>15000135</v>
      </c>
      <c r="C11" s="253">
        <v>7898133137969</v>
      </c>
      <c r="D11" s="289" t="s">
        <v>340</v>
      </c>
      <c r="E11" s="286">
        <v>0.28238063743724584</v>
      </c>
      <c r="F11" s="287">
        <v>1.69</v>
      </c>
      <c r="G11" s="254">
        <v>1.8777777777777778</v>
      </c>
      <c r="H11" s="288">
        <v>8.8900000000000007E-2</v>
      </c>
      <c r="I11" s="298">
        <f t="shared" si="0"/>
        <v>1.9666777777777777</v>
      </c>
      <c r="J11" s="296">
        <f t="shared" si="1"/>
        <v>5.9646339622518827</v>
      </c>
      <c r="K11" s="296">
        <f t="shared" si="2"/>
        <v>4.5203134445568109E-2</v>
      </c>
    </row>
    <row r="12" spans="2:12" x14ac:dyDescent="0.3">
      <c r="B12" s="252">
        <v>15000247</v>
      </c>
      <c r="C12" s="253">
        <v>7899898601221</v>
      </c>
      <c r="D12" s="285" t="s">
        <v>982</v>
      </c>
      <c r="E12" s="286">
        <v>0.33525452820283475</v>
      </c>
      <c r="F12" s="287">
        <v>24.536125949999999</v>
      </c>
      <c r="G12" s="254">
        <v>27.262362166666666</v>
      </c>
      <c r="H12" s="288">
        <v>1.0489999999999999</v>
      </c>
      <c r="I12" s="298">
        <f t="shared" si="0"/>
        <v>28.311362166666665</v>
      </c>
      <c r="J12" s="296">
        <f t="shared" si="1"/>
        <v>83.447366955586077</v>
      </c>
      <c r="K12" s="296">
        <f t="shared" si="2"/>
        <v>3.7052261697074942E-2</v>
      </c>
    </row>
    <row r="13" spans="2:12" x14ac:dyDescent="0.3">
      <c r="B13" s="252">
        <v>15000117</v>
      </c>
      <c r="C13" s="253">
        <v>7899470802565</v>
      </c>
      <c r="D13" s="285" t="s">
        <v>311</v>
      </c>
      <c r="E13" s="286">
        <v>0.29599999999999999</v>
      </c>
      <c r="F13" s="287">
        <v>5.59</v>
      </c>
      <c r="G13" s="254">
        <v>6.2111111111111104</v>
      </c>
      <c r="H13" s="288">
        <v>0.29449999999999998</v>
      </c>
      <c r="I13" s="298">
        <f t="shared" si="0"/>
        <v>6.5056111111111106</v>
      </c>
      <c r="J13" s="296">
        <f t="shared" si="1"/>
        <v>20.978415915915914</v>
      </c>
      <c r="K13" s="296">
        <f t="shared" si="2"/>
        <v>4.5268614273148822E-2</v>
      </c>
    </row>
    <row r="14" spans="2:12" x14ac:dyDescent="0.3">
      <c r="B14" s="252">
        <v>15000399</v>
      </c>
      <c r="C14" s="253">
        <v>7899898601948</v>
      </c>
      <c r="D14" s="285" t="s">
        <v>415</v>
      </c>
      <c r="E14" s="286">
        <v>0.45748931984873409</v>
      </c>
      <c r="F14" s="287">
        <v>4.9072251900000001</v>
      </c>
      <c r="G14" s="254">
        <v>5.452472433333333</v>
      </c>
      <c r="H14" s="288">
        <v>0.21</v>
      </c>
      <c r="I14" s="298">
        <f t="shared" si="0"/>
        <v>5.6624724333333329</v>
      </c>
      <c r="J14" s="296">
        <f t="shared" si="1"/>
        <v>11.377277867832179</v>
      </c>
      <c r="K14" s="296">
        <f t="shared" si="2"/>
        <v>3.7086273261798308E-2</v>
      </c>
    </row>
    <row r="15" spans="2:12" x14ac:dyDescent="0.3">
      <c r="B15" s="252">
        <v>15000382</v>
      </c>
      <c r="C15" s="253">
        <v>7899898601894</v>
      </c>
      <c r="D15" s="285" t="s">
        <v>414</v>
      </c>
      <c r="E15" s="286">
        <v>0.38957946042389613</v>
      </c>
      <c r="F15" s="287">
        <v>7.3669871900000006</v>
      </c>
      <c r="G15" s="254">
        <v>8.1855413222222229</v>
      </c>
      <c r="H15" s="288">
        <v>0.315</v>
      </c>
      <c r="I15" s="298">
        <f t="shared" si="0"/>
        <v>8.5005413222222224</v>
      </c>
      <c r="J15" s="296">
        <f t="shared" si="1"/>
        <v>20.819788222338257</v>
      </c>
      <c r="K15" s="296">
        <f t="shared" si="2"/>
        <v>3.7056463589739047E-2</v>
      </c>
    </row>
    <row r="16" spans="2:12" x14ac:dyDescent="0.3">
      <c r="B16" s="252">
        <v>15000400</v>
      </c>
      <c r="C16" s="253">
        <v>7899898601955</v>
      </c>
      <c r="D16" s="285" t="s">
        <v>416</v>
      </c>
      <c r="E16" s="286">
        <v>0.34622377384746461</v>
      </c>
      <c r="F16" s="287">
        <v>7.3669871900000006</v>
      </c>
      <c r="G16" s="254">
        <v>8.1855413222222229</v>
      </c>
      <c r="H16" s="288">
        <v>0.315</v>
      </c>
      <c r="I16" s="298">
        <f t="shared" si="0"/>
        <v>8.5005413222222224</v>
      </c>
      <c r="J16" s="296">
        <f t="shared" si="1"/>
        <v>23.552159511632194</v>
      </c>
      <c r="K16" s="296">
        <f t="shared" si="2"/>
        <v>3.7056463589739047E-2</v>
      </c>
    </row>
    <row r="17" spans="2:11" x14ac:dyDescent="0.3">
      <c r="B17" s="252">
        <v>15000432</v>
      </c>
      <c r="C17" s="253">
        <v>7899898602044</v>
      </c>
      <c r="D17" s="285" t="s">
        <v>498</v>
      </c>
      <c r="E17" s="286">
        <v>0.34622377384746461</v>
      </c>
      <c r="F17" s="287">
        <v>7.3669871900000006</v>
      </c>
      <c r="G17" s="254">
        <v>8.1855413222222229</v>
      </c>
      <c r="H17" s="288">
        <v>0.315</v>
      </c>
      <c r="I17" s="298">
        <f t="shared" si="0"/>
        <v>8.5005413222222224</v>
      </c>
      <c r="J17" s="296">
        <f t="shared" si="1"/>
        <v>23.552159511632194</v>
      </c>
      <c r="K17" s="296">
        <f t="shared" si="2"/>
        <v>3.7056463589739047E-2</v>
      </c>
    </row>
    <row r="18" spans="2:11" x14ac:dyDescent="0.3">
      <c r="B18" s="252">
        <v>15000431</v>
      </c>
      <c r="C18" s="253">
        <v>7899898602037</v>
      </c>
      <c r="D18" s="285" t="s">
        <v>497</v>
      </c>
      <c r="E18" s="286">
        <v>0.45748931984873409</v>
      </c>
      <c r="F18" s="287">
        <v>4.9072251900000001</v>
      </c>
      <c r="G18" s="254">
        <v>5.452472433333333</v>
      </c>
      <c r="H18" s="288">
        <v>0.315</v>
      </c>
      <c r="I18" s="298">
        <f t="shared" si="0"/>
        <v>5.7674724333333334</v>
      </c>
      <c r="J18" s="296">
        <f t="shared" si="1"/>
        <v>11.606791422453995</v>
      </c>
      <c r="K18" s="296">
        <f t="shared" si="2"/>
        <v>5.4616645964260725E-2</v>
      </c>
    </row>
    <row r="19" spans="2:11" x14ac:dyDescent="0.3">
      <c r="B19" s="252">
        <v>15000433</v>
      </c>
      <c r="C19" s="253">
        <v>7899898602051</v>
      </c>
      <c r="D19" s="285" t="s">
        <v>495</v>
      </c>
      <c r="E19" s="286">
        <v>0.38957946042389613</v>
      </c>
      <c r="F19" s="287">
        <v>7.3669871900000006</v>
      </c>
      <c r="G19" s="254">
        <v>8.1855413222222229</v>
      </c>
      <c r="H19" s="288">
        <v>0.315</v>
      </c>
      <c r="I19" s="298">
        <f t="shared" si="0"/>
        <v>8.5005413222222224</v>
      </c>
      <c r="J19" s="296">
        <f t="shared" si="1"/>
        <v>20.819788222338257</v>
      </c>
      <c r="K19" s="296">
        <f t="shared" si="2"/>
        <v>3.7056463589739047E-2</v>
      </c>
    </row>
    <row r="20" spans="2:11" x14ac:dyDescent="0.3">
      <c r="B20" s="252">
        <v>15000419</v>
      </c>
      <c r="C20" s="253">
        <v>7899898602020</v>
      </c>
      <c r="D20" s="285" t="s">
        <v>434</v>
      </c>
      <c r="E20" s="286">
        <v>0.34622377384746461</v>
      </c>
      <c r="F20" s="287">
        <v>7.3669871900000006</v>
      </c>
      <c r="G20" s="254">
        <v>8.1855413222222229</v>
      </c>
      <c r="H20" s="288">
        <v>0.315</v>
      </c>
      <c r="I20" s="298">
        <f t="shared" si="0"/>
        <v>8.5005413222222224</v>
      </c>
      <c r="J20" s="296">
        <f t="shared" si="1"/>
        <v>23.552159511632194</v>
      </c>
      <c r="K20" s="296">
        <f t="shared" si="2"/>
        <v>3.7056463589739047E-2</v>
      </c>
    </row>
    <row r="21" spans="2:11" x14ac:dyDescent="0.3">
      <c r="B21" s="252">
        <v>15000417</v>
      </c>
      <c r="C21" s="253">
        <v>7899898602013</v>
      </c>
      <c r="D21" s="285" t="s">
        <v>488</v>
      </c>
      <c r="E21" s="286">
        <v>0.45748931984873409</v>
      </c>
      <c r="F21" s="287">
        <v>4.9072251900000001</v>
      </c>
      <c r="G21" s="254">
        <v>5.452472433333333</v>
      </c>
      <c r="H21" s="288">
        <v>0.2099</v>
      </c>
      <c r="I21" s="298">
        <f t="shared" si="0"/>
        <v>5.6623724333333332</v>
      </c>
      <c r="J21" s="296">
        <f t="shared" si="1"/>
        <v>11.377059283494443</v>
      </c>
      <c r="K21" s="296">
        <f t="shared" si="2"/>
        <v>3.7069267779766261E-2</v>
      </c>
    </row>
    <row r="22" spans="2:11" x14ac:dyDescent="0.3">
      <c r="B22" s="252">
        <v>15000250</v>
      </c>
      <c r="C22" s="253">
        <v>7899898601269</v>
      </c>
      <c r="D22" s="285" t="s">
        <v>983</v>
      </c>
      <c r="E22" s="286">
        <v>0.18839953402728182</v>
      </c>
      <c r="F22" s="287">
        <v>18.314680000000003</v>
      </c>
      <c r="G22" s="254">
        <v>20.349644444444447</v>
      </c>
      <c r="H22" s="288">
        <v>0.85699999999999998</v>
      </c>
      <c r="I22" s="298">
        <f t="shared" si="0"/>
        <v>21.206644444444446</v>
      </c>
      <c r="J22" s="296">
        <f t="shared" si="1"/>
        <v>111.56208543155711</v>
      </c>
      <c r="K22" s="296">
        <f t="shared" si="2"/>
        <v>4.0411862529458789E-2</v>
      </c>
    </row>
    <row r="23" spans="2:11" x14ac:dyDescent="0.3">
      <c r="B23" s="252">
        <v>15000095</v>
      </c>
      <c r="C23" s="253">
        <v>7898133131011</v>
      </c>
      <c r="D23" s="285" t="s">
        <v>346</v>
      </c>
      <c r="E23" s="286">
        <v>0.2475</v>
      </c>
      <c r="F23" s="287">
        <v>2.2847999067515854</v>
      </c>
      <c r="G23" s="254">
        <v>2.5386665630573169</v>
      </c>
      <c r="H23" s="288"/>
    </row>
    <row r="24" spans="2:11" x14ac:dyDescent="0.3">
      <c r="B24" s="252">
        <v>15000392</v>
      </c>
      <c r="C24" s="253">
        <v>7899470808253</v>
      </c>
      <c r="D24" s="285" t="s">
        <v>430</v>
      </c>
      <c r="E24" s="286">
        <v>0.2475</v>
      </c>
      <c r="F24" s="287">
        <v>2.2847999067515854</v>
      </c>
      <c r="G24" s="254">
        <v>2.5386665630573169</v>
      </c>
      <c r="H24" s="288"/>
    </row>
    <row r="25" spans="2:11" ht="15" thickBot="1" x14ac:dyDescent="0.35">
      <c r="B25" s="346">
        <v>15000263</v>
      </c>
      <c r="C25" s="347">
        <v>7899898601542</v>
      </c>
      <c r="D25" s="348" t="s">
        <v>460</v>
      </c>
      <c r="E25" s="349">
        <v>0.34160000000000001</v>
      </c>
      <c r="F25" s="350">
        <v>2.99</v>
      </c>
      <c r="G25" s="351">
        <v>3.3222222222222224</v>
      </c>
      <c r="H25" s="288"/>
    </row>
  </sheetData>
  <autoFilter ref="B2:K22" xr:uid="{0336D8B1-A21A-41EA-906B-B8412F6A9F3D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AEDA-6D03-47FE-80D1-6C1CB53C5B95}">
  <sheetPr filterMode="1"/>
  <dimension ref="B2:M162"/>
  <sheetViews>
    <sheetView workbookViewId="0">
      <selection activeCell="G13" sqref="G13"/>
    </sheetView>
  </sheetViews>
  <sheetFormatPr defaultRowHeight="14.4" x14ac:dyDescent="0.3"/>
  <cols>
    <col min="2" max="2" width="14" bestFit="1" customWidth="1"/>
    <col min="3" max="3" width="10.6640625" bestFit="1" customWidth="1"/>
    <col min="4" max="4" width="14.109375" bestFit="1" customWidth="1"/>
    <col min="5" max="5" width="9" bestFit="1" customWidth="1"/>
    <col min="6" max="6" width="41.6640625" bestFit="1" customWidth="1"/>
    <col min="7" max="7" width="11.88671875" bestFit="1" customWidth="1"/>
    <col min="8" max="9" width="10" bestFit="1" customWidth="1"/>
    <col min="10" max="10" width="18.109375" bestFit="1" customWidth="1"/>
  </cols>
  <sheetData>
    <row r="2" spans="2:13" x14ac:dyDescent="0.3">
      <c r="B2" s="227"/>
      <c r="C2" s="227"/>
      <c r="D2" s="227"/>
      <c r="E2" s="227"/>
      <c r="F2" s="228"/>
      <c r="I2" s="229">
        <f>SUBTOTAL(9,I4:I162)</f>
        <v>8808833</v>
      </c>
      <c r="J2" s="229">
        <f>SUBTOTAL(9,J4:J162)</f>
        <v>2116804</v>
      </c>
      <c r="K2" s="230">
        <f>SUBTOTAL(9,K4:K162)</f>
        <v>176520</v>
      </c>
      <c r="L2" s="227"/>
    </row>
    <row r="3" spans="2:13" ht="82.8" x14ac:dyDescent="0.3">
      <c r="B3" s="231" t="s">
        <v>436</v>
      </c>
      <c r="C3" s="231" t="s">
        <v>1016</v>
      </c>
      <c r="D3" s="231" t="s">
        <v>1017</v>
      </c>
      <c r="E3" s="231" t="s">
        <v>437</v>
      </c>
      <c r="F3" s="232" t="s">
        <v>12</v>
      </c>
      <c r="G3" s="232" t="s">
        <v>438</v>
      </c>
      <c r="H3" s="232" t="s">
        <v>439</v>
      </c>
      <c r="I3" s="232" t="s">
        <v>440</v>
      </c>
      <c r="J3" s="232" t="s">
        <v>1018</v>
      </c>
      <c r="K3" s="311" t="s">
        <v>441</v>
      </c>
      <c r="L3" s="231" t="s">
        <v>1016</v>
      </c>
    </row>
    <row r="4" spans="2:13" x14ac:dyDescent="0.3">
      <c r="B4" s="233" t="s">
        <v>442</v>
      </c>
      <c r="C4" s="233" t="s">
        <v>1019</v>
      </c>
      <c r="D4" s="233" t="s">
        <v>1020</v>
      </c>
      <c r="E4" s="233" t="s">
        <v>443</v>
      </c>
      <c r="F4" s="302">
        <v>7899470804828</v>
      </c>
      <c r="G4" s="233">
        <v>15000145</v>
      </c>
      <c r="H4" s="235" t="s">
        <v>143</v>
      </c>
      <c r="I4" s="236">
        <v>15000</v>
      </c>
      <c r="J4" s="236">
        <v>0</v>
      </c>
      <c r="K4" s="312">
        <v>0</v>
      </c>
      <c r="L4" s="233" t="s">
        <v>1019</v>
      </c>
      <c r="M4" s="299">
        <f>I4+J4</f>
        <v>15000</v>
      </c>
    </row>
    <row r="5" spans="2:13" hidden="1" x14ac:dyDescent="0.3">
      <c r="B5" s="233" t="s">
        <v>442</v>
      </c>
      <c r="C5" s="233" t="s">
        <v>1019</v>
      </c>
      <c r="D5" s="233" t="s">
        <v>1020</v>
      </c>
      <c r="E5" s="233" t="s">
        <v>443</v>
      </c>
      <c r="F5" s="302">
        <v>7898133136535</v>
      </c>
      <c r="G5" s="233">
        <v>15000153</v>
      </c>
      <c r="H5" s="235" t="s">
        <v>301</v>
      </c>
      <c r="I5" s="236">
        <v>8400</v>
      </c>
      <c r="J5" s="236">
        <v>0</v>
      </c>
      <c r="K5" s="312">
        <v>4000</v>
      </c>
      <c r="L5" s="233" t="s">
        <v>1019</v>
      </c>
      <c r="M5" s="299">
        <f t="shared" ref="M5:M68" si="0">I5+J5</f>
        <v>8400</v>
      </c>
    </row>
    <row r="6" spans="2:13" x14ac:dyDescent="0.3">
      <c r="B6" s="233" t="s">
        <v>442</v>
      </c>
      <c r="C6" s="233" t="s">
        <v>1014</v>
      </c>
      <c r="D6" s="233" t="s">
        <v>1020</v>
      </c>
      <c r="E6" s="233" t="s">
        <v>443</v>
      </c>
      <c r="F6" s="302">
        <v>7898133139741</v>
      </c>
      <c r="G6" s="233">
        <v>15000133</v>
      </c>
      <c r="H6" s="235" t="s">
        <v>302</v>
      </c>
      <c r="I6" s="236">
        <v>20200</v>
      </c>
      <c r="J6" s="236">
        <v>0</v>
      </c>
      <c r="K6" s="312">
        <v>0</v>
      </c>
      <c r="L6" s="233" t="s">
        <v>1014</v>
      </c>
      <c r="M6" s="299">
        <f t="shared" si="0"/>
        <v>20200</v>
      </c>
    </row>
    <row r="7" spans="2:13" x14ac:dyDescent="0.3">
      <c r="B7" s="233" t="s">
        <v>442</v>
      </c>
      <c r="C7" s="233" t="s">
        <v>1019</v>
      </c>
      <c r="D7" s="233" t="s">
        <v>1020</v>
      </c>
      <c r="E7" s="233" t="s">
        <v>443</v>
      </c>
      <c r="F7" s="302">
        <v>7899470801414</v>
      </c>
      <c r="G7" s="233">
        <v>15000155</v>
      </c>
      <c r="H7" s="235" t="s">
        <v>303</v>
      </c>
      <c r="I7" s="236">
        <v>800</v>
      </c>
      <c r="J7" s="236">
        <v>9850</v>
      </c>
      <c r="K7" s="312">
        <v>1500</v>
      </c>
      <c r="L7" s="233" t="s">
        <v>1019</v>
      </c>
      <c r="M7" s="299">
        <f t="shared" si="0"/>
        <v>10650</v>
      </c>
    </row>
    <row r="8" spans="2:13" x14ac:dyDescent="0.3">
      <c r="B8" s="233" t="s">
        <v>442</v>
      </c>
      <c r="C8" s="233" t="s">
        <v>1019</v>
      </c>
      <c r="D8" s="233" t="s">
        <v>1020</v>
      </c>
      <c r="E8" s="233" t="s">
        <v>443</v>
      </c>
      <c r="F8" s="302">
        <v>7898133134456</v>
      </c>
      <c r="G8" s="233">
        <v>15000120</v>
      </c>
      <c r="H8" s="235" t="s">
        <v>304</v>
      </c>
      <c r="I8" s="236">
        <v>26950</v>
      </c>
      <c r="J8" s="236">
        <v>0</v>
      </c>
      <c r="K8" s="312">
        <v>0</v>
      </c>
      <c r="L8" s="233" t="s">
        <v>1019</v>
      </c>
      <c r="M8" s="299">
        <f t="shared" si="0"/>
        <v>26950</v>
      </c>
    </row>
    <row r="9" spans="2:13" x14ac:dyDescent="0.3">
      <c r="B9" s="233" t="s">
        <v>442</v>
      </c>
      <c r="C9" s="233" t="s">
        <v>1019</v>
      </c>
      <c r="D9" s="233" t="s">
        <v>1020</v>
      </c>
      <c r="E9" s="233" t="s">
        <v>443</v>
      </c>
      <c r="F9" s="302">
        <v>7898133134630</v>
      </c>
      <c r="G9" s="233">
        <v>15000119</v>
      </c>
      <c r="H9" s="235" t="s">
        <v>305</v>
      </c>
      <c r="I9" s="236">
        <v>38580</v>
      </c>
      <c r="J9" s="236">
        <v>0</v>
      </c>
      <c r="K9" s="312">
        <v>0</v>
      </c>
      <c r="L9" s="233" t="s">
        <v>1019</v>
      </c>
      <c r="M9" s="299">
        <f t="shared" si="0"/>
        <v>38580</v>
      </c>
    </row>
    <row r="10" spans="2:13" x14ac:dyDescent="0.3">
      <c r="B10" s="233" t="s">
        <v>442</v>
      </c>
      <c r="C10" s="233" t="s">
        <v>1014</v>
      </c>
      <c r="D10" s="233" t="s">
        <v>1020</v>
      </c>
      <c r="E10" s="233" t="s">
        <v>443</v>
      </c>
      <c r="F10" s="302">
        <v>7898133136634</v>
      </c>
      <c r="G10" s="233">
        <v>15000068</v>
      </c>
      <c r="H10" s="235" t="s">
        <v>306</v>
      </c>
      <c r="I10" s="236">
        <v>21750</v>
      </c>
      <c r="J10" s="236">
        <v>0</v>
      </c>
      <c r="K10" s="312">
        <v>0</v>
      </c>
      <c r="L10" s="233" t="s">
        <v>1014</v>
      </c>
      <c r="M10" s="299">
        <f t="shared" si="0"/>
        <v>21750</v>
      </c>
    </row>
    <row r="11" spans="2:13" hidden="1" x14ac:dyDescent="0.3">
      <c r="B11" s="233" t="s">
        <v>442</v>
      </c>
      <c r="C11" s="233" t="s">
        <v>1025</v>
      </c>
      <c r="D11" s="233" t="s">
        <v>1020</v>
      </c>
      <c r="E11" s="233" t="s">
        <v>443</v>
      </c>
      <c r="F11" s="302">
        <v>7898133136757</v>
      </c>
      <c r="G11" s="233">
        <v>15000069</v>
      </c>
      <c r="H11" s="235" t="s">
        <v>307</v>
      </c>
      <c r="I11" s="236">
        <v>39250</v>
      </c>
      <c r="J11" s="236">
        <v>0</v>
      </c>
      <c r="K11" s="312">
        <v>0</v>
      </c>
      <c r="L11" s="233" t="s">
        <v>1025</v>
      </c>
      <c r="M11" s="299">
        <f t="shared" si="0"/>
        <v>39250</v>
      </c>
    </row>
    <row r="12" spans="2:13" x14ac:dyDescent="0.3">
      <c r="B12" s="233" t="s">
        <v>442</v>
      </c>
      <c r="C12" s="233" t="s">
        <v>1021</v>
      </c>
      <c r="D12" s="233" t="s">
        <v>1022</v>
      </c>
      <c r="E12" s="233" t="s">
        <v>443</v>
      </c>
      <c r="F12" s="302">
        <v>7899470802725</v>
      </c>
      <c r="G12" s="233">
        <v>15000154</v>
      </c>
      <c r="H12" s="235" t="s">
        <v>308</v>
      </c>
      <c r="I12" s="236">
        <v>0</v>
      </c>
      <c r="J12" s="236">
        <v>0</v>
      </c>
      <c r="K12" s="312">
        <v>0</v>
      </c>
      <c r="L12" s="233" t="s">
        <v>1021</v>
      </c>
      <c r="M12" s="299">
        <f t="shared" si="0"/>
        <v>0</v>
      </c>
    </row>
    <row r="13" spans="2:13" x14ac:dyDescent="0.3">
      <c r="B13" s="233" t="s">
        <v>442</v>
      </c>
      <c r="C13" s="233" t="s">
        <v>1019</v>
      </c>
      <c r="D13" s="233" t="s">
        <v>1020</v>
      </c>
      <c r="E13" s="233" t="s">
        <v>443</v>
      </c>
      <c r="F13" s="302">
        <v>7899470805726</v>
      </c>
      <c r="G13" s="233">
        <v>15000220</v>
      </c>
      <c r="H13" s="235" t="s">
        <v>309</v>
      </c>
      <c r="I13" s="236">
        <v>14300</v>
      </c>
      <c r="J13" s="236">
        <v>0</v>
      </c>
      <c r="K13" s="312">
        <v>0</v>
      </c>
      <c r="L13" s="233" t="s">
        <v>1019</v>
      </c>
      <c r="M13" s="299">
        <f t="shared" si="0"/>
        <v>14300</v>
      </c>
    </row>
    <row r="14" spans="2:13" x14ac:dyDescent="0.3">
      <c r="B14" s="233" t="s">
        <v>442</v>
      </c>
      <c r="C14" s="233" t="s">
        <v>1019</v>
      </c>
      <c r="D14" s="233" t="s">
        <v>1020</v>
      </c>
      <c r="E14" s="233" t="s">
        <v>443</v>
      </c>
      <c r="F14" s="302">
        <v>7898133135941</v>
      </c>
      <c r="G14" s="233">
        <v>15000071</v>
      </c>
      <c r="H14" s="235" t="s">
        <v>310</v>
      </c>
      <c r="I14" s="236">
        <v>22000</v>
      </c>
      <c r="J14" s="236">
        <v>0</v>
      </c>
      <c r="K14" s="312">
        <v>0</v>
      </c>
      <c r="L14" s="233" t="s">
        <v>1019</v>
      </c>
      <c r="M14" s="299">
        <f t="shared" si="0"/>
        <v>22000</v>
      </c>
    </row>
    <row r="15" spans="2:13" hidden="1" x14ac:dyDescent="0.3">
      <c r="B15" s="233" t="s">
        <v>442</v>
      </c>
      <c r="C15" s="233" t="s">
        <v>1025</v>
      </c>
      <c r="D15" s="233" t="s">
        <v>1020</v>
      </c>
      <c r="E15" s="233" t="s">
        <v>443</v>
      </c>
      <c r="F15" s="302">
        <v>7899470802565</v>
      </c>
      <c r="G15" s="233">
        <v>15000117</v>
      </c>
      <c r="H15" s="235" t="s">
        <v>311</v>
      </c>
      <c r="I15" s="236">
        <v>185600</v>
      </c>
      <c r="J15" s="236">
        <v>0</v>
      </c>
      <c r="K15" s="312">
        <v>0</v>
      </c>
      <c r="L15" s="233" t="s">
        <v>1025</v>
      </c>
      <c r="M15" s="299">
        <f t="shared" si="0"/>
        <v>185600</v>
      </c>
    </row>
    <row r="16" spans="2:13" x14ac:dyDescent="0.3">
      <c r="B16" s="233" t="s">
        <v>442</v>
      </c>
      <c r="C16" s="233" t="s">
        <v>1021</v>
      </c>
      <c r="D16" s="233" t="s">
        <v>1023</v>
      </c>
      <c r="E16" s="233" t="s">
        <v>443</v>
      </c>
      <c r="F16" s="302">
        <v>7899470805849</v>
      </c>
      <c r="G16" s="233">
        <v>15000131</v>
      </c>
      <c r="H16" s="235" t="s">
        <v>312</v>
      </c>
      <c r="I16" s="236">
        <v>0</v>
      </c>
      <c r="J16" s="236">
        <v>0</v>
      </c>
      <c r="K16" s="312">
        <v>0</v>
      </c>
      <c r="L16" s="233" t="s">
        <v>1021</v>
      </c>
      <c r="M16" s="299">
        <f t="shared" si="0"/>
        <v>0</v>
      </c>
    </row>
    <row r="17" spans="2:13" hidden="1" x14ac:dyDescent="0.3">
      <c r="B17" s="233" t="s">
        <v>444</v>
      </c>
      <c r="C17" s="233" t="s">
        <v>1019</v>
      </c>
      <c r="D17" s="233" t="s">
        <v>1020</v>
      </c>
      <c r="E17" s="233" t="s">
        <v>443</v>
      </c>
      <c r="F17" s="302">
        <v>7899898601481</v>
      </c>
      <c r="G17" s="233">
        <v>15000257</v>
      </c>
      <c r="H17" s="235" t="s">
        <v>36</v>
      </c>
      <c r="I17" s="236">
        <v>4500</v>
      </c>
      <c r="J17" s="236">
        <v>0</v>
      </c>
      <c r="K17" s="312">
        <v>0</v>
      </c>
      <c r="L17" s="233" t="s">
        <v>1019</v>
      </c>
      <c r="M17" s="299">
        <f t="shared" si="0"/>
        <v>4500</v>
      </c>
    </row>
    <row r="18" spans="2:13" x14ac:dyDescent="0.3">
      <c r="B18" s="233" t="s">
        <v>444</v>
      </c>
      <c r="C18" s="233" t="s">
        <v>1019</v>
      </c>
      <c r="D18" s="233" t="s">
        <v>1020</v>
      </c>
      <c r="E18" s="233" t="s">
        <v>443</v>
      </c>
      <c r="F18" s="302">
        <v>7899898601146</v>
      </c>
      <c r="G18" s="233">
        <v>15000253</v>
      </c>
      <c r="H18" s="235" t="s">
        <v>380</v>
      </c>
      <c r="I18" s="236">
        <v>1250</v>
      </c>
      <c r="J18" s="236">
        <v>0</v>
      </c>
      <c r="K18" s="312">
        <v>100</v>
      </c>
      <c r="L18" s="233" t="s">
        <v>1019</v>
      </c>
      <c r="M18" s="299">
        <f t="shared" si="0"/>
        <v>1250</v>
      </c>
    </row>
    <row r="19" spans="2:13" hidden="1" x14ac:dyDescent="0.3">
      <c r="B19" s="233" t="s">
        <v>444</v>
      </c>
      <c r="C19" s="233" t="s">
        <v>1019</v>
      </c>
      <c r="D19" s="233" t="s">
        <v>1020</v>
      </c>
      <c r="E19" s="233" t="s">
        <v>443</v>
      </c>
      <c r="F19" s="302">
        <v>7899898601061</v>
      </c>
      <c r="G19" s="233">
        <v>15000239</v>
      </c>
      <c r="H19" s="235" t="s">
        <v>381</v>
      </c>
      <c r="I19" s="236">
        <v>36</v>
      </c>
      <c r="J19" s="236">
        <v>0</v>
      </c>
      <c r="K19" s="312">
        <v>4464</v>
      </c>
      <c r="L19" s="233" t="s">
        <v>1019</v>
      </c>
      <c r="M19" s="299">
        <f t="shared" si="0"/>
        <v>36</v>
      </c>
    </row>
    <row r="20" spans="2:13" x14ac:dyDescent="0.3">
      <c r="B20" s="233" t="s">
        <v>444</v>
      </c>
      <c r="C20" s="233" t="s">
        <v>1019</v>
      </c>
      <c r="D20" s="233" t="s">
        <v>1024</v>
      </c>
      <c r="E20" s="233" t="s">
        <v>443</v>
      </c>
      <c r="F20" s="302">
        <v>7898557141337</v>
      </c>
      <c r="G20" s="233">
        <v>15000236</v>
      </c>
      <c r="H20" s="235" t="s">
        <v>382</v>
      </c>
      <c r="I20" s="236">
        <v>0</v>
      </c>
      <c r="J20" s="236">
        <v>0</v>
      </c>
      <c r="K20" s="312">
        <v>2664</v>
      </c>
      <c r="L20" s="233" t="s">
        <v>1019</v>
      </c>
      <c r="M20" s="299">
        <f t="shared" si="0"/>
        <v>0</v>
      </c>
    </row>
    <row r="21" spans="2:13" x14ac:dyDescent="0.3">
      <c r="B21" s="233" t="s">
        <v>442</v>
      </c>
      <c r="C21" s="233" t="s">
        <v>1014</v>
      </c>
      <c r="D21" s="233" t="s">
        <v>1020</v>
      </c>
      <c r="E21" s="233" t="s">
        <v>443</v>
      </c>
      <c r="F21" s="302">
        <v>7899470804149</v>
      </c>
      <c r="G21" s="233">
        <v>15000213</v>
      </c>
      <c r="H21" s="235" t="s">
        <v>315</v>
      </c>
      <c r="I21" s="236">
        <v>0</v>
      </c>
      <c r="J21" s="236">
        <v>0</v>
      </c>
      <c r="K21" s="312">
        <v>4000</v>
      </c>
      <c r="L21" s="233" t="s">
        <v>1014</v>
      </c>
      <c r="M21" s="299">
        <f t="shared" si="0"/>
        <v>0</v>
      </c>
    </row>
    <row r="22" spans="2:13" hidden="1" x14ac:dyDescent="0.3">
      <c r="B22" s="233" t="s">
        <v>442</v>
      </c>
      <c r="C22" s="233" t="s">
        <v>1014</v>
      </c>
      <c r="D22" s="233" t="s">
        <v>1020</v>
      </c>
      <c r="E22" s="233" t="s">
        <v>443</v>
      </c>
      <c r="F22" s="302">
        <v>7899470804200</v>
      </c>
      <c r="G22" s="233">
        <v>15000211</v>
      </c>
      <c r="H22" s="235" t="s">
        <v>313</v>
      </c>
      <c r="I22" s="236">
        <v>46000</v>
      </c>
      <c r="J22" s="236">
        <v>0</v>
      </c>
      <c r="K22" s="312">
        <v>0</v>
      </c>
      <c r="L22" s="233" t="s">
        <v>1014</v>
      </c>
      <c r="M22" s="299">
        <f t="shared" si="0"/>
        <v>46000</v>
      </c>
    </row>
    <row r="23" spans="2:13" x14ac:dyDescent="0.3">
      <c r="B23" s="233" t="s">
        <v>442</v>
      </c>
      <c r="C23" s="233" t="s">
        <v>1021</v>
      </c>
      <c r="D23" s="233" t="s">
        <v>1022</v>
      </c>
      <c r="E23" s="233" t="s">
        <v>443</v>
      </c>
      <c r="F23" s="302">
        <v>7899470803647</v>
      </c>
      <c r="G23" s="233">
        <v>15000074</v>
      </c>
      <c r="H23" s="235" t="s">
        <v>314</v>
      </c>
      <c r="I23" s="236">
        <v>0</v>
      </c>
      <c r="J23" s="236">
        <v>0</v>
      </c>
      <c r="K23" s="312">
        <v>0</v>
      </c>
      <c r="L23" s="233" t="s">
        <v>1021</v>
      </c>
      <c r="M23" s="299">
        <f t="shared" si="0"/>
        <v>0</v>
      </c>
    </row>
    <row r="24" spans="2:13" hidden="1" x14ac:dyDescent="0.3">
      <c r="B24" s="233" t="s">
        <v>442</v>
      </c>
      <c r="C24" s="233" t="s">
        <v>1021</v>
      </c>
      <c r="D24" s="233" t="s">
        <v>1026</v>
      </c>
      <c r="E24" s="233" t="s">
        <v>443</v>
      </c>
      <c r="F24" s="302">
        <v>7898133137549</v>
      </c>
      <c r="G24" s="233">
        <v>15000158</v>
      </c>
      <c r="H24" s="235" t="s">
        <v>316</v>
      </c>
      <c r="I24" s="236">
        <v>0</v>
      </c>
      <c r="J24" s="236">
        <v>0</v>
      </c>
      <c r="K24" s="312">
        <v>0</v>
      </c>
      <c r="L24" s="233" t="s">
        <v>1021</v>
      </c>
      <c r="M24" s="299">
        <f t="shared" si="0"/>
        <v>0</v>
      </c>
    </row>
    <row r="25" spans="2:13" hidden="1" x14ac:dyDescent="0.3">
      <c r="B25" s="233" t="s">
        <v>444</v>
      </c>
      <c r="C25" s="233" t="s">
        <v>1021</v>
      </c>
      <c r="D25" s="233" t="s">
        <v>1022</v>
      </c>
      <c r="E25" s="233" t="s">
        <v>443</v>
      </c>
      <c r="F25" s="302">
        <v>7899898601498</v>
      </c>
      <c r="G25" s="233">
        <v>15000258</v>
      </c>
      <c r="H25" s="235" t="s">
        <v>226</v>
      </c>
      <c r="I25" s="236">
        <v>0</v>
      </c>
      <c r="J25" s="236">
        <v>0</v>
      </c>
      <c r="K25" s="312">
        <v>0</v>
      </c>
      <c r="L25" s="233" t="s">
        <v>1021</v>
      </c>
      <c r="M25" s="299">
        <f t="shared" si="0"/>
        <v>0</v>
      </c>
    </row>
    <row r="26" spans="2:13" hidden="1" x14ac:dyDescent="0.3">
      <c r="B26" s="233" t="s">
        <v>444</v>
      </c>
      <c r="C26" s="233" t="s">
        <v>1021</v>
      </c>
      <c r="D26" s="233" t="s">
        <v>1022</v>
      </c>
      <c r="E26" s="233" t="s">
        <v>443</v>
      </c>
      <c r="F26" s="302">
        <v>7899898601467</v>
      </c>
      <c r="G26" s="233">
        <v>15000256</v>
      </c>
      <c r="H26" s="235" t="s">
        <v>227</v>
      </c>
      <c r="I26" s="236">
        <v>0</v>
      </c>
      <c r="J26" s="236">
        <v>0</v>
      </c>
      <c r="K26" s="312">
        <v>0</v>
      </c>
      <c r="L26" s="233" t="s">
        <v>1021</v>
      </c>
      <c r="M26" s="299">
        <f t="shared" si="0"/>
        <v>0</v>
      </c>
    </row>
    <row r="27" spans="2:13" hidden="1" x14ac:dyDescent="0.3">
      <c r="B27" s="233" t="s">
        <v>444</v>
      </c>
      <c r="C27" s="233" t="s">
        <v>1021</v>
      </c>
      <c r="D27" s="233" t="s">
        <v>1022</v>
      </c>
      <c r="E27" s="233" t="s">
        <v>443</v>
      </c>
      <c r="F27" s="302">
        <v>7898557141115</v>
      </c>
      <c r="G27" s="233">
        <v>15000235</v>
      </c>
      <c r="H27" s="235" t="s">
        <v>383</v>
      </c>
      <c r="I27" s="236">
        <v>0</v>
      </c>
      <c r="J27" s="236">
        <v>0</v>
      </c>
      <c r="K27" s="312">
        <v>0</v>
      </c>
      <c r="L27" s="233" t="s">
        <v>1021</v>
      </c>
      <c r="M27" s="299">
        <f t="shared" si="0"/>
        <v>0</v>
      </c>
    </row>
    <row r="28" spans="2:13" hidden="1" x14ac:dyDescent="0.3">
      <c r="B28" s="233" t="s">
        <v>444</v>
      </c>
      <c r="C28" s="233" t="s">
        <v>1021</v>
      </c>
      <c r="D28" s="233" t="s">
        <v>1022</v>
      </c>
      <c r="E28" s="233" t="s">
        <v>443</v>
      </c>
      <c r="F28" s="302">
        <v>7899898601474</v>
      </c>
      <c r="G28" s="233">
        <v>15000255</v>
      </c>
      <c r="H28" s="235" t="s">
        <v>398</v>
      </c>
      <c r="I28" s="236">
        <v>0</v>
      </c>
      <c r="J28" s="236">
        <v>0</v>
      </c>
      <c r="K28" s="312">
        <v>0</v>
      </c>
      <c r="L28" s="233" t="s">
        <v>1021</v>
      </c>
      <c r="M28" s="299">
        <f t="shared" si="0"/>
        <v>0</v>
      </c>
    </row>
    <row r="29" spans="2:13" hidden="1" x14ac:dyDescent="0.3">
      <c r="B29" s="233" t="s">
        <v>442</v>
      </c>
      <c r="C29" s="233" t="s">
        <v>1021</v>
      </c>
      <c r="D29" s="233" t="s">
        <v>1022</v>
      </c>
      <c r="E29" s="233" t="s">
        <v>443</v>
      </c>
      <c r="F29" s="302">
        <v>7899470807553</v>
      </c>
      <c r="G29" s="233">
        <v>15000203</v>
      </c>
      <c r="H29" s="235" t="s">
        <v>243</v>
      </c>
      <c r="I29" s="236">
        <v>0</v>
      </c>
      <c r="J29" s="236">
        <v>0</v>
      </c>
      <c r="K29" s="312">
        <v>0</v>
      </c>
      <c r="L29" s="233" t="s">
        <v>1021</v>
      </c>
      <c r="M29" s="299">
        <f t="shared" si="0"/>
        <v>0</v>
      </c>
    </row>
    <row r="30" spans="2:13" hidden="1" x14ac:dyDescent="0.3">
      <c r="B30" s="233" t="s">
        <v>442</v>
      </c>
      <c r="C30" s="233" t="s">
        <v>1021</v>
      </c>
      <c r="D30" s="233" t="s">
        <v>1022</v>
      </c>
      <c r="E30" s="233" t="s">
        <v>443</v>
      </c>
      <c r="F30" s="302">
        <v>7899470807850</v>
      </c>
      <c r="G30" s="233">
        <v>15000205</v>
      </c>
      <c r="H30" s="235" t="s">
        <v>241</v>
      </c>
      <c r="I30" s="236">
        <v>0</v>
      </c>
      <c r="J30" s="236">
        <v>0</v>
      </c>
      <c r="K30" s="312">
        <v>0</v>
      </c>
      <c r="L30" s="233" t="s">
        <v>1021</v>
      </c>
      <c r="M30" s="299">
        <f t="shared" si="0"/>
        <v>0</v>
      </c>
    </row>
    <row r="31" spans="2:13" hidden="1" x14ac:dyDescent="0.3">
      <c r="B31" s="233" t="s">
        <v>442</v>
      </c>
      <c r="C31" s="233" t="s">
        <v>1021</v>
      </c>
      <c r="D31" s="233" t="s">
        <v>1022</v>
      </c>
      <c r="E31" s="233" t="s">
        <v>443</v>
      </c>
      <c r="F31" s="302">
        <v>7899470807560</v>
      </c>
      <c r="G31" s="233">
        <v>15000204</v>
      </c>
      <c r="H31" s="235" t="s">
        <v>244</v>
      </c>
      <c r="I31" s="236">
        <v>0</v>
      </c>
      <c r="J31" s="236">
        <v>0</v>
      </c>
      <c r="K31" s="312">
        <v>0</v>
      </c>
      <c r="L31" s="233" t="s">
        <v>1021</v>
      </c>
      <c r="M31" s="299">
        <f t="shared" si="0"/>
        <v>0</v>
      </c>
    </row>
    <row r="32" spans="2:13" hidden="1" x14ac:dyDescent="0.3">
      <c r="B32" s="233" t="s">
        <v>442</v>
      </c>
      <c r="C32" s="233" t="s">
        <v>1021</v>
      </c>
      <c r="D32" s="233" t="s">
        <v>1022</v>
      </c>
      <c r="E32" s="233" t="s">
        <v>443</v>
      </c>
      <c r="F32" s="302">
        <v>7899470807874</v>
      </c>
      <c r="G32" s="233">
        <v>15000202</v>
      </c>
      <c r="H32" s="235" t="s">
        <v>242</v>
      </c>
      <c r="I32" s="236">
        <v>0</v>
      </c>
      <c r="J32" s="236">
        <v>0</v>
      </c>
      <c r="K32" s="312">
        <v>0</v>
      </c>
      <c r="L32" s="233" t="s">
        <v>1021</v>
      </c>
      <c r="M32" s="299">
        <f t="shared" si="0"/>
        <v>0</v>
      </c>
    </row>
    <row r="33" spans="2:13" hidden="1" x14ac:dyDescent="0.3">
      <c r="B33" s="233" t="s">
        <v>442</v>
      </c>
      <c r="C33" s="233" t="s">
        <v>1021</v>
      </c>
      <c r="D33" s="233" t="s">
        <v>1022</v>
      </c>
      <c r="E33" s="233" t="s">
        <v>443</v>
      </c>
      <c r="F33" s="302">
        <v>7899470802282</v>
      </c>
      <c r="G33" s="233">
        <v>15000159</v>
      </c>
      <c r="H33" s="235" t="s">
        <v>317</v>
      </c>
      <c r="I33" s="236">
        <v>0</v>
      </c>
      <c r="J33" s="236">
        <v>0</v>
      </c>
      <c r="K33" s="312">
        <v>0</v>
      </c>
      <c r="L33" s="233" t="s">
        <v>1021</v>
      </c>
      <c r="M33" s="299">
        <f t="shared" si="0"/>
        <v>0</v>
      </c>
    </row>
    <row r="34" spans="2:13" hidden="1" x14ac:dyDescent="0.3">
      <c r="B34" s="233" t="s">
        <v>442</v>
      </c>
      <c r="C34" s="233" t="s">
        <v>1021</v>
      </c>
      <c r="D34" s="233" t="s">
        <v>1022</v>
      </c>
      <c r="E34" s="233" t="s">
        <v>443</v>
      </c>
      <c r="F34" s="302">
        <v>7899470803067</v>
      </c>
      <c r="G34" s="233">
        <v>15000114</v>
      </c>
      <c r="H34" s="235" t="s">
        <v>318</v>
      </c>
      <c r="I34" s="236">
        <v>0</v>
      </c>
      <c r="J34" s="236">
        <v>0</v>
      </c>
      <c r="K34" s="312">
        <v>0</v>
      </c>
      <c r="L34" s="233" t="s">
        <v>1021</v>
      </c>
      <c r="M34" s="299">
        <f t="shared" si="0"/>
        <v>0</v>
      </c>
    </row>
    <row r="35" spans="2:13" hidden="1" x14ac:dyDescent="0.3">
      <c r="B35" s="233" t="s">
        <v>442</v>
      </c>
      <c r="C35" s="233" t="s">
        <v>1021</v>
      </c>
      <c r="D35" s="233" t="s">
        <v>1022</v>
      </c>
      <c r="E35" s="233" t="s">
        <v>443</v>
      </c>
      <c r="F35" s="302">
        <v>7899470802299</v>
      </c>
      <c r="G35" s="233">
        <v>15000160</v>
      </c>
      <c r="H35" s="235" t="s">
        <v>319</v>
      </c>
      <c r="I35" s="236">
        <v>0</v>
      </c>
      <c r="J35" s="236">
        <v>0</v>
      </c>
      <c r="K35" s="312">
        <v>0</v>
      </c>
      <c r="L35" s="233" t="s">
        <v>1021</v>
      </c>
      <c r="M35" s="299">
        <f t="shared" si="0"/>
        <v>0</v>
      </c>
    </row>
    <row r="36" spans="2:13" x14ac:dyDescent="0.3">
      <c r="B36" s="233" t="s">
        <v>442</v>
      </c>
      <c r="C36" s="233" t="s">
        <v>1021</v>
      </c>
      <c r="D36" s="233" t="s">
        <v>1023</v>
      </c>
      <c r="E36" s="233" t="s">
        <v>443</v>
      </c>
      <c r="F36" s="302">
        <v>7899470801384</v>
      </c>
      <c r="G36" s="233">
        <v>15000273</v>
      </c>
      <c r="H36" s="235" t="s">
        <v>292</v>
      </c>
      <c r="I36" s="236">
        <v>0</v>
      </c>
      <c r="J36" s="236">
        <v>0</v>
      </c>
      <c r="K36" s="312">
        <v>0</v>
      </c>
      <c r="L36" s="233" t="s">
        <v>1021</v>
      </c>
      <c r="M36" s="299">
        <f t="shared" si="0"/>
        <v>0</v>
      </c>
    </row>
    <row r="37" spans="2:13" hidden="1" x14ac:dyDescent="0.3">
      <c r="B37" s="233" t="s">
        <v>442</v>
      </c>
      <c r="C37" s="233" t="s">
        <v>1014</v>
      </c>
      <c r="D37" s="233" t="s">
        <v>1020</v>
      </c>
      <c r="E37" s="233" t="s">
        <v>443</v>
      </c>
      <c r="F37" s="302">
        <v>7899470807744</v>
      </c>
      <c r="G37" s="233">
        <v>15000151</v>
      </c>
      <c r="H37" s="235" t="s">
        <v>402</v>
      </c>
      <c r="I37" s="236">
        <v>28080</v>
      </c>
      <c r="J37" s="236">
        <v>0</v>
      </c>
      <c r="K37" s="312">
        <v>0</v>
      </c>
      <c r="L37" s="233" t="s">
        <v>1014</v>
      </c>
      <c r="M37" s="299">
        <f t="shared" si="0"/>
        <v>28080</v>
      </c>
    </row>
    <row r="38" spans="2:13" x14ac:dyDescent="0.3">
      <c r="B38" s="233" t="s">
        <v>442</v>
      </c>
      <c r="C38" s="233" t="s">
        <v>1021</v>
      </c>
      <c r="D38" s="233" t="s">
        <v>1023</v>
      </c>
      <c r="E38" s="233" t="s">
        <v>443</v>
      </c>
      <c r="F38" s="302">
        <v>7898133131400</v>
      </c>
      <c r="G38" s="233">
        <v>15000079</v>
      </c>
      <c r="H38" s="235" t="s">
        <v>320</v>
      </c>
      <c r="I38" s="236">
        <v>0</v>
      </c>
      <c r="J38" s="236">
        <v>0</v>
      </c>
      <c r="K38" s="312">
        <v>0</v>
      </c>
      <c r="L38" s="233" t="s">
        <v>1021</v>
      </c>
      <c r="M38" s="299">
        <f t="shared" si="0"/>
        <v>0</v>
      </c>
    </row>
    <row r="39" spans="2:13" x14ac:dyDescent="0.3">
      <c r="B39" s="233" t="s">
        <v>442</v>
      </c>
      <c r="C39" s="233" t="s">
        <v>1025</v>
      </c>
      <c r="D39" s="233" t="s">
        <v>1020</v>
      </c>
      <c r="E39" s="233" t="s">
        <v>443</v>
      </c>
      <c r="F39" s="302">
        <v>7898133139239</v>
      </c>
      <c r="G39" s="233">
        <v>15000084</v>
      </c>
      <c r="H39" s="235" t="s">
        <v>325</v>
      </c>
      <c r="I39" s="236">
        <v>94272</v>
      </c>
      <c r="J39" s="236">
        <v>39000</v>
      </c>
      <c r="K39" s="312">
        <v>0</v>
      </c>
      <c r="L39" s="233" t="s">
        <v>1025</v>
      </c>
      <c r="M39" s="299">
        <f t="shared" si="0"/>
        <v>133272</v>
      </c>
    </row>
    <row r="40" spans="2:13" x14ac:dyDescent="0.3">
      <c r="B40" s="233" t="s">
        <v>442</v>
      </c>
      <c r="C40" s="233" t="s">
        <v>1025</v>
      </c>
      <c r="D40" s="233" t="s">
        <v>1020</v>
      </c>
      <c r="E40" s="233" t="s">
        <v>443</v>
      </c>
      <c r="F40" s="302">
        <v>7898133139253</v>
      </c>
      <c r="G40" s="233">
        <v>15000080</v>
      </c>
      <c r="H40" s="235" t="s">
        <v>445</v>
      </c>
      <c r="I40" s="236">
        <v>97320</v>
      </c>
      <c r="J40" s="236">
        <v>0</v>
      </c>
      <c r="K40" s="312">
        <v>144</v>
      </c>
      <c r="L40" s="233" t="s">
        <v>1025</v>
      </c>
      <c r="M40" s="299">
        <f t="shared" si="0"/>
        <v>97320</v>
      </c>
    </row>
    <row r="41" spans="2:13" x14ac:dyDescent="0.3">
      <c r="B41" s="233" t="s">
        <v>442</v>
      </c>
      <c r="C41" s="233" t="s">
        <v>1014</v>
      </c>
      <c r="D41" s="233" t="s">
        <v>1020</v>
      </c>
      <c r="E41" s="233" t="s">
        <v>443</v>
      </c>
      <c r="F41" s="302">
        <v>7898133139246</v>
      </c>
      <c r="G41" s="233">
        <v>15000081</v>
      </c>
      <c r="H41" s="235" t="s">
        <v>446</v>
      </c>
      <c r="I41" s="236">
        <v>38376</v>
      </c>
      <c r="J41" s="236">
        <v>31200</v>
      </c>
      <c r="K41" s="312">
        <v>0</v>
      </c>
      <c r="L41" s="233" t="s">
        <v>1014</v>
      </c>
      <c r="M41" s="299">
        <f t="shared" si="0"/>
        <v>69576</v>
      </c>
    </row>
    <row r="42" spans="2:13" hidden="1" x14ac:dyDescent="0.3">
      <c r="B42" s="233" t="s">
        <v>442</v>
      </c>
      <c r="C42" s="233" t="s">
        <v>1014</v>
      </c>
      <c r="D42" s="233" t="s">
        <v>1020</v>
      </c>
      <c r="E42" s="233" t="s">
        <v>443</v>
      </c>
      <c r="F42" s="302">
        <v>7898133139277</v>
      </c>
      <c r="G42" s="233">
        <v>15000082</v>
      </c>
      <c r="H42" s="235" t="s">
        <v>447</v>
      </c>
      <c r="I42" s="236">
        <v>78888</v>
      </c>
      <c r="J42" s="236">
        <v>0</v>
      </c>
      <c r="K42" s="312">
        <v>48</v>
      </c>
      <c r="L42" s="233" t="s">
        <v>1014</v>
      </c>
      <c r="M42" s="299">
        <f t="shared" si="0"/>
        <v>78888</v>
      </c>
    </row>
    <row r="43" spans="2:13" x14ac:dyDescent="0.3">
      <c r="B43" s="233" t="s">
        <v>442</v>
      </c>
      <c r="C43" s="233" t="s">
        <v>1014</v>
      </c>
      <c r="D43" s="233" t="s">
        <v>1020</v>
      </c>
      <c r="E43" s="233" t="s">
        <v>443</v>
      </c>
      <c r="F43" s="302">
        <v>7898133139260</v>
      </c>
      <c r="G43" s="233">
        <v>15000083</v>
      </c>
      <c r="H43" s="235" t="s">
        <v>448</v>
      </c>
      <c r="I43" s="236">
        <v>58680</v>
      </c>
      <c r="J43" s="236">
        <v>23784</v>
      </c>
      <c r="K43" s="312">
        <v>0</v>
      </c>
      <c r="L43" s="233" t="s">
        <v>1014</v>
      </c>
      <c r="M43" s="299">
        <f t="shared" si="0"/>
        <v>82464</v>
      </c>
    </row>
    <row r="44" spans="2:13" hidden="1" x14ac:dyDescent="0.3">
      <c r="B44" s="233" t="s">
        <v>442</v>
      </c>
      <c r="C44" s="233" t="s">
        <v>1025</v>
      </c>
      <c r="D44" s="233" t="s">
        <v>1020</v>
      </c>
      <c r="E44" s="233" t="s">
        <v>443</v>
      </c>
      <c r="F44" s="302">
        <v>7898133137297</v>
      </c>
      <c r="G44" s="233">
        <v>15000161</v>
      </c>
      <c r="H44" s="235" t="s">
        <v>449</v>
      </c>
      <c r="I44" s="236">
        <v>35700</v>
      </c>
      <c r="J44" s="236">
        <v>4290</v>
      </c>
      <c r="K44" s="312">
        <v>0</v>
      </c>
      <c r="L44" s="233" t="s">
        <v>1025</v>
      </c>
      <c r="M44" s="299">
        <f t="shared" si="0"/>
        <v>39990</v>
      </c>
    </row>
    <row r="45" spans="2:13" x14ac:dyDescent="0.3">
      <c r="B45" s="233" t="s">
        <v>442</v>
      </c>
      <c r="C45" s="233" t="s">
        <v>1014</v>
      </c>
      <c r="D45" s="233" t="s">
        <v>1020</v>
      </c>
      <c r="E45" s="233" t="s">
        <v>443</v>
      </c>
      <c r="F45" s="302">
        <v>7898133137334</v>
      </c>
      <c r="G45" s="233">
        <v>15000162</v>
      </c>
      <c r="H45" s="235" t="s">
        <v>450</v>
      </c>
      <c r="I45" s="236">
        <v>9810</v>
      </c>
      <c r="J45" s="236">
        <v>0</v>
      </c>
      <c r="K45" s="312">
        <v>0</v>
      </c>
      <c r="L45" s="233" t="s">
        <v>1014</v>
      </c>
      <c r="M45" s="299">
        <f t="shared" si="0"/>
        <v>9810</v>
      </c>
    </row>
    <row r="46" spans="2:13" hidden="1" x14ac:dyDescent="0.3">
      <c r="B46" s="233" t="s">
        <v>442</v>
      </c>
      <c r="C46" s="233" t="s">
        <v>1025</v>
      </c>
      <c r="D46" s="233" t="s">
        <v>1020</v>
      </c>
      <c r="E46" s="233" t="s">
        <v>443</v>
      </c>
      <c r="F46" s="302">
        <v>7898133137372</v>
      </c>
      <c r="G46" s="233">
        <v>15000163</v>
      </c>
      <c r="H46" s="235" t="s">
        <v>451</v>
      </c>
      <c r="I46" s="236">
        <v>98370</v>
      </c>
      <c r="J46" s="236">
        <v>0</v>
      </c>
      <c r="K46" s="312">
        <v>0</v>
      </c>
      <c r="L46" s="233" t="s">
        <v>1025</v>
      </c>
      <c r="M46" s="299">
        <f t="shared" si="0"/>
        <v>98370</v>
      </c>
    </row>
    <row r="47" spans="2:13" x14ac:dyDescent="0.3">
      <c r="B47" s="233" t="s">
        <v>442</v>
      </c>
      <c r="C47" s="233" t="s">
        <v>1025</v>
      </c>
      <c r="D47" s="233" t="s">
        <v>1020</v>
      </c>
      <c r="E47" s="233" t="s">
        <v>443</v>
      </c>
      <c r="F47" s="302">
        <v>7898133137310</v>
      </c>
      <c r="G47" s="233">
        <v>15000164</v>
      </c>
      <c r="H47" s="235" t="s">
        <v>329</v>
      </c>
      <c r="I47" s="236">
        <v>61650</v>
      </c>
      <c r="J47" s="236">
        <v>40980</v>
      </c>
      <c r="K47" s="312">
        <v>60</v>
      </c>
      <c r="L47" s="233" t="s">
        <v>1025</v>
      </c>
      <c r="M47" s="299">
        <f t="shared" si="0"/>
        <v>102630</v>
      </c>
    </row>
    <row r="48" spans="2:13" x14ac:dyDescent="0.3">
      <c r="B48" s="233" t="s">
        <v>442</v>
      </c>
      <c r="C48" s="233" t="s">
        <v>1014</v>
      </c>
      <c r="D48" s="233" t="s">
        <v>1020</v>
      </c>
      <c r="E48" s="233" t="s">
        <v>443</v>
      </c>
      <c r="F48" s="302">
        <v>7898133137396</v>
      </c>
      <c r="G48" s="233">
        <v>15000165</v>
      </c>
      <c r="H48" s="235" t="s">
        <v>452</v>
      </c>
      <c r="I48" s="236">
        <v>32370</v>
      </c>
      <c r="J48" s="236">
        <v>0</v>
      </c>
      <c r="K48" s="312">
        <v>0</v>
      </c>
      <c r="L48" s="233" t="s">
        <v>1014</v>
      </c>
      <c r="M48" s="299">
        <f t="shared" si="0"/>
        <v>32370</v>
      </c>
    </row>
    <row r="49" spans="2:13" x14ac:dyDescent="0.3">
      <c r="B49" s="233" t="s">
        <v>442</v>
      </c>
      <c r="C49" s="233" t="s">
        <v>1014</v>
      </c>
      <c r="D49" s="233" t="s">
        <v>1020</v>
      </c>
      <c r="E49" s="233" t="s">
        <v>443</v>
      </c>
      <c r="F49" s="302">
        <v>7898133137358</v>
      </c>
      <c r="G49" s="233">
        <v>15000166</v>
      </c>
      <c r="H49" s="235" t="s">
        <v>453</v>
      </c>
      <c r="I49" s="236">
        <v>1530</v>
      </c>
      <c r="J49" s="236">
        <v>102090</v>
      </c>
      <c r="K49" s="312">
        <v>330</v>
      </c>
      <c r="L49" s="233" t="s">
        <v>1014</v>
      </c>
      <c r="M49" s="299">
        <f t="shared" si="0"/>
        <v>103620</v>
      </c>
    </row>
    <row r="50" spans="2:13" x14ac:dyDescent="0.3">
      <c r="B50" s="233" t="s">
        <v>442</v>
      </c>
      <c r="C50" s="233" t="s">
        <v>1019</v>
      </c>
      <c r="D50" s="233" t="s">
        <v>1020</v>
      </c>
      <c r="E50" s="233" t="s">
        <v>443</v>
      </c>
      <c r="F50" s="302">
        <v>7898133134760</v>
      </c>
      <c r="G50" s="233">
        <v>15000086</v>
      </c>
      <c r="H50" s="235" t="s">
        <v>333</v>
      </c>
      <c r="I50" s="236">
        <v>21050</v>
      </c>
      <c r="J50" s="236">
        <v>0</v>
      </c>
      <c r="K50" s="312">
        <v>0</v>
      </c>
      <c r="L50" s="233" t="s">
        <v>1019</v>
      </c>
      <c r="M50" s="299">
        <f t="shared" si="0"/>
        <v>21050</v>
      </c>
    </row>
    <row r="51" spans="2:13" x14ac:dyDescent="0.3">
      <c r="B51" s="233" t="s">
        <v>442</v>
      </c>
      <c r="C51" s="233" t="s">
        <v>1025</v>
      </c>
      <c r="D51" s="233" t="s">
        <v>1020</v>
      </c>
      <c r="E51" s="233" t="s">
        <v>443</v>
      </c>
      <c r="F51" s="302">
        <v>7898133134234</v>
      </c>
      <c r="G51" s="233">
        <v>15000085</v>
      </c>
      <c r="H51" s="235" t="s">
        <v>332</v>
      </c>
      <c r="I51" s="236">
        <v>300100</v>
      </c>
      <c r="J51" s="236">
        <v>0</v>
      </c>
      <c r="K51" s="312">
        <v>0</v>
      </c>
      <c r="L51" s="233" t="s">
        <v>1025</v>
      </c>
      <c r="M51" s="299">
        <f t="shared" si="0"/>
        <v>300100</v>
      </c>
    </row>
    <row r="52" spans="2:13" hidden="1" x14ac:dyDescent="0.3">
      <c r="B52" s="233" t="s">
        <v>442</v>
      </c>
      <c r="C52" s="233" t="s">
        <v>1025</v>
      </c>
      <c r="D52" s="233" t="s">
        <v>1020</v>
      </c>
      <c r="E52" s="233" t="s">
        <v>443</v>
      </c>
      <c r="F52" s="302">
        <v>7899470807997</v>
      </c>
      <c r="G52" s="233">
        <v>15000277</v>
      </c>
      <c r="H52" s="235" t="s">
        <v>293</v>
      </c>
      <c r="I52" s="236">
        <v>51600</v>
      </c>
      <c r="J52" s="236">
        <v>0</v>
      </c>
      <c r="K52" s="312">
        <v>0</v>
      </c>
      <c r="L52" s="233" t="s">
        <v>1025</v>
      </c>
      <c r="M52" s="299">
        <f t="shared" si="0"/>
        <v>51600</v>
      </c>
    </row>
    <row r="53" spans="2:13" hidden="1" x14ac:dyDescent="0.3">
      <c r="B53" s="233" t="s">
        <v>442</v>
      </c>
      <c r="C53" s="233" t="s">
        <v>1021</v>
      </c>
      <c r="D53" s="233" t="s">
        <v>1022</v>
      </c>
      <c r="E53" s="233" t="s">
        <v>443</v>
      </c>
      <c r="F53" s="302">
        <v>7898133136092</v>
      </c>
      <c r="G53" s="233">
        <v>15000122</v>
      </c>
      <c r="H53" s="235" t="s">
        <v>335</v>
      </c>
      <c r="I53" s="236">
        <v>0</v>
      </c>
      <c r="J53" s="236">
        <v>0</v>
      </c>
      <c r="K53" s="312">
        <v>0</v>
      </c>
      <c r="L53" s="233" t="s">
        <v>1021</v>
      </c>
      <c r="M53" s="299">
        <f t="shared" si="0"/>
        <v>0</v>
      </c>
    </row>
    <row r="54" spans="2:13" hidden="1" x14ac:dyDescent="0.3">
      <c r="B54" s="233" t="s">
        <v>442</v>
      </c>
      <c r="C54" s="233" t="s">
        <v>1021</v>
      </c>
      <c r="D54" s="233" t="s">
        <v>1022</v>
      </c>
      <c r="E54" s="233" t="s">
        <v>443</v>
      </c>
      <c r="F54" s="302">
        <v>7898133136085</v>
      </c>
      <c r="G54" s="233">
        <v>15000123</v>
      </c>
      <c r="H54" s="235" t="s">
        <v>336</v>
      </c>
      <c r="I54" s="236">
        <v>0</v>
      </c>
      <c r="J54" s="236">
        <v>0</v>
      </c>
      <c r="K54" s="312">
        <v>0</v>
      </c>
      <c r="L54" s="233" t="s">
        <v>1021</v>
      </c>
      <c r="M54" s="299">
        <f t="shared" si="0"/>
        <v>0</v>
      </c>
    </row>
    <row r="55" spans="2:13" hidden="1" x14ac:dyDescent="0.3">
      <c r="B55" s="233" t="s">
        <v>442</v>
      </c>
      <c r="C55" s="233" t="s">
        <v>1021</v>
      </c>
      <c r="D55" s="233" t="s">
        <v>1022</v>
      </c>
      <c r="E55" s="233" t="s">
        <v>443</v>
      </c>
      <c r="F55" s="302">
        <v>7898133134661</v>
      </c>
      <c r="G55" s="233">
        <v>15000121</v>
      </c>
      <c r="H55" s="235" t="s">
        <v>337</v>
      </c>
      <c r="I55" s="236">
        <v>0</v>
      </c>
      <c r="J55" s="236">
        <v>0</v>
      </c>
      <c r="K55" s="312">
        <v>0</v>
      </c>
      <c r="L55" s="233" t="s">
        <v>1021</v>
      </c>
      <c r="M55" s="299">
        <f t="shared" si="0"/>
        <v>0</v>
      </c>
    </row>
    <row r="56" spans="2:13" hidden="1" x14ac:dyDescent="0.3">
      <c r="B56" s="233" t="s">
        <v>444</v>
      </c>
      <c r="C56" s="233" t="s">
        <v>1019</v>
      </c>
      <c r="D56" s="233" t="s">
        <v>1020</v>
      </c>
      <c r="E56" s="233" t="s">
        <v>443</v>
      </c>
      <c r="F56" s="302">
        <v>7899898601221</v>
      </c>
      <c r="G56" s="233">
        <v>15000247</v>
      </c>
      <c r="H56" s="235" t="s">
        <v>384</v>
      </c>
      <c r="I56" s="236">
        <v>432</v>
      </c>
      <c r="J56" s="236">
        <v>0</v>
      </c>
      <c r="K56" s="312">
        <v>0</v>
      </c>
      <c r="L56" s="233" t="s">
        <v>1019</v>
      </c>
      <c r="M56" s="299">
        <f t="shared" si="0"/>
        <v>432</v>
      </c>
    </row>
    <row r="57" spans="2:13" hidden="1" x14ac:dyDescent="0.3">
      <c r="B57" s="233" t="s">
        <v>444</v>
      </c>
      <c r="C57" s="233" t="s">
        <v>1019</v>
      </c>
      <c r="D57" s="233" t="s">
        <v>1020</v>
      </c>
      <c r="E57" s="233" t="s">
        <v>443</v>
      </c>
      <c r="F57" s="302">
        <v>7898557141054</v>
      </c>
      <c r="G57" s="233">
        <v>15000232</v>
      </c>
      <c r="H57" s="235" t="s">
        <v>385</v>
      </c>
      <c r="I57" s="236">
        <v>0</v>
      </c>
      <c r="J57" s="236">
        <v>0</v>
      </c>
      <c r="K57" s="312">
        <v>5150</v>
      </c>
      <c r="L57" s="233" t="s">
        <v>1019</v>
      </c>
      <c r="M57" s="299">
        <f t="shared" si="0"/>
        <v>0</v>
      </c>
    </row>
    <row r="58" spans="2:13" x14ac:dyDescent="0.3">
      <c r="B58" s="233" t="s">
        <v>444</v>
      </c>
      <c r="C58" s="233" t="s">
        <v>1019</v>
      </c>
      <c r="D58" s="233" t="s">
        <v>1020</v>
      </c>
      <c r="E58" s="233" t="s">
        <v>443</v>
      </c>
      <c r="F58" s="302">
        <v>7898557141061</v>
      </c>
      <c r="G58" s="233">
        <v>15000234</v>
      </c>
      <c r="H58" s="235" t="s">
        <v>386</v>
      </c>
      <c r="I58" s="236">
        <v>0</v>
      </c>
      <c r="J58" s="236">
        <v>0</v>
      </c>
      <c r="K58" s="312">
        <v>3400</v>
      </c>
      <c r="L58" s="233" t="s">
        <v>1019</v>
      </c>
      <c r="M58" s="299">
        <f t="shared" si="0"/>
        <v>0</v>
      </c>
    </row>
    <row r="59" spans="2:13" x14ac:dyDescent="0.3">
      <c r="B59" s="233" t="s">
        <v>442</v>
      </c>
      <c r="C59" s="233" t="s">
        <v>1025</v>
      </c>
      <c r="D59" s="233" t="s">
        <v>1020</v>
      </c>
      <c r="E59" s="233" t="s">
        <v>443</v>
      </c>
      <c r="F59" s="302">
        <v>7898133139420</v>
      </c>
      <c r="G59" s="233">
        <v>15000090</v>
      </c>
      <c r="H59" s="235" t="s">
        <v>338</v>
      </c>
      <c r="I59" s="236">
        <v>79550</v>
      </c>
      <c r="J59" s="236">
        <v>8350</v>
      </c>
      <c r="K59" s="312">
        <v>0</v>
      </c>
      <c r="L59" s="233" t="s">
        <v>1025</v>
      </c>
      <c r="M59" s="299">
        <f t="shared" si="0"/>
        <v>87900</v>
      </c>
    </row>
    <row r="60" spans="2:13" x14ac:dyDescent="0.3">
      <c r="B60" s="233" t="s">
        <v>442</v>
      </c>
      <c r="C60" s="233" t="s">
        <v>1019</v>
      </c>
      <c r="D60" s="233" t="s">
        <v>1020</v>
      </c>
      <c r="E60" s="233" t="s">
        <v>443</v>
      </c>
      <c r="F60" s="302">
        <v>7898133134715</v>
      </c>
      <c r="G60" s="233">
        <v>15000091</v>
      </c>
      <c r="H60" s="313" t="s">
        <v>454</v>
      </c>
      <c r="I60" s="236">
        <v>15360</v>
      </c>
      <c r="J60" s="236">
        <v>0</v>
      </c>
      <c r="K60" s="312">
        <v>0</v>
      </c>
      <c r="L60" s="233" t="s">
        <v>1019</v>
      </c>
      <c r="M60" s="299">
        <f t="shared" si="0"/>
        <v>15360</v>
      </c>
    </row>
    <row r="61" spans="2:13" x14ac:dyDescent="0.3">
      <c r="B61" s="233" t="s">
        <v>442</v>
      </c>
      <c r="C61" s="233" t="s">
        <v>1025</v>
      </c>
      <c r="D61" s="233" t="s">
        <v>1020</v>
      </c>
      <c r="E61" s="233" t="s">
        <v>443</v>
      </c>
      <c r="F61" s="302">
        <v>7898133137969</v>
      </c>
      <c r="G61" s="233">
        <v>15000135</v>
      </c>
      <c r="H61" s="235" t="s">
        <v>340</v>
      </c>
      <c r="I61" s="236">
        <v>800</v>
      </c>
      <c r="J61" s="236">
        <v>386300</v>
      </c>
      <c r="K61" s="312">
        <v>130100</v>
      </c>
      <c r="L61" s="233" t="s">
        <v>1025</v>
      </c>
      <c r="M61" s="299">
        <f t="shared" si="0"/>
        <v>387100</v>
      </c>
    </row>
    <row r="62" spans="2:13" x14ac:dyDescent="0.3">
      <c r="B62" s="233" t="s">
        <v>442</v>
      </c>
      <c r="C62" s="233" t="s">
        <v>1014</v>
      </c>
      <c r="D62" s="233" t="s">
        <v>1020</v>
      </c>
      <c r="E62" s="233" t="s">
        <v>443</v>
      </c>
      <c r="F62" s="302">
        <v>7899470802275</v>
      </c>
      <c r="G62" s="233">
        <v>15000093</v>
      </c>
      <c r="H62" s="235" t="s">
        <v>341</v>
      </c>
      <c r="I62" s="236">
        <v>81503</v>
      </c>
      <c r="J62" s="236">
        <v>0</v>
      </c>
      <c r="K62" s="312">
        <v>0</v>
      </c>
      <c r="L62" s="233" t="s">
        <v>1014</v>
      </c>
      <c r="M62" s="299">
        <f t="shared" si="0"/>
        <v>81503</v>
      </c>
    </row>
    <row r="63" spans="2:13" x14ac:dyDescent="0.3">
      <c r="B63" s="233" t="s">
        <v>442</v>
      </c>
      <c r="C63" s="233" t="s">
        <v>1019</v>
      </c>
      <c r="D63" s="233" t="s">
        <v>1020</v>
      </c>
      <c r="E63" s="233" t="s">
        <v>443</v>
      </c>
      <c r="F63" s="234">
        <v>7899470808048</v>
      </c>
      <c r="G63" s="233">
        <v>15000321</v>
      </c>
      <c r="H63" s="235" t="s">
        <v>404</v>
      </c>
      <c r="I63" s="236">
        <v>42732</v>
      </c>
      <c r="J63" s="236">
        <v>0</v>
      </c>
      <c r="K63" s="312">
        <v>0</v>
      </c>
      <c r="L63" s="233" t="s">
        <v>1019</v>
      </c>
      <c r="M63" s="299">
        <f t="shared" si="0"/>
        <v>42732</v>
      </c>
    </row>
    <row r="64" spans="2:13" x14ac:dyDescent="0.3">
      <c r="B64" s="233" t="s">
        <v>442</v>
      </c>
      <c r="C64" s="233" t="s">
        <v>1019</v>
      </c>
      <c r="D64" s="233" t="s">
        <v>1020</v>
      </c>
      <c r="E64" s="233" t="s">
        <v>443</v>
      </c>
      <c r="F64" s="302">
        <v>7899470808031</v>
      </c>
      <c r="G64" s="233">
        <v>15000320</v>
      </c>
      <c r="H64" s="235" t="s">
        <v>403</v>
      </c>
      <c r="I64" s="236">
        <v>49392</v>
      </c>
      <c r="J64" s="236">
        <v>0</v>
      </c>
      <c r="K64" s="312">
        <v>0</v>
      </c>
      <c r="L64" s="233" t="s">
        <v>1019</v>
      </c>
      <c r="M64" s="299">
        <f t="shared" si="0"/>
        <v>49392</v>
      </c>
    </row>
    <row r="65" spans="2:13" x14ac:dyDescent="0.3">
      <c r="B65" s="233" t="s">
        <v>442</v>
      </c>
      <c r="C65" s="233" t="s">
        <v>1014</v>
      </c>
      <c r="D65" s="233" t="s">
        <v>1020</v>
      </c>
      <c r="E65" s="233" t="s">
        <v>443</v>
      </c>
      <c r="F65" s="302">
        <v>7899470802268</v>
      </c>
      <c r="G65" s="233">
        <v>15000092</v>
      </c>
      <c r="H65" s="235" t="s">
        <v>455</v>
      </c>
      <c r="I65" s="236">
        <v>102600</v>
      </c>
      <c r="J65" s="236">
        <v>0</v>
      </c>
      <c r="K65" s="312">
        <v>0</v>
      </c>
      <c r="L65" s="233" t="s">
        <v>1014</v>
      </c>
      <c r="M65" s="299">
        <f t="shared" si="0"/>
        <v>102600</v>
      </c>
    </row>
    <row r="66" spans="2:13" x14ac:dyDescent="0.3">
      <c r="B66" s="233" t="s">
        <v>442</v>
      </c>
      <c r="C66" s="233" t="s">
        <v>1014</v>
      </c>
      <c r="D66" s="233" t="s">
        <v>1020</v>
      </c>
      <c r="E66" s="233" t="s">
        <v>443</v>
      </c>
      <c r="F66" s="302">
        <v>7899470807225</v>
      </c>
      <c r="G66" s="233">
        <v>15000194</v>
      </c>
      <c r="H66" s="235" t="s">
        <v>343</v>
      </c>
      <c r="I66" s="236">
        <v>55800</v>
      </c>
      <c r="J66" s="236">
        <v>0</v>
      </c>
      <c r="K66" s="312">
        <v>0</v>
      </c>
      <c r="L66" s="233" t="s">
        <v>1014</v>
      </c>
      <c r="M66" s="299">
        <f t="shared" si="0"/>
        <v>55800</v>
      </c>
    </row>
    <row r="67" spans="2:13" x14ac:dyDescent="0.3">
      <c r="B67" s="233" t="s">
        <v>442</v>
      </c>
      <c r="C67" s="233" t="s">
        <v>1021</v>
      </c>
      <c r="D67" s="233" t="s">
        <v>1026</v>
      </c>
      <c r="E67" s="233" t="s">
        <v>443</v>
      </c>
      <c r="F67" s="302">
        <v>7898133134999</v>
      </c>
      <c r="G67" s="233">
        <v>15000143</v>
      </c>
      <c r="H67" s="313" t="s">
        <v>152</v>
      </c>
      <c r="I67" s="236">
        <v>13800</v>
      </c>
      <c r="J67" s="236">
        <v>0</v>
      </c>
      <c r="K67" s="312">
        <v>0</v>
      </c>
      <c r="L67" s="233" t="s">
        <v>1021</v>
      </c>
      <c r="M67" s="299">
        <f t="shared" si="0"/>
        <v>13800</v>
      </c>
    </row>
    <row r="68" spans="2:13" x14ac:dyDescent="0.3">
      <c r="B68" s="233" t="s">
        <v>444</v>
      </c>
      <c r="C68" s="233" t="s">
        <v>1025</v>
      </c>
      <c r="D68" s="233" t="s">
        <v>1020</v>
      </c>
      <c r="E68" s="233" t="s">
        <v>443</v>
      </c>
      <c r="F68" s="302">
        <v>7898557147643</v>
      </c>
      <c r="G68" s="233">
        <v>15000228</v>
      </c>
      <c r="H68" s="313" t="s">
        <v>387</v>
      </c>
      <c r="I68" s="236">
        <v>100</v>
      </c>
      <c r="J68" s="236">
        <v>19000</v>
      </c>
      <c r="K68" s="312">
        <v>650</v>
      </c>
      <c r="L68" s="233" t="s">
        <v>1025</v>
      </c>
      <c r="M68" s="299">
        <f t="shared" si="0"/>
        <v>19100</v>
      </c>
    </row>
    <row r="69" spans="2:13" x14ac:dyDescent="0.3">
      <c r="B69" s="233" t="s">
        <v>444</v>
      </c>
      <c r="C69" s="233" t="s">
        <v>1014</v>
      </c>
      <c r="D69" s="233" t="s">
        <v>1020</v>
      </c>
      <c r="E69" s="233" t="s">
        <v>443</v>
      </c>
      <c r="F69" s="302">
        <v>7898557147650</v>
      </c>
      <c r="G69" s="233">
        <v>15000229</v>
      </c>
      <c r="H69" s="313" t="s">
        <v>388</v>
      </c>
      <c r="I69" s="236">
        <v>8200</v>
      </c>
      <c r="J69" s="236">
        <v>0</v>
      </c>
      <c r="K69" s="312">
        <v>0</v>
      </c>
      <c r="L69" s="233" t="s">
        <v>1014</v>
      </c>
      <c r="M69" s="299">
        <f t="shared" ref="M69:M132" si="1">I69+J69</f>
        <v>8200</v>
      </c>
    </row>
    <row r="70" spans="2:13" x14ac:dyDescent="0.3">
      <c r="B70" s="233" t="s">
        <v>442</v>
      </c>
      <c r="C70" s="233" t="s">
        <v>1025</v>
      </c>
      <c r="D70" s="233" t="s">
        <v>1020</v>
      </c>
      <c r="E70" s="233" t="s">
        <v>443</v>
      </c>
      <c r="F70" s="302">
        <v>7899470807362</v>
      </c>
      <c r="G70" s="233">
        <v>15000200</v>
      </c>
      <c r="H70" s="313" t="s">
        <v>230</v>
      </c>
      <c r="I70" s="236">
        <v>2560950</v>
      </c>
      <c r="J70" s="236">
        <v>157150</v>
      </c>
      <c r="K70" s="312">
        <v>0</v>
      </c>
      <c r="L70" s="233" t="s">
        <v>1025</v>
      </c>
      <c r="M70" s="299">
        <f t="shared" si="1"/>
        <v>2718100</v>
      </c>
    </row>
    <row r="71" spans="2:13" x14ac:dyDescent="0.3">
      <c r="B71" s="233" t="s">
        <v>442</v>
      </c>
      <c r="C71" s="233" t="s">
        <v>1025</v>
      </c>
      <c r="D71" s="233" t="s">
        <v>1020</v>
      </c>
      <c r="E71" s="233" t="s">
        <v>443</v>
      </c>
      <c r="F71" s="302">
        <v>7899470807638</v>
      </c>
      <c r="G71" s="233">
        <v>15000208</v>
      </c>
      <c r="H71" s="313" t="s">
        <v>406</v>
      </c>
      <c r="I71" s="236">
        <v>170850</v>
      </c>
      <c r="J71" s="236">
        <v>0</v>
      </c>
      <c r="K71" s="312">
        <v>0</v>
      </c>
      <c r="L71" s="233" t="s">
        <v>1025</v>
      </c>
      <c r="M71" s="299">
        <f t="shared" si="1"/>
        <v>170850</v>
      </c>
    </row>
    <row r="72" spans="2:13" x14ac:dyDescent="0.3">
      <c r="B72" s="233" t="s">
        <v>442</v>
      </c>
      <c r="C72" s="233" t="s">
        <v>1014</v>
      </c>
      <c r="D72" s="233" t="s">
        <v>1020</v>
      </c>
      <c r="E72" s="233" t="s">
        <v>443</v>
      </c>
      <c r="F72" s="302">
        <v>7899470804576</v>
      </c>
      <c r="G72" s="233">
        <v>15000191</v>
      </c>
      <c r="H72" s="313" t="s">
        <v>347</v>
      </c>
      <c r="I72" s="236">
        <v>298600</v>
      </c>
      <c r="J72" s="236">
        <v>0</v>
      </c>
      <c r="K72" s="312">
        <v>0</v>
      </c>
      <c r="L72" s="233" t="s">
        <v>1014</v>
      </c>
      <c r="M72" s="299">
        <f t="shared" si="1"/>
        <v>298600</v>
      </c>
    </row>
    <row r="73" spans="2:13" x14ac:dyDescent="0.3">
      <c r="B73" s="233" t="s">
        <v>442</v>
      </c>
      <c r="C73" s="233" t="s">
        <v>1019</v>
      </c>
      <c r="D73" s="233" t="s">
        <v>1020</v>
      </c>
      <c r="E73" s="233" t="s">
        <v>443</v>
      </c>
      <c r="F73" s="302">
        <v>7899470804521</v>
      </c>
      <c r="G73" s="233">
        <v>15000192</v>
      </c>
      <c r="H73" s="313" t="s">
        <v>349</v>
      </c>
      <c r="I73" s="236">
        <v>17184</v>
      </c>
      <c r="J73" s="236">
        <v>0</v>
      </c>
      <c r="K73" s="312">
        <v>0</v>
      </c>
      <c r="L73" s="233" t="s">
        <v>1019</v>
      </c>
      <c r="M73" s="299">
        <f t="shared" si="1"/>
        <v>17184</v>
      </c>
    </row>
    <row r="74" spans="2:13" x14ac:dyDescent="0.3">
      <c r="B74" s="233" t="s">
        <v>442</v>
      </c>
      <c r="C74" s="233" t="s">
        <v>1025</v>
      </c>
      <c r="D74" s="233" t="s">
        <v>1020</v>
      </c>
      <c r="E74" s="233" t="s">
        <v>443</v>
      </c>
      <c r="F74" s="302">
        <v>7898133130403</v>
      </c>
      <c r="G74" s="233">
        <v>15000094</v>
      </c>
      <c r="H74" s="313" t="s">
        <v>345</v>
      </c>
      <c r="I74" s="236">
        <v>318960</v>
      </c>
      <c r="J74" s="236">
        <v>193200</v>
      </c>
      <c r="K74" s="312">
        <v>0</v>
      </c>
      <c r="L74" s="233" t="s">
        <v>1025</v>
      </c>
      <c r="M74" s="299">
        <f t="shared" si="1"/>
        <v>512160</v>
      </c>
    </row>
    <row r="75" spans="2:13" x14ac:dyDescent="0.3">
      <c r="B75" s="233" t="s">
        <v>442</v>
      </c>
      <c r="C75" s="233" t="s">
        <v>1025</v>
      </c>
      <c r="D75" s="233" t="s">
        <v>1020</v>
      </c>
      <c r="E75" s="233" t="s">
        <v>443</v>
      </c>
      <c r="F75" s="302">
        <v>7898133131011</v>
      </c>
      <c r="G75" s="233">
        <v>15000095</v>
      </c>
      <c r="H75" s="313" t="s">
        <v>346</v>
      </c>
      <c r="I75" s="236">
        <v>3287200</v>
      </c>
      <c r="J75" s="236">
        <v>771800</v>
      </c>
      <c r="K75" s="312">
        <v>0</v>
      </c>
      <c r="L75" s="233" t="s">
        <v>1025</v>
      </c>
      <c r="M75" s="299">
        <f t="shared" si="1"/>
        <v>4059000</v>
      </c>
    </row>
    <row r="76" spans="2:13" hidden="1" x14ac:dyDescent="0.3">
      <c r="B76" s="233" t="s">
        <v>442</v>
      </c>
      <c r="C76" s="233" t="s">
        <v>1019</v>
      </c>
      <c r="D76" s="233" t="s">
        <v>1020</v>
      </c>
      <c r="E76" s="233" t="s">
        <v>443</v>
      </c>
      <c r="F76" s="302">
        <v>7898133137419</v>
      </c>
      <c r="G76" s="233">
        <v>15000098</v>
      </c>
      <c r="H76" s="313" t="s">
        <v>350</v>
      </c>
      <c r="I76" s="236">
        <v>21600</v>
      </c>
      <c r="J76" s="236">
        <v>0</v>
      </c>
      <c r="K76" s="312">
        <v>0</v>
      </c>
      <c r="L76" s="233" t="s">
        <v>1019</v>
      </c>
      <c r="M76" s="299">
        <f t="shared" si="1"/>
        <v>21600</v>
      </c>
    </row>
    <row r="77" spans="2:13" x14ac:dyDescent="0.3">
      <c r="B77" s="233" t="s">
        <v>442</v>
      </c>
      <c r="C77" s="233" t="s">
        <v>1019</v>
      </c>
      <c r="D77" s="233" t="s">
        <v>1020</v>
      </c>
      <c r="E77" s="233" t="s">
        <v>443</v>
      </c>
      <c r="F77" s="302">
        <v>7898133137426</v>
      </c>
      <c r="G77" s="233">
        <v>15000099</v>
      </c>
      <c r="H77" s="313" t="s">
        <v>351</v>
      </c>
      <c r="I77" s="236">
        <v>10250</v>
      </c>
      <c r="J77" s="236">
        <v>16900</v>
      </c>
      <c r="K77" s="312">
        <v>0</v>
      </c>
      <c r="L77" s="233" t="s">
        <v>1019</v>
      </c>
      <c r="M77" s="299">
        <f t="shared" si="1"/>
        <v>27150</v>
      </c>
    </row>
    <row r="78" spans="2:13" hidden="1" x14ac:dyDescent="0.3">
      <c r="B78" s="233" t="s">
        <v>442</v>
      </c>
      <c r="C78" s="233" t="s">
        <v>1019</v>
      </c>
      <c r="D78" s="233" t="s">
        <v>1020</v>
      </c>
      <c r="E78" s="233" t="s">
        <v>443</v>
      </c>
      <c r="F78" s="302">
        <v>7899470800424</v>
      </c>
      <c r="G78" s="233">
        <v>15000276</v>
      </c>
      <c r="H78" s="313" t="s">
        <v>399</v>
      </c>
      <c r="I78" s="236">
        <v>84400</v>
      </c>
      <c r="J78" s="236">
        <v>0</v>
      </c>
      <c r="K78" s="312">
        <v>0</v>
      </c>
      <c r="L78" s="233" t="s">
        <v>1019</v>
      </c>
      <c r="M78" s="299">
        <f t="shared" si="1"/>
        <v>84400</v>
      </c>
    </row>
    <row r="79" spans="2:13" x14ac:dyDescent="0.3">
      <c r="B79" s="233" t="s">
        <v>442</v>
      </c>
      <c r="C79" s="233" t="s">
        <v>1021</v>
      </c>
      <c r="D79" s="233" t="s">
        <v>1022</v>
      </c>
      <c r="E79" s="233" t="s">
        <v>443</v>
      </c>
      <c r="F79" s="302">
        <v>7899470807294</v>
      </c>
      <c r="G79" s="233">
        <v>15000141</v>
      </c>
      <c r="H79" s="313" t="s">
        <v>229</v>
      </c>
      <c r="I79" s="236">
        <v>0</v>
      </c>
      <c r="J79" s="236">
        <v>0</v>
      </c>
      <c r="K79" s="312">
        <v>0</v>
      </c>
      <c r="L79" s="233" t="s">
        <v>1021</v>
      </c>
      <c r="M79" s="299">
        <f t="shared" si="1"/>
        <v>0</v>
      </c>
    </row>
    <row r="80" spans="2:13" x14ac:dyDescent="0.3">
      <c r="B80" s="233" t="s">
        <v>442</v>
      </c>
      <c r="C80" s="233" t="s">
        <v>1014</v>
      </c>
      <c r="D80" s="233" t="s">
        <v>1020</v>
      </c>
      <c r="E80" s="233" t="s">
        <v>443</v>
      </c>
      <c r="F80" s="302">
        <v>7899470805641</v>
      </c>
      <c r="G80" s="233">
        <v>15000216</v>
      </c>
      <c r="H80" s="313" t="s">
        <v>456</v>
      </c>
      <c r="I80" s="236">
        <v>0</v>
      </c>
      <c r="J80" s="236">
        <v>0</v>
      </c>
      <c r="K80" s="312">
        <v>6000</v>
      </c>
      <c r="L80" s="233" t="s">
        <v>1014</v>
      </c>
      <c r="M80" s="299">
        <f t="shared" si="1"/>
        <v>0</v>
      </c>
    </row>
    <row r="81" spans="2:13" x14ac:dyDescent="0.3">
      <c r="B81" s="233" t="s">
        <v>442</v>
      </c>
      <c r="C81" s="233" t="s">
        <v>1019</v>
      </c>
      <c r="D81" s="233" t="s">
        <v>1020</v>
      </c>
      <c r="E81" s="233" t="s">
        <v>443</v>
      </c>
      <c r="F81" s="302">
        <v>7899470807737</v>
      </c>
      <c r="G81" s="233">
        <v>15000218</v>
      </c>
      <c r="H81" s="313" t="s">
        <v>291</v>
      </c>
      <c r="I81" s="236">
        <v>5300</v>
      </c>
      <c r="J81" s="236">
        <v>0</v>
      </c>
      <c r="K81" s="312">
        <v>0</v>
      </c>
      <c r="L81" s="233" t="s">
        <v>1019</v>
      </c>
      <c r="M81" s="299">
        <f t="shared" si="1"/>
        <v>5300</v>
      </c>
    </row>
    <row r="82" spans="2:13" x14ac:dyDescent="0.3">
      <c r="B82" s="233" t="s">
        <v>442</v>
      </c>
      <c r="C82" s="233" t="s">
        <v>1025</v>
      </c>
      <c r="D82" s="233" t="s">
        <v>1020</v>
      </c>
      <c r="E82" s="233" t="s">
        <v>443</v>
      </c>
      <c r="F82" s="302">
        <v>7898133135248</v>
      </c>
      <c r="G82" s="233">
        <v>15000100</v>
      </c>
      <c r="H82" s="313" t="s">
        <v>352</v>
      </c>
      <c r="I82" s="236">
        <v>50</v>
      </c>
      <c r="J82" s="236">
        <v>0</v>
      </c>
      <c r="K82" s="312">
        <v>4300</v>
      </c>
      <c r="L82" s="233" t="s">
        <v>1025</v>
      </c>
      <c r="M82" s="299">
        <f t="shared" si="1"/>
        <v>50</v>
      </c>
    </row>
    <row r="83" spans="2:13" hidden="1" x14ac:dyDescent="0.3">
      <c r="B83" s="233" t="s">
        <v>442</v>
      </c>
      <c r="C83" s="233" t="s">
        <v>1014</v>
      </c>
      <c r="D83" s="233" t="s">
        <v>1020</v>
      </c>
      <c r="E83" s="233" t="s">
        <v>443</v>
      </c>
      <c r="F83" s="302">
        <v>7899470805061</v>
      </c>
      <c r="G83" s="233">
        <v>15000214</v>
      </c>
      <c r="H83" s="313" t="s">
        <v>353</v>
      </c>
      <c r="I83" s="236">
        <v>16500</v>
      </c>
      <c r="J83" s="236">
        <v>0</v>
      </c>
      <c r="K83" s="312">
        <v>0</v>
      </c>
      <c r="L83" s="233" t="s">
        <v>1014</v>
      </c>
      <c r="M83" s="299">
        <f t="shared" si="1"/>
        <v>16500</v>
      </c>
    </row>
    <row r="84" spans="2:13" x14ac:dyDescent="0.3">
      <c r="B84" s="233" t="s">
        <v>444</v>
      </c>
      <c r="C84" s="233" t="s">
        <v>1019</v>
      </c>
      <c r="D84" s="233" t="s">
        <v>1020</v>
      </c>
      <c r="E84" s="233" t="s">
        <v>443</v>
      </c>
      <c r="F84" s="302">
        <v>7899898601269</v>
      </c>
      <c r="G84" s="233">
        <v>15000250</v>
      </c>
      <c r="H84" s="313" t="s">
        <v>389</v>
      </c>
      <c r="I84" s="236">
        <v>22680</v>
      </c>
      <c r="J84" s="236">
        <v>0</v>
      </c>
      <c r="K84" s="312">
        <v>24</v>
      </c>
      <c r="L84" s="233" t="s">
        <v>1019</v>
      </c>
      <c r="M84" s="299">
        <f t="shared" si="1"/>
        <v>22680</v>
      </c>
    </row>
    <row r="85" spans="2:13" x14ac:dyDescent="0.3">
      <c r="B85" s="233" t="s">
        <v>442</v>
      </c>
      <c r="C85" s="233" t="s">
        <v>1019</v>
      </c>
      <c r="D85" s="233" t="s">
        <v>1020</v>
      </c>
      <c r="E85" s="233" t="s">
        <v>443</v>
      </c>
      <c r="F85" s="302">
        <v>7898133136382</v>
      </c>
      <c r="G85" s="233">
        <v>15000172</v>
      </c>
      <c r="H85" s="313" t="s">
        <v>355</v>
      </c>
      <c r="I85" s="236">
        <v>30450</v>
      </c>
      <c r="J85" s="236">
        <v>0</v>
      </c>
      <c r="K85" s="312">
        <v>0</v>
      </c>
      <c r="L85" s="233" t="s">
        <v>1019</v>
      </c>
      <c r="M85" s="299">
        <f t="shared" si="1"/>
        <v>30450</v>
      </c>
    </row>
    <row r="86" spans="2:13" hidden="1" x14ac:dyDescent="0.3">
      <c r="B86" s="233" t="s">
        <v>442</v>
      </c>
      <c r="C86" s="233" t="s">
        <v>1025</v>
      </c>
      <c r="D86" s="233" t="s">
        <v>1020</v>
      </c>
      <c r="E86" s="233" t="s">
        <v>443</v>
      </c>
      <c r="F86" s="302">
        <v>7899470806976</v>
      </c>
      <c r="G86" s="233">
        <v>15000142</v>
      </c>
      <c r="H86" s="313" t="s">
        <v>356</v>
      </c>
      <c r="I86" s="236">
        <v>62800</v>
      </c>
      <c r="J86" s="236">
        <v>0</v>
      </c>
      <c r="K86" s="312">
        <v>0</v>
      </c>
      <c r="L86" s="233" t="s">
        <v>1025</v>
      </c>
      <c r="M86" s="299">
        <f t="shared" si="1"/>
        <v>62800</v>
      </c>
    </row>
    <row r="87" spans="2:13" hidden="1" x14ac:dyDescent="0.3">
      <c r="B87" s="233" t="s">
        <v>444</v>
      </c>
      <c r="C87" s="233" t="s">
        <v>1021</v>
      </c>
      <c r="D87" s="233" t="s">
        <v>1022</v>
      </c>
      <c r="E87" s="233" t="s">
        <v>443</v>
      </c>
      <c r="F87" s="302">
        <v>7899898601337</v>
      </c>
      <c r="G87" s="233">
        <v>15000252</v>
      </c>
      <c r="H87" s="313" t="s">
        <v>390</v>
      </c>
      <c r="I87" s="236">
        <v>0</v>
      </c>
      <c r="J87" s="236">
        <v>0</v>
      </c>
      <c r="K87" s="312">
        <v>0</v>
      </c>
      <c r="L87" s="233" t="s">
        <v>1021</v>
      </c>
      <c r="M87" s="299">
        <f t="shared" si="1"/>
        <v>0</v>
      </c>
    </row>
    <row r="88" spans="2:13" hidden="1" x14ac:dyDescent="0.3">
      <c r="B88" s="233" t="s">
        <v>444</v>
      </c>
      <c r="C88" s="233" t="s">
        <v>1021</v>
      </c>
      <c r="D88" s="233" t="s">
        <v>1022</v>
      </c>
      <c r="E88" s="233" t="s">
        <v>443</v>
      </c>
      <c r="F88" s="302">
        <v>7899898601528</v>
      </c>
      <c r="G88" s="233">
        <v>15000262</v>
      </c>
      <c r="H88" s="313" t="s">
        <v>298</v>
      </c>
      <c r="I88" s="236">
        <v>0</v>
      </c>
      <c r="J88" s="236">
        <v>0</v>
      </c>
      <c r="K88" s="312">
        <v>0</v>
      </c>
      <c r="L88" s="233" t="s">
        <v>1021</v>
      </c>
      <c r="M88" s="299">
        <f t="shared" si="1"/>
        <v>0</v>
      </c>
    </row>
    <row r="89" spans="2:13" x14ac:dyDescent="0.3">
      <c r="B89" s="233" t="s">
        <v>444</v>
      </c>
      <c r="C89" s="233" t="s">
        <v>1021</v>
      </c>
      <c r="D89" s="233" t="s">
        <v>1022</v>
      </c>
      <c r="E89" s="233" t="s">
        <v>443</v>
      </c>
      <c r="F89" s="302">
        <v>7899898601511</v>
      </c>
      <c r="G89" s="233">
        <v>15000261</v>
      </c>
      <c r="H89" s="313" t="s">
        <v>297</v>
      </c>
      <c r="I89" s="236">
        <v>0</v>
      </c>
      <c r="J89" s="236">
        <v>0</v>
      </c>
      <c r="K89" s="312">
        <v>0</v>
      </c>
      <c r="L89" s="233" t="s">
        <v>1021</v>
      </c>
      <c r="M89" s="299">
        <f t="shared" si="1"/>
        <v>0</v>
      </c>
    </row>
    <row r="90" spans="2:13" hidden="1" x14ac:dyDescent="0.3">
      <c r="B90" s="233" t="s">
        <v>442</v>
      </c>
      <c r="C90" s="233" t="s">
        <v>1019</v>
      </c>
      <c r="D90" s="233" t="s">
        <v>1020</v>
      </c>
      <c r="E90" s="233" t="s">
        <v>443</v>
      </c>
      <c r="F90" s="302">
        <v>7898133138898</v>
      </c>
      <c r="G90" s="233">
        <v>15000089</v>
      </c>
      <c r="H90" s="313" t="s">
        <v>357</v>
      </c>
      <c r="I90" s="236">
        <v>49800</v>
      </c>
      <c r="J90" s="236">
        <v>0</v>
      </c>
      <c r="K90" s="312">
        <v>0</v>
      </c>
      <c r="L90" s="233" t="s">
        <v>1019</v>
      </c>
      <c r="M90" s="299">
        <f t="shared" si="1"/>
        <v>49800</v>
      </c>
    </row>
    <row r="91" spans="2:13" hidden="1" x14ac:dyDescent="0.3">
      <c r="B91" s="233" t="s">
        <v>442</v>
      </c>
      <c r="C91" s="233" t="s">
        <v>1021</v>
      </c>
      <c r="D91" s="233" t="s">
        <v>1022</v>
      </c>
      <c r="E91" s="233" t="s">
        <v>443</v>
      </c>
      <c r="F91" s="234">
        <v>7898133134685</v>
      </c>
      <c r="G91" s="233">
        <v>15000174</v>
      </c>
      <c r="H91" s="313" t="s">
        <v>358</v>
      </c>
      <c r="I91" s="236">
        <v>0</v>
      </c>
      <c r="J91" s="236">
        <v>0</v>
      </c>
      <c r="K91" s="312">
        <v>0</v>
      </c>
      <c r="L91" s="233" t="s">
        <v>1021</v>
      </c>
      <c r="M91" s="299">
        <f t="shared" si="1"/>
        <v>0</v>
      </c>
    </row>
    <row r="92" spans="2:13" hidden="1" x14ac:dyDescent="0.3">
      <c r="B92" s="233" t="s">
        <v>444</v>
      </c>
      <c r="C92" s="233" t="s">
        <v>1014</v>
      </c>
      <c r="D92" s="233" t="s">
        <v>1020</v>
      </c>
      <c r="E92" s="233" t="s">
        <v>443</v>
      </c>
      <c r="F92" s="302">
        <v>7899898601764</v>
      </c>
      <c r="G92" s="233">
        <v>15000337</v>
      </c>
      <c r="H92" s="313" t="s">
        <v>358</v>
      </c>
      <c r="I92" s="236">
        <v>0</v>
      </c>
      <c r="J92" s="236">
        <v>0</v>
      </c>
      <c r="K92" s="312">
        <v>8000</v>
      </c>
      <c r="L92" s="233" t="s">
        <v>1014</v>
      </c>
      <c r="M92" s="299">
        <f t="shared" si="1"/>
        <v>0</v>
      </c>
    </row>
    <row r="93" spans="2:13" hidden="1" x14ac:dyDescent="0.3">
      <c r="B93" s="233" t="s">
        <v>442</v>
      </c>
      <c r="C93" s="233" t="s">
        <v>1021</v>
      </c>
      <c r="D93" s="233" t="s">
        <v>1022</v>
      </c>
      <c r="E93" s="233" t="s">
        <v>443</v>
      </c>
      <c r="F93" s="302">
        <v>7898133133770</v>
      </c>
      <c r="G93" s="233">
        <v>15000175</v>
      </c>
      <c r="H93" s="313" t="s">
        <v>359</v>
      </c>
      <c r="I93" s="236">
        <v>0</v>
      </c>
      <c r="J93" s="236">
        <v>0</v>
      </c>
      <c r="K93" s="312">
        <v>0</v>
      </c>
      <c r="L93" s="233" t="s">
        <v>1021</v>
      </c>
      <c r="M93" s="299">
        <f t="shared" si="1"/>
        <v>0</v>
      </c>
    </row>
    <row r="94" spans="2:13" hidden="1" x14ac:dyDescent="0.3">
      <c r="B94" s="233" t="s">
        <v>444</v>
      </c>
      <c r="C94" s="233" t="s">
        <v>1019</v>
      </c>
      <c r="D94" s="233" t="s">
        <v>1020</v>
      </c>
      <c r="E94" s="233" t="s">
        <v>443</v>
      </c>
      <c r="F94" s="302">
        <v>7899898601771</v>
      </c>
      <c r="G94" s="233">
        <v>15000340</v>
      </c>
      <c r="H94" s="313" t="s">
        <v>359</v>
      </c>
      <c r="I94" s="236">
        <v>0</v>
      </c>
      <c r="J94" s="236">
        <v>0</v>
      </c>
      <c r="K94" s="312">
        <v>6550</v>
      </c>
      <c r="L94" s="233" t="s">
        <v>1019</v>
      </c>
      <c r="M94" s="299">
        <f t="shared" si="1"/>
        <v>0</v>
      </c>
    </row>
    <row r="95" spans="2:13" x14ac:dyDescent="0.3">
      <c r="B95" s="233" t="s">
        <v>444</v>
      </c>
      <c r="C95" s="233" t="s">
        <v>1021</v>
      </c>
      <c r="D95" s="233" t="s">
        <v>1022</v>
      </c>
      <c r="E95" s="233" t="s">
        <v>443</v>
      </c>
      <c r="F95" s="302">
        <v>7899898600996</v>
      </c>
      <c r="G95" s="233">
        <v>15000231</v>
      </c>
      <c r="H95" s="313" t="s">
        <v>391</v>
      </c>
      <c r="I95" s="236">
        <v>0</v>
      </c>
      <c r="J95" s="236">
        <v>0</v>
      </c>
      <c r="K95" s="312">
        <v>0</v>
      </c>
      <c r="L95" s="233" t="s">
        <v>1021</v>
      </c>
      <c r="M95" s="299">
        <f t="shared" si="1"/>
        <v>0</v>
      </c>
    </row>
    <row r="96" spans="2:13" x14ac:dyDescent="0.3">
      <c r="B96" s="233" t="s">
        <v>442</v>
      </c>
      <c r="C96" s="233" t="s">
        <v>1019</v>
      </c>
      <c r="D96" s="233" t="s">
        <v>1020</v>
      </c>
      <c r="E96" s="233" t="s">
        <v>443</v>
      </c>
      <c r="F96" s="302">
        <v>7899470805740</v>
      </c>
      <c r="G96" s="233">
        <v>15000375</v>
      </c>
      <c r="H96" s="313" t="s">
        <v>360</v>
      </c>
      <c r="I96" s="236">
        <v>34900</v>
      </c>
      <c r="J96" s="236">
        <v>0</v>
      </c>
      <c r="K96" s="312">
        <v>0</v>
      </c>
      <c r="L96" s="233" t="s">
        <v>1019</v>
      </c>
      <c r="M96" s="299">
        <f t="shared" si="1"/>
        <v>34900</v>
      </c>
    </row>
    <row r="97" spans="2:13" x14ac:dyDescent="0.3">
      <c r="B97" s="233" t="s">
        <v>442</v>
      </c>
      <c r="C97" s="233" t="s">
        <v>1019</v>
      </c>
      <c r="D97" s="233" t="s">
        <v>1020</v>
      </c>
      <c r="E97" s="233" t="s">
        <v>443</v>
      </c>
      <c r="F97" s="302">
        <v>7899470805917</v>
      </c>
      <c r="G97" s="233">
        <v>15000376</v>
      </c>
      <c r="H97" s="313" t="s">
        <v>361</v>
      </c>
      <c r="I97" s="236">
        <v>13200</v>
      </c>
      <c r="J97" s="236">
        <v>0</v>
      </c>
      <c r="K97" s="312">
        <v>200</v>
      </c>
      <c r="L97" s="233" t="s">
        <v>1019</v>
      </c>
      <c r="M97" s="299">
        <f t="shared" si="1"/>
        <v>13200</v>
      </c>
    </row>
    <row r="98" spans="2:13" hidden="1" x14ac:dyDescent="0.3">
      <c r="B98" s="233" t="s">
        <v>442</v>
      </c>
      <c r="C98" s="233" t="s">
        <v>1019</v>
      </c>
      <c r="D98" s="233" t="s">
        <v>1020</v>
      </c>
      <c r="E98" s="233" t="s">
        <v>443</v>
      </c>
      <c r="F98" s="302">
        <v>7899470805900</v>
      </c>
      <c r="G98" s="233">
        <v>15000377</v>
      </c>
      <c r="H98" s="313" t="s">
        <v>362</v>
      </c>
      <c r="I98" s="236">
        <v>4200</v>
      </c>
      <c r="J98" s="236">
        <v>0</v>
      </c>
      <c r="K98" s="312">
        <v>100</v>
      </c>
      <c r="L98" s="233" t="s">
        <v>1019</v>
      </c>
      <c r="M98" s="299">
        <f t="shared" si="1"/>
        <v>4200</v>
      </c>
    </row>
    <row r="99" spans="2:13" hidden="1" x14ac:dyDescent="0.3">
      <c r="B99" s="233" t="s">
        <v>442</v>
      </c>
      <c r="C99" s="233" t="s">
        <v>1019</v>
      </c>
      <c r="D99" s="233" t="s">
        <v>1020</v>
      </c>
      <c r="E99" s="233" t="s">
        <v>443</v>
      </c>
      <c r="F99" s="302">
        <v>7899470806020</v>
      </c>
      <c r="G99" s="233">
        <v>15000193</v>
      </c>
      <c r="H99" s="313" t="s">
        <v>363</v>
      </c>
      <c r="I99" s="236">
        <v>3200</v>
      </c>
      <c r="J99" s="236">
        <v>0</v>
      </c>
      <c r="K99" s="312">
        <v>0</v>
      </c>
      <c r="L99" s="233" t="s">
        <v>1019</v>
      </c>
      <c r="M99" s="299">
        <f t="shared" si="1"/>
        <v>3200</v>
      </c>
    </row>
    <row r="100" spans="2:13" hidden="1" x14ac:dyDescent="0.3">
      <c r="B100" s="233" t="s">
        <v>442</v>
      </c>
      <c r="C100" s="233" t="s">
        <v>1014</v>
      </c>
      <c r="D100" s="233" t="s">
        <v>1020</v>
      </c>
      <c r="E100" s="233" t="s">
        <v>443</v>
      </c>
      <c r="F100" s="302">
        <v>7898133131066</v>
      </c>
      <c r="G100" s="233">
        <v>15000102</v>
      </c>
      <c r="H100" s="313" t="s">
        <v>364</v>
      </c>
      <c r="I100" s="236">
        <v>102250</v>
      </c>
      <c r="J100" s="236">
        <v>0</v>
      </c>
      <c r="K100" s="312">
        <v>0</v>
      </c>
      <c r="L100" s="233" t="s">
        <v>1014</v>
      </c>
      <c r="M100" s="299">
        <f t="shared" si="1"/>
        <v>102250</v>
      </c>
    </row>
    <row r="101" spans="2:13" hidden="1" x14ac:dyDescent="0.3">
      <c r="B101" s="233" t="s">
        <v>442</v>
      </c>
      <c r="C101" s="233" t="s">
        <v>1019</v>
      </c>
      <c r="D101" s="233" t="s">
        <v>1020</v>
      </c>
      <c r="E101" s="233" t="s">
        <v>443</v>
      </c>
      <c r="F101" s="302">
        <v>7898133137457</v>
      </c>
      <c r="G101" s="233">
        <v>15000103</v>
      </c>
      <c r="H101" s="313" t="s">
        <v>365</v>
      </c>
      <c r="I101" s="236">
        <v>0</v>
      </c>
      <c r="J101" s="236">
        <v>0</v>
      </c>
      <c r="K101" s="312">
        <v>3950</v>
      </c>
      <c r="L101" s="233" t="s">
        <v>1019</v>
      </c>
      <c r="M101" s="299">
        <f t="shared" si="1"/>
        <v>0</v>
      </c>
    </row>
    <row r="102" spans="2:13" hidden="1" x14ac:dyDescent="0.3">
      <c r="B102" s="233" t="s">
        <v>442</v>
      </c>
      <c r="C102" s="233" t="s">
        <v>1025</v>
      </c>
      <c r="D102" s="233" t="s">
        <v>1020</v>
      </c>
      <c r="E102" s="233" t="s">
        <v>443</v>
      </c>
      <c r="F102" s="302">
        <v>7898133134784</v>
      </c>
      <c r="G102" s="233">
        <v>15000134</v>
      </c>
      <c r="H102" s="313" t="s">
        <v>366</v>
      </c>
      <c r="I102" s="236">
        <v>234100</v>
      </c>
      <c r="J102" s="236">
        <v>94100</v>
      </c>
      <c r="K102" s="312">
        <v>5600</v>
      </c>
      <c r="L102" s="233" t="s">
        <v>1025</v>
      </c>
      <c r="M102" s="299">
        <f t="shared" si="1"/>
        <v>328200</v>
      </c>
    </row>
    <row r="103" spans="2:13" hidden="1" x14ac:dyDescent="0.3">
      <c r="B103" s="233" t="s">
        <v>442</v>
      </c>
      <c r="C103" s="233" t="s">
        <v>1025</v>
      </c>
      <c r="D103" s="233" t="s">
        <v>1020</v>
      </c>
      <c r="E103" s="233" t="s">
        <v>443</v>
      </c>
      <c r="F103" s="302">
        <v>7898133136047</v>
      </c>
      <c r="G103" s="233">
        <v>15000187</v>
      </c>
      <c r="H103" s="313" t="s">
        <v>367</v>
      </c>
      <c r="I103" s="236">
        <v>429600</v>
      </c>
      <c r="J103" s="236">
        <v>103700</v>
      </c>
      <c r="K103" s="312">
        <v>0</v>
      </c>
      <c r="L103" s="233" t="s">
        <v>1025</v>
      </c>
      <c r="M103" s="299">
        <f t="shared" si="1"/>
        <v>533300</v>
      </c>
    </row>
    <row r="104" spans="2:13" hidden="1" x14ac:dyDescent="0.3">
      <c r="B104" s="233" t="s">
        <v>442</v>
      </c>
      <c r="C104" s="233" t="s">
        <v>1025</v>
      </c>
      <c r="D104" s="233" t="s">
        <v>1020</v>
      </c>
      <c r="E104" s="233" t="s">
        <v>443</v>
      </c>
      <c r="F104" s="302">
        <v>7899470807652</v>
      </c>
      <c r="G104" s="233">
        <v>15000212</v>
      </c>
      <c r="H104" s="313" t="s">
        <v>232</v>
      </c>
      <c r="I104" s="236">
        <v>211800</v>
      </c>
      <c r="J104" s="236">
        <v>104200</v>
      </c>
      <c r="K104" s="312">
        <v>0</v>
      </c>
      <c r="L104" s="233" t="s">
        <v>1025</v>
      </c>
      <c r="M104" s="299">
        <f t="shared" si="1"/>
        <v>316000</v>
      </c>
    </row>
    <row r="105" spans="2:13" hidden="1" x14ac:dyDescent="0.3">
      <c r="B105" s="233" t="s">
        <v>444</v>
      </c>
      <c r="C105" s="233" t="s">
        <v>1014</v>
      </c>
      <c r="D105" s="233" t="s">
        <v>1020</v>
      </c>
      <c r="E105" s="233" t="s">
        <v>443</v>
      </c>
      <c r="F105" s="302">
        <v>7899898601719</v>
      </c>
      <c r="G105" s="233">
        <v>15000329</v>
      </c>
      <c r="H105" s="313" t="s">
        <v>401</v>
      </c>
      <c r="I105" s="236">
        <v>9250</v>
      </c>
      <c r="J105" s="236">
        <v>23450</v>
      </c>
      <c r="K105" s="312">
        <v>0</v>
      </c>
      <c r="L105" s="233" t="s">
        <v>1014</v>
      </c>
      <c r="M105" s="299">
        <f t="shared" si="1"/>
        <v>32700</v>
      </c>
    </row>
    <row r="106" spans="2:13" hidden="1" x14ac:dyDescent="0.3">
      <c r="B106" s="233" t="s">
        <v>444</v>
      </c>
      <c r="C106" s="233" t="s">
        <v>1014</v>
      </c>
      <c r="D106" s="233" t="s">
        <v>1020</v>
      </c>
      <c r="E106" s="233" t="s">
        <v>443</v>
      </c>
      <c r="F106" s="302">
        <v>7899898601788</v>
      </c>
      <c r="G106" s="233">
        <v>15000350</v>
      </c>
      <c r="H106" s="313" t="s">
        <v>405</v>
      </c>
      <c r="I106" s="236">
        <v>100</v>
      </c>
      <c r="J106" s="236">
        <v>0</v>
      </c>
      <c r="K106" s="312">
        <v>26050</v>
      </c>
      <c r="L106" s="233" t="s">
        <v>1014</v>
      </c>
      <c r="M106" s="299">
        <f t="shared" si="1"/>
        <v>100</v>
      </c>
    </row>
    <row r="107" spans="2:13" hidden="1" x14ac:dyDescent="0.3">
      <c r="B107" s="233" t="s">
        <v>442</v>
      </c>
      <c r="C107" s="233" t="s">
        <v>1025</v>
      </c>
      <c r="D107" s="233" t="s">
        <v>1020</v>
      </c>
      <c r="E107" s="233" t="s">
        <v>443</v>
      </c>
      <c r="F107" s="302">
        <v>7899470800882</v>
      </c>
      <c r="G107" s="233">
        <v>15000106</v>
      </c>
      <c r="H107" s="313" t="s">
        <v>368</v>
      </c>
      <c r="I107" s="236">
        <v>80550</v>
      </c>
      <c r="J107" s="236">
        <v>0</v>
      </c>
      <c r="K107" s="312">
        <v>0</v>
      </c>
      <c r="L107" s="233" t="s">
        <v>1025</v>
      </c>
      <c r="M107" s="299">
        <f t="shared" si="1"/>
        <v>80550</v>
      </c>
    </row>
    <row r="108" spans="2:13" hidden="1" x14ac:dyDescent="0.3">
      <c r="B108" s="233" t="s">
        <v>444</v>
      </c>
      <c r="C108" s="233" t="s">
        <v>1019</v>
      </c>
      <c r="D108" s="233" t="s">
        <v>1020</v>
      </c>
      <c r="E108" s="233" t="s">
        <v>443</v>
      </c>
      <c r="F108" s="302">
        <v>7899898601566</v>
      </c>
      <c r="G108" s="233">
        <v>15000264</v>
      </c>
      <c r="H108" s="313" t="s">
        <v>457</v>
      </c>
      <c r="I108" s="236">
        <v>62600</v>
      </c>
      <c r="J108" s="236">
        <v>0</v>
      </c>
      <c r="K108" s="312">
        <v>0</v>
      </c>
      <c r="L108" s="233" t="s">
        <v>1019</v>
      </c>
      <c r="M108" s="299">
        <f t="shared" si="1"/>
        <v>62600</v>
      </c>
    </row>
    <row r="109" spans="2:13" hidden="1" x14ac:dyDescent="0.3">
      <c r="B109" s="233" t="s">
        <v>442</v>
      </c>
      <c r="C109" s="233" t="s">
        <v>1021</v>
      </c>
      <c r="D109" s="233" t="s">
        <v>1022</v>
      </c>
      <c r="E109" s="233" t="s">
        <v>443</v>
      </c>
      <c r="F109" s="302">
        <v>7898133131509</v>
      </c>
      <c r="G109" s="233">
        <v>15000107</v>
      </c>
      <c r="H109" s="313" t="s">
        <v>369</v>
      </c>
      <c r="I109" s="236">
        <v>0</v>
      </c>
      <c r="J109" s="236">
        <v>0</v>
      </c>
      <c r="K109" s="312">
        <v>0</v>
      </c>
      <c r="L109" s="233" t="s">
        <v>1021</v>
      </c>
      <c r="M109" s="299">
        <f t="shared" si="1"/>
        <v>0</v>
      </c>
    </row>
    <row r="110" spans="2:13" hidden="1" x14ac:dyDescent="0.3">
      <c r="B110" s="233" t="s">
        <v>442</v>
      </c>
      <c r="C110" s="233" t="s">
        <v>1021</v>
      </c>
      <c r="D110" s="233" t="s">
        <v>1022</v>
      </c>
      <c r="E110" s="233" t="s">
        <v>443</v>
      </c>
      <c r="F110" s="302">
        <v>7898133137471</v>
      </c>
      <c r="G110" s="233">
        <v>15000108</v>
      </c>
      <c r="H110" s="313" t="s">
        <v>371</v>
      </c>
      <c r="I110" s="236">
        <v>0</v>
      </c>
      <c r="J110" s="236">
        <v>0</v>
      </c>
      <c r="K110" s="312">
        <v>0</v>
      </c>
      <c r="L110" s="233" t="s">
        <v>1021</v>
      </c>
      <c r="M110" s="299">
        <f t="shared" si="1"/>
        <v>0</v>
      </c>
    </row>
    <row r="111" spans="2:13" hidden="1" x14ac:dyDescent="0.3">
      <c r="B111" s="233" t="s">
        <v>442</v>
      </c>
      <c r="C111" s="233" t="s">
        <v>1021</v>
      </c>
      <c r="D111" s="233" t="s">
        <v>1022</v>
      </c>
      <c r="E111" s="233" t="s">
        <v>443</v>
      </c>
      <c r="F111" s="302">
        <v>7898133130410</v>
      </c>
      <c r="G111" s="233">
        <v>15000109</v>
      </c>
      <c r="H111" s="313" t="s">
        <v>370</v>
      </c>
      <c r="I111" s="236">
        <v>0</v>
      </c>
      <c r="J111" s="236">
        <v>0</v>
      </c>
      <c r="K111" s="312">
        <v>9000</v>
      </c>
      <c r="L111" s="233" t="s">
        <v>1021</v>
      </c>
      <c r="M111" s="299">
        <f t="shared" si="1"/>
        <v>0</v>
      </c>
    </row>
    <row r="112" spans="2:13" hidden="1" x14ac:dyDescent="0.3">
      <c r="B112" s="233" t="s">
        <v>442</v>
      </c>
      <c r="C112" s="233" t="s">
        <v>1019</v>
      </c>
      <c r="D112" s="233" t="s">
        <v>1020</v>
      </c>
      <c r="E112" s="233" t="s">
        <v>443</v>
      </c>
      <c r="F112" s="302">
        <v>7899470805221</v>
      </c>
      <c r="G112" s="233">
        <v>15000110</v>
      </c>
      <c r="H112" s="313" t="s">
        <v>372</v>
      </c>
      <c r="I112" s="236">
        <v>0</v>
      </c>
      <c r="J112" s="236">
        <v>0</v>
      </c>
      <c r="K112" s="312">
        <v>0</v>
      </c>
      <c r="L112" s="233" t="s">
        <v>1019</v>
      </c>
      <c r="M112" s="299">
        <f t="shared" si="1"/>
        <v>0</v>
      </c>
    </row>
    <row r="113" spans="2:13" hidden="1" x14ac:dyDescent="0.3">
      <c r="B113" s="233" t="s">
        <v>442</v>
      </c>
      <c r="C113" s="233" t="s">
        <v>1021</v>
      </c>
      <c r="D113" s="233" t="s">
        <v>1022</v>
      </c>
      <c r="E113" s="233" t="s">
        <v>443</v>
      </c>
      <c r="F113" s="302">
        <v>7898133137242</v>
      </c>
      <c r="G113" s="233">
        <v>15000178</v>
      </c>
      <c r="H113" s="313" t="s">
        <v>373</v>
      </c>
      <c r="I113" s="236">
        <v>0</v>
      </c>
      <c r="J113" s="236">
        <v>0</v>
      </c>
      <c r="K113" s="312">
        <v>0</v>
      </c>
      <c r="L113" s="233" t="s">
        <v>1021</v>
      </c>
      <c r="M113" s="299">
        <f t="shared" si="1"/>
        <v>0</v>
      </c>
    </row>
    <row r="114" spans="2:13" hidden="1" x14ac:dyDescent="0.3">
      <c r="B114" s="233" t="s">
        <v>442</v>
      </c>
      <c r="C114" s="233" t="s">
        <v>1025</v>
      </c>
      <c r="D114" s="233" t="s">
        <v>1020</v>
      </c>
      <c r="E114" s="233" t="s">
        <v>443</v>
      </c>
      <c r="F114" s="302">
        <v>7898133136450</v>
      </c>
      <c r="G114" s="233">
        <v>15000179</v>
      </c>
      <c r="H114" s="313" t="s">
        <v>374</v>
      </c>
      <c r="I114" s="236">
        <v>133050</v>
      </c>
      <c r="J114" s="236">
        <v>28450</v>
      </c>
      <c r="K114" s="312">
        <v>0</v>
      </c>
      <c r="L114" s="233" t="s">
        <v>1025</v>
      </c>
      <c r="M114" s="299">
        <f t="shared" si="1"/>
        <v>161500</v>
      </c>
    </row>
    <row r="115" spans="2:13" hidden="1" x14ac:dyDescent="0.3">
      <c r="B115" s="233" t="s">
        <v>442</v>
      </c>
      <c r="C115" s="233" t="s">
        <v>1025</v>
      </c>
      <c r="D115" s="233" t="s">
        <v>1020</v>
      </c>
      <c r="E115" s="233" t="s">
        <v>443</v>
      </c>
      <c r="F115" s="302">
        <v>7899470803975</v>
      </c>
      <c r="G115" s="233">
        <v>15000180</v>
      </c>
      <c r="H115" s="313" t="s">
        <v>375</v>
      </c>
      <c r="I115" s="236">
        <v>19750</v>
      </c>
      <c r="J115" s="236">
        <v>31600</v>
      </c>
      <c r="K115" s="312">
        <v>0</v>
      </c>
      <c r="L115" s="233" t="s">
        <v>1025</v>
      </c>
      <c r="M115" s="299">
        <f t="shared" si="1"/>
        <v>51350</v>
      </c>
    </row>
    <row r="116" spans="2:13" hidden="1" x14ac:dyDescent="0.3">
      <c r="B116" s="233" t="s">
        <v>442</v>
      </c>
      <c r="C116" s="233" t="s">
        <v>1021</v>
      </c>
      <c r="D116" s="233" t="s">
        <v>1026</v>
      </c>
      <c r="E116" s="233" t="s">
        <v>443</v>
      </c>
      <c r="F116" s="302">
        <v>7898133135606</v>
      </c>
      <c r="G116" s="233">
        <v>15000181</v>
      </c>
      <c r="H116" s="313" t="s">
        <v>376</v>
      </c>
      <c r="I116" s="236">
        <v>13450</v>
      </c>
      <c r="J116" s="236">
        <v>0</v>
      </c>
      <c r="K116" s="312">
        <v>0</v>
      </c>
      <c r="L116" s="233" t="s">
        <v>1021</v>
      </c>
      <c r="M116" s="299">
        <f t="shared" si="1"/>
        <v>13450</v>
      </c>
    </row>
    <row r="117" spans="2:13" hidden="1" x14ac:dyDescent="0.3">
      <c r="B117" s="233" t="s">
        <v>444</v>
      </c>
      <c r="C117" s="233" t="s">
        <v>1021</v>
      </c>
      <c r="D117" s="233" t="s">
        <v>1022</v>
      </c>
      <c r="E117" s="233" t="s">
        <v>443</v>
      </c>
      <c r="F117" s="302">
        <v>7899898600958</v>
      </c>
      <c r="G117" s="233">
        <v>15000241</v>
      </c>
      <c r="H117" s="313" t="s">
        <v>392</v>
      </c>
      <c r="I117" s="236">
        <v>0</v>
      </c>
      <c r="J117" s="236">
        <v>0</v>
      </c>
      <c r="K117" s="312">
        <v>0</v>
      </c>
      <c r="L117" s="233" t="s">
        <v>1021</v>
      </c>
      <c r="M117" s="299">
        <f t="shared" si="1"/>
        <v>0</v>
      </c>
    </row>
    <row r="118" spans="2:13" hidden="1" x14ac:dyDescent="0.3">
      <c r="B118" s="233" t="s">
        <v>444</v>
      </c>
      <c r="C118" s="233" t="s">
        <v>1021</v>
      </c>
      <c r="D118" s="233" t="s">
        <v>1022</v>
      </c>
      <c r="E118" s="233" t="s">
        <v>443</v>
      </c>
      <c r="F118" s="302">
        <v>7899898601160</v>
      </c>
      <c r="G118" s="233">
        <v>15000244</v>
      </c>
      <c r="H118" s="313" t="s">
        <v>393</v>
      </c>
      <c r="I118" s="236">
        <v>0</v>
      </c>
      <c r="J118" s="236">
        <v>0</v>
      </c>
      <c r="K118" s="312">
        <v>0</v>
      </c>
      <c r="L118" s="233" t="s">
        <v>1021</v>
      </c>
      <c r="M118" s="299">
        <f t="shared" si="1"/>
        <v>0</v>
      </c>
    </row>
    <row r="119" spans="2:13" hidden="1" x14ac:dyDescent="0.3">
      <c r="B119" s="233" t="s">
        <v>444</v>
      </c>
      <c r="C119" s="233" t="s">
        <v>1021</v>
      </c>
      <c r="D119" s="233" t="s">
        <v>1022</v>
      </c>
      <c r="E119" s="233" t="s">
        <v>443</v>
      </c>
      <c r="F119" s="302">
        <v>7899898601184</v>
      </c>
      <c r="G119" s="233">
        <v>15000240</v>
      </c>
      <c r="H119" s="313" t="s">
        <v>458</v>
      </c>
      <c r="I119" s="236">
        <v>0</v>
      </c>
      <c r="J119" s="236">
        <v>0</v>
      </c>
      <c r="K119" s="312">
        <v>0</v>
      </c>
      <c r="L119" s="233" t="s">
        <v>1021</v>
      </c>
      <c r="M119" s="299">
        <f t="shared" si="1"/>
        <v>0</v>
      </c>
    </row>
    <row r="120" spans="2:13" hidden="1" x14ac:dyDescent="0.3">
      <c r="B120" s="233" t="s">
        <v>444</v>
      </c>
      <c r="C120" s="233" t="s">
        <v>1021</v>
      </c>
      <c r="D120" s="233" t="s">
        <v>1022</v>
      </c>
      <c r="E120" s="233" t="s">
        <v>443</v>
      </c>
      <c r="F120" s="302">
        <v>7899898600972</v>
      </c>
      <c r="G120" s="233">
        <v>15000242</v>
      </c>
      <c r="H120" s="313" t="s">
        <v>394</v>
      </c>
      <c r="I120" s="236">
        <v>0</v>
      </c>
      <c r="J120" s="236">
        <v>0</v>
      </c>
      <c r="K120" s="312">
        <v>50</v>
      </c>
      <c r="L120" s="233" t="s">
        <v>1021</v>
      </c>
      <c r="M120" s="299">
        <f t="shared" si="1"/>
        <v>0</v>
      </c>
    </row>
    <row r="121" spans="2:13" hidden="1" x14ac:dyDescent="0.3">
      <c r="B121" s="233" t="s">
        <v>444</v>
      </c>
      <c r="C121" s="233" t="s">
        <v>1021</v>
      </c>
      <c r="D121" s="233" t="s">
        <v>1022</v>
      </c>
      <c r="E121" s="233" t="s">
        <v>443</v>
      </c>
      <c r="F121" s="302">
        <v>7899898601207</v>
      </c>
      <c r="G121" s="233">
        <v>15000246</v>
      </c>
      <c r="H121" s="313" t="s">
        <v>395</v>
      </c>
      <c r="I121" s="236">
        <v>0</v>
      </c>
      <c r="J121" s="236">
        <v>0</v>
      </c>
      <c r="K121" s="312">
        <v>0</v>
      </c>
      <c r="L121" s="233" t="s">
        <v>1021</v>
      </c>
      <c r="M121" s="299">
        <f t="shared" si="1"/>
        <v>0</v>
      </c>
    </row>
    <row r="122" spans="2:13" hidden="1" x14ac:dyDescent="0.3">
      <c r="B122" s="233" t="s">
        <v>444</v>
      </c>
      <c r="C122" s="233" t="s">
        <v>1021</v>
      </c>
      <c r="D122" s="233" t="s">
        <v>1022</v>
      </c>
      <c r="E122" s="233" t="s">
        <v>443</v>
      </c>
      <c r="F122" s="302">
        <v>7899898600989</v>
      </c>
      <c r="G122" s="233">
        <v>15000243</v>
      </c>
      <c r="H122" s="313" t="s">
        <v>396</v>
      </c>
      <c r="I122" s="236">
        <v>0</v>
      </c>
      <c r="J122" s="236">
        <v>0</v>
      </c>
      <c r="K122" s="312">
        <v>0</v>
      </c>
      <c r="L122" s="233" t="s">
        <v>1021</v>
      </c>
      <c r="M122" s="299">
        <f t="shared" si="1"/>
        <v>0</v>
      </c>
    </row>
    <row r="123" spans="2:13" hidden="1" x14ac:dyDescent="0.3">
      <c r="B123" s="233" t="s">
        <v>444</v>
      </c>
      <c r="C123" s="233" t="s">
        <v>1014</v>
      </c>
      <c r="D123" s="233" t="s">
        <v>1020</v>
      </c>
      <c r="E123" s="233" t="s">
        <v>443</v>
      </c>
      <c r="F123" s="302">
        <v>7899898601559</v>
      </c>
      <c r="G123" s="233">
        <v>15000351</v>
      </c>
      <c r="H123" s="313" t="s">
        <v>459</v>
      </c>
      <c r="I123" s="236">
        <v>34500</v>
      </c>
      <c r="J123" s="236">
        <v>0</v>
      </c>
      <c r="K123" s="312">
        <v>0</v>
      </c>
      <c r="L123" s="233" t="s">
        <v>1014</v>
      </c>
      <c r="M123" s="299">
        <f t="shared" si="1"/>
        <v>34500</v>
      </c>
    </row>
    <row r="124" spans="2:13" hidden="1" x14ac:dyDescent="0.3">
      <c r="B124" s="233" t="s">
        <v>444</v>
      </c>
      <c r="C124" s="233" t="s">
        <v>1014</v>
      </c>
      <c r="D124" s="233" t="s">
        <v>1020</v>
      </c>
      <c r="E124" s="233" t="s">
        <v>443</v>
      </c>
      <c r="F124" s="302">
        <v>7899898601542</v>
      </c>
      <c r="G124" s="233">
        <v>15000263</v>
      </c>
      <c r="H124" s="313" t="s">
        <v>460</v>
      </c>
      <c r="I124" s="236">
        <v>0</v>
      </c>
      <c r="J124" s="236">
        <v>0</v>
      </c>
      <c r="K124" s="312">
        <v>79200</v>
      </c>
      <c r="L124" s="233" t="s">
        <v>1014</v>
      </c>
      <c r="M124" s="299">
        <f t="shared" si="1"/>
        <v>0</v>
      </c>
    </row>
    <row r="125" spans="2:13" hidden="1" x14ac:dyDescent="0.3">
      <c r="B125" s="233" t="s">
        <v>442</v>
      </c>
      <c r="C125" s="233" t="s">
        <v>1021</v>
      </c>
      <c r="D125" s="233" t="s">
        <v>1022</v>
      </c>
      <c r="E125" s="233" t="s">
        <v>443</v>
      </c>
      <c r="F125" s="302">
        <v>7898133136481</v>
      </c>
      <c r="G125" s="233">
        <v>15000182</v>
      </c>
      <c r="H125" s="313" t="s">
        <v>377</v>
      </c>
      <c r="I125" s="236">
        <v>600</v>
      </c>
      <c r="J125" s="236">
        <v>0</v>
      </c>
      <c r="K125" s="312">
        <v>0</v>
      </c>
      <c r="L125" s="233" t="s">
        <v>1021</v>
      </c>
      <c r="M125" s="299">
        <f t="shared" si="1"/>
        <v>600</v>
      </c>
    </row>
    <row r="126" spans="2:13" hidden="1" x14ac:dyDescent="0.3">
      <c r="B126" s="233" t="s">
        <v>444</v>
      </c>
      <c r="C126" s="233" t="s">
        <v>1014</v>
      </c>
      <c r="D126" s="233" t="s">
        <v>1020</v>
      </c>
      <c r="E126" s="233" t="s">
        <v>443</v>
      </c>
      <c r="F126" s="302">
        <v>7899898601535</v>
      </c>
      <c r="G126" s="233">
        <v>15000259</v>
      </c>
      <c r="H126" s="313" t="s">
        <v>397</v>
      </c>
      <c r="I126" s="236">
        <v>53500</v>
      </c>
      <c r="J126" s="236">
        <v>0</v>
      </c>
      <c r="K126" s="312">
        <v>0</v>
      </c>
      <c r="L126" s="233" t="s">
        <v>1014</v>
      </c>
      <c r="M126" s="299">
        <f t="shared" si="1"/>
        <v>53500</v>
      </c>
    </row>
    <row r="127" spans="2:13" hidden="1" x14ac:dyDescent="0.3">
      <c r="B127" s="233" t="s">
        <v>444</v>
      </c>
      <c r="C127" s="233" t="s">
        <v>1014</v>
      </c>
      <c r="D127" s="233" t="s">
        <v>1020</v>
      </c>
      <c r="E127" s="233" t="s">
        <v>443</v>
      </c>
      <c r="F127" s="302">
        <v>7899898601597</v>
      </c>
      <c r="G127" s="233">
        <v>15000268</v>
      </c>
      <c r="H127" s="313" t="s">
        <v>461</v>
      </c>
      <c r="I127" s="236">
        <v>8600</v>
      </c>
      <c r="J127" s="236">
        <v>0</v>
      </c>
      <c r="K127" s="312">
        <v>0</v>
      </c>
      <c r="L127" s="233" t="s">
        <v>1014</v>
      </c>
      <c r="M127" s="299">
        <f t="shared" si="1"/>
        <v>8600</v>
      </c>
    </row>
    <row r="128" spans="2:13" hidden="1" x14ac:dyDescent="0.3">
      <c r="B128" s="233" t="s">
        <v>442</v>
      </c>
      <c r="C128" s="233" t="s">
        <v>1025</v>
      </c>
      <c r="D128" s="233" t="s">
        <v>1020</v>
      </c>
      <c r="E128" s="233" t="s">
        <v>443</v>
      </c>
      <c r="F128" s="302">
        <v>7898133131837</v>
      </c>
      <c r="G128" s="233">
        <v>15000112</v>
      </c>
      <c r="H128" s="313" t="s">
        <v>379</v>
      </c>
      <c r="I128" s="236">
        <v>45250</v>
      </c>
      <c r="J128" s="236">
        <v>0</v>
      </c>
      <c r="K128" s="312">
        <v>0</v>
      </c>
      <c r="L128" s="233" t="s">
        <v>1025</v>
      </c>
      <c r="M128" s="299">
        <f t="shared" si="1"/>
        <v>45250</v>
      </c>
    </row>
    <row r="129" spans="2:13" hidden="1" x14ac:dyDescent="0.3">
      <c r="B129" s="233" t="s">
        <v>442</v>
      </c>
      <c r="C129" s="233" t="s">
        <v>1025</v>
      </c>
      <c r="D129" s="233" t="s">
        <v>1020</v>
      </c>
      <c r="E129" s="233" t="s">
        <v>443</v>
      </c>
      <c r="F129" s="302">
        <v>7899470802961</v>
      </c>
      <c r="G129" s="233">
        <v>15000125</v>
      </c>
      <c r="H129" s="313" t="s">
        <v>378</v>
      </c>
      <c r="I129" s="236">
        <v>53850</v>
      </c>
      <c r="J129" s="236">
        <v>0</v>
      </c>
      <c r="K129" s="312">
        <v>0</v>
      </c>
      <c r="L129" s="233" t="s">
        <v>1025</v>
      </c>
      <c r="M129" s="299">
        <f t="shared" si="1"/>
        <v>53850</v>
      </c>
    </row>
    <row r="130" spans="2:13" hidden="1" x14ac:dyDescent="0.3">
      <c r="B130" s="233" t="s">
        <v>444</v>
      </c>
      <c r="C130" s="233" t="s">
        <v>1019</v>
      </c>
      <c r="D130" s="233" t="s">
        <v>1020</v>
      </c>
      <c r="E130" s="233" t="s">
        <v>443</v>
      </c>
      <c r="F130" s="302">
        <v>7899898601726</v>
      </c>
      <c r="G130" s="233">
        <v>15000330</v>
      </c>
      <c r="H130" s="235" t="s">
        <v>487</v>
      </c>
      <c r="I130" s="236">
        <v>50</v>
      </c>
      <c r="J130" s="236">
        <v>0</v>
      </c>
      <c r="K130" s="312">
        <v>650</v>
      </c>
      <c r="L130" s="233" t="s">
        <v>1019</v>
      </c>
      <c r="M130" s="299">
        <f t="shared" si="1"/>
        <v>50</v>
      </c>
    </row>
    <row r="131" spans="2:13" hidden="1" x14ac:dyDescent="0.3">
      <c r="B131" s="233" t="s">
        <v>444</v>
      </c>
      <c r="C131" s="233" t="s">
        <v>1019</v>
      </c>
      <c r="D131" s="233" t="s">
        <v>1020</v>
      </c>
      <c r="E131" s="233" t="s">
        <v>443</v>
      </c>
      <c r="F131" s="234">
        <v>7898133131349</v>
      </c>
      <c r="G131" s="233">
        <v>15000417</v>
      </c>
      <c r="H131" s="313" t="s">
        <v>488</v>
      </c>
      <c r="I131" s="236">
        <v>5450</v>
      </c>
      <c r="J131" s="236">
        <v>0</v>
      </c>
      <c r="K131" s="312">
        <v>0</v>
      </c>
      <c r="L131" s="233" t="s">
        <v>1019</v>
      </c>
      <c r="M131" s="299">
        <f t="shared" si="1"/>
        <v>5450</v>
      </c>
    </row>
    <row r="132" spans="2:13" hidden="1" x14ac:dyDescent="0.3">
      <c r="B132" s="233" t="s">
        <v>444</v>
      </c>
      <c r="C132" s="233" t="s">
        <v>1019</v>
      </c>
      <c r="D132" s="233" t="s">
        <v>1020</v>
      </c>
      <c r="E132" s="233" t="s">
        <v>443</v>
      </c>
      <c r="F132" s="234">
        <v>7899898601955</v>
      </c>
      <c r="G132" s="233">
        <v>15000400</v>
      </c>
      <c r="H132" s="313" t="s">
        <v>416</v>
      </c>
      <c r="I132" s="236">
        <v>600</v>
      </c>
      <c r="J132" s="236">
        <v>8136</v>
      </c>
      <c r="K132" s="312">
        <v>0</v>
      </c>
      <c r="L132" s="233" t="s">
        <v>1019</v>
      </c>
      <c r="M132" s="299">
        <f t="shared" si="1"/>
        <v>8736</v>
      </c>
    </row>
    <row r="133" spans="2:13" hidden="1" x14ac:dyDescent="0.3">
      <c r="B133" s="233" t="s">
        <v>444</v>
      </c>
      <c r="C133" s="233" t="s">
        <v>1019</v>
      </c>
      <c r="D133" s="233" t="s">
        <v>1020</v>
      </c>
      <c r="E133" s="233" t="s">
        <v>443</v>
      </c>
      <c r="F133" s="234">
        <v>7899898601962</v>
      </c>
      <c r="G133" s="233">
        <v>15000399</v>
      </c>
      <c r="H133" s="313" t="s">
        <v>415</v>
      </c>
      <c r="I133" s="236">
        <v>11850</v>
      </c>
      <c r="J133" s="236">
        <v>0</v>
      </c>
      <c r="K133" s="312">
        <v>0</v>
      </c>
      <c r="L133" s="233" t="s">
        <v>1019</v>
      </c>
      <c r="M133" s="299">
        <f t="shared" ref="M133:M162" si="2">I133+J133</f>
        <v>11850</v>
      </c>
    </row>
    <row r="134" spans="2:13" hidden="1" x14ac:dyDescent="0.3">
      <c r="B134" s="233" t="s">
        <v>444</v>
      </c>
      <c r="C134" s="233" t="s">
        <v>1019</v>
      </c>
      <c r="D134" s="233" t="s">
        <v>1020</v>
      </c>
      <c r="E134" s="233" t="s">
        <v>443</v>
      </c>
      <c r="F134" s="234">
        <v>7899898601979</v>
      </c>
      <c r="G134" s="233">
        <v>15000382</v>
      </c>
      <c r="H134" s="313" t="s">
        <v>414</v>
      </c>
      <c r="I134" s="236">
        <v>9950</v>
      </c>
      <c r="J134" s="236">
        <v>0</v>
      </c>
      <c r="K134" s="312">
        <v>0</v>
      </c>
      <c r="L134" s="233" t="s">
        <v>1019</v>
      </c>
      <c r="M134" s="299">
        <f t="shared" si="2"/>
        <v>9950</v>
      </c>
    </row>
    <row r="135" spans="2:13" hidden="1" x14ac:dyDescent="0.3">
      <c r="B135" s="233" t="s">
        <v>444</v>
      </c>
      <c r="C135" s="233" t="s">
        <v>1019</v>
      </c>
      <c r="D135" s="233" t="s">
        <v>1020</v>
      </c>
      <c r="E135" s="233" t="s">
        <v>443</v>
      </c>
      <c r="F135" s="234">
        <v>7899898601993</v>
      </c>
      <c r="G135" s="233">
        <v>15000401</v>
      </c>
      <c r="H135" s="313" t="s">
        <v>417</v>
      </c>
      <c r="I135" s="236">
        <v>16000</v>
      </c>
      <c r="J135" s="236">
        <v>0</v>
      </c>
      <c r="K135" s="312">
        <v>0</v>
      </c>
      <c r="L135" s="233" t="s">
        <v>1019</v>
      </c>
      <c r="M135" s="299">
        <f t="shared" si="2"/>
        <v>16000</v>
      </c>
    </row>
    <row r="136" spans="2:13" hidden="1" x14ac:dyDescent="0.3">
      <c r="B136" s="233" t="s">
        <v>444</v>
      </c>
      <c r="C136" s="233" t="s">
        <v>1019</v>
      </c>
      <c r="D136" s="233" t="s">
        <v>1020</v>
      </c>
      <c r="E136" s="233" t="s">
        <v>443</v>
      </c>
      <c r="F136" s="234">
        <v>7899470806006</v>
      </c>
      <c r="G136" s="233">
        <v>15000419</v>
      </c>
      <c r="H136" s="235" t="s">
        <v>434</v>
      </c>
      <c r="I136" s="236">
        <v>3456</v>
      </c>
      <c r="J136" s="236">
        <v>0</v>
      </c>
      <c r="K136" s="312">
        <v>0</v>
      </c>
      <c r="L136" s="233" t="s">
        <v>1019</v>
      </c>
      <c r="M136" s="299">
        <f t="shared" si="2"/>
        <v>3456</v>
      </c>
    </row>
    <row r="137" spans="2:13" hidden="1" x14ac:dyDescent="0.3">
      <c r="B137" s="233" t="s">
        <v>444</v>
      </c>
      <c r="C137" s="233" t="s">
        <v>1019</v>
      </c>
      <c r="D137" s="233" t="s">
        <v>1020</v>
      </c>
      <c r="E137" s="233" t="s">
        <v>443</v>
      </c>
      <c r="F137" s="234">
        <v>7898133138751</v>
      </c>
      <c r="G137" s="233">
        <v>15000416</v>
      </c>
      <c r="H137" s="235" t="s">
        <v>489</v>
      </c>
      <c r="I137" s="236">
        <v>0</v>
      </c>
      <c r="J137" s="236">
        <v>0</v>
      </c>
      <c r="K137" s="312">
        <v>0</v>
      </c>
      <c r="L137" s="233" t="s">
        <v>1019</v>
      </c>
      <c r="M137" s="299">
        <f t="shared" si="2"/>
        <v>0</v>
      </c>
    </row>
    <row r="138" spans="2:13" hidden="1" x14ac:dyDescent="0.3">
      <c r="B138" s="233" t="s">
        <v>444</v>
      </c>
      <c r="C138" s="233" t="s">
        <v>1019</v>
      </c>
      <c r="D138" s="233" t="s">
        <v>1020</v>
      </c>
      <c r="E138" s="233" t="s">
        <v>443</v>
      </c>
      <c r="F138" s="234">
        <v>7899898601986</v>
      </c>
      <c r="G138" s="233">
        <v>15000418</v>
      </c>
      <c r="H138" s="313" t="s">
        <v>490</v>
      </c>
      <c r="I138" s="236">
        <v>3456</v>
      </c>
      <c r="J138" s="236">
        <v>0</v>
      </c>
      <c r="K138" s="312">
        <v>0</v>
      </c>
      <c r="L138" s="233" t="s">
        <v>1019</v>
      </c>
      <c r="M138" s="299">
        <f t="shared" si="2"/>
        <v>3456</v>
      </c>
    </row>
    <row r="139" spans="2:13" hidden="1" x14ac:dyDescent="0.3">
      <c r="B139" s="233" t="s">
        <v>444</v>
      </c>
      <c r="C139" s="233" t="s">
        <v>1019</v>
      </c>
      <c r="D139" s="233" t="s">
        <v>1020</v>
      </c>
      <c r="E139" s="233" t="s">
        <v>443</v>
      </c>
      <c r="F139" s="234">
        <v>7898133131028</v>
      </c>
      <c r="G139" s="233">
        <v>15000421</v>
      </c>
      <c r="H139" s="313" t="s">
        <v>491</v>
      </c>
      <c r="I139" s="236">
        <v>0</v>
      </c>
      <c r="J139" s="236">
        <v>0</v>
      </c>
      <c r="K139" s="312">
        <v>950</v>
      </c>
      <c r="L139" s="233" t="s">
        <v>1019</v>
      </c>
      <c r="M139" s="299">
        <f t="shared" si="2"/>
        <v>0</v>
      </c>
    </row>
    <row r="140" spans="2:13" hidden="1" x14ac:dyDescent="0.3">
      <c r="B140" s="233" t="s">
        <v>442</v>
      </c>
      <c r="C140" s="233" t="s">
        <v>1019</v>
      </c>
      <c r="D140" s="233" t="s">
        <v>1020</v>
      </c>
      <c r="E140" s="233" t="s">
        <v>443</v>
      </c>
      <c r="F140" s="302">
        <v>7899470808130</v>
      </c>
      <c r="G140" s="233">
        <v>15000364</v>
      </c>
      <c r="H140" s="235" t="s">
        <v>492</v>
      </c>
      <c r="I140" s="236">
        <v>50</v>
      </c>
      <c r="J140" s="236">
        <v>0</v>
      </c>
      <c r="K140" s="312">
        <v>550</v>
      </c>
      <c r="L140" s="233" t="s">
        <v>1019</v>
      </c>
      <c r="M140" s="299">
        <f t="shared" si="2"/>
        <v>50</v>
      </c>
    </row>
    <row r="141" spans="2:13" hidden="1" x14ac:dyDescent="0.3">
      <c r="B141" s="233" t="s">
        <v>442</v>
      </c>
      <c r="C141" s="233" t="s">
        <v>1025</v>
      </c>
      <c r="D141" s="233" t="s">
        <v>1020</v>
      </c>
      <c r="E141" s="233" t="s">
        <v>443</v>
      </c>
      <c r="F141" s="234">
        <v>7899470808093</v>
      </c>
      <c r="G141" s="233">
        <v>15000343</v>
      </c>
      <c r="H141" s="235" t="s">
        <v>418</v>
      </c>
      <c r="I141" s="236">
        <v>405550</v>
      </c>
      <c r="J141" s="236">
        <v>0</v>
      </c>
      <c r="K141" s="312">
        <v>0</v>
      </c>
      <c r="L141" s="233" t="s">
        <v>1025</v>
      </c>
      <c r="M141" s="299">
        <f t="shared" si="2"/>
        <v>405550</v>
      </c>
    </row>
    <row r="142" spans="2:13" hidden="1" x14ac:dyDescent="0.3">
      <c r="B142" s="233" t="s">
        <v>442</v>
      </c>
      <c r="C142" s="233" t="s">
        <v>1014</v>
      </c>
      <c r="D142" s="233" t="s">
        <v>1020</v>
      </c>
      <c r="E142" s="233" t="s">
        <v>443</v>
      </c>
      <c r="F142" s="234">
        <v>7899470808260</v>
      </c>
      <c r="G142" s="233">
        <v>15000393</v>
      </c>
      <c r="H142" s="235" t="s">
        <v>419</v>
      </c>
      <c r="I142" s="236">
        <v>149600</v>
      </c>
      <c r="J142" s="236">
        <v>0</v>
      </c>
      <c r="K142" s="312">
        <v>0</v>
      </c>
      <c r="L142" s="233" t="s">
        <v>1014</v>
      </c>
      <c r="M142" s="299">
        <f t="shared" si="2"/>
        <v>149600</v>
      </c>
    </row>
    <row r="143" spans="2:13" hidden="1" x14ac:dyDescent="0.3">
      <c r="B143" s="233" t="s">
        <v>442</v>
      </c>
      <c r="C143" s="233" t="s">
        <v>1025</v>
      </c>
      <c r="D143" s="233" t="s">
        <v>1020</v>
      </c>
      <c r="E143" s="233" t="s">
        <v>443</v>
      </c>
      <c r="F143" s="234">
        <v>7899470808338</v>
      </c>
      <c r="G143" s="233">
        <v>15000429</v>
      </c>
      <c r="H143" s="235" t="s">
        <v>426</v>
      </c>
      <c r="I143" s="236">
        <v>1127400</v>
      </c>
      <c r="J143" s="236">
        <v>0</v>
      </c>
      <c r="K143" s="312">
        <v>0</v>
      </c>
      <c r="L143" s="233" t="s">
        <v>1025</v>
      </c>
      <c r="M143" s="299">
        <f t="shared" si="2"/>
        <v>1127400</v>
      </c>
    </row>
    <row r="144" spans="2:13" hidden="1" x14ac:dyDescent="0.3">
      <c r="B144" s="233" t="s">
        <v>444</v>
      </c>
      <c r="C144" s="233" t="s">
        <v>1019</v>
      </c>
      <c r="D144" s="233" t="s">
        <v>1020</v>
      </c>
      <c r="E144" s="233" t="s">
        <v>443</v>
      </c>
      <c r="F144" s="234">
        <v>7899898602051</v>
      </c>
      <c r="G144" s="233">
        <v>15000433</v>
      </c>
      <c r="H144" s="313" t="s">
        <v>495</v>
      </c>
      <c r="I144" s="236">
        <v>0</v>
      </c>
      <c r="J144" s="236">
        <v>5250</v>
      </c>
      <c r="K144" s="312">
        <v>950</v>
      </c>
      <c r="L144" s="233" t="s">
        <v>1019</v>
      </c>
      <c r="M144" s="299">
        <f t="shared" si="2"/>
        <v>5250</v>
      </c>
    </row>
    <row r="145" spans="2:13" x14ac:dyDescent="0.3">
      <c r="B145" s="233" t="s">
        <v>442</v>
      </c>
      <c r="C145" s="233" t="s">
        <v>1019</v>
      </c>
      <c r="D145" s="233" t="s">
        <v>1020</v>
      </c>
      <c r="E145" s="233" t="s">
        <v>443</v>
      </c>
      <c r="F145" s="234">
        <v>7899898601924</v>
      </c>
      <c r="G145" s="233">
        <v>15000397</v>
      </c>
      <c r="H145" s="235" t="s">
        <v>496</v>
      </c>
      <c r="I145" s="236">
        <v>12550</v>
      </c>
      <c r="J145" s="236">
        <v>0</v>
      </c>
      <c r="K145" s="312">
        <v>0</v>
      </c>
      <c r="L145" s="233" t="s">
        <v>1019</v>
      </c>
      <c r="M145" s="299">
        <f t="shared" si="2"/>
        <v>12550</v>
      </c>
    </row>
    <row r="146" spans="2:13" x14ac:dyDescent="0.3">
      <c r="B146" s="233" t="s">
        <v>444</v>
      </c>
      <c r="C146" s="233" t="s">
        <v>1019</v>
      </c>
      <c r="D146" s="233" t="s">
        <v>1020</v>
      </c>
      <c r="E146" s="233" t="s">
        <v>443</v>
      </c>
      <c r="F146" s="234">
        <v>7899898602037</v>
      </c>
      <c r="G146" s="233">
        <v>15000431</v>
      </c>
      <c r="H146" s="313" t="s">
        <v>497</v>
      </c>
      <c r="I146" s="236">
        <v>13250</v>
      </c>
      <c r="J146" s="236">
        <v>0</v>
      </c>
      <c r="K146" s="312">
        <v>0</v>
      </c>
      <c r="L146" s="233" t="s">
        <v>1019</v>
      </c>
      <c r="M146" s="299">
        <f t="shared" si="2"/>
        <v>13250</v>
      </c>
    </row>
    <row r="147" spans="2:13" x14ac:dyDescent="0.3">
      <c r="B147" s="233" t="s">
        <v>444</v>
      </c>
      <c r="C147" s="233" t="s">
        <v>1019</v>
      </c>
      <c r="D147" s="233" t="s">
        <v>1020</v>
      </c>
      <c r="E147" s="233" t="s">
        <v>443</v>
      </c>
      <c r="F147" s="234">
        <v>7899898602044</v>
      </c>
      <c r="G147" s="233">
        <v>15000432</v>
      </c>
      <c r="H147" s="313" t="s">
        <v>498</v>
      </c>
      <c r="I147" s="236">
        <v>1872</v>
      </c>
      <c r="J147" s="236">
        <v>0</v>
      </c>
      <c r="K147" s="312">
        <v>0</v>
      </c>
      <c r="L147" s="233" t="s">
        <v>1019</v>
      </c>
      <c r="M147" s="299">
        <f t="shared" si="2"/>
        <v>1872</v>
      </c>
    </row>
    <row r="148" spans="2:13" x14ac:dyDescent="0.3">
      <c r="B148" s="233" t="s">
        <v>442</v>
      </c>
      <c r="C148" s="233" t="s">
        <v>1025</v>
      </c>
      <c r="D148" s="233" t="s">
        <v>1020</v>
      </c>
      <c r="E148" s="233" t="s">
        <v>443</v>
      </c>
      <c r="F148" s="234">
        <v>7899470808314</v>
      </c>
      <c r="G148" s="233">
        <v>15000426</v>
      </c>
      <c r="H148" s="235" t="s">
        <v>424</v>
      </c>
      <c r="I148" s="236">
        <v>175600</v>
      </c>
      <c r="J148" s="236">
        <v>0</v>
      </c>
      <c r="K148" s="312">
        <v>0</v>
      </c>
      <c r="L148" s="233" t="s">
        <v>1025</v>
      </c>
      <c r="M148" s="299">
        <f t="shared" si="2"/>
        <v>175600</v>
      </c>
    </row>
    <row r="149" spans="2:13" x14ac:dyDescent="0.3">
      <c r="B149" s="233" t="s">
        <v>442</v>
      </c>
      <c r="C149" s="233" t="s">
        <v>1019</v>
      </c>
      <c r="D149" s="233" t="s">
        <v>1020</v>
      </c>
      <c r="E149" s="233" t="s">
        <v>443</v>
      </c>
      <c r="F149" s="234">
        <v>7899470807751</v>
      </c>
      <c r="G149" s="233">
        <v>15000274</v>
      </c>
      <c r="H149" s="235" t="s">
        <v>499</v>
      </c>
      <c r="I149" s="236">
        <v>10250</v>
      </c>
      <c r="J149" s="236">
        <v>0</v>
      </c>
      <c r="K149" s="312">
        <v>0</v>
      </c>
      <c r="L149" s="233" t="s">
        <v>1019</v>
      </c>
      <c r="M149" s="299">
        <f t="shared" si="2"/>
        <v>10250</v>
      </c>
    </row>
    <row r="150" spans="2:13" x14ac:dyDescent="0.3">
      <c r="B150" s="233" t="s">
        <v>444</v>
      </c>
      <c r="C150" s="233" t="s">
        <v>1021</v>
      </c>
      <c r="D150" s="233" t="s">
        <v>1028</v>
      </c>
      <c r="E150" s="233" t="s">
        <v>443</v>
      </c>
      <c r="F150" s="234">
        <v>7899898601917</v>
      </c>
      <c r="G150" s="233">
        <v>15000384</v>
      </c>
      <c r="H150" s="235" t="s">
        <v>500</v>
      </c>
      <c r="I150" s="236">
        <v>0</v>
      </c>
      <c r="J150" s="236">
        <v>0</v>
      </c>
      <c r="K150" s="312">
        <v>0</v>
      </c>
      <c r="L150" s="233" t="s">
        <v>1021</v>
      </c>
      <c r="M150" s="299">
        <f t="shared" si="2"/>
        <v>0</v>
      </c>
    </row>
    <row r="151" spans="2:13" x14ac:dyDescent="0.3">
      <c r="B151" s="233" t="s">
        <v>442</v>
      </c>
      <c r="C151" s="233" t="s">
        <v>1019</v>
      </c>
      <c r="D151" s="233" t="s">
        <v>1020</v>
      </c>
      <c r="E151" s="233" t="s">
        <v>443</v>
      </c>
      <c r="F151" s="234">
        <v>7899470808284</v>
      </c>
      <c r="G151" s="233">
        <v>15000395</v>
      </c>
      <c r="H151" s="235" t="s">
        <v>427</v>
      </c>
      <c r="I151" s="236">
        <v>0</v>
      </c>
      <c r="J151" s="236">
        <v>0</v>
      </c>
      <c r="K151" s="312">
        <v>3048</v>
      </c>
      <c r="L151" s="233" t="s">
        <v>1019</v>
      </c>
      <c r="M151" s="299">
        <f t="shared" si="2"/>
        <v>0</v>
      </c>
    </row>
    <row r="152" spans="2:13" x14ac:dyDescent="0.3">
      <c r="B152" s="233" t="s">
        <v>442</v>
      </c>
      <c r="C152" s="233" t="s">
        <v>1014</v>
      </c>
      <c r="D152" s="233" t="s">
        <v>1027</v>
      </c>
      <c r="E152" s="233" t="s">
        <v>443</v>
      </c>
      <c r="F152" s="234">
        <v>7899470808321</v>
      </c>
      <c r="G152" s="233">
        <v>15000427</v>
      </c>
      <c r="H152" s="235" t="s">
        <v>425</v>
      </c>
      <c r="I152" s="236">
        <v>35800</v>
      </c>
      <c r="J152" s="236">
        <v>0</v>
      </c>
      <c r="K152" s="312">
        <v>0</v>
      </c>
      <c r="L152" s="233" t="s">
        <v>1014</v>
      </c>
      <c r="M152" s="299">
        <f t="shared" si="2"/>
        <v>35800</v>
      </c>
    </row>
    <row r="153" spans="2:13" x14ac:dyDescent="0.3">
      <c r="B153" s="233" t="s">
        <v>442</v>
      </c>
      <c r="C153" s="233" t="s">
        <v>1025</v>
      </c>
      <c r="D153" s="233" t="s">
        <v>1020</v>
      </c>
      <c r="E153" s="233" t="s">
        <v>443</v>
      </c>
      <c r="F153" s="234">
        <v>7899470808253</v>
      </c>
      <c r="G153" s="233">
        <v>15000392</v>
      </c>
      <c r="H153" s="235" t="s">
        <v>430</v>
      </c>
      <c r="I153" s="236">
        <v>143000</v>
      </c>
      <c r="J153" s="236">
        <v>197800</v>
      </c>
      <c r="K153" s="312">
        <v>0</v>
      </c>
      <c r="L153" s="233" t="s">
        <v>1025</v>
      </c>
      <c r="M153" s="299">
        <f t="shared" si="2"/>
        <v>340800</v>
      </c>
    </row>
    <row r="154" spans="2:13" x14ac:dyDescent="0.3">
      <c r="B154" s="233" t="s">
        <v>442</v>
      </c>
      <c r="C154" s="233" t="s">
        <v>1019</v>
      </c>
      <c r="D154" s="233" t="s">
        <v>1020</v>
      </c>
      <c r="E154" s="233" t="s">
        <v>443</v>
      </c>
      <c r="F154" s="234">
        <v>7899470808277</v>
      </c>
      <c r="G154" s="233">
        <v>15000394</v>
      </c>
      <c r="H154" s="235" t="s">
        <v>428</v>
      </c>
      <c r="I154" s="236">
        <v>192</v>
      </c>
      <c r="J154" s="236">
        <v>0</v>
      </c>
      <c r="K154" s="312">
        <v>0</v>
      </c>
      <c r="L154" s="233" t="s">
        <v>1019</v>
      </c>
      <c r="M154" s="299">
        <f t="shared" si="2"/>
        <v>192</v>
      </c>
    </row>
    <row r="155" spans="2:13" x14ac:dyDescent="0.3">
      <c r="B155" s="233" t="s">
        <v>442</v>
      </c>
      <c r="C155" s="233" t="s">
        <v>1019</v>
      </c>
      <c r="D155" s="233" t="s">
        <v>1020</v>
      </c>
      <c r="E155" s="233" t="s">
        <v>443</v>
      </c>
      <c r="F155" s="234">
        <v>7899470808246</v>
      </c>
      <c r="G155" s="233">
        <v>15000391</v>
      </c>
      <c r="H155" s="235" t="s">
        <v>429</v>
      </c>
      <c r="I155" s="236">
        <v>46320</v>
      </c>
      <c r="J155" s="236">
        <v>0</v>
      </c>
      <c r="K155" s="312">
        <v>0</v>
      </c>
      <c r="L155" s="233" t="s">
        <v>1019</v>
      </c>
      <c r="M155" s="299">
        <f t="shared" si="2"/>
        <v>46320</v>
      </c>
    </row>
    <row r="156" spans="2:13" x14ac:dyDescent="0.3">
      <c r="B156" s="233" t="s">
        <v>442</v>
      </c>
      <c r="C156" s="233" t="s">
        <v>1014</v>
      </c>
      <c r="D156" s="233" t="s">
        <v>1027</v>
      </c>
      <c r="E156" s="233" t="s">
        <v>443</v>
      </c>
      <c r="F156" s="234">
        <v>7899470807669</v>
      </c>
      <c r="G156" s="233">
        <v>15000209</v>
      </c>
      <c r="H156" s="235" t="s">
        <v>432</v>
      </c>
      <c r="I156" s="236">
        <v>1600</v>
      </c>
      <c r="J156" s="236">
        <v>0</v>
      </c>
      <c r="K156" s="312">
        <v>0</v>
      </c>
      <c r="L156" s="233" t="s">
        <v>1014</v>
      </c>
      <c r="M156" s="299">
        <f t="shared" si="2"/>
        <v>1600</v>
      </c>
    </row>
    <row r="157" spans="2:13" x14ac:dyDescent="0.3">
      <c r="B157" s="233" t="s">
        <v>442</v>
      </c>
      <c r="C157" s="233" t="s">
        <v>1014</v>
      </c>
      <c r="D157" s="233" t="s">
        <v>1027</v>
      </c>
      <c r="E157" s="233" t="s">
        <v>443</v>
      </c>
      <c r="F157" s="234">
        <v>7898133136054</v>
      </c>
      <c r="G157" s="233">
        <v>15000453</v>
      </c>
      <c r="H157" s="235" t="s">
        <v>431</v>
      </c>
      <c r="I157" s="236">
        <v>39900</v>
      </c>
      <c r="J157" s="236">
        <v>0</v>
      </c>
      <c r="K157" s="312">
        <v>0</v>
      </c>
      <c r="L157" s="233" t="s">
        <v>1014</v>
      </c>
      <c r="M157" s="299">
        <f t="shared" si="2"/>
        <v>39900</v>
      </c>
    </row>
    <row r="158" spans="2:13" x14ac:dyDescent="0.3">
      <c r="B158" s="233" t="s">
        <v>442</v>
      </c>
      <c r="C158" s="233" t="s">
        <v>1021</v>
      </c>
      <c r="D158" s="233" t="s">
        <v>1027</v>
      </c>
      <c r="E158" s="233" t="s">
        <v>443</v>
      </c>
      <c r="F158" s="234">
        <v>7896094931299</v>
      </c>
      <c r="G158" s="233">
        <v>15000471</v>
      </c>
      <c r="H158" s="235" t="s">
        <v>501</v>
      </c>
      <c r="I158" s="236">
        <v>96200</v>
      </c>
      <c r="J158" s="236">
        <v>0</v>
      </c>
      <c r="K158" s="312">
        <v>0</v>
      </c>
      <c r="L158" s="233" t="s">
        <v>1021</v>
      </c>
      <c r="M158" s="299">
        <f t="shared" si="2"/>
        <v>96200</v>
      </c>
    </row>
    <row r="159" spans="2:13" x14ac:dyDescent="0.3">
      <c r="B159" s="233" t="s">
        <v>444</v>
      </c>
      <c r="C159" s="233" t="s">
        <v>1014</v>
      </c>
      <c r="D159" s="233" t="s">
        <v>1020</v>
      </c>
      <c r="E159" s="233" t="s">
        <v>443</v>
      </c>
      <c r="F159" s="302">
        <v>7899898602068</v>
      </c>
      <c r="G159" s="233">
        <v>15000434</v>
      </c>
      <c r="H159" s="235" t="s">
        <v>990</v>
      </c>
      <c r="I159" s="236">
        <v>0</v>
      </c>
      <c r="J159" s="236">
        <v>47700</v>
      </c>
      <c r="K159" s="312">
        <v>16000</v>
      </c>
      <c r="L159" s="233" t="s">
        <v>1014</v>
      </c>
      <c r="M159" s="299">
        <f t="shared" si="2"/>
        <v>47700</v>
      </c>
    </row>
    <row r="160" spans="2:13" x14ac:dyDescent="0.3">
      <c r="B160" s="233" t="s">
        <v>442</v>
      </c>
      <c r="C160" s="233" t="s">
        <v>1021</v>
      </c>
      <c r="D160" s="233" t="s">
        <v>1020</v>
      </c>
      <c r="E160" s="233" t="s">
        <v>443</v>
      </c>
      <c r="F160" s="234">
        <v>7899470805955</v>
      </c>
      <c r="G160" s="233">
        <v>15000130</v>
      </c>
      <c r="H160" s="235" t="s">
        <v>1011</v>
      </c>
      <c r="I160" s="236">
        <v>124400</v>
      </c>
      <c r="J160" s="236">
        <v>0</v>
      </c>
      <c r="K160" s="312">
        <v>0</v>
      </c>
      <c r="L160" s="233" t="s">
        <v>1021</v>
      </c>
      <c r="M160" s="299">
        <f t="shared" si="2"/>
        <v>124400</v>
      </c>
    </row>
    <row r="161" spans="2:13" x14ac:dyDescent="0.3">
      <c r="B161" s="233" t="s">
        <v>442</v>
      </c>
      <c r="C161" s="233" t="s">
        <v>283</v>
      </c>
      <c r="D161" s="233" t="s">
        <v>1020</v>
      </c>
      <c r="E161" s="233" t="s">
        <v>443</v>
      </c>
      <c r="F161" s="234">
        <v>7899898602099</v>
      </c>
      <c r="G161" s="233">
        <v>15000443</v>
      </c>
      <c r="H161" s="235" t="s">
        <v>1012</v>
      </c>
      <c r="I161" s="236">
        <v>11500</v>
      </c>
      <c r="J161" s="236">
        <v>45000</v>
      </c>
      <c r="K161" s="312">
        <v>0</v>
      </c>
      <c r="L161" s="233" t="s">
        <v>283</v>
      </c>
      <c r="M161" s="299">
        <f t="shared" si="2"/>
        <v>56500</v>
      </c>
    </row>
    <row r="162" spans="2:13" x14ac:dyDescent="0.3">
      <c r="B162" s="233" t="s">
        <v>442</v>
      </c>
      <c r="C162" s="233" t="s">
        <v>283</v>
      </c>
      <c r="D162" s="233" t="s">
        <v>1027</v>
      </c>
      <c r="E162" s="233" t="s">
        <v>443</v>
      </c>
      <c r="F162" s="234">
        <v>7899470808482</v>
      </c>
      <c r="G162" s="233">
        <v>15000462</v>
      </c>
      <c r="H162" s="235" t="s">
        <v>1013</v>
      </c>
      <c r="I162" s="236">
        <v>0</v>
      </c>
      <c r="J162" s="236">
        <v>26700</v>
      </c>
      <c r="K162" s="312">
        <v>4000</v>
      </c>
      <c r="L162" s="233" t="s">
        <v>283</v>
      </c>
      <c r="M162" s="299">
        <f t="shared" si="2"/>
        <v>26700</v>
      </c>
    </row>
  </sheetData>
  <autoFilter ref="B3:K144" xr:uid="{300CAEDA-6D03-47FE-80D1-6C1CB53C5B95}">
    <filterColumn colId="9">
      <filters>
        <filter val="1.150"/>
        <filter val="1.474.000"/>
        <filter val="10.000"/>
        <filter val="10.050"/>
        <filter val="100"/>
        <filter val="109.100"/>
        <filter val="11.400"/>
        <filter val="117.500"/>
        <filter val="12.500"/>
        <filter val="12.550"/>
        <filter val="122.350"/>
        <filter val="124.600"/>
        <filter val="13.200"/>
        <filter val="13.650"/>
        <filter val="132.000"/>
        <filter val="14.140"/>
        <filter val="144.700"/>
        <filter val="145.950"/>
        <filter val="149.900"/>
        <filter val="16.032"/>
        <filter val="16.300"/>
        <filter val="16.450"/>
        <filter val="160.800"/>
        <filter val="164.040"/>
        <filter val="164.350"/>
        <filter val="17.500"/>
        <filter val="181.000"/>
        <filter val="19.450"/>
        <filter val="19.750"/>
        <filter val="2.000"/>
        <filter val="200"/>
        <filter val="21.150"/>
        <filter val="220.250"/>
        <filter val="225.300"/>
        <filter val="23.280"/>
        <filter val="23.400"/>
        <filter val="23.900"/>
        <filter val="233.400"/>
        <filter val="24.200"/>
        <filter val="24.588"/>
        <filter val="245.950"/>
        <filter val="26.900"/>
        <filter val="26.950"/>
        <filter val="27.150"/>
        <filter val="27.400"/>
        <filter val="27.600"/>
        <filter val="28.200"/>
        <filter val="29.400"/>
        <filter val="29.760"/>
        <filter val="3.600"/>
        <filter val="31.440"/>
        <filter val="31.992"/>
        <filter val="320"/>
        <filter val="322.100"/>
        <filter val="33.900"/>
        <filter val="36"/>
        <filter val="36.700"/>
        <filter val="38.050"/>
        <filter val="39.100"/>
        <filter val="39.500"/>
        <filter val="4.200"/>
        <filter val="4.550"/>
        <filter val="40.600"/>
        <filter val="403.800"/>
        <filter val="42.150"/>
        <filter val="42.408"/>
        <filter val="456"/>
        <filter val="46.250"/>
        <filter val="462.600"/>
        <filter val="47.400"/>
        <filter val="47.450"/>
        <filter val="491.400"/>
        <filter val="5.496"/>
        <filter val="5.500"/>
        <filter val="5.600"/>
        <filter val="5.920"/>
        <filter val="50"/>
        <filter val="51.850"/>
        <filter val="52.400"/>
        <filter val="531.550"/>
        <filter val="55.404"/>
        <filter val="55.848"/>
        <filter val="550"/>
        <filter val="550.320"/>
        <filter val="559.000"/>
        <filter val="56.800"/>
        <filter val="562.850"/>
        <filter val="59.250"/>
        <filter val="6.200"/>
        <filter val="6.550"/>
        <filter val="60.050"/>
        <filter val="60.192"/>
        <filter val="600"/>
        <filter val="61.600"/>
        <filter val="63.400"/>
        <filter val="64.450"/>
        <filter val="67.860"/>
        <filter val="7.300"/>
        <filter val="7.350"/>
        <filter val="7.700"/>
        <filter val="70.150"/>
        <filter val="73.000"/>
        <filter val="74.600"/>
        <filter val="8.650"/>
        <filter val="81.050"/>
        <filter val="85.750"/>
        <filter val="86.800"/>
        <filter val="87.403"/>
        <filter val="9.050"/>
        <filter val="9.100"/>
        <filter val="9.400"/>
        <filter val="9.576"/>
        <filter val="94.450"/>
        <filter val="95.400"/>
        <filter val="951.900"/>
        <filter val="96.200"/>
      </filters>
    </filterColumn>
  </autoFilter>
  <conditionalFormatting sqref="B143:D143 G141:G162">
    <cfRule type="duplicateValues" dxfId="6" priority="2"/>
  </conditionalFormatting>
  <conditionalFormatting sqref="D2">
    <cfRule type="duplicateValues" dxfId="5" priority="5"/>
  </conditionalFormatting>
  <conditionalFormatting sqref="E2">
    <cfRule type="duplicateValues" dxfId="4" priority="6"/>
  </conditionalFormatting>
  <conditionalFormatting sqref="F3:F162">
    <cfRule type="duplicateValues" dxfId="3" priority="3"/>
  </conditionalFormatting>
  <conditionalFormatting sqref="G3:G140">
    <cfRule type="duplicateValues" dxfId="2" priority="4"/>
  </conditionalFormatting>
  <conditionalFormatting sqref="L143">
    <cfRule type="duplicateValues" dxfId="1" priority="1"/>
  </conditionalFormatting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F6FD2-F0D1-4B99-A765-19061621870D}">
  <dimension ref="B1:L2276"/>
  <sheetViews>
    <sheetView workbookViewId="0">
      <selection activeCell="E11" sqref="E11"/>
    </sheetView>
  </sheetViews>
  <sheetFormatPr defaultRowHeight="14.4" x14ac:dyDescent="0.3"/>
  <cols>
    <col min="2" max="2" width="12.88671875" bestFit="1" customWidth="1"/>
    <col min="3" max="3" width="7.88671875" bestFit="1" customWidth="1"/>
    <col min="4" max="4" width="9" bestFit="1" customWidth="1"/>
    <col min="5" max="5" width="41.6640625" bestFit="1" customWidth="1"/>
    <col min="7" max="7" width="8.6640625" bestFit="1" customWidth="1"/>
    <col min="8" max="8" width="7.44140625" bestFit="1" customWidth="1"/>
    <col min="9" max="9" width="18.6640625" bestFit="1" customWidth="1"/>
    <col min="10" max="10" width="8" bestFit="1" customWidth="1"/>
    <col min="11" max="11" width="7.6640625" bestFit="1" customWidth="1"/>
    <col min="12" max="12" width="10.44140625" bestFit="1" customWidth="1"/>
  </cols>
  <sheetData>
    <row r="1" spans="2:12" x14ac:dyDescent="0.3">
      <c r="L1" s="247">
        <v>45535</v>
      </c>
    </row>
    <row r="2" spans="2:12" ht="27.6" x14ac:dyDescent="0.3">
      <c r="B2" s="237" t="s">
        <v>437</v>
      </c>
      <c r="C2" s="237" t="s">
        <v>502</v>
      </c>
      <c r="D2" s="237" t="s">
        <v>438</v>
      </c>
      <c r="E2" s="237" t="s">
        <v>439</v>
      </c>
      <c r="F2" s="237" t="s">
        <v>503</v>
      </c>
      <c r="G2" s="237" t="s">
        <v>504</v>
      </c>
      <c r="H2" s="237" t="s">
        <v>505</v>
      </c>
      <c r="I2" s="237" t="s">
        <v>506</v>
      </c>
      <c r="J2" s="237" t="s">
        <v>507</v>
      </c>
      <c r="K2" s="237" t="s">
        <v>508</v>
      </c>
      <c r="L2" s="237" t="s">
        <v>509</v>
      </c>
    </row>
    <row r="3" spans="2:12" x14ac:dyDescent="0.3">
      <c r="B3" s="238" t="s">
        <v>443</v>
      </c>
      <c r="C3" s="239" t="s">
        <v>510</v>
      </c>
      <c r="D3" s="239">
        <v>15000191</v>
      </c>
      <c r="E3" s="239" t="s">
        <v>347</v>
      </c>
      <c r="F3" s="240">
        <v>300</v>
      </c>
      <c r="G3" s="239" t="s">
        <v>511</v>
      </c>
      <c r="H3" s="239" t="s">
        <v>512</v>
      </c>
      <c r="I3" s="239" t="s">
        <v>513</v>
      </c>
      <c r="J3" s="239" t="s">
        <v>514</v>
      </c>
      <c r="K3" s="241">
        <f>(L3-$L$1)/31</f>
        <v>21.677419354838708</v>
      </c>
      <c r="L3" s="242">
        <v>46207</v>
      </c>
    </row>
    <row r="4" spans="2:12" x14ac:dyDescent="0.3">
      <c r="B4" s="238" t="s">
        <v>443</v>
      </c>
      <c r="C4" s="239" t="s">
        <v>510</v>
      </c>
      <c r="D4" s="239">
        <v>15000200</v>
      </c>
      <c r="E4" s="239" t="s">
        <v>230</v>
      </c>
      <c r="F4" s="240">
        <v>4500</v>
      </c>
      <c r="G4" s="239" t="s">
        <v>511</v>
      </c>
      <c r="H4" s="239" t="s">
        <v>512</v>
      </c>
      <c r="I4" s="239" t="s">
        <v>513</v>
      </c>
      <c r="J4" s="239" t="s">
        <v>515</v>
      </c>
      <c r="K4" s="241">
        <f t="shared" ref="K4:K67" si="0">(L4-$L$1)/31</f>
        <v>22.35483870967742</v>
      </c>
      <c r="L4" s="242">
        <v>46228</v>
      </c>
    </row>
    <row r="5" spans="2:12" x14ac:dyDescent="0.3">
      <c r="B5" s="238" t="s">
        <v>462</v>
      </c>
      <c r="C5" s="239" t="s">
        <v>510</v>
      </c>
      <c r="D5" s="239">
        <v>15000045</v>
      </c>
      <c r="E5" s="239" t="s">
        <v>464</v>
      </c>
      <c r="F5" s="240">
        <v>1620</v>
      </c>
      <c r="G5" s="239" t="s">
        <v>511</v>
      </c>
      <c r="H5" s="239" t="s">
        <v>512</v>
      </c>
      <c r="I5" s="239" t="s">
        <v>513</v>
      </c>
      <c r="J5" s="239" t="s">
        <v>516</v>
      </c>
      <c r="K5" s="241">
        <f t="shared" si="0"/>
        <v>22.161290322580644</v>
      </c>
      <c r="L5" s="242">
        <v>46222</v>
      </c>
    </row>
    <row r="6" spans="2:12" x14ac:dyDescent="0.3">
      <c r="B6" s="238" t="s">
        <v>443</v>
      </c>
      <c r="C6" s="239" t="s">
        <v>510</v>
      </c>
      <c r="D6" s="239">
        <v>15000364</v>
      </c>
      <c r="E6" s="239" t="s">
        <v>492</v>
      </c>
      <c r="F6" s="240">
        <v>1900</v>
      </c>
      <c r="G6" s="239" t="s">
        <v>511</v>
      </c>
      <c r="H6" s="239" t="s">
        <v>512</v>
      </c>
      <c r="I6" s="239" t="s">
        <v>513</v>
      </c>
      <c r="J6" s="239" t="s">
        <v>517</v>
      </c>
      <c r="K6" s="241">
        <f t="shared" si="0"/>
        <v>17.35483870967742</v>
      </c>
      <c r="L6" s="242">
        <v>46073</v>
      </c>
    </row>
    <row r="7" spans="2:12" x14ac:dyDescent="0.3">
      <c r="B7" s="238" t="s">
        <v>443</v>
      </c>
      <c r="C7" s="239" t="s">
        <v>510</v>
      </c>
      <c r="D7" s="239">
        <v>15000163</v>
      </c>
      <c r="E7" s="239" t="s">
        <v>451</v>
      </c>
      <c r="F7" s="240">
        <v>1470</v>
      </c>
      <c r="G7" s="239" t="s">
        <v>511</v>
      </c>
      <c r="H7" s="239" t="s">
        <v>512</v>
      </c>
      <c r="I7" s="239" t="s">
        <v>513</v>
      </c>
      <c r="J7" s="239" t="s">
        <v>518</v>
      </c>
      <c r="K7" s="241">
        <f t="shared" si="0"/>
        <v>22.35483870967742</v>
      </c>
      <c r="L7" s="242">
        <v>46228</v>
      </c>
    </row>
    <row r="8" spans="2:12" x14ac:dyDescent="0.3">
      <c r="B8" s="238" t="s">
        <v>443</v>
      </c>
      <c r="C8" s="239" t="s">
        <v>510</v>
      </c>
      <c r="D8" s="239">
        <v>15000180</v>
      </c>
      <c r="E8" s="239" t="s">
        <v>375</v>
      </c>
      <c r="F8" s="240">
        <v>4500</v>
      </c>
      <c r="G8" s="239" t="s">
        <v>511</v>
      </c>
      <c r="H8" s="239" t="s">
        <v>512</v>
      </c>
      <c r="I8" s="239" t="s">
        <v>513</v>
      </c>
      <c r="J8" s="239" t="s">
        <v>519</v>
      </c>
      <c r="K8" s="241">
        <f t="shared" si="0"/>
        <v>21.677419354838708</v>
      </c>
      <c r="L8" s="242">
        <v>46207</v>
      </c>
    </row>
    <row r="9" spans="2:12" x14ac:dyDescent="0.3">
      <c r="B9" s="238" t="s">
        <v>443</v>
      </c>
      <c r="C9" s="239" t="s">
        <v>510</v>
      </c>
      <c r="D9" s="239">
        <v>15000343</v>
      </c>
      <c r="E9" s="239" t="s">
        <v>418</v>
      </c>
      <c r="F9" s="240">
        <v>4500</v>
      </c>
      <c r="G9" s="239" t="s">
        <v>511</v>
      </c>
      <c r="H9" s="239" t="s">
        <v>512</v>
      </c>
      <c r="I9" s="239" t="s">
        <v>513</v>
      </c>
      <c r="J9" s="239" t="s">
        <v>520</v>
      </c>
      <c r="K9" s="241">
        <f t="shared" si="0"/>
        <v>22.096774193548388</v>
      </c>
      <c r="L9" s="242">
        <v>46220</v>
      </c>
    </row>
    <row r="10" spans="2:12" x14ac:dyDescent="0.3">
      <c r="B10" s="238" t="s">
        <v>443</v>
      </c>
      <c r="C10" s="239" t="s">
        <v>510</v>
      </c>
      <c r="D10" s="239">
        <v>15000274</v>
      </c>
      <c r="E10" s="239" t="s">
        <v>499</v>
      </c>
      <c r="F10" s="240">
        <v>4500</v>
      </c>
      <c r="G10" s="239" t="s">
        <v>511</v>
      </c>
      <c r="H10" s="239" t="s">
        <v>512</v>
      </c>
      <c r="I10" s="239" t="s">
        <v>513</v>
      </c>
      <c r="J10" s="239" t="s">
        <v>521</v>
      </c>
      <c r="K10" s="241">
        <f t="shared" si="0"/>
        <v>16.483870967741936</v>
      </c>
      <c r="L10" s="242">
        <v>46046</v>
      </c>
    </row>
    <row r="11" spans="2:12" x14ac:dyDescent="0.3">
      <c r="B11" s="238" t="s">
        <v>443</v>
      </c>
      <c r="C11" s="239" t="s">
        <v>510</v>
      </c>
      <c r="D11" s="239">
        <v>15000200</v>
      </c>
      <c r="E11" s="239" t="s">
        <v>230</v>
      </c>
      <c r="F11" s="240">
        <v>4500</v>
      </c>
      <c r="G11" s="239" t="s">
        <v>511</v>
      </c>
      <c r="H11" s="239" t="s">
        <v>512</v>
      </c>
      <c r="I11" s="239" t="s">
        <v>513</v>
      </c>
      <c r="J11" s="239" t="s">
        <v>522</v>
      </c>
      <c r="K11" s="241">
        <f t="shared" si="0"/>
        <v>22.35483870967742</v>
      </c>
      <c r="L11" s="242">
        <v>46228</v>
      </c>
    </row>
    <row r="12" spans="2:12" x14ac:dyDescent="0.3">
      <c r="B12" s="238" t="s">
        <v>443</v>
      </c>
      <c r="C12" s="239" t="s">
        <v>510</v>
      </c>
      <c r="D12" s="239">
        <v>15000343</v>
      </c>
      <c r="E12" s="239" t="s">
        <v>418</v>
      </c>
      <c r="F12" s="240">
        <v>700</v>
      </c>
      <c r="G12" s="239" t="s">
        <v>511</v>
      </c>
      <c r="H12" s="239" t="s">
        <v>512</v>
      </c>
      <c r="I12" s="239" t="s">
        <v>513</v>
      </c>
      <c r="J12" s="239" t="s">
        <v>523</v>
      </c>
      <c r="K12" s="241">
        <f t="shared" si="0"/>
        <v>22.096774193548388</v>
      </c>
      <c r="L12" s="242">
        <v>46220</v>
      </c>
    </row>
    <row r="13" spans="2:12" x14ac:dyDescent="0.3">
      <c r="B13" s="238" t="s">
        <v>443</v>
      </c>
      <c r="C13" s="239" t="s">
        <v>510</v>
      </c>
      <c r="D13" s="239">
        <v>15000191</v>
      </c>
      <c r="E13" s="239" t="s">
        <v>347</v>
      </c>
      <c r="F13" s="240">
        <v>3000</v>
      </c>
      <c r="G13" s="239" t="s">
        <v>511</v>
      </c>
      <c r="H13" s="239" t="s">
        <v>512</v>
      </c>
      <c r="I13" s="239" t="s">
        <v>513</v>
      </c>
      <c r="J13" s="239" t="s">
        <v>524</v>
      </c>
      <c r="K13" s="241">
        <f t="shared" si="0"/>
        <v>21.677419354838708</v>
      </c>
      <c r="L13" s="242">
        <v>46207</v>
      </c>
    </row>
    <row r="14" spans="2:12" x14ac:dyDescent="0.3">
      <c r="B14" s="238" t="s">
        <v>462</v>
      </c>
      <c r="C14" s="239" t="s">
        <v>510</v>
      </c>
      <c r="D14" s="239">
        <v>15000045</v>
      </c>
      <c r="E14" s="239" t="s">
        <v>464</v>
      </c>
      <c r="F14" s="240">
        <v>760</v>
      </c>
      <c r="G14" s="239" t="s">
        <v>511</v>
      </c>
      <c r="H14" s="239" t="s">
        <v>512</v>
      </c>
      <c r="I14" s="239" t="s">
        <v>513</v>
      </c>
      <c r="J14" s="239" t="s">
        <v>525</v>
      </c>
      <c r="K14" s="241">
        <f t="shared" si="0"/>
        <v>22.161290322580644</v>
      </c>
      <c r="L14" s="242">
        <v>46222</v>
      </c>
    </row>
    <row r="15" spans="2:12" x14ac:dyDescent="0.3">
      <c r="B15" s="238" t="s">
        <v>443</v>
      </c>
      <c r="C15" s="239" t="s">
        <v>510</v>
      </c>
      <c r="D15" s="239">
        <v>15000343</v>
      </c>
      <c r="E15" s="239" t="s">
        <v>418</v>
      </c>
      <c r="F15" s="240">
        <v>4500</v>
      </c>
      <c r="G15" s="239" t="s">
        <v>511</v>
      </c>
      <c r="H15" s="239" t="s">
        <v>512</v>
      </c>
      <c r="I15" s="239" t="s">
        <v>513</v>
      </c>
      <c r="J15" s="239" t="s">
        <v>526</v>
      </c>
      <c r="K15" s="241">
        <f t="shared" si="0"/>
        <v>22.096774193548388</v>
      </c>
      <c r="L15" s="242">
        <v>46220</v>
      </c>
    </row>
    <row r="16" spans="2:12" x14ac:dyDescent="0.3">
      <c r="B16" s="238" t="s">
        <v>443</v>
      </c>
      <c r="C16" s="239" t="s">
        <v>510</v>
      </c>
      <c r="D16" s="239">
        <v>15000163</v>
      </c>
      <c r="E16" s="239" t="s">
        <v>451</v>
      </c>
      <c r="F16" s="240">
        <v>1470</v>
      </c>
      <c r="G16" s="239" t="s">
        <v>511</v>
      </c>
      <c r="H16" s="239" t="s">
        <v>512</v>
      </c>
      <c r="I16" s="239" t="s">
        <v>513</v>
      </c>
      <c r="J16" s="239" t="s">
        <v>518</v>
      </c>
      <c r="K16" s="241">
        <f t="shared" si="0"/>
        <v>22.35483870967742</v>
      </c>
      <c r="L16" s="242">
        <v>46228</v>
      </c>
    </row>
    <row r="17" spans="2:12" x14ac:dyDescent="0.3">
      <c r="B17" s="238" t="s">
        <v>443</v>
      </c>
      <c r="C17" s="239" t="s">
        <v>510</v>
      </c>
      <c r="D17" s="239">
        <v>15000179</v>
      </c>
      <c r="E17" s="239" t="s">
        <v>374</v>
      </c>
      <c r="F17" s="240">
        <v>4500</v>
      </c>
      <c r="G17" s="239" t="s">
        <v>511</v>
      </c>
      <c r="H17" s="239" t="s">
        <v>512</v>
      </c>
      <c r="I17" s="239" t="s">
        <v>513</v>
      </c>
      <c r="J17" s="239" t="s">
        <v>527</v>
      </c>
      <c r="K17" s="241">
        <f t="shared" si="0"/>
        <v>20.677419354838708</v>
      </c>
      <c r="L17" s="242">
        <v>46176</v>
      </c>
    </row>
    <row r="18" spans="2:12" x14ac:dyDescent="0.3">
      <c r="B18" s="238" t="s">
        <v>443</v>
      </c>
      <c r="C18" s="239" t="s">
        <v>510</v>
      </c>
      <c r="D18" s="239">
        <v>15000191</v>
      </c>
      <c r="E18" s="239" t="s">
        <v>347</v>
      </c>
      <c r="F18" s="240">
        <v>1600</v>
      </c>
      <c r="G18" s="239" t="s">
        <v>511</v>
      </c>
      <c r="H18" s="239" t="s">
        <v>512</v>
      </c>
      <c r="I18" s="239" t="s">
        <v>513</v>
      </c>
      <c r="J18" s="239" t="s">
        <v>524</v>
      </c>
      <c r="K18" s="241">
        <f t="shared" si="0"/>
        <v>21.677419354838708</v>
      </c>
      <c r="L18" s="242">
        <v>46207</v>
      </c>
    </row>
    <row r="19" spans="2:12" x14ac:dyDescent="0.3">
      <c r="B19" s="238" t="s">
        <v>443</v>
      </c>
      <c r="C19" s="239" t="s">
        <v>510</v>
      </c>
      <c r="D19" s="239">
        <v>15000179</v>
      </c>
      <c r="E19" s="239" t="s">
        <v>374</v>
      </c>
      <c r="F19" s="240">
        <v>4500</v>
      </c>
      <c r="G19" s="239" t="s">
        <v>511</v>
      </c>
      <c r="H19" s="239" t="s">
        <v>512</v>
      </c>
      <c r="I19" s="239" t="s">
        <v>513</v>
      </c>
      <c r="J19" s="239" t="s">
        <v>527</v>
      </c>
      <c r="K19" s="241">
        <f t="shared" si="0"/>
        <v>20.677419354838708</v>
      </c>
      <c r="L19" s="242">
        <v>46176</v>
      </c>
    </row>
    <row r="20" spans="2:12" x14ac:dyDescent="0.3">
      <c r="B20" s="238" t="s">
        <v>462</v>
      </c>
      <c r="C20" s="239" t="s">
        <v>510</v>
      </c>
      <c r="D20" s="239">
        <v>15000051</v>
      </c>
      <c r="E20" s="239" t="s">
        <v>468</v>
      </c>
      <c r="F20" s="240">
        <v>160</v>
      </c>
      <c r="G20" s="239" t="s">
        <v>511</v>
      </c>
      <c r="H20" s="239" t="s">
        <v>512</v>
      </c>
      <c r="I20" s="239" t="s">
        <v>513</v>
      </c>
      <c r="J20" s="239" t="s">
        <v>528</v>
      </c>
      <c r="K20" s="241">
        <f t="shared" si="0"/>
        <v>22.483870967741936</v>
      </c>
      <c r="L20" s="242">
        <v>46232</v>
      </c>
    </row>
    <row r="21" spans="2:12" x14ac:dyDescent="0.3">
      <c r="B21" s="238" t="s">
        <v>443</v>
      </c>
      <c r="C21" s="239" t="s">
        <v>510</v>
      </c>
      <c r="D21" s="239">
        <v>15000200</v>
      </c>
      <c r="E21" s="239" t="s">
        <v>230</v>
      </c>
      <c r="F21" s="240">
        <v>4500</v>
      </c>
      <c r="G21" s="239" t="s">
        <v>511</v>
      </c>
      <c r="H21" s="239" t="s">
        <v>512</v>
      </c>
      <c r="I21" s="239" t="s">
        <v>513</v>
      </c>
      <c r="J21" s="239" t="s">
        <v>529</v>
      </c>
      <c r="K21" s="241">
        <f t="shared" si="0"/>
        <v>22.35483870967742</v>
      </c>
      <c r="L21" s="242">
        <v>46228</v>
      </c>
    </row>
    <row r="22" spans="2:12" x14ac:dyDescent="0.3">
      <c r="B22" s="238" t="s">
        <v>443</v>
      </c>
      <c r="C22" s="239" t="s">
        <v>510</v>
      </c>
      <c r="D22" s="239">
        <v>15000192</v>
      </c>
      <c r="E22" s="239" t="s">
        <v>349</v>
      </c>
      <c r="F22" s="240">
        <v>144</v>
      </c>
      <c r="G22" s="239" t="s">
        <v>511</v>
      </c>
      <c r="H22" s="239" t="s">
        <v>512</v>
      </c>
      <c r="I22" s="239" t="s">
        <v>513</v>
      </c>
      <c r="J22" s="239" t="s">
        <v>530</v>
      </c>
      <c r="K22" s="241">
        <f t="shared" si="0"/>
        <v>14.387096774193548</v>
      </c>
      <c r="L22" s="242">
        <v>45981</v>
      </c>
    </row>
    <row r="23" spans="2:12" x14ac:dyDescent="0.3">
      <c r="B23" s="238" t="s">
        <v>443</v>
      </c>
      <c r="C23" s="239" t="s">
        <v>510</v>
      </c>
      <c r="D23" s="239">
        <v>15000163</v>
      </c>
      <c r="E23" s="239" t="s">
        <v>451</v>
      </c>
      <c r="F23" s="240">
        <v>1470</v>
      </c>
      <c r="G23" s="239" t="s">
        <v>511</v>
      </c>
      <c r="H23" s="239" t="s">
        <v>512</v>
      </c>
      <c r="I23" s="239" t="s">
        <v>513</v>
      </c>
      <c r="J23" s="239" t="s">
        <v>518</v>
      </c>
      <c r="K23" s="241">
        <f t="shared" si="0"/>
        <v>22.35483870967742</v>
      </c>
      <c r="L23" s="242">
        <v>46228</v>
      </c>
    </row>
    <row r="24" spans="2:12" x14ac:dyDescent="0.3">
      <c r="B24" s="238" t="s">
        <v>443</v>
      </c>
      <c r="C24" s="239" t="s">
        <v>510</v>
      </c>
      <c r="D24" s="239">
        <v>15000343</v>
      </c>
      <c r="E24" s="239" t="s">
        <v>418</v>
      </c>
      <c r="F24" s="240">
        <v>4550</v>
      </c>
      <c r="G24" s="239" t="s">
        <v>511</v>
      </c>
      <c r="H24" s="239" t="s">
        <v>512</v>
      </c>
      <c r="I24" s="239" t="s">
        <v>513</v>
      </c>
      <c r="J24" s="239" t="s">
        <v>531</v>
      </c>
      <c r="K24" s="241">
        <f t="shared" si="0"/>
        <v>22.096774193548388</v>
      </c>
      <c r="L24" s="242">
        <v>46220</v>
      </c>
    </row>
    <row r="25" spans="2:12" x14ac:dyDescent="0.3">
      <c r="B25" s="238" t="s">
        <v>462</v>
      </c>
      <c r="C25" s="239" t="s">
        <v>510</v>
      </c>
      <c r="D25" s="239">
        <v>15000064</v>
      </c>
      <c r="E25" s="239" t="s">
        <v>474</v>
      </c>
      <c r="F25" s="240">
        <v>1310</v>
      </c>
      <c r="G25" s="239" t="s">
        <v>511</v>
      </c>
      <c r="H25" s="239" t="s">
        <v>512</v>
      </c>
      <c r="I25" s="239" t="s">
        <v>513</v>
      </c>
      <c r="J25" s="239" t="s">
        <v>532</v>
      </c>
      <c r="K25" s="241">
        <f t="shared" si="0"/>
        <v>21.419354838709676</v>
      </c>
      <c r="L25" s="242">
        <v>46199</v>
      </c>
    </row>
    <row r="26" spans="2:12" x14ac:dyDescent="0.3">
      <c r="B26" s="238" t="s">
        <v>443</v>
      </c>
      <c r="C26" s="239" t="s">
        <v>510</v>
      </c>
      <c r="D26" s="239">
        <v>15000192</v>
      </c>
      <c r="E26" s="239" t="s">
        <v>349</v>
      </c>
      <c r="F26" s="240">
        <v>744</v>
      </c>
      <c r="G26" s="239" t="s">
        <v>511</v>
      </c>
      <c r="H26" s="239" t="s">
        <v>512</v>
      </c>
      <c r="I26" s="239" t="s">
        <v>513</v>
      </c>
      <c r="J26" s="239" t="s">
        <v>533</v>
      </c>
      <c r="K26" s="241">
        <f t="shared" si="0"/>
        <v>15.96774193548387</v>
      </c>
      <c r="L26" s="242">
        <v>46030</v>
      </c>
    </row>
    <row r="27" spans="2:12" x14ac:dyDescent="0.3">
      <c r="B27" s="238" t="s">
        <v>443</v>
      </c>
      <c r="C27" s="239" t="s">
        <v>510</v>
      </c>
      <c r="D27" s="239">
        <v>15000343</v>
      </c>
      <c r="E27" s="239" t="s">
        <v>418</v>
      </c>
      <c r="F27" s="240">
        <v>4850</v>
      </c>
      <c r="G27" s="239" t="s">
        <v>511</v>
      </c>
      <c r="H27" s="239" t="s">
        <v>512</v>
      </c>
      <c r="I27" s="239" t="s">
        <v>513</v>
      </c>
      <c r="J27" s="239" t="s">
        <v>534</v>
      </c>
      <c r="K27" s="241">
        <f t="shared" si="0"/>
        <v>22.096774193548388</v>
      </c>
      <c r="L27" s="242">
        <v>46220</v>
      </c>
    </row>
    <row r="28" spans="2:12" x14ac:dyDescent="0.3">
      <c r="B28" s="238" t="s">
        <v>462</v>
      </c>
      <c r="C28" s="239" t="s">
        <v>510</v>
      </c>
      <c r="D28" s="239">
        <v>15000425</v>
      </c>
      <c r="E28" s="239" t="s">
        <v>494</v>
      </c>
      <c r="F28" s="240">
        <v>5800</v>
      </c>
      <c r="G28" s="239" t="s">
        <v>511</v>
      </c>
      <c r="H28" s="239" t="s">
        <v>512</v>
      </c>
      <c r="I28" s="239" t="s">
        <v>513</v>
      </c>
      <c r="J28" s="239" t="s">
        <v>535</v>
      </c>
      <c r="K28" s="241">
        <f t="shared" si="0"/>
        <v>16.161290322580644</v>
      </c>
      <c r="L28" s="242">
        <v>46036</v>
      </c>
    </row>
    <row r="29" spans="2:12" x14ac:dyDescent="0.3">
      <c r="B29" s="238" t="s">
        <v>443</v>
      </c>
      <c r="C29" s="239" t="s">
        <v>510</v>
      </c>
      <c r="D29" s="239">
        <v>15000192</v>
      </c>
      <c r="E29" s="239" t="s">
        <v>349</v>
      </c>
      <c r="F29" s="240">
        <v>1200</v>
      </c>
      <c r="G29" s="239" t="s">
        <v>511</v>
      </c>
      <c r="H29" s="239" t="s">
        <v>512</v>
      </c>
      <c r="I29" s="239" t="s">
        <v>513</v>
      </c>
      <c r="J29" s="239" t="s">
        <v>536</v>
      </c>
      <c r="K29" s="241">
        <f t="shared" si="0"/>
        <v>14.64516129032258</v>
      </c>
      <c r="L29" s="242">
        <v>45989</v>
      </c>
    </row>
    <row r="30" spans="2:12" x14ac:dyDescent="0.3">
      <c r="B30" s="238" t="s">
        <v>462</v>
      </c>
      <c r="C30" s="239" t="s">
        <v>510</v>
      </c>
      <c r="D30" s="239">
        <v>15000064</v>
      </c>
      <c r="E30" s="239" t="s">
        <v>474</v>
      </c>
      <c r="F30" s="240">
        <v>370</v>
      </c>
      <c r="G30" s="239" t="s">
        <v>511</v>
      </c>
      <c r="H30" s="239" t="s">
        <v>512</v>
      </c>
      <c r="I30" s="239" t="s">
        <v>513</v>
      </c>
      <c r="J30" s="239" t="s">
        <v>537</v>
      </c>
      <c r="K30" s="241">
        <f t="shared" si="0"/>
        <v>21.419354838709676</v>
      </c>
      <c r="L30" s="242">
        <v>46199</v>
      </c>
    </row>
    <row r="31" spans="2:12" x14ac:dyDescent="0.3">
      <c r="B31" s="238" t="s">
        <v>443</v>
      </c>
      <c r="C31" s="239" t="s">
        <v>510</v>
      </c>
      <c r="D31" s="239">
        <v>15000179</v>
      </c>
      <c r="E31" s="239" t="s">
        <v>374</v>
      </c>
      <c r="F31" s="240">
        <v>4500</v>
      </c>
      <c r="G31" s="239" t="s">
        <v>511</v>
      </c>
      <c r="H31" s="239" t="s">
        <v>512</v>
      </c>
      <c r="I31" s="239" t="s">
        <v>513</v>
      </c>
      <c r="J31" s="239" t="s">
        <v>527</v>
      </c>
      <c r="K31" s="241">
        <f t="shared" si="0"/>
        <v>20.677419354838708</v>
      </c>
      <c r="L31" s="242">
        <v>46176</v>
      </c>
    </row>
    <row r="32" spans="2:12" x14ac:dyDescent="0.3">
      <c r="B32" s="238" t="s">
        <v>462</v>
      </c>
      <c r="C32" s="239" t="s">
        <v>510</v>
      </c>
      <c r="D32" s="239">
        <v>15000051</v>
      </c>
      <c r="E32" s="239" t="s">
        <v>468</v>
      </c>
      <c r="F32" s="240">
        <v>160</v>
      </c>
      <c r="G32" s="239" t="s">
        <v>511</v>
      </c>
      <c r="H32" s="239" t="s">
        <v>512</v>
      </c>
      <c r="I32" s="239" t="s">
        <v>513</v>
      </c>
      <c r="J32" s="239" t="s">
        <v>528</v>
      </c>
      <c r="K32" s="241">
        <f t="shared" si="0"/>
        <v>22.483870967741936</v>
      </c>
      <c r="L32" s="242">
        <v>46232</v>
      </c>
    </row>
    <row r="33" spans="2:12" x14ac:dyDescent="0.3">
      <c r="B33" s="238" t="s">
        <v>462</v>
      </c>
      <c r="C33" s="239" t="s">
        <v>510</v>
      </c>
      <c r="D33" s="239">
        <v>15000062</v>
      </c>
      <c r="E33" s="239" t="s">
        <v>483</v>
      </c>
      <c r="F33" s="240">
        <v>20</v>
      </c>
      <c r="G33" s="239" t="s">
        <v>511</v>
      </c>
      <c r="H33" s="239" t="s">
        <v>512</v>
      </c>
      <c r="I33" s="239" t="s">
        <v>513</v>
      </c>
      <c r="J33" s="239" t="s">
        <v>538</v>
      </c>
      <c r="K33" s="241">
        <f t="shared" si="0"/>
        <v>18.93548387096774</v>
      </c>
      <c r="L33" s="242">
        <v>46122</v>
      </c>
    </row>
    <row r="34" spans="2:12" x14ac:dyDescent="0.3">
      <c r="B34" s="238" t="s">
        <v>443</v>
      </c>
      <c r="C34" s="239" t="s">
        <v>510</v>
      </c>
      <c r="D34" s="239">
        <v>15000200</v>
      </c>
      <c r="E34" s="239" t="s">
        <v>230</v>
      </c>
      <c r="F34" s="240">
        <v>4500</v>
      </c>
      <c r="G34" s="239" t="s">
        <v>511</v>
      </c>
      <c r="H34" s="239" t="s">
        <v>512</v>
      </c>
      <c r="I34" s="239" t="s">
        <v>513</v>
      </c>
      <c r="J34" s="239" t="s">
        <v>539</v>
      </c>
      <c r="K34" s="241">
        <f t="shared" si="0"/>
        <v>22.35483870967742</v>
      </c>
      <c r="L34" s="242">
        <v>46228</v>
      </c>
    </row>
    <row r="35" spans="2:12" x14ac:dyDescent="0.3">
      <c r="B35" s="238" t="s">
        <v>443</v>
      </c>
      <c r="C35" s="239" t="s">
        <v>510</v>
      </c>
      <c r="D35" s="239">
        <v>15000343</v>
      </c>
      <c r="E35" s="239" t="s">
        <v>418</v>
      </c>
      <c r="F35" s="240">
        <v>4500</v>
      </c>
      <c r="G35" s="239" t="s">
        <v>511</v>
      </c>
      <c r="H35" s="239" t="s">
        <v>512</v>
      </c>
      <c r="I35" s="239" t="s">
        <v>513</v>
      </c>
      <c r="J35" s="239" t="s">
        <v>523</v>
      </c>
      <c r="K35" s="241">
        <f t="shared" si="0"/>
        <v>22.096774193548388</v>
      </c>
      <c r="L35" s="242">
        <v>46220</v>
      </c>
    </row>
    <row r="36" spans="2:12" x14ac:dyDescent="0.3">
      <c r="B36" s="238" t="s">
        <v>443</v>
      </c>
      <c r="C36" s="239" t="s">
        <v>510</v>
      </c>
      <c r="D36" s="239">
        <v>15000194</v>
      </c>
      <c r="E36" s="239" t="s">
        <v>343</v>
      </c>
      <c r="F36" s="240">
        <v>1600</v>
      </c>
      <c r="G36" s="239" t="s">
        <v>511</v>
      </c>
      <c r="H36" s="239" t="s">
        <v>512</v>
      </c>
      <c r="I36" s="239" t="s">
        <v>513</v>
      </c>
      <c r="J36" s="239" t="s">
        <v>540</v>
      </c>
      <c r="K36" s="241">
        <f t="shared" si="0"/>
        <v>22.032258064516128</v>
      </c>
      <c r="L36" s="242">
        <v>46218</v>
      </c>
    </row>
    <row r="37" spans="2:12" x14ac:dyDescent="0.3">
      <c r="B37" s="238" t="s">
        <v>462</v>
      </c>
      <c r="C37" s="239" t="s">
        <v>510</v>
      </c>
      <c r="D37" s="239">
        <v>15000051</v>
      </c>
      <c r="E37" s="239" t="s">
        <v>468</v>
      </c>
      <c r="F37" s="240">
        <v>160</v>
      </c>
      <c r="G37" s="239" t="s">
        <v>511</v>
      </c>
      <c r="H37" s="239" t="s">
        <v>512</v>
      </c>
      <c r="I37" s="239" t="s">
        <v>513</v>
      </c>
      <c r="J37" s="239" t="s">
        <v>528</v>
      </c>
      <c r="K37" s="241">
        <f t="shared" si="0"/>
        <v>22.483870967741936</v>
      </c>
      <c r="L37" s="242">
        <v>46232</v>
      </c>
    </row>
    <row r="38" spans="2:12" x14ac:dyDescent="0.3">
      <c r="B38" s="238" t="s">
        <v>462</v>
      </c>
      <c r="C38" s="239" t="s">
        <v>510</v>
      </c>
      <c r="D38" s="239">
        <v>15000045</v>
      </c>
      <c r="E38" s="239" t="s">
        <v>464</v>
      </c>
      <c r="F38" s="240">
        <v>1620</v>
      </c>
      <c r="G38" s="239" t="s">
        <v>511</v>
      </c>
      <c r="H38" s="239" t="s">
        <v>512</v>
      </c>
      <c r="I38" s="239" t="s">
        <v>513</v>
      </c>
      <c r="J38" s="239" t="s">
        <v>541</v>
      </c>
      <c r="K38" s="241">
        <f t="shared" si="0"/>
        <v>22.161290322580644</v>
      </c>
      <c r="L38" s="242">
        <v>46222</v>
      </c>
    </row>
    <row r="39" spans="2:12" x14ac:dyDescent="0.3">
      <c r="B39" s="238" t="s">
        <v>443</v>
      </c>
      <c r="C39" s="239" t="s">
        <v>510</v>
      </c>
      <c r="D39" s="239">
        <v>15000208</v>
      </c>
      <c r="E39" s="239" t="s">
        <v>406</v>
      </c>
      <c r="F39" s="240">
        <v>4500</v>
      </c>
      <c r="G39" s="239" t="s">
        <v>511</v>
      </c>
      <c r="H39" s="239" t="s">
        <v>512</v>
      </c>
      <c r="I39" s="239" t="s">
        <v>513</v>
      </c>
      <c r="J39" s="239" t="s">
        <v>542</v>
      </c>
      <c r="K39" s="241">
        <f t="shared" si="0"/>
        <v>21.870967741935484</v>
      </c>
      <c r="L39" s="242">
        <v>46213</v>
      </c>
    </row>
    <row r="40" spans="2:12" x14ac:dyDescent="0.3">
      <c r="B40" s="238" t="s">
        <v>443</v>
      </c>
      <c r="C40" s="239" t="s">
        <v>510</v>
      </c>
      <c r="D40" s="239">
        <v>15000208</v>
      </c>
      <c r="E40" s="239" t="s">
        <v>406</v>
      </c>
      <c r="F40" s="240">
        <v>4500</v>
      </c>
      <c r="G40" s="239" t="s">
        <v>511</v>
      </c>
      <c r="H40" s="239" t="s">
        <v>512</v>
      </c>
      <c r="I40" s="239" t="s">
        <v>513</v>
      </c>
      <c r="J40" s="239" t="s">
        <v>543</v>
      </c>
      <c r="K40" s="241">
        <f t="shared" si="0"/>
        <v>22.129032258064516</v>
      </c>
      <c r="L40" s="242">
        <v>46221</v>
      </c>
    </row>
    <row r="41" spans="2:12" x14ac:dyDescent="0.3">
      <c r="B41" s="238" t="s">
        <v>443</v>
      </c>
      <c r="C41" s="239" t="s">
        <v>510</v>
      </c>
      <c r="D41" s="239">
        <v>15000158</v>
      </c>
      <c r="E41" s="239" t="s">
        <v>316</v>
      </c>
      <c r="F41" s="240">
        <v>6000</v>
      </c>
      <c r="G41" s="239" t="s">
        <v>511</v>
      </c>
      <c r="H41" s="239" t="s">
        <v>512</v>
      </c>
      <c r="I41" s="239" t="s">
        <v>513</v>
      </c>
      <c r="J41" s="239" t="s">
        <v>544</v>
      </c>
      <c r="K41" s="241">
        <f t="shared" si="0"/>
        <v>21.870967741935484</v>
      </c>
      <c r="L41" s="242">
        <v>46213</v>
      </c>
    </row>
    <row r="42" spans="2:12" x14ac:dyDescent="0.3">
      <c r="B42" s="238" t="s">
        <v>443</v>
      </c>
      <c r="C42" s="239" t="s">
        <v>510</v>
      </c>
      <c r="D42" s="239">
        <v>15000194</v>
      </c>
      <c r="E42" s="239" t="s">
        <v>343</v>
      </c>
      <c r="F42" s="240">
        <v>10000</v>
      </c>
      <c r="G42" s="239" t="s">
        <v>511</v>
      </c>
      <c r="H42" s="239" t="s">
        <v>512</v>
      </c>
      <c r="I42" s="239" t="s">
        <v>513</v>
      </c>
      <c r="J42" s="239" t="s">
        <v>545</v>
      </c>
      <c r="K42" s="241">
        <f t="shared" si="0"/>
        <v>22.032258064516128</v>
      </c>
      <c r="L42" s="242">
        <v>46218</v>
      </c>
    </row>
    <row r="43" spans="2:12" x14ac:dyDescent="0.3">
      <c r="B43" s="238" t="s">
        <v>443</v>
      </c>
      <c r="C43" s="239" t="s">
        <v>510</v>
      </c>
      <c r="D43" s="239">
        <v>15000192</v>
      </c>
      <c r="E43" s="239" t="s">
        <v>349</v>
      </c>
      <c r="F43" s="240">
        <v>1200</v>
      </c>
      <c r="G43" s="239" t="s">
        <v>511</v>
      </c>
      <c r="H43" s="239" t="s">
        <v>512</v>
      </c>
      <c r="I43" s="239" t="s">
        <v>513</v>
      </c>
      <c r="J43" s="239" t="s">
        <v>546</v>
      </c>
      <c r="K43" s="241">
        <f t="shared" si="0"/>
        <v>14.64516129032258</v>
      </c>
      <c r="L43" s="242">
        <v>45989</v>
      </c>
    </row>
    <row r="44" spans="2:12" x14ac:dyDescent="0.3">
      <c r="B44" s="238" t="s">
        <v>443</v>
      </c>
      <c r="C44" s="239" t="s">
        <v>510</v>
      </c>
      <c r="D44" s="239">
        <v>15000343</v>
      </c>
      <c r="E44" s="239" t="s">
        <v>418</v>
      </c>
      <c r="F44" s="240">
        <v>4500</v>
      </c>
      <c r="G44" s="239" t="s">
        <v>511</v>
      </c>
      <c r="H44" s="239" t="s">
        <v>512</v>
      </c>
      <c r="I44" s="239" t="s">
        <v>513</v>
      </c>
      <c r="J44" s="239" t="s">
        <v>547</v>
      </c>
      <c r="K44" s="241">
        <f t="shared" si="0"/>
        <v>22.096774193548388</v>
      </c>
      <c r="L44" s="242">
        <v>46220</v>
      </c>
    </row>
    <row r="45" spans="2:12" x14ac:dyDescent="0.3">
      <c r="B45" s="238" t="s">
        <v>443</v>
      </c>
      <c r="C45" s="239" t="s">
        <v>510</v>
      </c>
      <c r="D45" s="239">
        <v>15000343</v>
      </c>
      <c r="E45" s="239" t="s">
        <v>418</v>
      </c>
      <c r="F45" s="240">
        <v>4500</v>
      </c>
      <c r="G45" s="239" t="s">
        <v>511</v>
      </c>
      <c r="H45" s="239" t="s">
        <v>512</v>
      </c>
      <c r="I45" s="239" t="s">
        <v>513</v>
      </c>
      <c r="J45" s="239" t="s">
        <v>547</v>
      </c>
      <c r="K45" s="241">
        <f t="shared" si="0"/>
        <v>22.096774193548388</v>
      </c>
      <c r="L45" s="242">
        <v>46220</v>
      </c>
    </row>
    <row r="46" spans="2:12" x14ac:dyDescent="0.3">
      <c r="B46" s="238" t="s">
        <v>443</v>
      </c>
      <c r="C46" s="239" t="s">
        <v>510</v>
      </c>
      <c r="D46" s="239">
        <v>15000274</v>
      </c>
      <c r="E46" s="239" t="s">
        <v>499</v>
      </c>
      <c r="F46" s="240">
        <v>4500</v>
      </c>
      <c r="G46" s="239" t="s">
        <v>511</v>
      </c>
      <c r="H46" s="239" t="s">
        <v>512</v>
      </c>
      <c r="I46" s="239" t="s">
        <v>513</v>
      </c>
      <c r="J46" s="239" t="s">
        <v>521</v>
      </c>
      <c r="K46" s="241">
        <f t="shared" si="0"/>
        <v>16.483870967741936</v>
      </c>
      <c r="L46" s="242">
        <v>46046</v>
      </c>
    </row>
    <row r="47" spans="2:12" x14ac:dyDescent="0.3">
      <c r="B47" s="238" t="s">
        <v>443</v>
      </c>
      <c r="C47" s="239" t="s">
        <v>510</v>
      </c>
      <c r="D47" s="239">
        <v>15000181</v>
      </c>
      <c r="E47" s="239" t="s">
        <v>376</v>
      </c>
      <c r="F47" s="240">
        <v>100</v>
      </c>
      <c r="G47" s="239" t="s">
        <v>511</v>
      </c>
      <c r="H47" s="239" t="s">
        <v>512</v>
      </c>
      <c r="I47" s="239" t="s">
        <v>513</v>
      </c>
      <c r="J47" s="239" t="s">
        <v>548</v>
      </c>
      <c r="K47" s="241">
        <f t="shared" si="0"/>
        <v>18.387096774193548</v>
      </c>
      <c r="L47" s="242">
        <v>46105</v>
      </c>
    </row>
    <row r="48" spans="2:12" x14ac:dyDescent="0.3">
      <c r="B48" s="238" t="s">
        <v>443</v>
      </c>
      <c r="C48" s="239" t="s">
        <v>510</v>
      </c>
      <c r="D48" s="239">
        <v>15000200</v>
      </c>
      <c r="E48" s="239" t="s">
        <v>230</v>
      </c>
      <c r="F48" s="240">
        <v>750</v>
      </c>
      <c r="G48" s="239" t="s">
        <v>511</v>
      </c>
      <c r="H48" s="239" t="s">
        <v>512</v>
      </c>
      <c r="I48" s="239" t="s">
        <v>513</v>
      </c>
      <c r="J48" s="239" t="s">
        <v>539</v>
      </c>
      <c r="K48" s="241">
        <f t="shared" si="0"/>
        <v>22.35483870967742</v>
      </c>
      <c r="L48" s="242">
        <v>46228</v>
      </c>
    </row>
    <row r="49" spans="2:12" x14ac:dyDescent="0.3">
      <c r="B49" s="238" t="s">
        <v>443</v>
      </c>
      <c r="C49" s="239" t="s">
        <v>510</v>
      </c>
      <c r="D49" s="239">
        <v>15000343</v>
      </c>
      <c r="E49" s="239" t="s">
        <v>418</v>
      </c>
      <c r="F49" s="240">
        <v>700</v>
      </c>
      <c r="G49" s="239" t="s">
        <v>511</v>
      </c>
      <c r="H49" s="239" t="s">
        <v>512</v>
      </c>
      <c r="I49" s="239" t="s">
        <v>513</v>
      </c>
      <c r="J49" s="239" t="s">
        <v>549</v>
      </c>
      <c r="K49" s="241">
        <f t="shared" si="0"/>
        <v>22.096774193548388</v>
      </c>
      <c r="L49" s="242">
        <v>46220</v>
      </c>
    </row>
    <row r="50" spans="2:12" x14ac:dyDescent="0.3">
      <c r="B50" s="238" t="s">
        <v>443</v>
      </c>
      <c r="C50" s="239" t="s">
        <v>510</v>
      </c>
      <c r="D50" s="239">
        <v>15000208</v>
      </c>
      <c r="E50" s="239" t="s">
        <v>406</v>
      </c>
      <c r="F50" s="240">
        <v>4500</v>
      </c>
      <c r="G50" s="239" t="s">
        <v>511</v>
      </c>
      <c r="H50" s="239" t="s">
        <v>512</v>
      </c>
      <c r="I50" s="239" t="s">
        <v>513</v>
      </c>
      <c r="J50" s="239" t="s">
        <v>550</v>
      </c>
      <c r="K50" s="241">
        <f t="shared" si="0"/>
        <v>22.129032258064516</v>
      </c>
      <c r="L50" s="242">
        <v>46221</v>
      </c>
    </row>
    <row r="51" spans="2:12" x14ac:dyDescent="0.3">
      <c r="B51" s="238" t="s">
        <v>443</v>
      </c>
      <c r="C51" s="239" t="s">
        <v>510</v>
      </c>
      <c r="D51" s="239">
        <v>15000161</v>
      </c>
      <c r="E51" s="239" t="s">
        <v>551</v>
      </c>
      <c r="F51" s="240">
        <v>1470</v>
      </c>
      <c r="G51" s="239" t="s">
        <v>511</v>
      </c>
      <c r="H51" s="239" t="s">
        <v>512</v>
      </c>
      <c r="I51" s="239" t="s">
        <v>513</v>
      </c>
      <c r="J51" s="239" t="s">
        <v>552</v>
      </c>
      <c r="K51" s="241">
        <f t="shared" si="0"/>
        <v>22.29032258064516</v>
      </c>
      <c r="L51" s="242">
        <v>46226</v>
      </c>
    </row>
    <row r="52" spans="2:12" x14ac:dyDescent="0.3">
      <c r="B52" s="238" t="s">
        <v>443</v>
      </c>
      <c r="C52" s="239" t="s">
        <v>510</v>
      </c>
      <c r="D52" s="239">
        <v>15000187</v>
      </c>
      <c r="E52" s="239" t="s">
        <v>367</v>
      </c>
      <c r="F52" s="240">
        <v>4500</v>
      </c>
      <c r="G52" s="239" t="s">
        <v>511</v>
      </c>
      <c r="H52" s="239" t="s">
        <v>512</v>
      </c>
      <c r="I52" s="239" t="s">
        <v>513</v>
      </c>
      <c r="J52" s="239" t="s">
        <v>553</v>
      </c>
      <c r="K52" s="241">
        <f t="shared" si="0"/>
        <v>21.870967741935484</v>
      </c>
      <c r="L52" s="242">
        <v>46213</v>
      </c>
    </row>
    <row r="53" spans="2:12" x14ac:dyDescent="0.3">
      <c r="B53" s="238" t="s">
        <v>443</v>
      </c>
      <c r="C53" s="239" t="s">
        <v>510</v>
      </c>
      <c r="D53" s="239">
        <v>15000187</v>
      </c>
      <c r="E53" s="239" t="s">
        <v>367</v>
      </c>
      <c r="F53" s="240">
        <v>4500</v>
      </c>
      <c r="G53" s="239" t="s">
        <v>511</v>
      </c>
      <c r="H53" s="239" t="s">
        <v>512</v>
      </c>
      <c r="I53" s="239" t="s">
        <v>513</v>
      </c>
      <c r="J53" s="239" t="s">
        <v>553</v>
      </c>
      <c r="K53" s="241">
        <f t="shared" si="0"/>
        <v>21.870967741935484</v>
      </c>
      <c r="L53" s="242">
        <v>46213</v>
      </c>
    </row>
    <row r="54" spans="2:12" x14ac:dyDescent="0.3">
      <c r="B54" s="238" t="s">
        <v>443</v>
      </c>
      <c r="C54" s="239" t="s">
        <v>510</v>
      </c>
      <c r="D54" s="239">
        <v>15000394</v>
      </c>
      <c r="E54" s="239" t="s">
        <v>428</v>
      </c>
      <c r="F54" s="240">
        <v>816</v>
      </c>
      <c r="G54" s="239" t="s">
        <v>511</v>
      </c>
      <c r="H54" s="239" t="s">
        <v>512</v>
      </c>
      <c r="I54" s="239" t="s">
        <v>513</v>
      </c>
      <c r="J54" s="239" t="s">
        <v>554</v>
      </c>
      <c r="K54" s="241">
        <f t="shared" si="0"/>
        <v>22.096774193548388</v>
      </c>
      <c r="L54" s="242">
        <v>46220</v>
      </c>
    </row>
    <row r="55" spans="2:12" x14ac:dyDescent="0.3">
      <c r="B55" s="238" t="s">
        <v>443</v>
      </c>
      <c r="C55" s="239" t="s">
        <v>510</v>
      </c>
      <c r="D55" s="239">
        <v>15000200</v>
      </c>
      <c r="E55" s="239" t="s">
        <v>230</v>
      </c>
      <c r="F55" s="240">
        <v>4500</v>
      </c>
      <c r="G55" s="239" t="s">
        <v>511</v>
      </c>
      <c r="H55" s="239" t="s">
        <v>512</v>
      </c>
      <c r="I55" s="239" t="s">
        <v>513</v>
      </c>
      <c r="J55" s="239" t="s">
        <v>555</v>
      </c>
      <c r="K55" s="241">
        <f t="shared" si="0"/>
        <v>22.35483870967742</v>
      </c>
      <c r="L55" s="242">
        <v>46228</v>
      </c>
    </row>
    <row r="56" spans="2:12" x14ac:dyDescent="0.3">
      <c r="B56" s="238" t="s">
        <v>443</v>
      </c>
      <c r="C56" s="239" t="s">
        <v>510</v>
      </c>
      <c r="D56" s="239">
        <v>15000191</v>
      </c>
      <c r="E56" s="239" t="s">
        <v>347</v>
      </c>
      <c r="F56" s="240">
        <v>3000</v>
      </c>
      <c r="G56" s="239" t="s">
        <v>511</v>
      </c>
      <c r="H56" s="239" t="s">
        <v>512</v>
      </c>
      <c r="I56" s="239" t="s">
        <v>513</v>
      </c>
      <c r="J56" s="239" t="s">
        <v>524</v>
      </c>
      <c r="K56" s="241">
        <f t="shared" si="0"/>
        <v>21.677419354838708</v>
      </c>
      <c r="L56" s="242">
        <v>46207</v>
      </c>
    </row>
    <row r="57" spans="2:12" x14ac:dyDescent="0.3">
      <c r="B57" s="238" t="s">
        <v>462</v>
      </c>
      <c r="C57" s="239" t="s">
        <v>510</v>
      </c>
      <c r="D57" s="239">
        <v>15000051</v>
      </c>
      <c r="E57" s="239" t="s">
        <v>468</v>
      </c>
      <c r="F57" s="240">
        <v>160</v>
      </c>
      <c r="G57" s="239" t="s">
        <v>511</v>
      </c>
      <c r="H57" s="239" t="s">
        <v>512</v>
      </c>
      <c r="I57" s="239" t="s">
        <v>513</v>
      </c>
      <c r="J57" s="239" t="s">
        <v>556</v>
      </c>
      <c r="K57" s="241">
        <f t="shared" si="0"/>
        <v>22.483870967741936</v>
      </c>
      <c r="L57" s="242">
        <v>46232</v>
      </c>
    </row>
    <row r="58" spans="2:12" x14ac:dyDescent="0.3">
      <c r="B58" s="238" t="s">
        <v>462</v>
      </c>
      <c r="C58" s="239" t="s">
        <v>510</v>
      </c>
      <c r="D58" s="239">
        <v>15000045</v>
      </c>
      <c r="E58" s="239" t="s">
        <v>464</v>
      </c>
      <c r="F58" s="240">
        <v>1620</v>
      </c>
      <c r="G58" s="239" t="s">
        <v>511</v>
      </c>
      <c r="H58" s="239" t="s">
        <v>512</v>
      </c>
      <c r="I58" s="239" t="s">
        <v>513</v>
      </c>
      <c r="J58" s="239" t="s">
        <v>541</v>
      </c>
      <c r="K58" s="241">
        <f t="shared" si="0"/>
        <v>22.161290322580644</v>
      </c>
      <c r="L58" s="242">
        <v>46222</v>
      </c>
    </row>
    <row r="59" spans="2:12" x14ac:dyDescent="0.3">
      <c r="B59" s="238" t="s">
        <v>443</v>
      </c>
      <c r="C59" s="239" t="s">
        <v>510</v>
      </c>
      <c r="D59" s="239">
        <v>15000187</v>
      </c>
      <c r="E59" s="239" t="s">
        <v>367</v>
      </c>
      <c r="F59" s="240">
        <v>4500</v>
      </c>
      <c r="G59" s="239" t="s">
        <v>511</v>
      </c>
      <c r="H59" s="239" t="s">
        <v>512</v>
      </c>
      <c r="I59" s="239" t="s">
        <v>513</v>
      </c>
      <c r="J59" s="239" t="s">
        <v>557</v>
      </c>
      <c r="K59" s="241">
        <f t="shared" si="0"/>
        <v>21.64516129032258</v>
      </c>
      <c r="L59" s="242">
        <v>46206</v>
      </c>
    </row>
    <row r="60" spans="2:12" x14ac:dyDescent="0.3">
      <c r="B60" s="238" t="s">
        <v>443</v>
      </c>
      <c r="C60" s="239" t="s">
        <v>510</v>
      </c>
      <c r="D60" s="239">
        <v>15000163</v>
      </c>
      <c r="E60" s="239" t="s">
        <v>451</v>
      </c>
      <c r="F60" s="240">
        <v>1470</v>
      </c>
      <c r="G60" s="239" t="s">
        <v>511</v>
      </c>
      <c r="H60" s="239" t="s">
        <v>512</v>
      </c>
      <c r="I60" s="239" t="s">
        <v>513</v>
      </c>
      <c r="J60" s="239" t="s">
        <v>558</v>
      </c>
      <c r="K60" s="241">
        <f t="shared" si="0"/>
        <v>22.35483870967742</v>
      </c>
      <c r="L60" s="242">
        <v>46228</v>
      </c>
    </row>
    <row r="61" spans="2:12" x14ac:dyDescent="0.3">
      <c r="B61" s="238" t="s">
        <v>443</v>
      </c>
      <c r="C61" s="239" t="s">
        <v>510</v>
      </c>
      <c r="D61" s="239">
        <v>15000163</v>
      </c>
      <c r="E61" s="239" t="s">
        <v>451</v>
      </c>
      <c r="F61" s="240">
        <v>1470</v>
      </c>
      <c r="G61" s="239" t="s">
        <v>511</v>
      </c>
      <c r="H61" s="239" t="s">
        <v>512</v>
      </c>
      <c r="I61" s="239" t="s">
        <v>513</v>
      </c>
      <c r="J61" s="239" t="s">
        <v>559</v>
      </c>
      <c r="K61" s="241">
        <f t="shared" si="0"/>
        <v>22.35483870967742</v>
      </c>
      <c r="L61" s="242">
        <v>46228</v>
      </c>
    </row>
    <row r="62" spans="2:12" x14ac:dyDescent="0.3">
      <c r="B62" s="238" t="s">
        <v>443</v>
      </c>
      <c r="C62" s="239" t="s">
        <v>510</v>
      </c>
      <c r="D62" s="239">
        <v>15000394</v>
      </c>
      <c r="E62" s="239" t="s">
        <v>428</v>
      </c>
      <c r="F62" s="240">
        <v>864</v>
      </c>
      <c r="G62" s="239" t="s">
        <v>511</v>
      </c>
      <c r="H62" s="239" t="s">
        <v>512</v>
      </c>
      <c r="I62" s="239" t="s">
        <v>513</v>
      </c>
      <c r="J62" s="239" t="s">
        <v>554</v>
      </c>
      <c r="K62" s="241">
        <f t="shared" si="0"/>
        <v>22.096774193548388</v>
      </c>
      <c r="L62" s="242">
        <v>46220</v>
      </c>
    </row>
    <row r="63" spans="2:12" x14ac:dyDescent="0.3">
      <c r="B63" s="238" t="s">
        <v>443</v>
      </c>
      <c r="C63" s="239" t="s">
        <v>510</v>
      </c>
      <c r="D63" s="239">
        <v>15000163</v>
      </c>
      <c r="E63" s="239" t="s">
        <v>451</v>
      </c>
      <c r="F63" s="240">
        <v>1170</v>
      </c>
      <c r="G63" s="239" t="s">
        <v>511</v>
      </c>
      <c r="H63" s="239" t="s">
        <v>512</v>
      </c>
      <c r="I63" s="239" t="s">
        <v>513</v>
      </c>
      <c r="J63" s="239" t="s">
        <v>560</v>
      </c>
      <c r="K63" s="241">
        <f t="shared" si="0"/>
        <v>22.35483870967742</v>
      </c>
      <c r="L63" s="242">
        <v>46228</v>
      </c>
    </row>
    <row r="64" spans="2:12" x14ac:dyDescent="0.3">
      <c r="B64" s="238" t="s">
        <v>443</v>
      </c>
      <c r="C64" s="239" t="s">
        <v>510</v>
      </c>
      <c r="D64" s="239">
        <v>15000187</v>
      </c>
      <c r="E64" s="239" t="s">
        <v>367</v>
      </c>
      <c r="F64" s="240">
        <v>4500</v>
      </c>
      <c r="G64" s="239" t="s">
        <v>511</v>
      </c>
      <c r="H64" s="239" t="s">
        <v>512</v>
      </c>
      <c r="I64" s="239" t="s">
        <v>513</v>
      </c>
      <c r="J64" s="239" t="s">
        <v>553</v>
      </c>
      <c r="K64" s="241">
        <f t="shared" si="0"/>
        <v>21.870967741935484</v>
      </c>
      <c r="L64" s="242">
        <v>46213</v>
      </c>
    </row>
    <row r="65" spans="2:12" x14ac:dyDescent="0.3">
      <c r="B65" s="238" t="s">
        <v>443</v>
      </c>
      <c r="C65" s="239" t="s">
        <v>510</v>
      </c>
      <c r="D65" s="239">
        <v>15000163</v>
      </c>
      <c r="E65" s="239" t="s">
        <v>451</v>
      </c>
      <c r="F65" s="240">
        <v>1470</v>
      </c>
      <c r="G65" s="239" t="s">
        <v>511</v>
      </c>
      <c r="H65" s="239" t="s">
        <v>512</v>
      </c>
      <c r="I65" s="239" t="s">
        <v>513</v>
      </c>
      <c r="J65" s="239" t="s">
        <v>559</v>
      </c>
      <c r="K65" s="241">
        <f t="shared" si="0"/>
        <v>22.35483870967742</v>
      </c>
      <c r="L65" s="242">
        <v>46228</v>
      </c>
    </row>
    <row r="66" spans="2:12" x14ac:dyDescent="0.3">
      <c r="B66" s="238" t="s">
        <v>462</v>
      </c>
      <c r="C66" s="239" t="s">
        <v>510</v>
      </c>
      <c r="D66" s="239">
        <v>15000051</v>
      </c>
      <c r="E66" s="239" t="s">
        <v>468</v>
      </c>
      <c r="F66" s="240">
        <v>160</v>
      </c>
      <c r="G66" s="239" t="s">
        <v>511</v>
      </c>
      <c r="H66" s="239" t="s">
        <v>512</v>
      </c>
      <c r="I66" s="239" t="s">
        <v>513</v>
      </c>
      <c r="J66" s="239" t="s">
        <v>561</v>
      </c>
      <c r="K66" s="241">
        <f t="shared" si="0"/>
        <v>22.483870967741936</v>
      </c>
      <c r="L66" s="242">
        <v>46232</v>
      </c>
    </row>
    <row r="67" spans="2:12" x14ac:dyDescent="0.3">
      <c r="B67" s="238" t="s">
        <v>443</v>
      </c>
      <c r="C67" s="239" t="s">
        <v>510</v>
      </c>
      <c r="D67" s="239">
        <v>15000187</v>
      </c>
      <c r="E67" s="239" t="s">
        <v>367</v>
      </c>
      <c r="F67" s="240">
        <v>4500</v>
      </c>
      <c r="G67" s="239" t="s">
        <v>511</v>
      </c>
      <c r="H67" s="239" t="s">
        <v>512</v>
      </c>
      <c r="I67" s="239" t="s">
        <v>513</v>
      </c>
      <c r="J67" s="239" t="s">
        <v>557</v>
      </c>
      <c r="K67" s="241">
        <f t="shared" si="0"/>
        <v>21.64516129032258</v>
      </c>
      <c r="L67" s="242">
        <v>46206</v>
      </c>
    </row>
    <row r="68" spans="2:12" x14ac:dyDescent="0.3">
      <c r="B68" s="238" t="s">
        <v>443</v>
      </c>
      <c r="C68" s="239" t="s">
        <v>510</v>
      </c>
      <c r="D68" s="239">
        <v>15000343</v>
      </c>
      <c r="E68" s="239" t="s">
        <v>418</v>
      </c>
      <c r="F68" s="240">
        <v>4500</v>
      </c>
      <c r="G68" s="239" t="s">
        <v>511</v>
      </c>
      <c r="H68" s="239" t="s">
        <v>512</v>
      </c>
      <c r="I68" s="239" t="s">
        <v>513</v>
      </c>
      <c r="J68" s="239" t="s">
        <v>534</v>
      </c>
      <c r="K68" s="241">
        <f t="shared" ref="K68:K131" si="1">(L68-$L$1)/31</f>
        <v>22.096774193548388</v>
      </c>
      <c r="L68" s="242">
        <v>46220</v>
      </c>
    </row>
    <row r="69" spans="2:12" x14ac:dyDescent="0.3">
      <c r="B69" s="238" t="s">
        <v>443</v>
      </c>
      <c r="C69" s="239" t="s">
        <v>510</v>
      </c>
      <c r="D69" s="239">
        <v>15000394</v>
      </c>
      <c r="E69" s="239" t="s">
        <v>428</v>
      </c>
      <c r="F69" s="240">
        <v>864</v>
      </c>
      <c r="G69" s="239" t="s">
        <v>511</v>
      </c>
      <c r="H69" s="239" t="s">
        <v>512</v>
      </c>
      <c r="I69" s="239" t="s">
        <v>513</v>
      </c>
      <c r="J69" s="239" t="s">
        <v>554</v>
      </c>
      <c r="K69" s="241">
        <f t="shared" si="1"/>
        <v>22.096774193548388</v>
      </c>
      <c r="L69" s="242">
        <v>46220</v>
      </c>
    </row>
    <row r="70" spans="2:12" x14ac:dyDescent="0.3">
      <c r="B70" s="238" t="s">
        <v>443</v>
      </c>
      <c r="C70" s="239" t="s">
        <v>510</v>
      </c>
      <c r="D70" s="239">
        <v>15000192</v>
      </c>
      <c r="E70" s="239" t="s">
        <v>349</v>
      </c>
      <c r="F70" s="240">
        <v>1200</v>
      </c>
      <c r="G70" s="239" t="s">
        <v>511</v>
      </c>
      <c r="H70" s="239" t="s">
        <v>512</v>
      </c>
      <c r="I70" s="239" t="s">
        <v>513</v>
      </c>
      <c r="J70" s="239" t="s">
        <v>562</v>
      </c>
      <c r="K70" s="241">
        <f t="shared" si="1"/>
        <v>15.96774193548387</v>
      </c>
      <c r="L70" s="242">
        <v>46030</v>
      </c>
    </row>
    <row r="71" spans="2:12" x14ac:dyDescent="0.3">
      <c r="B71" s="238" t="s">
        <v>462</v>
      </c>
      <c r="C71" s="239" t="s">
        <v>510</v>
      </c>
      <c r="D71" s="239">
        <v>15000045</v>
      </c>
      <c r="E71" s="239" t="s">
        <v>464</v>
      </c>
      <c r="F71" s="240">
        <v>760</v>
      </c>
      <c r="G71" s="239" t="s">
        <v>511</v>
      </c>
      <c r="H71" s="239" t="s">
        <v>512</v>
      </c>
      <c r="I71" s="239" t="s">
        <v>513</v>
      </c>
      <c r="J71" s="239" t="s">
        <v>541</v>
      </c>
      <c r="K71" s="241">
        <f t="shared" si="1"/>
        <v>22.161290322580644</v>
      </c>
      <c r="L71" s="242">
        <v>46222</v>
      </c>
    </row>
    <row r="72" spans="2:12" x14ac:dyDescent="0.3">
      <c r="B72" s="238" t="s">
        <v>443</v>
      </c>
      <c r="C72" s="239" t="s">
        <v>510</v>
      </c>
      <c r="D72" s="239">
        <v>15000191</v>
      </c>
      <c r="E72" s="239" t="s">
        <v>347</v>
      </c>
      <c r="F72" s="240">
        <v>3000</v>
      </c>
      <c r="G72" s="239" t="s">
        <v>511</v>
      </c>
      <c r="H72" s="239" t="s">
        <v>512</v>
      </c>
      <c r="I72" s="239" t="s">
        <v>513</v>
      </c>
      <c r="J72" s="239" t="s">
        <v>563</v>
      </c>
      <c r="K72" s="241">
        <f t="shared" si="1"/>
        <v>21.677419354838708</v>
      </c>
      <c r="L72" s="242">
        <v>46207</v>
      </c>
    </row>
    <row r="73" spans="2:12" x14ac:dyDescent="0.3">
      <c r="B73" s="238" t="s">
        <v>443</v>
      </c>
      <c r="C73" s="239" t="s">
        <v>510</v>
      </c>
      <c r="D73" s="239">
        <v>15000191</v>
      </c>
      <c r="E73" s="239" t="s">
        <v>347</v>
      </c>
      <c r="F73" s="240">
        <v>3000</v>
      </c>
      <c r="G73" s="239" t="s">
        <v>511</v>
      </c>
      <c r="H73" s="239" t="s">
        <v>512</v>
      </c>
      <c r="I73" s="239" t="s">
        <v>513</v>
      </c>
      <c r="J73" s="239" t="s">
        <v>564</v>
      </c>
      <c r="K73" s="241">
        <f t="shared" si="1"/>
        <v>21.677419354838708</v>
      </c>
      <c r="L73" s="242">
        <v>46207</v>
      </c>
    </row>
    <row r="74" spans="2:12" x14ac:dyDescent="0.3">
      <c r="B74" s="238" t="s">
        <v>443</v>
      </c>
      <c r="C74" s="239" t="s">
        <v>510</v>
      </c>
      <c r="D74" s="239">
        <v>15000200</v>
      </c>
      <c r="E74" s="239" t="s">
        <v>230</v>
      </c>
      <c r="F74" s="240">
        <v>4500</v>
      </c>
      <c r="G74" s="239" t="s">
        <v>511</v>
      </c>
      <c r="H74" s="239" t="s">
        <v>512</v>
      </c>
      <c r="I74" s="239" t="s">
        <v>513</v>
      </c>
      <c r="J74" s="239" t="s">
        <v>565</v>
      </c>
      <c r="K74" s="241">
        <f t="shared" si="1"/>
        <v>22.35483870967742</v>
      </c>
      <c r="L74" s="242">
        <v>46228</v>
      </c>
    </row>
    <row r="75" spans="2:12" x14ac:dyDescent="0.3">
      <c r="B75" s="238" t="s">
        <v>443</v>
      </c>
      <c r="C75" s="239" t="s">
        <v>510</v>
      </c>
      <c r="D75" s="239">
        <v>15000395</v>
      </c>
      <c r="E75" s="239" t="s">
        <v>427</v>
      </c>
      <c r="F75" s="240">
        <v>1728</v>
      </c>
      <c r="G75" s="239" t="s">
        <v>511</v>
      </c>
      <c r="H75" s="239" t="s">
        <v>512</v>
      </c>
      <c r="I75" s="239" t="s">
        <v>513</v>
      </c>
      <c r="J75" s="239" t="s">
        <v>566</v>
      </c>
      <c r="K75" s="241">
        <f t="shared" si="1"/>
        <v>21.870967741935484</v>
      </c>
      <c r="L75" s="242">
        <v>46213</v>
      </c>
    </row>
    <row r="76" spans="2:12" x14ac:dyDescent="0.3">
      <c r="B76" s="238" t="s">
        <v>462</v>
      </c>
      <c r="C76" s="239" t="s">
        <v>510</v>
      </c>
      <c r="D76" s="239">
        <v>15000051</v>
      </c>
      <c r="E76" s="239" t="s">
        <v>468</v>
      </c>
      <c r="F76" s="240">
        <v>60</v>
      </c>
      <c r="G76" s="239" t="s">
        <v>511</v>
      </c>
      <c r="H76" s="239" t="s">
        <v>512</v>
      </c>
      <c r="I76" s="239" t="s">
        <v>513</v>
      </c>
      <c r="J76" s="239" t="s">
        <v>561</v>
      </c>
      <c r="K76" s="241">
        <f t="shared" si="1"/>
        <v>22.483870967741936</v>
      </c>
      <c r="L76" s="242">
        <v>46232</v>
      </c>
    </row>
    <row r="77" spans="2:12" x14ac:dyDescent="0.3">
      <c r="B77" s="238" t="s">
        <v>443</v>
      </c>
      <c r="C77" s="239" t="s">
        <v>510</v>
      </c>
      <c r="D77" s="239">
        <v>15000187</v>
      </c>
      <c r="E77" s="239" t="s">
        <v>367</v>
      </c>
      <c r="F77" s="240">
        <v>4500</v>
      </c>
      <c r="G77" s="239" t="s">
        <v>511</v>
      </c>
      <c r="H77" s="239" t="s">
        <v>512</v>
      </c>
      <c r="I77" s="239" t="s">
        <v>513</v>
      </c>
      <c r="J77" s="239" t="s">
        <v>557</v>
      </c>
      <c r="K77" s="241">
        <f t="shared" si="1"/>
        <v>21.64516129032258</v>
      </c>
      <c r="L77" s="242">
        <v>46206</v>
      </c>
    </row>
    <row r="78" spans="2:12" x14ac:dyDescent="0.3">
      <c r="B78" s="238" t="s">
        <v>443</v>
      </c>
      <c r="C78" s="239" t="s">
        <v>510</v>
      </c>
      <c r="D78" s="239">
        <v>15000343</v>
      </c>
      <c r="E78" s="239" t="s">
        <v>418</v>
      </c>
      <c r="F78" s="240">
        <v>4500</v>
      </c>
      <c r="G78" s="239" t="s">
        <v>511</v>
      </c>
      <c r="H78" s="239" t="s">
        <v>512</v>
      </c>
      <c r="I78" s="239" t="s">
        <v>513</v>
      </c>
      <c r="J78" s="239" t="s">
        <v>547</v>
      </c>
      <c r="K78" s="241">
        <f t="shared" si="1"/>
        <v>22.096774193548388</v>
      </c>
      <c r="L78" s="242">
        <v>46220</v>
      </c>
    </row>
    <row r="79" spans="2:12" x14ac:dyDescent="0.3">
      <c r="B79" s="238" t="s">
        <v>443</v>
      </c>
      <c r="C79" s="239" t="s">
        <v>510</v>
      </c>
      <c r="D79" s="239">
        <v>15000191</v>
      </c>
      <c r="E79" s="239" t="s">
        <v>347</v>
      </c>
      <c r="F79" s="240">
        <v>3000</v>
      </c>
      <c r="G79" s="239" t="s">
        <v>511</v>
      </c>
      <c r="H79" s="239" t="s">
        <v>512</v>
      </c>
      <c r="I79" s="239" t="s">
        <v>513</v>
      </c>
      <c r="J79" s="239" t="s">
        <v>563</v>
      </c>
      <c r="K79" s="241">
        <f t="shared" si="1"/>
        <v>21.677419354838708</v>
      </c>
      <c r="L79" s="242">
        <v>46207</v>
      </c>
    </row>
    <row r="80" spans="2:12" x14ac:dyDescent="0.3">
      <c r="B80" s="238" t="s">
        <v>443</v>
      </c>
      <c r="C80" s="239" t="s">
        <v>510</v>
      </c>
      <c r="D80" s="239">
        <v>15000394</v>
      </c>
      <c r="E80" s="239" t="s">
        <v>428</v>
      </c>
      <c r="F80" s="240">
        <v>864</v>
      </c>
      <c r="G80" s="239" t="s">
        <v>511</v>
      </c>
      <c r="H80" s="239" t="s">
        <v>512</v>
      </c>
      <c r="I80" s="239" t="s">
        <v>513</v>
      </c>
      <c r="J80" s="239" t="s">
        <v>567</v>
      </c>
      <c r="K80" s="241">
        <f t="shared" si="1"/>
        <v>22.258064516129032</v>
      </c>
      <c r="L80" s="242">
        <v>46225</v>
      </c>
    </row>
    <row r="81" spans="2:12" x14ac:dyDescent="0.3">
      <c r="B81" s="238" t="s">
        <v>443</v>
      </c>
      <c r="C81" s="239" t="s">
        <v>510</v>
      </c>
      <c r="D81" s="239">
        <v>15000163</v>
      </c>
      <c r="E81" s="239" t="s">
        <v>451</v>
      </c>
      <c r="F81" s="240">
        <v>60</v>
      </c>
      <c r="G81" s="239" t="s">
        <v>511</v>
      </c>
      <c r="H81" s="239" t="s">
        <v>512</v>
      </c>
      <c r="I81" s="239" t="s">
        <v>513</v>
      </c>
      <c r="J81" s="239" t="s">
        <v>559</v>
      </c>
      <c r="K81" s="241">
        <f t="shared" si="1"/>
        <v>22.35483870967742</v>
      </c>
      <c r="L81" s="242">
        <v>46228</v>
      </c>
    </row>
    <row r="82" spans="2:12" x14ac:dyDescent="0.3">
      <c r="B82" s="238" t="s">
        <v>443</v>
      </c>
      <c r="C82" s="239" t="s">
        <v>510</v>
      </c>
      <c r="D82" s="239">
        <v>15000212</v>
      </c>
      <c r="E82" s="239" t="s">
        <v>232</v>
      </c>
      <c r="F82" s="240">
        <v>3950</v>
      </c>
      <c r="G82" s="239" t="s">
        <v>511</v>
      </c>
      <c r="H82" s="239" t="s">
        <v>512</v>
      </c>
      <c r="I82" s="239" t="s">
        <v>513</v>
      </c>
      <c r="J82" s="239" t="s">
        <v>568</v>
      </c>
      <c r="K82" s="241">
        <f t="shared" si="1"/>
        <v>21.483870967741936</v>
      </c>
      <c r="L82" s="242">
        <v>46201</v>
      </c>
    </row>
    <row r="83" spans="2:12" x14ac:dyDescent="0.3">
      <c r="B83" s="238" t="s">
        <v>462</v>
      </c>
      <c r="C83" s="239" t="s">
        <v>510</v>
      </c>
      <c r="D83" s="239">
        <v>15000051</v>
      </c>
      <c r="E83" s="239" t="s">
        <v>468</v>
      </c>
      <c r="F83" s="240">
        <v>160</v>
      </c>
      <c r="G83" s="239" t="s">
        <v>511</v>
      </c>
      <c r="H83" s="239" t="s">
        <v>512</v>
      </c>
      <c r="I83" s="239" t="s">
        <v>513</v>
      </c>
      <c r="J83" s="239" t="s">
        <v>556</v>
      </c>
      <c r="K83" s="241">
        <f t="shared" si="1"/>
        <v>22.483870967741936</v>
      </c>
      <c r="L83" s="242">
        <v>46232</v>
      </c>
    </row>
    <row r="84" spans="2:12" x14ac:dyDescent="0.3">
      <c r="B84" s="238" t="s">
        <v>443</v>
      </c>
      <c r="C84" s="239" t="s">
        <v>510</v>
      </c>
      <c r="D84" s="239">
        <v>15000393</v>
      </c>
      <c r="E84" s="239" t="s">
        <v>419</v>
      </c>
      <c r="F84" s="240">
        <v>3000</v>
      </c>
      <c r="G84" s="239" t="s">
        <v>511</v>
      </c>
      <c r="H84" s="239" t="s">
        <v>512</v>
      </c>
      <c r="I84" s="239" t="s">
        <v>513</v>
      </c>
      <c r="J84" s="239" t="s">
        <v>569</v>
      </c>
      <c r="K84" s="241">
        <f t="shared" si="1"/>
        <v>22.032258064516128</v>
      </c>
      <c r="L84" s="242">
        <v>46218</v>
      </c>
    </row>
    <row r="85" spans="2:12" x14ac:dyDescent="0.3">
      <c r="B85" s="238" t="s">
        <v>443</v>
      </c>
      <c r="C85" s="239" t="s">
        <v>510</v>
      </c>
      <c r="D85" s="239">
        <v>15000161</v>
      </c>
      <c r="E85" s="239" t="s">
        <v>551</v>
      </c>
      <c r="F85" s="240">
        <v>810</v>
      </c>
      <c r="G85" s="239" t="s">
        <v>511</v>
      </c>
      <c r="H85" s="239" t="s">
        <v>512</v>
      </c>
      <c r="I85" s="239" t="s">
        <v>513</v>
      </c>
      <c r="J85" s="239" t="s">
        <v>570</v>
      </c>
      <c r="K85" s="241">
        <f t="shared" si="1"/>
        <v>22.29032258064516</v>
      </c>
      <c r="L85" s="242">
        <v>46226</v>
      </c>
    </row>
    <row r="86" spans="2:12" x14ac:dyDescent="0.3">
      <c r="B86" s="238" t="s">
        <v>443</v>
      </c>
      <c r="C86" s="239" t="s">
        <v>510</v>
      </c>
      <c r="D86" s="239">
        <v>15000200</v>
      </c>
      <c r="E86" s="239" t="s">
        <v>230</v>
      </c>
      <c r="F86" s="240">
        <v>4500</v>
      </c>
      <c r="G86" s="239" t="s">
        <v>511</v>
      </c>
      <c r="H86" s="239" t="s">
        <v>512</v>
      </c>
      <c r="I86" s="239" t="s">
        <v>513</v>
      </c>
      <c r="J86" s="239" t="s">
        <v>529</v>
      </c>
      <c r="K86" s="241">
        <f t="shared" si="1"/>
        <v>22.35483870967742</v>
      </c>
      <c r="L86" s="242">
        <v>46228</v>
      </c>
    </row>
    <row r="87" spans="2:12" x14ac:dyDescent="0.3">
      <c r="B87" s="238" t="s">
        <v>443</v>
      </c>
      <c r="C87" s="239" t="s">
        <v>510</v>
      </c>
      <c r="D87" s="239">
        <v>15000194</v>
      </c>
      <c r="E87" s="239" t="s">
        <v>343</v>
      </c>
      <c r="F87" s="240">
        <v>2000</v>
      </c>
      <c r="G87" s="239" t="s">
        <v>511</v>
      </c>
      <c r="H87" s="239" t="s">
        <v>512</v>
      </c>
      <c r="I87" s="239" t="s">
        <v>513</v>
      </c>
      <c r="J87" s="239" t="s">
        <v>545</v>
      </c>
      <c r="K87" s="241">
        <f t="shared" si="1"/>
        <v>22.032258064516128</v>
      </c>
      <c r="L87" s="242">
        <v>46218</v>
      </c>
    </row>
    <row r="88" spans="2:12" x14ac:dyDescent="0.3">
      <c r="B88" s="238" t="s">
        <v>443</v>
      </c>
      <c r="C88" s="239" t="s">
        <v>510</v>
      </c>
      <c r="D88" s="239">
        <v>15000179</v>
      </c>
      <c r="E88" s="239" t="s">
        <v>374</v>
      </c>
      <c r="F88" s="240">
        <v>4500</v>
      </c>
      <c r="G88" s="239" t="s">
        <v>511</v>
      </c>
      <c r="H88" s="239" t="s">
        <v>512</v>
      </c>
      <c r="I88" s="239" t="s">
        <v>513</v>
      </c>
      <c r="J88" s="239" t="s">
        <v>527</v>
      </c>
      <c r="K88" s="241">
        <f t="shared" si="1"/>
        <v>20.677419354838708</v>
      </c>
      <c r="L88" s="242">
        <v>46176</v>
      </c>
    </row>
    <row r="89" spans="2:12" x14ac:dyDescent="0.3">
      <c r="B89" s="238" t="s">
        <v>462</v>
      </c>
      <c r="C89" s="239" t="s">
        <v>510</v>
      </c>
      <c r="D89" s="239">
        <v>15000051</v>
      </c>
      <c r="E89" s="239" t="s">
        <v>468</v>
      </c>
      <c r="F89" s="240">
        <v>160</v>
      </c>
      <c r="G89" s="239" t="s">
        <v>511</v>
      </c>
      <c r="H89" s="239" t="s">
        <v>512</v>
      </c>
      <c r="I89" s="239" t="s">
        <v>513</v>
      </c>
      <c r="J89" s="239" t="s">
        <v>561</v>
      </c>
      <c r="K89" s="241">
        <f t="shared" si="1"/>
        <v>22.483870967741936</v>
      </c>
      <c r="L89" s="242">
        <v>46232</v>
      </c>
    </row>
    <row r="90" spans="2:12" x14ac:dyDescent="0.3">
      <c r="B90" s="238" t="s">
        <v>443</v>
      </c>
      <c r="C90" s="239" t="s">
        <v>510</v>
      </c>
      <c r="D90" s="239">
        <v>15000394</v>
      </c>
      <c r="E90" s="239" t="s">
        <v>428</v>
      </c>
      <c r="F90" s="240">
        <v>804</v>
      </c>
      <c r="G90" s="239" t="s">
        <v>511</v>
      </c>
      <c r="H90" s="239" t="s">
        <v>512</v>
      </c>
      <c r="I90" s="239" t="s">
        <v>513</v>
      </c>
      <c r="J90" s="239" t="s">
        <v>567</v>
      </c>
      <c r="K90" s="241">
        <f t="shared" si="1"/>
        <v>22.258064516129032</v>
      </c>
      <c r="L90" s="242">
        <v>46225</v>
      </c>
    </row>
    <row r="91" spans="2:12" x14ac:dyDescent="0.3">
      <c r="B91" s="238" t="s">
        <v>443</v>
      </c>
      <c r="C91" s="239" t="s">
        <v>510</v>
      </c>
      <c r="D91" s="239">
        <v>15000192</v>
      </c>
      <c r="E91" s="239" t="s">
        <v>349</v>
      </c>
      <c r="F91" s="240">
        <v>1200</v>
      </c>
      <c r="G91" s="239" t="s">
        <v>511</v>
      </c>
      <c r="H91" s="239" t="s">
        <v>512</v>
      </c>
      <c r="I91" s="239" t="s">
        <v>513</v>
      </c>
      <c r="J91" s="239" t="s">
        <v>546</v>
      </c>
      <c r="K91" s="241">
        <f t="shared" si="1"/>
        <v>14.64516129032258</v>
      </c>
      <c r="L91" s="242">
        <v>45989</v>
      </c>
    </row>
    <row r="92" spans="2:12" x14ac:dyDescent="0.3">
      <c r="B92" s="238" t="s">
        <v>443</v>
      </c>
      <c r="C92" s="239" t="s">
        <v>510</v>
      </c>
      <c r="D92" s="239">
        <v>15000395</v>
      </c>
      <c r="E92" s="239" t="s">
        <v>427</v>
      </c>
      <c r="F92" s="240">
        <v>1728</v>
      </c>
      <c r="G92" s="239" t="s">
        <v>511</v>
      </c>
      <c r="H92" s="239" t="s">
        <v>512</v>
      </c>
      <c r="I92" s="239" t="s">
        <v>513</v>
      </c>
      <c r="J92" s="239" t="s">
        <v>566</v>
      </c>
      <c r="K92" s="241">
        <f t="shared" si="1"/>
        <v>21.870967741935484</v>
      </c>
      <c r="L92" s="242">
        <v>46213</v>
      </c>
    </row>
    <row r="93" spans="2:12" x14ac:dyDescent="0.3">
      <c r="B93" s="238" t="s">
        <v>443</v>
      </c>
      <c r="C93" s="239" t="s">
        <v>510</v>
      </c>
      <c r="D93" s="239">
        <v>15000208</v>
      </c>
      <c r="E93" s="239" t="s">
        <v>406</v>
      </c>
      <c r="F93" s="240">
        <v>4500</v>
      </c>
      <c r="G93" s="239" t="s">
        <v>511</v>
      </c>
      <c r="H93" s="239" t="s">
        <v>512</v>
      </c>
      <c r="I93" s="239" t="s">
        <v>513</v>
      </c>
      <c r="J93" s="239" t="s">
        <v>571</v>
      </c>
      <c r="K93" s="241">
        <f t="shared" si="1"/>
        <v>22.258064516129032</v>
      </c>
      <c r="L93" s="242">
        <v>46225</v>
      </c>
    </row>
    <row r="94" spans="2:12" x14ac:dyDescent="0.3">
      <c r="B94" s="238" t="s">
        <v>443</v>
      </c>
      <c r="C94" s="239" t="s">
        <v>510</v>
      </c>
      <c r="D94" s="239">
        <v>15000191</v>
      </c>
      <c r="E94" s="239" t="s">
        <v>347</v>
      </c>
      <c r="F94" s="240">
        <v>3000</v>
      </c>
      <c r="G94" s="239" t="s">
        <v>511</v>
      </c>
      <c r="H94" s="239" t="s">
        <v>512</v>
      </c>
      <c r="I94" s="239" t="s">
        <v>513</v>
      </c>
      <c r="J94" s="239" t="s">
        <v>572</v>
      </c>
      <c r="K94" s="241">
        <f t="shared" si="1"/>
        <v>21.677419354838708</v>
      </c>
      <c r="L94" s="242">
        <v>46207</v>
      </c>
    </row>
    <row r="95" spans="2:12" x14ac:dyDescent="0.3">
      <c r="B95" s="238" t="s">
        <v>443</v>
      </c>
      <c r="C95" s="239" t="s">
        <v>510</v>
      </c>
      <c r="D95" s="239">
        <v>15000343</v>
      </c>
      <c r="E95" s="239" t="s">
        <v>418</v>
      </c>
      <c r="F95" s="240">
        <v>650</v>
      </c>
      <c r="G95" s="239" t="s">
        <v>511</v>
      </c>
      <c r="H95" s="239" t="s">
        <v>512</v>
      </c>
      <c r="I95" s="239" t="s">
        <v>513</v>
      </c>
      <c r="J95" s="239" t="s">
        <v>573</v>
      </c>
      <c r="K95" s="241">
        <f t="shared" si="1"/>
        <v>22.096774193548388</v>
      </c>
      <c r="L95" s="242">
        <v>46220</v>
      </c>
    </row>
    <row r="96" spans="2:12" x14ac:dyDescent="0.3">
      <c r="B96" s="238" t="s">
        <v>443</v>
      </c>
      <c r="C96" s="239" t="s">
        <v>510</v>
      </c>
      <c r="D96" s="239">
        <v>15000161</v>
      </c>
      <c r="E96" s="239" t="s">
        <v>551</v>
      </c>
      <c r="F96" s="240">
        <v>1020</v>
      </c>
      <c r="G96" s="239" t="s">
        <v>511</v>
      </c>
      <c r="H96" s="239" t="s">
        <v>512</v>
      </c>
      <c r="I96" s="239" t="s">
        <v>513</v>
      </c>
      <c r="J96" s="239" t="s">
        <v>574</v>
      </c>
      <c r="K96" s="241">
        <f t="shared" si="1"/>
        <v>22.29032258064516</v>
      </c>
      <c r="L96" s="242">
        <v>46226</v>
      </c>
    </row>
    <row r="97" spans="2:12" x14ac:dyDescent="0.3">
      <c r="B97" s="238" t="s">
        <v>443</v>
      </c>
      <c r="C97" s="239" t="s">
        <v>510</v>
      </c>
      <c r="D97" s="239">
        <v>15000200</v>
      </c>
      <c r="E97" s="239" t="s">
        <v>230</v>
      </c>
      <c r="F97" s="240">
        <v>4500</v>
      </c>
      <c r="G97" s="239" t="s">
        <v>511</v>
      </c>
      <c r="H97" s="239" t="s">
        <v>512</v>
      </c>
      <c r="I97" s="239" t="s">
        <v>513</v>
      </c>
      <c r="J97" s="239" t="s">
        <v>565</v>
      </c>
      <c r="K97" s="241">
        <f t="shared" si="1"/>
        <v>22.35483870967742</v>
      </c>
      <c r="L97" s="242">
        <v>46228</v>
      </c>
    </row>
    <row r="98" spans="2:12" x14ac:dyDescent="0.3">
      <c r="B98" s="238" t="s">
        <v>443</v>
      </c>
      <c r="C98" s="239" t="s">
        <v>510</v>
      </c>
      <c r="D98" s="239">
        <v>15000161</v>
      </c>
      <c r="E98" s="239" t="s">
        <v>551</v>
      </c>
      <c r="F98" s="240">
        <v>1230</v>
      </c>
      <c r="G98" s="239" t="s">
        <v>511</v>
      </c>
      <c r="H98" s="239" t="s">
        <v>512</v>
      </c>
      <c r="I98" s="239" t="s">
        <v>513</v>
      </c>
      <c r="J98" s="239" t="s">
        <v>552</v>
      </c>
      <c r="K98" s="241">
        <f t="shared" si="1"/>
        <v>22.29032258064516</v>
      </c>
      <c r="L98" s="242">
        <v>46226</v>
      </c>
    </row>
    <row r="99" spans="2:12" x14ac:dyDescent="0.3">
      <c r="B99" s="238" t="s">
        <v>443</v>
      </c>
      <c r="C99" s="239" t="s">
        <v>510</v>
      </c>
      <c r="D99" s="239">
        <v>15000161</v>
      </c>
      <c r="E99" s="239" t="s">
        <v>551</v>
      </c>
      <c r="F99" s="240">
        <v>1470</v>
      </c>
      <c r="G99" s="239" t="s">
        <v>511</v>
      </c>
      <c r="H99" s="239" t="s">
        <v>512</v>
      </c>
      <c r="I99" s="239" t="s">
        <v>513</v>
      </c>
      <c r="J99" s="239" t="s">
        <v>552</v>
      </c>
      <c r="K99" s="241">
        <f t="shared" si="1"/>
        <v>22.29032258064516</v>
      </c>
      <c r="L99" s="242">
        <v>46226</v>
      </c>
    </row>
    <row r="100" spans="2:12" x14ac:dyDescent="0.3">
      <c r="B100" s="238" t="s">
        <v>443</v>
      </c>
      <c r="C100" s="239" t="s">
        <v>510</v>
      </c>
      <c r="D100" s="239">
        <v>15000274</v>
      </c>
      <c r="E100" s="239" t="s">
        <v>499</v>
      </c>
      <c r="F100" s="240">
        <v>4500</v>
      </c>
      <c r="G100" s="239" t="s">
        <v>511</v>
      </c>
      <c r="H100" s="239" t="s">
        <v>512</v>
      </c>
      <c r="I100" s="239" t="s">
        <v>513</v>
      </c>
      <c r="J100" s="239" t="s">
        <v>575</v>
      </c>
      <c r="K100" s="241">
        <f t="shared" si="1"/>
        <v>16.483870967741936</v>
      </c>
      <c r="L100" s="242">
        <v>46046</v>
      </c>
    </row>
    <row r="101" spans="2:12" x14ac:dyDescent="0.3">
      <c r="B101" s="238" t="s">
        <v>443</v>
      </c>
      <c r="C101" s="239" t="s">
        <v>510</v>
      </c>
      <c r="D101" s="239">
        <v>15000200</v>
      </c>
      <c r="E101" s="239" t="s">
        <v>230</v>
      </c>
      <c r="F101" s="240">
        <v>150</v>
      </c>
      <c r="G101" s="239" t="s">
        <v>511</v>
      </c>
      <c r="H101" s="239" t="s">
        <v>512</v>
      </c>
      <c r="I101" s="239" t="s">
        <v>513</v>
      </c>
      <c r="J101" s="239" t="s">
        <v>576</v>
      </c>
      <c r="K101" s="241">
        <f t="shared" si="1"/>
        <v>22.29032258064516</v>
      </c>
      <c r="L101" s="242">
        <v>46226</v>
      </c>
    </row>
    <row r="102" spans="2:12" x14ac:dyDescent="0.3">
      <c r="B102" s="238" t="s">
        <v>443</v>
      </c>
      <c r="C102" s="239" t="s">
        <v>510</v>
      </c>
      <c r="D102" s="239">
        <v>15000200</v>
      </c>
      <c r="E102" s="239" t="s">
        <v>230</v>
      </c>
      <c r="F102" s="240">
        <v>4500</v>
      </c>
      <c r="G102" s="239" t="s">
        <v>511</v>
      </c>
      <c r="H102" s="239" t="s">
        <v>512</v>
      </c>
      <c r="I102" s="239" t="s">
        <v>513</v>
      </c>
      <c r="J102" s="239" t="s">
        <v>577</v>
      </c>
      <c r="K102" s="241">
        <f t="shared" si="1"/>
        <v>22.35483870967742</v>
      </c>
      <c r="L102" s="242">
        <v>46228</v>
      </c>
    </row>
    <row r="103" spans="2:12" x14ac:dyDescent="0.3">
      <c r="B103" s="238" t="s">
        <v>443</v>
      </c>
      <c r="C103" s="239" t="s">
        <v>510</v>
      </c>
      <c r="D103" s="239">
        <v>15000200</v>
      </c>
      <c r="E103" s="239" t="s">
        <v>230</v>
      </c>
      <c r="F103" s="240">
        <v>4500</v>
      </c>
      <c r="G103" s="239" t="s">
        <v>511</v>
      </c>
      <c r="H103" s="239" t="s">
        <v>512</v>
      </c>
      <c r="I103" s="239" t="s">
        <v>513</v>
      </c>
      <c r="J103" s="239" t="s">
        <v>578</v>
      </c>
      <c r="K103" s="241">
        <f t="shared" si="1"/>
        <v>22.35483870967742</v>
      </c>
      <c r="L103" s="242">
        <v>46228</v>
      </c>
    </row>
    <row r="104" spans="2:12" x14ac:dyDescent="0.3">
      <c r="B104" s="238" t="s">
        <v>462</v>
      </c>
      <c r="C104" s="239" t="s">
        <v>510</v>
      </c>
      <c r="D104" s="239">
        <v>15000064</v>
      </c>
      <c r="E104" s="239" t="s">
        <v>474</v>
      </c>
      <c r="F104" s="240">
        <v>400</v>
      </c>
      <c r="G104" s="239" t="s">
        <v>511</v>
      </c>
      <c r="H104" s="239" t="s">
        <v>512</v>
      </c>
      <c r="I104" s="239" t="s">
        <v>513</v>
      </c>
      <c r="J104" s="239" t="s">
        <v>579</v>
      </c>
      <c r="K104" s="241">
        <f t="shared" si="1"/>
        <v>21.419354838709676</v>
      </c>
      <c r="L104" s="242">
        <v>46199</v>
      </c>
    </row>
    <row r="105" spans="2:12" x14ac:dyDescent="0.3">
      <c r="B105" s="238" t="s">
        <v>443</v>
      </c>
      <c r="C105" s="239" t="s">
        <v>510</v>
      </c>
      <c r="D105" s="239">
        <v>15000179</v>
      </c>
      <c r="E105" s="239" t="s">
        <v>374</v>
      </c>
      <c r="F105" s="240">
        <v>750</v>
      </c>
      <c r="G105" s="239" t="s">
        <v>511</v>
      </c>
      <c r="H105" s="239" t="s">
        <v>512</v>
      </c>
      <c r="I105" s="239" t="s">
        <v>513</v>
      </c>
      <c r="J105" s="239" t="s">
        <v>527</v>
      </c>
      <c r="K105" s="241">
        <f t="shared" si="1"/>
        <v>20.677419354838708</v>
      </c>
      <c r="L105" s="242">
        <v>46176</v>
      </c>
    </row>
    <row r="106" spans="2:12" x14ac:dyDescent="0.3">
      <c r="B106" s="238" t="s">
        <v>443</v>
      </c>
      <c r="C106" s="239" t="s">
        <v>510</v>
      </c>
      <c r="D106" s="239">
        <v>15000200</v>
      </c>
      <c r="E106" s="239" t="s">
        <v>230</v>
      </c>
      <c r="F106" s="240">
        <v>250</v>
      </c>
      <c r="G106" s="239" t="s">
        <v>511</v>
      </c>
      <c r="H106" s="239" t="s">
        <v>512</v>
      </c>
      <c r="I106" s="239" t="s">
        <v>513</v>
      </c>
      <c r="J106" s="239" t="s">
        <v>577</v>
      </c>
      <c r="K106" s="241">
        <f t="shared" si="1"/>
        <v>22.35483870967742</v>
      </c>
      <c r="L106" s="242">
        <v>46228</v>
      </c>
    </row>
    <row r="107" spans="2:12" x14ac:dyDescent="0.3">
      <c r="B107" s="238" t="s">
        <v>443</v>
      </c>
      <c r="C107" s="239" t="s">
        <v>510</v>
      </c>
      <c r="D107" s="239">
        <v>15000274</v>
      </c>
      <c r="E107" s="239" t="s">
        <v>499</v>
      </c>
      <c r="F107" s="240">
        <v>550</v>
      </c>
      <c r="G107" s="239" t="s">
        <v>511</v>
      </c>
      <c r="H107" s="239" t="s">
        <v>512</v>
      </c>
      <c r="I107" s="239" t="s">
        <v>513</v>
      </c>
      <c r="J107" s="239" t="s">
        <v>575</v>
      </c>
      <c r="K107" s="241">
        <f t="shared" si="1"/>
        <v>16.483870967741936</v>
      </c>
      <c r="L107" s="242">
        <v>46046</v>
      </c>
    </row>
    <row r="108" spans="2:12" x14ac:dyDescent="0.3">
      <c r="B108" s="238" t="s">
        <v>443</v>
      </c>
      <c r="C108" s="239" t="s">
        <v>510</v>
      </c>
      <c r="D108" s="239">
        <v>15000192</v>
      </c>
      <c r="E108" s="239" t="s">
        <v>349</v>
      </c>
      <c r="F108" s="240">
        <v>768</v>
      </c>
      <c r="G108" s="239" t="s">
        <v>511</v>
      </c>
      <c r="H108" s="239" t="s">
        <v>512</v>
      </c>
      <c r="I108" s="239" t="s">
        <v>513</v>
      </c>
      <c r="J108" s="239" t="s">
        <v>562</v>
      </c>
      <c r="K108" s="241">
        <f t="shared" si="1"/>
        <v>15.96774193548387</v>
      </c>
      <c r="L108" s="242">
        <v>46030</v>
      </c>
    </row>
    <row r="109" spans="2:12" x14ac:dyDescent="0.3">
      <c r="B109" s="238" t="s">
        <v>443</v>
      </c>
      <c r="C109" s="239" t="s">
        <v>510</v>
      </c>
      <c r="D109" s="239">
        <v>15000208</v>
      </c>
      <c r="E109" s="239" t="s">
        <v>406</v>
      </c>
      <c r="F109" s="240">
        <v>2550</v>
      </c>
      <c r="G109" s="239" t="s">
        <v>511</v>
      </c>
      <c r="H109" s="239" t="s">
        <v>512</v>
      </c>
      <c r="I109" s="239" t="s">
        <v>513</v>
      </c>
      <c r="J109" s="239" t="s">
        <v>580</v>
      </c>
      <c r="K109" s="241">
        <f t="shared" si="1"/>
        <v>22.258064516129032</v>
      </c>
      <c r="L109" s="242">
        <v>46225</v>
      </c>
    </row>
    <row r="110" spans="2:12" x14ac:dyDescent="0.3">
      <c r="B110" s="238" t="s">
        <v>443</v>
      </c>
      <c r="C110" s="239" t="s">
        <v>510</v>
      </c>
      <c r="D110" s="239">
        <v>15000180</v>
      </c>
      <c r="E110" s="239" t="s">
        <v>375</v>
      </c>
      <c r="F110" s="240">
        <v>1750</v>
      </c>
      <c r="G110" s="239" t="s">
        <v>511</v>
      </c>
      <c r="H110" s="239" t="s">
        <v>512</v>
      </c>
      <c r="I110" s="239" t="s">
        <v>513</v>
      </c>
      <c r="J110" s="239" t="s">
        <v>519</v>
      </c>
      <c r="K110" s="241">
        <f t="shared" si="1"/>
        <v>21.677419354838708</v>
      </c>
      <c r="L110" s="242">
        <v>46207</v>
      </c>
    </row>
    <row r="111" spans="2:12" x14ac:dyDescent="0.3">
      <c r="B111" s="238" t="s">
        <v>443</v>
      </c>
      <c r="C111" s="239" t="s">
        <v>510</v>
      </c>
      <c r="D111" s="239">
        <v>15000191</v>
      </c>
      <c r="E111" s="239" t="s">
        <v>347</v>
      </c>
      <c r="F111" s="240">
        <v>1800</v>
      </c>
      <c r="G111" s="239" t="s">
        <v>511</v>
      </c>
      <c r="H111" s="239" t="s">
        <v>512</v>
      </c>
      <c r="I111" s="239" t="s">
        <v>513</v>
      </c>
      <c r="J111" s="239" t="s">
        <v>563</v>
      </c>
      <c r="K111" s="241">
        <f t="shared" si="1"/>
        <v>21.677419354838708</v>
      </c>
      <c r="L111" s="242">
        <v>46207</v>
      </c>
    </row>
    <row r="112" spans="2:12" x14ac:dyDescent="0.3">
      <c r="B112" s="238" t="s">
        <v>443</v>
      </c>
      <c r="C112" s="239" t="s">
        <v>510</v>
      </c>
      <c r="D112" s="239">
        <v>15000191</v>
      </c>
      <c r="E112" s="239" t="s">
        <v>347</v>
      </c>
      <c r="F112" s="240">
        <v>3000</v>
      </c>
      <c r="G112" s="239" t="s">
        <v>511</v>
      </c>
      <c r="H112" s="239" t="s">
        <v>512</v>
      </c>
      <c r="I112" s="239" t="s">
        <v>513</v>
      </c>
      <c r="J112" s="239" t="s">
        <v>524</v>
      </c>
      <c r="K112" s="241">
        <f t="shared" si="1"/>
        <v>21.677419354838708</v>
      </c>
      <c r="L112" s="242">
        <v>46207</v>
      </c>
    </row>
    <row r="113" spans="2:12" x14ac:dyDescent="0.3">
      <c r="B113" s="238" t="s">
        <v>462</v>
      </c>
      <c r="C113" s="239" t="s">
        <v>510</v>
      </c>
      <c r="D113" s="239">
        <v>15000064</v>
      </c>
      <c r="E113" s="239" t="s">
        <v>474</v>
      </c>
      <c r="F113" s="240">
        <v>390</v>
      </c>
      <c r="G113" s="239" t="s">
        <v>511</v>
      </c>
      <c r="H113" s="239" t="s">
        <v>512</v>
      </c>
      <c r="I113" s="239" t="s">
        <v>513</v>
      </c>
      <c r="J113" s="239" t="s">
        <v>537</v>
      </c>
      <c r="K113" s="241">
        <f t="shared" si="1"/>
        <v>21.419354838709676</v>
      </c>
      <c r="L113" s="242">
        <v>46199</v>
      </c>
    </row>
    <row r="114" spans="2:12" x14ac:dyDescent="0.3">
      <c r="B114" s="238" t="s">
        <v>462</v>
      </c>
      <c r="C114" s="239" t="s">
        <v>510</v>
      </c>
      <c r="D114" s="239">
        <v>15000425</v>
      </c>
      <c r="E114" s="239" t="s">
        <v>494</v>
      </c>
      <c r="F114" s="240">
        <v>14400</v>
      </c>
      <c r="G114" s="239" t="s">
        <v>511</v>
      </c>
      <c r="H114" s="239" t="s">
        <v>512</v>
      </c>
      <c r="I114" s="239" t="s">
        <v>513</v>
      </c>
      <c r="J114" s="239" t="s">
        <v>535</v>
      </c>
      <c r="K114" s="241">
        <f t="shared" si="1"/>
        <v>16.161290322580644</v>
      </c>
      <c r="L114" s="242">
        <v>46036</v>
      </c>
    </row>
    <row r="115" spans="2:12" x14ac:dyDescent="0.3">
      <c r="B115" s="238" t="s">
        <v>443</v>
      </c>
      <c r="C115" s="239" t="s">
        <v>510</v>
      </c>
      <c r="D115" s="239">
        <v>15000394</v>
      </c>
      <c r="E115" s="239" t="s">
        <v>428</v>
      </c>
      <c r="F115" s="240">
        <v>864</v>
      </c>
      <c r="G115" s="239" t="s">
        <v>511</v>
      </c>
      <c r="H115" s="239" t="s">
        <v>512</v>
      </c>
      <c r="I115" s="239" t="s">
        <v>513</v>
      </c>
      <c r="J115" s="239" t="s">
        <v>567</v>
      </c>
      <c r="K115" s="241">
        <f t="shared" si="1"/>
        <v>22.258064516129032</v>
      </c>
      <c r="L115" s="242">
        <v>46225</v>
      </c>
    </row>
    <row r="116" spans="2:12" x14ac:dyDescent="0.3">
      <c r="B116" s="238" t="s">
        <v>443</v>
      </c>
      <c r="C116" s="239" t="s">
        <v>510</v>
      </c>
      <c r="D116" s="239">
        <v>15000192</v>
      </c>
      <c r="E116" s="239" t="s">
        <v>349</v>
      </c>
      <c r="F116" s="240">
        <v>792</v>
      </c>
      <c r="G116" s="239" t="s">
        <v>511</v>
      </c>
      <c r="H116" s="239" t="s">
        <v>512</v>
      </c>
      <c r="I116" s="239" t="s">
        <v>513</v>
      </c>
      <c r="J116" s="239" t="s">
        <v>546</v>
      </c>
      <c r="K116" s="241">
        <f t="shared" si="1"/>
        <v>14.64516129032258</v>
      </c>
      <c r="L116" s="242">
        <v>45989</v>
      </c>
    </row>
    <row r="117" spans="2:12" x14ac:dyDescent="0.3">
      <c r="B117" s="238" t="s">
        <v>443</v>
      </c>
      <c r="C117" s="239" t="s">
        <v>510</v>
      </c>
      <c r="D117" s="239">
        <v>15000200</v>
      </c>
      <c r="E117" s="239" t="s">
        <v>230</v>
      </c>
      <c r="F117" s="240">
        <v>4500</v>
      </c>
      <c r="G117" s="239" t="s">
        <v>511</v>
      </c>
      <c r="H117" s="239" t="s">
        <v>512</v>
      </c>
      <c r="I117" s="239" t="s">
        <v>513</v>
      </c>
      <c r="J117" s="239" t="s">
        <v>581</v>
      </c>
      <c r="K117" s="241">
        <f t="shared" si="1"/>
        <v>22.35483870967742</v>
      </c>
      <c r="L117" s="242">
        <v>46228</v>
      </c>
    </row>
    <row r="118" spans="2:12" x14ac:dyDescent="0.3">
      <c r="B118" s="238" t="s">
        <v>443</v>
      </c>
      <c r="C118" s="239" t="s">
        <v>510</v>
      </c>
      <c r="D118" s="239">
        <v>15000208</v>
      </c>
      <c r="E118" s="239" t="s">
        <v>406</v>
      </c>
      <c r="F118" s="240">
        <v>2450</v>
      </c>
      <c r="G118" s="239" t="s">
        <v>511</v>
      </c>
      <c r="H118" s="239" t="s">
        <v>512</v>
      </c>
      <c r="I118" s="239" t="s">
        <v>513</v>
      </c>
      <c r="J118" s="239" t="s">
        <v>582</v>
      </c>
      <c r="K118" s="241">
        <f t="shared" si="1"/>
        <v>22.129032258064516</v>
      </c>
      <c r="L118" s="242">
        <v>46221</v>
      </c>
    </row>
    <row r="119" spans="2:12" x14ac:dyDescent="0.3">
      <c r="B119" s="238" t="s">
        <v>443</v>
      </c>
      <c r="C119" s="239" t="s">
        <v>510</v>
      </c>
      <c r="D119" s="239">
        <v>15000200</v>
      </c>
      <c r="E119" s="239" t="s">
        <v>230</v>
      </c>
      <c r="F119" s="240">
        <v>550</v>
      </c>
      <c r="G119" s="239" t="s">
        <v>511</v>
      </c>
      <c r="H119" s="239" t="s">
        <v>512</v>
      </c>
      <c r="I119" s="239" t="s">
        <v>513</v>
      </c>
      <c r="J119" s="239" t="s">
        <v>583</v>
      </c>
      <c r="K119" s="241">
        <f t="shared" si="1"/>
        <v>22.29032258064516</v>
      </c>
      <c r="L119" s="242">
        <v>46226</v>
      </c>
    </row>
    <row r="120" spans="2:12" x14ac:dyDescent="0.3">
      <c r="B120" s="238" t="s">
        <v>443</v>
      </c>
      <c r="C120" s="239" t="s">
        <v>510</v>
      </c>
      <c r="D120" s="239">
        <v>15000200</v>
      </c>
      <c r="E120" s="239" t="s">
        <v>230</v>
      </c>
      <c r="F120" s="240">
        <v>4500</v>
      </c>
      <c r="G120" s="239" t="s">
        <v>511</v>
      </c>
      <c r="H120" s="239" t="s">
        <v>512</v>
      </c>
      <c r="I120" s="239" t="s">
        <v>513</v>
      </c>
      <c r="J120" s="239" t="s">
        <v>578</v>
      </c>
      <c r="K120" s="241">
        <f t="shared" si="1"/>
        <v>22.35483870967742</v>
      </c>
      <c r="L120" s="242">
        <v>46228</v>
      </c>
    </row>
    <row r="121" spans="2:12" x14ac:dyDescent="0.3">
      <c r="B121" s="238" t="s">
        <v>443</v>
      </c>
      <c r="C121" s="239" t="s">
        <v>510</v>
      </c>
      <c r="D121" s="239">
        <v>15000155</v>
      </c>
      <c r="E121" s="239" t="s">
        <v>303</v>
      </c>
      <c r="F121" s="240">
        <v>50</v>
      </c>
      <c r="G121" s="239" t="s">
        <v>511</v>
      </c>
      <c r="H121" s="239" t="s">
        <v>512</v>
      </c>
      <c r="I121" s="239" t="s">
        <v>513</v>
      </c>
      <c r="J121" s="239" t="s">
        <v>584</v>
      </c>
      <c r="K121" s="241">
        <f t="shared" si="1"/>
        <v>19.774193548387096</v>
      </c>
      <c r="L121" s="242">
        <v>46148</v>
      </c>
    </row>
    <row r="122" spans="2:12" x14ac:dyDescent="0.3">
      <c r="B122" s="238" t="s">
        <v>443</v>
      </c>
      <c r="C122" s="239" t="s">
        <v>510</v>
      </c>
      <c r="D122" s="239">
        <v>15000180</v>
      </c>
      <c r="E122" s="239" t="s">
        <v>375</v>
      </c>
      <c r="F122" s="240">
        <v>4500</v>
      </c>
      <c r="G122" s="239" t="s">
        <v>511</v>
      </c>
      <c r="H122" s="239" t="s">
        <v>512</v>
      </c>
      <c r="I122" s="239" t="s">
        <v>513</v>
      </c>
      <c r="J122" s="239" t="s">
        <v>585</v>
      </c>
      <c r="K122" s="241">
        <f t="shared" si="1"/>
        <v>21.677419354838708</v>
      </c>
      <c r="L122" s="242">
        <v>46207</v>
      </c>
    </row>
    <row r="123" spans="2:12" x14ac:dyDescent="0.3">
      <c r="B123" s="238" t="s">
        <v>443</v>
      </c>
      <c r="C123" s="239" t="s">
        <v>510</v>
      </c>
      <c r="D123" s="239">
        <v>15000200</v>
      </c>
      <c r="E123" s="239" t="s">
        <v>230</v>
      </c>
      <c r="F123" s="240">
        <v>900</v>
      </c>
      <c r="G123" s="239" t="s">
        <v>511</v>
      </c>
      <c r="H123" s="239" t="s">
        <v>512</v>
      </c>
      <c r="I123" s="239" t="s">
        <v>513</v>
      </c>
      <c r="J123" s="239" t="s">
        <v>581</v>
      </c>
      <c r="K123" s="241">
        <f t="shared" si="1"/>
        <v>22.35483870967742</v>
      </c>
      <c r="L123" s="242">
        <v>46228</v>
      </c>
    </row>
    <row r="124" spans="2:12" x14ac:dyDescent="0.3">
      <c r="B124" s="238" t="s">
        <v>443</v>
      </c>
      <c r="C124" s="239" t="s">
        <v>510</v>
      </c>
      <c r="D124" s="239">
        <v>15000343</v>
      </c>
      <c r="E124" s="239" t="s">
        <v>418</v>
      </c>
      <c r="F124" s="240">
        <v>500</v>
      </c>
      <c r="G124" s="239" t="s">
        <v>511</v>
      </c>
      <c r="H124" s="239" t="s">
        <v>512</v>
      </c>
      <c r="I124" s="239" t="s">
        <v>513</v>
      </c>
      <c r="J124" s="239" t="s">
        <v>547</v>
      </c>
      <c r="K124" s="241">
        <f t="shared" si="1"/>
        <v>22.096774193548388</v>
      </c>
      <c r="L124" s="242">
        <v>46220</v>
      </c>
    </row>
    <row r="125" spans="2:12" x14ac:dyDescent="0.3">
      <c r="B125" s="238" t="s">
        <v>462</v>
      </c>
      <c r="C125" s="239" t="s">
        <v>510</v>
      </c>
      <c r="D125" s="239">
        <v>15000051</v>
      </c>
      <c r="E125" s="239" t="s">
        <v>468</v>
      </c>
      <c r="F125" s="240">
        <v>80</v>
      </c>
      <c r="G125" s="239" t="s">
        <v>511</v>
      </c>
      <c r="H125" s="239" t="s">
        <v>512</v>
      </c>
      <c r="I125" s="239" t="s">
        <v>513</v>
      </c>
      <c r="J125" s="239" t="s">
        <v>586</v>
      </c>
      <c r="K125" s="241">
        <f t="shared" si="1"/>
        <v>22.483870967741936</v>
      </c>
      <c r="L125" s="242">
        <v>46232</v>
      </c>
    </row>
    <row r="126" spans="2:12" x14ac:dyDescent="0.3">
      <c r="B126" s="238" t="s">
        <v>443</v>
      </c>
      <c r="C126" s="239" t="s">
        <v>510</v>
      </c>
      <c r="D126" s="239">
        <v>15000187</v>
      </c>
      <c r="E126" s="239" t="s">
        <v>367</v>
      </c>
      <c r="F126" s="240">
        <v>4500</v>
      </c>
      <c r="G126" s="239" t="s">
        <v>511</v>
      </c>
      <c r="H126" s="239" t="s">
        <v>512</v>
      </c>
      <c r="I126" s="239" t="s">
        <v>513</v>
      </c>
      <c r="J126" s="239" t="s">
        <v>557</v>
      </c>
      <c r="K126" s="241">
        <f t="shared" si="1"/>
        <v>21.64516129032258</v>
      </c>
      <c r="L126" s="242">
        <v>46206</v>
      </c>
    </row>
    <row r="127" spans="2:12" x14ac:dyDescent="0.3">
      <c r="B127" s="238" t="s">
        <v>443</v>
      </c>
      <c r="C127" s="239" t="s">
        <v>510</v>
      </c>
      <c r="D127" s="239">
        <v>15000208</v>
      </c>
      <c r="E127" s="239" t="s">
        <v>406</v>
      </c>
      <c r="F127" s="240">
        <v>4500</v>
      </c>
      <c r="G127" s="239" t="s">
        <v>511</v>
      </c>
      <c r="H127" s="239" t="s">
        <v>512</v>
      </c>
      <c r="I127" s="239" t="s">
        <v>513</v>
      </c>
      <c r="J127" s="239" t="s">
        <v>580</v>
      </c>
      <c r="K127" s="241">
        <f t="shared" si="1"/>
        <v>22.258064516129032</v>
      </c>
      <c r="L127" s="242">
        <v>46225</v>
      </c>
    </row>
    <row r="128" spans="2:12" x14ac:dyDescent="0.3">
      <c r="B128" s="238" t="s">
        <v>443</v>
      </c>
      <c r="C128" s="239" t="s">
        <v>510</v>
      </c>
      <c r="D128" s="239">
        <v>15000274</v>
      </c>
      <c r="E128" s="239" t="s">
        <v>499</v>
      </c>
      <c r="F128" s="240">
        <v>4500</v>
      </c>
      <c r="G128" s="239" t="s">
        <v>511</v>
      </c>
      <c r="H128" s="239" t="s">
        <v>512</v>
      </c>
      <c r="I128" s="239" t="s">
        <v>513</v>
      </c>
      <c r="J128" s="239" t="s">
        <v>521</v>
      </c>
      <c r="K128" s="241">
        <f t="shared" si="1"/>
        <v>16.483870967741936</v>
      </c>
      <c r="L128" s="242">
        <v>46046</v>
      </c>
    </row>
    <row r="129" spans="2:12" x14ac:dyDescent="0.3">
      <c r="B129" s="238" t="s">
        <v>443</v>
      </c>
      <c r="C129" s="239" t="s">
        <v>510</v>
      </c>
      <c r="D129" s="239">
        <v>15000343</v>
      </c>
      <c r="E129" s="239" t="s">
        <v>418</v>
      </c>
      <c r="F129" s="240">
        <v>4500</v>
      </c>
      <c r="G129" s="239" t="s">
        <v>511</v>
      </c>
      <c r="H129" s="239" t="s">
        <v>512</v>
      </c>
      <c r="I129" s="239" t="s">
        <v>513</v>
      </c>
      <c r="J129" s="239" t="s">
        <v>526</v>
      </c>
      <c r="K129" s="241">
        <f t="shared" si="1"/>
        <v>22.096774193548388</v>
      </c>
      <c r="L129" s="242">
        <v>46220</v>
      </c>
    </row>
    <row r="130" spans="2:12" x14ac:dyDescent="0.3">
      <c r="B130" s="238" t="s">
        <v>443</v>
      </c>
      <c r="C130" s="239" t="s">
        <v>510</v>
      </c>
      <c r="D130" s="239">
        <v>15000192</v>
      </c>
      <c r="E130" s="239" t="s">
        <v>349</v>
      </c>
      <c r="F130" s="240">
        <v>1200</v>
      </c>
      <c r="G130" s="239" t="s">
        <v>511</v>
      </c>
      <c r="H130" s="239" t="s">
        <v>512</v>
      </c>
      <c r="I130" s="239" t="s">
        <v>513</v>
      </c>
      <c r="J130" s="239" t="s">
        <v>533</v>
      </c>
      <c r="K130" s="241">
        <f t="shared" si="1"/>
        <v>15.96774193548387</v>
      </c>
      <c r="L130" s="242">
        <v>46030</v>
      </c>
    </row>
    <row r="131" spans="2:12" x14ac:dyDescent="0.3">
      <c r="B131" s="238" t="s">
        <v>443</v>
      </c>
      <c r="C131" s="239" t="s">
        <v>510</v>
      </c>
      <c r="D131" s="239">
        <v>15000192</v>
      </c>
      <c r="E131" s="239" t="s">
        <v>349</v>
      </c>
      <c r="F131" s="240">
        <v>1200</v>
      </c>
      <c r="G131" s="239" t="s">
        <v>511</v>
      </c>
      <c r="H131" s="239" t="s">
        <v>512</v>
      </c>
      <c r="I131" s="239" t="s">
        <v>513</v>
      </c>
      <c r="J131" s="239" t="s">
        <v>587</v>
      </c>
      <c r="K131" s="241">
        <f t="shared" si="1"/>
        <v>17.774193548387096</v>
      </c>
      <c r="L131" s="242">
        <v>46086</v>
      </c>
    </row>
    <row r="132" spans="2:12" x14ac:dyDescent="0.3">
      <c r="B132" s="238" t="s">
        <v>443</v>
      </c>
      <c r="C132" s="239" t="s">
        <v>510</v>
      </c>
      <c r="D132" s="239">
        <v>15000192</v>
      </c>
      <c r="E132" s="239" t="s">
        <v>349</v>
      </c>
      <c r="F132" s="240">
        <v>144</v>
      </c>
      <c r="G132" s="239" t="s">
        <v>511</v>
      </c>
      <c r="H132" s="239" t="s">
        <v>512</v>
      </c>
      <c r="I132" s="239" t="s">
        <v>513</v>
      </c>
      <c r="J132" s="239" t="s">
        <v>588</v>
      </c>
      <c r="K132" s="241">
        <f t="shared" ref="K132:K195" si="2">(L132-$L$1)/31</f>
        <v>14.161290322580646</v>
      </c>
      <c r="L132" s="242">
        <v>45974</v>
      </c>
    </row>
    <row r="133" spans="2:12" x14ac:dyDescent="0.3">
      <c r="B133" s="238" t="s">
        <v>443</v>
      </c>
      <c r="C133" s="239" t="s">
        <v>510</v>
      </c>
      <c r="D133" s="239">
        <v>15000200</v>
      </c>
      <c r="E133" s="239" t="s">
        <v>230</v>
      </c>
      <c r="F133" s="240">
        <v>900</v>
      </c>
      <c r="G133" s="239" t="s">
        <v>511</v>
      </c>
      <c r="H133" s="239" t="s">
        <v>512</v>
      </c>
      <c r="I133" s="239" t="s">
        <v>513</v>
      </c>
      <c r="J133" s="239" t="s">
        <v>529</v>
      </c>
      <c r="K133" s="241">
        <f t="shared" si="2"/>
        <v>22.35483870967742</v>
      </c>
      <c r="L133" s="242">
        <v>46228</v>
      </c>
    </row>
    <row r="134" spans="2:12" x14ac:dyDescent="0.3">
      <c r="B134" s="238" t="s">
        <v>443</v>
      </c>
      <c r="C134" s="239" t="s">
        <v>510</v>
      </c>
      <c r="D134" s="239">
        <v>15000364</v>
      </c>
      <c r="E134" s="239" t="s">
        <v>492</v>
      </c>
      <c r="F134" s="240">
        <v>4500</v>
      </c>
      <c r="G134" s="239" t="s">
        <v>511</v>
      </c>
      <c r="H134" s="239" t="s">
        <v>512</v>
      </c>
      <c r="I134" s="239" t="s">
        <v>513</v>
      </c>
      <c r="J134" s="239" t="s">
        <v>517</v>
      </c>
      <c r="K134" s="241">
        <f t="shared" si="2"/>
        <v>17.35483870967742</v>
      </c>
      <c r="L134" s="242">
        <v>46073</v>
      </c>
    </row>
    <row r="135" spans="2:12" x14ac:dyDescent="0.3">
      <c r="B135" s="238" t="s">
        <v>443</v>
      </c>
      <c r="C135" s="239" t="s">
        <v>510</v>
      </c>
      <c r="D135" s="239">
        <v>15000393</v>
      </c>
      <c r="E135" s="239" t="s">
        <v>419</v>
      </c>
      <c r="F135" s="240">
        <v>3000</v>
      </c>
      <c r="G135" s="239" t="s">
        <v>511</v>
      </c>
      <c r="H135" s="239" t="s">
        <v>512</v>
      </c>
      <c r="I135" s="239" t="s">
        <v>513</v>
      </c>
      <c r="J135" s="239" t="s">
        <v>589</v>
      </c>
      <c r="K135" s="241">
        <f t="shared" si="2"/>
        <v>20.741935483870968</v>
      </c>
      <c r="L135" s="242">
        <v>46178</v>
      </c>
    </row>
    <row r="136" spans="2:12" x14ac:dyDescent="0.3">
      <c r="B136" s="238" t="s">
        <v>443</v>
      </c>
      <c r="C136" s="239" t="s">
        <v>510</v>
      </c>
      <c r="D136" s="239">
        <v>15000343</v>
      </c>
      <c r="E136" s="239" t="s">
        <v>418</v>
      </c>
      <c r="F136" s="240">
        <v>4300</v>
      </c>
      <c r="G136" s="239" t="s">
        <v>511</v>
      </c>
      <c r="H136" s="239" t="s">
        <v>512</v>
      </c>
      <c r="I136" s="239" t="s">
        <v>513</v>
      </c>
      <c r="J136" s="239" t="s">
        <v>549</v>
      </c>
      <c r="K136" s="241">
        <f t="shared" si="2"/>
        <v>22.096774193548388</v>
      </c>
      <c r="L136" s="242">
        <v>46220</v>
      </c>
    </row>
    <row r="137" spans="2:12" x14ac:dyDescent="0.3">
      <c r="B137" s="238" t="s">
        <v>443</v>
      </c>
      <c r="C137" s="239" t="s">
        <v>510</v>
      </c>
      <c r="D137" s="239">
        <v>15000208</v>
      </c>
      <c r="E137" s="239" t="s">
        <v>406</v>
      </c>
      <c r="F137" s="240">
        <v>2500</v>
      </c>
      <c r="G137" s="239" t="s">
        <v>511</v>
      </c>
      <c r="H137" s="239" t="s">
        <v>512</v>
      </c>
      <c r="I137" s="239" t="s">
        <v>513</v>
      </c>
      <c r="J137" s="239" t="s">
        <v>590</v>
      </c>
      <c r="K137" s="241">
        <f t="shared" si="2"/>
        <v>22.258064516129032</v>
      </c>
      <c r="L137" s="242">
        <v>46225</v>
      </c>
    </row>
    <row r="138" spans="2:12" x14ac:dyDescent="0.3">
      <c r="B138" s="238" t="s">
        <v>443</v>
      </c>
      <c r="C138" s="239" t="s">
        <v>510</v>
      </c>
      <c r="D138" s="239">
        <v>15000394</v>
      </c>
      <c r="E138" s="239" t="s">
        <v>428</v>
      </c>
      <c r="F138" s="240">
        <v>864</v>
      </c>
      <c r="G138" s="239" t="s">
        <v>511</v>
      </c>
      <c r="H138" s="239" t="s">
        <v>512</v>
      </c>
      <c r="I138" s="239" t="s">
        <v>513</v>
      </c>
      <c r="J138" s="239" t="s">
        <v>554</v>
      </c>
      <c r="K138" s="241">
        <f t="shared" si="2"/>
        <v>22.096774193548388</v>
      </c>
      <c r="L138" s="242">
        <v>46220</v>
      </c>
    </row>
    <row r="139" spans="2:12" x14ac:dyDescent="0.3">
      <c r="B139" s="238" t="s">
        <v>462</v>
      </c>
      <c r="C139" s="239" t="s">
        <v>510</v>
      </c>
      <c r="D139" s="239">
        <v>15000064</v>
      </c>
      <c r="E139" s="239" t="s">
        <v>474</v>
      </c>
      <c r="F139" s="240">
        <v>430</v>
      </c>
      <c r="G139" s="239" t="s">
        <v>511</v>
      </c>
      <c r="H139" s="239" t="s">
        <v>512</v>
      </c>
      <c r="I139" s="239" t="s">
        <v>513</v>
      </c>
      <c r="J139" s="239" t="s">
        <v>532</v>
      </c>
      <c r="K139" s="241">
        <f t="shared" si="2"/>
        <v>21.419354838709676</v>
      </c>
      <c r="L139" s="242">
        <v>46199</v>
      </c>
    </row>
    <row r="140" spans="2:12" x14ac:dyDescent="0.3">
      <c r="B140" s="238" t="s">
        <v>462</v>
      </c>
      <c r="C140" s="239" t="s">
        <v>510</v>
      </c>
      <c r="D140" s="239">
        <v>15000064</v>
      </c>
      <c r="E140" s="239" t="s">
        <v>474</v>
      </c>
      <c r="F140" s="240">
        <v>1300</v>
      </c>
      <c r="G140" s="239" t="s">
        <v>511</v>
      </c>
      <c r="H140" s="239" t="s">
        <v>512</v>
      </c>
      <c r="I140" s="239" t="s">
        <v>513</v>
      </c>
      <c r="J140" s="239" t="s">
        <v>579</v>
      </c>
      <c r="K140" s="241">
        <f t="shared" si="2"/>
        <v>21.419354838709676</v>
      </c>
      <c r="L140" s="242">
        <v>46199</v>
      </c>
    </row>
    <row r="141" spans="2:12" x14ac:dyDescent="0.3">
      <c r="B141" s="238" t="s">
        <v>443</v>
      </c>
      <c r="C141" s="239" t="s">
        <v>510</v>
      </c>
      <c r="D141" s="239">
        <v>15000187</v>
      </c>
      <c r="E141" s="239" t="s">
        <v>367</v>
      </c>
      <c r="F141" s="240">
        <v>4500</v>
      </c>
      <c r="G141" s="239" t="s">
        <v>511</v>
      </c>
      <c r="H141" s="239" t="s">
        <v>512</v>
      </c>
      <c r="I141" s="239" t="s">
        <v>513</v>
      </c>
      <c r="J141" s="239" t="s">
        <v>557</v>
      </c>
      <c r="K141" s="241">
        <f t="shared" si="2"/>
        <v>21.64516129032258</v>
      </c>
      <c r="L141" s="242">
        <v>46206</v>
      </c>
    </row>
    <row r="142" spans="2:12" x14ac:dyDescent="0.3">
      <c r="B142" s="238" t="s">
        <v>443</v>
      </c>
      <c r="C142" s="239" t="s">
        <v>510</v>
      </c>
      <c r="D142" s="239">
        <v>15000208</v>
      </c>
      <c r="E142" s="239" t="s">
        <v>406</v>
      </c>
      <c r="F142" s="240">
        <v>4500</v>
      </c>
      <c r="G142" s="239" t="s">
        <v>511</v>
      </c>
      <c r="H142" s="239" t="s">
        <v>512</v>
      </c>
      <c r="I142" s="239" t="s">
        <v>513</v>
      </c>
      <c r="J142" s="239" t="s">
        <v>582</v>
      </c>
      <c r="K142" s="241">
        <f t="shared" si="2"/>
        <v>22.129032258064516</v>
      </c>
      <c r="L142" s="242">
        <v>46221</v>
      </c>
    </row>
    <row r="143" spans="2:12" x14ac:dyDescent="0.3">
      <c r="B143" s="238" t="s">
        <v>443</v>
      </c>
      <c r="C143" s="239" t="s">
        <v>510</v>
      </c>
      <c r="D143" s="239">
        <v>15000394</v>
      </c>
      <c r="E143" s="239" t="s">
        <v>428</v>
      </c>
      <c r="F143" s="240">
        <v>864</v>
      </c>
      <c r="G143" s="239" t="s">
        <v>511</v>
      </c>
      <c r="H143" s="239" t="s">
        <v>512</v>
      </c>
      <c r="I143" s="239" t="s">
        <v>513</v>
      </c>
      <c r="J143" s="239" t="s">
        <v>591</v>
      </c>
      <c r="K143" s="241">
        <f t="shared" si="2"/>
        <v>16.870967741935484</v>
      </c>
      <c r="L143" s="242">
        <v>46058</v>
      </c>
    </row>
    <row r="144" spans="2:12" x14ac:dyDescent="0.3">
      <c r="B144" s="238" t="s">
        <v>443</v>
      </c>
      <c r="C144" s="239" t="s">
        <v>510</v>
      </c>
      <c r="D144" s="239">
        <v>15000200</v>
      </c>
      <c r="E144" s="239" t="s">
        <v>230</v>
      </c>
      <c r="F144" s="240">
        <v>4500</v>
      </c>
      <c r="G144" s="239" t="s">
        <v>511</v>
      </c>
      <c r="H144" s="239" t="s">
        <v>512</v>
      </c>
      <c r="I144" s="239" t="s">
        <v>513</v>
      </c>
      <c r="J144" s="239" t="s">
        <v>529</v>
      </c>
      <c r="K144" s="241">
        <f t="shared" si="2"/>
        <v>22.35483870967742</v>
      </c>
      <c r="L144" s="242">
        <v>46228</v>
      </c>
    </row>
    <row r="145" spans="2:12" x14ac:dyDescent="0.3">
      <c r="B145" s="238" t="s">
        <v>462</v>
      </c>
      <c r="C145" s="239" t="s">
        <v>510</v>
      </c>
      <c r="D145" s="239">
        <v>15000051</v>
      </c>
      <c r="E145" s="239" t="s">
        <v>468</v>
      </c>
      <c r="F145" s="240">
        <v>160</v>
      </c>
      <c r="G145" s="239" t="s">
        <v>511</v>
      </c>
      <c r="H145" s="239" t="s">
        <v>512</v>
      </c>
      <c r="I145" s="239" t="s">
        <v>513</v>
      </c>
      <c r="J145" s="239" t="s">
        <v>561</v>
      </c>
      <c r="K145" s="241">
        <f t="shared" si="2"/>
        <v>22.483870967741936</v>
      </c>
      <c r="L145" s="242">
        <v>46232</v>
      </c>
    </row>
    <row r="146" spans="2:12" x14ac:dyDescent="0.3">
      <c r="B146" s="238" t="s">
        <v>443</v>
      </c>
      <c r="C146" s="239" t="s">
        <v>510</v>
      </c>
      <c r="D146" s="239">
        <v>15000187</v>
      </c>
      <c r="E146" s="239" t="s">
        <v>367</v>
      </c>
      <c r="F146" s="240">
        <v>4250</v>
      </c>
      <c r="G146" s="239" t="s">
        <v>511</v>
      </c>
      <c r="H146" s="239" t="s">
        <v>512</v>
      </c>
      <c r="I146" s="239" t="s">
        <v>513</v>
      </c>
      <c r="J146" s="239" t="s">
        <v>557</v>
      </c>
      <c r="K146" s="241">
        <f t="shared" si="2"/>
        <v>21.64516129032258</v>
      </c>
      <c r="L146" s="242">
        <v>46206</v>
      </c>
    </row>
    <row r="147" spans="2:12" x14ac:dyDescent="0.3">
      <c r="B147" s="238" t="s">
        <v>443</v>
      </c>
      <c r="C147" s="239" t="s">
        <v>592</v>
      </c>
      <c r="D147" s="239">
        <v>15000212</v>
      </c>
      <c r="E147" s="239" t="s">
        <v>232</v>
      </c>
      <c r="F147" s="240">
        <v>100</v>
      </c>
      <c r="G147" s="239" t="s">
        <v>511</v>
      </c>
      <c r="H147" s="239" t="s">
        <v>512</v>
      </c>
      <c r="I147" s="239" t="s">
        <v>513</v>
      </c>
      <c r="J147" s="239" t="s">
        <v>593</v>
      </c>
      <c r="K147" s="241">
        <f t="shared" si="2"/>
        <v>21.483870967741936</v>
      </c>
      <c r="L147" s="242">
        <v>46201</v>
      </c>
    </row>
    <row r="148" spans="2:12" x14ac:dyDescent="0.3">
      <c r="B148" s="238" t="s">
        <v>443</v>
      </c>
      <c r="C148" s="239" t="s">
        <v>592</v>
      </c>
      <c r="D148" s="239">
        <v>15000212</v>
      </c>
      <c r="E148" s="239" t="s">
        <v>232</v>
      </c>
      <c r="F148" s="240">
        <v>4500</v>
      </c>
      <c r="G148" s="239" t="s">
        <v>511</v>
      </c>
      <c r="H148" s="239" t="s">
        <v>512</v>
      </c>
      <c r="I148" s="239" t="s">
        <v>513</v>
      </c>
      <c r="J148" s="239" t="s">
        <v>594</v>
      </c>
      <c r="K148" s="241">
        <f t="shared" si="2"/>
        <v>21.483870967741936</v>
      </c>
      <c r="L148" s="242">
        <v>46201</v>
      </c>
    </row>
    <row r="149" spans="2:12" x14ac:dyDescent="0.3">
      <c r="B149" s="238" t="s">
        <v>443</v>
      </c>
      <c r="C149" s="239" t="s">
        <v>510</v>
      </c>
      <c r="D149" s="239">
        <v>15000163</v>
      </c>
      <c r="E149" s="239" t="s">
        <v>451</v>
      </c>
      <c r="F149" s="240">
        <v>900</v>
      </c>
      <c r="G149" s="239" t="s">
        <v>511</v>
      </c>
      <c r="H149" s="239" t="s">
        <v>512</v>
      </c>
      <c r="I149" s="239" t="s">
        <v>513</v>
      </c>
      <c r="J149" s="239" t="s">
        <v>518</v>
      </c>
      <c r="K149" s="241">
        <f t="shared" si="2"/>
        <v>22.35483870967742</v>
      </c>
      <c r="L149" s="242">
        <v>46228</v>
      </c>
    </row>
    <row r="150" spans="2:12" x14ac:dyDescent="0.3">
      <c r="B150" s="238" t="s">
        <v>443</v>
      </c>
      <c r="C150" s="239" t="s">
        <v>510</v>
      </c>
      <c r="D150" s="239">
        <v>15000343</v>
      </c>
      <c r="E150" s="239" t="s">
        <v>418</v>
      </c>
      <c r="F150" s="240">
        <v>4500</v>
      </c>
      <c r="G150" s="239" t="s">
        <v>511</v>
      </c>
      <c r="H150" s="239" t="s">
        <v>512</v>
      </c>
      <c r="I150" s="239" t="s">
        <v>513</v>
      </c>
      <c r="J150" s="239" t="s">
        <v>573</v>
      </c>
      <c r="K150" s="241">
        <f t="shared" si="2"/>
        <v>22.096774193548388</v>
      </c>
      <c r="L150" s="242">
        <v>46220</v>
      </c>
    </row>
    <row r="151" spans="2:12" x14ac:dyDescent="0.3">
      <c r="B151" s="238" t="s">
        <v>443</v>
      </c>
      <c r="C151" s="239" t="s">
        <v>592</v>
      </c>
      <c r="D151" s="239">
        <v>15000187</v>
      </c>
      <c r="E151" s="239" t="s">
        <v>367</v>
      </c>
      <c r="F151" s="240">
        <v>4500</v>
      </c>
      <c r="G151" s="239" t="s">
        <v>511</v>
      </c>
      <c r="H151" s="239" t="s">
        <v>512</v>
      </c>
      <c r="I151" s="239" t="s">
        <v>513</v>
      </c>
      <c r="J151" s="239" t="s">
        <v>595</v>
      </c>
      <c r="K151" s="241">
        <f t="shared" si="2"/>
        <v>21.419354838709676</v>
      </c>
      <c r="L151" s="242">
        <v>46199</v>
      </c>
    </row>
    <row r="152" spans="2:12" x14ac:dyDescent="0.3">
      <c r="B152" s="238" t="s">
        <v>443</v>
      </c>
      <c r="C152" s="239" t="s">
        <v>592</v>
      </c>
      <c r="D152" s="239">
        <v>15000187</v>
      </c>
      <c r="E152" s="239" t="s">
        <v>367</v>
      </c>
      <c r="F152" s="240">
        <v>150</v>
      </c>
      <c r="G152" s="239" t="s">
        <v>511</v>
      </c>
      <c r="H152" s="239" t="s">
        <v>512</v>
      </c>
      <c r="I152" s="239" t="s">
        <v>513</v>
      </c>
      <c r="J152" s="239" t="s">
        <v>596</v>
      </c>
      <c r="K152" s="241">
        <f t="shared" si="2"/>
        <v>21.129032258064516</v>
      </c>
      <c r="L152" s="242">
        <v>46190</v>
      </c>
    </row>
    <row r="153" spans="2:12" x14ac:dyDescent="0.3">
      <c r="B153" s="238" t="s">
        <v>443</v>
      </c>
      <c r="C153" s="239" t="s">
        <v>510</v>
      </c>
      <c r="D153" s="239">
        <v>15000394</v>
      </c>
      <c r="E153" s="239" t="s">
        <v>428</v>
      </c>
      <c r="F153" s="240">
        <v>708</v>
      </c>
      <c r="G153" s="239" t="s">
        <v>511</v>
      </c>
      <c r="H153" s="239" t="s">
        <v>512</v>
      </c>
      <c r="I153" s="239" t="s">
        <v>513</v>
      </c>
      <c r="J153" s="239" t="s">
        <v>591</v>
      </c>
      <c r="K153" s="241">
        <f t="shared" si="2"/>
        <v>16.870967741935484</v>
      </c>
      <c r="L153" s="242">
        <v>46058</v>
      </c>
    </row>
    <row r="154" spans="2:12" x14ac:dyDescent="0.3">
      <c r="B154" s="238" t="s">
        <v>443</v>
      </c>
      <c r="C154" s="239" t="s">
        <v>510</v>
      </c>
      <c r="D154" s="239">
        <v>15000161</v>
      </c>
      <c r="E154" s="239" t="s">
        <v>551</v>
      </c>
      <c r="F154" s="240">
        <v>1470</v>
      </c>
      <c r="G154" s="239" t="s">
        <v>511</v>
      </c>
      <c r="H154" s="239" t="s">
        <v>512</v>
      </c>
      <c r="I154" s="239" t="s">
        <v>513</v>
      </c>
      <c r="J154" s="239" t="s">
        <v>597</v>
      </c>
      <c r="K154" s="241">
        <f t="shared" si="2"/>
        <v>22.29032258064516</v>
      </c>
      <c r="L154" s="242">
        <v>46226</v>
      </c>
    </row>
    <row r="155" spans="2:12" x14ac:dyDescent="0.3">
      <c r="B155" s="238" t="s">
        <v>443</v>
      </c>
      <c r="C155" s="239" t="s">
        <v>510</v>
      </c>
      <c r="D155" s="239">
        <v>15000194</v>
      </c>
      <c r="E155" s="239" t="s">
        <v>343</v>
      </c>
      <c r="F155" s="240">
        <v>10000</v>
      </c>
      <c r="G155" s="239" t="s">
        <v>511</v>
      </c>
      <c r="H155" s="239" t="s">
        <v>512</v>
      </c>
      <c r="I155" s="239" t="s">
        <v>513</v>
      </c>
      <c r="J155" s="239" t="s">
        <v>545</v>
      </c>
      <c r="K155" s="241">
        <f t="shared" si="2"/>
        <v>22.032258064516128</v>
      </c>
      <c r="L155" s="242">
        <v>46218</v>
      </c>
    </row>
    <row r="156" spans="2:12" x14ac:dyDescent="0.3">
      <c r="B156" s="238" t="s">
        <v>443</v>
      </c>
      <c r="C156" s="239" t="s">
        <v>510</v>
      </c>
      <c r="D156" s="239">
        <v>15000343</v>
      </c>
      <c r="E156" s="239" t="s">
        <v>418</v>
      </c>
      <c r="F156" s="240">
        <v>4500</v>
      </c>
      <c r="G156" s="239" t="s">
        <v>511</v>
      </c>
      <c r="H156" s="239" t="s">
        <v>512</v>
      </c>
      <c r="I156" s="239" t="s">
        <v>513</v>
      </c>
      <c r="J156" s="239" t="s">
        <v>526</v>
      </c>
      <c r="K156" s="241">
        <f t="shared" si="2"/>
        <v>22.096774193548388</v>
      </c>
      <c r="L156" s="242">
        <v>46220</v>
      </c>
    </row>
    <row r="157" spans="2:12" x14ac:dyDescent="0.3">
      <c r="B157" s="238" t="s">
        <v>462</v>
      </c>
      <c r="C157" s="239" t="s">
        <v>510</v>
      </c>
      <c r="D157" s="239">
        <v>15000051</v>
      </c>
      <c r="E157" s="239" t="s">
        <v>468</v>
      </c>
      <c r="F157" s="240">
        <v>70</v>
      </c>
      <c r="G157" s="239" t="s">
        <v>511</v>
      </c>
      <c r="H157" s="239" t="s">
        <v>512</v>
      </c>
      <c r="I157" s="239" t="s">
        <v>513</v>
      </c>
      <c r="J157" s="239" t="s">
        <v>598</v>
      </c>
      <c r="K157" s="241">
        <f t="shared" si="2"/>
        <v>22.483870967741936</v>
      </c>
      <c r="L157" s="242">
        <v>46232</v>
      </c>
    </row>
    <row r="158" spans="2:12" x14ac:dyDescent="0.3">
      <c r="B158" s="238" t="s">
        <v>443</v>
      </c>
      <c r="C158" s="239" t="s">
        <v>592</v>
      </c>
      <c r="D158" s="239">
        <v>15000212</v>
      </c>
      <c r="E158" s="239" t="s">
        <v>232</v>
      </c>
      <c r="F158" s="240">
        <v>4500</v>
      </c>
      <c r="G158" s="239" t="s">
        <v>511</v>
      </c>
      <c r="H158" s="239" t="s">
        <v>512</v>
      </c>
      <c r="I158" s="239" t="s">
        <v>513</v>
      </c>
      <c r="J158" s="239" t="s">
        <v>599</v>
      </c>
      <c r="K158" s="241">
        <f t="shared" si="2"/>
        <v>21.483870967741936</v>
      </c>
      <c r="L158" s="242">
        <v>46201</v>
      </c>
    </row>
    <row r="159" spans="2:12" x14ac:dyDescent="0.3">
      <c r="B159" s="238" t="s">
        <v>443</v>
      </c>
      <c r="C159" s="239" t="s">
        <v>592</v>
      </c>
      <c r="D159" s="239">
        <v>15000212</v>
      </c>
      <c r="E159" s="239" t="s">
        <v>232</v>
      </c>
      <c r="F159" s="240">
        <v>4500</v>
      </c>
      <c r="G159" s="239" t="s">
        <v>511</v>
      </c>
      <c r="H159" s="239" t="s">
        <v>512</v>
      </c>
      <c r="I159" s="239" t="s">
        <v>513</v>
      </c>
      <c r="J159" s="239" t="s">
        <v>599</v>
      </c>
      <c r="K159" s="241">
        <f t="shared" si="2"/>
        <v>21.483870967741936</v>
      </c>
      <c r="L159" s="242">
        <v>46201</v>
      </c>
    </row>
    <row r="160" spans="2:12" x14ac:dyDescent="0.3">
      <c r="B160" s="238" t="s">
        <v>443</v>
      </c>
      <c r="C160" s="239" t="s">
        <v>510</v>
      </c>
      <c r="D160" s="239">
        <v>15000395</v>
      </c>
      <c r="E160" s="239" t="s">
        <v>427</v>
      </c>
      <c r="F160" s="240">
        <v>792</v>
      </c>
      <c r="G160" s="239" t="s">
        <v>511</v>
      </c>
      <c r="H160" s="239" t="s">
        <v>512</v>
      </c>
      <c r="I160" s="239" t="s">
        <v>513</v>
      </c>
      <c r="J160" s="239" t="s">
        <v>566</v>
      </c>
      <c r="K160" s="241">
        <f t="shared" si="2"/>
        <v>21.870967741935484</v>
      </c>
      <c r="L160" s="242">
        <v>46213</v>
      </c>
    </row>
    <row r="161" spans="2:12" x14ac:dyDescent="0.3">
      <c r="B161" s="238" t="s">
        <v>443</v>
      </c>
      <c r="C161" s="239" t="s">
        <v>510</v>
      </c>
      <c r="D161" s="239">
        <v>15000274</v>
      </c>
      <c r="E161" s="239" t="s">
        <v>499</v>
      </c>
      <c r="F161" s="240">
        <v>4500</v>
      </c>
      <c r="G161" s="239" t="s">
        <v>511</v>
      </c>
      <c r="H161" s="239" t="s">
        <v>512</v>
      </c>
      <c r="I161" s="239" t="s">
        <v>513</v>
      </c>
      <c r="J161" s="239" t="s">
        <v>521</v>
      </c>
      <c r="K161" s="241">
        <f t="shared" si="2"/>
        <v>16.483870967741936</v>
      </c>
      <c r="L161" s="242">
        <v>46046</v>
      </c>
    </row>
    <row r="162" spans="2:12" x14ac:dyDescent="0.3">
      <c r="B162" s="238" t="s">
        <v>443</v>
      </c>
      <c r="C162" s="239" t="s">
        <v>592</v>
      </c>
      <c r="D162" s="239">
        <v>15000187</v>
      </c>
      <c r="E162" s="239" t="s">
        <v>367</v>
      </c>
      <c r="F162" s="240">
        <v>2000</v>
      </c>
      <c r="G162" s="239" t="s">
        <v>511</v>
      </c>
      <c r="H162" s="239" t="s">
        <v>512</v>
      </c>
      <c r="I162" s="239" t="s">
        <v>513</v>
      </c>
      <c r="J162" s="239" t="s">
        <v>600</v>
      </c>
      <c r="K162" s="241">
        <f t="shared" si="2"/>
        <v>21.419354838709676</v>
      </c>
      <c r="L162" s="242">
        <v>46199</v>
      </c>
    </row>
    <row r="163" spans="2:12" x14ac:dyDescent="0.3">
      <c r="B163" s="238" t="s">
        <v>443</v>
      </c>
      <c r="C163" s="239" t="s">
        <v>592</v>
      </c>
      <c r="D163" s="239">
        <v>15000187</v>
      </c>
      <c r="E163" s="239" t="s">
        <v>367</v>
      </c>
      <c r="F163" s="240">
        <v>4500</v>
      </c>
      <c r="G163" s="239" t="s">
        <v>511</v>
      </c>
      <c r="H163" s="239" t="s">
        <v>512</v>
      </c>
      <c r="I163" s="239" t="s">
        <v>513</v>
      </c>
      <c r="J163" s="239" t="s">
        <v>600</v>
      </c>
      <c r="K163" s="241">
        <f t="shared" si="2"/>
        <v>21.419354838709676</v>
      </c>
      <c r="L163" s="242">
        <v>46199</v>
      </c>
    </row>
    <row r="164" spans="2:12" x14ac:dyDescent="0.3">
      <c r="B164" s="238" t="s">
        <v>443</v>
      </c>
      <c r="C164" s="239" t="s">
        <v>510</v>
      </c>
      <c r="D164" s="239">
        <v>15000394</v>
      </c>
      <c r="E164" s="239" t="s">
        <v>428</v>
      </c>
      <c r="F164" s="240">
        <v>120</v>
      </c>
      <c r="G164" s="239" t="s">
        <v>511</v>
      </c>
      <c r="H164" s="239" t="s">
        <v>512</v>
      </c>
      <c r="I164" s="239" t="s">
        <v>513</v>
      </c>
      <c r="J164" s="239" t="s">
        <v>591</v>
      </c>
      <c r="K164" s="241">
        <f t="shared" si="2"/>
        <v>16.870967741935484</v>
      </c>
      <c r="L164" s="242">
        <v>46058</v>
      </c>
    </row>
    <row r="165" spans="2:12" x14ac:dyDescent="0.3">
      <c r="B165" s="238" t="s">
        <v>443</v>
      </c>
      <c r="C165" s="239" t="s">
        <v>510</v>
      </c>
      <c r="D165" s="239">
        <v>15000364</v>
      </c>
      <c r="E165" s="239" t="s">
        <v>492</v>
      </c>
      <c r="F165" s="240">
        <v>4500</v>
      </c>
      <c r="G165" s="239" t="s">
        <v>511</v>
      </c>
      <c r="H165" s="239" t="s">
        <v>512</v>
      </c>
      <c r="I165" s="239" t="s">
        <v>513</v>
      </c>
      <c r="J165" s="239" t="s">
        <v>517</v>
      </c>
      <c r="K165" s="241">
        <f t="shared" si="2"/>
        <v>17.35483870967742</v>
      </c>
      <c r="L165" s="242">
        <v>46073</v>
      </c>
    </row>
    <row r="166" spans="2:12" x14ac:dyDescent="0.3">
      <c r="B166" s="238" t="s">
        <v>443</v>
      </c>
      <c r="C166" s="239" t="s">
        <v>510</v>
      </c>
      <c r="D166" s="239">
        <v>15000274</v>
      </c>
      <c r="E166" s="239" t="s">
        <v>499</v>
      </c>
      <c r="F166" s="240">
        <v>4500</v>
      </c>
      <c r="G166" s="239" t="s">
        <v>511</v>
      </c>
      <c r="H166" s="239" t="s">
        <v>512</v>
      </c>
      <c r="I166" s="239" t="s">
        <v>513</v>
      </c>
      <c r="J166" s="239" t="s">
        <v>521</v>
      </c>
      <c r="K166" s="241">
        <f t="shared" si="2"/>
        <v>16.483870967741936</v>
      </c>
      <c r="L166" s="242">
        <v>46046</v>
      </c>
    </row>
    <row r="167" spans="2:12" x14ac:dyDescent="0.3">
      <c r="B167" s="238" t="s">
        <v>443</v>
      </c>
      <c r="C167" s="239" t="s">
        <v>592</v>
      </c>
      <c r="D167" s="239">
        <v>15000212</v>
      </c>
      <c r="E167" s="239" t="s">
        <v>232</v>
      </c>
      <c r="F167" s="240">
        <v>3100</v>
      </c>
      <c r="G167" s="239" t="s">
        <v>511</v>
      </c>
      <c r="H167" s="239" t="s">
        <v>512</v>
      </c>
      <c r="I167" s="239" t="s">
        <v>513</v>
      </c>
      <c r="J167" s="239" t="s">
        <v>599</v>
      </c>
      <c r="K167" s="241">
        <f t="shared" si="2"/>
        <v>21.483870967741936</v>
      </c>
      <c r="L167" s="242">
        <v>46201</v>
      </c>
    </row>
    <row r="168" spans="2:12" x14ac:dyDescent="0.3">
      <c r="B168" s="238" t="s">
        <v>443</v>
      </c>
      <c r="C168" s="239" t="s">
        <v>592</v>
      </c>
      <c r="D168" s="239">
        <v>15000212</v>
      </c>
      <c r="E168" s="239" t="s">
        <v>232</v>
      </c>
      <c r="F168" s="240">
        <v>4000</v>
      </c>
      <c r="G168" s="239" t="s">
        <v>511</v>
      </c>
      <c r="H168" s="239" t="s">
        <v>512</v>
      </c>
      <c r="I168" s="239" t="s">
        <v>513</v>
      </c>
      <c r="J168" s="239" t="s">
        <v>594</v>
      </c>
      <c r="K168" s="241">
        <f t="shared" si="2"/>
        <v>21.483870967741936</v>
      </c>
      <c r="L168" s="242">
        <v>46201</v>
      </c>
    </row>
    <row r="169" spans="2:12" x14ac:dyDescent="0.3">
      <c r="B169" s="238" t="s">
        <v>443</v>
      </c>
      <c r="C169" s="239" t="s">
        <v>510</v>
      </c>
      <c r="D169" s="239">
        <v>15000375</v>
      </c>
      <c r="E169" s="239" t="s">
        <v>360</v>
      </c>
      <c r="F169" s="240">
        <v>500</v>
      </c>
      <c r="G169" s="239" t="s">
        <v>511</v>
      </c>
      <c r="H169" s="239" t="s">
        <v>512</v>
      </c>
      <c r="I169" s="239" t="s">
        <v>513</v>
      </c>
      <c r="J169" s="239" t="s">
        <v>601</v>
      </c>
      <c r="K169" s="241">
        <f t="shared" si="2"/>
        <v>21.419354838709676</v>
      </c>
      <c r="L169" s="242">
        <v>46199</v>
      </c>
    </row>
    <row r="170" spans="2:12" x14ac:dyDescent="0.3">
      <c r="B170" s="238" t="s">
        <v>443</v>
      </c>
      <c r="C170" s="239" t="s">
        <v>510</v>
      </c>
      <c r="D170" s="239">
        <v>15000163</v>
      </c>
      <c r="E170" s="239" t="s">
        <v>451</v>
      </c>
      <c r="F170" s="240">
        <v>1470</v>
      </c>
      <c r="G170" s="239" t="s">
        <v>511</v>
      </c>
      <c r="H170" s="239" t="s">
        <v>512</v>
      </c>
      <c r="I170" s="239" t="s">
        <v>513</v>
      </c>
      <c r="J170" s="239" t="s">
        <v>602</v>
      </c>
      <c r="K170" s="241">
        <f t="shared" si="2"/>
        <v>22.35483870967742</v>
      </c>
      <c r="L170" s="242">
        <v>46228</v>
      </c>
    </row>
    <row r="171" spans="2:12" x14ac:dyDescent="0.3">
      <c r="B171" s="238" t="s">
        <v>443</v>
      </c>
      <c r="C171" s="239" t="s">
        <v>510</v>
      </c>
      <c r="D171" s="239">
        <v>15000200</v>
      </c>
      <c r="E171" s="239" t="s">
        <v>230</v>
      </c>
      <c r="F171" s="240">
        <v>4500</v>
      </c>
      <c r="G171" s="239" t="s">
        <v>511</v>
      </c>
      <c r="H171" s="239" t="s">
        <v>512</v>
      </c>
      <c r="I171" s="239" t="s">
        <v>513</v>
      </c>
      <c r="J171" s="239" t="s">
        <v>583</v>
      </c>
      <c r="K171" s="241">
        <f t="shared" si="2"/>
        <v>22.29032258064516</v>
      </c>
      <c r="L171" s="242">
        <v>46226</v>
      </c>
    </row>
    <row r="172" spans="2:12" x14ac:dyDescent="0.3">
      <c r="B172" s="238" t="s">
        <v>443</v>
      </c>
      <c r="C172" s="239" t="s">
        <v>510</v>
      </c>
      <c r="D172" s="239">
        <v>15000179</v>
      </c>
      <c r="E172" s="239" t="s">
        <v>374</v>
      </c>
      <c r="F172" s="240">
        <v>50</v>
      </c>
      <c r="G172" s="239" t="s">
        <v>511</v>
      </c>
      <c r="H172" s="239" t="s">
        <v>512</v>
      </c>
      <c r="I172" s="239" t="s">
        <v>513</v>
      </c>
      <c r="J172" s="239" t="s">
        <v>603</v>
      </c>
      <c r="K172" s="241">
        <f t="shared" si="2"/>
        <v>18.677419354838708</v>
      </c>
      <c r="L172" s="242">
        <v>46114</v>
      </c>
    </row>
    <row r="173" spans="2:12" x14ac:dyDescent="0.3">
      <c r="B173" s="238" t="s">
        <v>443</v>
      </c>
      <c r="C173" s="239" t="s">
        <v>510</v>
      </c>
      <c r="D173" s="239">
        <v>15000211</v>
      </c>
      <c r="E173" s="239" t="s">
        <v>313</v>
      </c>
      <c r="F173" s="240">
        <v>100</v>
      </c>
      <c r="G173" s="239" t="s">
        <v>511</v>
      </c>
      <c r="H173" s="239" t="s">
        <v>512</v>
      </c>
      <c r="I173" s="239" t="s">
        <v>513</v>
      </c>
      <c r="J173" s="239" t="s">
        <v>604</v>
      </c>
      <c r="K173" s="241">
        <f t="shared" si="2"/>
        <v>21.129032258064516</v>
      </c>
      <c r="L173" s="242">
        <v>46190</v>
      </c>
    </row>
    <row r="174" spans="2:12" x14ac:dyDescent="0.3">
      <c r="B174" s="238" t="s">
        <v>443</v>
      </c>
      <c r="C174" s="239" t="s">
        <v>592</v>
      </c>
      <c r="D174" s="239">
        <v>15000187</v>
      </c>
      <c r="E174" s="239" t="s">
        <v>367</v>
      </c>
      <c r="F174" s="240">
        <v>4500</v>
      </c>
      <c r="G174" s="239" t="s">
        <v>511</v>
      </c>
      <c r="H174" s="239" t="s">
        <v>512</v>
      </c>
      <c r="I174" s="239" t="s">
        <v>513</v>
      </c>
      <c r="J174" s="239" t="s">
        <v>595</v>
      </c>
      <c r="K174" s="241">
        <f t="shared" si="2"/>
        <v>21.419354838709676</v>
      </c>
      <c r="L174" s="242">
        <v>46199</v>
      </c>
    </row>
    <row r="175" spans="2:12" x14ac:dyDescent="0.3">
      <c r="B175" s="238" t="s">
        <v>443</v>
      </c>
      <c r="C175" s="239" t="s">
        <v>592</v>
      </c>
      <c r="D175" s="239">
        <v>15000187</v>
      </c>
      <c r="E175" s="239" t="s">
        <v>367</v>
      </c>
      <c r="F175" s="240">
        <v>4500</v>
      </c>
      <c r="G175" s="239" t="s">
        <v>511</v>
      </c>
      <c r="H175" s="239" t="s">
        <v>512</v>
      </c>
      <c r="I175" s="239" t="s">
        <v>513</v>
      </c>
      <c r="J175" s="239" t="s">
        <v>600</v>
      </c>
      <c r="K175" s="241">
        <f t="shared" si="2"/>
        <v>21.419354838709676</v>
      </c>
      <c r="L175" s="242">
        <v>46199</v>
      </c>
    </row>
    <row r="176" spans="2:12" x14ac:dyDescent="0.3">
      <c r="B176" s="238" t="s">
        <v>443</v>
      </c>
      <c r="C176" s="239" t="s">
        <v>510</v>
      </c>
      <c r="D176" s="239">
        <v>15000163</v>
      </c>
      <c r="E176" s="239" t="s">
        <v>451</v>
      </c>
      <c r="F176" s="240">
        <v>1470</v>
      </c>
      <c r="G176" s="239" t="s">
        <v>511</v>
      </c>
      <c r="H176" s="239" t="s">
        <v>512</v>
      </c>
      <c r="I176" s="239" t="s">
        <v>513</v>
      </c>
      <c r="J176" s="239" t="s">
        <v>602</v>
      </c>
      <c r="K176" s="241">
        <f t="shared" si="2"/>
        <v>22.35483870967742</v>
      </c>
      <c r="L176" s="242">
        <v>46228</v>
      </c>
    </row>
    <row r="177" spans="2:12" x14ac:dyDescent="0.3">
      <c r="B177" s="238" t="s">
        <v>443</v>
      </c>
      <c r="C177" s="239" t="s">
        <v>510</v>
      </c>
      <c r="D177" s="239">
        <v>15000200</v>
      </c>
      <c r="E177" s="239" t="s">
        <v>230</v>
      </c>
      <c r="F177" s="240">
        <v>4500</v>
      </c>
      <c r="G177" s="239" t="s">
        <v>511</v>
      </c>
      <c r="H177" s="239" t="s">
        <v>512</v>
      </c>
      <c r="I177" s="239" t="s">
        <v>513</v>
      </c>
      <c r="J177" s="239" t="s">
        <v>583</v>
      </c>
      <c r="K177" s="241">
        <f t="shared" si="2"/>
        <v>22.29032258064516</v>
      </c>
      <c r="L177" s="242">
        <v>46226</v>
      </c>
    </row>
    <row r="178" spans="2:12" x14ac:dyDescent="0.3">
      <c r="B178" s="238" t="s">
        <v>443</v>
      </c>
      <c r="C178" s="239" t="s">
        <v>592</v>
      </c>
      <c r="D178" s="239">
        <v>15000212</v>
      </c>
      <c r="E178" s="239" t="s">
        <v>232</v>
      </c>
      <c r="F178" s="240">
        <v>4500</v>
      </c>
      <c r="G178" s="239" t="s">
        <v>511</v>
      </c>
      <c r="H178" s="239" t="s">
        <v>512</v>
      </c>
      <c r="I178" s="239" t="s">
        <v>513</v>
      </c>
      <c r="J178" s="239" t="s">
        <v>568</v>
      </c>
      <c r="K178" s="241">
        <f t="shared" si="2"/>
        <v>21.483870967741936</v>
      </c>
      <c r="L178" s="242">
        <v>46201</v>
      </c>
    </row>
    <row r="179" spans="2:12" x14ac:dyDescent="0.3">
      <c r="B179" s="238" t="s">
        <v>443</v>
      </c>
      <c r="C179" s="239" t="s">
        <v>592</v>
      </c>
      <c r="D179" s="239">
        <v>15000212</v>
      </c>
      <c r="E179" s="239" t="s">
        <v>232</v>
      </c>
      <c r="F179" s="240">
        <v>4500</v>
      </c>
      <c r="G179" s="239" t="s">
        <v>511</v>
      </c>
      <c r="H179" s="239" t="s">
        <v>512</v>
      </c>
      <c r="I179" s="239" t="s">
        <v>513</v>
      </c>
      <c r="J179" s="239" t="s">
        <v>599</v>
      </c>
      <c r="K179" s="241">
        <f t="shared" si="2"/>
        <v>21.483870967741936</v>
      </c>
      <c r="L179" s="242">
        <v>46201</v>
      </c>
    </row>
    <row r="180" spans="2:12" x14ac:dyDescent="0.3">
      <c r="B180" s="238" t="s">
        <v>443</v>
      </c>
      <c r="C180" s="239" t="s">
        <v>510</v>
      </c>
      <c r="D180" s="239">
        <v>15000375</v>
      </c>
      <c r="E180" s="239" t="s">
        <v>360</v>
      </c>
      <c r="F180" s="240">
        <v>950</v>
      </c>
      <c r="G180" s="239" t="s">
        <v>511</v>
      </c>
      <c r="H180" s="239" t="s">
        <v>512</v>
      </c>
      <c r="I180" s="239" t="s">
        <v>513</v>
      </c>
      <c r="J180" s="239" t="s">
        <v>605</v>
      </c>
      <c r="K180" s="241">
        <f t="shared" si="2"/>
        <v>21.419354838709676</v>
      </c>
      <c r="L180" s="242">
        <v>46199</v>
      </c>
    </row>
    <row r="181" spans="2:12" x14ac:dyDescent="0.3">
      <c r="B181" s="238" t="s">
        <v>443</v>
      </c>
      <c r="C181" s="239" t="s">
        <v>510</v>
      </c>
      <c r="D181" s="239">
        <v>15000394</v>
      </c>
      <c r="E181" s="239" t="s">
        <v>428</v>
      </c>
      <c r="F181" s="240">
        <v>864</v>
      </c>
      <c r="G181" s="239" t="s">
        <v>511</v>
      </c>
      <c r="H181" s="239" t="s">
        <v>512</v>
      </c>
      <c r="I181" s="239" t="s">
        <v>513</v>
      </c>
      <c r="J181" s="239" t="s">
        <v>567</v>
      </c>
      <c r="K181" s="241">
        <f t="shared" si="2"/>
        <v>22.258064516129032</v>
      </c>
      <c r="L181" s="242">
        <v>46225</v>
      </c>
    </row>
    <row r="182" spans="2:12" x14ac:dyDescent="0.3">
      <c r="B182" s="238" t="s">
        <v>443</v>
      </c>
      <c r="C182" s="239" t="s">
        <v>510</v>
      </c>
      <c r="D182" s="239">
        <v>15000180</v>
      </c>
      <c r="E182" s="239" t="s">
        <v>375</v>
      </c>
      <c r="F182" s="240">
        <v>4500</v>
      </c>
      <c r="G182" s="239" t="s">
        <v>511</v>
      </c>
      <c r="H182" s="239" t="s">
        <v>512</v>
      </c>
      <c r="I182" s="239" t="s">
        <v>513</v>
      </c>
      <c r="J182" s="239" t="s">
        <v>519</v>
      </c>
      <c r="K182" s="241">
        <f t="shared" si="2"/>
        <v>21.677419354838708</v>
      </c>
      <c r="L182" s="242">
        <v>46207</v>
      </c>
    </row>
    <row r="183" spans="2:12" x14ac:dyDescent="0.3">
      <c r="B183" s="238" t="s">
        <v>462</v>
      </c>
      <c r="C183" s="239" t="s">
        <v>510</v>
      </c>
      <c r="D183" s="239">
        <v>15000062</v>
      </c>
      <c r="E183" s="239" t="s">
        <v>483</v>
      </c>
      <c r="F183" s="240">
        <v>150</v>
      </c>
      <c r="G183" s="239" t="s">
        <v>511</v>
      </c>
      <c r="H183" s="239" t="s">
        <v>512</v>
      </c>
      <c r="I183" s="239" t="s">
        <v>513</v>
      </c>
      <c r="J183" s="239" t="s">
        <v>606</v>
      </c>
      <c r="K183" s="241">
        <f t="shared" si="2"/>
        <v>18.93548387096774</v>
      </c>
      <c r="L183" s="242">
        <v>46122</v>
      </c>
    </row>
    <row r="184" spans="2:12" x14ac:dyDescent="0.3">
      <c r="B184" s="238" t="s">
        <v>443</v>
      </c>
      <c r="C184" s="239" t="s">
        <v>510</v>
      </c>
      <c r="D184" s="239">
        <v>15000200</v>
      </c>
      <c r="E184" s="239" t="s">
        <v>230</v>
      </c>
      <c r="F184" s="240">
        <v>4500</v>
      </c>
      <c r="G184" s="239" t="s">
        <v>511</v>
      </c>
      <c r="H184" s="239" t="s">
        <v>512</v>
      </c>
      <c r="I184" s="239" t="s">
        <v>513</v>
      </c>
      <c r="J184" s="239" t="s">
        <v>607</v>
      </c>
      <c r="K184" s="241">
        <f t="shared" si="2"/>
        <v>22.29032258064516</v>
      </c>
      <c r="L184" s="242">
        <v>46226</v>
      </c>
    </row>
    <row r="185" spans="2:12" x14ac:dyDescent="0.3">
      <c r="B185" s="238" t="s">
        <v>443</v>
      </c>
      <c r="C185" s="239" t="s">
        <v>592</v>
      </c>
      <c r="D185" s="239">
        <v>15000187</v>
      </c>
      <c r="E185" s="239" t="s">
        <v>367</v>
      </c>
      <c r="F185" s="240">
        <v>4500</v>
      </c>
      <c r="G185" s="239" t="s">
        <v>511</v>
      </c>
      <c r="H185" s="239" t="s">
        <v>512</v>
      </c>
      <c r="I185" s="239" t="s">
        <v>513</v>
      </c>
      <c r="J185" s="239" t="s">
        <v>600</v>
      </c>
      <c r="K185" s="241">
        <f t="shared" si="2"/>
        <v>21.419354838709676</v>
      </c>
      <c r="L185" s="242">
        <v>46199</v>
      </c>
    </row>
    <row r="186" spans="2:12" x14ac:dyDescent="0.3">
      <c r="B186" s="238" t="s">
        <v>443</v>
      </c>
      <c r="C186" s="239" t="s">
        <v>592</v>
      </c>
      <c r="D186" s="239">
        <v>15000187</v>
      </c>
      <c r="E186" s="239" t="s">
        <v>367</v>
      </c>
      <c r="F186" s="240">
        <v>4500</v>
      </c>
      <c r="G186" s="239" t="s">
        <v>511</v>
      </c>
      <c r="H186" s="239" t="s">
        <v>512</v>
      </c>
      <c r="I186" s="239" t="s">
        <v>513</v>
      </c>
      <c r="J186" s="239" t="s">
        <v>600</v>
      </c>
      <c r="K186" s="241">
        <f t="shared" si="2"/>
        <v>21.419354838709676</v>
      </c>
      <c r="L186" s="242">
        <v>46199</v>
      </c>
    </row>
    <row r="187" spans="2:12" x14ac:dyDescent="0.3">
      <c r="B187" s="238" t="s">
        <v>443</v>
      </c>
      <c r="C187" s="239" t="s">
        <v>510</v>
      </c>
      <c r="D187" s="239">
        <v>15000163</v>
      </c>
      <c r="E187" s="239" t="s">
        <v>451</v>
      </c>
      <c r="F187" s="240">
        <v>1470</v>
      </c>
      <c r="G187" s="239" t="s">
        <v>511</v>
      </c>
      <c r="H187" s="239" t="s">
        <v>512</v>
      </c>
      <c r="I187" s="239" t="s">
        <v>513</v>
      </c>
      <c r="J187" s="239" t="s">
        <v>518</v>
      </c>
      <c r="K187" s="241">
        <f t="shared" si="2"/>
        <v>22.35483870967742</v>
      </c>
      <c r="L187" s="242">
        <v>46228</v>
      </c>
    </row>
    <row r="188" spans="2:12" x14ac:dyDescent="0.3">
      <c r="B188" s="238" t="s">
        <v>462</v>
      </c>
      <c r="C188" s="239" t="s">
        <v>510</v>
      </c>
      <c r="D188" s="239">
        <v>15000045</v>
      </c>
      <c r="E188" s="239" t="s">
        <v>464</v>
      </c>
      <c r="F188" s="240">
        <v>750</v>
      </c>
      <c r="G188" s="239" t="s">
        <v>511</v>
      </c>
      <c r="H188" s="239" t="s">
        <v>512</v>
      </c>
      <c r="I188" s="239" t="s">
        <v>513</v>
      </c>
      <c r="J188" s="239" t="s">
        <v>516</v>
      </c>
      <c r="K188" s="241">
        <f t="shared" si="2"/>
        <v>22.161290322580644</v>
      </c>
      <c r="L188" s="242">
        <v>46222</v>
      </c>
    </row>
    <row r="189" spans="2:12" x14ac:dyDescent="0.3">
      <c r="B189" s="238" t="s">
        <v>443</v>
      </c>
      <c r="C189" s="239" t="s">
        <v>592</v>
      </c>
      <c r="D189" s="239">
        <v>15000212</v>
      </c>
      <c r="E189" s="239" t="s">
        <v>232</v>
      </c>
      <c r="F189" s="240">
        <v>1000</v>
      </c>
      <c r="G189" s="239" t="s">
        <v>511</v>
      </c>
      <c r="H189" s="239" t="s">
        <v>512</v>
      </c>
      <c r="I189" s="239" t="s">
        <v>513</v>
      </c>
      <c r="J189" s="239" t="s">
        <v>608</v>
      </c>
      <c r="K189" s="241">
        <f t="shared" si="2"/>
        <v>21.483870967741936</v>
      </c>
      <c r="L189" s="242">
        <v>46201</v>
      </c>
    </row>
    <row r="190" spans="2:12" x14ac:dyDescent="0.3">
      <c r="B190" s="238" t="s">
        <v>443</v>
      </c>
      <c r="C190" s="239" t="s">
        <v>592</v>
      </c>
      <c r="D190" s="239">
        <v>15000212</v>
      </c>
      <c r="E190" s="239" t="s">
        <v>232</v>
      </c>
      <c r="F190" s="240">
        <v>4500</v>
      </c>
      <c r="G190" s="239" t="s">
        <v>511</v>
      </c>
      <c r="H190" s="239" t="s">
        <v>512</v>
      </c>
      <c r="I190" s="239" t="s">
        <v>513</v>
      </c>
      <c r="J190" s="239" t="s">
        <v>594</v>
      </c>
      <c r="K190" s="241">
        <f t="shared" si="2"/>
        <v>21.483870967741936</v>
      </c>
      <c r="L190" s="242">
        <v>46201</v>
      </c>
    </row>
    <row r="191" spans="2:12" x14ac:dyDescent="0.3">
      <c r="B191" s="238" t="s">
        <v>443</v>
      </c>
      <c r="C191" s="239" t="s">
        <v>510</v>
      </c>
      <c r="D191" s="239">
        <v>15000187</v>
      </c>
      <c r="E191" s="239" t="s">
        <v>367</v>
      </c>
      <c r="F191" s="240">
        <v>4500</v>
      </c>
      <c r="G191" s="239" t="s">
        <v>511</v>
      </c>
      <c r="H191" s="239" t="s">
        <v>512</v>
      </c>
      <c r="I191" s="239" t="s">
        <v>513</v>
      </c>
      <c r="J191" s="239" t="s">
        <v>557</v>
      </c>
      <c r="K191" s="241">
        <f t="shared" si="2"/>
        <v>21.64516129032258</v>
      </c>
      <c r="L191" s="242">
        <v>46206</v>
      </c>
    </row>
    <row r="192" spans="2:12" x14ac:dyDescent="0.3">
      <c r="B192" s="238" t="s">
        <v>443</v>
      </c>
      <c r="C192" s="239" t="s">
        <v>510</v>
      </c>
      <c r="D192" s="239">
        <v>15000163</v>
      </c>
      <c r="E192" s="239" t="s">
        <v>451</v>
      </c>
      <c r="F192" s="240">
        <v>1470</v>
      </c>
      <c r="G192" s="239" t="s">
        <v>511</v>
      </c>
      <c r="H192" s="239" t="s">
        <v>512</v>
      </c>
      <c r="I192" s="239" t="s">
        <v>513</v>
      </c>
      <c r="J192" s="239" t="s">
        <v>602</v>
      </c>
      <c r="K192" s="241">
        <f t="shared" si="2"/>
        <v>22.35483870967742</v>
      </c>
      <c r="L192" s="242">
        <v>46228</v>
      </c>
    </row>
    <row r="193" spans="2:12" x14ac:dyDescent="0.3">
      <c r="B193" s="238" t="s">
        <v>443</v>
      </c>
      <c r="C193" s="239" t="s">
        <v>510</v>
      </c>
      <c r="D193" s="239">
        <v>15000394</v>
      </c>
      <c r="E193" s="239" t="s">
        <v>428</v>
      </c>
      <c r="F193" s="240">
        <v>864</v>
      </c>
      <c r="G193" s="239" t="s">
        <v>511</v>
      </c>
      <c r="H193" s="239" t="s">
        <v>512</v>
      </c>
      <c r="I193" s="239" t="s">
        <v>513</v>
      </c>
      <c r="J193" s="239" t="s">
        <v>567</v>
      </c>
      <c r="K193" s="241">
        <f t="shared" si="2"/>
        <v>22.258064516129032</v>
      </c>
      <c r="L193" s="242">
        <v>46225</v>
      </c>
    </row>
    <row r="194" spans="2:12" x14ac:dyDescent="0.3">
      <c r="B194" s="238" t="s">
        <v>443</v>
      </c>
      <c r="C194" s="239" t="s">
        <v>592</v>
      </c>
      <c r="D194" s="239">
        <v>15000187</v>
      </c>
      <c r="E194" s="239" t="s">
        <v>367</v>
      </c>
      <c r="F194" s="240">
        <v>3650</v>
      </c>
      <c r="G194" s="239" t="s">
        <v>511</v>
      </c>
      <c r="H194" s="239" t="s">
        <v>512</v>
      </c>
      <c r="I194" s="239" t="s">
        <v>513</v>
      </c>
      <c r="J194" s="239" t="s">
        <v>600</v>
      </c>
      <c r="K194" s="241">
        <f t="shared" si="2"/>
        <v>21.419354838709676</v>
      </c>
      <c r="L194" s="242">
        <v>46199</v>
      </c>
    </row>
    <row r="195" spans="2:12" x14ac:dyDescent="0.3">
      <c r="B195" s="238" t="s">
        <v>443</v>
      </c>
      <c r="C195" s="239" t="s">
        <v>592</v>
      </c>
      <c r="D195" s="239">
        <v>15000187</v>
      </c>
      <c r="E195" s="239" t="s">
        <v>367</v>
      </c>
      <c r="F195" s="240">
        <v>4500</v>
      </c>
      <c r="G195" s="239" t="s">
        <v>511</v>
      </c>
      <c r="H195" s="239" t="s">
        <v>512</v>
      </c>
      <c r="I195" s="239" t="s">
        <v>513</v>
      </c>
      <c r="J195" s="239" t="s">
        <v>595</v>
      </c>
      <c r="K195" s="241">
        <f t="shared" si="2"/>
        <v>21.419354838709676</v>
      </c>
      <c r="L195" s="242">
        <v>46199</v>
      </c>
    </row>
    <row r="196" spans="2:12" x14ac:dyDescent="0.3">
      <c r="B196" s="238" t="s">
        <v>443</v>
      </c>
      <c r="C196" s="239" t="s">
        <v>510</v>
      </c>
      <c r="D196" s="239">
        <v>15000364</v>
      </c>
      <c r="E196" s="239" t="s">
        <v>492</v>
      </c>
      <c r="F196" s="240">
        <v>4500</v>
      </c>
      <c r="G196" s="239" t="s">
        <v>511</v>
      </c>
      <c r="H196" s="239" t="s">
        <v>512</v>
      </c>
      <c r="I196" s="239" t="s">
        <v>513</v>
      </c>
      <c r="J196" s="239" t="s">
        <v>517</v>
      </c>
      <c r="K196" s="241">
        <f t="shared" ref="K196:K259" si="3">(L196-$L$1)/31</f>
        <v>17.35483870967742</v>
      </c>
      <c r="L196" s="242">
        <v>46073</v>
      </c>
    </row>
    <row r="197" spans="2:12" x14ac:dyDescent="0.3">
      <c r="B197" s="238" t="s">
        <v>443</v>
      </c>
      <c r="C197" s="239" t="s">
        <v>510</v>
      </c>
      <c r="D197" s="239">
        <v>15000274</v>
      </c>
      <c r="E197" s="239" t="s">
        <v>499</v>
      </c>
      <c r="F197" s="240">
        <v>4500</v>
      </c>
      <c r="G197" s="239" t="s">
        <v>511</v>
      </c>
      <c r="H197" s="239" t="s">
        <v>512</v>
      </c>
      <c r="I197" s="239" t="s">
        <v>513</v>
      </c>
      <c r="J197" s="239" t="s">
        <v>521</v>
      </c>
      <c r="K197" s="241">
        <f t="shared" si="3"/>
        <v>16.483870967741936</v>
      </c>
      <c r="L197" s="242">
        <v>46046</v>
      </c>
    </row>
    <row r="198" spans="2:12" x14ac:dyDescent="0.3">
      <c r="B198" s="238" t="s">
        <v>443</v>
      </c>
      <c r="C198" s="239" t="s">
        <v>592</v>
      </c>
      <c r="D198" s="239">
        <v>15000212</v>
      </c>
      <c r="E198" s="239" t="s">
        <v>232</v>
      </c>
      <c r="F198" s="240">
        <v>4500</v>
      </c>
      <c r="G198" s="239" t="s">
        <v>511</v>
      </c>
      <c r="H198" s="239" t="s">
        <v>512</v>
      </c>
      <c r="I198" s="239" t="s">
        <v>513</v>
      </c>
      <c r="J198" s="239" t="s">
        <v>608</v>
      </c>
      <c r="K198" s="241">
        <f t="shared" si="3"/>
        <v>21.483870967741936</v>
      </c>
      <c r="L198" s="242">
        <v>46201</v>
      </c>
    </row>
    <row r="199" spans="2:12" x14ac:dyDescent="0.3">
      <c r="B199" s="238" t="s">
        <v>443</v>
      </c>
      <c r="C199" s="239" t="s">
        <v>592</v>
      </c>
      <c r="D199" s="239">
        <v>15000212</v>
      </c>
      <c r="E199" s="239" t="s">
        <v>232</v>
      </c>
      <c r="F199" s="240">
        <v>4500</v>
      </c>
      <c r="G199" s="239" t="s">
        <v>511</v>
      </c>
      <c r="H199" s="239" t="s">
        <v>512</v>
      </c>
      <c r="I199" s="239" t="s">
        <v>513</v>
      </c>
      <c r="J199" s="239" t="s">
        <v>568</v>
      </c>
      <c r="K199" s="241">
        <f t="shared" si="3"/>
        <v>21.483870967741936</v>
      </c>
      <c r="L199" s="242">
        <v>46201</v>
      </c>
    </row>
    <row r="200" spans="2:12" x14ac:dyDescent="0.3">
      <c r="B200" s="238" t="s">
        <v>443</v>
      </c>
      <c r="C200" s="239" t="s">
        <v>510</v>
      </c>
      <c r="D200" s="239">
        <v>15000163</v>
      </c>
      <c r="E200" s="239" t="s">
        <v>451</v>
      </c>
      <c r="F200" s="240">
        <v>1470</v>
      </c>
      <c r="G200" s="239" t="s">
        <v>511</v>
      </c>
      <c r="H200" s="239" t="s">
        <v>512</v>
      </c>
      <c r="I200" s="239" t="s">
        <v>513</v>
      </c>
      <c r="J200" s="239" t="s">
        <v>602</v>
      </c>
      <c r="K200" s="241">
        <f t="shared" si="3"/>
        <v>22.35483870967742</v>
      </c>
      <c r="L200" s="242">
        <v>46228</v>
      </c>
    </row>
    <row r="201" spans="2:12" x14ac:dyDescent="0.3">
      <c r="B201" s="238" t="s">
        <v>443</v>
      </c>
      <c r="C201" s="239" t="s">
        <v>510</v>
      </c>
      <c r="D201" s="239">
        <v>15000192</v>
      </c>
      <c r="E201" s="239" t="s">
        <v>349</v>
      </c>
      <c r="F201" s="240">
        <v>1200</v>
      </c>
      <c r="G201" s="239" t="s">
        <v>511</v>
      </c>
      <c r="H201" s="239" t="s">
        <v>512</v>
      </c>
      <c r="I201" s="239" t="s">
        <v>513</v>
      </c>
      <c r="J201" s="239" t="s">
        <v>587</v>
      </c>
      <c r="K201" s="241">
        <f t="shared" si="3"/>
        <v>17.774193548387096</v>
      </c>
      <c r="L201" s="242">
        <v>46086</v>
      </c>
    </row>
    <row r="202" spans="2:12" x14ac:dyDescent="0.3">
      <c r="B202" s="238" t="s">
        <v>443</v>
      </c>
      <c r="C202" s="239" t="s">
        <v>510</v>
      </c>
      <c r="D202" s="239">
        <v>15000200</v>
      </c>
      <c r="E202" s="239" t="s">
        <v>230</v>
      </c>
      <c r="F202" s="240">
        <v>4500</v>
      </c>
      <c r="G202" s="239" t="s">
        <v>511</v>
      </c>
      <c r="H202" s="239" t="s">
        <v>512</v>
      </c>
      <c r="I202" s="239" t="s">
        <v>513</v>
      </c>
      <c r="J202" s="239" t="s">
        <v>607</v>
      </c>
      <c r="K202" s="241">
        <f t="shared" si="3"/>
        <v>22.29032258064516</v>
      </c>
      <c r="L202" s="242">
        <v>46226</v>
      </c>
    </row>
    <row r="203" spans="2:12" x14ac:dyDescent="0.3">
      <c r="B203" s="238" t="s">
        <v>443</v>
      </c>
      <c r="C203" s="239" t="s">
        <v>510</v>
      </c>
      <c r="D203" s="239">
        <v>15000187</v>
      </c>
      <c r="E203" s="239" t="s">
        <v>367</v>
      </c>
      <c r="F203" s="240">
        <v>4500</v>
      </c>
      <c r="G203" s="239" t="s">
        <v>511</v>
      </c>
      <c r="H203" s="239" t="s">
        <v>512</v>
      </c>
      <c r="I203" s="239" t="s">
        <v>513</v>
      </c>
      <c r="J203" s="239" t="s">
        <v>553</v>
      </c>
      <c r="K203" s="241">
        <f t="shared" si="3"/>
        <v>21.870967741935484</v>
      </c>
      <c r="L203" s="242">
        <v>46213</v>
      </c>
    </row>
    <row r="204" spans="2:12" x14ac:dyDescent="0.3">
      <c r="B204" s="238" t="s">
        <v>443</v>
      </c>
      <c r="C204" s="239" t="s">
        <v>510</v>
      </c>
      <c r="D204" s="239">
        <v>15000161</v>
      </c>
      <c r="E204" s="239" t="s">
        <v>551</v>
      </c>
      <c r="F204" s="240">
        <v>1470</v>
      </c>
      <c r="G204" s="239" t="s">
        <v>511</v>
      </c>
      <c r="H204" s="239" t="s">
        <v>512</v>
      </c>
      <c r="I204" s="239" t="s">
        <v>513</v>
      </c>
      <c r="J204" s="239" t="s">
        <v>597</v>
      </c>
      <c r="K204" s="241">
        <f t="shared" si="3"/>
        <v>22.29032258064516</v>
      </c>
      <c r="L204" s="242">
        <v>46226</v>
      </c>
    </row>
    <row r="205" spans="2:12" x14ac:dyDescent="0.3">
      <c r="B205" s="238" t="s">
        <v>443</v>
      </c>
      <c r="C205" s="239" t="s">
        <v>592</v>
      </c>
      <c r="D205" s="239">
        <v>15000187</v>
      </c>
      <c r="E205" s="239" t="s">
        <v>367</v>
      </c>
      <c r="F205" s="240">
        <v>4500</v>
      </c>
      <c r="G205" s="239" t="s">
        <v>511</v>
      </c>
      <c r="H205" s="239" t="s">
        <v>512</v>
      </c>
      <c r="I205" s="239" t="s">
        <v>513</v>
      </c>
      <c r="J205" s="239" t="s">
        <v>595</v>
      </c>
      <c r="K205" s="241">
        <f t="shared" si="3"/>
        <v>21.419354838709676</v>
      </c>
      <c r="L205" s="242">
        <v>46199</v>
      </c>
    </row>
    <row r="206" spans="2:12" x14ac:dyDescent="0.3">
      <c r="B206" s="238" t="s">
        <v>443</v>
      </c>
      <c r="C206" s="239" t="s">
        <v>592</v>
      </c>
      <c r="D206" s="239">
        <v>15000187</v>
      </c>
      <c r="E206" s="239" t="s">
        <v>367</v>
      </c>
      <c r="F206" s="240">
        <v>4500</v>
      </c>
      <c r="G206" s="239" t="s">
        <v>511</v>
      </c>
      <c r="H206" s="239" t="s">
        <v>512</v>
      </c>
      <c r="I206" s="239" t="s">
        <v>513</v>
      </c>
      <c r="J206" s="239" t="s">
        <v>595</v>
      </c>
      <c r="K206" s="241">
        <f t="shared" si="3"/>
        <v>21.419354838709676</v>
      </c>
      <c r="L206" s="242">
        <v>46199</v>
      </c>
    </row>
    <row r="207" spans="2:12" x14ac:dyDescent="0.3">
      <c r="B207" s="238" t="s">
        <v>443</v>
      </c>
      <c r="C207" s="239" t="s">
        <v>592</v>
      </c>
      <c r="D207" s="239">
        <v>15000212</v>
      </c>
      <c r="E207" s="239" t="s">
        <v>232</v>
      </c>
      <c r="F207" s="240">
        <v>4000</v>
      </c>
      <c r="G207" s="239" t="s">
        <v>511</v>
      </c>
      <c r="H207" s="239" t="s">
        <v>512</v>
      </c>
      <c r="I207" s="239" t="s">
        <v>513</v>
      </c>
      <c r="J207" s="239" t="s">
        <v>608</v>
      </c>
      <c r="K207" s="241">
        <f t="shared" si="3"/>
        <v>21.483870967741936</v>
      </c>
      <c r="L207" s="242">
        <v>46201</v>
      </c>
    </row>
    <row r="208" spans="2:12" x14ac:dyDescent="0.3">
      <c r="B208" s="238" t="s">
        <v>443</v>
      </c>
      <c r="C208" s="239" t="s">
        <v>592</v>
      </c>
      <c r="D208" s="239">
        <v>15000212</v>
      </c>
      <c r="E208" s="239" t="s">
        <v>232</v>
      </c>
      <c r="F208" s="240">
        <v>4500</v>
      </c>
      <c r="G208" s="239" t="s">
        <v>511</v>
      </c>
      <c r="H208" s="239" t="s">
        <v>512</v>
      </c>
      <c r="I208" s="239" t="s">
        <v>513</v>
      </c>
      <c r="J208" s="239" t="s">
        <v>594</v>
      </c>
      <c r="K208" s="241">
        <f t="shared" si="3"/>
        <v>21.483870967741936</v>
      </c>
      <c r="L208" s="242">
        <v>46201</v>
      </c>
    </row>
    <row r="209" spans="2:12" x14ac:dyDescent="0.3">
      <c r="B209" s="238" t="s">
        <v>443</v>
      </c>
      <c r="C209" s="239" t="s">
        <v>510</v>
      </c>
      <c r="D209" s="239">
        <v>15000192</v>
      </c>
      <c r="E209" s="239" t="s">
        <v>349</v>
      </c>
      <c r="F209" s="240">
        <v>816</v>
      </c>
      <c r="G209" s="239" t="s">
        <v>511</v>
      </c>
      <c r="H209" s="239" t="s">
        <v>512</v>
      </c>
      <c r="I209" s="239" t="s">
        <v>513</v>
      </c>
      <c r="J209" s="239" t="s">
        <v>587</v>
      </c>
      <c r="K209" s="241">
        <f t="shared" si="3"/>
        <v>17.774193548387096</v>
      </c>
      <c r="L209" s="242">
        <v>46086</v>
      </c>
    </row>
    <row r="210" spans="2:12" x14ac:dyDescent="0.3">
      <c r="B210" s="238" t="s">
        <v>462</v>
      </c>
      <c r="C210" s="239" t="s">
        <v>510</v>
      </c>
      <c r="D210" s="239">
        <v>15000062</v>
      </c>
      <c r="E210" s="239" t="s">
        <v>483</v>
      </c>
      <c r="F210" s="240">
        <v>150</v>
      </c>
      <c r="G210" s="239" t="s">
        <v>511</v>
      </c>
      <c r="H210" s="239" t="s">
        <v>512</v>
      </c>
      <c r="I210" s="239" t="s">
        <v>513</v>
      </c>
      <c r="J210" s="239" t="s">
        <v>606</v>
      </c>
      <c r="K210" s="241">
        <f t="shared" si="3"/>
        <v>18.93548387096774</v>
      </c>
      <c r="L210" s="242">
        <v>46122</v>
      </c>
    </row>
    <row r="211" spans="2:12" x14ac:dyDescent="0.3">
      <c r="B211" s="238" t="s">
        <v>443</v>
      </c>
      <c r="C211" s="239" t="s">
        <v>510</v>
      </c>
      <c r="D211" s="239">
        <v>15000343</v>
      </c>
      <c r="E211" s="239" t="s">
        <v>418</v>
      </c>
      <c r="F211" s="240">
        <v>4500</v>
      </c>
      <c r="G211" s="239" t="s">
        <v>511</v>
      </c>
      <c r="H211" s="239" t="s">
        <v>512</v>
      </c>
      <c r="I211" s="239" t="s">
        <v>513</v>
      </c>
      <c r="J211" s="239" t="s">
        <v>531</v>
      </c>
      <c r="K211" s="241">
        <f t="shared" si="3"/>
        <v>22.096774193548388</v>
      </c>
      <c r="L211" s="242">
        <v>46220</v>
      </c>
    </row>
    <row r="212" spans="2:12" x14ac:dyDescent="0.3">
      <c r="B212" s="238" t="s">
        <v>462</v>
      </c>
      <c r="C212" s="239" t="s">
        <v>510</v>
      </c>
      <c r="D212" s="239">
        <v>15000051</v>
      </c>
      <c r="E212" s="239" t="s">
        <v>468</v>
      </c>
      <c r="F212" s="240">
        <v>160</v>
      </c>
      <c r="G212" s="239" t="s">
        <v>511</v>
      </c>
      <c r="H212" s="239" t="s">
        <v>512</v>
      </c>
      <c r="I212" s="239" t="s">
        <v>513</v>
      </c>
      <c r="J212" s="239" t="s">
        <v>598</v>
      </c>
      <c r="K212" s="241">
        <f t="shared" si="3"/>
        <v>22.483870967741936</v>
      </c>
      <c r="L212" s="242">
        <v>46232</v>
      </c>
    </row>
    <row r="213" spans="2:12" x14ac:dyDescent="0.3">
      <c r="B213" s="238" t="s">
        <v>462</v>
      </c>
      <c r="C213" s="239" t="s">
        <v>510</v>
      </c>
      <c r="D213" s="239">
        <v>15000051</v>
      </c>
      <c r="E213" s="239" t="s">
        <v>468</v>
      </c>
      <c r="F213" s="240">
        <v>160</v>
      </c>
      <c r="G213" s="239" t="s">
        <v>511</v>
      </c>
      <c r="H213" s="239" t="s">
        <v>512</v>
      </c>
      <c r="I213" s="239" t="s">
        <v>513</v>
      </c>
      <c r="J213" s="239" t="s">
        <v>598</v>
      </c>
      <c r="K213" s="241">
        <f t="shared" si="3"/>
        <v>22.483870967741936</v>
      </c>
      <c r="L213" s="242">
        <v>46232</v>
      </c>
    </row>
    <row r="214" spans="2:12" x14ac:dyDescent="0.3">
      <c r="B214" s="238" t="s">
        <v>443</v>
      </c>
      <c r="C214" s="239" t="s">
        <v>592</v>
      </c>
      <c r="D214" s="239">
        <v>15000187</v>
      </c>
      <c r="E214" s="239" t="s">
        <v>367</v>
      </c>
      <c r="F214" s="240">
        <v>4500</v>
      </c>
      <c r="G214" s="239" t="s">
        <v>511</v>
      </c>
      <c r="H214" s="239" t="s">
        <v>512</v>
      </c>
      <c r="I214" s="239" t="s">
        <v>513</v>
      </c>
      <c r="J214" s="239" t="s">
        <v>595</v>
      </c>
      <c r="K214" s="241">
        <f t="shared" si="3"/>
        <v>21.419354838709676</v>
      </c>
      <c r="L214" s="242">
        <v>46199</v>
      </c>
    </row>
    <row r="215" spans="2:12" x14ac:dyDescent="0.3">
      <c r="B215" s="238" t="s">
        <v>443</v>
      </c>
      <c r="C215" s="239" t="s">
        <v>592</v>
      </c>
      <c r="D215" s="239">
        <v>15000187</v>
      </c>
      <c r="E215" s="239" t="s">
        <v>367</v>
      </c>
      <c r="F215" s="240">
        <v>4500</v>
      </c>
      <c r="G215" s="239" t="s">
        <v>511</v>
      </c>
      <c r="H215" s="239" t="s">
        <v>512</v>
      </c>
      <c r="I215" s="239" t="s">
        <v>513</v>
      </c>
      <c r="J215" s="239" t="s">
        <v>595</v>
      </c>
      <c r="K215" s="241">
        <f t="shared" si="3"/>
        <v>21.419354838709676</v>
      </c>
      <c r="L215" s="242">
        <v>46199</v>
      </c>
    </row>
    <row r="216" spans="2:12" x14ac:dyDescent="0.3">
      <c r="B216" s="238" t="s">
        <v>443</v>
      </c>
      <c r="C216" s="239" t="s">
        <v>510</v>
      </c>
      <c r="D216" s="239">
        <v>15000200</v>
      </c>
      <c r="E216" s="239" t="s">
        <v>230</v>
      </c>
      <c r="F216" s="240">
        <v>4500</v>
      </c>
      <c r="G216" s="239" t="s">
        <v>511</v>
      </c>
      <c r="H216" s="239" t="s">
        <v>512</v>
      </c>
      <c r="I216" s="239" t="s">
        <v>513</v>
      </c>
      <c r="J216" s="239" t="s">
        <v>539</v>
      </c>
      <c r="K216" s="241">
        <f t="shared" si="3"/>
        <v>22.35483870967742</v>
      </c>
      <c r="L216" s="242">
        <v>46228</v>
      </c>
    </row>
    <row r="217" spans="2:12" x14ac:dyDescent="0.3">
      <c r="B217" s="238" t="s">
        <v>462</v>
      </c>
      <c r="C217" s="239" t="s">
        <v>510</v>
      </c>
      <c r="D217" s="239">
        <v>15000051</v>
      </c>
      <c r="E217" s="239" t="s">
        <v>468</v>
      </c>
      <c r="F217" s="240">
        <v>160</v>
      </c>
      <c r="G217" s="239" t="s">
        <v>511</v>
      </c>
      <c r="H217" s="239" t="s">
        <v>512</v>
      </c>
      <c r="I217" s="239" t="s">
        <v>513</v>
      </c>
      <c r="J217" s="239" t="s">
        <v>598</v>
      </c>
      <c r="K217" s="241">
        <f t="shared" si="3"/>
        <v>22.483870967741936</v>
      </c>
      <c r="L217" s="242">
        <v>46232</v>
      </c>
    </row>
    <row r="218" spans="2:12" x14ac:dyDescent="0.3">
      <c r="B218" s="238" t="s">
        <v>443</v>
      </c>
      <c r="C218" s="239" t="s">
        <v>510</v>
      </c>
      <c r="D218" s="239">
        <v>15000187</v>
      </c>
      <c r="E218" s="239" t="s">
        <v>367</v>
      </c>
      <c r="F218" s="240">
        <v>4500</v>
      </c>
      <c r="G218" s="239" t="s">
        <v>511</v>
      </c>
      <c r="H218" s="239" t="s">
        <v>512</v>
      </c>
      <c r="I218" s="239" t="s">
        <v>513</v>
      </c>
      <c r="J218" s="239" t="s">
        <v>553</v>
      </c>
      <c r="K218" s="241">
        <f t="shared" si="3"/>
        <v>21.870967741935484</v>
      </c>
      <c r="L218" s="242">
        <v>46213</v>
      </c>
    </row>
    <row r="219" spans="2:12" x14ac:dyDescent="0.3">
      <c r="B219" s="238" t="s">
        <v>443</v>
      </c>
      <c r="C219" s="239" t="s">
        <v>592</v>
      </c>
      <c r="D219" s="239">
        <v>15000106</v>
      </c>
      <c r="E219" s="239" t="s">
        <v>368</v>
      </c>
      <c r="F219" s="240">
        <v>2250</v>
      </c>
      <c r="G219" s="239" t="s">
        <v>511</v>
      </c>
      <c r="H219" s="239" t="s">
        <v>512</v>
      </c>
      <c r="I219" s="239" t="s">
        <v>513</v>
      </c>
      <c r="J219" s="239" t="s">
        <v>609</v>
      </c>
      <c r="K219" s="241">
        <f t="shared" si="3"/>
        <v>20.741935483870968</v>
      </c>
      <c r="L219" s="242">
        <v>46178</v>
      </c>
    </row>
    <row r="220" spans="2:12" x14ac:dyDescent="0.3">
      <c r="B220" s="238" t="s">
        <v>443</v>
      </c>
      <c r="C220" s="239" t="s">
        <v>592</v>
      </c>
      <c r="D220" s="239">
        <v>15000106</v>
      </c>
      <c r="E220" s="239" t="s">
        <v>368</v>
      </c>
      <c r="F220" s="240">
        <v>150</v>
      </c>
      <c r="G220" s="239" t="s">
        <v>511</v>
      </c>
      <c r="H220" s="239" t="s">
        <v>512</v>
      </c>
      <c r="I220" s="239" t="s">
        <v>513</v>
      </c>
      <c r="J220" s="239" t="s">
        <v>609</v>
      </c>
      <c r="K220" s="241">
        <f t="shared" si="3"/>
        <v>20.741935483870968</v>
      </c>
      <c r="L220" s="242">
        <v>46178</v>
      </c>
    </row>
    <row r="221" spans="2:12" x14ac:dyDescent="0.3">
      <c r="B221" s="238" t="s">
        <v>443</v>
      </c>
      <c r="C221" s="239" t="s">
        <v>510</v>
      </c>
      <c r="D221" s="239">
        <v>15000180</v>
      </c>
      <c r="E221" s="239" t="s">
        <v>375</v>
      </c>
      <c r="F221" s="240">
        <v>4500</v>
      </c>
      <c r="G221" s="239" t="s">
        <v>511</v>
      </c>
      <c r="H221" s="239" t="s">
        <v>512</v>
      </c>
      <c r="I221" s="239" t="s">
        <v>513</v>
      </c>
      <c r="J221" s="239" t="s">
        <v>519</v>
      </c>
      <c r="K221" s="241">
        <f t="shared" si="3"/>
        <v>21.677419354838708</v>
      </c>
      <c r="L221" s="242">
        <v>46207</v>
      </c>
    </row>
    <row r="222" spans="2:12" x14ac:dyDescent="0.3">
      <c r="B222" s="238" t="s">
        <v>443</v>
      </c>
      <c r="C222" s="239" t="s">
        <v>592</v>
      </c>
      <c r="D222" s="239">
        <v>15000163</v>
      </c>
      <c r="E222" s="239" t="s">
        <v>451</v>
      </c>
      <c r="F222" s="240">
        <v>30</v>
      </c>
      <c r="G222" s="239" t="s">
        <v>511</v>
      </c>
      <c r="H222" s="239" t="s">
        <v>512</v>
      </c>
      <c r="I222" s="239" t="s">
        <v>513</v>
      </c>
      <c r="J222" s="239" t="s">
        <v>610</v>
      </c>
      <c r="K222" s="241">
        <f t="shared" si="3"/>
        <v>22.35483870967742</v>
      </c>
      <c r="L222" s="242">
        <v>46228</v>
      </c>
    </row>
    <row r="223" spans="2:12" x14ac:dyDescent="0.3">
      <c r="B223" s="238" t="s">
        <v>443</v>
      </c>
      <c r="C223" s="239" t="s">
        <v>592</v>
      </c>
      <c r="D223" s="239">
        <v>15000163</v>
      </c>
      <c r="E223" s="239" t="s">
        <v>451</v>
      </c>
      <c r="F223" s="240">
        <v>1470</v>
      </c>
      <c r="G223" s="239" t="s">
        <v>511</v>
      </c>
      <c r="H223" s="239" t="s">
        <v>512</v>
      </c>
      <c r="I223" s="239" t="s">
        <v>513</v>
      </c>
      <c r="J223" s="239" t="s">
        <v>611</v>
      </c>
      <c r="K223" s="241">
        <f t="shared" si="3"/>
        <v>22.35483870967742</v>
      </c>
      <c r="L223" s="242">
        <v>46228</v>
      </c>
    </row>
    <row r="224" spans="2:12" x14ac:dyDescent="0.3">
      <c r="B224" s="238" t="s">
        <v>443</v>
      </c>
      <c r="C224" s="239" t="s">
        <v>510</v>
      </c>
      <c r="D224" s="239">
        <v>15000161</v>
      </c>
      <c r="E224" s="239" t="s">
        <v>551</v>
      </c>
      <c r="F224" s="240">
        <v>690</v>
      </c>
      <c r="G224" s="239" t="s">
        <v>511</v>
      </c>
      <c r="H224" s="239" t="s">
        <v>512</v>
      </c>
      <c r="I224" s="239" t="s">
        <v>513</v>
      </c>
      <c r="J224" s="239" t="s">
        <v>597</v>
      </c>
      <c r="K224" s="241">
        <f t="shared" si="3"/>
        <v>22.29032258064516</v>
      </c>
      <c r="L224" s="242">
        <v>46226</v>
      </c>
    </row>
    <row r="225" spans="2:12" x14ac:dyDescent="0.3">
      <c r="B225" s="238" t="s">
        <v>443</v>
      </c>
      <c r="C225" s="239" t="s">
        <v>510</v>
      </c>
      <c r="D225" s="239">
        <v>15000343</v>
      </c>
      <c r="E225" s="239" t="s">
        <v>418</v>
      </c>
      <c r="F225" s="240">
        <v>4500</v>
      </c>
      <c r="G225" s="239" t="s">
        <v>511</v>
      </c>
      <c r="H225" s="239" t="s">
        <v>512</v>
      </c>
      <c r="I225" s="239" t="s">
        <v>513</v>
      </c>
      <c r="J225" s="239" t="s">
        <v>573</v>
      </c>
      <c r="K225" s="241">
        <f t="shared" si="3"/>
        <v>22.096774193548388</v>
      </c>
      <c r="L225" s="242">
        <v>46220</v>
      </c>
    </row>
    <row r="226" spans="2:12" x14ac:dyDescent="0.3">
      <c r="B226" s="238" t="s">
        <v>443</v>
      </c>
      <c r="C226" s="239" t="s">
        <v>510</v>
      </c>
      <c r="D226" s="239">
        <v>15000179</v>
      </c>
      <c r="E226" s="239" t="s">
        <v>374</v>
      </c>
      <c r="F226" s="240">
        <v>4500</v>
      </c>
      <c r="G226" s="239" t="s">
        <v>511</v>
      </c>
      <c r="H226" s="239" t="s">
        <v>512</v>
      </c>
      <c r="I226" s="239" t="s">
        <v>513</v>
      </c>
      <c r="J226" s="239" t="s">
        <v>527</v>
      </c>
      <c r="K226" s="241">
        <f t="shared" si="3"/>
        <v>20.677419354838708</v>
      </c>
      <c r="L226" s="242">
        <v>46176</v>
      </c>
    </row>
    <row r="227" spans="2:12" x14ac:dyDescent="0.3">
      <c r="B227" s="238" t="s">
        <v>443</v>
      </c>
      <c r="C227" s="239" t="s">
        <v>592</v>
      </c>
      <c r="D227" s="239">
        <v>15000106</v>
      </c>
      <c r="E227" s="239" t="s">
        <v>368</v>
      </c>
      <c r="F227" s="240">
        <v>2250</v>
      </c>
      <c r="G227" s="239" t="s">
        <v>511</v>
      </c>
      <c r="H227" s="239" t="s">
        <v>512</v>
      </c>
      <c r="I227" s="239" t="s">
        <v>513</v>
      </c>
      <c r="J227" s="239" t="s">
        <v>609</v>
      </c>
      <c r="K227" s="241">
        <f t="shared" si="3"/>
        <v>20.741935483870968</v>
      </c>
      <c r="L227" s="242">
        <v>46178</v>
      </c>
    </row>
    <row r="228" spans="2:12" x14ac:dyDescent="0.3">
      <c r="B228" s="238" t="s">
        <v>443</v>
      </c>
      <c r="C228" s="239" t="s">
        <v>592</v>
      </c>
      <c r="D228" s="239">
        <v>15000106</v>
      </c>
      <c r="E228" s="239" t="s">
        <v>368</v>
      </c>
      <c r="F228" s="240">
        <v>2050</v>
      </c>
      <c r="G228" s="239" t="s">
        <v>511</v>
      </c>
      <c r="H228" s="239" t="s">
        <v>512</v>
      </c>
      <c r="I228" s="239" t="s">
        <v>513</v>
      </c>
      <c r="J228" s="239" t="s">
        <v>609</v>
      </c>
      <c r="K228" s="241">
        <f t="shared" si="3"/>
        <v>20.741935483870968</v>
      </c>
      <c r="L228" s="242">
        <v>46178</v>
      </c>
    </row>
    <row r="229" spans="2:12" x14ac:dyDescent="0.3">
      <c r="B229" s="238" t="s">
        <v>443</v>
      </c>
      <c r="C229" s="239" t="s">
        <v>510</v>
      </c>
      <c r="D229" s="239">
        <v>15000343</v>
      </c>
      <c r="E229" s="239" t="s">
        <v>418</v>
      </c>
      <c r="F229" s="240">
        <v>4500</v>
      </c>
      <c r="G229" s="239" t="s">
        <v>511</v>
      </c>
      <c r="H229" s="239" t="s">
        <v>512</v>
      </c>
      <c r="I229" s="239" t="s">
        <v>513</v>
      </c>
      <c r="J229" s="239" t="s">
        <v>520</v>
      </c>
      <c r="K229" s="241">
        <f t="shared" si="3"/>
        <v>22.096774193548388</v>
      </c>
      <c r="L229" s="242">
        <v>46220</v>
      </c>
    </row>
    <row r="230" spans="2:12" x14ac:dyDescent="0.3">
      <c r="B230" s="238" t="s">
        <v>443</v>
      </c>
      <c r="C230" s="239" t="s">
        <v>510</v>
      </c>
      <c r="D230" s="239">
        <v>15000212</v>
      </c>
      <c r="E230" s="239" t="s">
        <v>232</v>
      </c>
      <c r="F230" s="240">
        <v>4500</v>
      </c>
      <c r="G230" s="239" t="s">
        <v>511</v>
      </c>
      <c r="H230" s="239" t="s">
        <v>512</v>
      </c>
      <c r="I230" s="239" t="s">
        <v>513</v>
      </c>
      <c r="J230" s="239" t="s">
        <v>568</v>
      </c>
      <c r="K230" s="241">
        <f t="shared" si="3"/>
        <v>21.483870967741936</v>
      </c>
      <c r="L230" s="242">
        <v>46201</v>
      </c>
    </row>
    <row r="231" spans="2:12" x14ac:dyDescent="0.3">
      <c r="B231" s="238" t="s">
        <v>443</v>
      </c>
      <c r="C231" s="239" t="s">
        <v>592</v>
      </c>
      <c r="D231" s="239">
        <v>15000163</v>
      </c>
      <c r="E231" s="239" t="s">
        <v>451</v>
      </c>
      <c r="F231" s="240">
        <v>1470</v>
      </c>
      <c r="G231" s="239" t="s">
        <v>511</v>
      </c>
      <c r="H231" s="239" t="s">
        <v>512</v>
      </c>
      <c r="I231" s="239" t="s">
        <v>513</v>
      </c>
      <c r="J231" s="239" t="s">
        <v>612</v>
      </c>
      <c r="K231" s="241">
        <f t="shared" si="3"/>
        <v>22.35483870967742</v>
      </c>
      <c r="L231" s="242">
        <v>46228</v>
      </c>
    </row>
    <row r="232" spans="2:12" x14ac:dyDescent="0.3">
      <c r="B232" s="238" t="s">
        <v>443</v>
      </c>
      <c r="C232" s="239" t="s">
        <v>592</v>
      </c>
      <c r="D232" s="239">
        <v>15000163</v>
      </c>
      <c r="E232" s="239" t="s">
        <v>451</v>
      </c>
      <c r="F232" s="240">
        <v>930</v>
      </c>
      <c r="G232" s="239" t="s">
        <v>511</v>
      </c>
      <c r="H232" s="239" t="s">
        <v>512</v>
      </c>
      <c r="I232" s="239" t="s">
        <v>513</v>
      </c>
      <c r="J232" s="239" t="s">
        <v>612</v>
      </c>
      <c r="K232" s="241">
        <f t="shared" si="3"/>
        <v>22.35483870967742</v>
      </c>
      <c r="L232" s="242">
        <v>46228</v>
      </c>
    </row>
    <row r="233" spans="2:12" x14ac:dyDescent="0.3">
      <c r="B233" s="238" t="s">
        <v>443</v>
      </c>
      <c r="C233" s="239" t="s">
        <v>510</v>
      </c>
      <c r="D233" s="239">
        <v>15000161</v>
      </c>
      <c r="E233" s="239" t="s">
        <v>551</v>
      </c>
      <c r="F233" s="240">
        <v>1470</v>
      </c>
      <c r="G233" s="239" t="s">
        <v>511</v>
      </c>
      <c r="H233" s="239" t="s">
        <v>512</v>
      </c>
      <c r="I233" s="239" t="s">
        <v>513</v>
      </c>
      <c r="J233" s="239" t="s">
        <v>597</v>
      </c>
      <c r="K233" s="241">
        <f t="shared" si="3"/>
        <v>22.29032258064516</v>
      </c>
      <c r="L233" s="242">
        <v>46226</v>
      </c>
    </row>
    <row r="234" spans="2:12" x14ac:dyDescent="0.3">
      <c r="B234" s="238" t="s">
        <v>443</v>
      </c>
      <c r="C234" s="239" t="s">
        <v>592</v>
      </c>
      <c r="D234" s="239">
        <v>15000106</v>
      </c>
      <c r="E234" s="239" t="s">
        <v>368</v>
      </c>
      <c r="F234" s="240">
        <v>2250</v>
      </c>
      <c r="G234" s="239" t="s">
        <v>511</v>
      </c>
      <c r="H234" s="239" t="s">
        <v>512</v>
      </c>
      <c r="I234" s="239" t="s">
        <v>513</v>
      </c>
      <c r="J234" s="239" t="s">
        <v>609</v>
      </c>
      <c r="K234" s="241">
        <f t="shared" si="3"/>
        <v>20.741935483870968</v>
      </c>
      <c r="L234" s="242">
        <v>46178</v>
      </c>
    </row>
    <row r="235" spans="2:12" x14ac:dyDescent="0.3">
      <c r="B235" s="238" t="s">
        <v>443</v>
      </c>
      <c r="C235" s="239" t="s">
        <v>592</v>
      </c>
      <c r="D235" s="239">
        <v>15000106</v>
      </c>
      <c r="E235" s="239" t="s">
        <v>368</v>
      </c>
      <c r="F235" s="240">
        <v>2250</v>
      </c>
      <c r="G235" s="239" t="s">
        <v>511</v>
      </c>
      <c r="H235" s="239" t="s">
        <v>512</v>
      </c>
      <c r="I235" s="239" t="s">
        <v>513</v>
      </c>
      <c r="J235" s="239" t="s">
        <v>609</v>
      </c>
      <c r="K235" s="241">
        <f t="shared" si="3"/>
        <v>20.741935483870968</v>
      </c>
      <c r="L235" s="242">
        <v>46178</v>
      </c>
    </row>
    <row r="236" spans="2:12" x14ac:dyDescent="0.3">
      <c r="B236" s="238" t="s">
        <v>443</v>
      </c>
      <c r="C236" s="239" t="s">
        <v>510</v>
      </c>
      <c r="D236" s="239">
        <v>15000192</v>
      </c>
      <c r="E236" s="239" t="s">
        <v>349</v>
      </c>
      <c r="F236" s="240">
        <v>768</v>
      </c>
      <c r="G236" s="239" t="s">
        <v>511</v>
      </c>
      <c r="H236" s="239" t="s">
        <v>512</v>
      </c>
      <c r="I236" s="239" t="s">
        <v>513</v>
      </c>
      <c r="J236" s="239" t="s">
        <v>613</v>
      </c>
      <c r="K236" s="241">
        <f t="shared" si="3"/>
        <v>17.774193548387096</v>
      </c>
      <c r="L236" s="242">
        <v>46086</v>
      </c>
    </row>
    <row r="237" spans="2:12" x14ac:dyDescent="0.3">
      <c r="B237" s="238" t="s">
        <v>462</v>
      </c>
      <c r="C237" s="239" t="s">
        <v>510</v>
      </c>
      <c r="D237" s="239">
        <v>15000051</v>
      </c>
      <c r="E237" s="239" t="s">
        <v>468</v>
      </c>
      <c r="F237" s="240">
        <v>160</v>
      </c>
      <c r="G237" s="239" t="s">
        <v>511</v>
      </c>
      <c r="H237" s="239" t="s">
        <v>512</v>
      </c>
      <c r="I237" s="239" t="s">
        <v>513</v>
      </c>
      <c r="J237" s="239" t="s">
        <v>586</v>
      </c>
      <c r="K237" s="241">
        <f t="shared" si="3"/>
        <v>22.483870967741936</v>
      </c>
      <c r="L237" s="242">
        <v>46232</v>
      </c>
    </row>
    <row r="238" spans="2:12" x14ac:dyDescent="0.3">
      <c r="B238" s="238" t="s">
        <v>443</v>
      </c>
      <c r="C238" s="239" t="s">
        <v>510</v>
      </c>
      <c r="D238" s="239">
        <v>15000394</v>
      </c>
      <c r="E238" s="239" t="s">
        <v>428</v>
      </c>
      <c r="F238" s="240">
        <v>864</v>
      </c>
      <c r="G238" s="239" t="s">
        <v>511</v>
      </c>
      <c r="H238" s="239" t="s">
        <v>512</v>
      </c>
      <c r="I238" s="239" t="s">
        <v>513</v>
      </c>
      <c r="J238" s="239" t="s">
        <v>554</v>
      </c>
      <c r="K238" s="241">
        <f t="shared" si="3"/>
        <v>22.096774193548388</v>
      </c>
      <c r="L238" s="242">
        <v>46220</v>
      </c>
    </row>
    <row r="239" spans="2:12" x14ac:dyDescent="0.3">
      <c r="B239" s="238" t="s">
        <v>443</v>
      </c>
      <c r="C239" s="239" t="s">
        <v>510</v>
      </c>
      <c r="D239" s="239">
        <v>15000393</v>
      </c>
      <c r="E239" s="239" t="s">
        <v>419</v>
      </c>
      <c r="F239" s="240">
        <v>3000</v>
      </c>
      <c r="G239" s="239" t="s">
        <v>511</v>
      </c>
      <c r="H239" s="239" t="s">
        <v>512</v>
      </c>
      <c r="I239" s="239" t="s">
        <v>513</v>
      </c>
      <c r="J239" s="239" t="s">
        <v>569</v>
      </c>
      <c r="K239" s="241">
        <f t="shared" si="3"/>
        <v>22.032258064516128</v>
      </c>
      <c r="L239" s="242">
        <v>46218</v>
      </c>
    </row>
    <row r="240" spans="2:12" x14ac:dyDescent="0.3">
      <c r="B240" s="238" t="s">
        <v>443</v>
      </c>
      <c r="C240" s="239" t="s">
        <v>592</v>
      </c>
      <c r="D240" s="239">
        <v>15000163</v>
      </c>
      <c r="E240" s="239" t="s">
        <v>451</v>
      </c>
      <c r="F240" s="240">
        <v>1470</v>
      </c>
      <c r="G240" s="239" t="s">
        <v>511</v>
      </c>
      <c r="H240" s="239" t="s">
        <v>512</v>
      </c>
      <c r="I240" s="239" t="s">
        <v>513</v>
      </c>
      <c r="J240" s="239" t="s">
        <v>560</v>
      </c>
      <c r="K240" s="241">
        <f t="shared" si="3"/>
        <v>22.35483870967742</v>
      </c>
      <c r="L240" s="242">
        <v>46228</v>
      </c>
    </row>
    <row r="241" spans="2:12" x14ac:dyDescent="0.3">
      <c r="B241" s="238" t="s">
        <v>443</v>
      </c>
      <c r="C241" s="239" t="s">
        <v>592</v>
      </c>
      <c r="D241" s="239">
        <v>15000163</v>
      </c>
      <c r="E241" s="239" t="s">
        <v>451</v>
      </c>
      <c r="F241" s="240">
        <v>1470</v>
      </c>
      <c r="G241" s="239" t="s">
        <v>511</v>
      </c>
      <c r="H241" s="239" t="s">
        <v>512</v>
      </c>
      <c r="I241" s="239" t="s">
        <v>513</v>
      </c>
      <c r="J241" s="239" t="s">
        <v>560</v>
      </c>
      <c r="K241" s="241">
        <f t="shared" si="3"/>
        <v>22.35483870967742</v>
      </c>
      <c r="L241" s="242">
        <v>46228</v>
      </c>
    </row>
    <row r="242" spans="2:12" x14ac:dyDescent="0.3">
      <c r="B242" s="238" t="s">
        <v>443</v>
      </c>
      <c r="C242" s="239" t="s">
        <v>510</v>
      </c>
      <c r="D242" s="239">
        <v>15000343</v>
      </c>
      <c r="E242" s="239" t="s">
        <v>418</v>
      </c>
      <c r="F242" s="240">
        <v>4500</v>
      </c>
      <c r="G242" s="239" t="s">
        <v>511</v>
      </c>
      <c r="H242" s="239" t="s">
        <v>512</v>
      </c>
      <c r="I242" s="239" t="s">
        <v>513</v>
      </c>
      <c r="J242" s="239" t="s">
        <v>549</v>
      </c>
      <c r="K242" s="241">
        <f t="shared" si="3"/>
        <v>22.096774193548388</v>
      </c>
      <c r="L242" s="242">
        <v>46220</v>
      </c>
    </row>
    <row r="243" spans="2:12" x14ac:dyDescent="0.3">
      <c r="B243" s="238" t="s">
        <v>443</v>
      </c>
      <c r="C243" s="239" t="s">
        <v>592</v>
      </c>
      <c r="D243" s="239">
        <v>15000106</v>
      </c>
      <c r="E243" s="239" t="s">
        <v>368</v>
      </c>
      <c r="F243" s="240">
        <v>2350</v>
      </c>
      <c r="G243" s="239" t="s">
        <v>511</v>
      </c>
      <c r="H243" s="239" t="s">
        <v>512</v>
      </c>
      <c r="I243" s="239" t="s">
        <v>513</v>
      </c>
      <c r="J243" s="239" t="s">
        <v>609</v>
      </c>
      <c r="K243" s="241">
        <f t="shared" si="3"/>
        <v>20.741935483870968</v>
      </c>
      <c r="L243" s="242">
        <v>46178</v>
      </c>
    </row>
    <row r="244" spans="2:12" x14ac:dyDescent="0.3">
      <c r="B244" s="238" t="s">
        <v>443</v>
      </c>
      <c r="C244" s="239" t="s">
        <v>592</v>
      </c>
      <c r="D244" s="239">
        <v>15000106</v>
      </c>
      <c r="E244" s="239" t="s">
        <v>368</v>
      </c>
      <c r="F244" s="240">
        <v>2250</v>
      </c>
      <c r="G244" s="239" t="s">
        <v>511</v>
      </c>
      <c r="H244" s="239" t="s">
        <v>512</v>
      </c>
      <c r="I244" s="239" t="s">
        <v>513</v>
      </c>
      <c r="J244" s="239" t="s">
        <v>609</v>
      </c>
      <c r="K244" s="241">
        <f t="shared" si="3"/>
        <v>20.741935483870968</v>
      </c>
      <c r="L244" s="242">
        <v>46178</v>
      </c>
    </row>
    <row r="245" spans="2:12" x14ac:dyDescent="0.3">
      <c r="B245" s="238" t="s">
        <v>443</v>
      </c>
      <c r="C245" s="239" t="s">
        <v>592</v>
      </c>
      <c r="D245" s="239">
        <v>15000218</v>
      </c>
      <c r="E245" s="239" t="s">
        <v>291</v>
      </c>
      <c r="F245" s="240">
        <v>500</v>
      </c>
      <c r="G245" s="239" t="s">
        <v>511</v>
      </c>
      <c r="H245" s="239" t="s">
        <v>512</v>
      </c>
      <c r="I245" s="239" t="s">
        <v>513</v>
      </c>
      <c r="J245" s="239" t="s">
        <v>614</v>
      </c>
      <c r="K245" s="241">
        <f t="shared" si="3"/>
        <v>21.741935483870968</v>
      </c>
      <c r="L245" s="242">
        <v>46209</v>
      </c>
    </row>
    <row r="246" spans="2:12" x14ac:dyDescent="0.3">
      <c r="B246" s="238" t="s">
        <v>443</v>
      </c>
      <c r="C246" s="239" t="s">
        <v>592</v>
      </c>
      <c r="D246" s="239">
        <v>15000218</v>
      </c>
      <c r="E246" s="239" t="s">
        <v>291</v>
      </c>
      <c r="F246" s="240">
        <v>1800</v>
      </c>
      <c r="G246" s="239" t="s">
        <v>511</v>
      </c>
      <c r="H246" s="239" t="s">
        <v>512</v>
      </c>
      <c r="I246" s="239" t="s">
        <v>513</v>
      </c>
      <c r="J246" s="239" t="s">
        <v>614</v>
      </c>
      <c r="K246" s="241">
        <f t="shared" si="3"/>
        <v>21.741935483870968</v>
      </c>
      <c r="L246" s="242">
        <v>46209</v>
      </c>
    </row>
    <row r="247" spans="2:12" x14ac:dyDescent="0.3">
      <c r="B247" s="238" t="s">
        <v>443</v>
      </c>
      <c r="C247" s="239" t="s">
        <v>510</v>
      </c>
      <c r="D247" s="239">
        <v>15000208</v>
      </c>
      <c r="E247" s="239" t="s">
        <v>406</v>
      </c>
      <c r="F247" s="240">
        <v>4500</v>
      </c>
      <c r="G247" s="239" t="s">
        <v>511</v>
      </c>
      <c r="H247" s="239" t="s">
        <v>512</v>
      </c>
      <c r="I247" s="239" t="s">
        <v>513</v>
      </c>
      <c r="J247" s="239" t="s">
        <v>590</v>
      </c>
      <c r="K247" s="241">
        <f t="shared" si="3"/>
        <v>22.258064516129032</v>
      </c>
      <c r="L247" s="242">
        <v>46225</v>
      </c>
    </row>
    <row r="248" spans="2:12" x14ac:dyDescent="0.3">
      <c r="B248" s="238" t="s">
        <v>443</v>
      </c>
      <c r="C248" s="239" t="s">
        <v>510</v>
      </c>
      <c r="D248" s="239">
        <v>15000200</v>
      </c>
      <c r="E248" s="239" t="s">
        <v>230</v>
      </c>
      <c r="F248" s="240">
        <v>4950</v>
      </c>
      <c r="G248" s="239" t="s">
        <v>511</v>
      </c>
      <c r="H248" s="239" t="s">
        <v>512</v>
      </c>
      <c r="I248" s="239" t="s">
        <v>513</v>
      </c>
      <c r="J248" s="239" t="s">
        <v>615</v>
      </c>
      <c r="K248" s="241">
        <f t="shared" si="3"/>
        <v>22.35483870967742</v>
      </c>
      <c r="L248" s="242">
        <v>46228</v>
      </c>
    </row>
    <row r="249" spans="2:12" x14ac:dyDescent="0.3">
      <c r="B249" s="238" t="s">
        <v>443</v>
      </c>
      <c r="C249" s="239" t="s">
        <v>592</v>
      </c>
      <c r="D249" s="239">
        <v>15000106</v>
      </c>
      <c r="E249" s="239" t="s">
        <v>368</v>
      </c>
      <c r="F249" s="240">
        <v>2250</v>
      </c>
      <c r="G249" s="239" t="s">
        <v>511</v>
      </c>
      <c r="H249" s="239" t="s">
        <v>512</v>
      </c>
      <c r="I249" s="239" t="s">
        <v>513</v>
      </c>
      <c r="J249" s="239" t="s">
        <v>609</v>
      </c>
      <c r="K249" s="241">
        <f t="shared" si="3"/>
        <v>20.741935483870968</v>
      </c>
      <c r="L249" s="242">
        <v>46178</v>
      </c>
    </row>
    <row r="250" spans="2:12" x14ac:dyDescent="0.3">
      <c r="B250" s="238" t="s">
        <v>443</v>
      </c>
      <c r="C250" s="239" t="s">
        <v>592</v>
      </c>
      <c r="D250" s="239">
        <v>15000106</v>
      </c>
      <c r="E250" s="239" t="s">
        <v>368</v>
      </c>
      <c r="F250" s="240">
        <v>2250</v>
      </c>
      <c r="G250" s="239" t="s">
        <v>511</v>
      </c>
      <c r="H250" s="239" t="s">
        <v>512</v>
      </c>
      <c r="I250" s="239" t="s">
        <v>513</v>
      </c>
      <c r="J250" s="239" t="s">
        <v>609</v>
      </c>
      <c r="K250" s="241">
        <f t="shared" si="3"/>
        <v>20.741935483870968</v>
      </c>
      <c r="L250" s="242">
        <v>46178</v>
      </c>
    </row>
    <row r="251" spans="2:12" x14ac:dyDescent="0.3">
      <c r="B251" s="238" t="s">
        <v>443</v>
      </c>
      <c r="C251" s="239" t="s">
        <v>510</v>
      </c>
      <c r="D251" s="239">
        <v>15000179</v>
      </c>
      <c r="E251" s="239" t="s">
        <v>374</v>
      </c>
      <c r="F251" s="240">
        <v>4250</v>
      </c>
      <c r="G251" s="239" t="s">
        <v>511</v>
      </c>
      <c r="H251" s="239" t="s">
        <v>512</v>
      </c>
      <c r="I251" s="239" t="s">
        <v>513</v>
      </c>
      <c r="J251" s="239" t="s">
        <v>616</v>
      </c>
      <c r="K251" s="241">
        <f t="shared" si="3"/>
        <v>19.806451612903224</v>
      </c>
      <c r="L251" s="242">
        <v>46149</v>
      </c>
    </row>
    <row r="252" spans="2:12" x14ac:dyDescent="0.3">
      <c r="B252" s="238" t="s">
        <v>443</v>
      </c>
      <c r="C252" s="239" t="s">
        <v>510</v>
      </c>
      <c r="D252" s="239">
        <v>15000192</v>
      </c>
      <c r="E252" s="239" t="s">
        <v>349</v>
      </c>
      <c r="F252" s="240">
        <v>1200</v>
      </c>
      <c r="G252" s="239" t="s">
        <v>511</v>
      </c>
      <c r="H252" s="239" t="s">
        <v>512</v>
      </c>
      <c r="I252" s="239" t="s">
        <v>513</v>
      </c>
      <c r="J252" s="239" t="s">
        <v>613</v>
      </c>
      <c r="K252" s="241">
        <f t="shared" si="3"/>
        <v>17.774193548387096</v>
      </c>
      <c r="L252" s="242">
        <v>46086</v>
      </c>
    </row>
    <row r="253" spans="2:12" x14ac:dyDescent="0.3">
      <c r="B253" s="238" t="s">
        <v>443</v>
      </c>
      <c r="C253" s="239" t="s">
        <v>592</v>
      </c>
      <c r="D253" s="239">
        <v>15000218</v>
      </c>
      <c r="E253" s="239" t="s">
        <v>291</v>
      </c>
      <c r="F253" s="240">
        <v>1800</v>
      </c>
      <c r="G253" s="239" t="s">
        <v>511</v>
      </c>
      <c r="H253" s="239" t="s">
        <v>512</v>
      </c>
      <c r="I253" s="239" t="s">
        <v>513</v>
      </c>
      <c r="J253" s="239" t="s">
        <v>617</v>
      </c>
      <c r="K253" s="241">
        <f t="shared" si="3"/>
        <v>21.741935483870968</v>
      </c>
      <c r="L253" s="242">
        <v>46209</v>
      </c>
    </row>
    <row r="254" spans="2:12" x14ac:dyDescent="0.3">
      <c r="B254" s="238" t="s">
        <v>443</v>
      </c>
      <c r="C254" s="239" t="s">
        <v>592</v>
      </c>
      <c r="D254" s="239">
        <v>15000218</v>
      </c>
      <c r="E254" s="239" t="s">
        <v>291</v>
      </c>
      <c r="F254" s="240">
        <v>650</v>
      </c>
      <c r="G254" s="239" t="s">
        <v>511</v>
      </c>
      <c r="H254" s="239" t="s">
        <v>512</v>
      </c>
      <c r="I254" s="239" t="s">
        <v>513</v>
      </c>
      <c r="J254" s="239" t="s">
        <v>614</v>
      </c>
      <c r="K254" s="241">
        <f t="shared" si="3"/>
        <v>21.741935483870968</v>
      </c>
      <c r="L254" s="242">
        <v>46209</v>
      </c>
    </row>
    <row r="255" spans="2:12" x14ac:dyDescent="0.3">
      <c r="B255" s="238" t="s">
        <v>443</v>
      </c>
      <c r="C255" s="239" t="s">
        <v>510</v>
      </c>
      <c r="D255" s="239">
        <v>15000187</v>
      </c>
      <c r="E255" s="239" t="s">
        <v>367</v>
      </c>
      <c r="F255" s="240">
        <v>4500</v>
      </c>
      <c r="G255" s="239" t="s">
        <v>511</v>
      </c>
      <c r="H255" s="239" t="s">
        <v>512</v>
      </c>
      <c r="I255" s="239" t="s">
        <v>513</v>
      </c>
      <c r="J255" s="239" t="s">
        <v>553</v>
      </c>
      <c r="K255" s="241">
        <f t="shared" si="3"/>
        <v>21.870967741935484</v>
      </c>
      <c r="L255" s="242">
        <v>46213</v>
      </c>
    </row>
    <row r="256" spans="2:12" x14ac:dyDescent="0.3">
      <c r="B256" s="238" t="s">
        <v>443</v>
      </c>
      <c r="C256" s="239" t="s">
        <v>510</v>
      </c>
      <c r="D256" s="239">
        <v>15000208</v>
      </c>
      <c r="E256" s="239" t="s">
        <v>406</v>
      </c>
      <c r="F256" s="240">
        <v>4500</v>
      </c>
      <c r="G256" s="239" t="s">
        <v>511</v>
      </c>
      <c r="H256" s="239" t="s">
        <v>512</v>
      </c>
      <c r="I256" s="239" t="s">
        <v>513</v>
      </c>
      <c r="J256" s="239" t="s">
        <v>618</v>
      </c>
      <c r="K256" s="241">
        <f t="shared" si="3"/>
        <v>22.258064516129032</v>
      </c>
      <c r="L256" s="242">
        <v>46225</v>
      </c>
    </row>
    <row r="257" spans="2:12" x14ac:dyDescent="0.3">
      <c r="B257" s="238" t="s">
        <v>443</v>
      </c>
      <c r="C257" s="239" t="s">
        <v>510</v>
      </c>
      <c r="D257" s="239">
        <v>15000211</v>
      </c>
      <c r="E257" s="239" t="s">
        <v>313</v>
      </c>
      <c r="F257" s="240">
        <v>2050</v>
      </c>
      <c r="G257" s="239" t="s">
        <v>511</v>
      </c>
      <c r="H257" s="239" t="s">
        <v>512</v>
      </c>
      <c r="I257" s="239" t="s">
        <v>513</v>
      </c>
      <c r="J257" s="239" t="s">
        <v>619</v>
      </c>
      <c r="K257" s="241">
        <f t="shared" si="3"/>
        <v>21.387096774193548</v>
      </c>
      <c r="L257" s="242">
        <v>46198</v>
      </c>
    </row>
    <row r="258" spans="2:12" x14ac:dyDescent="0.3">
      <c r="B258" s="238" t="s">
        <v>462</v>
      </c>
      <c r="C258" s="239" t="s">
        <v>510</v>
      </c>
      <c r="D258" s="239">
        <v>15000051</v>
      </c>
      <c r="E258" s="239" t="s">
        <v>468</v>
      </c>
      <c r="F258" s="240">
        <v>160</v>
      </c>
      <c r="G258" s="239" t="s">
        <v>511</v>
      </c>
      <c r="H258" s="239" t="s">
        <v>512</v>
      </c>
      <c r="I258" s="239" t="s">
        <v>513</v>
      </c>
      <c r="J258" s="239" t="s">
        <v>620</v>
      </c>
      <c r="K258" s="241">
        <f t="shared" si="3"/>
        <v>22.483870967741936</v>
      </c>
      <c r="L258" s="242">
        <v>46232</v>
      </c>
    </row>
    <row r="259" spans="2:12" x14ac:dyDescent="0.3">
      <c r="B259" s="238" t="s">
        <v>443</v>
      </c>
      <c r="C259" s="239" t="s">
        <v>510</v>
      </c>
      <c r="D259" s="239">
        <v>15000158</v>
      </c>
      <c r="E259" s="239" t="s">
        <v>316</v>
      </c>
      <c r="F259" s="240">
        <v>6000</v>
      </c>
      <c r="G259" s="239" t="s">
        <v>511</v>
      </c>
      <c r="H259" s="239" t="s">
        <v>512</v>
      </c>
      <c r="I259" s="239" t="s">
        <v>513</v>
      </c>
      <c r="J259" s="239" t="s">
        <v>544</v>
      </c>
      <c r="K259" s="241">
        <f t="shared" si="3"/>
        <v>21.870967741935484</v>
      </c>
      <c r="L259" s="242">
        <v>46213</v>
      </c>
    </row>
    <row r="260" spans="2:12" x14ac:dyDescent="0.3">
      <c r="B260" s="238" t="s">
        <v>443</v>
      </c>
      <c r="C260" s="239" t="s">
        <v>510</v>
      </c>
      <c r="D260" s="239">
        <v>15000187</v>
      </c>
      <c r="E260" s="239" t="s">
        <v>367</v>
      </c>
      <c r="F260" s="240">
        <v>4500</v>
      </c>
      <c r="G260" s="239" t="s">
        <v>511</v>
      </c>
      <c r="H260" s="239" t="s">
        <v>512</v>
      </c>
      <c r="I260" s="239" t="s">
        <v>513</v>
      </c>
      <c r="J260" s="239" t="s">
        <v>553</v>
      </c>
      <c r="K260" s="241">
        <f t="shared" ref="K260:K323" si="4">(L260-$L$1)/31</f>
        <v>21.870967741935484</v>
      </c>
      <c r="L260" s="242">
        <v>46213</v>
      </c>
    </row>
    <row r="261" spans="2:12" x14ac:dyDescent="0.3">
      <c r="B261" s="238" t="s">
        <v>443</v>
      </c>
      <c r="C261" s="239" t="s">
        <v>510</v>
      </c>
      <c r="D261" s="239">
        <v>15000165</v>
      </c>
      <c r="E261" s="239" t="s">
        <v>452</v>
      </c>
      <c r="F261" s="240">
        <v>1470</v>
      </c>
      <c r="G261" s="239" t="s">
        <v>511</v>
      </c>
      <c r="H261" s="239" t="s">
        <v>512</v>
      </c>
      <c r="I261" s="239" t="s">
        <v>513</v>
      </c>
      <c r="J261" s="239" t="s">
        <v>621</v>
      </c>
      <c r="K261" s="241">
        <f t="shared" si="4"/>
        <v>22.322580645161292</v>
      </c>
      <c r="L261" s="242">
        <v>46227</v>
      </c>
    </row>
    <row r="262" spans="2:12" x14ac:dyDescent="0.3">
      <c r="B262" s="238" t="s">
        <v>443</v>
      </c>
      <c r="C262" s="239" t="s">
        <v>510</v>
      </c>
      <c r="D262" s="239">
        <v>15000192</v>
      </c>
      <c r="E262" s="239" t="s">
        <v>349</v>
      </c>
      <c r="F262" s="240">
        <v>1200</v>
      </c>
      <c r="G262" s="239" t="s">
        <v>511</v>
      </c>
      <c r="H262" s="239" t="s">
        <v>512</v>
      </c>
      <c r="I262" s="239" t="s">
        <v>513</v>
      </c>
      <c r="J262" s="239" t="s">
        <v>533</v>
      </c>
      <c r="K262" s="241">
        <f t="shared" si="4"/>
        <v>15.96774193548387</v>
      </c>
      <c r="L262" s="242">
        <v>46030</v>
      </c>
    </row>
    <row r="263" spans="2:12" x14ac:dyDescent="0.3">
      <c r="B263" s="238" t="s">
        <v>462</v>
      </c>
      <c r="C263" s="239" t="s">
        <v>510</v>
      </c>
      <c r="D263" s="239">
        <v>15000051</v>
      </c>
      <c r="E263" s="239" t="s">
        <v>468</v>
      </c>
      <c r="F263" s="240">
        <v>60</v>
      </c>
      <c r="G263" s="239" t="s">
        <v>511</v>
      </c>
      <c r="H263" s="239" t="s">
        <v>512</v>
      </c>
      <c r="I263" s="239" t="s">
        <v>513</v>
      </c>
      <c r="J263" s="239" t="s">
        <v>622</v>
      </c>
      <c r="K263" s="241">
        <f t="shared" si="4"/>
        <v>22.483870967741936</v>
      </c>
      <c r="L263" s="242">
        <v>46232</v>
      </c>
    </row>
    <row r="264" spans="2:12" x14ac:dyDescent="0.3">
      <c r="B264" s="238" t="s">
        <v>462</v>
      </c>
      <c r="C264" s="239" t="s">
        <v>510</v>
      </c>
      <c r="D264" s="239">
        <v>15000053</v>
      </c>
      <c r="E264" s="239" t="s">
        <v>478</v>
      </c>
      <c r="F264" s="240">
        <v>3000</v>
      </c>
      <c r="G264" s="239" t="s">
        <v>511</v>
      </c>
      <c r="H264" s="239" t="s">
        <v>512</v>
      </c>
      <c r="I264" s="239" t="s">
        <v>513</v>
      </c>
      <c r="J264" s="239" t="s">
        <v>623</v>
      </c>
      <c r="K264" s="241">
        <f t="shared" si="4"/>
        <v>20.322580645161292</v>
      </c>
      <c r="L264" s="242">
        <v>46165</v>
      </c>
    </row>
    <row r="265" spans="2:12" x14ac:dyDescent="0.3">
      <c r="B265" s="238" t="s">
        <v>443</v>
      </c>
      <c r="C265" s="239" t="s">
        <v>510</v>
      </c>
      <c r="D265" s="239">
        <v>15000180</v>
      </c>
      <c r="E265" s="239" t="s">
        <v>375</v>
      </c>
      <c r="F265" s="240">
        <v>2950</v>
      </c>
      <c r="G265" s="239" t="s">
        <v>511</v>
      </c>
      <c r="H265" s="239" t="s">
        <v>512</v>
      </c>
      <c r="I265" s="239" t="s">
        <v>513</v>
      </c>
      <c r="J265" s="239" t="s">
        <v>585</v>
      </c>
      <c r="K265" s="241">
        <f t="shared" si="4"/>
        <v>21.677419354838708</v>
      </c>
      <c r="L265" s="242">
        <v>46207</v>
      </c>
    </row>
    <row r="266" spans="2:12" x14ac:dyDescent="0.3">
      <c r="B266" s="238" t="s">
        <v>443</v>
      </c>
      <c r="C266" s="239" t="s">
        <v>510</v>
      </c>
      <c r="D266" s="239">
        <v>15000208</v>
      </c>
      <c r="E266" s="239" t="s">
        <v>406</v>
      </c>
      <c r="F266" s="240">
        <v>2550</v>
      </c>
      <c r="G266" s="239" t="s">
        <v>511</v>
      </c>
      <c r="H266" s="239" t="s">
        <v>512</v>
      </c>
      <c r="I266" s="239" t="s">
        <v>513</v>
      </c>
      <c r="J266" s="239" t="s">
        <v>618</v>
      </c>
      <c r="K266" s="241">
        <f t="shared" si="4"/>
        <v>22.258064516129032</v>
      </c>
      <c r="L266" s="242">
        <v>46225</v>
      </c>
    </row>
    <row r="267" spans="2:12" x14ac:dyDescent="0.3">
      <c r="B267" s="238" t="s">
        <v>443</v>
      </c>
      <c r="C267" s="239" t="s">
        <v>510</v>
      </c>
      <c r="D267" s="239">
        <v>15000192</v>
      </c>
      <c r="E267" s="239" t="s">
        <v>349</v>
      </c>
      <c r="F267" s="240">
        <v>1176</v>
      </c>
      <c r="G267" s="239" t="s">
        <v>511</v>
      </c>
      <c r="H267" s="239" t="s">
        <v>512</v>
      </c>
      <c r="I267" s="239" t="s">
        <v>513</v>
      </c>
      <c r="J267" s="239" t="s">
        <v>536</v>
      </c>
      <c r="K267" s="241">
        <f t="shared" si="4"/>
        <v>14.64516129032258</v>
      </c>
      <c r="L267" s="242">
        <v>45989</v>
      </c>
    </row>
    <row r="268" spans="2:12" x14ac:dyDescent="0.3">
      <c r="B268" s="238" t="s">
        <v>462</v>
      </c>
      <c r="C268" s="239" t="s">
        <v>510</v>
      </c>
      <c r="D268" s="239">
        <v>15000051</v>
      </c>
      <c r="E268" s="239" t="s">
        <v>468</v>
      </c>
      <c r="F268" s="240">
        <v>160</v>
      </c>
      <c r="G268" s="239" t="s">
        <v>511</v>
      </c>
      <c r="H268" s="239" t="s">
        <v>512</v>
      </c>
      <c r="I268" s="239" t="s">
        <v>513</v>
      </c>
      <c r="J268" s="239" t="s">
        <v>622</v>
      </c>
      <c r="K268" s="241">
        <f t="shared" si="4"/>
        <v>22.483870967741936</v>
      </c>
      <c r="L268" s="242">
        <v>46232</v>
      </c>
    </row>
    <row r="269" spans="2:12" x14ac:dyDescent="0.3">
      <c r="B269" s="238" t="s">
        <v>443</v>
      </c>
      <c r="C269" s="239" t="s">
        <v>510</v>
      </c>
      <c r="D269" s="239">
        <v>15000192</v>
      </c>
      <c r="E269" s="239" t="s">
        <v>349</v>
      </c>
      <c r="F269" s="240">
        <v>648</v>
      </c>
      <c r="G269" s="239" t="s">
        <v>511</v>
      </c>
      <c r="H269" s="239" t="s">
        <v>512</v>
      </c>
      <c r="I269" s="239" t="s">
        <v>513</v>
      </c>
      <c r="J269" s="239" t="s">
        <v>624</v>
      </c>
      <c r="K269" s="241">
        <f t="shared" si="4"/>
        <v>14.64516129032258</v>
      </c>
      <c r="L269" s="242">
        <v>45989</v>
      </c>
    </row>
    <row r="270" spans="2:12" x14ac:dyDescent="0.3">
      <c r="B270" s="238" t="s">
        <v>443</v>
      </c>
      <c r="C270" s="239" t="s">
        <v>510</v>
      </c>
      <c r="D270" s="239">
        <v>15000211</v>
      </c>
      <c r="E270" s="239" t="s">
        <v>313</v>
      </c>
      <c r="F270" s="240">
        <v>4500</v>
      </c>
      <c r="G270" s="239" t="s">
        <v>511</v>
      </c>
      <c r="H270" s="239" t="s">
        <v>512</v>
      </c>
      <c r="I270" s="239" t="s">
        <v>513</v>
      </c>
      <c r="J270" s="239" t="s">
        <v>619</v>
      </c>
      <c r="K270" s="241">
        <f t="shared" si="4"/>
        <v>21.387096774193548</v>
      </c>
      <c r="L270" s="242">
        <v>46198</v>
      </c>
    </row>
    <row r="271" spans="2:12" x14ac:dyDescent="0.3">
      <c r="B271" s="238" t="s">
        <v>443</v>
      </c>
      <c r="C271" s="239" t="s">
        <v>510</v>
      </c>
      <c r="D271" s="239">
        <v>15000191</v>
      </c>
      <c r="E271" s="239" t="s">
        <v>347</v>
      </c>
      <c r="F271" s="240">
        <v>3000</v>
      </c>
      <c r="G271" s="239" t="s">
        <v>511</v>
      </c>
      <c r="H271" s="239" t="s">
        <v>512</v>
      </c>
      <c r="I271" s="239" t="s">
        <v>513</v>
      </c>
      <c r="J271" s="239" t="s">
        <v>625</v>
      </c>
      <c r="K271" s="241">
        <f t="shared" si="4"/>
        <v>21.677419354838708</v>
      </c>
      <c r="L271" s="242">
        <v>46207</v>
      </c>
    </row>
    <row r="272" spans="2:12" x14ac:dyDescent="0.3">
      <c r="B272" s="238" t="s">
        <v>443</v>
      </c>
      <c r="C272" s="239" t="s">
        <v>510</v>
      </c>
      <c r="D272" s="239">
        <v>15000158</v>
      </c>
      <c r="E272" s="239" t="s">
        <v>316</v>
      </c>
      <c r="F272" s="240">
        <v>2300</v>
      </c>
      <c r="G272" s="239" t="s">
        <v>511</v>
      </c>
      <c r="H272" s="239" t="s">
        <v>512</v>
      </c>
      <c r="I272" s="239" t="s">
        <v>513</v>
      </c>
      <c r="J272" s="239" t="s">
        <v>544</v>
      </c>
      <c r="K272" s="241">
        <f t="shared" si="4"/>
        <v>21.870967741935484</v>
      </c>
      <c r="L272" s="242">
        <v>46213</v>
      </c>
    </row>
    <row r="273" spans="2:12" x14ac:dyDescent="0.3">
      <c r="B273" s="238" t="s">
        <v>443</v>
      </c>
      <c r="C273" s="239" t="s">
        <v>510</v>
      </c>
      <c r="D273" s="239">
        <v>15000161</v>
      </c>
      <c r="E273" s="239" t="s">
        <v>551</v>
      </c>
      <c r="F273" s="240">
        <v>1020</v>
      </c>
      <c r="G273" s="239" t="s">
        <v>511</v>
      </c>
      <c r="H273" s="239" t="s">
        <v>512</v>
      </c>
      <c r="I273" s="239" t="s">
        <v>513</v>
      </c>
      <c r="J273" s="239" t="s">
        <v>552</v>
      </c>
      <c r="K273" s="241">
        <f t="shared" si="4"/>
        <v>22.29032258064516</v>
      </c>
      <c r="L273" s="242">
        <v>46226</v>
      </c>
    </row>
    <row r="274" spans="2:12" x14ac:dyDescent="0.3">
      <c r="B274" s="238" t="s">
        <v>443</v>
      </c>
      <c r="C274" s="239" t="s">
        <v>510</v>
      </c>
      <c r="D274" s="239">
        <v>15000200</v>
      </c>
      <c r="E274" s="239" t="s">
        <v>230</v>
      </c>
      <c r="F274" s="240">
        <v>4500</v>
      </c>
      <c r="G274" s="239" t="s">
        <v>511</v>
      </c>
      <c r="H274" s="239" t="s">
        <v>512</v>
      </c>
      <c r="I274" s="239" t="s">
        <v>513</v>
      </c>
      <c r="J274" s="239" t="s">
        <v>515</v>
      </c>
      <c r="K274" s="241">
        <f t="shared" si="4"/>
        <v>22.35483870967742</v>
      </c>
      <c r="L274" s="242">
        <v>46228</v>
      </c>
    </row>
    <row r="275" spans="2:12" x14ac:dyDescent="0.3">
      <c r="B275" s="238" t="s">
        <v>443</v>
      </c>
      <c r="C275" s="239" t="s">
        <v>510</v>
      </c>
      <c r="D275" s="239">
        <v>15000163</v>
      </c>
      <c r="E275" s="239" t="s">
        <v>451</v>
      </c>
      <c r="F275" s="240">
        <v>1470</v>
      </c>
      <c r="G275" s="239" t="s">
        <v>511</v>
      </c>
      <c r="H275" s="239" t="s">
        <v>512</v>
      </c>
      <c r="I275" s="239" t="s">
        <v>513</v>
      </c>
      <c r="J275" s="239" t="s">
        <v>558</v>
      </c>
      <c r="K275" s="241">
        <f t="shared" si="4"/>
        <v>22.35483870967742</v>
      </c>
      <c r="L275" s="242">
        <v>46228</v>
      </c>
    </row>
    <row r="276" spans="2:12" x14ac:dyDescent="0.3">
      <c r="B276" s="238" t="s">
        <v>443</v>
      </c>
      <c r="C276" s="239" t="s">
        <v>510</v>
      </c>
      <c r="D276" s="239">
        <v>15000343</v>
      </c>
      <c r="E276" s="239" t="s">
        <v>418</v>
      </c>
      <c r="F276" s="240">
        <v>4500</v>
      </c>
      <c r="G276" s="239" t="s">
        <v>511</v>
      </c>
      <c r="H276" s="239" t="s">
        <v>512</v>
      </c>
      <c r="I276" s="239" t="s">
        <v>513</v>
      </c>
      <c r="J276" s="239" t="s">
        <v>534</v>
      </c>
      <c r="K276" s="241">
        <f t="shared" si="4"/>
        <v>22.096774193548388</v>
      </c>
      <c r="L276" s="242">
        <v>46220</v>
      </c>
    </row>
    <row r="277" spans="2:12" x14ac:dyDescent="0.3">
      <c r="B277" s="238" t="s">
        <v>443</v>
      </c>
      <c r="C277" s="239" t="s">
        <v>510</v>
      </c>
      <c r="D277" s="239">
        <v>15000163</v>
      </c>
      <c r="E277" s="239" t="s">
        <v>451</v>
      </c>
      <c r="F277" s="240">
        <v>1470</v>
      </c>
      <c r="G277" s="239" t="s">
        <v>511</v>
      </c>
      <c r="H277" s="239" t="s">
        <v>512</v>
      </c>
      <c r="I277" s="239" t="s">
        <v>513</v>
      </c>
      <c r="J277" s="239" t="s">
        <v>558</v>
      </c>
      <c r="K277" s="241">
        <f t="shared" si="4"/>
        <v>22.35483870967742</v>
      </c>
      <c r="L277" s="242">
        <v>46228</v>
      </c>
    </row>
    <row r="278" spans="2:12" x14ac:dyDescent="0.3">
      <c r="B278" s="238" t="s">
        <v>443</v>
      </c>
      <c r="C278" s="239" t="s">
        <v>510</v>
      </c>
      <c r="D278" s="239">
        <v>15000192</v>
      </c>
      <c r="E278" s="239" t="s">
        <v>349</v>
      </c>
      <c r="F278" s="240">
        <v>1200</v>
      </c>
      <c r="G278" s="239" t="s">
        <v>511</v>
      </c>
      <c r="H278" s="239" t="s">
        <v>512</v>
      </c>
      <c r="I278" s="239" t="s">
        <v>513</v>
      </c>
      <c r="J278" s="239" t="s">
        <v>626</v>
      </c>
      <c r="K278" s="241">
        <f t="shared" si="4"/>
        <v>17.774193548387096</v>
      </c>
      <c r="L278" s="242">
        <v>46086</v>
      </c>
    </row>
    <row r="279" spans="2:12" x14ac:dyDescent="0.3">
      <c r="B279" s="238" t="s">
        <v>443</v>
      </c>
      <c r="C279" s="239" t="s">
        <v>510</v>
      </c>
      <c r="D279" s="239">
        <v>15000343</v>
      </c>
      <c r="E279" s="239" t="s">
        <v>418</v>
      </c>
      <c r="F279" s="240">
        <v>4500</v>
      </c>
      <c r="G279" s="239" t="s">
        <v>511</v>
      </c>
      <c r="H279" s="239" t="s">
        <v>512</v>
      </c>
      <c r="I279" s="239" t="s">
        <v>513</v>
      </c>
      <c r="J279" s="239" t="s">
        <v>627</v>
      </c>
      <c r="K279" s="241">
        <f t="shared" si="4"/>
        <v>22.096774193548388</v>
      </c>
      <c r="L279" s="242">
        <v>46220</v>
      </c>
    </row>
    <row r="280" spans="2:12" x14ac:dyDescent="0.3">
      <c r="B280" s="238" t="s">
        <v>443</v>
      </c>
      <c r="C280" s="239" t="s">
        <v>510</v>
      </c>
      <c r="D280" s="239">
        <v>15000191</v>
      </c>
      <c r="E280" s="239" t="s">
        <v>347</v>
      </c>
      <c r="F280" s="240">
        <v>3000</v>
      </c>
      <c r="G280" s="239" t="s">
        <v>511</v>
      </c>
      <c r="H280" s="239" t="s">
        <v>512</v>
      </c>
      <c r="I280" s="239" t="s">
        <v>513</v>
      </c>
      <c r="J280" s="239" t="s">
        <v>563</v>
      </c>
      <c r="K280" s="241">
        <f t="shared" si="4"/>
        <v>21.677419354838708</v>
      </c>
      <c r="L280" s="242">
        <v>46207</v>
      </c>
    </row>
    <row r="281" spans="2:12" x14ac:dyDescent="0.3">
      <c r="B281" s="238" t="s">
        <v>443</v>
      </c>
      <c r="C281" s="239" t="s">
        <v>510</v>
      </c>
      <c r="D281" s="239">
        <v>15000163</v>
      </c>
      <c r="E281" s="239" t="s">
        <v>451</v>
      </c>
      <c r="F281" s="240">
        <v>1470</v>
      </c>
      <c r="G281" s="239" t="s">
        <v>511</v>
      </c>
      <c r="H281" s="239" t="s">
        <v>512</v>
      </c>
      <c r="I281" s="239" t="s">
        <v>513</v>
      </c>
      <c r="J281" s="239" t="s">
        <v>559</v>
      </c>
      <c r="K281" s="241">
        <f t="shared" si="4"/>
        <v>22.35483870967742</v>
      </c>
      <c r="L281" s="242">
        <v>46228</v>
      </c>
    </row>
    <row r="282" spans="2:12" x14ac:dyDescent="0.3">
      <c r="B282" s="238" t="s">
        <v>443</v>
      </c>
      <c r="C282" s="239" t="s">
        <v>510</v>
      </c>
      <c r="D282" s="239">
        <v>15000191</v>
      </c>
      <c r="E282" s="239" t="s">
        <v>347</v>
      </c>
      <c r="F282" s="240">
        <v>1700</v>
      </c>
      <c r="G282" s="239" t="s">
        <v>511</v>
      </c>
      <c r="H282" s="239" t="s">
        <v>512</v>
      </c>
      <c r="I282" s="239" t="s">
        <v>513</v>
      </c>
      <c r="J282" s="239" t="s">
        <v>572</v>
      </c>
      <c r="K282" s="241">
        <f t="shared" si="4"/>
        <v>21.677419354838708</v>
      </c>
      <c r="L282" s="242">
        <v>46207</v>
      </c>
    </row>
    <row r="283" spans="2:12" x14ac:dyDescent="0.3">
      <c r="B283" s="238" t="s">
        <v>443</v>
      </c>
      <c r="C283" s="239" t="s">
        <v>510</v>
      </c>
      <c r="D283" s="239">
        <v>15000200</v>
      </c>
      <c r="E283" s="239" t="s">
        <v>230</v>
      </c>
      <c r="F283" s="240">
        <v>4500</v>
      </c>
      <c r="G283" s="239" t="s">
        <v>511</v>
      </c>
      <c r="H283" s="239" t="s">
        <v>512</v>
      </c>
      <c r="I283" s="239" t="s">
        <v>513</v>
      </c>
      <c r="J283" s="239" t="s">
        <v>522</v>
      </c>
      <c r="K283" s="241">
        <f t="shared" si="4"/>
        <v>22.35483870967742</v>
      </c>
      <c r="L283" s="242">
        <v>46228</v>
      </c>
    </row>
    <row r="284" spans="2:12" x14ac:dyDescent="0.3">
      <c r="B284" s="238" t="s">
        <v>443</v>
      </c>
      <c r="C284" s="239" t="s">
        <v>510</v>
      </c>
      <c r="D284" s="239">
        <v>15000200</v>
      </c>
      <c r="E284" s="239" t="s">
        <v>230</v>
      </c>
      <c r="F284" s="240">
        <v>4500</v>
      </c>
      <c r="G284" s="239" t="s">
        <v>511</v>
      </c>
      <c r="H284" s="239" t="s">
        <v>512</v>
      </c>
      <c r="I284" s="239" t="s">
        <v>513</v>
      </c>
      <c r="J284" s="239" t="s">
        <v>555</v>
      </c>
      <c r="K284" s="241">
        <f t="shared" si="4"/>
        <v>22.35483870967742</v>
      </c>
      <c r="L284" s="242">
        <v>46228</v>
      </c>
    </row>
    <row r="285" spans="2:12" x14ac:dyDescent="0.3">
      <c r="B285" s="238" t="s">
        <v>443</v>
      </c>
      <c r="C285" s="239" t="s">
        <v>510</v>
      </c>
      <c r="D285" s="239">
        <v>15000192</v>
      </c>
      <c r="E285" s="239" t="s">
        <v>349</v>
      </c>
      <c r="F285" s="240">
        <v>720</v>
      </c>
      <c r="G285" s="239" t="s">
        <v>511</v>
      </c>
      <c r="H285" s="239" t="s">
        <v>512</v>
      </c>
      <c r="I285" s="239" t="s">
        <v>513</v>
      </c>
      <c r="J285" s="239" t="s">
        <v>536</v>
      </c>
      <c r="K285" s="241">
        <f t="shared" si="4"/>
        <v>14.64516129032258</v>
      </c>
      <c r="L285" s="242">
        <v>45989</v>
      </c>
    </row>
    <row r="286" spans="2:12" x14ac:dyDescent="0.3">
      <c r="B286" s="238" t="s">
        <v>443</v>
      </c>
      <c r="C286" s="239" t="s">
        <v>510</v>
      </c>
      <c r="D286" s="239">
        <v>15000187</v>
      </c>
      <c r="E286" s="239" t="s">
        <v>367</v>
      </c>
      <c r="F286" s="240">
        <v>2950</v>
      </c>
      <c r="G286" s="239" t="s">
        <v>511</v>
      </c>
      <c r="H286" s="239" t="s">
        <v>512</v>
      </c>
      <c r="I286" s="239" t="s">
        <v>513</v>
      </c>
      <c r="J286" s="239" t="s">
        <v>553</v>
      </c>
      <c r="K286" s="241">
        <f t="shared" si="4"/>
        <v>21.870967741935484</v>
      </c>
      <c r="L286" s="242">
        <v>46213</v>
      </c>
    </row>
    <row r="287" spans="2:12" x14ac:dyDescent="0.3">
      <c r="B287" s="238" t="s">
        <v>443</v>
      </c>
      <c r="C287" s="239" t="s">
        <v>510</v>
      </c>
      <c r="D287" s="239">
        <v>15000163</v>
      </c>
      <c r="E287" s="239" t="s">
        <v>451</v>
      </c>
      <c r="F287" s="240">
        <v>810</v>
      </c>
      <c r="G287" s="239" t="s">
        <v>511</v>
      </c>
      <c r="H287" s="239" t="s">
        <v>512</v>
      </c>
      <c r="I287" s="239" t="s">
        <v>513</v>
      </c>
      <c r="J287" s="239" t="s">
        <v>558</v>
      </c>
      <c r="K287" s="241">
        <f t="shared" si="4"/>
        <v>22.35483870967742</v>
      </c>
      <c r="L287" s="242">
        <v>46228</v>
      </c>
    </row>
    <row r="288" spans="2:12" x14ac:dyDescent="0.3">
      <c r="B288" s="238" t="s">
        <v>443</v>
      </c>
      <c r="C288" s="239" t="s">
        <v>510</v>
      </c>
      <c r="D288" s="239">
        <v>15000200</v>
      </c>
      <c r="E288" s="239" t="s">
        <v>230</v>
      </c>
      <c r="F288" s="240">
        <v>800</v>
      </c>
      <c r="G288" s="239" t="s">
        <v>511</v>
      </c>
      <c r="H288" s="239" t="s">
        <v>512</v>
      </c>
      <c r="I288" s="239" t="s">
        <v>513</v>
      </c>
      <c r="J288" s="239" t="s">
        <v>565</v>
      </c>
      <c r="K288" s="241">
        <f t="shared" si="4"/>
        <v>22.35483870967742</v>
      </c>
      <c r="L288" s="242">
        <v>46228</v>
      </c>
    </row>
    <row r="289" spans="2:12" x14ac:dyDescent="0.3">
      <c r="B289" s="238" t="s">
        <v>443</v>
      </c>
      <c r="C289" s="239" t="s">
        <v>510</v>
      </c>
      <c r="D289" s="239">
        <v>15000192</v>
      </c>
      <c r="E289" s="239" t="s">
        <v>349</v>
      </c>
      <c r="F289" s="240">
        <v>1200</v>
      </c>
      <c r="G289" s="239" t="s">
        <v>511</v>
      </c>
      <c r="H289" s="239" t="s">
        <v>512</v>
      </c>
      <c r="I289" s="239" t="s">
        <v>513</v>
      </c>
      <c r="J289" s="239" t="s">
        <v>613</v>
      </c>
      <c r="K289" s="241">
        <f t="shared" si="4"/>
        <v>17.774193548387096</v>
      </c>
      <c r="L289" s="242">
        <v>46086</v>
      </c>
    </row>
    <row r="290" spans="2:12" x14ac:dyDescent="0.3">
      <c r="B290" s="238" t="s">
        <v>443</v>
      </c>
      <c r="C290" s="239" t="s">
        <v>510</v>
      </c>
      <c r="D290" s="239">
        <v>15000364</v>
      </c>
      <c r="E290" s="239" t="s">
        <v>492</v>
      </c>
      <c r="F290" s="240">
        <v>4500</v>
      </c>
      <c r="G290" s="239" t="s">
        <v>511</v>
      </c>
      <c r="H290" s="239" t="s">
        <v>512</v>
      </c>
      <c r="I290" s="239" t="s">
        <v>513</v>
      </c>
      <c r="J290" s="239" t="s">
        <v>517</v>
      </c>
      <c r="K290" s="241">
        <f t="shared" si="4"/>
        <v>17.35483870967742</v>
      </c>
      <c r="L290" s="242">
        <v>46073</v>
      </c>
    </row>
    <row r="291" spans="2:12" x14ac:dyDescent="0.3">
      <c r="B291" s="238" t="s">
        <v>443</v>
      </c>
      <c r="C291" s="239" t="s">
        <v>510</v>
      </c>
      <c r="D291" s="239">
        <v>15000393</v>
      </c>
      <c r="E291" s="239" t="s">
        <v>419</v>
      </c>
      <c r="F291" s="240">
        <v>500</v>
      </c>
      <c r="G291" s="239" t="s">
        <v>511</v>
      </c>
      <c r="H291" s="239" t="s">
        <v>512</v>
      </c>
      <c r="I291" s="239" t="s">
        <v>513</v>
      </c>
      <c r="J291" s="239" t="s">
        <v>628</v>
      </c>
      <c r="K291" s="241">
        <f t="shared" si="4"/>
        <v>20.741935483870968</v>
      </c>
      <c r="L291" s="242">
        <v>46178</v>
      </c>
    </row>
    <row r="292" spans="2:12" x14ac:dyDescent="0.3">
      <c r="B292" s="238" t="s">
        <v>443</v>
      </c>
      <c r="C292" s="239" t="s">
        <v>510</v>
      </c>
      <c r="D292" s="239">
        <v>15000211</v>
      </c>
      <c r="E292" s="239" t="s">
        <v>313</v>
      </c>
      <c r="F292" s="240">
        <v>4500</v>
      </c>
      <c r="G292" s="239" t="s">
        <v>511</v>
      </c>
      <c r="H292" s="239" t="s">
        <v>512</v>
      </c>
      <c r="I292" s="239" t="s">
        <v>513</v>
      </c>
      <c r="J292" s="239" t="s">
        <v>619</v>
      </c>
      <c r="K292" s="241">
        <f t="shared" si="4"/>
        <v>21.387096774193548</v>
      </c>
      <c r="L292" s="242">
        <v>46198</v>
      </c>
    </row>
    <row r="293" spans="2:12" x14ac:dyDescent="0.3">
      <c r="B293" s="238" t="s">
        <v>443</v>
      </c>
      <c r="C293" s="239" t="s">
        <v>510</v>
      </c>
      <c r="D293" s="239">
        <v>15000191</v>
      </c>
      <c r="E293" s="239" t="s">
        <v>347</v>
      </c>
      <c r="F293" s="240">
        <v>1600</v>
      </c>
      <c r="G293" s="239" t="s">
        <v>511</v>
      </c>
      <c r="H293" s="239" t="s">
        <v>512</v>
      </c>
      <c r="I293" s="239" t="s">
        <v>513</v>
      </c>
      <c r="J293" s="239" t="s">
        <v>625</v>
      </c>
      <c r="K293" s="241">
        <f t="shared" si="4"/>
        <v>21.677419354838708</v>
      </c>
      <c r="L293" s="242">
        <v>46207</v>
      </c>
    </row>
    <row r="294" spans="2:12" x14ac:dyDescent="0.3">
      <c r="B294" s="238" t="s">
        <v>443</v>
      </c>
      <c r="C294" s="239" t="s">
        <v>510</v>
      </c>
      <c r="D294" s="239">
        <v>15000200</v>
      </c>
      <c r="E294" s="239" t="s">
        <v>230</v>
      </c>
      <c r="F294" s="240">
        <v>750</v>
      </c>
      <c r="G294" s="239" t="s">
        <v>511</v>
      </c>
      <c r="H294" s="239" t="s">
        <v>512</v>
      </c>
      <c r="I294" s="239" t="s">
        <v>513</v>
      </c>
      <c r="J294" s="239" t="s">
        <v>555</v>
      </c>
      <c r="K294" s="241">
        <f t="shared" si="4"/>
        <v>22.35483870967742</v>
      </c>
      <c r="L294" s="242">
        <v>46228</v>
      </c>
    </row>
    <row r="295" spans="2:12" x14ac:dyDescent="0.3">
      <c r="B295" s="238" t="s">
        <v>443</v>
      </c>
      <c r="C295" s="239" t="s">
        <v>510</v>
      </c>
      <c r="D295" s="239">
        <v>15000187</v>
      </c>
      <c r="E295" s="239" t="s">
        <v>367</v>
      </c>
      <c r="F295" s="240">
        <v>2300</v>
      </c>
      <c r="G295" s="239" t="s">
        <v>511</v>
      </c>
      <c r="H295" s="239" t="s">
        <v>512</v>
      </c>
      <c r="I295" s="239" t="s">
        <v>513</v>
      </c>
      <c r="J295" s="239" t="s">
        <v>629</v>
      </c>
      <c r="K295" s="241">
        <f t="shared" si="4"/>
        <v>21.419354838709676</v>
      </c>
      <c r="L295" s="242">
        <v>46199</v>
      </c>
    </row>
    <row r="296" spans="2:12" x14ac:dyDescent="0.3">
      <c r="B296" s="238" t="s">
        <v>443</v>
      </c>
      <c r="C296" s="239" t="s">
        <v>510</v>
      </c>
      <c r="D296" s="239">
        <v>15000165</v>
      </c>
      <c r="E296" s="239" t="s">
        <v>452</v>
      </c>
      <c r="F296" s="240">
        <v>1020</v>
      </c>
      <c r="G296" s="239" t="s">
        <v>511</v>
      </c>
      <c r="H296" s="239" t="s">
        <v>512</v>
      </c>
      <c r="I296" s="239" t="s">
        <v>513</v>
      </c>
      <c r="J296" s="239" t="s">
        <v>621</v>
      </c>
      <c r="K296" s="241">
        <f t="shared" si="4"/>
        <v>22.322580645161292</v>
      </c>
      <c r="L296" s="242">
        <v>46227</v>
      </c>
    </row>
    <row r="297" spans="2:12" x14ac:dyDescent="0.3">
      <c r="B297" s="238" t="s">
        <v>443</v>
      </c>
      <c r="C297" s="239" t="s">
        <v>510</v>
      </c>
      <c r="D297" s="239">
        <v>15000200</v>
      </c>
      <c r="E297" s="239" t="s">
        <v>230</v>
      </c>
      <c r="F297" s="240">
        <v>3200</v>
      </c>
      <c r="G297" s="239" t="s">
        <v>511</v>
      </c>
      <c r="H297" s="239" t="s">
        <v>512</v>
      </c>
      <c r="I297" s="239" t="s">
        <v>513</v>
      </c>
      <c r="J297" s="239" t="s">
        <v>578</v>
      </c>
      <c r="K297" s="241">
        <f t="shared" si="4"/>
        <v>22.35483870967742</v>
      </c>
      <c r="L297" s="242">
        <v>46228</v>
      </c>
    </row>
    <row r="298" spans="2:12" x14ac:dyDescent="0.3">
      <c r="B298" s="238" t="s">
        <v>443</v>
      </c>
      <c r="C298" s="239" t="s">
        <v>510</v>
      </c>
      <c r="D298" s="239">
        <v>15000165</v>
      </c>
      <c r="E298" s="239" t="s">
        <v>452</v>
      </c>
      <c r="F298" s="240">
        <v>990</v>
      </c>
      <c r="G298" s="239" t="s">
        <v>511</v>
      </c>
      <c r="H298" s="239" t="s">
        <v>512</v>
      </c>
      <c r="I298" s="239" t="s">
        <v>513</v>
      </c>
      <c r="J298" s="239" t="s">
        <v>630</v>
      </c>
      <c r="K298" s="241">
        <f t="shared" si="4"/>
        <v>22.322580645161292</v>
      </c>
      <c r="L298" s="242">
        <v>46227</v>
      </c>
    </row>
    <row r="299" spans="2:12" x14ac:dyDescent="0.3">
      <c r="B299" s="238" t="s">
        <v>443</v>
      </c>
      <c r="C299" s="239" t="s">
        <v>510</v>
      </c>
      <c r="D299" s="239">
        <v>15000393</v>
      </c>
      <c r="E299" s="239" t="s">
        <v>419</v>
      </c>
      <c r="F299" s="240">
        <v>1700</v>
      </c>
      <c r="G299" s="239" t="s">
        <v>511</v>
      </c>
      <c r="H299" s="239" t="s">
        <v>512</v>
      </c>
      <c r="I299" s="239" t="s">
        <v>513</v>
      </c>
      <c r="J299" s="239" t="s">
        <v>631</v>
      </c>
      <c r="K299" s="241">
        <f t="shared" si="4"/>
        <v>20.806451612903224</v>
      </c>
      <c r="L299" s="242">
        <v>46180</v>
      </c>
    </row>
    <row r="300" spans="2:12" x14ac:dyDescent="0.3">
      <c r="B300" s="238" t="s">
        <v>443</v>
      </c>
      <c r="C300" s="239" t="s">
        <v>510</v>
      </c>
      <c r="D300" s="239">
        <v>15000200</v>
      </c>
      <c r="E300" s="239" t="s">
        <v>230</v>
      </c>
      <c r="F300" s="240">
        <v>450</v>
      </c>
      <c r="G300" s="239" t="s">
        <v>511</v>
      </c>
      <c r="H300" s="239" t="s">
        <v>512</v>
      </c>
      <c r="I300" s="239" t="s">
        <v>513</v>
      </c>
      <c r="J300" s="239" t="s">
        <v>632</v>
      </c>
      <c r="K300" s="241">
        <f t="shared" si="4"/>
        <v>22.35483870967742</v>
      </c>
      <c r="L300" s="242">
        <v>46228</v>
      </c>
    </row>
    <row r="301" spans="2:12" x14ac:dyDescent="0.3">
      <c r="B301" s="238" t="s">
        <v>443</v>
      </c>
      <c r="C301" s="239" t="s">
        <v>510</v>
      </c>
      <c r="D301" s="239">
        <v>15000191</v>
      </c>
      <c r="E301" s="239" t="s">
        <v>347</v>
      </c>
      <c r="F301" s="240">
        <v>3000</v>
      </c>
      <c r="G301" s="239" t="s">
        <v>511</v>
      </c>
      <c r="H301" s="239" t="s">
        <v>512</v>
      </c>
      <c r="I301" s="239" t="s">
        <v>513</v>
      </c>
      <c r="J301" s="239" t="s">
        <v>572</v>
      </c>
      <c r="K301" s="241">
        <f t="shared" si="4"/>
        <v>21.677419354838708</v>
      </c>
      <c r="L301" s="242">
        <v>46207</v>
      </c>
    </row>
    <row r="302" spans="2:12" x14ac:dyDescent="0.3">
      <c r="B302" s="238" t="s">
        <v>462</v>
      </c>
      <c r="C302" s="239" t="s">
        <v>510</v>
      </c>
      <c r="D302" s="239">
        <v>15000051</v>
      </c>
      <c r="E302" s="239" t="s">
        <v>468</v>
      </c>
      <c r="F302" s="240">
        <v>160</v>
      </c>
      <c r="G302" s="239" t="s">
        <v>511</v>
      </c>
      <c r="H302" s="239" t="s">
        <v>512</v>
      </c>
      <c r="I302" s="239" t="s">
        <v>513</v>
      </c>
      <c r="J302" s="239" t="s">
        <v>556</v>
      </c>
      <c r="K302" s="241">
        <f t="shared" si="4"/>
        <v>22.483870967741936</v>
      </c>
      <c r="L302" s="242">
        <v>46232</v>
      </c>
    </row>
    <row r="303" spans="2:12" x14ac:dyDescent="0.3">
      <c r="B303" s="238" t="s">
        <v>443</v>
      </c>
      <c r="C303" s="239" t="s">
        <v>510</v>
      </c>
      <c r="D303" s="239">
        <v>15000165</v>
      </c>
      <c r="E303" s="239" t="s">
        <v>452</v>
      </c>
      <c r="F303" s="240">
        <v>1470</v>
      </c>
      <c r="G303" s="239" t="s">
        <v>511</v>
      </c>
      <c r="H303" s="239" t="s">
        <v>512</v>
      </c>
      <c r="I303" s="239" t="s">
        <v>513</v>
      </c>
      <c r="J303" s="239" t="s">
        <v>630</v>
      </c>
      <c r="K303" s="241">
        <f t="shared" si="4"/>
        <v>22.322580645161292</v>
      </c>
      <c r="L303" s="242">
        <v>46227</v>
      </c>
    </row>
    <row r="304" spans="2:12" x14ac:dyDescent="0.3">
      <c r="B304" s="238" t="s">
        <v>443</v>
      </c>
      <c r="C304" s="239" t="s">
        <v>510</v>
      </c>
      <c r="D304" s="239">
        <v>15000163</v>
      </c>
      <c r="E304" s="239" t="s">
        <v>451</v>
      </c>
      <c r="F304" s="240">
        <v>840</v>
      </c>
      <c r="G304" s="239" t="s">
        <v>511</v>
      </c>
      <c r="H304" s="239" t="s">
        <v>512</v>
      </c>
      <c r="I304" s="239" t="s">
        <v>513</v>
      </c>
      <c r="J304" s="239" t="s">
        <v>559</v>
      </c>
      <c r="K304" s="241">
        <f t="shared" si="4"/>
        <v>22.35483870967742</v>
      </c>
      <c r="L304" s="242">
        <v>46228</v>
      </c>
    </row>
    <row r="305" spans="2:12" x14ac:dyDescent="0.3">
      <c r="B305" s="238" t="s">
        <v>443</v>
      </c>
      <c r="C305" s="239" t="s">
        <v>510</v>
      </c>
      <c r="D305" s="239">
        <v>15000158</v>
      </c>
      <c r="E305" s="239" t="s">
        <v>316</v>
      </c>
      <c r="F305" s="240">
        <v>2600</v>
      </c>
      <c r="G305" s="239" t="s">
        <v>511</v>
      </c>
      <c r="H305" s="239" t="s">
        <v>512</v>
      </c>
      <c r="I305" s="239" t="s">
        <v>513</v>
      </c>
      <c r="J305" s="239" t="s">
        <v>544</v>
      </c>
      <c r="K305" s="241">
        <f t="shared" si="4"/>
        <v>21.870967741935484</v>
      </c>
      <c r="L305" s="242">
        <v>46213</v>
      </c>
    </row>
    <row r="306" spans="2:12" x14ac:dyDescent="0.3">
      <c r="B306" s="238" t="s">
        <v>462</v>
      </c>
      <c r="C306" s="239" t="s">
        <v>510</v>
      </c>
      <c r="D306" s="239">
        <v>15000054</v>
      </c>
      <c r="E306" s="239" t="s">
        <v>479</v>
      </c>
      <c r="F306" s="240">
        <v>50</v>
      </c>
      <c r="G306" s="239" t="s">
        <v>511</v>
      </c>
      <c r="H306" s="239" t="s">
        <v>512</v>
      </c>
      <c r="I306" s="239" t="s">
        <v>513</v>
      </c>
      <c r="J306" s="239" t="s">
        <v>633</v>
      </c>
      <c r="K306" s="241">
        <f t="shared" si="4"/>
        <v>20.258064516129032</v>
      </c>
      <c r="L306" s="242">
        <v>46163</v>
      </c>
    </row>
    <row r="307" spans="2:12" x14ac:dyDescent="0.3">
      <c r="B307" s="238" t="s">
        <v>443</v>
      </c>
      <c r="C307" s="239" t="s">
        <v>510</v>
      </c>
      <c r="D307" s="239">
        <v>15000187</v>
      </c>
      <c r="E307" s="239" t="s">
        <v>367</v>
      </c>
      <c r="F307" s="240">
        <v>4500</v>
      </c>
      <c r="G307" s="239" t="s">
        <v>511</v>
      </c>
      <c r="H307" s="239" t="s">
        <v>512</v>
      </c>
      <c r="I307" s="239" t="s">
        <v>513</v>
      </c>
      <c r="J307" s="239" t="s">
        <v>629</v>
      </c>
      <c r="K307" s="241">
        <f t="shared" si="4"/>
        <v>21.419354838709676</v>
      </c>
      <c r="L307" s="242">
        <v>46199</v>
      </c>
    </row>
    <row r="308" spans="2:12" x14ac:dyDescent="0.3">
      <c r="B308" s="238" t="s">
        <v>443</v>
      </c>
      <c r="C308" s="239" t="s">
        <v>510</v>
      </c>
      <c r="D308" s="239">
        <v>15000343</v>
      </c>
      <c r="E308" s="239" t="s">
        <v>418</v>
      </c>
      <c r="F308" s="240">
        <v>4500</v>
      </c>
      <c r="G308" s="239" t="s">
        <v>511</v>
      </c>
      <c r="H308" s="239" t="s">
        <v>512</v>
      </c>
      <c r="I308" s="239" t="s">
        <v>513</v>
      </c>
      <c r="J308" s="239" t="s">
        <v>627</v>
      </c>
      <c r="K308" s="241">
        <f t="shared" si="4"/>
        <v>22.096774193548388</v>
      </c>
      <c r="L308" s="242">
        <v>46220</v>
      </c>
    </row>
    <row r="309" spans="2:12" x14ac:dyDescent="0.3">
      <c r="B309" s="238" t="s">
        <v>443</v>
      </c>
      <c r="C309" s="239" t="s">
        <v>510</v>
      </c>
      <c r="D309" s="239">
        <v>15000192</v>
      </c>
      <c r="E309" s="239" t="s">
        <v>349</v>
      </c>
      <c r="F309" s="240">
        <v>1200</v>
      </c>
      <c r="G309" s="239" t="s">
        <v>511</v>
      </c>
      <c r="H309" s="239" t="s">
        <v>512</v>
      </c>
      <c r="I309" s="239" t="s">
        <v>513</v>
      </c>
      <c r="J309" s="239" t="s">
        <v>634</v>
      </c>
      <c r="K309" s="241">
        <f t="shared" si="4"/>
        <v>15.96774193548387</v>
      </c>
      <c r="L309" s="242">
        <v>46030</v>
      </c>
    </row>
    <row r="310" spans="2:12" x14ac:dyDescent="0.3">
      <c r="B310" s="238" t="s">
        <v>443</v>
      </c>
      <c r="C310" s="239" t="s">
        <v>510</v>
      </c>
      <c r="D310" s="239">
        <v>15000200</v>
      </c>
      <c r="E310" s="239" t="s">
        <v>230</v>
      </c>
      <c r="F310" s="240">
        <v>4500</v>
      </c>
      <c r="G310" s="239" t="s">
        <v>511</v>
      </c>
      <c r="H310" s="239" t="s">
        <v>512</v>
      </c>
      <c r="I310" s="239" t="s">
        <v>513</v>
      </c>
      <c r="J310" s="239" t="s">
        <v>522</v>
      </c>
      <c r="K310" s="241">
        <f t="shared" si="4"/>
        <v>22.35483870967742</v>
      </c>
      <c r="L310" s="242">
        <v>46228</v>
      </c>
    </row>
    <row r="311" spans="2:12" x14ac:dyDescent="0.3">
      <c r="B311" s="238" t="s">
        <v>443</v>
      </c>
      <c r="C311" s="239" t="s">
        <v>510</v>
      </c>
      <c r="D311" s="239">
        <v>15000192</v>
      </c>
      <c r="E311" s="239" t="s">
        <v>349</v>
      </c>
      <c r="F311" s="240">
        <v>744</v>
      </c>
      <c r="G311" s="239" t="s">
        <v>511</v>
      </c>
      <c r="H311" s="239" t="s">
        <v>512</v>
      </c>
      <c r="I311" s="239" t="s">
        <v>513</v>
      </c>
      <c r="J311" s="239" t="s">
        <v>635</v>
      </c>
      <c r="K311" s="241">
        <f t="shared" si="4"/>
        <v>14.64516129032258</v>
      </c>
      <c r="L311" s="242">
        <v>45989</v>
      </c>
    </row>
    <row r="312" spans="2:12" x14ac:dyDescent="0.3">
      <c r="B312" s="238" t="s">
        <v>443</v>
      </c>
      <c r="C312" s="239" t="s">
        <v>510</v>
      </c>
      <c r="D312" s="239">
        <v>15000200</v>
      </c>
      <c r="E312" s="239" t="s">
        <v>230</v>
      </c>
      <c r="F312" s="240">
        <v>850</v>
      </c>
      <c r="G312" s="239" t="s">
        <v>511</v>
      </c>
      <c r="H312" s="239" t="s">
        <v>512</v>
      </c>
      <c r="I312" s="239" t="s">
        <v>513</v>
      </c>
      <c r="J312" s="239" t="s">
        <v>522</v>
      </c>
      <c r="K312" s="241">
        <f t="shared" si="4"/>
        <v>22.35483870967742</v>
      </c>
      <c r="L312" s="242">
        <v>46228</v>
      </c>
    </row>
    <row r="313" spans="2:12" x14ac:dyDescent="0.3">
      <c r="B313" s="238" t="s">
        <v>443</v>
      </c>
      <c r="C313" s="239" t="s">
        <v>510</v>
      </c>
      <c r="D313" s="239">
        <v>15000393</v>
      </c>
      <c r="E313" s="239" t="s">
        <v>419</v>
      </c>
      <c r="F313" s="240">
        <v>3000</v>
      </c>
      <c r="G313" s="239" t="s">
        <v>511</v>
      </c>
      <c r="H313" s="239" t="s">
        <v>512</v>
      </c>
      <c r="I313" s="239" t="s">
        <v>513</v>
      </c>
      <c r="J313" s="239" t="s">
        <v>631</v>
      </c>
      <c r="K313" s="241">
        <f t="shared" si="4"/>
        <v>20.806451612903224</v>
      </c>
      <c r="L313" s="242">
        <v>46180</v>
      </c>
    </row>
    <row r="314" spans="2:12" x14ac:dyDescent="0.3">
      <c r="B314" s="238" t="s">
        <v>443</v>
      </c>
      <c r="C314" s="239" t="s">
        <v>510</v>
      </c>
      <c r="D314" s="239">
        <v>15000208</v>
      </c>
      <c r="E314" s="239" t="s">
        <v>406</v>
      </c>
      <c r="F314" s="240">
        <v>2450</v>
      </c>
      <c r="G314" s="239" t="s">
        <v>511</v>
      </c>
      <c r="H314" s="239" t="s">
        <v>512</v>
      </c>
      <c r="I314" s="239" t="s">
        <v>513</v>
      </c>
      <c r="J314" s="239" t="s">
        <v>543</v>
      </c>
      <c r="K314" s="241">
        <f t="shared" si="4"/>
        <v>22.129032258064516</v>
      </c>
      <c r="L314" s="242">
        <v>46221</v>
      </c>
    </row>
    <row r="315" spans="2:12" x14ac:dyDescent="0.3">
      <c r="B315" s="238" t="s">
        <v>462</v>
      </c>
      <c r="C315" s="239" t="s">
        <v>510</v>
      </c>
      <c r="D315" s="239">
        <v>15000051</v>
      </c>
      <c r="E315" s="239" t="s">
        <v>468</v>
      </c>
      <c r="F315" s="240">
        <v>60</v>
      </c>
      <c r="G315" s="239" t="s">
        <v>511</v>
      </c>
      <c r="H315" s="239" t="s">
        <v>512</v>
      </c>
      <c r="I315" s="239" t="s">
        <v>513</v>
      </c>
      <c r="J315" s="239" t="s">
        <v>556</v>
      </c>
      <c r="K315" s="241">
        <f t="shared" si="4"/>
        <v>22.483870967741936</v>
      </c>
      <c r="L315" s="242">
        <v>46232</v>
      </c>
    </row>
    <row r="316" spans="2:12" x14ac:dyDescent="0.3">
      <c r="B316" s="238" t="s">
        <v>443</v>
      </c>
      <c r="C316" s="239" t="s">
        <v>510</v>
      </c>
      <c r="D316" s="239">
        <v>15000179</v>
      </c>
      <c r="E316" s="239" t="s">
        <v>374</v>
      </c>
      <c r="F316" s="240">
        <v>4500</v>
      </c>
      <c r="G316" s="239" t="s">
        <v>511</v>
      </c>
      <c r="H316" s="239" t="s">
        <v>512</v>
      </c>
      <c r="I316" s="239" t="s">
        <v>513</v>
      </c>
      <c r="J316" s="239" t="s">
        <v>527</v>
      </c>
      <c r="K316" s="241">
        <f t="shared" si="4"/>
        <v>20.677419354838708</v>
      </c>
      <c r="L316" s="242">
        <v>46176</v>
      </c>
    </row>
    <row r="317" spans="2:12" x14ac:dyDescent="0.3">
      <c r="B317" s="238" t="s">
        <v>443</v>
      </c>
      <c r="C317" s="239" t="s">
        <v>510</v>
      </c>
      <c r="D317" s="239">
        <v>15000393</v>
      </c>
      <c r="E317" s="239" t="s">
        <v>419</v>
      </c>
      <c r="F317" s="240">
        <v>3000</v>
      </c>
      <c r="G317" s="239" t="s">
        <v>511</v>
      </c>
      <c r="H317" s="239" t="s">
        <v>512</v>
      </c>
      <c r="I317" s="239" t="s">
        <v>513</v>
      </c>
      <c r="J317" s="239" t="s">
        <v>631</v>
      </c>
      <c r="K317" s="241">
        <f t="shared" si="4"/>
        <v>20.806451612903224</v>
      </c>
      <c r="L317" s="242">
        <v>46180</v>
      </c>
    </row>
    <row r="318" spans="2:12" x14ac:dyDescent="0.3">
      <c r="B318" s="238" t="s">
        <v>443</v>
      </c>
      <c r="C318" s="239" t="s">
        <v>510</v>
      </c>
      <c r="D318" s="239">
        <v>15000200</v>
      </c>
      <c r="E318" s="239" t="s">
        <v>230</v>
      </c>
      <c r="F318" s="240">
        <v>4500</v>
      </c>
      <c r="G318" s="239" t="s">
        <v>511</v>
      </c>
      <c r="H318" s="239" t="s">
        <v>512</v>
      </c>
      <c r="I318" s="239" t="s">
        <v>513</v>
      </c>
      <c r="J318" s="239" t="s">
        <v>636</v>
      </c>
      <c r="K318" s="241">
        <f t="shared" si="4"/>
        <v>22.35483870967742</v>
      </c>
      <c r="L318" s="242">
        <v>46228</v>
      </c>
    </row>
    <row r="319" spans="2:12" x14ac:dyDescent="0.3">
      <c r="B319" s="238" t="s">
        <v>443</v>
      </c>
      <c r="C319" s="239" t="s">
        <v>510</v>
      </c>
      <c r="D319" s="239">
        <v>15000191</v>
      </c>
      <c r="E319" s="239" t="s">
        <v>347</v>
      </c>
      <c r="F319" s="240">
        <v>3000</v>
      </c>
      <c r="G319" s="239" t="s">
        <v>511</v>
      </c>
      <c r="H319" s="239" t="s">
        <v>512</v>
      </c>
      <c r="I319" s="239" t="s">
        <v>513</v>
      </c>
      <c r="J319" s="239" t="s">
        <v>637</v>
      </c>
      <c r="K319" s="241">
        <f t="shared" si="4"/>
        <v>21.677419354838708</v>
      </c>
      <c r="L319" s="242">
        <v>46207</v>
      </c>
    </row>
    <row r="320" spans="2:12" x14ac:dyDescent="0.3">
      <c r="B320" s="238" t="s">
        <v>443</v>
      </c>
      <c r="C320" s="239" t="s">
        <v>510</v>
      </c>
      <c r="D320" s="239">
        <v>15000343</v>
      </c>
      <c r="E320" s="239" t="s">
        <v>418</v>
      </c>
      <c r="F320" s="240">
        <v>950</v>
      </c>
      <c r="G320" s="239" t="s">
        <v>511</v>
      </c>
      <c r="H320" s="239" t="s">
        <v>512</v>
      </c>
      <c r="I320" s="239" t="s">
        <v>513</v>
      </c>
      <c r="J320" s="239" t="s">
        <v>638</v>
      </c>
      <c r="K320" s="241">
        <f t="shared" si="4"/>
        <v>22.096774193548388</v>
      </c>
      <c r="L320" s="242">
        <v>46220</v>
      </c>
    </row>
    <row r="321" spans="2:12" x14ac:dyDescent="0.3">
      <c r="B321" s="238" t="s">
        <v>443</v>
      </c>
      <c r="C321" s="239" t="s">
        <v>510</v>
      </c>
      <c r="D321" s="239">
        <v>15000393</v>
      </c>
      <c r="E321" s="239" t="s">
        <v>419</v>
      </c>
      <c r="F321" s="240">
        <v>3000</v>
      </c>
      <c r="G321" s="239" t="s">
        <v>511</v>
      </c>
      <c r="H321" s="239" t="s">
        <v>512</v>
      </c>
      <c r="I321" s="239" t="s">
        <v>513</v>
      </c>
      <c r="J321" s="239" t="s">
        <v>631</v>
      </c>
      <c r="K321" s="241">
        <f t="shared" si="4"/>
        <v>20.806451612903224</v>
      </c>
      <c r="L321" s="242">
        <v>46180</v>
      </c>
    </row>
    <row r="322" spans="2:12" x14ac:dyDescent="0.3">
      <c r="B322" s="238" t="s">
        <v>443</v>
      </c>
      <c r="C322" s="239" t="s">
        <v>510</v>
      </c>
      <c r="D322" s="239">
        <v>15000187</v>
      </c>
      <c r="E322" s="239" t="s">
        <v>367</v>
      </c>
      <c r="F322" s="240">
        <v>4500</v>
      </c>
      <c r="G322" s="239" t="s">
        <v>511</v>
      </c>
      <c r="H322" s="239" t="s">
        <v>512</v>
      </c>
      <c r="I322" s="239" t="s">
        <v>513</v>
      </c>
      <c r="J322" s="239" t="s">
        <v>629</v>
      </c>
      <c r="K322" s="241">
        <f t="shared" si="4"/>
        <v>21.419354838709676</v>
      </c>
      <c r="L322" s="242">
        <v>46199</v>
      </c>
    </row>
    <row r="323" spans="2:12" x14ac:dyDescent="0.3">
      <c r="B323" s="238" t="s">
        <v>443</v>
      </c>
      <c r="C323" s="239" t="s">
        <v>510</v>
      </c>
      <c r="D323" s="239">
        <v>15000343</v>
      </c>
      <c r="E323" s="239" t="s">
        <v>418</v>
      </c>
      <c r="F323" s="240">
        <v>4500</v>
      </c>
      <c r="G323" s="239" t="s">
        <v>511</v>
      </c>
      <c r="H323" s="239" t="s">
        <v>512</v>
      </c>
      <c r="I323" s="239" t="s">
        <v>513</v>
      </c>
      <c r="J323" s="239" t="s">
        <v>638</v>
      </c>
      <c r="K323" s="241">
        <f t="shared" si="4"/>
        <v>22.096774193548388</v>
      </c>
      <c r="L323" s="242">
        <v>46220</v>
      </c>
    </row>
    <row r="324" spans="2:12" x14ac:dyDescent="0.3">
      <c r="B324" s="238" t="s">
        <v>443</v>
      </c>
      <c r="C324" s="239" t="s">
        <v>510</v>
      </c>
      <c r="D324" s="239">
        <v>15000165</v>
      </c>
      <c r="E324" s="239" t="s">
        <v>452</v>
      </c>
      <c r="F324" s="240">
        <v>1470</v>
      </c>
      <c r="G324" s="239" t="s">
        <v>511</v>
      </c>
      <c r="H324" s="239" t="s">
        <v>512</v>
      </c>
      <c r="I324" s="239" t="s">
        <v>513</v>
      </c>
      <c r="J324" s="239" t="s">
        <v>630</v>
      </c>
      <c r="K324" s="241">
        <f t="shared" ref="K324:K387" si="5">(L324-$L$1)/31</f>
        <v>22.322580645161292</v>
      </c>
      <c r="L324" s="242">
        <v>46227</v>
      </c>
    </row>
    <row r="325" spans="2:12" x14ac:dyDescent="0.3">
      <c r="B325" s="238" t="s">
        <v>443</v>
      </c>
      <c r="C325" s="239" t="s">
        <v>510</v>
      </c>
      <c r="D325" s="239">
        <v>15000153</v>
      </c>
      <c r="E325" s="239" t="s">
        <v>301</v>
      </c>
      <c r="F325" s="240">
        <v>1800</v>
      </c>
      <c r="G325" s="239" t="s">
        <v>511</v>
      </c>
      <c r="H325" s="239" t="s">
        <v>512</v>
      </c>
      <c r="I325" s="239" t="s">
        <v>513</v>
      </c>
      <c r="J325" s="239" t="s">
        <v>639</v>
      </c>
      <c r="K325" s="241">
        <f t="shared" si="5"/>
        <v>22.032258064516128</v>
      </c>
      <c r="L325" s="242">
        <v>46218</v>
      </c>
    </row>
    <row r="326" spans="2:12" x14ac:dyDescent="0.3">
      <c r="B326" s="238" t="s">
        <v>443</v>
      </c>
      <c r="C326" s="239" t="s">
        <v>510</v>
      </c>
      <c r="D326" s="239">
        <v>15000200</v>
      </c>
      <c r="E326" s="239" t="s">
        <v>230</v>
      </c>
      <c r="F326" s="240">
        <v>4500</v>
      </c>
      <c r="G326" s="239" t="s">
        <v>511</v>
      </c>
      <c r="H326" s="239" t="s">
        <v>512</v>
      </c>
      <c r="I326" s="239" t="s">
        <v>513</v>
      </c>
      <c r="J326" s="239" t="s">
        <v>636</v>
      </c>
      <c r="K326" s="241">
        <f t="shared" si="5"/>
        <v>22.35483870967742</v>
      </c>
      <c r="L326" s="242">
        <v>46228</v>
      </c>
    </row>
    <row r="327" spans="2:12" x14ac:dyDescent="0.3">
      <c r="B327" s="238" t="s">
        <v>443</v>
      </c>
      <c r="C327" s="239" t="s">
        <v>510</v>
      </c>
      <c r="D327" s="239">
        <v>15000165</v>
      </c>
      <c r="E327" s="239" t="s">
        <v>452</v>
      </c>
      <c r="F327" s="240">
        <v>1470</v>
      </c>
      <c r="G327" s="239" t="s">
        <v>511</v>
      </c>
      <c r="H327" s="239" t="s">
        <v>512</v>
      </c>
      <c r="I327" s="239" t="s">
        <v>513</v>
      </c>
      <c r="J327" s="239" t="s">
        <v>621</v>
      </c>
      <c r="K327" s="241">
        <f t="shared" si="5"/>
        <v>22.322580645161292</v>
      </c>
      <c r="L327" s="242">
        <v>46227</v>
      </c>
    </row>
    <row r="328" spans="2:12" x14ac:dyDescent="0.3">
      <c r="B328" s="238" t="s">
        <v>443</v>
      </c>
      <c r="C328" s="239" t="s">
        <v>510</v>
      </c>
      <c r="D328" s="239">
        <v>15000165</v>
      </c>
      <c r="E328" s="239" t="s">
        <v>452</v>
      </c>
      <c r="F328" s="240">
        <v>1470</v>
      </c>
      <c r="G328" s="239" t="s">
        <v>511</v>
      </c>
      <c r="H328" s="239" t="s">
        <v>512</v>
      </c>
      <c r="I328" s="239" t="s">
        <v>513</v>
      </c>
      <c r="J328" s="239" t="s">
        <v>630</v>
      </c>
      <c r="K328" s="241">
        <f t="shared" si="5"/>
        <v>22.322580645161292</v>
      </c>
      <c r="L328" s="242">
        <v>46227</v>
      </c>
    </row>
    <row r="329" spans="2:12" x14ac:dyDescent="0.3">
      <c r="B329" s="238" t="s">
        <v>462</v>
      </c>
      <c r="C329" s="239" t="s">
        <v>510</v>
      </c>
      <c r="D329" s="239">
        <v>15000051</v>
      </c>
      <c r="E329" s="239" t="s">
        <v>468</v>
      </c>
      <c r="F329" s="240">
        <v>50</v>
      </c>
      <c r="G329" s="239" t="s">
        <v>511</v>
      </c>
      <c r="H329" s="239" t="s">
        <v>512</v>
      </c>
      <c r="I329" s="239" t="s">
        <v>513</v>
      </c>
      <c r="J329" s="239" t="s">
        <v>620</v>
      </c>
      <c r="K329" s="241">
        <f t="shared" si="5"/>
        <v>22.483870967741936</v>
      </c>
      <c r="L329" s="242">
        <v>46232</v>
      </c>
    </row>
    <row r="330" spans="2:12" x14ac:dyDescent="0.3">
      <c r="B330" s="238" t="s">
        <v>443</v>
      </c>
      <c r="C330" s="239" t="s">
        <v>510</v>
      </c>
      <c r="D330" s="239">
        <v>15000343</v>
      </c>
      <c r="E330" s="239" t="s">
        <v>418</v>
      </c>
      <c r="F330" s="240">
        <v>1500</v>
      </c>
      <c r="G330" s="239" t="s">
        <v>511</v>
      </c>
      <c r="H330" s="239" t="s">
        <v>512</v>
      </c>
      <c r="I330" s="239" t="s">
        <v>513</v>
      </c>
      <c r="J330" s="239" t="s">
        <v>520</v>
      </c>
      <c r="K330" s="241">
        <f t="shared" si="5"/>
        <v>22.096774193548388</v>
      </c>
      <c r="L330" s="242">
        <v>46220</v>
      </c>
    </row>
    <row r="331" spans="2:12" x14ac:dyDescent="0.3">
      <c r="B331" s="238" t="s">
        <v>443</v>
      </c>
      <c r="C331" s="239" t="s">
        <v>510</v>
      </c>
      <c r="D331" s="239">
        <v>15000187</v>
      </c>
      <c r="E331" s="239" t="s">
        <v>367</v>
      </c>
      <c r="F331" s="240">
        <v>4250</v>
      </c>
      <c r="G331" s="239" t="s">
        <v>511</v>
      </c>
      <c r="H331" s="239" t="s">
        <v>512</v>
      </c>
      <c r="I331" s="239" t="s">
        <v>513</v>
      </c>
      <c r="J331" s="239" t="s">
        <v>595</v>
      </c>
      <c r="K331" s="241">
        <f t="shared" si="5"/>
        <v>21.419354838709676</v>
      </c>
      <c r="L331" s="242">
        <v>46199</v>
      </c>
    </row>
    <row r="332" spans="2:12" x14ac:dyDescent="0.3">
      <c r="B332" s="238" t="s">
        <v>443</v>
      </c>
      <c r="C332" s="239" t="s">
        <v>510</v>
      </c>
      <c r="D332" s="239">
        <v>15000161</v>
      </c>
      <c r="E332" s="239" t="s">
        <v>551</v>
      </c>
      <c r="F332" s="240">
        <v>1470</v>
      </c>
      <c r="G332" s="239" t="s">
        <v>511</v>
      </c>
      <c r="H332" s="239" t="s">
        <v>512</v>
      </c>
      <c r="I332" s="239" t="s">
        <v>513</v>
      </c>
      <c r="J332" s="239" t="s">
        <v>552</v>
      </c>
      <c r="K332" s="241">
        <f t="shared" si="5"/>
        <v>22.29032258064516</v>
      </c>
      <c r="L332" s="242">
        <v>46226</v>
      </c>
    </row>
    <row r="333" spans="2:12" x14ac:dyDescent="0.3">
      <c r="B333" s="238" t="s">
        <v>443</v>
      </c>
      <c r="C333" s="239" t="s">
        <v>510</v>
      </c>
      <c r="D333" s="239">
        <v>15000192</v>
      </c>
      <c r="E333" s="239" t="s">
        <v>349</v>
      </c>
      <c r="F333" s="240">
        <v>1200</v>
      </c>
      <c r="G333" s="239" t="s">
        <v>511</v>
      </c>
      <c r="H333" s="239" t="s">
        <v>512</v>
      </c>
      <c r="I333" s="239" t="s">
        <v>513</v>
      </c>
      <c r="J333" s="239" t="s">
        <v>624</v>
      </c>
      <c r="K333" s="241">
        <f t="shared" si="5"/>
        <v>14.64516129032258</v>
      </c>
      <c r="L333" s="242">
        <v>45989</v>
      </c>
    </row>
    <row r="334" spans="2:12" x14ac:dyDescent="0.3">
      <c r="B334" s="238" t="s">
        <v>462</v>
      </c>
      <c r="C334" s="239" t="s">
        <v>510</v>
      </c>
      <c r="D334" s="239">
        <v>15000051</v>
      </c>
      <c r="E334" s="239" t="s">
        <v>468</v>
      </c>
      <c r="F334" s="240">
        <v>160</v>
      </c>
      <c r="G334" s="239" t="s">
        <v>511</v>
      </c>
      <c r="H334" s="239" t="s">
        <v>512</v>
      </c>
      <c r="I334" s="239" t="s">
        <v>513</v>
      </c>
      <c r="J334" s="239" t="s">
        <v>640</v>
      </c>
      <c r="K334" s="241">
        <f t="shared" si="5"/>
        <v>22.483870967741936</v>
      </c>
      <c r="L334" s="242">
        <v>46232</v>
      </c>
    </row>
    <row r="335" spans="2:12" x14ac:dyDescent="0.3">
      <c r="B335" s="238" t="s">
        <v>443</v>
      </c>
      <c r="C335" s="239" t="s">
        <v>510</v>
      </c>
      <c r="D335" s="239">
        <v>15000208</v>
      </c>
      <c r="E335" s="239" t="s">
        <v>406</v>
      </c>
      <c r="F335" s="240">
        <v>4500</v>
      </c>
      <c r="G335" s="239" t="s">
        <v>511</v>
      </c>
      <c r="H335" s="239" t="s">
        <v>512</v>
      </c>
      <c r="I335" s="239" t="s">
        <v>513</v>
      </c>
      <c r="J335" s="239" t="s">
        <v>641</v>
      </c>
      <c r="K335" s="241">
        <f t="shared" si="5"/>
        <v>22.258064516129032</v>
      </c>
      <c r="L335" s="242">
        <v>46225</v>
      </c>
    </row>
    <row r="336" spans="2:12" x14ac:dyDescent="0.3">
      <c r="B336" s="238" t="s">
        <v>443</v>
      </c>
      <c r="C336" s="239" t="s">
        <v>510</v>
      </c>
      <c r="D336" s="239">
        <v>15000191</v>
      </c>
      <c r="E336" s="239" t="s">
        <v>347</v>
      </c>
      <c r="F336" s="240">
        <v>3000</v>
      </c>
      <c r="G336" s="239" t="s">
        <v>511</v>
      </c>
      <c r="H336" s="239" t="s">
        <v>512</v>
      </c>
      <c r="I336" s="239" t="s">
        <v>513</v>
      </c>
      <c r="J336" s="239" t="s">
        <v>637</v>
      </c>
      <c r="K336" s="241">
        <f t="shared" si="5"/>
        <v>21.677419354838708</v>
      </c>
      <c r="L336" s="242">
        <v>46207</v>
      </c>
    </row>
    <row r="337" spans="2:12" x14ac:dyDescent="0.3">
      <c r="B337" s="238" t="s">
        <v>443</v>
      </c>
      <c r="C337" s="239" t="s">
        <v>510</v>
      </c>
      <c r="D337" s="239">
        <v>15000192</v>
      </c>
      <c r="E337" s="239" t="s">
        <v>349</v>
      </c>
      <c r="F337" s="240">
        <v>1200</v>
      </c>
      <c r="G337" s="239" t="s">
        <v>511</v>
      </c>
      <c r="H337" s="239" t="s">
        <v>512</v>
      </c>
      <c r="I337" s="239" t="s">
        <v>513</v>
      </c>
      <c r="J337" s="239" t="s">
        <v>624</v>
      </c>
      <c r="K337" s="241">
        <f t="shared" si="5"/>
        <v>14.64516129032258</v>
      </c>
      <c r="L337" s="242">
        <v>45989</v>
      </c>
    </row>
    <row r="338" spans="2:12" x14ac:dyDescent="0.3">
      <c r="B338" s="238" t="s">
        <v>462</v>
      </c>
      <c r="C338" s="239" t="s">
        <v>510</v>
      </c>
      <c r="D338" s="239">
        <v>15000051</v>
      </c>
      <c r="E338" s="239" t="s">
        <v>468</v>
      </c>
      <c r="F338" s="240">
        <v>160</v>
      </c>
      <c r="G338" s="239" t="s">
        <v>511</v>
      </c>
      <c r="H338" s="239" t="s">
        <v>512</v>
      </c>
      <c r="I338" s="239" t="s">
        <v>513</v>
      </c>
      <c r="J338" s="239" t="s">
        <v>620</v>
      </c>
      <c r="K338" s="241">
        <f t="shared" si="5"/>
        <v>22.483870967741936</v>
      </c>
      <c r="L338" s="242">
        <v>46232</v>
      </c>
    </row>
    <row r="339" spans="2:12" x14ac:dyDescent="0.3">
      <c r="B339" s="238" t="s">
        <v>462</v>
      </c>
      <c r="C339" s="239" t="s">
        <v>510</v>
      </c>
      <c r="D339" s="239">
        <v>15000051</v>
      </c>
      <c r="E339" s="239" t="s">
        <v>468</v>
      </c>
      <c r="F339" s="240">
        <v>160</v>
      </c>
      <c r="G339" s="239" t="s">
        <v>511</v>
      </c>
      <c r="H339" s="239" t="s">
        <v>512</v>
      </c>
      <c r="I339" s="239" t="s">
        <v>513</v>
      </c>
      <c r="J339" s="239" t="s">
        <v>620</v>
      </c>
      <c r="K339" s="241">
        <f t="shared" si="5"/>
        <v>22.483870967741936</v>
      </c>
      <c r="L339" s="242">
        <v>46232</v>
      </c>
    </row>
    <row r="340" spans="2:12" x14ac:dyDescent="0.3">
      <c r="B340" s="238" t="s">
        <v>443</v>
      </c>
      <c r="C340" s="239" t="s">
        <v>510</v>
      </c>
      <c r="D340" s="239">
        <v>15000155</v>
      </c>
      <c r="E340" s="239" t="s">
        <v>303</v>
      </c>
      <c r="F340" s="240">
        <v>700</v>
      </c>
      <c r="G340" s="239" t="s">
        <v>511</v>
      </c>
      <c r="H340" s="239" t="s">
        <v>512</v>
      </c>
      <c r="I340" s="239" t="s">
        <v>513</v>
      </c>
      <c r="J340" s="239" t="s">
        <v>584</v>
      </c>
      <c r="K340" s="241">
        <f t="shared" si="5"/>
        <v>19.774193548387096</v>
      </c>
      <c r="L340" s="242">
        <v>46148</v>
      </c>
    </row>
    <row r="341" spans="2:12" x14ac:dyDescent="0.3">
      <c r="B341" s="238" t="s">
        <v>462</v>
      </c>
      <c r="C341" s="239" t="s">
        <v>510</v>
      </c>
      <c r="D341" s="239">
        <v>15000051</v>
      </c>
      <c r="E341" s="239" t="s">
        <v>468</v>
      </c>
      <c r="F341" s="240">
        <v>60</v>
      </c>
      <c r="G341" s="239" t="s">
        <v>511</v>
      </c>
      <c r="H341" s="239" t="s">
        <v>512</v>
      </c>
      <c r="I341" s="239" t="s">
        <v>513</v>
      </c>
      <c r="J341" s="239" t="s">
        <v>528</v>
      </c>
      <c r="K341" s="241">
        <f t="shared" si="5"/>
        <v>22.483870967741936</v>
      </c>
      <c r="L341" s="242">
        <v>46232</v>
      </c>
    </row>
    <row r="342" spans="2:12" x14ac:dyDescent="0.3">
      <c r="B342" s="238" t="s">
        <v>443</v>
      </c>
      <c r="C342" s="239" t="s">
        <v>510</v>
      </c>
      <c r="D342" s="239">
        <v>15000343</v>
      </c>
      <c r="E342" s="239" t="s">
        <v>418</v>
      </c>
      <c r="F342" s="240">
        <v>4500</v>
      </c>
      <c r="G342" s="239" t="s">
        <v>511</v>
      </c>
      <c r="H342" s="239" t="s">
        <v>512</v>
      </c>
      <c r="I342" s="239" t="s">
        <v>513</v>
      </c>
      <c r="J342" s="239" t="s">
        <v>638</v>
      </c>
      <c r="K342" s="241">
        <f t="shared" si="5"/>
        <v>22.096774193548388</v>
      </c>
      <c r="L342" s="242">
        <v>46220</v>
      </c>
    </row>
    <row r="343" spans="2:12" x14ac:dyDescent="0.3">
      <c r="B343" s="238" t="s">
        <v>462</v>
      </c>
      <c r="C343" s="239" t="s">
        <v>510</v>
      </c>
      <c r="D343" s="239">
        <v>15000053</v>
      </c>
      <c r="E343" s="239" t="s">
        <v>478</v>
      </c>
      <c r="F343" s="240">
        <v>2500</v>
      </c>
      <c r="G343" s="239" t="s">
        <v>511</v>
      </c>
      <c r="H343" s="239" t="s">
        <v>512</v>
      </c>
      <c r="I343" s="239" t="s">
        <v>513</v>
      </c>
      <c r="J343" s="239" t="s">
        <v>642</v>
      </c>
      <c r="K343" s="241">
        <f t="shared" si="5"/>
        <v>20.322580645161292</v>
      </c>
      <c r="L343" s="242">
        <v>46165</v>
      </c>
    </row>
    <row r="344" spans="2:12" x14ac:dyDescent="0.3">
      <c r="B344" s="238" t="s">
        <v>443</v>
      </c>
      <c r="C344" s="239" t="s">
        <v>510</v>
      </c>
      <c r="D344" s="239">
        <v>15000187</v>
      </c>
      <c r="E344" s="239" t="s">
        <v>367</v>
      </c>
      <c r="F344" s="240">
        <v>4500</v>
      </c>
      <c r="G344" s="239" t="s">
        <v>511</v>
      </c>
      <c r="H344" s="239" t="s">
        <v>512</v>
      </c>
      <c r="I344" s="239" t="s">
        <v>513</v>
      </c>
      <c r="J344" s="239" t="s">
        <v>629</v>
      </c>
      <c r="K344" s="241">
        <f t="shared" si="5"/>
        <v>21.419354838709676</v>
      </c>
      <c r="L344" s="242">
        <v>46199</v>
      </c>
    </row>
    <row r="345" spans="2:12" x14ac:dyDescent="0.3">
      <c r="B345" s="238" t="s">
        <v>443</v>
      </c>
      <c r="C345" s="239" t="s">
        <v>510</v>
      </c>
      <c r="D345" s="239">
        <v>15000187</v>
      </c>
      <c r="E345" s="239" t="s">
        <v>367</v>
      </c>
      <c r="F345" s="240">
        <v>4500</v>
      </c>
      <c r="G345" s="239" t="s">
        <v>511</v>
      </c>
      <c r="H345" s="239" t="s">
        <v>512</v>
      </c>
      <c r="I345" s="239" t="s">
        <v>513</v>
      </c>
      <c r="J345" s="239" t="s">
        <v>629</v>
      </c>
      <c r="K345" s="241">
        <f t="shared" si="5"/>
        <v>21.419354838709676</v>
      </c>
      <c r="L345" s="242">
        <v>46199</v>
      </c>
    </row>
    <row r="346" spans="2:12" x14ac:dyDescent="0.3">
      <c r="B346" s="238" t="s">
        <v>443</v>
      </c>
      <c r="C346" s="239" t="s">
        <v>510</v>
      </c>
      <c r="D346" s="239">
        <v>15000200</v>
      </c>
      <c r="E346" s="239" t="s">
        <v>230</v>
      </c>
      <c r="F346" s="240">
        <v>4500</v>
      </c>
      <c r="G346" s="239" t="s">
        <v>511</v>
      </c>
      <c r="H346" s="239" t="s">
        <v>512</v>
      </c>
      <c r="I346" s="239" t="s">
        <v>513</v>
      </c>
      <c r="J346" s="239" t="s">
        <v>555</v>
      </c>
      <c r="K346" s="241">
        <f t="shared" si="5"/>
        <v>22.35483870967742</v>
      </c>
      <c r="L346" s="242">
        <v>46228</v>
      </c>
    </row>
    <row r="347" spans="2:12" x14ac:dyDescent="0.3">
      <c r="B347" s="238" t="s">
        <v>443</v>
      </c>
      <c r="C347" s="239" t="s">
        <v>510</v>
      </c>
      <c r="D347" s="239">
        <v>15000208</v>
      </c>
      <c r="E347" s="239" t="s">
        <v>406</v>
      </c>
      <c r="F347" s="240">
        <v>2600</v>
      </c>
      <c r="G347" s="239" t="s">
        <v>511</v>
      </c>
      <c r="H347" s="239" t="s">
        <v>512</v>
      </c>
      <c r="I347" s="239" t="s">
        <v>513</v>
      </c>
      <c r="J347" s="239" t="s">
        <v>550</v>
      </c>
      <c r="K347" s="241">
        <f t="shared" si="5"/>
        <v>22.129032258064516</v>
      </c>
      <c r="L347" s="242">
        <v>46221</v>
      </c>
    </row>
    <row r="348" spans="2:12" x14ac:dyDescent="0.3">
      <c r="B348" s="238" t="s">
        <v>443</v>
      </c>
      <c r="C348" s="239" t="s">
        <v>510</v>
      </c>
      <c r="D348" s="239">
        <v>15000163</v>
      </c>
      <c r="E348" s="239" t="s">
        <v>451</v>
      </c>
      <c r="F348" s="240">
        <v>1470</v>
      </c>
      <c r="G348" s="239" t="s">
        <v>511</v>
      </c>
      <c r="H348" s="239" t="s">
        <v>512</v>
      </c>
      <c r="I348" s="239" t="s">
        <v>513</v>
      </c>
      <c r="J348" s="239" t="s">
        <v>560</v>
      </c>
      <c r="K348" s="241">
        <f t="shared" si="5"/>
        <v>22.35483870967742</v>
      </c>
      <c r="L348" s="242">
        <v>46228</v>
      </c>
    </row>
    <row r="349" spans="2:12" x14ac:dyDescent="0.3">
      <c r="B349" s="238" t="s">
        <v>443</v>
      </c>
      <c r="C349" s="239" t="s">
        <v>510</v>
      </c>
      <c r="D349" s="239">
        <v>15000163</v>
      </c>
      <c r="E349" s="239" t="s">
        <v>451</v>
      </c>
      <c r="F349" s="240">
        <v>900</v>
      </c>
      <c r="G349" s="239" t="s">
        <v>511</v>
      </c>
      <c r="H349" s="239" t="s">
        <v>512</v>
      </c>
      <c r="I349" s="239" t="s">
        <v>513</v>
      </c>
      <c r="J349" s="239" t="s">
        <v>560</v>
      </c>
      <c r="K349" s="241">
        <f t="shared" si="5"/>
        <v>22.35483870967742</v>
      </c>
      <c r="L349" s="242">
        <v>46228</v>
      </c>
    </row>
    <row r="350" spans="2:12" x14ac:dyDescent="0.3">
      <c r="B350" s="238" t="s">
        <v>443</v>
      </c>
      <c r="C350" s="239" t="s">
        <v>510</v>
      </c>
      <c r="D350" s="239">
        <v>15000180</v>
      </c>
      <c r="E350" s="239" t="s">
        <v>375</v>
      </c>
      <c r="F350" s="240">
        <v>1800</v>
      </c>
      <c r="G350" s="239" t="s">
        <v>511</v>
      </c>
      <c r="H350" s="239" t="s">
        <v>512</v>
      </c>
      <c r="I350" s="239" t="s">
        <v>513</v>
      </c>
      <c r="J350" s="239" t="s">
        <v>585</v>
      </c>
      <c r="K350" s="241">
        <f t="shared" si="5"/>
        <v>21.677419354838708</v>
      </c>
      <c r="L350" s="242">
        <v>46207</v>
      </c>
    </row>
    <row r="351" spans="2:12" x14ac:dyDescent="0.3">
      <c r="B351" s="238" t="s">
        <v>443</v>
      </c>
      <c r="C351" s="239" t="s">
        <v>510</v>
      </c>
      <c r="D351" s="239">
        <v>15000364</v>
      </c>
      <c r="E351" s="239" t="s">
        <v>492</v>
      </c>
      <c r="F351" s="240">
        <v>4500</v>
      </c>
      <c r="G351" s="239" t="s">
        <v>511</v>
      </c>
      <c r="H351" s="239" t="s">
        <v>512</v>
      </c>
      <c r="I351" s="239" t="s">
        <v>513</v>
      </c>
      <c r="J351" s="239" t="s">
        <v>517</v>
      </c>
      <c r="K351" s="241">
        <f t="shared" si="5"/>
        <v>17.35483870967742</v>
      </c>
      <c r="L351" s="242">
        <v>46073</v>
      </c>
    </row>
    <row r="352" spans="2:12" x14ac:dyDescent="0.3">
      <c r="B352" s="238" t="s">
        <v>443</v>
      </c>
      <c r="C352" s="239" t="s">
        <v>510</v>
      </c>
      <c r="D352" s="239">
        <v>15000193</v>
      </c>
      <c r="E352" s="239" t="s">
        <v>363</v>
      </c>
      <c r="F352" s="240">
        <v>2600</v>
      </c>
      <c r="G352" s="239" t="s">
        <v>511</v>
      </c>
      <c r="H352" s="239" t="s">
        <v>512</v>
      </c>
      <c r="I352" s="239" t="s">
        <v>513</v>
      </c>
      <c r="J352" s="239" t="s">
        <v>643</v>
      </c>
      <c r="K352" s="241">
        <f t="shared" si="5"/>
        <v>18.419354838709676</v>
      </c>
      <c r="L352" s="242">
        <v>46106</v>
      </c>
    </row>
    <row r="353" spans="2:12" x14ac:dyDescent="0.3">
      <c r="B353" s="238" t="s">
        <v>462</v>
      </c>
      <c r="C353" s="239" t="s">
        <v>510</v>
      </c>
      <c r="D353" s="239">
        <v>15000051</v>
      </c>
      <c r="E353" s="239" t="s">
        <v>468</v>
      </c>
      <c r="F353" s="240">
        <v>160</v>
      </c>
      <c r="G353" s="239" t="s">
        <v>511</v>
      </c>
      <c r="H353" s="239" t="s">
        <v>512</v>
      </c>
      <c r="I353" s="239" t="s">
        <v>513</v>
      </c>
      <c r="J353" s="239" t="s">
        <v>644</v>
      </c>
      <c r="K353" s="241">
        <f t="shared" si="5"/>
        <v>22.483870967741936</v>
      </c>
      <c r="L353" s="242">
        <v>46232</v>
      </c>
    </row>
    <row r="354" spans="2:12" x14ac:dyDescent="0.3">
      <c r="B354" s="238" t="s">
        <v>443</v>
      </c>
      <c r="C354" s="239" t="s">
        <v>510</v>
      </c>
      <c r="D354" s="239">
        <v>15000163</v>
      </c>
      <c r="E354" s="239" t="s">
        <v>451</v>
      </c>
      <c r="F354" s="240">
        <v>1470</v>
      </c>
      <c r="G354" s="239" t="s">
        <v>511</v>
      </c>
      <c r="H354" s="239" t="s">
        <v>512</v>
      </c>
      <c r="I354" s="239" t="s">
        <v>513</v>
      </c>
      <c r="J354" s="239" t="s">
        <v>558</v>
      </c>
      <c r="K354" s="241">
        <f t="shared" si="5"/>
        <v>22.35483870967742</v>
      </c>
      <c r="L354" s="242">
        <v>46228</v>
      </c>
    </row>
    <row r="355" spans="2:12" x14ac:dyDescent="0.3">
      <c r="B355" s="238" t="s">
        <v>462</v>
      </c>
      <c r="C355" s="239" t="s">
        <v>510</v>
      </c>
      <c r="D355" s="239">
        <v>15000064</v>
      </c>
      <c r="E355" s="239" t="s">
        <v>474</v>
      </c>
      <c r="F355" s="240">
        <v>420</v>
      </c>
      <c r="G355" s="239" t="s">
        <v>511</v>
      </c>
      <c r="H355" s="239" t="s">
        <v>512</v>
      </c>
      <c r="I355" s="239" t="s">
        <v>513</v>
      </c>
      <c r="J355" s="239" t="s">
        <v>645</v>
      </c>
      <c r="K355" s="241">
        <f t="shared" si="5"/>
        <v>22.387096774193548</v>
      </c>
      <c r="L355" s="242">
        <v>46229</v>
      </c>
    </row>
    <row r="356" spans="2:12" x14ac:dyDescent="0.3">
      <c r="B356" s="238" t="s">
        <v>443</v>
      </c>
      <c r="C356" s="239" t="s">
        <v>510</v>
      </c>
      <c r="D356" s="239">
        <v>15000200</v>
      </c>
      <c r="E356" s="239" t="s">
        <v>230</v>
      </c>
      <c r="F356" s="240">
        <v>4500</v>
      </c>
      <c r="G356" s="239" t="s">
        <v>511</v>
      </c>
      <c r="H356" s="239" t="s">
        <v>512</v>
      </c>
      <c r="I356" s="239" t="s">
        <v>513</v>
      </c>
      <c r="J356" s="239" t="s">
        <v>632</v>
      </c>
      <c r="K356" s="241">
        <f t="shared" si="5"/>
        <v>22.35483870967742</v>
      </c>
      <c r="L356" s="242">
        <v>46228</v>
      </c>
    </row>
    <row r="357" spans="2:12" x14ac:dyDescent="0.3">
      <c r="B357" s="238" t="s">
        <v>443</v>
      </c>
      <c r="C357" s="239" t="s">
        <v>510</v>
      </c>
      <c r="D357" s="239">
        <v>15000187</v>
      </c>
      <c r="E357" s="239" t="s">
        <v>367</v>
      </c>
      <c r="F357" s="240">
        <v>4500</v>
      </c>
      <c r="G357" s="239" t="s">
        <v>511</v>
      </c>
      <c r="H357" s="239" t="s">
        <v>512</v>
      </c>
      <c r="I357" s="239" t="s">
        <v>513</v>
      </c>
      <c r="J357" s="239" t="s">
        <v>646</v>
      </c>
      <c r="K357" s="241">
        <f t="shared" si="5"/>
        <v>21.64516129032258</v>
      </c>
      <c r="L357" s="242">
        <v>46206</v>
      </c>
    </row>
    <row r="358" spans="2:12" x14ac:dyDescent="0.3">
      <c r="B358" s="238" t="s">
        <v>443</v>
      </c>
      <c r="C358" s="239" t="s">
        <v>510</v>
      </c>
      <c r="D358" s="239">
        <v>15000165</v>
      </c>
      <c r="E358" s="239" t="s">
        <v>452</v>
      </c>
      <c r="F358" s="240">
        <v>1470</v>
      </c>
      <c r="G358" s="239" t="s">
        <v>511</v>
      </c>
      <c r="H358" s="239" t="s">
        <v>512</v>
      </c>
      <c r="I358" s="239" t="s">
        <v>513</v>
      </c>
      <c r="J358" s="239" t="s">
        <v>630</v>
      </c>
      <c r="K358" s="241">
        <f t="shared" si="5"/>
        <v>22.322580645161292</v>
      </c>
      <c r="L358" s="242">
        <v>46227</v>
      </c>
    </row>
    <row r="359" spans="2:12" x14ac:dyDescent="0.3">
      <c r="B359" s="238" t="s">
        <v>443</v>
      </c>
      <c r="C359" s="239" t="s">
        <v>510</v>
      </c>
      <c r="D359" s="239">
        <v>15000193</v>
      </c>
      <c r="E359" s="239" t="s">
        <v>363</v>
      </c>
      <c r="F359" s="240">
        <v>3300</v>
      </c>
      <c r="G359" s="239" t="s">
        <v>511</v>
      </c>
      <c r="H359" s="239" t="s">
        <v>512</v>
      </c>
      <c r="I359" s="239" t="s">
        <v>513</v>
      </c>
      <c r="J359" s="239" t="s">
        <v>643</v>
      </c>
      <c r="K359" s="241">
        <f t="shared" si="5"/>
        <v>18.419354838709676</v>
      </c>
      <c r="L359" s="242">
        <v>46106</v>
      </c>
    </row>
    <row r="360" spans="2:12" x14ac:dyDescent="0.3">
      <c r="B360" s="238" t="s">
        <v>443</v>
      </c>
      <c r="C360" s="239" t="s">
        <v>510</v>
      </c>
      <c r="D360" s="239">
        <v>15000192</v>
      </c>
      <c r="E360" s="239" t="s">
        <v>349</v>
      </c>
      <c r="F360" s="240">
        <v>1200</v>
      </c>
      <c r="G360" s="239" t="s">
        <v>511</v>
      </c>
      <c r="H360" s="239" t="s">
        <v>512</v>
      </c>
      <c r="I360" s="239" t="s">
        <v>513</v>
      </c>
      <c r="J360" s="239" t="s">
        <v>562</v>
      </c>
      <c r="K360" s="241">
        <f t="shared" si="5"/>
        <v>15.96774193548387</v>
      </c>
      <c r="L360" s="242">
        <v>46030</v>
      </c>
    </row>
    <row r="361" spans="2:12" x14ac:dyDescent="0.3">
      <c r="B361" s="238" t="s">
        <v>443</v>
      </c>
      <c r="C361" s="239" t="s">
        <v>510</v>
      </c>
      <c r="D361" s="239">
        <v>15000200</v>
      </c>
      <c r="E361" s="239" t="s">
        <v>230</v>
      </c>
      <c r="F361" s="240">
        <v>350</v>
      </c>
      <c r="G361" s="239" t="s">
        <v>511</v>
      </c>
      <c r="H361" s="239" t="s">
        <v>512</v>
      </c>
      <c r="I361" s="239" t="s">
        <v>513</v>
      </c>
      <c r="J361" s="239" t="s">
        <v>632</v>
      </c>
      <c r="K361" s="241">
        <f t="shared" si="5"/>
        <v>22.35483870967742</v>
      </c>
      <c r="L361" s="242">
        <v>46228</v>
      </c>
    </row>
    <row r="362" spans="2:12" x14ac:dyDescent="0.3">
      <c r="B362" s="238" t="s">
        <v>443</v>
      </c>
      <c r="C362" s="239" t="s">
        <v>510</v>
      </c>
      <c r="D362" s="239">
        <v>15000187</v>
      </c>
      <c r="E362" s="239" t="s">
        <v>367</v>
      </c>
      <c r="F362" s="240">
        <v>4500</v>
      </c>
      <c r="G362" s="239" t="s">
        <v>511</v>
      </c>
      <c r="H362" s="239" t="s">
        <v>512</v>
      </c>
      <c r="I362" s="239" t="s">
        <v>513</v>
      </c>
      <c r="J362" s="239" t="s">
        <v>629</v>
      </c>
      <c r="K362" s="241">
        <f t="shared" si="5"/>
        <v>21.419354838709676</v>
      </c>
      <c r="L362" s="242">
        <v>46199</v>
      </c>
    </row>
    <row r="363" spans="2:12" x14ac:dyDescent="0.3">
      <c r="B363" s="238" t="s">
        <v>443</v>
      </c>
      <c r="C363" s="239" t="s">
        <v>510</v>
      </c>
      <c r="D363" s="239">
        <v>15000274</v>
      </c>
      <c r="E363" s="239" t="s">
        <v>499</v>
      </c>
      <c r="F363" s="240">
        <v>4500</v>
      </c>
      <c r="G363" s="239" t="s">
        <v>511</v>
      </c>
      <c r="H363" s="239" t="s">
        <v>512</v>
      </c>
      <c r="I363" s="239" t="s">
        <v>513</v>
      </c>
      <c r="J363" s="239" t="s">
        <v>575</v>
      </c>
      <c r="K363" s="241">
        <f t="shared" si="5"/>
        <v>16.483870967741936</v>
      </c>
      <c r="L363" s="242">
        <v>46046</v>
      </c>
    </row>
    <row r="364" spans="2:12" x14ac:dyDescent="0.3">
      <c r="B364" s="238" t="s">
        <v>443</v>
      </c>
      <c r="C364" s="239" t="s">
        <v>510</v>
      </c>
      <c r="D364" s="239">
        <v>15000192</v>
      </c>
      <c r="E364" s="239" t="s">
        <v>349</v>
      </c>
      <c r="F364" s="240">
        <v>1200</v>
      </c>
      <c r="G364" s="239" t="s">
        <v>511</v>
      </c>
      <c r="H364" s="239" t="s">
        <v>512</v>
      </c>
      <c r="I364" s="239" t="s">
        <v>513</v>
      </c>
      <c r="J364" s="239" t="s">
        <v>634</v>
      </c>
      <c r="K364" s="241">
        <f t="shared" si="5"/>
        <v>15.96774193548387</v>
      </c>
      <c r="L364" s="242">
        <v>46030</v>
      </c>
    </row>
    <row r="365" spans="2:12" x14ac:dyDescent="0.3">
      <c r="B365" s="238" t="s">
        <v>462</v>
      </c>
      <c r="C365" s="239" t="s">
        <v>510</v>
      </c>
      <c r="D365" s="239">
        <v>15000051</v>
      </c>
      <c r="E365" s="239" t="s">
        <v>468</v>
      </c>
      <c r="F365" s="240">
        <v>160</v>
      </c>
      <c r="G365" s="239" t="s">
        <v>511</v>
      </c>
      <c r="H365" s="239" t="s">
        <v>512</v>
      </c>
      <c r="I365" s="239" t="s">
        <v>513</v>
      </c>
      <c r="J365" s="239" t="s">
        <v>622</v>
      </c>
      <c r="K365" s="241">
        <f t="shared" si="5"/>
        <v>22.483870967741936</v>
      </c>
      <c r="L365" s="242">
        <v>46232</v>
      </c>
    </row>
    <row r="366" spans="2:12" x14ac:dyDescent="0.3">
      <c r="B366" s="238" t="s">
        <v>443</v>
      </c>
      <c r="C366" s="239" t="s">
        <v>510</v>
      </c>
      <c r="D366" s="239">
        <v>15000343</v>
      </c>
      <c r="E366" s="239" t="s">
        <v>418</v>
      </c>
      <c r="F366" s="240">
        <v>650</v>
      </c>
      <c r="G366" s="239" t="s">
        <v>511</v>
      </c>
      <c r="H366" s="239" t="s">
        <v>512</v>
      </c>
      <c r="I366" s="239" t="s">
        <v>513</v>
      </c>
      <c r="J366" s="239" t="s">
        <v>520</v>
      </c>
      <c r="K366" s="241">
        <f t="shared" si="5"/>
        <v>22.096774193548388</v>
      </c>
      <c r="L366" s="242">
        <v>46220</v>
      </c>
    </row>
    <row r="367" spans="2:12" x14ac:dyDescent="0.3">
      <c r="B367" s="238" t="s">
        <v>443</v>
      </c>
      <c r="C367" s="239" t="s">
        <v>510</v>
      </c>
      <c r="D367" s="239">
        <v>15000192</v>
      </c>
      <c r="E367" s="239" t="s">
        <v>349</v>
      </c>
      <c r="F367" s="240">
        <v>1200</v>
      </c>
      <c r="G367" s="239" t="s">
        <v>511</v>
      </c>
      <c r="H367" s="239" t="s">
        <v>512</v>
      </c>
      <c r="I367" s="239" t="s">
        <v>513</v>
      </c>
      <c r="J367" s="239" t="s">
        <v>647</v>
      </c>
      <c r="K367" s="241">
        <f t="shared" si="5"/>
        <v>14.64516129032258</v>
      </c>
      <c r="L367" s="242">
        <v>45989</v>
      </c>
    </row>
    <row r="368" spans="2:12" x14ac:dyDescent="0.3">
      <c r="B368" s="238" t="s">
        <v>443</v>
      </c>
      <c r="C368" s="239" t="s">
        <v>510</v>
      </c>
      <c r="D368" s="239">
        <v>15000343</v>
      </c>
      <c r="E368" s="239" t="s">
        <v>418</v>
      </c>
      <c r="F368" s="240">
        <v>4500</v>
      </c>
      <c r="G368" s="239" t="s">
        <v>511</v>
      </c>
      <c r="H368" s="239" t="s">
        <v>512</v>
      </c>
      <c r="I368" s="239" t="s">
        <v>513</v>
      </c>
      <c r="J368" s="239" t="s">
        <v>531</v>
      </c>
      <c r="K368" s="241">
        <f t="shared" si="5"/>
        <v>22.096774193548388</v>
      </c>
      <c r="L368" s="242">
        <v>46220</v>
      </c>
    </row>
    <row r="369" spans="2:12" x14ac:dyDescent="0.3">
      <c r="B369" s="238" t="s">
        <v>443</v>
      </c>
      <c r="C369" s="239" t="s">
        <v>510</v>
      </c>
      <c r="D369" s="239">
        <v>15000343</v>
      </c>
      <c r="E369" s="239" t="s">
        <v>418</v>
      </c>
      <c r="F369" s="240">
        <v>4500</v>
      </c>
      <c r="G369" s="239" t="s">
        <v>511</v>
      </c>
      <c r="H369" s="239" t="s">
        <v>512</v>
      </c>
      <c r="I369" s="239" t="s">
        <v>513</v>
      </c>
      <c r="J369" s="239" t="s">
        <v>549</v>
      </c>
      <c r="K369" s="241">
        <f t="shared" si="5"/>
        <v>22.096774193548388</v>
      </c>
      <c r="L369" s="242">
        <v>46220</v>
      </c>
    </row>
    <row r="370" spans="2:12" x14ac:dyDescent="0.3">
      <c r="B370" s="238" t="s">
        <v>443</v>
      </c>
      <c r="C370" s="239" t="s">
        <v>510</v>
      </c>
      <c r="D370" s="239">
        <v>15000208</v>
      </c>
      <c r="E370" s="239" t="s">
        <v>406</v>
      </c>
      <c r="F370" s="240">
        <v>4500</v>
      </c>
      <c r="G370" s="239" t="s">
        <v>511</v>
      </c>
      <c r="H370" s="239" t="s">
        <v>512</v>
      </c>
      <c r="I370" s="239" t="s">
        <v>513</v>
      </c>
      <c r="J370" s="239" t="s">
        <v>648</v>
      </c>
      <c r="K370" s="241">
        <f t="shared" si="5"/>
        <v>22.129032258064516</v>
      </c>
      <c r="L370" s="242">
        <v>46221</v>
      </c>
    </row>
    <row r="371" spans="2:12" x14ac:dyDescent="0.3">
      <c r="B371" s="238" t="s">
        <v>443</v>
      </c>
      <c r="C371" s="239" t="s">
        <v>510</v>
      </c>
      <c r="D371" s="239">
        <v>15000343</v>
      </c>
      <c r="E371" s="239" t="s">
        <v>418</v>
      </c>
      <c r="F371" s="240">
        <v>4500</v>
      </c>
      <c r="G371" s="239" t="s">
        <v>511</v>
      </c>
      <c r="H371" s="239" t="s">
        <v>512</v>
      </c>
      <c r="I371" s="239" t="s">
        <v>513</v>
      </c>
      <c r="J371" s="239" t="s">
        <v>649</v>
      </c>
      <c r="K371" s="241">
        <f t="shared" si="5"/>
        <v>22.096774193548388</v>
      </c>
      <c r="L371" s="242">
        <v>46220</v>
      </c>
    </row>
    <row r="372" spans="2:12" x14ac:dyDescent="0.3">
      <c r="B372" s="238" t="s">
        <v>462</v>
      </c>
      <c r="C372" s="239" t="s">
        <v>510</v>
      </c>
      <c r="D372" s="239">
        <v>15000051</v>
      </c>
      <c r="E372" s="239" t="s">
        <v>468</v>
      </c>
      <c r="F372" s="240">
        <v>70</v>
      </c>
      <c r="G372" s="239" t="s">
        <v>511</v>
      </c>
      <c r="H372" s="239" t="s">
        <v>512</v>
      </c>
      <c r="I372" s="239" t="s">
        <v>513</v>
      </c>
      <c r="J372" s="239" t="s">
        <v>650</v>
      </c>
      <c r="K372" s="241">
        <f t="shared" si="5"/>
        <v>22.483870967741936</v>
      </c>
      <c r="L372" s="242">
        <v>46232</v>
      </c>
    </row>
    <row r="373" spans="2:12" x14ac:dyDescent="0.3">
      <c r="B373" s="238" t="s">
        <v>443</v>
      </c>
      <c r="C373" s="239" t="s">
        <v>510</v>
      </c>
      <c r="D373" s="239">
        <v>15000393</v>
      </c>
      <c r="E373" s="239" t="s">
        <v>419</v>
      </c>
      <c r="F373" s="240">
        <v>1600</v>
      </c>
      <c r="G373" s="239" t="s">
        <v>511</v>
      </c>
      <c r="H373" s="239" t="s">
        <v>512</v>
      </c>
      <c r="I373" s="239" t="s">
        <v>513</v>
      </c>
      <c r="J373" s="239" t="s">
        <v>589</v>
      </c>
      <c r="K373" s="241">
        <f t="shared" si="5"/>
        <v>20.741935483870968</v>
      </c>
      <c r="L373" s="242">
        <v>46178</v>
      </c>
    </row>
    <row r="374" spans="2:12" x14ac:dyDescent="0.3">
      <c r="B374" s="238" t="s">
        <v>443</v>
      </c>
      <c r="C374" s="239" t="s">
        <v>510</v>
      </c>
      <c r="D374" s="239">
        <v>15000343</v>
      </c>
      <c r="E374" s="239" t="s">
        <v>418</v>
      </c>
      <c r="F374" s="240">
        <v>500</v>
      </c>
      <c r="G374" s="239" t="s">
        <v>511</v>
      </c>
      <c r="H374" s="239" t="s">
        <v>512</v>
      </c>
      <c r="I374" s="239" t="s">
        <v>513</v>
      </c>
      <c r="J374" s="239" t="s">
        <v>526</v>
      </c>
      <c r="K374" s="241">
        <f t="shared" si="5"/>
        <v>22.096774193548388</v>
      </c>
      <c r="L374" s="242">
        <v>46220</v>
      </c>
    </row>
    <row r="375" spans="2:12" x14ac:dyDescent="0.3">
      <c r="B375" s="238" t="s">
        <v>443</v>
      </c>
      <c r="C375" s="239" t="s">
        <v>510</v>
      </c>
      <c r="D375" s="239">
        <v>15000187</v>
      </c>
      <c r="E375" s="239" t="s">
        <v>367</v>
      </c>
      <c r="F375" s="240">
        <v>4500</v>
      </c>
      <c r="G375" s="239" t="s">
        <v>511</v>
      </c>
      <c r="H375" s="239" t="s">
        <v>512</v>
      </c>
      <c r="I375" s="239" t="s">
        <v>513</v>
      </c>
      <c r="J375" s="239" t="s">
        <v>646</v>
      </c>
      <c r="K375" s="241">
        <f t="shared" si="5"/>
        <v>21.64516129032258</v>
      </c>
      <c r="L375" s="242">
        <v>46206</v>
      </c>
    </row>
    <row r="376" spans="2:12" x14ac:dyDescent="0.3">
      <c r="B376" s="238" t="s">
        <v>462</v>
      </c>
      <c r="C376" s="239" t="s">
        <v>510</v>
      </c>
      <c r="D376" s="239">
        <v>15000051</v>
      </c>
      <c r="E376" s="239" t="s">
        <v>468</v>
      </c>
      <c r="F376" s="240">
        <v>160</v>
      </c>
      <c r="G376" s="239" t="s">
        <v>511</v>
      </c>
      <c r="H376" s="239" t="s">
        <v>512</v>
      </c>
      <c r="I376" s="239" t="s">
        <v>513</v>
      </c>
      <c r="J376" s="239" t="s">
        <v>644</v>
      </c>
      <c r="K376" s="241">
        <f t="shared" si="5"/>
        <v>22.483870967741936</v>
      </c>
      <c r="L376" s="242">
        <v>46232</v>
      </c>
    </row>
    <row r="377" spans="2:12" x14ac:dyDescent="0.3">
      <c r="B377" s="238" t="s">
        <v>443</v>
      </c>
      <c r="C377" s="239" t="s">
        <v>510</v>
      </c>
      <c r="D377" s="239">
        <v>15000187</v>
      </c>
      <c r="E377" s="239" t="s">
        <v>367</v>
      </c>
      <c r="F377" s="240">
        <v>4500</v>
      </c>
      <c r="G377" s="239" t="s">
        <v>511</v>
      </c>
      <c r="H377" s="239" t="s">
        <v>512</v>
      </c>
      <c r="I377" s="239" t="s">
        <v>513</v>
      </c>
      <c r="J377" s="239" t="s">
        <v>629</v>
      </c>
      <c r="K377" s="241">
        <f t="shared" si="5"/>
        <v>21.419354838709676</v>
      </c>
      <c r="L377" s="242">
        <v>46199</v>
      </c>
    </row>
    <row r="378" spans="2:12" x14ac:dyDescent="0.3">
      <c r="B378" s="238" t="s">
        <v>462</v>
      </c>
      <c r="C378" s="239" t="s">
        <v>510</v>
      </c>
      <c r="D378" s="239">
        <v>15000064</v>
      </c>
      <c r="E378" s="239" t="s">
        <v>474</v>
      </c>
      <c r="F378" s="240">
        <v>1300</v>
      </c>
      <c r="G378" s="239" t="s">
        <v>511</v>
      </c>
      <c r="H378" s="239" t="s">
        <v>512</v>
      </c>
      <c r="I378" s="239" t="s">
        <v>513</v>
      </c>
      <c r="J378" s="239" t="s">
        <v>645</v>
      </c>
      <c r="K378" s="241">
        <f t="shared" si="5"/>
        <v>22.387096774193548</v>
      </c>
      <c r="L378" s="242">
        <v>46229</v>
      </c>
    </row>
    <row r="379" spans="2:12" x14ac:dyDescent="0.3">
      <c r="B379" s="238" t="s">
        <v>443</v>
      </c>
      <c r="C379" s="239" t="s">
        <v>510</v>
      </c>
      <c r="D379" s="239">
        <v>15000343</v>
      </c>
      <c r="E379" s="239" t="s">
        <v>418</v>
      </c>
      <c r="F379" s="240">
        <v>4500</v>
      </c>
      <c r="G379" s="239" t="s">
        <v>511</v>
      </c>
      <c r="H379" s="239" t="s">
        <v>512</v>
      </c>
      <c r="I379" s="239" t="s">
        <v>513</v>
      </c>
      <c r="J379" s="239" t="s">
        <v>651</v>
      </c>
      <c r="K379" s="241">
        <f t="shared" si="5"/>
        <v>22.096774193548388</v>
      </c>
      <c r="L379" s="242">
        <v>46220</v>
      </c>
    </row>
    <row r="380" spans="2:12" x14ac:dyDescent="0.3">
      <c r="B380" s="238" t="s">
        <v>443</v>
      </c>
      <c r="C380" s="239" t="s">
        <v>510</v>
      </c>
      <c r="D380" s="239">
        <v>15000187</v>
      </c>
      <c r="E380" s="239" t="s">
        <v>367</v>
      </c>
      <c r="F380" s="240">
        <v>4500</v>
      </c>
      <c r="G380" s="239" t="s">
        <v>511</v>
      </c>
      <c r="H380" s="239" t="s">
        <v>512</v>
      </c>
      <c r="I380" s="239" t="s">
        <v>513</v>
      </c>
      <c r="J380" s="239" t="s">
        <v>646</v>
      </c>
      <c r="K380" s="241">
        <f t="shared" si="5"/>
        <v>21.64516129032258</v>
      </c>
      <c r="L380" s="242">
        <v>46206</v>
      </c>
    </row>
    <row r="381" spans="2:12" x14ac:dyDescent="0.3">
      <c r="B381" s="238" t="s">
        <v>462</v>
      </c>
      <c r="C381" s="239" t="s">
        <v>510</v>
      </c>
      <c r="D381" s="239">
        <v>15000051</v>
      </c>
      <c r="E381" s="239" t="s">
        <v>468</v>
      </c>
      <c r="F381" s="240">
        <v>160</v>
      </c>
      <c r="G381" s="239" t="s">
        <v>511</v>
      </c>
      <c r="H381" s="239" t="s">
        <v>512</v>
      </c>
      <c r="I381" s="239" t="s">
        <v>513</v>
      </c>
      <c r="J381" s="239" t="s">
        <v>640</v>
      </c>
      <c r="K381" s="241">
        <f t="shared" si="5"/>
        <v>22.483870967741936</v>
      </c>
      <c r="L381" s="242">
        <v>46232</v>
      </c>
    </row>
    <row r="382" spans="2:12" x14ac:dyDescent="0.3">
      <c r="B382" s="238" t="s">
        <v>443</v>
      </c>
      <c r="C382" s="239" t="s">
        <v>510</v>
      </c>
      <c r="D382" s="239">
        <v>15000343</v>
      </c>
      <c r="E382" s="239" t="s">
        <v>418</v>
      </c>
      <c r="F382" s="240">
        <v>650</v>
      </c>
      <c r="G382" s="239" t="s">
        <v>511</v>
      </c>
      <c r="H382" s="239" t="s">
        <v>512</v>
      </c>
      <c r="I382" s="239" t="s">
        <v>513</v>
      </c>
      <c r="J382" s="239" t="s">
        <v>627</v>
      </c>
      <c r="K382" s="241">
        <f t="shared" si="5"/>
        <v>22.096774193548388</v>
      </c>
      <c r="L382" s="242">
        <v>46220</v>
      </c>
    </row>
    <row r="383" spans="2:12" x14ac:dyDescent="0.3">
      <c r="B383" s="238" t="s">
        <v>443</v>
      </c>
      <c r="C383" s="239" t="s">
        <v>510</v>
      </c>
      <c r="D383" s="239">
        <v>15000343</v>
      </c>
      <c r="E383" s="239" t="s">
        <v>418</v>
      </c>
      <c r="F383" s="240">
        <v>4500</v>
      </c>
      <c r="G383" s="239" t="s">
        <v>511</v>
      </c>
      <c r="H383" s="239" t="s">
        <v>512</v>
      </c>
      <c r="I383" s="239" t="s">
        <v>513</v>
      </c>
      <c r="J383" s="239" t="s">
        <v>523</v>
      </c>
      <c r="K383" s="241">
        <f t="shared" si="5"/>
        <v>22.096774193548388</v>
      </c>
      <c r="L383" s="242">
        <v>46220</v>
      </c>
    </row>
    <row r="384" spans="2:12" x14ac:dyDescent="0.3">
      <c r="B384" s="238" t="s">
        <v>443</v>
      </c>
      <c r="C384" s="239" t="s">
        <v>510</v>
      </c>
      <c r="D384" s="239">
        <v>15000193</v>
      </c>
      <c r="E384" s="239" t="s">
        <v>363</v>
      </c>
      <c r="F384" s="240">
        <v>300</v>
      </c>
      <c r="G384" s="239" t="s">
        <v>511</v>
      </c>
      <c r="H384" s="239" t="s">
        <v>512</v>
      </c>
      <c r="I384" s="239" t="s">
        <v>513</v>
      </c>
      <c r="J384" s="239" t="s">
        <v>652</v>
      </c>
      <c r="K384" s="241">
        <f t="shared" si="5"/>
        <v>18.419354838709676</v>
      </c>
      <c r="L384" s="242">
        <v>46106</v>
      </c>
    </row>
    <row r="385" spans="2:12" x14ac:dyDescent="0.3">
      <c r="B385" s="238" t="s">
        <v>443</v>
      </c>
      <c r="C385" s="239" t="s">
        <v>510</v>
      </c>
      <c r="D385" s="239">
        <v>15000153</v>
      </c>
      <c r="E385" s="239" t="s">
        <v>301</v>
      </c>
      <c r="F385" s="240">
        <v>6200</v>
      </c>
      <c r="G385" s="239" t="s">
        <v>511</v>
      </c>
      <c r="H385" s="239" t="s">
        <v>512</v>
      </c>
      <c r="I385" s="239" t="s">
        <v>513</v>
      </c>
      <c r="J385" s="239" t="s">
        <v>639</v>
      </c>
      <c r="K385" s="241">
        <f t="shared" si="5"/>
        <v>22.032258064516128</v>
      </c>
      <c r="L385" s="242">
        <v>46218</v>
      </c>
    </row>
    <row r="386" spans="2:12" x14ac:dyDescent="0.3">
      <c r="B386" s="238" t="s">
        <v>443</v>
      </c>
      <c r="C386" s="239" t="s">
        <v>510</v>
      </c>
      <c r="D386" s="239">
        <v>15000200</v>
      </c>
      <c r="E386" s="239" t="s">
        <v>230</v>
      </c>
      <c r="F386" s="240">
        <v>4500</v>
      </c>
      <c r="G386" s="239" t="s">
        <v>511</v>
      </c>
      <c r="H386" s="239" t="s">
        <v>512</v>
      </c>
      <c r="I386" s="239" t="s">
        <v>513</v>
      </c>
      <c r="J386" s="239" t="s">
        <v>632</v>
      </c>
      <c r="K386" s="241">
        <f t="shared" si="5"/>
        <v>22.35483870967742</v>
      </c>
      <c r="L386" s="242">
        <v>46228</v>
      </c>
    </row>
    <row r="387" spans="2:12" x14ac:dyDescent="0.3">
      <c r="B387" s="238" t="s">
        <v>462</v>
      </c>
      <c r="C387" s="239" t="s">
        <v>510</v>
      </c>
      <c r="D387" s="239">
        <v>15000051</v>
      </c>
      <c r="E387" s="239" t="s">
        <v>468</v>
      </c>
      <c r="F387" s="240">
        <v>160</v>
      </c>
      <c r="G387" s="239" t="s">
        <v>511</v>
      </c>
      <c r="H387" s="239" t="s">
        <v>512</v>
      </c>
      <c r="I387" s="239" t="s">
        <v>513</v>
      </c>
      <c r="J387" s="239" t="s">
        <v>653</v>
      </c>
      <c r="K387" s="241">
        <f t="shared" si="5"/>
        <v>22.483870967741936</v>
      </c>
      <c r="L387" s="242">
        <v>46232</v>
      </c>
    </row>
    <row r="388" spans="2:12" x14ac:dyDescent="0.3">
      <c r="B388" s="238" t="s">
        <v>443</v>
      </c>
      <c r="C388" s="239" t="s">
        <v>510</v>
      </c>
      <c r="D388" s="239">
        <v>15000192</v>
      </c>
      <c r="E388" s="239" t="s">
        <v>349</v>
      </c>
      <c r="F388" s="240">
        <v>1200</v>
      </c>
      <c r="G388" s="239" t="s">
        <v>511</v>
      </c>
      <c r="H388" s="239" t="s">
        <v>512</v>
      </c>
      <c r="I388" s="239" t="s">
        <v>513</v>
      </c>
      <c r="J388" s="239" t="s">
        <v>647</v>
      </c>
      <c r="K388" s="241">
        <f t="shared" ref="K388:K451" si="6">(L388-$L$1)/31</f>
        <v>14.64516129032258</v>
      </c>
      <c r="L388" s="242">
        <v>45989</v>
      </c>
    </row>
    <row r="389" spans="2:12" x14ac:dyDescent="0.3">
      <c r="B389" s="238" t="s">
        <v>462</v>
      </c>
      <c r="C389" s="239" t="s">
        <v>510</v>
      </c>
      <c r="D389" s="239">
        <v>15000051</v>
      </c>
      <c r="E389" s="239" t="s">
        <v>468</v>
      </c>
      <c r="F389" s="240">
        <v>60</v>
      </c>
      <c r="G389" s="239" t="s">
        <v>511</v>
      </c>
      <c r="H389" s="239" t="s">
        <v>512</v>
      </c>
      <c r="I389" s="239" t="s">
        <v>513</v>
      </c>
      <c r="J389" s="239" t="s">
        <v>644</v>
      </c>
      <c r="K389" s="241">
        <f t="shared" si="6"/>
        <v>22.483870967741936</v>
      </c>
      <c r="L389" s="242">
        <v>46232</v>
      </c>
    </row>
    <row r="390" spans="2:12" x14ac:dyDescent="0.3">
      <c r="B390" s="238" t="s">
        <v>462</v>
      </c>
      <c r="C390" s="239" t="s">
        <v>510</v>
      </c>
      <c r="D390" s="239">
        <v>15000425</v>
      </c>
      <c r="E390" s="239" t="s">
        <v>494</v>
      </c>
      <c r="F390" s="240">
        <v>14400</v>
      </c>
      <c r="G390" s="239" t="s">
        <v>511</v>
      </c>
      <c r="H390" s="239" t="s">
        <v>512</v>
      </c>
      <c r="I390" s="239" t="s">
        <v>513</v>
      </c>
      <c r="J390" s="239" t="s">
        <v>654</v>
      </c>
      <c r="K390" s="241">
        <f t="shared" si="6"/>
        <v>16.93548387096774</v>
      </c>
      <c r="L390" s="242">
        <v>46060</v>
      </c>
    </row>
    <row r="391" spans="2:12" x14ac:dyDescent="0.3">
      <c r="B391" s="238" t="s">
        <v>443</v>
      </c>
      <c r="C391" s="239" t="s">
        <v>510</v>
      </c>
      <c r="D391" s="239">
        <v>15000393</v>
      </c>
      <c r="E391" s="239" t="s">
        <v>419</v>
      </c>
      <c r="F391" s="240">
        <v>1700</v>
      </c>
      <c r="G391" s="239" t="s">
        <v>511</v>
      </c>
      <c r="H391" s="239" t="s">
        <v>512</v>
      </c>
      <c r="I391" s="239" t="s">
        <v>513</v>
      </c>
      <c r="J391" s="239" t="s">
        <v>569</v>
      </c>
      <c r="K391" s="241">
        <f t="shared" si="6"/>
        <v>22.032258064516128</v>
      </c>
      <c r="L391" s="242">
        <v>46218</v>
      </c>
    </row>
    <row r="392" spans="2:12" x14ac:dyDescent="0.3">
      <c r="B392" s="238" t="s">
        <v>462</v>
      </c>
      <c r="C392" s="239" t="s">
        <v>510</v>
      </c>
      <c r="D392" s="239">
        <v>15000051</v>
      </c>
      <c r="E392" s="239" t="s">
        <v>468</v>
      </c>
      <c r="F392" s="240">
        <v>70</v>
      </c>
      <c r="G392" s="239" t="s">
        <v>511</v>
      </c>
      <c r="H392" s="239" t="s">
        <v>512</v>
      </c>
      <c r="I392" s="239" t="s">
        <v>513</v>
      </c>
      <c r="J392" s="239" t="s">
        <v>640</v>
      </c>
      <c r="K392" s="241">
        <f t="shared" si="6"/>
        <v>22.483870967741936</v>
      </c>
      <c r="L392" s="242">
        <v>46232</v>
      </c>
    </row>
    <row r="393" spans="2:12" x14ac:dyDescent="0.3">
      <c r="B393" s="238" t="s">
        <v>443</v>
      </c>
      <c r="C393" s="239" t="s">
        <v>510</v>
      </c>
      <c r="D393" s="239">
        <v>15000274</v>
      </c>
      <c r="E393" s="239" t="s">
        <v>499</v>
      </c>
      <c r="F393" s="240">
        <v>600</v>
      </c>
      <c r="G393" s="239" t="s">
        <v>511</v>
      </c>
      <c r="H393" s="239" t="s">
        <v>512</v>
      </c>
      <c r="I393" s="239" t="s">
        <v>513</v>
      </c>
      <c r="J393" s="239" t="s">
        <v>521</v>
      </c>
      <c r="K393" s="241">
        <f t="shared" si="6"/>
        <v>16.483870967741936</v>
      </c>
      <c r="L393" s="242">
        <v>46046</v>
      </c>
    </row>
    <row r="394" spans="2:12" x14ac:dyDescent="0.3">
      <c r="B394" s="238" t="s">
        <v>443</v>
      </c>
      <c r="C394" s="239" t="s">
        <v>510</v>
      </c>
      <c r="D394" s="239">
        <v>15000191</v>
      </c>
      <c r="E394" s="239" t="s">
        <v>347</v>
      </c>
      <c r="F394" s="240">
        <v>3000</v>
      </c>
      <c r="G394" s="239" t="s">
        <v>511</v>
      </c>
      <c r="H394" s="239" t="s">
        <v>512</v>
      </c>
      <c r="I394" s="239" t="s">
        <v>513</v>
      </c>
      <c r="J394" s="239" t="s">
        <v>564</v>
      </c>
      <c r="K394" s="241">
        <f t="shared" si="6"/>
        <v>21.677419354838708</v>
      </c>
      <c r="L394" s="242">
        <v>46207</v>
      </c>
    </row>
    <row r="395" spans="2:12" x14ac:dyDescent="0.3">
      <c r="B395" s="238" t="s">
        <v>443</v>
      </c>
      <c r="C395" s="239" t="s">
        <v>510</v>
      </c>
      <c r="D395" s="239">
        <v>15000161</v>
      </c>
      <c r="E395" s="239" t="s">
        <v>551</v>
      </c>
      <c r="F395" s="240">
        <v>1470</v>
      </c>
      <c r="G395" s="239" t="s">
        <v>511</v>
      </c>
      <c r="H395" s="239" t="s">
        <v>512</v>
      </c>
      <c r="I395" s="239" t="s">
        <v>513</v>
      </c>
      <c r="J395" s="239" t="s">
        <v>570</v>
      </c>
      <c r="K395" s="241">
        <f t="shared" si="6"/>
        <v>22.29032258064516</v>
      </c>
      <c r="L395" s="242">
        <v>46226</v>
      </c>
    </row>
    <row r="396" spans="2:12" x14ac:dyDescent="0.3">
      <c r="B396" s="238" t="s">
        <v>443</v>
      </c>
      <c r="C396" s="239" t="s">
        <v>510</v>
      </c>
      <c r="D396" s="239">
        <v>15000191</v>
      </c>
      <c r="E396" s="239" t="s">
        <v>347</v>
      </c>
      <c r="F396" s="240">
        <v>1400</v>
      </c>
      <c r="G396" s="239" t="s">
        <v>511</v>
      </c>
      <c r="H396" s="239" t="s">
        <v>512</v>
      </c>
      <c r="I396" s="239" t="s">
        <v>513</v>
      </c>
      <c r="J396" s="239" t="s">
        <v>564</v>
      </c>
      <c r="K396" s="241">
        <f t="shared" si="6"/>
        <v>21.677419354838708</v>
      </c>
      <c r="L396" s="242">
        <v>46207</v>
      </c>
    </row>
    <row r="397" spans="2:12" x14ac:dyDescent="0.3">
      <c r="B397" s="238" t="s">
        <v>462</v>
      </c>
      <c r="C397" s="239" t="s">
        <v>510</v>
      </c>
      <c r="D397" s="239">
        <v>15000051</v>
      </c>
      <c r="E397" s="239" t="s">
        <v>468</v>
      </c>
      <c r="F397" s="240">
        <v>160</v>
      </c>
      <c r="G397" s="239" t="s">
        <v>511</v>
      </c>
      <c r="H397" s="239" t="s">
        <v>512</v>
      </c>
      <c r="I397" s="239" t="s">
        <v>513</v>
      </c>
      <c r="J397" s="239" t="s">
        <v>640</v>
      </c>
      <c r="K397" s="241">
        <f t="shared" si="6"/>
        <v>22.483870967741936</v>
      </c>
      <c r="L397" s="242">
        <v>46232</v>
      </c>
    </row>
    <row r="398" spans="2:12" x14ac:dyDescent="0.3">
      <c r="B398" s="238" t="s">
        <v>462</v>
      </c>
      <c r="C398" s="239" t="s">
        <v>510</v>
      </c>
      <c r="D398" s="239">
        <v>15000051</v>
      </c>
      <c r="E398" s="239" t="s">
        <v>468</v>
      </c>
      <c r="F398" s="240">
        <v>160</v>
      </c>
      <c r="G398" s="239" t="s">
        <v>511</v>
      </c>
      <c r="H398" s="239" t="s">
        <v>512</v>
      </c>
      <c r="I398" s="239" t="s">
        <v>513</v>
      </c>
      <c r="J398" s="239" t="s">
        <v>653</v>
      </c>
      <c r="K398" s="241">
        <f t="shared" si="6"/>
        <v>22.483870967741936</v>
      </c>
      <c r="L398" s="242">
        <v>46232</v>
      </c>
    </row>
    <row r="399" spans="2:12" x14ac:dyDescent="0.3">
      <c r="B399" s="238" t="s">
        <v>443</v>
      </c>
      <c r="C399" s="239" t="s">
        <v>510</v>
      </c>
      <c r="D399" s="239">
        <v>15000187</v>
      </c>
      <c r="E399" s="239" t="s">
        <v>367</v>
      </c>
      <c r="F399" s="240">
        <v>4500</v>
      </c>
      <c r="G399" s="239" t="s">
        <v>511</v>
      </c>
      <c r="H399" s="239" t="s">
        <v>512</v>
      </c>
      <c r="I399" s="239" t="s">
        <v>513</v>
      </c>
      <c r="J399" s="239" t="s">
        <v>629</v>
      </c>
      <c r="K399" s="241">
        <f t="shared" si="6"/>
        <v>21.419354838709676</v>
      </c>
      <c r="L399" s="242">
        <v>46199</v>
      </c>
    </row>
    <row r="400" spans="2:12" x14ac:dyDescent="0.3">
      <c r="B400" s="238" t="s">
        <v>443</v>
      </c>
      <c r="C400" s="239" t="s">
        <v>510</v>
      </c>
      <c r="D400" s="239">
        <v>15000191</v>
      </c>
      <c r="E400" s="239" t="s">
        <v>347</v>
      </c>
      <c r="F400" s="240">
        <v>3000</v>
      </c>
      <c r="G400" s="239" t="s">
        <v>511</v>
      </c>
      <c r="H400" s="239" t="s">
        <v>512</v>
      </c>
      <c r="I400" s="239" t="s">
        <v>513</v>
      </c>
      <c r="J400" s="239" t="s">
        <v>564</v>
      </c>
      <c r="K400" s="241">
        <f t="shared" si="6"/>
        <v>21.677419354838708</v>
      </c>
      <c r="L400" s="242">
        <v>46207</v>
      </c>
    </row>
    <row r="401" spans="2:12" x14ac:dyDescent="0.3">
      <c r="B401" s="238" t="s">
        <v>443</v>
      </c>
      <c r="C401" s="239" t="s">
        <v>510</v>
      </c>
      <c r="D401" s="239">
        <v>15000393</v>
      </c>
      <c r="E401" s="239" t="s">
        <v>419</v>
      </c>
      <c r="F401" s="240">
        <v>3000</v>
      </c>
      <c r="G401" s="239" t="s">
        <v>511</v>
      </c>
      <c r="H401" s="239" t="s">
        <v>512</v>
      </c>
      <c r="I401" s="239" t="s">
        <v>513</v>
      </c>
      <c r="J401" s="239" t="s">
        <v>589</v>
      </c>
      <c r="K401" s="241">
        <f t="shared" si="6"/>
        <v>20.741935483870968</v>
      </c>
      <c r="L401" s="242">
        <v>46178</v>
      </c>
    </row>
    <row r="402" spans="2:12" x14ac:dyDescent="0.3">
      <c r="B402" s="238" t="s">
        <v>443</v>
      </c>
      <c r="C402" s="239" t="s">
        <v>510</v>
      </c>
      <c r="D402" s="239">
        <v>15000393</v>
      </c>
      <c r="E402" s="239" t="s">
        <v>419</v>
      </c>
      <c r="F402" s="240">
        <v>3000</v>
      </c>
      <c r="G402" s="239" t="s">
        <v>511</v>
      </c>
      <c r="H402" s="239" t="s">
        <v>512</v>
      </c>
      <c r="I402" s="239" t="s">
        <v>513</v>
      </c>
      <c r="J402" s="239" t="s">
        <v>589</v>
      </c>
      <c r="K402" s="241">
        <f t="shared" si="6"/>
        <v>20.741935483870968</v>
      </c>
      <c r="L402" s="242">
        <v>46178</v>
      </c>
    </row>
    <row r="403" spans="2:12" x14ac:dyDescent="0.3">
      <c r="B403" s="238" t="s">
        <v>443</v>
      </c>
      <c r="C403" s="239" t="s">
        <v>510</v>
      </c>
      <c r="D403" s="239">
        <v>15000200</v>
      </c>
      <c r="E403" s="239" t="s">
        <v>230</v>
      </c>
      <c r="F403" s="240">
        <v>1000</v>
      </c>
      <c r="G403" s="239" t="s">
        <v>511</v>
      </c>
      <c r="H403" s="239" t="s">
        <v>512</v>
      </c>
      <c r="I403" s="239" t="s">
        <v>513</v>
      </c>
      <c r="J403" s="239" t="s">
        <v>655</v>
      </c>
      <c r="K403" s="241">
        <f t="shared" si="6"/>
        <v>22.35483870967742</v>
      </c>
      <c r="L403" s="242">
        <v>46228</v>
      </c>
    </row>
    <row r="404" spans="2:12" x14ac:dyDescent="0.3">
      <c r="B404" s="238" t="s">
        <v>443</v>
      </c>
      <c r="C404" s="239" t="s">
        <v>510</v>
      </c>
      <c r="D404" s="239">
        <v>15000161</v>
      </c>
      <c r="E404" s="239" t="s">
        <v>551</v>
      </c>
      <c r="F404" s="240">
        <v>450</v>
      </c>
      <c r="G404" s="239" t="s">
        <v>511</v>
      </c>
      <c r="H404" s="239" t="s">
        <v>512</v>
      </c>
      <c r="I404" s="239" t="s">
        <v>513</v>
      </c>
      <c r="J404" s="239" t="s">
        <v>574</v>
      </c>
      <c r="K404" s="241">
        <f t="shared" si="6"/>
        <v>22.29032258064516</v>
      </c>
      <c r="L404" s="242">
        <v>46226</v>
      </c>
    </row>
    <row r="405" spans="2:12" x14ac:dyDescent="0.3">
      <c r="B405" s="238" t="s">
        <v>443</v>
      </c>
      <c r="C405" s="239" t="s">
        <v>510</v>
      </c>
      <c r="D405" s="239">
        <v>15000163</v>
      </c>
      <c r="E405" s="239" t="s">
        <v>451</v>
      </c>
      <c r="F405" s="240">
        <v>1470</v>
      </c>
      <c r="G405" s="239" t="s">
        <v>511</v>
      </c>
      <c r="H405" s="239" t="s">
        <v>512</v>
      </c>
      <c r="I405" s="239" t="s">
        <v>513</v>
      </c>
      <c r="J405" s="239" t="s">
        <v>559</v>
      </c>
      <c r="K405" s="241">
        <f t="shared" si="6"/>
        <v>22.35483870967742</v>
      </c>
      <c r="L405" s="242">
        <v>46228</v>
      </c>
    </row>
    <row r="406" spans="2:12" x14ac:dyDescent="0.3">
      <c r="B406" s="238" t="s">
        <v>462</v>
      </c>
      <c r="C406" s="239" t="s">
        <v>510</v>
      </c>
      <c r="D406" s="239">
        <v>15000051</v>
      </c>
      <c r="E406" s="239" t="s">
        <v>468</v>
      </c>
      <c r="F406" s="240">
        <v>160</v>
      </c>
      <c r="G406" s="239" t="s">
        <v>511</v>
      </c>
      <c r="H406" s="239" t="s">
        <v>512</v>
      </c>
      <c r="I406" s="239" t="s">
        <v>513</v>
      </c>
      <c r="J406" s="239" t="s">
        <v>656</v>
      </c>
      <c r="K406" s="241">
        <f t="shared" si="6"/>
        <v>22.483870967741936</v>
      </c>
      <c r="L406" s="242">
        <v>46232</v>
      </c>
    </row>
    <row r="407" spans="2:12" x14ac:dyDescent="0.3">
      <c r="B407" s="238" t="s">
        <v>443</v>
      </c>
      <c r="C407" s="239" t="s">
        <v>510</v>
      </c>
      <c r="D407" s="239">
        <v>15000191</v>
      </c>
      <c r="E407" s="239" t="s">
        <v>347</v>
      </c>
      <c r="F407" s="240">
        <v>3000</v>
      </c>
      <c r="G407" s="239" t="s">
        <v>511</v>
      </c>
      <c r="H407" s="239" t="s">
        <v>512</v>
      </c>
      <c r="I407" s="239" t="s">
        <v>513</v>
      </c>
      <c r="J407" s="239" t="s">
        <v>637</v>
      </c>
      <c r="K407" s="241">
        <f t="shared" si="6"/>
        <v>21.677419354838708</v>
      </c>
      <c r="L407" s="242">
        <v>46207</v>
      </c>
    </row>
    <row r="408" spans="2:12" x14ac:dyDescent="0.3">
      <c r="B408" s="238" t="s">
        <v>462</v>
      </c>
      <c r="C408" s="239" t="s">
        <v>510</v>
      </c>
      <c r="D408" s="239">
        <v>15000051</v>
      </c>
      <c r="E408" s="239" t="s">
        <v>468</v>
      </c>
      <c r="F408" s="240">
        <v>160</v>
      </c>
      <c r="G408" s="239" t="s">
        <v>511</v>
      </c>
      <c r="H408" s="239" t="s">
        <v>512</v>
      </c>
      <c r="I408" s="239" t="s">
        <v>513</v>
      </c>
      <c r="J408" s="239" t="s">
        <v>644</v>
      </c>
      <c r="K408" s="241">
        <f t="shared" si="6"/>
        <v>22.483870967741936</v>
      </c>
      <c r="L408" s="242">
        <v>46232</v>
      </c>
    </row>
    <row r="409" spans="2:12" x14ac:dyDescent="0.3">
      <c r="B409" s="238" t="s">
        <v>443</v>
      </c>
      <c r="C409" s="239" t="s">
        <v>510</v>
      </c>
      <c r="D409" s="239">
        <v>15000192</v>
      </c>
      <c r="E409" s="239" t="s">
        <v>349</v>
      </c>
      <c r="F409" s="240">
        <v>648</v>
      </c>
      <c r="G409" s="239" t="s">
        <v>511</v>
      </c>
      <c r="H409" s="239" t="s">
        <v>512</v>
      </c>
      <c r="I409" s="239" t="s">
        <v>513</v>
      </c>
      <c r="J409" s="239" t="s">
        <v>634</v>
      </c>
      <c r="K409" s="241">
        <f t="shared" si="6"/>
        <v>15.96774193548387</v>
      </c>
      <c r="L409" s="242">
        <v>46030</v>
      </c>
    </row>
    <row r="410" spans="2:12" x14ac:dyDescent="0.3">
      <c r="B410" s="238" t="s">
        <v>443</v>
      </c>
      <c r="C410" s="239" t="s">
        <v>510</v>
      </c>
      <c r="D410" s="239">
        <v>15000187</v>
      </c>
      <c r="E410" s="239" t="s">
        <v>367</v>
      </c>
      <c r="F410" s="240">
        <v>4500</v>
      </c>
      <c r="G410" s="239" t="s">
        <v>511</v>
      </c>
      <c r="H410" s="239" t="s">
        <v>512</v>
      </c>
      <c r="I410" s="239" t="s">
        <v>513</v>
      </c>
      <c r="J410" s="239" t="s">
        <v>646</v>
      </c>
      <c r="K410" s="241">
        <f t="shared" si="6"/>
        <v>21.64516129032258</v>
      </c>
      <c r="L410" s="242">
        <v>46206</v>
      </c>
    </row>
    <row r="411" spans="2:12" x14ac:dyDescent="0.3">
      <c r="B411" s="238" t="s">
        <v>443</v>
      </c>
      <c r="C411" s="239" t="s">
        <v>510</v>
      </c>
      <c r="D411" s="239">
        <v>15000343</v>
      </c>
      <c r="E411" s="239" t="s">
        <v>418</v>
      </c>
      <c r="F411" s="240">
        <v>4500</v>
      </c>
      <c r="G411" s="239" t="s">
        <v>511</v>
      </c>
      <c r="H411" s="239" t="s">
        <v>512</v>
      </c>
      <c r="I411" s="239" t="s">
        <v>513</v>
      </c>
      <c r="J411" s="239" t="s">
        <v>651</v>
      </c>
      <c r="K411" s="241">
        <f t="shared" si="6"/>
        <v>22.096774193548388</v>
      </c>
      <c r="L411" s="242">
        <v>46220</v>
      </c>
    </row>
    <row r="412" spans="2:12" x14ac:dyDescent="0.3">
      <c r="B412" s="238" t="s">
        <v>443</v>
      </c>
      <c r="C412" s="239" t="s">
        <v>510</v>
      </c>
      <c r="D412" s="239">
        <v>15000200</v>
      </c>
      <c r="E412" s="239" t="s">
        <v>230</v>
      </c>
      <c r="F412" s="240">
        <v>4500</v>
      </c>
      <c r="G412" s="239" t="s">
        <v>511</v>
      </c>
      <c r="H412" s="239" t="s">
        <v>512</v>
      </c>
      <c r="I412" s="239" t="s">
        <v>513</v>
      </c>
      <c r="J412" s="239" t="s">
        <v>615</v>
      </c>
      <c r="K412" s="241">
        <f t="shared" si="6"/>
        <v>22.35483870967742</v>
      </c>
      <c r="L412" s="242">
        <v>46228</v>
      </c>
    </row>
    <row r="413" spans="2:12" x14ac:dyDescent="0.3">
      <c r="B413" s="238" t="s">
        <v>443</v>
      </c>
      <c r="C413" s="239" t="s">
        <v>510</v>
      </c>
      <c r="D413" s="239">
        <v>15000208</v>
      </c>
      <c r="E413" s="239" t="s">
        <v>406</v>
      </c>
      <c r="F413" s="240">
        <v>2850</v>
      </c>
      <c r="G413" s="239" t="s">
        <v>511</v>
      </c>
      <c r="H413" s="239" t="s">
        <v>512</v>
      </c>
      <c r="I413" s="239" t="s">
        <v>513</v>
      </c>
      <c r="J413" s="239" t="s">
        <v>641</v>
      </c>
      <c r="K413" s="241">
        <f t="shared" si="6"/>
        <v>22.258064516129032</v>
      </c>
      <c r="L413" s="242">
        <v>46225</v>
      </c>
    </row>
    <row r="414" spans="2:12" x14ac:dyDescent="0.3">
      <c r="B414" s="238" t="s">
        <v>443</v>
      </c>
      <c r="C414" s="239" t="s">
        <v>510</v>
      </c>
      <c r="D414" s="239">
        <v>15000343</v>
      </c>
      <c r="E414" s="239" t="s">
        <v>418</v>
      </c>
      <c r="F414" s="240">
        <v>4500</v>
      </c>
      <c r="G414" s="239" t="s">
        <v>511</v>
      </c>
      <c r="H414" s="239" t="s">
        <v>512</v>
      </c>
      <c r="I414" s="239" t="s">
        <v>513</v>
      </c>
      <c r="J414" s="239" t="s">
        <v>649</v>
      </c>
      <c r="K414" s="241">
        <f t="shared" si="6"/>
        <v>22.096774193548388</v>
      </c>
      <c r="L414" s="242">
        <v>46220</v>
      </c>
    </row>
    <row r="415" spans="2:12" x14ac:dyDescent="0.3">
      <c r="B415" s="238" t="s">
        <v>443</v>
      </c>
      <c r="C415" s="239" t="s">
        <v>510</v>
      </c>
      <c r="D415" s="239">
        <v>15000200</v>
      </c>
      <c r="E415" s="239" t="s">
        <v>230</v>
      </c>
      <c r="F415" s="240">
        <v>4500</v>
      </c>
      <c r="G415" s="239" t="s">
        <v>511</v>
      </c>
      <c r="H415" s="239" t="s">
        <v>512</v>
      </c>
      <c r="I415" s="239" t="s">
        <v>513</v>
      </c>
      <c r="J415" s="239" t="s">
        <v>655</v>
      </c>
      <c r="K415" s="241">
        <f t="shared" si="6"/>
        <v>22.35483870967742</v>
      </c>
      <c r="L415" s="242">
        <v>46228</v>
      </c>
    </row>
    <row r="416" spans="2:12" x14ac:dyDescent="0.3">
      <c r="B416" s="238" t="s">
        <v>443</v>
      </c>
      <c r="C416" s="239" t="s">
        <v>510</v>
      </c>
      <c r="D416" s="239">
        <v>15000200</v>
      </c>
      <c r="E416" s="239" t="s">
        <v>230</v>
      </c>
      <c r="F416" s="240">
        <v>4500</v>
      </c>
      <c r="G416" s="239" t="s">
        <v>511</v>
      </c>
      <c r="H416" s="239" t="s">
        <v>512</v>
      </c>
      <c r="I416" s="239" t="s">
        <v>513</v>
      </c>
      <c r="J416" s="239" t="s">
        <v>515</v>
      </c>
      <c r="K416" s="241">
        <f t="shared" si="6"/>
        <v>22.35483870967742</v>
      </c>
      <c r="L416" s="242">
        <v>46228</v>
      </c>
    </row>
    <row r="417" spans="2:12" x14ac:dyDescent="0.3">
      <c r="B417" s="238" t="s">
        <v>462</v>
      </c>
      <c r="C417" s="239" t="s">
        <v>510</v>
      </c>
      <c r="D417" s="239">
        <v>15000051</v>
      </c>
      <c r="E417" s="239" t="s">
        <v>468</v>
      </c>
      <c r="F417" s="240">
        <v>160</v>
      </c>
      <c r="G417" s="239" t="s">
        <v>511</v>
      </c>
      <c r="H417" s="239" t="s">
        <v>512</v>
      </c>
      <c r="I417" s="239" t="s">
        <v>513</v>
      </c>
      <c r="J417" s="239" t="s">
        <v>653</v>
      </c>
      <c r="K417" s="241">
        <f t="shared" si="6"/>
        <v>22.483870967741936</v>
      </c>
      <c r="L417" s="242">
        <v>46232</v>
      </c>
    </row>
    <row r="418" spans="2:12" x14ac:dyDescent="0.3">
      <c r="B418" s="238" t="s">
        <v>443</v>
      </c>
      <c r="C418" s="239" t="s">
        <v>510</v>
      </c>
      <c r="D418" s="239">
        <v>15000343</v>
      </c>
      <c r="E418" s="239" t="s">
        <v>418</v>
      </c>
      <c r="F418" s="240">
        <v>4500</v>
      </c>
      <c r="G418" s="239" t="s">
        <v>511</v>
      </c>
      <c r="H418" s="239" t="s">
        <v>512</v>
      </c>
      <c r="I418" s="239" t="s">
        <v>513</v>
      </c>
      <c r="J418" s="239" t="s">
        <v>649</v>
      </c>
      <c r="K418" s="241">
        <f t="shared" si="6"/>
        <v>22.096774193548388</v>
      </c>
      <c r="L418" s="242">
        <v>46220</v>
      </c>
    </row>
    <row r="419" spans="2:12" x14ac:dyDescent="0.3">
      <c r="B419" s="238" t="s">
        <v>443</v>
      </c>
      <c r="C419" s="239" t="s">
        <v>510</v>
      </c>
      <c r="D419" s="239">
        <v>15000393</v>
      </c>
      <c r="E419" s="239" t="s">
        <v>419</v>
      </c>
      <c r="F419" s="240">
        <v>3000</v>
      </c>
      <c r="G419" s="239" t="s">
        <v>511</v>
      </c>
      <c r="H419" s="239" t="s">
        <v>512</v>
      </c>
      <c r="I419" s="239" t="s">
        <v>513</v>
      </c>
      <c r="J419" s="239" t="s">
        <v>569</v>
      </c>
      <c r="K419" s="241">
        <f t="shared" si="6"/>
        <v>22.032258064516128</v>
      </c>
      <c r="L419" s="242">
        <v>46218</v>
      </c>
    </row>
    <row r="420" spans="2:12" x14ac:dyDescent="0.3">
      <c r="B420" s="238" t="s">
        <v>443</v>
      </c>
      <c r="C420" s="239" t="s">
        <v>510</v>
      </c>
      <c r="D420" s="239">
        <v>15000163</v>
      </c>
      <c r="E420" s="239" t="s">
        <v>451</v>
      </c>
      <c r="F420" s="240">
        <v>900</v>
      </c>
      <c r="G420" s="239" t="s">
        <v>511</v>
      </c>
      <c r="H420" s="239" t="s">
        <v>512</v>
      </c>
      <c r="I420" s="239" t="s">
        <v>513</v>
      </c>
      <c r="J420" s="239" t="s">
        <v>602</v>
      </c>
      <c r="K420" s="241">
        <f t="shared" si="6"/>
        <v>22.35483870967742</v>
      </c>
      <c r="L420" s="242">
        <v>46228</v>
      </c>
    </row>
    <row r="421" spans="2:12" x14ac:dyDescent="0.3">
      <c r="B421" s="238" t="s">
        <v>443</v>
      </c>
      <c r="C421" s="239" t="s">
        <v>510</v>
      </c>
      <c r="D421" s="239">
        <v>15000155</v>
      </c>
      <c r="E421" s="239" t="s">
        <v>303</v>
      </c>
      <c r="F421" s="240">
        <v>50</v>
      </c>
      <c r="G421" s="239" t="s">
        <v>511</v>
      </c>
      <c r="H421" s="239" t="s">
        <v>512</v>
      </c>
      <c r="I421" s="239" t="s">
        <v>513</v>
      </c>
      <c r="J421" s="239" t="s">
        <v>584</v>
      </c>
      <c r="K421" s="241">
        <f t="shared" si="6"/>
        <v>19.774193548387096</v>
      </c>
      <c r="L421" s="242">
        <v>46148</v>
      </c>
    </row>
    <row r="422" spans="2:12" x14ac:dyDescent="0.3">
      <c r="B422" s="238" t="s">
        <v>462</v>
      </c>
      <c r="C422" s="239" t="s">
        <v>510</v>
      </c>
      <c r="D422" s="239">
        <v>15000051</v>
      </c>
      <c r="E422" s="239" t="s">
        <v>468</v>
      </c>
      <c r="F422" s="240">
        <v>160</v>
      </c>
      <c r="G422" s="239" t="s">
        <v>511</v>
      </c>
      <c r="H422" s="239" t="s">
        <v>512</v>
      </c>
      <c r="I422" s="239" t="s">
        <v>513</v>
      </c>
      <c r="J422" s="239" t="s">
        <v>622</v>
      </c>
      <c r="K422" s="241">
        <f t="shared" si="6"/>
        <v>22.483870967741936</v>
      </c>
      <c r="L422" s="242">
        <v>46232</v>
      </c>
    </row>
    <row r="423" spans="2:12" x14ac:dyDescent="0.3">
      <c r="B423" s="238" t="s">
        <v>443</v>
      </c>
      <c r="C423" s="239" t="s">
        <v>510</v>
      </c>
      <c r="D423" s="239">
        <v>15000343</v>
      </c>
      <c r="E423" s="239" t="s">
        <v>418</v>
      </c>
      <c r="F423" s="240">
        <v>4500</v>
      </c>
      <c r="G423" s="239" t="s">
        <v>511</v>
      </c>
      <c r="H423" s="239" t="s">
        <v>512</v>
      </c>
      <c r="I423" s="239" t="s">
        <v>513</v>
      </c>
      <c r="J423" s="239" t="s">
        <v>638</v>
      </c>
      <c r="K423" s="241">
        <f t="shared" si="6"/>
        <v>22.096774193548388</v>
      </c>
      <c r="L423" s="242">
        <v>46220</v>
      </c>
    </row>
    <row r="424" spans="2:12" x14ac:dyDescent="0.3">
      <c r="B424" s="238" t="s">
        <v>443</v>
      </c>
      <c r="C424" s="239" t="s">
        <v>510</v>
      </c>
      <c r="D424" s="239">
        <v>15000187</v>
      </c>
      <c r="E424" s="239" t="s">
        <v>367</v>
      </c>
      <c r="F424" s="240">
        <v>4500</v>
      </c>
      <c r="G424" s="239" t="s">
        <v>511</v>
      </c>
      <c r="H424" s="239" t="s">
        <v>512</v>
      </c>
      <c r="I424" s="239" t="s">
        <v>513</v>
      </c>
      <c r="J424" s="239" t="s">
        <v>646</v>
      </c>
      <c r="K424" s="241">
        <f t="shared" si="6"/>
        <v>21.64516129032258</v>
      </c>
      <c r="L424" s="242">
        <v>46206</v>
      </c>
    </row>
    <row r="425" spans="2:12" x14ac:dyDescent="0.3">
      <c r="B425" s="238" t="s">
        <v>443</v>
      </c>
      <c r="C425" s="239" t="s">
        <v>510</v>
      </c>
      <c r="D425" s="239">
        <v>15000208</v>
      </c>
      <c r="E425" s="239" t="s">
        <v>406</v>
      </c>
      <c r="F425" s="240">
        <v>4500</v>
      </c>
      <c r="G425" s="239" t="s">
        <v>511</v>
      </c>
      <c r="H425" s="239" t="s">
        <v>512</v>
      </c>
      <c r="I425" s="239" t="s">
        <v>513</v>
      </c>
      <c r="J425" s="239" t="s">
        <v>657</v>
      </c>
      <c r="K425" s="241">
        <f t="shared" si="6"/>
        <v>22.258064516129032</v>
      </c>
      <c r="L425" s="242">
        <v>46225</v>
      </c>
    </row>
    <row r="426" spans="2:12" x14ac:dyDescent="0.3">
      <c r="B426" s="238" t="s">
        <v>443</v>
      </c>
      <c r="C426" s="239" t="s">
        <v>510</v>
      </c>
      <c r="D426" s="239">
        <v>15000200</v>
      </c>
      <c r="E426" s="239" t="s">
        <v>230</v>
      </c>
      <c r="F426" s="240">
        <v>4500</v>
      </c>
      <c r="G426" s="239" t="s">
        <v>511</v>
      </c>
      <c r="H426" s="239" t="s">
        <v>512</v>
      </c>
      <c r="I426" s="239" t="s">
        <v>513</v>
      </c>
      <c r="J426" s="239" t="s">
        <v>655</v>
      </c>
      <c r="K426" s="241">
        <f t="shared" si="6"/>
        <v>22.35483870967742</v>
      </c>
      <c r="L426" s="242">
        <v>46228</v>
      </c>
    </row>
    <row r="427" spans="2:12" x14ac:dyDescent="0.3">
      <c r="B427" s="238" t="s">
        <v>443</v>
      </c>
      <c r="C427" s="239" t="s">
        <v>592</v>
      </c>
      <c r="D427" s="239">
        <v>15000094</v>
      </c>
      <c r="E427" s="239" t="s">
        <v>345</v>
      </c>
      <c r="F427" s="240">
        <v>6720</v>
      </c>
      <c r="G427" s="239" t="s">
        <v>511</v>
      </c>
      <c r="H427" s="239" t="s">
        <v>512</v>
      </c>
      <c r="I427" s="239" t="s">
        <v>513</v>
      </c>
      <c r="J427" s="239" t="s">
        <v>658</v>
      </c>
      <c r="K427" s="241">
        <f t="shared" si="6"/>
        <v>21.419354838709676</v>
      </c>
      <c r="L427" s="242">
        <v>46199</v>
      </c>
    </row>
    <row r="428" spans="2:12" x14ac:dyDescent="0.3">
      <c r="B428" s="238" t="s">
        <v>443</v>
      </c>
      <c r="C428" s="239" t="s">
        <v>592</v>
      </c>
      <c r="D428" s="239">
        <v>15000094</v>
      </c>
      <c r="E428" s="239" t="s">
        <v>345</v>
      </c>
      <c r="F428" s="240">
        <v>1440</v>
      </c>
      <c r="G428" s="239" t="s">
        <v>511</v>
      </c>
      <c r="H428" s="239" t="s">
        <v>512</v>
      </c>
      <c r="I428" s="239" t="s">
        <v>513</v>
      </c>
      <c r="J428" s="239" t="s">
        <v>659</v>
      </c>
      <c r="K428" s="241">
        <f t="shared" si="6"/>
        <v>17.129032258064516</v>
      </c>
      <c r="L428" s="242">
        <v>46066</v>
      </c>
    </row>
    <row r="429" spans="2:12" x14ac:dyDescent="0.3">
      <c r="B429" s="238" t="s">
        <v>443</v>
      </c>
      <c r="C429" s="239" t="s">
        <v>510</v>
      </c>
      <c r="D429" s="239">
        <v>15000208</v>
      </c>
      <c r="E429" s="239" t="s">
        <v>406</v>
      </c>
      <c r="F429" s="240">
        <v>2650</v>
      </c>
      <c r="G429" s="239" t="s">
        <v>511</v>
      </c>
      <c r="H429" s="239" t="s">
        <v>512</v>
      </c>
      <c r="I429" s="239" t="s">
        <v>513</v>
      </c>
      <c r="J429" s="239" t="s">
        <v>657</v>
      </c>
      <c r="K429" s="241">
        <f t="shared" si="6"/>
        <v>22.258064516129032</v>
      </c>
      <c r="L429" s="242">
        <v>46225</v>
      </c>
    </row>
    <row r="430" spans="2:12" x14ac:dyDescent="0.3">
      <c r="B430" s="238" t="s">
        <v>462</v>
      </c>
      <c r="C430" s="239" t="s">
        <v>510</v>
      </c>
      <c r="D430" s="239">
        <v>15000051</v>
      </c>
      <c r="E430" s="239" t="s">
        <v>468</v>
      </c>
      <c r="F430" s="240">
        <v>160</v>
      </c>
      <c r="G430" s="239" t="s">
        <v>511</v>
      </c>
      <c r="H430" s="239" t="s">
        <v>512</v>
      </c>
      <c r="I430" s="239" t="s">
        <v>513</v>
      </c>
      <c r="J430" s="239" t="s">
        <v>650</v>
      </c>
      <c r="K430" s="241">
        <f t="shared" si="6"/>
        <v>22.483870967741936</v>
      </c>
      <c r="L430" s="242">
        <v>46232</v>
      </c>
    </row>
    <row r="431" spans="2:12" x14ac:dyDescent="0.3">
      <c r="B431" s="238" t="s">
        <v>443</v>
      </c>
      <c r="C431" s="239" t="s">
        <v>510</v>
      </c>
      <c r="D431" s="239">
        <v>15000191</v>
      </c>
      <c r="E431" s="239" t="s">
        <v>347</v>
      </c>
      <c r="F431" s="240">
        <v>3000</v>
      </c>
      <c r="G431" s="239" t="s">
        <v>511</v>
      </c>
      <c r="H431" s="239" t="s">
        <v>512</v>
      </c>
      <c r="I431" s="239" t="s">
        <v>513</v>
      </c>
      <c r="J431" s="239" t="s">
        <v>514</v>
      </c>
      <c r="K431" s="241">
        <f t="shared" si="6"/>
        <v>21.677419354838708</v>
      </c>
      <c r="L431" s="242">
        <v>46207</v>
      </c>
    </row>
    <row r="432" spans="2:12" x14ac:dyDescent="0.3">
      <c r="B432" s="238" t="s">
        <v>443</v>
      </c>
      <c r="C432" s="239" t="s">
        <v>510</v>
      </c>
      <c r="D432" s="239">
        <v>15000191</v>
      </c>
      <c r="E432" s="239" t="s">
        <v>347</v>
      </c>
      <c r="F432" s="240">
        <v>300</v>
      </c>
      <c r="G432" s="239" t="s">
        <v>511</v>
      </c>
      <c r="H432" s="239" t="s">
        <v>512</v>
      </c>
      <c r="I432" s="239" t="s">
        <v>513</v>
      </c>
      <c r="J432" s="239" t="s">
        <v>514</v>
      </c>
      <c r="K432" s="241">
        <f t="shared" si="6"/>
        <v>21.677419354838708</v>
      </c>
      <c r="L432" s="242">
        <v>46207</v>
      </c>
    </row>
    <row r="433" spans="2:12" x14ac:dyDescent="0.3">
      <c r="B433" s="238" t="s">
        <v>462</v>
      </c>
      <c r="C433" s="239" t="s">
        <v>510</v>
      </c>
      <c r="D433" s="239">
        <v>15000051</v>
      </c>
      <c r="E433" s="239" t="s">
        <v>468</v>
      </c>
      <c r="F433" s="240">
        <v>160</v>
      </c>
      <c r="G433" s="239" t="s">
        <v>511</v>
      </c>
      <c r="H433" s="239" t="s">
        <v>512</v>
      </c>
      <c r="I433" s="239" t="s">
        <v>513</v>
      </c>
      <c r="J433" s="239" t="s">
        <v>656</v>
      </c>
      <c r="K433" s="241">
        <f t="shared" si="6"/>
        <v>22.483870967741936</v>
      </c>
      <c r="L433" s="242">
        <v>46232</v>
      </c>
    </row>
    <row r="434" spans="2:12" x14ac:dyDescent="0.3">
      <c r="B434" s="238" t="s">
        <v>462</v>
      </c>
      <c r="C434" s="239" t="s">
        <v>510</v>
      </c>
      <c r="D434" s="239">
        <v>15000051</v>
      </c>
      <c r="E434" s="239" t="s">
        <v>468</v>
      </c>
      <c r="F434" s="240">
        <v>160</v>
      </c>
      <c r="G434" s="239" t="s">
        <v>511</v>
      </c>
      <c r="H434" s="239" t="s">
        <v>512</v>
      </c>
      <c r="I434" s="239" t="s">
        <v>513</v>
      </c>
      <c r="J434" s="239" t="s">
        <v>656</v>
      </c>
      <c r="K434" s="241">
        <f t="shared" si="6"/>
        <v>22.483870967741936</v>
      </c>
      <c r="L434" s="242">
        <v>46232</v>
      </c>
    </row>
    <row r="435" spans="2:12" x14ac:dyDescent="0.3">
      <c r="B435" s="238" t="s">
        <v>443</v>
      </c>
      <c r="C435" s="239" t="s">
        <v>592</v>
      </c>
      <c r="D435" s="239">
        <v>15000134</v>
      </c>
      <c r="E435" s="239" t="s">
        <v>366</v>
      </c>
      <c r="F435" s="240">
        <v>4450</v>
      </c>
      <c r="G435" s="239" t="s">
        <v>511</v>
      </c>
      <c r="H435" s="239" t="s">
        <v>512</v>
      </c>
      <c r="I435" s="239" t="s">
        <v>513</v>
      </c>
      <c r="J435" s="239" t="s">
        <v>660</v>
      </c>
      <c r="K435" s="241">
        <f t="shared" si="6"/>
        <v>22.35483870967742</v>
      </c>
      <c r="L435" s="242">
        <v>46228</v>
      </c>
    </row>
    <row r="436" spans="2:12" x14ac:dyDescent="0.3">
      <c r="B436" s="238" t="s">
        <v>443</v>
      </c>
      <c r="C436" s="239" t="s">
        <v>592</v>
      </c>
      <c r="D436" s="239">
        <v>15000134</v>
      </c>
      <c r="E436" s="239" t="s">
        <v>366</v>
      </c>
      <c r="F436" s="240">
        <v>5000</v>
      </c>
      <c r="G436" s="239" t="s">
        <v>511</v>
      </c>
      <c r="H436" s="239" t="s">
        <v>512</v>
      </c>
      <c r="I436" s="239" t="s">
        <v>513</v>
      </c>
      <c r="J436" s="239" t="s">
        <v>660</v>
      </c>
      <c r="K436" s="241">
        <f t="shared" si="6"/>
        <v>22.35483870967742</v>
      </c>
      <c r="L436" s="242">
        <v>46228</v>
      </c>
    </row>
    <row r="437" spans="2:12" x14ac:dyDescent="0.3">
      <c r="B437" s="238" t="s">
        <v>462</v>
      </c>
      <c r="C437" s="239" t="s">
        <v>510</v>
      </c>
      <c r="D437" s="239">
        <v>15000051</v>
      </c>
      <c r="E437" s="239" t="s">
        <v>468</v>
      </c>
      <c r="F437" s="240">
        <v>160</v>
      </c>
      <c r="G437" s="239" t="s">
        <v>511</v>
      </c>
      <c r="H437" s="239" t="s">
        <v>512</v>
      </c>
      <c r="I437" s="239" t="s">
        <v>513</v>
      </c>
      <c r="J437" s="239" t="s">
        <v>650</v>
      </c>
      <c r="K437" s="241">
        <f t="shared" si="6"/>
        <v>22.483870967741936</v>
      </c>
      <c r="L437" s="242">
        <v>46232</v>
      </c>
    </row>
    <row r="438" spans="2:12" x14ac:dyDescent="0.3">
      <c r="B438" s="238" t="s">
        <v>443</v>
      </c>
      <c r="C438" s="239" t="s">
        <v>510</v>
      </c>
      <c r="D438" s="239">
        <v>15000343</v>
      </c>
      <c r="E438" s="239" t="s">
        <v>418</v>
      </c>
      <c r="F438" s="240">
        <v>4500</v>
      </c>
      <c r="G438" s="239" t="s">
        <v>511</v>
      </c>
      <c r="H438" s="239" t="s">
        <v>512</v>
      </c>
      <c r="I438" s="239" t="s">
        <v>513</v>
      </c>
      <c r="J438" s="239" t="s">
        <v>651</v>
      </c>
      <c r="K438" s="241">
        <f t="shared" si="6"/>
        <v>22.096774193548388</v>
      </c>
      <c r="L438" s="242">
        <v>46220</v>
      </c>
    </row>
    <row r="439" spans="2:12" x14ac:dyDescent="0.3">
      <c r="B439" s="238" t="s">
        <v>462</v>
      </c>
      <c r="C439" s="239" t="s">
        <v>510</v>
      </c>
      <c r="D439" s="239">
        <v>15000051</v>
      </c>
      <c r="E439" s="239" t="s">
        <v>468</v>
      </c>
      <c r="F439" s="240">
        <v>60</v>
      </c>
      <c r="G439" s="239" t="s">
        <v>511</v>
      </c>
      <c r="H439" s="239" t="s">
        <v>512</v>
      </c>
      <c r="I439" s="239" t="s">
        <v>513</v>
      </c>
      <c r="J439" s="239" t="s">
        <v>661</v>
      </c>
      <c r="K439" s="241">
        <f t="shared" si="6"/>
        <v>22.483870967741936</v>
      </c>
      <c r="L439" s="242">
        <v>46232</v>
      </c>
    </row>
    <row r="440" spans="2:12" x14ac:dyDescent="0.3">
      <c r="B440" s="238" t="s">
        <v>462</v>
      </c>
      <c r="C440" s="239" t="s">
        <v>510</v>
      </c>
      <c r="D440" s="239">
        <v>15000051</v>
      </c>
      <c r="E440" s="239" t="s">
        <v>468</v>
      </c>
      <c r="F440" s="240">
        <v>160</v>
      </c>
      <c r="G440" s="239" t="s">
        <v>511</v>
      </c>
      <c r="H440" s="239" t="s">
        <v>512</v>
      </c>
      <c r="I440" s="239" t="s">
        <v>513</v>
      </c>
      <c r="J440" s="239" t="s">
        <v>661</v>
      </c>
      <c r="K440" s="241">
        <f t="shared" si="6"/>
        <v>22.483870967741936</v>
      </c>
      <c r="L440" s="242">
        <v>46232</v>
      </c>
    </row>
    <row r="441" spans="2:12" x14ac:dyDescent="0.3">
      <c r="B441" s="238" t="s">
        <v>443</v>
      </c>
      <c r="C441" s="239" t="s">
        <v>592</v>
      </c>
      <c r="D441" s="239">
        <v>15000094</v>
      </c>
      <c r="E441" s="239" t="s">
        <v>345</v>
      </c>
      <c r="F441" s="240">
        <v>11520</v>
      </c>
      <c r="G441" s="239" t="s">
        <v>511</v>
      </c>
      <c r="H441" s="239" t="s">
        <v>512</v>
      </c>
      <c r="I441" s="239" t="s">
        <v>513</v>
      </c>
      <c r="J441" s="239" t="s">
        <v>658</v>
      </c>
      <c r="K441" s="241">
        <f t="shared" si="6"/>
        <v>21.419354838709676</v>
      </c>
      <c r="L441" s="242">
        <v>46199</v>
      </c>
    </row>
    <row r="442" spans="2:12" x14ac:dyDescent="0.3">
      <c r="B442" s="238" t="s">
        <v>443</v>
      </c>
      <c r="C442" s="239" t="s">
        <v>592</v>
      </c>
      <c r="D442" s="239">
        <v>15000094</v>
      </c>
      <c r="E442" s="239" t="s">
        <v>345</v>
      </c>
      <c r="F442" s="240">
        <v>11520</v>
      </c>
      <c r="G442" s="239" t="s">
        <v>511</v>
      </c>
      <c r="H442" s="239" t="s">
        <v>512</v>
      </c>
      <c r="I442" s="239" t="s">
        <v>513</v>
      </c>
      <c r="J442" s="239" t="s">
        <v>658</v>
      </c>
      <c r="K442" s="241">
        <f t="shared" si="6"/>
        <v>21.419354838709676</v>
      </c>
      <c r="L442" s="242">
        <v>46199</v>
      </c>
    </row>
    <row r="443" spans="2:12" x14ac:dyDescent="0.3">
      <c r="B443" s="238" t="s">
        <v>462</v>
      </c>
      <c r="C443" s="239" t="s">
        <v>510</v>
      </c>
      <c r="D443" s="239">
        <v>15000051</v>
      </c>
      <c r="E443" s="239" t="s">
        <v>468</v>
      </c>
      <c r="F443" s="240">
        <v>160</v>
      </c>
      <c r="G443" s="239" t="s">
        <v>511</v>
      </c>
      <c r="H443" s="239" t="s">
        <v>512</v>
      </c>
      <c r="I443" s="239" t="s">
        <v>513</v>
      </c>
      <c r="J443" s="239" t="s">
        <v>650</v>
      </c>
      <c r="K443" s="241">
        <f t="shared" si="6"/>
        <v>22.483870967741936</v>
      </c>
      <c r="L443" s="242">
        <v>46232</v>
      </c>
    </row>
    <row r="444" spans="2:12" x14ac:dyDescent="0.3">
      <c r="B444" s="238" t="s">
        <v>443</v>
      </c>
      <c r="C444" s="239" t="s">
        <v>510</v>
      </c>
      <c r="D444" s="239">
        <v>15000208</v>
      </c>
      <c r="E444" s="239" t="s">
        <v>406</v>
      </c>
      <c r="F444" s="240">
        <v>2500</v>
      </c>
      <c r="G444" s="239" t="s">
        <v>511</v>
      </c>
      <c r="H444" s="239" t="s">
        <v>512</v>
      </c>
      <c r="I444" s="239" t="s">
        <v>513</v>
      </c>
      <c r="J444" s="239" t="s">
        <v>542</v>
      </c>
      <c r="K444" s="241">
        <f t="shared" si="6"/>
        <v>21.870967741935484</v>
      </c>
      <c r="L444" s="242">
        <v>46213</v>
      </c>
    </row>
    <row r="445" spans="2:12" x14ac:dyDescent="0.3">
      <c r="B445" s="238" t="s">
        <v>443</v>
      </c>
      <c r="C445" s="239" t="s">
        <v>510</v>
      </c>
      <c r="D445" s="239">
        <v>15000343</v>
      </c>
      <c r="E445" s="239" t="s">
        <v>418</v>
      </c>
      <c r="F445" s="240">
        <v>4500</v>
      </c>
      <c r="G445" s="239" t="s">
        <v>511</v>
      </c>
      <c r="H445" s="239" t="s">
        <v>512</v>
      </c>
      <c r="I445" s="239" t="s">
        <v>513</v>
      </c>
      <c r="J445" s="239" t="s">
        <v>573</v>
      </c>
      <c r="K445" s="241">
        <f t="shared" si="6"/>
        <v>22.096774193548388</v>
      </c>
      <c r="L445" s="242">
        <v>46220</v>
      </c>
    </row>
    <row r="446" spans="2:12" x14ac:dyDescent="0.3">
      <c r="B446" s="238" t="s">
        <v>443</v>
      </c>
      <c r="C446" s="239" t="s">
        <v>510</v>
      </c>
      <c r="D446" s="239">
        <v>15000187</v>
      </c>
      <c r="E446" s="239" t="s">
        <v>367</v>
      </c>
      <c r="F446" s="240">
        <v>4500</v>
      </c>
      <c r="G446" s="239" t="s">
        <v>511</v>
      </c>
      <c r="H446" s="239" t="s">
        <v>512</v>
      </c>
      <c r="I446" s="239" t="s">
        <v>513</v>
      </c>
      <c r="J446" s="239" t="s">
        <v>646</v>
      </c>
      <c r="K446" s="241">
        <f t="shared" si="6"/>
        <v>21.64516129032258</v>
      </c>
      <c r="L446" s="242">
        <v>46206</v>
      </c>
    </row>
    <row r="447" spans="2:12" x14ac:dyDescent="0.3">
      <c r="B447" s="238" t="s">
        <v>462</v>
      </c>
      <c r="C447" s="239" t="s">
        <v>510</v>
      </c>
      <c r="D447" s="239">
        <v>15000051</v>
      </c>
      <c r="E447" s="239" t="s">
        <v>468</v>
      </c>
      <c r="F447" s="240">
        <v>160</v>
      </c>
      <c r="G447" s="239" t="s">
        <v>511</v>
      </c>
      <c r="H447" s="239" t="s">
        <v>512</v>
      </c>
      <c r="I447" s="239" t="s">
        <v>513</v>
      </c>
      <c r="J447" s="239" t="s">
        <v>662</v>
      </c>
      <c r="K447" s="241">
        <f t="shared" si="6"/>
        <v>22.483870967741936</v>
      </c>
      <c r="L447" s="242">
        <v>46232</v>
      </c>
    </row>
    <row r="448" spans="2:12" x14ac:dyDescent="0.3">
      <c r="B448" s="238" t="s">
        <v>462</v>
      </c>
      <c r="C448" s="239" t="s">
        <v>510</v>
      </c>
      <c r="D448" s="239">
        <v>15000051</v>
      </c>
      <c r="E448" s="239" t="s">
        <v>468</v>
      </c>
      <c r="F448" s="240">
        <v>60</v>
      </c>
      <c r="G448" s="239" t="s">
        <v>511</v>
      </c>
      <c r="H448" s="239" t="s">
        <v>512</v>
      </c>
      <c r="I448" s="239" t="s">
        <v>513</v>
      </c>
      <c r="J448" s="239" t="s">
        <v>653</v>
      </c>
      <c r="K448" s="241">
        <f t="shared" si="6"/>
        <v>22.483870967741936</v>
      </c>
      <c r="L448" s="242">
        <v>46232</v>
      </c>
    </row>
    <row r="449" spans="2:12" x14ac:dyDescent="0.3">
      <c r="B449" s="238" t="s">
        <v>443</v>
      </c>
      <c r="C449" s="239" t="s">
        <v>510</v>
      </c>
      <c r="D449" s="239">
        <v>15000200</v>
      </c>
      <c r="E449" s="239" t="s">
        <v>230</v>
      </c>
      <c r="F449" s="240">
        <v>750</v>
      </c>
      <c r="G449" s="239" t="s">
        <v>511</v>
      </c>
      <c r="H449" s="239" t="s">
        <v>512</v>
      </c>
      <c r="I449" s="239" t="s">
        <v>513</v>
      </c>
      <c r="J449" s="239" t="s">
        <v>636</v>
      </c>
      <c r="K449" s="241">
        <f t="shared" si="6"/>
        <v>22.35483870967742</v>
      </c>
      <c r="L449" s="242">
        <v>46228</v>
      </c>
    </row>
    <row r="450" spans="2:12" x14ac:dyDescent="0.3">
      <c r="B450" s="238" t="s">
        <v>443</v>
      </c>
      <c r="C450" s="239" t="s">
        <v>592</v>
      </c>
      <c r="D450" s="239">
        <v>15000134</v>
      </c>
      <c r="E450" s="239" t="s">
        <v>366</v>
      </c>
      <c r="F450" s="240">
        <v>5000</v>
      </c>
      <c r="G450" s="239" t="s">
        <v>511</v>
      </c>
      <c r="H450" s="239" t="s">
        <v>512</v>
      </c>
      <c r="I450" s="239" t="s">
        <v>513</v>
      </c>
      <c r="J450" s="239" t="s">
        <v>660</v>
      </c>
      <c r="K450" s="241">
        <f t="shared" si="6"/>
        <v>22.35483870967742</v>
      </c>
      <c r="L450" s="242">
        <v>46228</v>
      </c>
    </row>
    <row r="451" spans="2:12" x14ac:dyDescent="0.3">
      <c r="B451" s="238" t="s">
        <v>443</v>
      </c>
      <c r="C451" s="239" t="s">
        <v>592</v>
      </c>
      <c r="D451" s="239">
        <v>15000134</v>
      </c>
      <c r="E451" s="239" t="s">
        <v>366</v>
      </c>
      <c r="F451" s="240">
        <v>5000</v>
      </c>
      <c r="G451" s="239" t="s">
        <v>511</v>
      </c>
      <c r="H451" s="239" t="s">
        <v>512</v>
      </c>
      <c r="I451" s="239" t="s">
        <v>513</v>
      </c>
      <c r="J451" s="239" t="s">
        <v>660</v>
      </c>
      <c r="K451" s="241">
        <f t="shared" si="6"/>
        <v>22.35483870967742</v>
      </c>
      <c r="L451" s="242">
        <v>46228</v>
      </c>
    </row>
    <row r="452" spans="2:12" x14ac:dyDescent="0.3">
      <c r="B452" s="238" t="s">
        <v>443</v>
      </c>
      <c r="C452" s="239" t="s">
        <v>510</v>
      </c>
      <c r="D452" s="239">
        <v>15000192</v>
      </c>
      <c r="E452" s="239" t="s">
        <v>349</v>
      </c>
      <c r="F452" s="240">
        <v>600</v>
      </c>
      <c r="G452" s="239" t="s">
        <v>511</v>
      </c>
      <c r="H452" s="239" t="s">
        <v>512</v>
      </c>
      <c r="I452" s="239" t="s">
        <v>513</v>
      </c>
      <c r="J452" s="239" t="s">
        <v>647</v>
      </c>
      <c r="K452" s="241">
        <f t="shared" ref="K452:K515" si="7">(L452-$L$1)/31</f>
        <v>14.64516129032258</v>
      </c>
      <c r="L452" s="242">
        <v>45989</v>
      </c>
    </row>
    <row r="453" spans="2:12" x14ac:dyDescent="0.3">
      <c r="B453" s="238" t="s">
        <v>443</v>
      </c>
      <c r="C453" s="239" t="s">
        <v>510</v>
      </c>
      <c r="D453" s="239">
        <v>15000343</v>
      </c>
      <c r="E453" s="239" t="s">
        <v>418</v>
      </c>
      <c r="F453" s="240">
        <v>750</v>
      </c>
      <c r="G453" s="239" t="s">
        <v>511</v>
      </c>
      <c r="H453" s="239" t="s">
        <v>512</v>
      </c>
      <c r="I453" s="239" t="s">
        <v>513</v>
      </c>
      <c r="J453" s="239" t="s">
        <v>649</v>
      </c>
      <c r="K453" s="241">
        <f t="shared" si="7"/>
        <v>22.096774193548388</v>
      </c>
      <c r="L453" s="242">
        <v>46220</v>
      </c>
    </row>
    <row r="454" spans="2:12" x14ac:dyDescent="0.3">
      <c r="B454" s="238" t="s">
        <v>443</v>
      </c>
      <c r="C454" s="239" t="s">
        <v>510</v>
      </c>
      <c r="D454" s="239">
        <v>15000343</v>
      </c>
      <c r="E454" s="239" t="s">
        <v>418</v>
      </c>
      <c r="F454" s="240">
        <v>4500</v>
      </c>
      <c r="G454" s="239" t="s">
        <v>511</v>
      </c>
      <c r="H454" s="239" t="s">
        <v>512</v>
      </c>
      <c r="I454" s="239" t="s">
        <v>513</v>
      </c>
      <c r="J454" s="239" t="s">
        <v>627</v>
      </c>
      <c r="K454" s="241">
        <f t="shared" si="7"/>
        <v>22.096774193548388</v>
      </c>
      <c r="L454" s="242">
        <v>46220</v>
      </c>
    </row>
    <row r="455" spans="2:12" x14ac:dyDescent="0.3">
      <c r="B455" s="238" t="s">
        <v>443</v>
      </c>
      <c r="C455" s="239" t="s">
        <v>510</v>
      </c>
      <c r="D455" s="239">
        <v>15000343</v>
      </c>
      <c r="E455" s="239" t="s">
        <v>418</v>
      </c>
      <c r="F455" s="240">
        <v>4500</v>
      </c>
      <c r="G455" s="239" t="s">
        <v>511</v>
      </c>
      <c r="H455" s="239" t="s">
        <v>512</v>
      </c>
      <c r="I455" s="239" t="s">
        <v>513</v>
      </c>
      <c r="J455" s="239" t="s">
        <v>523</v>
      </c>
      <c r="K455" s="241">
        <f t="shared" si="7"/>
        <v>22.096774193548388</v>
      </c>
      <c r="L455" s="242">
        <v>46220</v>
      </c>
    </row>
    <row r="456" spans="2:12" x14ac:dyDescent="0.3">
      <c r="B456" s="238" t="s">
        <v>443</v>
      </c>
      <c r="C456" s="239" t="s">
        <v>510</v>
      </c>
      <c r="D456" s="239">
        <v>15000161</v>
      </c>
      <c r="E456" s="239" t="s">
        <v>551</v>
      </c>
      <c r="F456" s="240">
        <v>1470</v>
      </c>
      <c r="G456" s="239" t="s">
        <v>511</v>
      </c>
      <c r="H456" s="239" t="s">
        <v>512</v>
      </c>
      <c r="I456" s="239" t="s">
        <v>513</v>
      </c>
      <c r="J456" s="239" t="s">
        <v>663</v>
      </c>
      <c r="K456" s="241">
        <f t="shared" si="7"/>
        <v>22.29032258064516</v>
      </c>
      <c r="L456" s="242">
        <v>46226</v>
      </c>
    </row>
    <row r="457" spans="2:12" x14ac:dyDescent="0.3">
      <c r="B457" s="238" t="s">
        <v>443</v>
      </c>
      <c r="C457" s="239" t="s">
        <v>510</v>
      </c>
      <c r="D457" s="239">
        <v>15000161</v>
      </c>
      <c r="E457" s="239" t="s">
        <v>551</v>
      </c>
      <c r="F457" s="240">
        <v>1470</v>
      </c>
      <c r="G457" s="239" t="s">
        <v>511</v>
      </c>
      <c r="H457" s="239" t="s">
        <v>512</v>
      </c>
      <c r="I457" s="239" t="s">
        <v>513</v>
      </c>
      <c r="J457" s="239" t="s">
        <v>663</v>
      </c>
      <c r="K457" s="241">
        <f t="shared" si="7"/>
        <v>22.29032258064516</v>
      </c>
      <c r="L457" s="242">
        <v>46226</v>
      </c>
    </row>
    <row r="458" spans="2:12" x14ac:dyDescent="0.3">
      <c r="B458" s="238" t="s">
        <v>443</v>
      </c>
      <c r="C458" s="239" t="s">
        <v>592</v>
      </c>
      <c r="D458" s="239">
        <v>15000094</v>
      </c>
      <c r="E458" s="239" t="s">
        <v>345</v>
      </c>
      <c r="F458" s="240">
        <v>11520</v>
      </c>
      <c r="G458" s="239" t="s">
        <v>511</v>
      </c>
      <c r="H458" s="239" t="s">
        <v>512</v>
      </c>
      <c r="I458" s="239" t="s">
        <v>513</v>
      </c>
      <c r="J458" s="239" t="s">
        <v>658</v>
      </c>
      <c r="K458" s="241">
        <f t="shared" si="7"/>
        <v>21.419354838709676</v>
      </c>
      <c r="L458" s="242">
        <v>46199</v>
      </c>
    </row>
    <row r="459" spans="2:12" x14ac:dyDescent="0.3">
      <c r="B459" s="238" t="s">
        <v>443</v>
      </c>
      <c r="C459" s="239" t="s">
        <v>592</v>
      </c>
      <c r="D459" s="239">
        <v>15000094</v>
      </c>
      <c r="E459" s="239" t="s">
        <v>345</v>
      </c>
      <c r="F459" s="240">
        <v>11520</v>
      </c>
      <c r="G459" s="239" t="s">
        <v>511</v>
      </c>
      <c r="H459" s="239" t="s">
        <v>512</v>
      </c>
      <c r="I459" s="239" t="s">
        <v>513</v>
      </c>
      <c r="J459" s="239" t="s">
        <v>658</v>
      </c>
      <c r="K459" s="241">
        <f t="shared" si="7"/>
        <v>21.419354838709676</v>
      </c>
      <c r="L459" s="242">
        <v>46199</v>
      </c>
    </row>
    <row r="460" spans="2:12" x14ac:dyDescent="0.3">
      <c r="B460" s="238" t="s">
        <v>443</v>
      </c>
      <c r="C460" s="239" t="s">
        <v>510</v>
      </c>
      <c r="D460" s="239">
        <v>15000208</v>
      </c>
      <c r="E460" s="239" t="s">
        <v>406</v>
      </c>
      <c r="F460" s="240">
        <v>2750</v>
      </c>
      <c r="G460" s="239" t="s">
        <v>511</v>
      </c>
      <c r="H460" s="239" t="s">
        <v>512</v>
      </c>
      <c r="I460" s="239" t="s">
        <v>513</v>
      </c>
      <c r="J460" s="239" t="s">
        <v>664</v>
      </c>
      <c r="K460" s="241">
        <f t="shared" si="7"/>
        <v>21.870967741935484</v>
      </c>
      <c r="L460" s="242">
        <v>46213</v>
      </c>
    </row>
    <row r="461" spans="2:12" x14ac:dyDescent="0.3">
      <c r="B461" s="238" t="s">
        <v>443</v>
      </c>
      <c r="C461" s="239" t="s">
        <v>510</v>
      </c>
      <c r="D461" s="239">
        <v>15000211</v>
      </c>
      <c r="E461" s="239" t="s">
        <v>313</v>
      </c>
      <c r="F461" s="240">
        <v>1450</v>
      </c>
      <c r="G461" s="239" t="s">
        <v>511</v>
      </c>
      <c r="H461" s="239" t="s">
        <v>512</v>
      </c>
      <c r="I461" s="239" t="s">
        <v>513</v>
      </c>
      <c r="J461" s="239" t="s">
        <v>665</v>
      </c>
      <c r="K461" s="241">
        <f t="shared" si="7"/>
        <v>21.387096774193548</v>
      </c>
      <c r="L461" s="242">
        <v>46198</v>
      </c>
    </row>
    <row r="462" spans="2:12" x14ac:dyDescent="0.3">
      <c r="B462" s="238" t="s">
        <v>443</v>
      </c>
      <c r="C462" s="239" t="s">
        <v>510</v>
      </c>
      <c r="D462" s="239">
        <v>15000208</v>
      </c>
      <c r="E462" s="239" t="s">
        <v>406</v>
      </c>
      <c r="F462" s="240">
        <v>1100</v>
      </c>
      <c r="G462" s="239" t="s">
        <v>511</v>
      </c>
      <c r="H462" s="239" t="s">
        <v>512</v>
      </c>
      <c r="I462" s="239" t="s">
        <v>513</v>
      </c>
      <c r="J462" s="239" t="s">
        <v>664</v>
      </c>
      <c r="K462" s="241">
        <f t="shared" si="7"/>
        <v>21.870967741935484</v>
      </c>
      <c r="L462" s="242">
        <v>46213</v>
      </c>
    </row>
    <row r="463" spans="2:12" x14ac:dyDescent="0.3">
      <c r="B463" s="238" t="s">
        <v>443</v>
      </c>
      <c r="C463" s="239" t="s">
        <v>510</v>
      </c>
      <c r="D463" s="239">
        <v>15000194</v>
      </c>
      <c r="E463" s="239" t="s">
        <v>343</v>
      </c>
      <c r="F463" s="240">
        <v>8400</v>
      </c>
      <c r="G463" s="239" t="s">
        <v>511</v>
      </c>
      <c r="H463" s="239" t="s">
        <v>512</v>
      </c>
      <c r="I463" s="239" t="s">
        <v>513</v>
      </c>
      <c r="J463" s="239" t="s">
        <v>540</v>
      </c>
      <c r="K463" s="241">
        <f t="shared" si="7"/>
        <v>22.032258064516128</v>
      </c>
      <c r="L463" s="242">
        <v>46218</v>
      </c>
    </row>
    <row r="464" spans="2:12" x14ac:dyDescent="0.3">
      <c r="B464" s="238" t="s">
        <v>462</v>
      </c>
      <c r="C464" s="239" t="s">
        <v>510</v>
      </c>
      <c r="D464" s="239">
        <v>15000051</v>
      </c>
      <c r="E464" s="239" t="s">
        <v>468</v>
      </c>
      <c r="F464" s="240">
        <v>160</v>
      </c>
      <c r="G464" s="239" t="s">
        <v>511</v>
      </c>
      <c r="H464" s="239" t="s">
        <v>512</v>
      </c>
      <c r="I464" s="239" t="s">
        <v>513</v>
      </c>
      <c r="J464" s="239" t="s">
        <v>661</v>
      </c>
      <c r="K464" s="241">
        <f t="shared" si="7"/>
        <v>22.483870967741936</v>
      </c>
      <c r="L464" s="242">
        <v>46232</v>
      </c>
    </row>
    <row r="465" spans="2:12" x14ac:dyDescent="0.3">
      <c r="B465" s="238" t="s">
        <v>462</v>
      </c>
      <c r="C465" s="239" t="s">
        <v>510</v>
      </c>
      <c r="D465" s="239">
        <v>15000051</v>
      </c>
      <c r="E465" s="239" t="s">
        <v>468</v>
      </c>
      <c r="F465" s="240">
        <v>70</v>
      </c>
      <c r="G465" s="239" t="s">
        <v>511</v>
      </c>
      <c r="H465" s="239" t="s">
        <v>512</v>
      </c>
      <c r="I465" s="239" t="s">
        <v>513</v>
      </c>
      <c r="J465" s="239" t="s">
        <v>662</v>
      </c>
      <c r="K465" s="241">
        <f t="shared" si="7"/>
        <v>22.483870967741936</v>
      </c>
      <c r="L465" s="242">
        <v>46232</v>
      </c>
    </row>
    <row r="466" spans="2:12" x14ac:dyDescent="0.3">
      <c r="B466" s="238" t="s">
        <v>443</v>
      </c>
      <c r="C466" s="239" t="s">
        <v>510</v>
      </c>
      <c r="D466" s="239">
        <v>15000343</v>
      </c>
      <c r="E466" s="239" t="s">
        <v>418</v>
      </c>
      <c r="F466" s="240">
        <v>500</v>
      </c>
      <c r="G466" s="239" t="s">
        <v>511</v>
      </c>
      <c r="H466" s="239" t="s">
        <v>512</v>
      </c>
      <c r="I466" s="239" t="s">
        <v>513</v>
      </c>
      <c r="J466" s="239" t="s">
        <v>651</v>
      </c>
      <c r="K466" s="241">
        <f t="shared" si="7"/>
        <v>22.096774193548388</v>
      </c>
      <c r="L466" s="242">
        <v>46220</v>
      </c>
    </row>
    <row r="467" spans="2:12" x14ac:dyDescent="0.3">
      <c r="B467" s="238" t="s">
        <v>443</v>
      </c>
      <c r="C467" s="239" t="s">
        <v>510</v>
      </c>
      <c r="D467" s="239">
        <v>15000274</v>
      </c>
      <c r="E467" s="239" t="s">
        <v>499</v>
      </c>
      <c r="F467" s="240">
        <v>4500</v>
      </c>
      <c r="G467" s="239" t="s">
        <v>511</v>
      </c>
      <c r="H467" s="239" t="s">
        <v>512</v>
      </c>
      <c r="I467" s="239" t="s">
        <v>513</v>
      </c>
      <c r="J467" s="239" t="s">
        <v>521</v>
      </c>
      <c r="K467" s="241">
        <f t="shared" si="7"/>
        <v>16.483870967741936</v>
      </c>
      <c r="L467" s="242">
        <v>46046</v>
      </c>
    </row>
    <row r="468" spans="2:12" x14ac:dyDescent="0.3">
      <c r="B468" s="238" t="s">
        <v>443</v>
      </c>
      <c r="C468" s="239" t="s">
        <v>510</v>
      </c>
      <c r="D468" s="239">
        <v>15000187</v>
      </c>
      <c r="E468" s="239" t="s">
        <v>367</v>
      </c>
      <c r="F468" s="240">
        <v>3500</v>
      </c>
      <c r="G468" s="239" t="s">
        <v>511</v>
      </c>
      <c r="H468" s="239" t="s">
        <v>512</v>
      </c>
      <c r="I468" s="239" t="s">
        <v>513</v>
      </c>
      <c r="J468" s="239" t="s">
        <v>646</v>
      </c>
      <c r="K468" s="241">
        <f t="shared" si="7"/>
        <v>21.64516129032258</v>
      </c>
      <c r="L468" s="242">
        <v>46206</v>
      </c>
    </row>
    <row r="469" spans="2:12" x14ac:dyDescent="0.3">
      <c r="B469" s="238" t="s">
        <v>443</v>
      </c>
      <c r="C469" s="239" t="s">
        <v>510</v>
      </c>
      <c r="D469" s="239">
        <v>15000200</v>
      </c>
      <c r="E469" s="239" t="s">
        <v>230</v>
      </c>
      <c r="F469" s="240">
        <v>1050</v>
      </c>
      <c r="G469" s="239" t="s">
        <v>511</v>
      </c>
      <c r="H469" s="239" t="s">
        <v>512</v>
      </c>
      <c r="I469" s="239" t="s">
        <v>513</v>
      </c>
      <c r="J469" s="239" t="s">
        <v>607</v>
      </c>
      <c r="K469" s="241">
        <f t="shared" si="7"/>
        <v>22.29032258064516</v>
      </c>
      <c r="L469" s="242">
        <v>46226</v>
      </c>
    </row>
    <row r="470" spans="2:12" x14ac:dyDescent="0.3">
      <c r="B470" s="238" t="s">
        <v>462</v>
      </c>
      <c r="C470" s="239" t="s">
        <v>510</v>
      </c>
      <c r="D470" s="239">
        <v>15000051</v>
      </c>
      <c r="E470" s="239" t="s">
        <v>468</v>
      </c>
      <c r="F470" s="240">
        <v>70</v>
      </c>
      <c r="G470" s="239" t="s">
        <v>511</v>
      </c>
      <c r="H470" s="239" t="s">
        <v>512</v>
      </c>
      <c r="I470" s="239" t="s">
        <v>513</v>
      </c>
      <c r="J470" s="239" t="s">
        <v>656</v>
      </c>
      <c r="K470" s="241">
        <f t="shared" si="7"/>
        <v>22.483870967741936</v>
      </c>
      <c r="L470" s="242">
        <v>46232</v>
      </c>
    </row>
    <row r="471" spans="2:12" x14ac:dyDescent="0.3">
      <c r="B471" s="238" t="s">
        <v>443</v>
      </c>
      <c r="C471" s="239" t="s">
        <v>592</v>
      </c>
      <c r="D471" s="239">
        <v>15000094</v>
      </c>
      <c r="E471" s="239" t="s">
        <v>345</v>
      </c>
      <c r="F471" s="240">
        <v>11520</v>
      </c>
      <c r="G471" s="239" t="s">
        <v>511</v>
      </c>
      <c r="H471" s="239" t="s">
        <v>512</v>
      </c>
      <c r="I471" s="239" t="s">
        <v>513</v>
      </c>
      <c r="J471" s="239" t="s">
        <v>658</v>
      </c>
      <c r="K471" s="241">
        <f t="shared" si="7"/>
        <v>21.419354838709676</v>
      </c>
      <c r="L471" s="242">
        <v>46199</v>
      </c>
    </row>
    <row r="472" spans="2:12" x14ac:dyDescent="0.3">
      <c r="B472" s="238" t="s">
        <v>443</v>
      </c>
      <c r="C472" s="239" t="s">
        <v>592</v>
      </c>
      <c r="D472" s="239">
        <v>15000094</v>
      </c>
      <c r="E472" s="239" t="s">
        <v>345</v>
      </c>
      <c r="F472" s="240">
        <v>10560</v>
      </c>
      <c r="G472" s="239" t="s">
        <v>511</v>
      </c>
      <c r="H472" s="239" t="s">
        <v>512</v>
      </c>
      <c r="I472" s="239" t="s">
        <v>513</v>
      </c>
      <c r="J472" s="239" t="s">
        <v>658</v>
      </c>
      <c r="K472" s="241">
        <f t="shared" si="7"/>
        <v>21.419354838709676</v>
      </c>
      <c r="L472" s="242">
        <v>46199</v>
      </c>
    </row>
    <row r="473" spans="2:12" x14ac:dyDescent="0.3">
      <c r="B473" s="238" t="s">
        <v>443</v>
      </c>
      <c r="C473" s="239" t="s">
        <v>510</v>
      </c>
      <c r="D473" s="239">
        <v>15000194</v>
      </c>
      <c r="E473" s="239" t="s">
        <v>343</v>
      </c>
      <c r="F473" s="240">
        <v>10000</v>
      </c>
      <c r="G473" s="239" t="s">
        <v>511</v>
      </c>
      <c r="H473" s="239" t="s">
        <v>512</v>
      </c>
      <c r="I473" s="239" t="s">
        <v>513</v>
      </c>
      <c r="J473" s="239" t="s">
        <v>540</v>
      </c>
      <c r="K473" s="241">
        <f t="shared" si="7"/>
        <v>22.032258064516128</v>
      </c>
      <c r="L473" s="242">
        <v>46218</v>
      </c>
    </row>
    <row r="474" spans="2:12" x14ac:dyDescent="0.3">
      <c r="B474" s="238" t="s">
        <v>443</v>
      </c>
      <c r="C474" s="239" t="s">
        <v>510</v>
      </c>
      <c r="D474" s="239">
        <v>15000191</v>
      </c>
      <c r="E474" s="239" t="s">
        <v>347</v>
      </c>
      <c r="F474" s="240">
        <v>3000</v>
      </c>
      <c r="G474" s="239" t="s">
        <v>511</v>
      </c>
      <c r="H474" s="239" t="s">
        <v>512</v>
      </c>
      <c r="I474" s="239" t="s">
        <v>513</v>
      </c>
      <c r="J474" s="239" t="s">
        <v>625</v>
      </c>
      <c r="K474" s="241">
        <f t="shared" si="7"/>
        <v>21.677419354838708</v>
      </c>
      <c r="L474" s="242">
        <v>46207</v>
      </c>
    </row>
    <row r="475" spans="2:12" x14ac:dyDescent="0.3">
      <c r="B475" s="238" t="s">
        <v>443</v>
      </c>
      <c r="C475" s="239" t="s">
        <v>510</v>
      </c>
      <c r="D475" s="239">
        <v>15000161</v>
      </c>
      <c r="E475" s="239" t="s">
        <v>551</v>
      </c>
      <c r="F475" s="240">
        <v>900</v>
      </c>
      <c r="G475" s="239" t="s">
        <v>511</v>
      </c>
      <c r="H475" s="239" t="s">
        <v>512</v>
      </c>
      <c r="I475" s="239" t="s">
        <v>513</v>
      </c>
      <c r="J475" s="239" t="s">
        <v>663</v>
      </c>
      <c r="K475" s="241">
        <f t="shared" si="7"/>
        <v>22.29032258064516</v>
      </c>
      <c r="L475" s="242">
        <v>46226</v>
      </c>
    </row>
    <row r="476" spans="2:12" x14ac:dyDescent="0.3">
      <c r="B476" s="238" t="s">
        <v>443</v>
      </c>
      <c r="C476" s="239" t="s">
        <v>592</v>
      </c>
      <c r="D476" s="239">
        <v>15000094</v>
      </c>
      <c r="E476" s="239" t="s">
        <v>345</v>
      </c>
      <c r="F476" s="240">
        <v>11520</v>
      </c>
      <c r="G476" s="239" t="s">
        <v>511</v>
      </c>
      <c r="H476" s="239" t="s">
        <v>512</v>
      </c>
      <c r="I476" s="239" t="s">
        <v>513</v>
      </c>
      <c r="J476" s="239" t="s">
        <v>658</v>
      </c>
      <c r="K476" s="241">
        <f t="shared" si="7"/>
        <v>21.419354838709676</v>
      </c>
      <c r="L476" s="242">
        <v>46199</v>
      </c>
    </row>
    <row r="477" spans="2:12" x14ac:dyDescent="0.3">
      <c r="B477" s="238" t="s">
        <v>443</v>
      </c>
      <c r="C477" s="239" t="s">
        <v>592</v>
      </c>
      <c r="D477" s="239">
        <v>15000094</v>
      </c>
      <c r="E477" s="239" t="s">
        <v>345</v>
      </c>
      <c r="F477" s="240">
        <v>11520</v>
      </c>
      <c r="G477" s="239" t="s">
        <v>511</v>
      </c>
      <c r="H477" s="239" t="s">
        <v>512</v>
      </c>
      <c r="I477" s="239" t="s">
        <v>513</v>
      </c>
      <c r="J477" s="239" t="s">
        <v>658</v>
      </c>
      <c r="K477" s="241">
        <f t="shared" si="7"/>
        <v>21.419354838709676</v>
      </c>
      <c r="L477" s="242">
        <v>46199</v>
      </c>
    </row>
    <row r="478" spans="2:12" x14ac:dyDescent="0.3">
      <c r="B478" s="238" t="s">
        <v>443</v>
      </c>
      <c r="C478" s="239" t="s">
        <v>510</v>
      </c>
      <c r="D478" s="239">
        <v>15000211</v>
      </c>
      <c r="E478" s="239" t="s">
        <v>313</v>
      </c>
      <c r="F478" s="240">
        <v>4500</v>
      </c>
      <c r="G478" s="239" t="s">
        <v>511</v>
      </c>
      <c r="H478" s="239" t="s">
        <v>512</v>
      </c>
      <c r="I478" s="239" t="s">
        <v>513</v>
      </c>
      <c r="J478" s="239" t="s">
        <v>665</v>
      </c>
      <c r="K478" s="241">
        <f t="shared" si="7"/>
        <v>21.387096774193548</v>
      </c>
      <c r="L478" s="242">
        <v>46198</v>
      </c>
    </row>
    <row r="479" spans="2:12" x14ac:dyDescent="0.3">
      <c r="B479" s="238" t="s">
        <v>443</v>
      </c>
      <c r="C479" s="239" t="s">
        <v>510</v>
      </c>
      <c r="D479" s="239">
        <v>15000200</v>
      </c>
      <c r="E479" s="239" t="s">
        <v>230</v>
      </c>
      <c r="F479" s="240">
        <v>4500</v>
      </c>
      <c r="G479" s="239" t="s">
        <v>511</v>
      </c>
      <c r="H479" s="239" t="s">
        <v>512</v>
      </c>
      <c r="I479" s="239" t="s">
        <v>513</v>
      </c>
      <c r="J479" s="239" t="s">
        <v>655</v>
      </c>
      <c r="K479" s="241">
        <f t="shared" si="7"/>
        <v>22.35483870967742</v>
      </c>
      <c r="L479" s="242">
        <v>46228</v>
      </c>
    </row>
    <row r="480" spans="2:12" x14ac:dyDescent="0.3">
      <c r="B480" s="238" t="s">
        <v>462</v>
      </c>
      <c r="C480" s="239" t="s">
        <v>510</v>
      </c>
      <c r="D480" s="239">
        <v>15000051</v>
      </c>
      <c r="E480" s="239" t="s">
        <v>468</v>
      </c>
      <c r="F480" s="240">
        <v>160</v>
      </c>
      <c r="G480" s="239" t="s">
        <v>511</v>
      </c>
      <c r="H480" s="239" t="s">
        <v>512</v>
      </c>
      <c r="I480" s="239" t="s">
        <v>513</v>
      </c>
      <c r="J480" s="239" t="s">
        <v>662</v>
      </c>
      <c r="K480" s="241">
        <f t="shared" si="7"/>
        <v>22.483870967741936</v>
      </c>
      <c r="L480" s="242">
        <v>46232</v>
      </c>
    </row>
    <row r="481" spans="2:12" x14ac:dyDescent="0.3">
      <c r="B481" s="238" t="s">
        <v>443</v>
      </c>
      <c r="C481" s="239" t="s">
        <v>510</v>
      </c>
      <c r="D481" s="239">
        <v>15000200</v>
      </c>
      <c r="E481" s="239" t="s">
        <v>230</v>
      </c>
      <c r="F481" s="240">
        <v>800</v>
      </c>
      <c r="G481" s="239" t="s">
        <v>511</v>
      </c>
      <c r="H481" s="239" t="s">
        <v>512</v>
      </c>
      <c r="I481" s="239" t="s">
        <v>513</v>
      </c>
      <c r="J481" s="239" t="s">
        <v>515</v>
      </c>
      <c r="K481" s="241">
        <f t="shared" si="7"/>
        <v>22.35483870967742</v>
      </c>
      <c r="L481" s="242">
        <v>46228</v>
      </c>
    </row>
    <row r="482" spans="2:12" x14ac:dyDescent="0.3">
      <c r="B482" s="238" t="s">
        <v>462</v>
      </c>
      <c r="C482" s="239" t="s">
        <v>510</v>
      </c>
      <c r="D482" s="239">
        <v>15000051</v>
      </c>
      <c r="E482" s="239" t="s">
        <v>468</v>
      </c>
      <c r="F482" s="240">
        <v>160</v>
      </c>
      <c r="G482" s="239" t="s">
        <v>511</v>
      </c>
      <c r="H482" s="239" t="s">
        <v>512</v>
      </c>
      <c r="I482" s="239" t="s">
        <v>513</v>
      </c>
      <c r="J482" s="239" t="s">
        <v>661</v>
      </c>
      <c r="K482" s="241">
        <f t="shared" si="7"/>
        <v>22.483870967741936</v>
      </c>
      <c r="L482" s="242">
        <v>46232</v>
      </c>
    </row>
    <row r="483" spans="2:12" x14ac:dyDescent="0.3">
      <c r="B483" s="238" t="s">
        <v>443</v>
      </c>
      <c r="C483" s="239" t="s">
        <v>592</v>
      </c>
      <c r="D483" s="239">
        <v>15000094</v>
      </c>
      <c r="E483" s="239" t="s">
        <v>345</v>
      </c>
      <c r="F483" s="240">
        <v>11520</v>
      </c>
      <c r="G483" s="239" t="s">
        <v>511</v>
      </c>
      <c r="H483" s="239" t="s">
        <v>512</v>
      </c>
      <c r="I483" s="239" t="s">
        <v>513</v>
      </c>
      <c r="J483" s="239" t="s">
        <v>658</v>
      </c>
      <c r="K483" s="241">
        <f t="shared" si="7"/>
        <v>21.419354838709676</v>
      </c>
      <c r="L483" s="242">
        <v>46199</v>
      </c>
    </row>
    <row r="484" spans="2:12" x14ac:dyDescent="0.3">
      <c r="B484" s="238" t="s">
        <v>443</v>
      </c>
      <c r="C484" s="239" t="s">
        <v>592</v>
      </c>
      <c r="D484" s="239">
        <v>15000094</v>
      </c>
      <c r="E484" s="239" t="s">
        <v>345</v>
      </c>
      <c r="F484" s="240">
        <v>11520</v>
      </c>
      <c r="G484" s="239" t="s">
        <v>511</v>
      </c>
      <c r="H484" s="239" t="s">
        <v>512</v>
      </c>
      <c r="I484" s="239" t="s">
        <v>513</v>
      </c>
      <c r="J484" s="239" t="s">
        <v>666</v>
      </c>
      <c r="K484" s="241">
        <f t="shared" si="7"/>
        <v>21.419354838709676</v>
      </c>
      <c r="L484" s="242">
        <v>46199</v>
      </c>
    </row>
    <row r="485" spans="2:12" x14ac:dyDescent="0.3">
      <c r="B485" s="238" t="s">
        <v>443</v>
      </c>
      <c r="C485" s="239" t="s">
        <v>510</v>
      </c>
      <c r="D485" s="239">
        <v>15000191</v>
      </c>
      <c r="E485" s="239" t="s">
        <v>347</v>
      </c>
      <c r="F485" s="240">
        <v>3000</v>
      </c>
      <c r="G485" s="239" t="s">
        <v>511</v>
      </c>
      <c r="H485" s="239" t="s">
        <v>512</v>
      </c>
      <c r="I485" s="239" t="s">
        <v>513</v>
      </c>
      <c r="J485" s="239" t="s">
        <v>667</v>
      </c>
      <c r="K485" s="241">
        <f t="shared" si="7"/>
        <v>21.677419354838708</v>
      </c>
      <c r="L485" s="242">
        <v>46207</v>
      </c>
    </row>
    <row r="486" spans="2:12" x14ac:dyDescent="0.3">
      <c r="B486" s="238" t="s">
        <v>462</v>
      </c>
      <c r="C486" s="239" t="s">
        <v>510</v>
      </c>
      <c r="D486" s="239">
        <v>15000051</v>
      </c>
      <c r="E486" s="239" t="s">
        <v>468</v>
      </c>
      <c r="F486" s="240">
        <v>160</v>
      </c>
      <c r="G486" s="239" t="s">
        <v>511</v>
      </c>
      <c r="H486" s="239" t="s">
        <v>512</v>
      </c>
      <c r="I486" s="239" t="s">
        <v>513</v>
      </c>
      <c r="J486" s="239" t="s">
        <v>662</v>
      </c>
      <c r="K486" s="241">
        <f t="shared" si="7"/>
        <v>22.483870967741936</v>
      </c>
      <c r="L486" s="242">
        <v>46232</v>
      </c>
    </row>
    <row r="487" spans="2:12" x14ac:dyDescent="0.3">
      <c r="B487" s="238" t="s">
        <v>443</v>
      </c>
      <c r="C487" s="239" t="s">
        <v>510</v>
      </c>
      <c r="D487" s="239">
        <v>15000191</v>
      </c>
      <c r="E487" s="239" t="s">
        <v>347</v>
      </c>
      <c r="F487" s="240">
        <v>3000</v>
      </c>
      <c r="G487" s="239" t="s">
        <v>511</v>
      </c>
      <c r="H487" s="239" t="s">
        <v>512</v>
      </c>
      <c r="I487" s="239" t="s">
        <v>513</v>
      </c>
      <c r="J487" s="239" t="s">
        <v>667</v>
      </c>
      <c r="K487" s="241">
        <f t="shared" si="7"/>
        <v>21.677419354838708</v>
      </c>
      <c r="L487" s="242">
        <v>46207</v>
      </c>
    </row>
    <row r="488" spans="2:12" x14ac:dyDescent="0.3">
      <c r="B488" s="238" t="s">
        <v>443</v>
      </c>
      <c r="C488" s="239" t="s">
        <v>510</v>
      </c>
      <c r="D488" s="239">
        <v>15000208</v>
      </c>
      <c r="E488" s="239" t="s">
        <v>406</v>
      </c>
      <c r="F488" s="240">
        <v>2550</v>
      </c>
      <c r="G488" s="239" t="s">
        <v>511</v>
      </c>
      <c r="H488" s="239" t="s">
        <v>512</v>
      </c>
      <c r="I488" s="239" t="s">
        <v>513</v>
      </c>
      <c r="J488" s="239" t="s">
        <v>571</v>
      </c>
      <c r="K488" s="241">
        <f t="shared" si="7"/>
        <v>22.258064516129032</v>
      </c>
      <c r="L488" s="242">
        <v>46225</v>
      </c>
    </row>
    <row r="489" spans="2:12" x14ac:dyDescent="0.3">
      <c r="B489" s="238" t="s">
        <v>443</v>
      </c>
      <c r="C489" s="239" t="s">
        <v>592</v>
      </c>
      <c r="D489" s="239">
        <v>15000094</v>
      </c>
      <c r="E489" s="239" t="s">
        <v>345</v>
      </c>
      <c r="F489" s="240">
        <v>11520</v>
      </c>
      <c r="G489" s="239" t="s">
        <v>511</v>
      </c>
      <c r="H489" s="239" t="s">
        <v>512</v>
      </c>
      <c r="I489" s="239" t="s">
        <v>513</v>
      </c>
      <c r="J489" s="239" t="s">
        <v>666</v>
      </c>
      <c r="K489" s="241">
        <f t="shared" si="7"/>
        <v>21.419354838709676</v>
      </c>
      <c r="L489" s="242">
        <v>46199</v>
      </c>
    </row>
    <row r="490" spans="2:12" x14ac:dyDescent="0.3">
      <c r="B490" s="238" t="s">
        <v>443</v>
      </c>
      <c r="C490" s="239" t="s">
        <v>592</v>
      </c>
      <c r="D490" s="239">
        <v>15000094</v>
      </c>
      <c r="E490" s="239" t="s">
        <v>345</v>
      </c>
      <c r="F490" s="240">
        <v>11520</v>
      </c>
      <c r="G490" s="239" t="s">
        <v>511</v>
      </c>
      <c r="H490" s="239" t="s">
        <v>512</v>
      </c>
      <c r="I490" s="239" t="s">
        <v>513</v>
      </c>
      <c r="J490" s="239" t="s">
        <v>666</v>
      </c>
      <c r="K490" s="241">
        <f t="shared" si="7"/>
        <v>21.419354838709676</v>
      </c>
      <c r="L490" s="242">
        <v>46199</v>
      </c>
    </row>
    <row r="491" spans="2:12" x14ac:dyDescent="0.3">
      <c r="B491" s="238" t="s">
        <v>443</v>
      </c>
      <c r="C491" s="239" t="s">
        <v>510</v>
      </c>
      <c r="D491" s="239">
        <v>15000211</v>
      </c>
      <c r="E491" s="239" t="s">
        <v>313</v>
      </c>
      <c r="F491" s="240">
        <v>4500</v>
      </c>
      <c r="G491" s="239" t="s">
        <v>511</v>
      </c>
      <c r="H491" s="239" t="s">
        <v>512</v>
      </c>
      <c r="I491" s="239" t="s">
        <v>513</v>
      </c>
      <c r="J491" s="239" t="s">
        <v>619</v>
      </c>
      <c r="K491" s="241">
        <f t="shared" si="7"/>
        <v>21.387096774193548</v>
      </c>
      <c r="L491" s="242">
        <v>46198</v>
      </c>
    </row>
    <row r="492" spans="2:12" x14ac:dyDescent="0.3">
      <c r="B492" s="238" t="s">
        <v>443</v>
      </c>
      <c r="C492" s="239" t="s">
        <v>510</v>
      </c>
      <c r="D492" s="239">
        <v>15000191</v>
      </c>
      <c r="E492" s="239" t="s">
        <v>347</v>
      </c>
      <c r="F492" s="240">
        <v>3000</v>
      </c>
      <c r="G492" s="239" t="s">
        <v>511</v>
      </c>
      <c r="H492" s="239" t="s">
        <v>512</v>
      </c>
      <c r="I492" s="239" t="s">
        <v>513</v>
      </c>
      <c r="J492" s="239" t="s">
        <v>667</v>
      </c>
      <c r="K492" s="241">
        <f t="shared" si="7"/>
        <v>21.677419354838708</v>
      </c>
      <c r="L492" s="242">
        <v>46207</v>
      </c>
    </row>
    <row r="493" spans="2:12" x14ac:dyDescent="0.3">
      <c r="B493" s="238" t="s">
        <v>443</v>
      </c>
      <c r="C493" s="239" t="s">
        <v>510</v>
      </c>
      <c r="D493" s="239">
        <v>15000200</v>
      </c>
      <c r="E493" s="239" t="s">
        <v>230</v>
      </c>
      <c r="F493" s="240">
        <v>4500</v>
      </c>
      <c r="G493" s="239" t="s">
        <v>511</v>
      </c>
      <c r="H493" s="239" t="s">
        <v>512</v>
      </c>
      <c r="I493" s="239" t="s">
        <v>513</v>
      </c>
      <c r="J493" s="239" t="s">
        <v>577</v>
      </c>
      <c r="K493" s="241">
        <f t="shared" si="7"/>
        <v>22.35483870967742</v>
      </c>
      <c r="L493" s="242">
        <v>46228</v>
      </c>
    </row>
    <row r="494" spans="2:12" x14ac:dyDescent="0.3">
      <c r="B494" s="238" t="s">
        <v>462</v>
      </c>
      <c r="C494" s="239" t="s">
        <v>510</v>
      </c>
      <c r="D494" s="239">
        <v>15000045</v>
      </c>
      <c r="E494" s="239" t="s">
        <v>464</v>
      </c>
      <c r="F494" s="240">
        <v>1620</v>
      </c>
      <c r="G494" s="239" t="s">
        <v>511</v>
      </c>
      <c r="H494" s="239" t="s">
        <v>512</v>
      </c>
      <c r="I494" s="239" t="s">
        <v>513</v>
      </c>
      <c r="J494" s="239" t="s">
        <v>516</v>
      </c>
      <c r="K494" s="241">
        <f t="shared" si="7"/>
        <v>22.161290322580644</v>
      </c>
      <c r="L494" s="242">
        <v>46222</v>
      </c>
    </row>
    <row r="495" spans="2:12" x14ac:dyDescent="0.3">
      <c r="B495" s="238" t="s">
        <v>443</v>
      </c>
      <c r="C495" s="239" t="s">
        <v>510</v>
      </c>
      <c r="D495" s="239">
        <v>15000200</v>
      </c>
      <c r="E495" s="239" t="s">
        <v>230</v>
      </c>
      <c r="F495" s="240">
        <v>4500</v>
      </c>
      <c r="G495" s="239" t="s">
        <v>511</v>
      </c>
      <c r="H495" s="239" t="s">
        <v>512</v>
      </c>
      <c r="I495" s="239" t="s">
        <v>513</v>
      </c>
      <c r="J495" s="239" t="s">
        <v>583</v>
      </c>
      <c r="K495" s="241">
        <f t="shared" si="7"/>
        <v>22.29032258064516</v>
      </c>
      <c r="L495" s="242">
        <v>46226</v>
      </c>
    </row>
    <row r="496" spans="2:12" x14ac:dyDescent="0.3">
      <c r="B496" s="238" t="s">
        <v>443</v>
      </c>
      <c r="C496" s="239" t="s">
        <v>592</v>
      </c>
      <c r="D496" s="239">
        <v>15000092</v>
      </c>
      <c r="E496" s="239" t="s">
        <v>455</v>
      </c>
      <c r="F496" s="240">
        <v>2000</v>
      </c>
      <c r="G496" s="239" t="s">
        <v>511</v>
      </c>
      <c r="H496" s="239" t="s">
        <v>512</v>
      </c>
      <c r="I496" s="239" t="s">
        <v>513</v>
      </c>
      <c r="J496" s="239" t="s">
        <v>668</v>
      </c>
      <c r="K496" s="241">
        <f t="shared" si="7"/>
        <v>20.06451612903226</v>
      </c>
      <c r="L496" s="242">
        <v>46157</v>
      </c>
    </row>
    <row r="497" spans="2:12" x14ac:dyDescent="0.3">
      <c r="B497" s="238" t="s">
        <v>443</v>
      </c>
      <c r="C497" s="239" t="s">
        <v>592</v>
      </c>
      <c r="D497" s="239">
        <v>15000092</v>
      </c>
      <c r="E497" s="239" t="s">
        <v>455</v>
      </c>
      <c r="F497" s="240">
        <v>4000</v>
      </c>
      <c r="G497" s="239" t="s">
        <v>511</v>
      </c>
      <c r="H497" s="239" t="s">
        <v>512</v>
      </c>
      <c r="I497" s="239" t="s">
        <v>513</v>
      </c>
      <c r="J497" s="239" t="s">
        <v>668</v>
      </c>
      <c r="K497" s="241">
        <f t="shared" si="7"/>
        <v>20.06451612903226</v>
      </c>
      <c r="L497" s="242">
        <v>46157</v>
      </c>
    </row>
    <row r="498" spans="2:12" x14ac:dyDescent="0.3">
      <c r="B498" s="238" t="s">
        <v>443</v>
      </c>
      <c r="C498" s="239" t="s">
        <v>510</v>
      </c>
      <c r="D498" s="239">
        <v>15000211</v>
      </c>
      <c r="E498" s="239" t="s">
        <v>313</v>
      </c>
      <c r="F498" s="240">
        <v>4500</v>
      </c>
      <c r="G498" s="239" t="s">
        <v>511</v>
      </c>
      <c r="H498" s="239" t="s">
        <v>512</v>
      </c>
      <c r="I498" s="239" t="s">
        <v>513</v>
      </c>
      <c r="J498" s="239" t="s">
        <v>619</v>
      </c>
      <c r="K498" s="241">
        <f t="shared" si="7"/>
        <v>21.387096774193548</v>
      </c>
      <c r="L498" s="242">
        <v>46198</v>
      </c>
    </row>
    <row r="499" spans="2:12" x14ac:dyDescent="0.3">
      <c r="B499" s="238" t="s">
        <v>443</v>
      </c>
      <c r="C499" s="239" t="s">
        <v>510</v>
      </c>
      <c r="D499" s="239">
        <v>15000200</v>
      </c>
      <c r="E499" s="239" t="s">
        <v>230</v>
      </c>
      <c r="F499" s="240">
        <v>4500</v>
      </c>
      <c r="G499" s="239" t="s">
        <v>511</v>
      </c>
      <c r="H499" s="239" t="s">
        <v>512</v>
      </c>
      <c r="I499" s="239" t="s">
        <v>513</v>
      </c>
      <c r="J499" s="239" t="s">
        <v>539</v>
      </c>
      <c r="K499" s="241">
        <f t="shared" si="7"/>
        <v>22.35483870967742</v>
      </c>
      <c r="L499" s="242">
        <v>46228</v>
      </c>
    </row>
    <row r="500" spans="2:12" x14ac:dyDescent="0.3">
      <c r="B500" s="238" t="s">
        <v>443</v>
      </c>
      <c r="C500" s="239" t="s">
        <v>510</v>
      </c>
      <c r="D500" s="239">
        <v>15000208</v>
      </c>
      <c r="E500" s="239" t="s">
        <v>406</v>
      </c>
      <c r="F500" s="240">
        <v>2650</v>
      </c>
      <c r="G500" s="239" t="s">
        <v>511</v>
      </c>
      <c r="H500" s="239" t="s">
        <v>512</v>
      </c>
      <c r="I500" s="239" t="s">
        <v>513</v>
      </c>
      <c r="J500" s="239" t="s">
        <v>648</v>
      </c>
      <c r="K500" s="241">
        <f t="shared" si="7"/>
        <v>22.129032258064516</v>
      </c>
      <c r="L500" s="242">
        <v>46221</v>
      </c>
    </row>
    <row r="501" spans="2:12" x14ac:dyDescent="0.3">
      <c r="B501" s="238" t="s">
        <v>443</v>
      </c>
      <c r="C501" s="239" t="s">
        <v>592</v>
      </c>
      <c r="D501" s="239">
        <v>15000092</v>
      </c>
      <c r="E501" s="239" t="s">
        <v>455</v>
      </c>
      <c r="F501" s="240">
        <v>4000</v>
      </c>
      <c r="G501" s="239" t="s">
        <v>511</v>
      </c>
      <c r="H501" s="239" t="s">
        <v>512</v>
      </c>
      <c r="I501" s="239" t="s">
        <v>513</v>
      </c>
      <c r="J501" s="239" t="s">
        <v>669</v>
      </c>
      <c r="K501" s="241">
        <f t="shared" si="7"/>
        <v>20.06451612903226</v>
      </c>
      <c r="L501" s="242">
        <v>46157</v>
      </c>
    </row>
    <row r="502" spans="2:12" x14ac:dyDescent="0.3">
      <c r="B502" s="238" t="s">
        <v>443</v>
      </c>
      <c r="C502" s="239" t="s">
        <v>592</v>
      </c>
      <c r="D502" s="239">
        <v>15000092</v>
      </c>
      <c r="E502" s="239" t="s">
        <v>455</v>
      </c>
      <c r="F502" s="240">
        <v>4000</v>
      </c>
      <c r="G502" s="239" t="s">
        <v>511</v>
      </c>
      <c r="H502" s="239" t="s">
        <v>512</v>
      </c>
      <c r="I502" s="239" t="s">
        <v>513</v>
      </c>
      <c r="J502" s="239" t="s">
        <v>669</v>
      </c>
      <c r="K502" s="241">
        <f t="shared" si="7"/>
        <v>20.06451612903226</v>
      </c>
      <c r="L502" s="242">
        <v>46157</v>
      </c>
    </row>
    <row r="503" spans="2:12" x14ac:dyDescent="0.3">
      <c r="B503" s="238" t="s">
        <v>443</v>
      </c>
      <c r="C503" s="239" t="s">
        <v>510</v>
      </c>
      <c r="D503" s="239">
        <v>15000200</v>
      </c>
      <c r="E503" s="239" t="s">
        <v>230</v>
      </c>
      <c r="F503" s="240">
        <v>4500</v>
      </c>
      <c r="G503" s="239" t="s">
        <v>511</v>
      </c>
      <c r="H503" s="239" t="s">
        <v>512</v>
      </c>
      <c r="I503" s="239" t="s">
        <v>513</v>
      </c>
      <c r="J503" s="239" t="s">
        <v>607</v>
      </c>
      <c r="K503" s="241">
        <f t="shared" si="7"/>
        <v>22.29032258064516</v>
      </c>
      <c r="L503" s="242">
        <v>46226</v>
      </c>
    </row>
    <row r="504" spans="2:12" x14ac:dyDescent="0.3">
      <c r="B504" s="238" t="s">
        <v>443</v>
      </c>
      <c r="C504" s="239" t="s">
        <v>510</v>
      </c>
      <c r="D504" s="239">
        <v>15000191</v>
      </c>
      <c r="E504" s="239" t="s">
        <v>347</v>
      </c>
      <c r="F504" s="240">
        <v>1700</v>
      </c>
      <c r="G504" s="239" t="s">
        <v>511</v>
      </c>
      <c r="H504" s="239" t="s">
        <v>512</v>
      </c>
      <c r="I504" s="239" t="s">
        <v>513</v>
      </c>
      <c r="J504" s="239" t="s">
        <v>637</v>
      </c>
      <c r="K504" s="241">
        <f t="shared" si="7"/>
        <v>21.677419354838708</v>
      </c>
      <c r="L504" s="242">
        <v>46207</v>
      </c>
    </row>
    <row r="505" spans="2:12" x14ac:dyDescent="0.3">
      <c r="B505" s="238" t="s">
        <v>443</v>
      </c>
      <c r="C505" s="239" t="s">
        <v>510</v>
      </c>
      <c r="D505" s="239">
        <v>15000200</v>
      </c>
      <c r="E505" s="239" t="s">
        <v>230</v>
      </c>
      <c r="F505" s="240">
        <v>4500</v>
      </c>
      <c r="G505" s="239" t="s">
        <v>511</v>
      </c>
      <c r="H505" s="239" t="s">
        <v>512</v>
      </c>
      <c r="I505" s="239" t="s">
        <v>513</v>
      </c>
      <c r="J505" s="239" t="s">
        <v>581</v>
      </c>
      <c r="K505" s="241">
        <f t="shared" si="7"/>
        <v>22.35483870967742</v>
      </c>
      <c r="L505" s="242">
        <v>46228</v>
      </c>
    </row>
    <row r="506" spans="2:12" x14ac:dyDescent="0.3">
      <c r="B506" s="238" t="s">
        <v>443</v>
      </c>
      <c r="C506" s="239" t="s">
        <v>592</v>
      </c>
      <c r="D506" s="239">
        <v>15000092</v>
      </c>
      <c r="E506" s="239" t="s">
        <v>455</v>
      </c>
      <c r="F506" s="240">
        <v>4000</v>
      </c>
      <c r="G506" s="239" t="s">
        <v>511</v>
      </c>
      <c r="H506" s="239" t="s">
        <v>512</v>
      </c>
      <c r="I506" s="239" t="s">
        <v>513</v>
      </c>
      <c r="J506" s="239" t="s">
        <v>669</v>
      </c>
      <c r="K506" s="241">
        <f t="shared" si="7"/>
        <v>20.06451612903226</v>
      </c>
      <c r="L506" s="242">
        <v>46157</v>
      </c>
    </row>
    <row r="507" spans="2:12" x14ac:dyDescent="0.3">
      <c r="B507" s="238" t="s">
        <v>443</v>
      </c>
      <c r="C507" s="239" t="s">
        <v>592</v>
      </c>
      <c r="D507" s="239">
        <v>15000092</v>
      </c>
      <c r="E507" s="239" t="s">
        <v>455</v>
      </c>
      <c r="F507" s="240">
        <v>1900</v>
      </c>
      <c r="G507" s="239" t="s">
        <v>511</v>
      </c>
      <c r="H507" s="239" t="s">
        <v>512</v>
      </c>
      <c r="I507" s="239" t="s">
        <v>513</v>
      </c>
      <c r="J507" s="239" t="s">
        <v>670</v>
      </c>
      <c r="K507" s="241">
        <f t="shared" si="7"/>
        <v>20.06451612903226</v>
      </c>
      <c r="L507" s="242">
        <v>46157</v>
      </c>
    </row>
    <row r="508" spans="2:12" x14ac:dyDescent="0.3">
      <c r="B508" s="238" t="s">
        <v>443</v>
      </c>
      <c r="C508" s="239" t="s">
        <v>510</v>
      </c>
      <c r="D508" s="239">
        <v>15000191</v>
      </c>
      <c r="E508" s="239" t="s">
        <v>347</v>
      </c>
      <c r="F508" s="240">
        <v>1800</v>
      </c>
      <c r="G508" s="239" t="s">
        <v>511</v>
      </c>
      <c r="H508" s="239" t="s">
        <v>512</v>
      </c>
      <c r="I508" s="239" t="s">
        <v>513</v>
      </c>
      <c r="J508" s="239" t="s">
        <v>667</v>
      </c>
      <c r="K508" s="241">
        <f t="shared" si="7"/>
        <v>21.677419354838708</v>
      </c>
      <c r="L508" s="242">
        <v>46207</v>
      </c>
    </row>
    <row r="509" spans="2:12" x14ac:dyDescent="0.3">
      <c r="B509" s="238" t="s">
        <v>443</v>
      </c>
      <c r="C509" s="239" t="s">
        <v>510</v>
      </c>
      <c r="D509" s="239">
        <v>15000191</v>
      </c>
      <c r="E509" s="239" t="s">
        <v>347</v>
      </c>
      <c r="F509" s="240">
        <v>3000</v>
      </c>
      <c r="G509" s="239" t="s">
        <v>511</v>
      </c>
      <c r="H509" s="239" t="s">
        <v>512</v>
      </c>
      <c r="I509" s="239" t="s">
        <v>513</v>
      </c>
      <c r="J509" s="239" t="s">
        <v>572</v>
      </c>
      <c r="K509" s="241">
        <f t="shared" si="7"/>
        <v>21.677419354838708</v>
      </c>
      <c r="L509" s="242">
        <v>46207</v>
      </c>
    </row>
    <row r="510" spans="2:12" x14ac:dyDescent="0.3">
      <c r="B510" s="238" t="s">
        <v>443</v>
      </c>
      <c r="C510" s="239" t="s">
        <v>510</v>
      </c>
      <c r="D510" s="239">
        <v>15000161</v>
      </c>
      <c r="E510" s="239" t="s">
        <v>551</v>
      </c>
      <c r="F510" s="240">
        <v>1470</v>
      </c>
      <c r="G510" s="239" t="s">
        <v>511</v>
      </c>
      <c r="H510" s="239" t="s">
        <v>512</v>
      </c>
      <c r="I510" s="239" t="s">
        <v>513</v>
      </c>
      <c r="J510" s="239" t="s">
        <v>663</v>
      </c>
      <c r="K510" s="241">
        <f t="shared" si="7"/>
        <v>22.29032258064516</v>
      </c>
      <c r="L510" s="242">
        <v>46226</v>
      </c>
    </row>
    <row r="511" spans="2:12" x14ac:dyDescent="0.3">
      <c r="B511" s="238" t="s">
        <v>443</v>
      </c>
      <c r="C511" s="239" t="s">
        <v>510</v>
      </c>
      <c r="D511" s="239">
        <v>15000200</v>
      </c>
      <c r="E511" s="239" t="s">
        <v>230</v>
      </c>
      <c r="F511" s="240">
        <v>4500</v>
      </c>
      <c r="G511" s="239" t="s">
        <v>511</v>
      </c>
      <c r="H511" s="239" t="s">
        <v>512</v>
      </c>
      <c r="I511" s="239" t="s">
        <v>513</v>
      </c>
      <c r="J511" s="239" t="s">
        <v>636</v>
      </c>
      <c r="K511" s="241">
        <f t="shared" si="7"/>
        <v>22.35483870967742</v>
      </c>
      <c r="L511" s="242">
        <v>46228</v>
      </c>
    </row>
    <row r="512" spans="2:12" x14ac:dyDescent="0.3">
      <c r="B512" s="238" t="s">
        <v>443</v>
      </c>
      <c r="C512" s="239" t="s">
        <v>592</v>
      </c>
      <c r="D512" s="239">
        <v>15000092</v>
      </c>
      <c r="E512" s="239" t="s">
        <v>455</v>
      </c>
      <c r="F512" s="240">
        <v>2300</v>
      </c>
      <c r="G512" s="239" t="s">
        <v>511</v>
      </c>
      <c r="H512" s="239" t="s">
        <v>512</v>
      </c>
      <c r="I512" s="239" t="s">
        <v>513</v>
      </c>
      <c r="J512" s="239" t="s">
        <v>670</v>
      </c>
      <c r="K512" s="241">
        <f t="shared" si="7"/>
        <v>20.06451612903226</v>
      </c>
      <c r="L512" s="242">
        <v>46157</v>
      </c>
    </row>
    <row r="513" spans="2:12" x14ac:dyDescent="0.3">
      <c r="B513" s="238" t="s">
        <v>443</v>
      </c>
      <c r="C513" s="239" t="s">
        <v>592</v>
      </c>
      <c r="D513" s="239">
        <v>15000092</v>
      </c>
      <c r="E513" s="239" t="s">
        <v>455</v>
      </c>
      <c r="F513" s="240">
        <v>4000</v>
      </c>
      <c r="G513" s="239" t="s">
        <v>511</v>
      </c>
      <c r="H513" s="239" t="s">
        <v>512</v>
      </c>
      <c r="I513" s="239" t="s">
        <v>513</v>
      </c>
      <c r="J513" s="239" t="s">
        <v>668</v>
      </c>
      <c r="K513" s="241">
        <f t="shared" si="7"/>
        <v>20.06451612903226</v>
      </c>
      <c r="L513" s="242">
        <v>46157</v>
      </c>
    </row>
    <row r="514" spans="2:12" x14ac:dyDescent="0.3">
      <c r="B514" s="238" t="s">
        <v>443</v>
      </c>
      <c r="C514" s="239" t="s">
        <v>510</v>
      </c>
      <c r="D514" s="239">
        <v>15000200</v>
      </c>
      <c r="E514" s="239" t="s">
        <v>230</v>
      </c>
      <c r="F514" s="240">
        <v>4500</v>
      </c>
      <c r="G514" s="239" t="s">
        <v>511</v>
      </c>
      <c r="H514" s="239" t="s">
        <v>512</v>
      </c>
      <c r="I514" s="239" t="s">
        <v>513</v>
      </c>
      <c r="J514" s="239" t="s">
        <v>615</v>
      </c>
      <c r="K514" s="241">
        <f t="shared" si="7"/>
        <v>22.35483870967742</v>
      </c>
      <c r="L514" s="242">
        <v>46228</v>
      </c>
    </row>
    <row r="515" spans="2:12" x14ac:dyDescent="0.3">
      <c r="B515" s="238" t="s">
        <v>443</v>
      </c>
      <c r="C515" s="239" t="s">
        <v>510</v>
      </c>
      <c r="D515" s="239">
        <v>15000200</v>
      </c>
      <c r="E515" s="239" t="s">
        <v>230</v>
      </c>
      <c r="F515" s="240">
        <v>4500</v>
      </c>
      <c r="G515" s="239" t="s">
        <v>511</v>
      </c>
      <c r="H515" s="239" t="s">
        <v>512</v>
      </c>
      <c r="I515" s="239" t="s">
        <v>513</v>
      </c>
      <c r="J515" s="239" t="s">
        <v>581</v>
      </c>
      <c r="K515" s="241">
        <f t="shared" si="7"/>
        <v>22.35483870967742</v>
      </c>
      <c r="L515" s="242">
        <v>46228</v>
      </c>
    </row>
    <row r="516" spans="2:12" x14ac:dyDescent="0.3">
      <c r="B516" s="238" t="s">
        <v>443</v>
      </c>
      <c r="C516" s="239" t="s">
        <v>510</v>
      </c>
      <c r="D516" s="239">
        <v>15000161</v>
      </c>
      <c r="E516" s="239" t="s">
        <v>551</v>
      </c>
      <c r="F516" s="240">
        <v>1470</v>
      </c>
      <c r="G516" s="239" t="s">
        <v>511</v>
      </c>
      <c r="H516" s="239" t="s">
        <v>512</v>
      </c>
      <c r="I516" s="239" t="s">
        <v>513</v>
      </c>
      <c r="J516" s="239" t="s">
        <v>663</v>
      </c>
      <c r="K516" s="241">
        <f t="shared" ref="K516:K579" si="8">(L516-$L$1)/31</f>
        <v>22.29032258064516</v>
      </c>
      <c r="L516" s="242">
        <v>46226</v>
      </c>
    </row>
    <row r="517" spans="2:12" x14ac:dyDescent="0.3">
      <c r="B517" s="238" t="s">
        <v>443</v>
      </c>
      <c r="C517" s="239" t="s">
        <v>510</v>
      </c>
      <c r="D517" s="239">
        <v>15000274</v>
      </c>
      <c r="E517" s="239" t="s">
        <v>499</v>
      </c>
      <c r="F517" s="240">
        <v>1400</v>
      </c>
      <c r="G517" s="239" t="s">
        <v>511</v>
      </c>
      <c r="H517" s="239" t="s">
        <v>512</v>
      </c>
      <c r="I517" s="239" t="s">
        <v>513</v>
      </c>
      <c r="J517" s="239" t="s">
        <v>575</v>
      </c>
      <c r="K517" s="241">
        <f t="shared" si="8"/>
        <v>16.483870967741936</v>
      </c>
      <c r="L517" s="242">
        <v>46046</v>
      </c>
    </row>
    <row r="518" spans="2:12" x14ac:dyDescent="0.3">
      <c r="B518" s="238" t="s">
        <v>443</v>
      </c>
      <c r="C518" s="239" t="s">
        <v>510</v>
      </c>
      <c r="D518" s="239">
        <v>15000274</v>
      </c>
      <c r="E518" s="239" t="s">
        <v>499</v>
      </c>
      <c r="F518" s="240">
        <v>4500</v>
      </c>
      <c r="G518" s="239" t="s">
        <v>511</v>
      </c>
      <c r="H518" s="239" t="s">
        <v>512</v>
      </c>
      <c r="I518" s="239" t="s">
        <v>513</v>
      </c>
      <c r="J518" s="239" t="s">
        <v>575</v>
      </c>
      <c r="K518" s="241">
        <f t="shared" si="8"/>
        <v>16.483870967741936</v>
      </c>
      <c r="L518" s="242">
        <v>46046</v>
      </c>
    </row>
    <row r="519" spans="2:12" x14ac:dyDescent="0.3">
      <c r="B519" s="238" t="s">
        <v>443</v>
      </c>
      <c r="C519" s="239" t="s">
        <v>510</v>
      </c>
      <c r="D519" s="239">
        <v>15000200</v>
      </c>
      <c r="E519" s="239" t="s">
        <v>230</v>
      </c>
      <c r="F519" s="240">
        <v>4500</v>
      </c>
      <c r="G519" s="239" t="s">
        <v>511</v>
      </c>
      <c r="H519" s="239" t="s">
        <v>512</v>
      </c>
      <c r="I519" s="239" t="s">
        <v>513</v>
      </c>
      <c r="J519" s="239" t="s">
        <v>577</v>
      </c>
      <c r="K519" s="241">
        <f t="shared" si="8"/>
        <v>22.35483870967742</v>
      </c>
      <c r="L519" s="242">
        <v>46228</v>
      </c>
    </row>
    <row r="520" spans="2:12" x14ac:dyDescent="0.3">
      <c r="B520" s="238" t="s">
        <v>443</v>
      </c>
      <c r="C520" s="239" t="s">
        <v>592</v>
      </c>
      <c r="D520" s="239">
        <v>15000092</v>
      </c>
      <c r="E520" s="239" t="s">
        <v>455</v>
      </c>
      <c r="F520" s="240">
        <v>4000</v>
      </c>
      <c r="G520" s="239" t="s">
        <v>511</v>
      </c>
      <c r="H520" s="239" t="s">
        <v>512</v>
      </c>
      <c r="I520" s="239" t="s">
        <v>513</v>
      </c>
      <c r="J520" s="239" t="s">
        <v>669</v>
      </c>
      <c r="K520" s="241">
        <f t="shared" si="8"/>
        <v>20.06451612903226</v>
      </c>
      <c r="L520" s="242">
        <v>46157</v>
      </c>
    </row>
    <row r="521" spans="2:12" x14ac:dyDescent="0.3">
      <c r="B521" s="238" t="s">
        <v>443</v>
      </c>
      <c r="C521" s="239" t="s">
        <v>592</v>
      </c>
      <c r="D521" s="239">
        <v>15000092</v>
      </c>
      <c r="E521" s="239" t="s">
        <v>455</v>
      </c>
      <c r="F521" s="240">
        <v>4000</v>
      </c>
      <c r="G521" s="239" t="s">
        <v>511</v>
      </c>
      <c r="H521" s="239" t="s">
        <v>512</v>
      </c>
      <c r="I521" s="239" t="s">
        <v>513</v>
      </c>
      <c r="J521" s="239" t="s">
        <v>669</v>
      </c>
      <c r="K521" s="241">
        <f t="shared" si="8"/>
        <v>20.06451612903226</v>
      </c>
      <c r="L521" s="242">
        <v>46157</v>
      </c>
    </row>
    <row r="522" spans="2:12" x14ac:dyDescent="0.3">
      <c r="B522" s="238" t="s">
        <v>443</v>
      </c>
      <c r="C522" s="239" t="s">
        <v>510</v>
      </c>
      <c r="D522" s="239">
        <v>15000200</v>
      </c>
      <c r="E522" s="239" t="s">
        <v>230</v>
      </c>
      <c r="F522" s="240">
        <v>4500</v>
      </c>
      <c r="G522" s="239" t="s">
        <v>511</v>
      </c>
      <c r="H522" s="239" t="s">
        <v>512</v>
      </c>
      <c r="I522" s="239" t="s">
        <v>513</v>
      </c>
      <c r="J522" s="239" t="s">
        <v>632</v>
      </c>
      <c r="K522" s="241">
        <f t="shared" si="8"/>
        <v>22.35483870967742</v>
      </c>
      <c r="L522" s="242">
        <v>46228</v>
      </c>
    </row>
    <row r="523" spans="2:12" x14ac:dyDescent="0.3">
      <c r="B523" s="238" t="s">
        <v>443</v>
      </c>
      <c r="C523" s="239" t="s">
        <v>510</v>
      </c>
      <c r="D523" s="239">
        <v>15000165</v>
      </c>
      <c r="E523" s="239" t="s">
        <v>452</v>
      </c>
      <c r="F523" s="240">
        <v>1470</v>
      </c>
      <c r="G523" s="239" t="s">
        <v>511</v>
      </c>
      <c r="H523" s="239" t="s">
        <v>512</v>
      </c>
      <c r="I523" s="239" t="s">
        <v>513</v>
      </c>
      <c r="J523" s="239" t="s">
        <v>621</v>
      </c>
      <c r="K523" s="241">
        <f t="shared" si="8"/>
        <v>22.322580645161292</v>
      </c>
      <c r="L523" s="242">
        <v>46227</v>
      </c>
    </row>
    <row r="524" spans="2:12" x14ac:dyDescent="0.3">
      <c r="B524" s="238" t="s">
        <v>443</v>
      </c>
      <c r="C524" s="239" t="s">
        <v>510</v>
      </c>
      <c r="D524" s="239">
        <v>15000165</v>
      </c>
      <c r="E524" s="239" t="s">
        <v>452</v>
      </c>
      <c r="F524" s="240">
        <v>1470</v>
      </c>
      <c r="G524" s="239" t="s">
        <v>511</v>
      </c>
      <c r="H524" s="239" t="s">
        <v>512</v>
      </c>
      <c r="I524" s="239" t="s">
        <v>513</v>
      </c>
      <c r="J524" s="239" t="s">
        <v>621</v>
      </c>
      <c r="K524" s="241">
        <f t="shared" si="8"/>
        <v>22.322580645161292</v>
      </c>
      <c r="L524" s="242">
        <v>46227</v>
      </c>
    </row>
    <row r="525" spans="2:12" x14ac:dyDescent="0.3">
      <c r="B525" s="238" t="s">
        <v>443</v>
      </c>
      <c r="C525" s="239" t="s">
        <v>510</v>
      </c>
      <c r="D525" s="239">
        <v>15000200</v>
      </c>
      <c r="E525" s="239" t="s">
        <v>230</v>
      </c>
      <c r="F525" s="240">
        <v>4500</v>
      </c>
      <c r="G525" s="239" t="s">
        <v>511</v>
      </c>
      <c r="H525" s="239" t="s">
        <v>512</v>
      </c>
      <c r="I525" s="239" t="s">
        <v>513</v>
      </c>
      <c r="J525" s="239" t="s">
        <v>565</v>
      </c>
      <c r="K525" s="241">
        <f t="shared" si="8"/>
        <v>22.35483870967742</v>
      </c>
      <c r="L525" s="242">
        <v>46228</v>
      </c>
    </row>
    <row r="526" spans="2:12" x14ac:dyDescent="0.3">
      <c r="B526" s="238" t="s">
        <v>462</v>
      </c>
      <c r="C526" s="239" t="s">
        <v>510</v>
      </c>
      <c r="D526" s="239">
        <v>15000003</v>
      </c>
      <c r="E526" s="239" t="s">
        <v>469</v>
      </c>
      <c r="F526" s="240">
        <v>12600</v>
      </c>
      <c r="G526" s="239" t="s">
        <v>511</v>
      </c>
      <c r="H526" s="239" t="s">
        <v>512</v>
      </c>
      <c r="I526" s="239" t="s">
        <v>513</v>
      </c>
      <c r="J526" s="239" t="s">
        <v>671</v>
      </c>
      <c r="K526" s="241">
        <f t="shared" si="8"/>
        <v>22.322580645161292</v>
      </c>
      <c r="L526" s="242">
        <v>46227</v>
      </c>
    </row>
    <row r="527" spans="2:12" x14ac:dyDescent="0.3">
      <c r="B527" s="238" t="s">
        <v>443</v>
      </c>
      <c r="C527" s="239" t="s">
        <v>510</v>
      </c>
      <c r="D527" s="239">
        <v>15000375</v>
      </c>
      <c r="E527" s="239" t="s">
        <v>360</v>
      </c>
      <c r="F527" s="240">
        <v>950</v>
      </c>
      <c r="G527" s="239" t="s">
        <v>511</v>
      </c>
      <c r="H527" s="239" t="s">
        <v>512</v>
      </c>
      <c r="I527" s="239" t="s">
        <v>513</v>
      </c>
      <c r="J527" s="239" t="s">
        <v>672</v>
      </c>
      <c r="K527" s="241">
        <f t="shared" si="8"/>
        <v>21.677419354838708</v>
      </c>
      <c r="L527" s="242">
        <v>46207</v>
      </c>
    </row>
    <row r="528" spans="2:12" x14ac:dyDescent="0.3">
      <c r="B528" s="238" t="s">
        <v>462</v>
      </c>
      <c r="C528" s="239" t="s">
        <v>510</v>
      </c>
      <c r="D528" s="239">
        <v>15000014</v>
      </c>
      <c r="E528" s="239" t="s">
        <v>481</v>
      </c>
      <c r="F528" s="240">
        <v>3000</v>
      </c>
      <c r="G528" s="239" t="s">
        <v>511</v>
      </c>
      <c r="H528" s="239" t="s">
        <v>512</v>
      </c>
      <c r="I528" s="239" t="s">
        <v>513</v>
      </c>
      <c r="J528" s="239" t="s">
        <v>673</v>
      </c>
      <c r="K528" s="241">
        <f t="shared" si="8"/>
        <v>21.838709677419356</v>
      </c>
      <c r="L528" s="242">
        <v>46212</v>
      </c>
    </row>
    <row r="529" spans="2:12" x14ac:dyDescent="0.3">
      <c r="B529" s="238" t="s">
        <v>443</v>
      </c>
      <c r="C529" s="239" t="s">
        <v>510</v>
      </c>
      <c r="D529" s="239">
        <v>15000143</v>
      </c>
      <c r="E529" s="239" t="s">
        <v>152</v>
      </c>
      <c r="F529" s="240">
        <v>2250</v>
      </c>
      <c r="G529" s="239" t="s">
        <v>511</v>
      </c>
      <c r="H529" s="239" t="s">
        <v>512</v>
      </c>
      <c r="I529" s="239" t="s">
        <v>513</v>
      </c>
      <c r="J529" s="239" t="s">
        <v>674</v>
      </c>
      <c r="K529" s="241">
        <f t="shared" si="8"/>
        <v>20.06451612903226</v>
      </c>
      <c r="L529" s="242">
        <v>46157</v>
      </c>
    </row>
    <row r="530" spans="2:12" x14ac:dyDescent="0.3">
      <c r="B530" s="238" t="s">
        <v>443</v>
      </c>
      <c r="C530" s="239" t="s">
        <v>510</v>
      </c>
      <c r="D530" s="239">
        <v>15000085</v>
      </c>
      <c r="E530" s="239" t="s">
        <v>332</v>
      </c>
      <c r="F530" s="240">
        <v>6600</v>
      </c>
      <c r="G530" s="239" t="s">
        <v>511</v>
      </c>
      <c r="H530" s="239" t="s">
        <v>512</v>
      </c>
      <c r="I530" s="239" t="s">
        <v>513</v>
      </c>
      <c r="J530" s="239" t="s">
        <v>675</v>
      </c>
      <c r="K530" s="241">
        <f t="shared" si="8"/>
        <v>19.161290322580644</v>
      </c>
      <c r="L530" s="242">
        <v>46129</v>
      </c>
    </row>
    <row r="531" spans="2:12" x14ac:dyDescent="0.3">
      <c r="B531" s="238" t="s">
        <v>462</v>
      </c>
      <c r="C531" s="239" t="s">
        <v>510</v>
      </c>
      <c r="D531" s="239">
        <v>15000040</v>
      </c>
      <c r="E531" s="239" t="s">
        <v>470</v>
      </c>
      <c r="F531" s="240">
        <v>3000</v>
      </c>
      <c r="G531" s="239" t="s">
        <v>511</v>
      </c>
      <c r="H531" s="239" t="s">
        <v>512</v>
      </c>
      <c r="I531" s="239" t="s">
        <v>513</v>
      </c>
      <c r="J531" s="239" t="s">
        <v>676</v>
      </c>
      <c r="K531" s="241">
        <f t="shared" si="8"/>
        <v>20.451612903225808</v>
      </c>
      <c r="L531" s="242">
        <v>46169</v>
      </c>
    </row>
    <row r="532" spans="2:12" x14ac:dyDescent="0.3">
      <c r="B532" s="238" t="s">
        <v>443</v>
      </c>
      <c r="C532" s="239" t="s">
        <v>510</v>
      </c>
      <c r="D532" s="239">
        <v>15000094</v>
      </c>
      <c r="E532" s="239" t="s">
        <v>345</v>
      </c>
      <c r="F532" s="240">
        <v>11520</v>
      </c>
      <c r="G532" s="239" t="s">
        <v>511</v>
      </c>
      <c r="H532" s="239" t="s">
        <v>512</v>
      </c>
      <c r="I532" s="239" t="s">
        <v>513</v>
      </c>
      <c r="J532" s="239" t="s">
        <v>677</v>
      </c>
      <c r="K532" s="241">
        <f t="shared" si="8"/>
        <v>22.35483870967742</v>
      </c>
      <c r="L532" s="242">
        <v>46228</v>
      </c>
    </row>
    <row r="533" spans="2:12" x14ac:dyDescent="0.3">
      <c r="B533" s="238" t="s">
        <v>443</v>
      </c>
      <c r="C533" s="239" t="s">
        <v>510</v>
      </c>
      <c r="D533" s="239">
        <v>15000086</v>
      </c>
      <c r="E533" s="239" t="s">
        <v>333</v>
      </c>
      <c r="F533" s="240">
        <v>2250</v>
      </c>
      <c r="G533" s="239" t="s">
        <v>511</v>
      </c>
      <c r="H533" s="239" t="s">
        <v>512</v>
      </c>
      <c r="I533" s="239" t="s">
        <v>513</v>
      </c>
      <c r="J533" s="239" t="s">
        <v>678</v>
      </c>
      <c r="K533" s="241">
        <f t="shared" si="8"/>
        <v>19.64516129032258</v>
      </c>
      <c r="L533" s="242">
        <v>46144</v>
      </c>
    </row>
    <row r="534" spans="2:12" x14ac:dyDescent="0.3">
      <c r="B534" s="238" t="s">
        <v>443</v>
      </c>
      <c r="C534" s="239" t="s">
        <v>510</v>
      </c>
      <c r="D534" s="239">
        <v>15000085</v>
      </c>
      <c r="E534" s="239" t="s">
        <v>332</v>
      </c>
      <c r="F534" s="240">
        <v>6600</v>
      </c>
      <c r="G534" s="239" t="s">
        <v>511</v>
      </c>
      <c r="H534" s="239" t="s">
        <v>512</v>
      </c>
      <c r="I534" s="239" t="s">
        <v>513</v>
      </c>
      <c r="J534" s="239" t="s">
        <v>675</v>
      </c>
      <c r="K534" s="241">
        <f t="shared" si="8"/>
        <v>19.161290322580644</v>
      </c>
      <c r="L534" s="242">
        <v>46129</v>
      </c>
    </row>
    <row r="535" spans="2:12" x14ac:dyDescent="0.3">
      <c r="B535" s="238" t="s">
        <v>443</v>
      </c>
      <c r="C535" s="239" t="s">
        <v>510</v>
      </c>
      <c r="D535" s="239">
        <v>15000426</v>
      </c>
      <c r="E535" s="239" t="s">
        <v>424</v>
      </c>
      <c r="F535" s="240">
        <v>3000</v>
      </c>
      <c r="G535" s="239" t="s">
        <v>511</v>
      </c>
      <c r="H535" s="239" t="s">
        <v>512</v>
      </c>
      <c r="I535" s="239" t="s">
        <v>513</v>
      </c>
      <c r="J535" s="239" t="s">
        <v>679</v>
      </c>
      <c r="K535" s="241">
        <f t="shared" si="8"/>
        <v>20.70967741935484</v>
      </c>
      <c r="L535" s="242">
        <v>46177</v>
      </c>
    </row>
    <row r="536" spans="2:12" x14ac:dyDescent="0.3">
      <c r="B536" s="238" t="s">
        <v>462</v>
      </c>
      <c r="C536" s="239" t="s">
        <v>510</v>
      </c>
      <c r="D536" s="239">
        <v>15000040</v>
      </c>
      <c r="E536" s="239" t="s">
        <v>470</v>
      </c>
      <c r="F536" s="240">
        <v>3000</v>
      </c>
      <c r="G536" s="239" t="s">
        <v>511</v>
      </c>
      <c r="H536" s="239" t="s">
        <v>512</v>
      </c>
      <c r="I536" s="239" t="s">
        <v>513</v>
      </c>
      <c r="J536" s="239" t="s">
        <v>676</v>
      </c>
      <c r="K536" s="241">
        <f t="shared" si="8"/>
        <v>20.451612903225808</v>
      </c>
      <c r="L536" s="242">
        <v>46169</v>
      </c>
    </row>
    <row r="537" spans="2:12" x14ac:dyDescent="0.3">
      <c r="B537" s="238" t="s">
        <v>462</v>
      </c>
      <c r="C537" s="239" t="s">
        <v>510</v>
      </c>
      <c r="D537" s="239">
        <v>15000013</v>
      </c>
      <c r="E537" s="239" t="s">
        <v>480</v>
      </c>
      <c r="F537" s="240">
        <v>3000</v>
      </c>
      <c r="G537" s="239" t="s">
        <v>511</v>
      </c>
      <c r="H537" s="239" t="s">
        <v>512</v>
      </c>
      <c r="I537" s="239" t="s">
        <v>513</v>
      </c>
      <c r="J537" s="239" t="s">
        <v>680</v>
      </c>
      <c r="K537" s="241">
        <f t="shared" si="8"/>
        <v>22.35483870967742</v>
      </c>
      <c r="L537" s="242">
        <v>46228</v>
      </c>
    </row>
    <row r="538" spans="2:12" x14ac:dyDescent="0.3">
      <c r="B538" s="238" t="s">
        <v>443</v>
      </c>
      <c r="C538" s="239" t="s">
        <v>510</v>
      </c>
      <c r="D538" s="239">
        <v>15000135</v>
      </c>
      <c r="E538" s="239" t="s">
        <v>340</v>
      </c>
      <c r="F538" s="240">
        <v>8400</v>
      </c>
      <c r="G538" s="239" t="s">
        <v>511</v>
      </c>
      <c r="H538" s="239" t="s">
        <v>512</v>
      </c>
      <c r="I538" s="239" t="s">
        <v>513</v>
      </c>
      <c r="J538" s="239" t="s">
        <v>681</v>
      </c>
      <c r="K538" s="241">
        <f t="shared" si="8"/>
        <v>21.129032258064516</v>
      </c>
      <c r="L538" s="242">
        <v>46190</v>
      </c>
    </row>
    <row r="539" spans="2:12" x14ac:dyDescent="0.3">
      <c r="B539" s="238" t="s">
        <v>443</v>
      </c>
      <c r="C539" s="239" t="s">
        <v>510</v>
      </c>
      <c r="D539" s="239">
        <v>15000085</v>
      </c>
      <c r="E539" s="239" t="s">
        <v>332</v>
      </c>
      <c r="F539" s="240">
        <v>6600</v>
      </c>
      <c r="G539" s="239" t="s">
        <v>511</v>
      </c>
      <c r="H539" s="239" t="s">
        <v>512</v>
      </c>
      <c r="I539" s="239" t="s">
        <v>513</v>
      </c>
      <c r="J539" s="239" t="s">
        <v>675</v>
      </c>
      <c r="K539" s="241">
        <f t="shared" si="8"/>
        <v>19.161290322580644</v>
      </c>
      <c r="L539" s="242">
        <v>46129</v>
      </c>
    </row>
    <row r="540" spans="2:12" x14ac:dyDescent="0.3">
      <c r="B540" s="238" t="s">
        <v>443</v>
      </c>
      <c r="C540" s="239" t="s">
        <v>510</v>
      </c>
      <c r="D540" s="239">
        <v>15000094</v>
      </c>
      <c r="E540" s="239" t="s">
        <v>345</v>
      </c>
      <c r="F540" s="240">
        <v>11520</v>
      </c>
      <c r="G540" s="239" t="s">
        <v>511</v>
      </c>
      <c r="H540" s="239" t="s">
        <v>512</v>
      </c>
      <c r="I540" s="239" t="s">
        <v>513</v>
      </c>
      <c r="J540" s="239" t="s">
        <v>677</v>
      </c>
      <c r="K540" s="241">
        <f t="shared" si="8"/>
        <v>22.35483870967742</v>
      </c>
      <c r="L540" s="242">
        <v>46228</v>
      </c>
    </row>
    <row r="541" spans="2:12" x14ac:dyDescent="0.3">
      <c r="B541" s="238" t="s">
        <v>443</v>
      </c>
      <c r="C541" s="239" t="s">
        <v>510</v>
      </c>
      <c r="D541" s="239">
        <v>15000112</v>
      </c>
      <c r="E541" s="239" t="s">
        <v>379</v>
      </c>
      <c r="F541" s="240">
        <v>2250</v>
      </c>
      <c r="G541" s="239" t="s">
        <v>511</v>
      </c>
      <c r="H541" s="239" t="s">
        <v>512</v>
      </c>
      <c r="I541" s="239" t="s">
        <v>513</v>
      </c>
      <c r="J541" s="239" t="s">
        <v>682</v>
      </c>
      <c r="K541" s="241">
        <f t="shared" si="8"/>
        <v>22.06451612903226</v>
      </c>
      <c r="L541" s="242">
        <v>46219</v>
      </c>
    </row>
    <row r="542" spans="2:12" x14ac:dyDescent="0.3">
      <c r="B542" s="238" t="s">
        <v>462</v>
      </c>
      <c r="C542" s="239" t="s">
        <v>510</v>
      </c>
      <c r="D542" s="239">
        <v>15000013</v>
      </c>
      <c r="E542" s="239" t="s">
        <v>480</v>
      </c>
      <c r="F542" s="240">
        <v>3000</v>
      </c>
      <c r="G542" s="239" t="s">
        <v>511</v>
      </c>
      <c r="H542" s="239" t="s">
        <v>512</v>
      </c>
      <c r="I542" s="239" t="s">
        <v>513</v>
      </c>
      <c r="J542" s="239" t="s">
        <v>680</v>
      </c>
      <c r="K542" s="241">
        <f t="shared" si="8"/>
        <v>22.35483870967742</v>
      </c>
      <c r="L542" s="242">
        <v>46228</v>
      </c>
    </row>
    <row r="543" spans="2:12" x14ac:dyDescent="0.3">
      <c r="B543" s="238" t="s">
        <v>443</v>
      </c>
      <c r="C543" s="239" t="s">
        <v>510</v>
      </c>
      <c r="D543" s="239">
        <v>15000112</v>
      </c>
      <c r="E543" s="239" t="s">
        <v>379</v>
      </c>
      <c r="F543" s="240">
        <v>2250</v>
      </c>
      <c r="G543" s="239" t="s">
        <v>511</v>
      </c>
      <c r="H543" s="239" t="s">
        <v>512</v>
      </c>
      <c r="I543" s="239" t="s">
        <v>513</v>
      </c>
      <c r="J543" s="239" t="s">
        <v>682</v>
      </c>
      <c r="K543" s="241">
        <f t="shared" si="8"/>
        <v>22.06451612903226</v>
      </c>
      <c r="L543" s="242">
        <v>46219</v>
      </c>
    </row>
    <row r="544" spans="2:12" x14ac:dyDescent="0.3">
      <c r="B544" s="238" t="s">
        <v>443</v>
      </c>
      <c r="C544" s="239" t="s">
        <v>510</v>
      </c>
      <c r="D544" s="239">
        <v>15000142</v>
      </c>
      <c r="E544" s="239" t="s">
        <v>356</v>
      </c>
      <c r="F544" s="240">
        <v>4200</v>
      </c>
      <c r="G544" s="239" t="s">
        <v>511</v>
      </c>
      <c r="H544" s="239" t="s">
        <v>512</v>
      </c>
      <c r="I544" s="239" t="s">
        <v>513</v>
      </c>
      <c r="J544" s="239" t="s">
        <v>683</v>
      </c>
      <c r="K544" s="241">
        <f t="shared" si="8"/>
        <v>22.06451612903226</v>
      </c>
      <c r="L544" s="242">
        <v>46219</v>
      </c>
    </row>
    <row r="545" spans="2:12" x14ac:dyDescent="0.3">
      <c r="B545" s="238" t="s">
        <v>443</v>
      </c>
      <c r="C545" s="239" t="s">
        <v>510</v>
      </c>
      <c r="D545" s="239">
        <v>15000094</v>
      </c>
      <c r="E545" s="239" t="s">
        <v>345</v>
      </c>
      <c r="F545" s="240">
        <v>11520</v>
      </c>
      <c r="G545" s="239" t="s">
        <v>511</v>
      </c>
      <c r="H545" s="239" t="s">
        <v>512</v>
      </c>
      <c r="I545" s="239" t="s">
        <v>513</v>
      </c>
      <c r="J545" s="239" t="s">
        <v>684</v>
      </c>
      <c r="K545" s="241">
        <f t="shared" si="8"/>
        <v>22.483870967741936</v>
      </c>
      <c r="L545" s="242">
        <v>46232</v>
      </c>
    </row>
    <row r="546" spans="2:12" x14ac:dyDescent="0.3">
      <c r="B546" s="238" t="s">
        <v>443</v>
      </c>
      <c r="C546" s="239" t="s">
        <v>510</v>
      </c>
      <c r="D546" s="239">
        <v>15000426</v>
      </c>
      <c r="E546" s="239" t="s">
        <v>424</v>
      </c>
      <c r="F546" s="240">
        <v>3000</v>
      </c>
      <c r="G546" s="239" t="s">
        <v>511</v>
      </c>
      <c r="H546" s="239" t="s">
        <v>512</v>
      </c>
      <c r="I546" s="239" t="s">
        <v>513</v>
      </c>
      <c r="J546" s="239" t="s">
        <v>685</v>
      </c>
      <c r="K546" s="241">
        <f t="shared" si="8"/>
        <v>21.419354838709676</v>
      </c>
      <c r="L546" s="242">
        <v>46199</v>
      </c>
    </row>
    <row r="547" spans="2:12" x14ac:dyDescent="0.3">
      <c r="B547" s="238" t="s">
        <v>443</v>
      </c>
      <c r="C547" s="239" t="s">
        <v>510</v>
      </c>
      <c r="D547" s="239">
        <v>15000375</v>
      </c>
      <c r="E547" s="239" t="s">
        <v>360</v>
      </c>
      <c r="F547" s="240">
        <v>2400</v>
      </c>
      <c r="G547" s="239" t="s">
        <v>511</v>
      </c>
      <c r="H547" s="239" t="s">
        <v>512</v>
      </c>
      <c r="I547" s="239" t="s">
        <v>513</v>
      </c>
      <c r="J547" s="239" t="s">
        <v>672</v>
      </c>
      <c r="K547" s="241">
        <f t="shared" si="8"/>
        <v>21.677419354838708</v>
      </c>
      <c r="L547" s="242">
        <v>46207</v>
      </c>
    </row>
    <row r="548" spans="2:12" x14ac:dyDescent="0.3">
      <c r="B548" s="238" t="s">
        <v>443</v>
      </c>
      <c r="C548" s="239" t="s">
        <v>510</v>
      </c>
      <c r="D548" s="239">
        <v>15000112</v>
      </c>
      <c r="E548" s="239" t="s">
        <v>379</v>
      </c>
      <c r="F548" s="240">
        <v>2250</v>
      </c>
      <c r="G548" s="239" t="s">
        <v>511</v>
      </c>
      <c r="H548" s="239" t="s">
        <v>512</v>
      </c>
      <c r="I548" s="239" t="s">
        <v>513</v>
      </c>
      <c r="J548" s="239" t="s">
        <v>682</v>
      </c>
      <c r="K548" s="241">
        <f t="shared" si="8"/>
        <v>22.06451612903226</v>
      </c>
      <c r="L548" s="242">
        <v>46219</v>
      </c>
    </row>
    <row r="549" spans="2:12" x14ac:dyDescent="0.3">
      <c r="B549" s="238" t="s">
        <v>462</v>
      </c>
      <c r="C549" s="239" t="s">
        <v>510</v>
      </c>
      <c r="D549" s="239">
        <v>15000040</v>
      </c>
      <c r="E549" s="239" t="s">
        <v>470</v>
      </c>
      <c r="F549" s="240">
        <v>3000</v>
      </c>
      <c r="G549" s="239" t="s">
        <v>511</v>
      </c>
      <c r="H549" s="239" t="s">
        <v>512</v>
      </c>
      <c r="I549" s="239" t="s">
        <v>513</v>
      </c>
      <c r="J549" s="239" t="s">
        <v>676</v>
      </c>
      <c r="K549" s="241">
        <f t="shared" si="8"/>
        <v>20.451612903225808</v>
      </c>
      <c r="L549" s="242">
        <v>46169</v>
      </c>
    </row>
    <row r="550" spans="2:12" x14ac:dyDescent="0.3">
      <c r="B550" s="238" t="s">
        <v>443</v>
      </c>
      <c r="C550" s="239" t="s">
        <v>510</v>
      </c>
      <c r="D550" s="239">
        <v>15000092</v>
      </c>
      <c r="E550" s="239" t="s">
        <v>455</v>
      </c>
      <c r="F550" s="240">
        <v>4000</v>
      </c>
      <c r="G550" s="239" t="s">
        <v>511</v>
      </c>
      <c r="H550" s="239" t="s">
        <v>512</v>
      </c>
      <c r="I550" s="239" t="s">
        <v>513</v>
      </c>
      <c r="J550" s="239" t="s">
        <v>686</v>
      </c>
      <c r="K550" s="241">
        <f t="shared" si="8"/>
        <v>20.06451612903226</v>
      </c>
      <c r="L550" s="242">
        <v>46157</v>
      </c>
    </row>
    <row r="551" spans="2:12" x14ac:dyDescent="0.3">
      <c r="B551" s="238" t="s">
        <v>443</v>
      </c>
      <c r="C551" s="239" t="s">
        <v>510</v>
      </c>
      <c r="D551" s="239">
        <v>15000086</v>
      </c>
      <c r="E551" s="239" t="s">
        <v>333</v>
      </c>
      <c r="F551" s="240">
        <v>2250</v>
      </c>
      <c r="G551" s="239" t="s">
        <v>511</v>
      </c>
      <c r="H551" s="239" t="s">
        <v>512</v>
      </c>
      <c r="I551" s="239" t="s">
        <v>513</v>
      </c>
      <c r="J551" s="239" t="s">
        <v>678</v>
      </c>
      <c r="K551" s="241">
        <f t="shared" si="8"/>
        <v>19.64516129032258</v>
      </c>
      <c r="L551" s="242">
        <v>46144</v>
      </c>
    </row>
    <row r="552" spans="2:12" x14ac:dyDescent="0.3">
      <c r="B552" s="238" t="s">
        <v>443</v>
      </c>
      <c r="C552" s="239" t="s">
        <v>510</v>
      </c>
      <c r="D552" s="239">
        <v>15000392</v>
      </c>
      <c r="E552" s="239" t="s">
        <v>430</v>
      </c>
      <c r="F552" s="240">
        <v>7200</v>
      </c>
      <c r="G552" s="239" t="s">
        <v>511</v>
      </c>
      <c r="H552" s="239" t="s">
        <v>512</v>
      </c>
      <c r="I552" s="239" t="s">
        <v>513</v>
      </c>
      <c r="J552" s="239" t="s">
        <v>687</v>
      </c>
      <c r="K552" s="241">
        <f t="shared" si="8"/>
        <v>22.322580645161292</v>
      </c>
      <c r="L552" s="242">
        <v>46227</v>
      </c>
    </row>
    <row r="553" spans="2:12" x14ac:dyDescent="0.3">
      <c r="B553" s="238" t="s">
        <v>443</v>
      </c>
      <c r="C553" s="239" t="s">
        <v>510</v>
      </c>
      <c r="D553" s="239">
        <v>15000094</v>
      </c>
      <c r="E553" s="239" t="s">
        <v>345</v>
      </c>
      <c r="F553" s="240">
        <v>11520</v>
      </c>
      <c r="G553" s="239" t="s">
        <v>511</v>
      </c>
      <c r="H553" s="239" t="s">
        <v>512</v>
      </c>
      <c r="I553" s="239" t="s">
        <v>513</v>
      </c>
      <c r="J553" s="239" t="s">
        <v>677</v>
      </c>
      <c r="K553" s="241">
        <f t="shared" si="8"/>
        <v>22.35483870967742</v>
      </c>
      <c r="L553" s="242">
        <v>46228</v>
      </c>
    </row>
    <row r="554" spans="2:12" x14ac:dyDescent="0.3">
      <c r="B554" s="238" t="s">
        <v>443</v>
      </c>
      <c r="C554" s="239" t="s">
        <v>510</v>
      </c>
      <c r="D554" s="239">
        <v>15000320</v>
      </c>
      <c r="E554" s="239" t="s">
        <v>403</v>
      </c>
      <c r="F554" s="240">
        <v>1440</v>
      </c>
      <c r="G554" s="239" t="s">
        <v>511</v>
      </c>
      <c r="H554" s="239" t="s">
        <v>512</v>
      </c>
      <c r="I554" s="239" t="s">
        <v>513</v>
      </c>
      <c r="J554" s="239" t="s">
        <v>688</v>
      </c>
      <c r="K554" s="241">
        <f t="shared" si="8"/>
        <v>22.129032258064516</v>
      </c>
      <c r="L554" s="242">
        <v>46221</v>
      </c>
    </row>
    <row r="555" spans="2:12" x14ac:dyDescent="0.3">
      <c r="B555" s="238" t="s">
        <v>443</v>
      </c>
      <c r="C555" s="239" t="s">
        <v>510</v>
      </c>
      <c r="D555" s="239">
        <v>15000377</v>
      </c>
      <c r="E555" s="239" t="s">
        <v>362</v>
      </c>
      <c r="F555" s="240">
        <v>2400</v>
      </c>
      <c r="G555" s="239" t="s">
        <v>511</v>
      </c>
      <c r="H555" s="239" t="s">
        <v>512</v>
      </c>
      <c r="I555" s="239" t="s">
        <v>513</v>
      </c>
      <c r="J555" s="239" t="s">
        <v>689</v>
      </c>
      <c r="K555" s="241">
        <f t="shared" si="8"/>
        <v>21.70967741935484</v>
      </c>
      <c r="L555" s="242">
        <v>46208</v>
      </c>
    </row>
    <row r="556" spans="2:12" x14ac:dyDescent="0.3">
      <c r="B556" s="238" t="s">
        <v>462</v>
      </c>
      <c r="C556" s="239" t="s">
        <v>510</v>
      </c>
      <c r="D556" s="239">
        <v>15000003</v>
      </c>
      <c r="E556" s="239" t="s">
        <v>469</v>
      </c>
      <c r="F556" s="240">
        <v>12600</v>
      </c>
      <c r="G556" s="239" t="s">
        <v>511</v>
      </c>
      <c r="H556" s="239" t="s">
        <v>512</v>
      </c>
      <c r="I556" s="239" t="s">
        <v>513</v>
      </c>
      <c r="J556" s="239" t="s">
        <v>690</v>
      </c>
      <c r="K556" s="241">
        <f t="shared" si="8"/>
        <v>22.322580645161292</v>
      </c>
      <c r="L556" s="242">
        <v>46227</v>
      </c>
    </row>
    <row r="557" spans="2:12" x14ac:dyDescent="0.3">
      <c r="B557" s="238" t="s">
        <v>443</v>
      </c>
      <c r="C557" s="239" t="s">
        <v>510</v>
      </c>
      <c r="D557" s="239">
        <v>15000429</v>
      </c>
      <c r="E557" s="239" t="s">
        <v>426</v>
      </c>
      <c r="F557" s="240">
        <v>7200</v>
      </c>
      <c r="G557" s="239" t="s">
        <v>511</v>
      </c>
      <c r="H557" s="239" t="s">
        <v>512</v>
      </c>
      <c r="I557" s="239" t="s">
        <v>513</v>
      </c>
      <c r="J557" s="239" t="s">
        <v>691</v>
      </c>
      <c r="K557" s="241">
        <f t="shared" si="8"/>
        <v>21.419354838709676</v>
      </c>
      <c r="L557" s="242">
        <v>46199</v>
      </c>
    </row>
    <row r="558" spans="2:12" x14ac:dyDescent="0.3">
      <c r="B558" s="238" t="s">
        <v>443</v>
      </c>
      <c r="C558" s="239" t="s">
        <v>510</v>
      </c>
      <c r="D558" s="239">
        <v>15000092</v>
      </c>
      <c r="E558" s="239" t="s">
        <v>455</v>
      </c>
      <c r="F558" s="240">
        <v>4000</v>
      </c>
      <c r="G558" s="239" t="s">
        <v>511</v>
      </c>
      <c r="H558" s="239" t="s">
        <v>512</v>
      </c>
      <c r="I558" s="239" t="s">
        <v>513</v>
      </c>
      <c r="J558" s="239" t="s">
        <v>692</v>
      </c>
      <c r="K558" s="241">
        <f t="shared" si="8"/>
        <v>22.129032258064516</v>
      </c>
      <c r="L558" s="242">
        <v>46221</v>
      </c>
    </row>
    <row r="559" spans="2:12" x14ac:dyDescent="0.3">
      <c r="B559" s="238" t="s">
        <v>462</v>
      </c>
      <c r="C559" s="239" t="s">
        <v>510</v>
      </c>
      <c r="D559" s="239">
        <v>15000003</v>
      </c>
      <c r="E559" s="239" t="s">
        <v>469</v>
      </c>
      <c r="F559" s="240">
        <v>12600</v>
      </c>
      <c r="G559" s="239" t="s">
        <v>511</v>
      </c>
      <c r="H559" s="239" t="s">
        <v>512</v>
      </c>
      <c r="I559" s="239" t="s">
        <v>513</v>
      </c>
      <c r="J559" s="239" t="s">
        <v>671</v>
      </c>
      <c r="K559" s="241">
        <f t="shared" si="8"/>
        <v>22.322580645161292</v>
      </c>
      <c r="L559" s="242">
        <v>46227</v>
      </c>
    </row>
    <row r="560" spans="2:12" x14ac:dyDescent="0.3">
      <c r="B560" s="238" t="s">
        <v>443</v>
      </c>
      <c r="C560" s="239" t="s">
        <v>510</v>
      </c>
      <c r="D560" s="239">
        <v>15000090</v>
      </c>
      <c r="E560" s="239" t="s">
        <v>338</v>
      </c>
      <c r="F560" s="240">
        <v>1800</v>
      </c>
      <c r="G560" s="239" t="s">
        <v>511</v>
      </c>
      <c r="H560" s="239" t="s">
        <v>512</v>
      </c>
      <c r="I560" s="239" t="s">
        <v>513</v>
      </c>
      <c r="J560" s="239" t="s">
        <v>693</v>
      </c>
      <c r="K560" s="241">
        <f t="shared" si="8"/>
        <v>22.096774193548388</v>
      </c>
      <c r="L560" s="242">
        <v>46220</v>
      </c>
    </row>
    <row r="561" spans="2:12" x14ac:dyDescent="0.3">
      <c r="B561" s="238" t="s">
        <v>443</v>
      </c>
      <c r="C561" s="239" t="s">
        <v>510</v>
      </c>
      <c r="D561" s="239">
        <v>15000135</v>
      </c>
      <c r="E561" s="239" t="s">
        <v>340</v>
      </c>
      <c r="F561" s="240">
        <v>8400</v>
      </c>
      <c r="G561" s="239" t="s">
        <v>511</v>
      </c>
      <c r="H561" s="239" t="s">
        <v>512</v>
      </c>
      <c r="I561" s="239" t="s">
        <v>513</v>
      </c>
      <c r="J561" s="239" t="s">
        <v>694</v>
      </c>
      <c r="K561" s="241">
        <f t="shared" si="8"/>
        <v>21.129032258064516</v>
      </c>
      <c r="L561" s="242">
        <v>46190</v>
      </c>
    </row>
    <row r="562" spans="2:12" x14ac:dyDescent="0.3">
      <c r="B562" s="238" t="s">
        <v>443</v>
      </c>
      <c r="C562" s="239" t="s">
        <v>510</v>
      </c>
      <c r="D562" s="239">
        <v>15000091</v>
      </c>
      <c r="E562" s="239" t="s">
        <v>454</v>
      </c>
      <c r="F562" s="240">
        <v>2160</v>
      </c>
      <c r="G562" s="239" t="s">
        <v>511</v>
      </c>
      <c r="H562" s="239" t="s">
        <v>512</v>
      </c>
      <c r="I562" s="239" t="s">
        <v>513</v>
      </c>
      <c r="J562" s="239" t="s">
        <v>695</v>
      </c>
      <c r="K562" s="241">
        <f t="shared" si="8"/>
        <v>16.967741935483872</v>
      </c>
      <c r="L562" s="242">
        <v>46061</v>
      </c>
    </row>
    <row r="563" spans="2:12" x14ac:dyDescent="0.3">
      <c r="B563" s="238" t="s">
        <v>443</v>
      </c>
      <c r="C563" s="239" t="s">
        <v>510</v>
      </c>
      <c r="D563" s="239">
        <v>15000084</v>
      </c>
      <c r="E563" s="239" t="s">
        <v>325</v>
      </c>
      <c r="F563" s="240">
        <v>960</v>
      </c>
      <c r="G563" s="239" t="s">
        <v>511</v>
      </c>
      <c r="H563" s="239" t="s">
        <v>512</v>
      </c>
      <c r="I563" s="239" t="s">
        <v>513</v>
      </c>
      <c r="J563" s="239" t="s">
        <v>696</v>
      </c>
      <c r="K563" s="241">
        <f t="shared" si="8"/>
        <v>22.483870967741936</v>
      </c>
      <c r="L563" s="242">
        <v>46232</v>
      </c>
    </row>
    <row r="564" spans="2:12" x14ac:dyDescent="0.3">
      <c r="B564" s="238" t="s">
        <v>462</v>
      </c>
      <c r="C564" s="239" t="s">
        <v>510</v>
      </c>
      <c r="D564" s="239">
        <v>15000040</v>
      </c>
      <c r="E564" s="239" t="s">
        <v>470</v>
      </c>
      <c r="F564" s="240">
        <v>3000</v>
      </c>
      <c r="G564" s="239" t="s">
        <v>511</v>
      </c>
      <c r="H564" s="239" t="s">
        <v>512</v>
      </c>
      <c r="I564" s="239" t="s">
        <v>513</v>
      </c>
      <c r="J564" s="239" t="s">
        <v>676</v>
      </c>
      <c r="K564" s="241">
        <f t="shared" si="8"/>
        <v>20.451612903225808</v>
      </c>
      <c r="L564" s="242">
        <v>46169</v>
      </c>
    </row>
    <row r="565" spans="2:12" x14ac:dyDescent="0.3">
      <c r="B565" s="238" t="s">
        <v>443</v>
      </c>
      <c r="C565" s="239" t="s">
        <v>510</v>
      </c>
      <c r="D565" s="239">
        <v>15000395</v>
      </c>
      <c r="E565" s="239" t="s">
        <v>427</v>
      </c>
      <c r="F565" s="240">
        <v>1560</v>
      </c>
      <c r="G565" s="239" t="s">
        <v>511</v>
      </c>
      <c r="H565" s="239" t="s">
        <v>512</v>
      </c>
      <c r="I565" s="239" t="s">
        <v>513</v>
      </c>
      <c r="J565" s="239" t="s">
        <v>697</v>
      </c>
      <c r="K565" s="241">
        <f t="shared" si="8"/>
        <v>21.419354838709676</v>
      </c>
      <c r="L565" s="242">
        <v>46199</v>
      </c>
    </row>
    <row r="566" spans="2:12" x14ac:dyDescent="0.3">
      <c r="B566" s="238" t="s">
        <v>443</v>
      </c>
      <c r="C566" s="239" t="s">
        <v>510</v>
      </c>
      <c r="D566" s="239">
        <v>15000277</v>
      </c>
      <c r="E566" s="239" t="s">
        <v>293</v>
      </c>
      <c r="F566" s="240">
        <v>4700</v>
      </c>
      <c r="G566" s="239" t="s">
        <v>511</v>
      </c>
      <c r="H566" s="239" t="s">
        <v>512</v>
      </c>
      <c r="I566" s="239" t="s">
        <v>513</v>
      </c>
      <c r="J566" s="239" t="s">
        <v>698</v>
      </c>
      <c r="K566" s="241">
        <f t="shared" si="8"/>
        <v>22.35483870967742</v>
      </c>
      <c r="L566" s="242">
        <v>46228</v>
      </c>
    </row>
    <row r="567" spans="2:12" x14ac:dyDescent="0.3">
      <c r="B567" s="238" t="s">
        <v>443</v>
      </c>
      <c r="C567" s="239" t="s">
        <v>510</v>
      </c>
      <c r="D567" s="239">
        <v>15000377</v>
      </c>
      <c r="E567" s="239" t="s">
        <v>362</v>
      </c>
      <c r="F567" s="240">
        <v>250</v>
      </c>
      <c r="G567" s="239" t="s">
        <v>511</v>
      </c>
      <c r="H567" s="239" t="s">
        <v>512</v>
      </c>
      <c r="I567" s="239" t="s">
        <v>513</v>
      </c>
      <c r="J567" s="239" t="s">
        <v>699</v>
      </c>
      <c r="K567" s="241">
        <f t="shared" si="8"/>
        <v>20.806451612903224</v>
      </c>
      <c r="L567" s="242">
        <v>46180</v>
      </c>
    </row>
    <row r="568" spans="2:12" x14ac:dyDescent="0.3">
      <c r="B568" s="238" t="s">
        <v>443</v>
      </c>
      <c r="C568" s="239" t="s">
        <v>510</v>
      </c>
      <c r="D568" s="239">
        <v>15000135</v>
      </c>
      <c r="E568" s="239" t="s">
        <v>340</v>
      </c>
      <c r="F568" s="240">
        <v>2400</v>
      </c>
      <c r="G568" s="239" t="s">
        <v>511</v>
      </c>
      <c r="H568" s="239" t="s">
        <v>512</v>
      </c>
      <c r="I568" s="239" t="s">
        <v>513</v>
      </c>
      <c r="J568" s="239" t="s">
        <v>700</v>
      </c>
      <c r="K568" s="241">
        <f t="shared" si="8"/>
        <v>21.225806451612904</v>
      </c>
      <c r="L568" s="242">
        <v>46193</v>
      </c>
    </row>
    <row r="569" spans="2:12" x14ac:dyDescent="0.3">
      <c r="B569" s="238" t="s">
        <v>443</v>
      </c>
      <c r="C569" s="239" t="s">
        <v>510</v>
      </c>
      <c r="D569" s="239">
        <v>15000094</v>
      </c>
      <c r="E569" s="239" t="s">
        <v>345</v>
      </c>
      <c r="F569" s="240">
        <v>11520</v>
      </c>
      <c r="G569" s="239" t="s">
        <v>511</v>
      </c>
      <c r="H569" s="239" t="s">
        <v>512</v>
      </c>
      <c r="I569" s="239" t="s">
        <v>513</v>
      </c>
      <c r="J569" s="239" t="s">
        <v>684</v>
      </c>
      <c r="K569" s="241">
        <f t="shared" si="8"/>
        <v>22.483870967741936</v>
      </c>
      <c r="L569" s="242">
        <v>46232</v>
      </c>
    </row>
    <row r="570" spans="2:12" x14ac:dyDescent="0.3">
      <c r="B570" s="238" t="s">
        <v>443</v>
      </c>
      <c r="C570" s="239" t="s">
        <v>510</v>
      </c>
      <c r="D570" s="239">
        <v>15000392</v>
      </c>
      <c r="E570" s="239" t="s">
        <v>430</v>
      </c>
      <c r="F570" s="240">
        <v>7200</v>
      </c>
      <c r="G570" s="239" t="s">
        <v>511</v>
      </c>
      <c r="H570" s="239" t="s">
        <v>512</v>
      </c>
      <c r="I570" s="239" t="s">
        <v>513</v>
      </c>
      <c r="J570" s="239" t="s">
        <v>687</v>
      </c>
      <c r="K570" s="241">
        <f t="shared" si="8"/>
        <v>22.322580645161292</v>
      </c>
      <c r="L570" s="242">
        <v>46227</v>
      </c>
    </row>
    <row r="571" spans="2:12" x14ac:dyDescent="0.3">
      <c r="B571" s="238" t="s">
        <v>443</v>
      </c>
      <c r="C571" s="239" t="s">
        <v>510</v>
      </c>
      <c r="D571" s="239">
        <v>15000429</v>
      </c>
      <c r="E571" s="239" t="s">
        <v>426</v>
      </c>
      <c r="F571" s="240">
        <v>7200</v>
      </c>
      <c r="G571" s="239" t="s">
        <v>511</v>
      </c>
      <c r="H571" s="239" t="s">
        <v>512</v>
      </c>
      <c r="I571" s="239" t="s">
        <v>513</v>
      </c>
      <c r="J571" s="239" t="s">
        <v>701</v>
      </c>
      <c r="K571" s="241">
        <f t="shared" si="8"/>
        <v>22.322580645161292</v>
      </c>
      <c r="L571" s="242">
        <v>46227</v>
      </c>
    </row>
    <row r="572" spans="2:12" x14ac:dyDescent="0.3">
      <c r="B572" s="238" t="s">
        <v>462</v>
      </c>
      <c r="C572" s="239" t="s">
        <v>510</v>
      </c>
      <c r="D572" s="239">
        <v>15000039</v>
      </c>
      <c r="E572" s="239" t="s">
        <v>473</v>
      </c>
      <c r="F572" s="240">
        <v>24000</v>
      </c>
      <c r="G572" s="239" t="s">
        <v>511</v>
      </c>
      <c r="H572" s="239" t="s">
        <v>512</v>
      </c>
      <c r="I572" s="239" t="s">
        <v>513</v>
      </c>
      <c r="J572" s="239" t="s">
        <v>702</v>
      </c>
      <c r="K572" s="241">
        <f t="shared" si="8"/>
        <v>21.70967741935484</v>
      </c>
      <c r="L572" s="242">
        <v>46208</v>
      </c>
    </row>
    <row r="573" spans="2:12" x14ac:dyDescent="0.3">
      <c r="B573" s="238" t="s">
        <v>462</v>
      </c>
      <c r="C573" s="239" t="s">
        <v>510</v>
      </c>
      <c r="D573" s="239">
        <v>15000003</v>
      </c>
      <c r="E573" s="239" t="s">
        <v>469</v>
      </c>
      <c r="F573" s="240">
        <v>12600</v>
      </c>
      <c r="G573" s="239" t="s">
        <v>511</v>
      </c>
      <c r="H573" s="239" t="s">
        <v>512</v>
      </c>
      <c r="I573" s="239" t="s">
        <v>513</v>
      </c>
      <c r="J573" s="239" t="s">
        <v>690</v>
      </c>
      <c r="K573" s="241">
        <f t="shared" si="8"/>
        <v>22.322580645161292</v>
      </c>
      <c r="L573" s="242">
        <v>46227</v>
      </c>
    </row>
    <row r="574" spans="2:12" x14ac:dyDescent="0.3">
      <c r="B574" s="238" t="s">
        <v>462</v>
      </c>
      <c r="C574" s="239" t="s">
        <v>510</v>
      </c>
      <c r="D574" s="239">
        <v>15000013</v>
      </c>
      <c r="E574" s="239" t="s">
        <v>480</v>
      </c>
      <c r="F574" s="240">
        <v>3000</v>
      </c>
      <c r="G574" s="239" t="s">
        <v>511</v>
      </c>
      <c r="H574" s="239" t="s">
        <v>512</v>
      </c>
      <c r="I574" s="239" t="s">
        <v>513</v>
      </c>
      <c r="J574" s="239" t="s">
        <v>680</v>
      </c>
      <c r="K574" s="241">
        <f t="shared" si="8"/>
        <v>22.35483870967742</v>
      </c>
      <c r="L574" s="242">
        <v>46228</v>
      </c>
    </row>
    <row r="575" spans="2:12" x14ac:dyDescent="0.3">
      <c r="B575" s="238" t="s">
        <v>443</v>
      </c>
      <c r="C575" s="239" t="s">
        <v>510</v>
      </c>
      <c r="D575" s="239">
        <v>15000277</v>
      </c>
      <c r="E575" s="239" t="s">
        <v>293</v>
      </c>
      <c r="F575" s="240">
        <v>8400</v>
      </c>
      <c r="G575" s="239" t="s">
        <v>511</v>
      </c>
      <c r="H575" s="239" t="s">
        <v>512</v>
      </c>
      <c r="I575" s="239" t="s">
        <v>513</v>
      </c>
      <c r="J575" s="239" t="s">
        <v>698</v>
      </c>
      <c r="K575" s="241">
        <f t="shared" si="8"/>
        <v>22.35483870967742</v>
      </c>
      <c r="L575" s="242">
        <v>46228</v>
      </c>
    </row>
    <row r="576" spans="2:12" x14ac:dyDescent="0.3">
      <c r="B576" s="238" t="s">
        <v>443</v>
      </c>
      <c r="C576" s="239" t="s">
        <v>510</v>
      </c>
      <c r="D576" s="239">
        <v>15000135</v>
      </c>
      <c r="E576" s="239" t="s">
        <v>340</v>
      </c>
      <c r="F576" s="240">
        <v>8400</v>
      </c>
      <c r="G576" s="239" t="s">
        <v>511</v>
      </c>
      <c r="H576" s="239" t="s">
        <v>512</v>
      </c>
      <c r="I576" s="239" t="s">
        <v>513</v>
      </c>
      <c r="J576" s="239" t="s">
        <v>694</v>
      </c>
      <c r="K576" s="241">
        <f t="shared" si="8"/>
        <v>21.129032258064516</v>
      </c>
      <c r="L576" s="242">
        <v>46190</v>
      </c>
    </row>
    <row r="577" spans="2:12" x14ac:dyDescent="0.3">
      <c r="B577" s="238" t="s">
        <v>443</v>
      </c>
      <c r="C577" s="239" t="s">
        <v>510</v>
      </c>
      <c r="D577" s="239">
        <v>15000092</v>
      </c>
      <c r="E577" s="239" t="s">
        <v>455</v>
      </c>
      <c r="F577" s="240">
        <v>4000</v>
      </c>
      <c r="G577" s="239" t="s">
        <v>511</v>
      </c>
      <c r="H577" s="239" t="s">
        <v>512</v>
      </c>
      <c r="I577" s="239" t="s">
        <v>513</v>
      </c>
      <c r="J577" s="239" t="s">
        <v>692</v>
      </c>
      <c r="K577" s="241">
        <f t="shared" si="8"/>
        <v>22.129032258064516</v>
      </c>
      <c r="L577" s="242">
        <v>46221</v>
      </c>
    </row>
    <row r="578" spans="2:12" x14ac:dyDescent="0.3">
      <c r="B578" s="238" t="s">
        <v>443</v>
      </c>
      <c r="C578" s="239" t="s">
        <v>510</v>
      </c>
      <c r="D578" s="239">
        <v>15000117</v>
      </c>
      <c r="E578" s="239" t="s">
        <v>311</v>
      </c>
      <c r="F578" s="240">
        <v>7200</v>
      </c>
      <c r="G578" s="239" t="s">
        <v>511</v>
      </c>
      <c r="H578" s="239" t="s">
        <v>512</v>
      </c>
      <c r="I578" s="239" t="s">
        <v>513</v>
      </c>
      <c r="J578" s="239" t="s">
        <v>703</v>
      </c>
      <c r="K578" s="241">
        <f t="shared" si="8"/>
        <v>22.032258064516128</v>
      </c>
      <c r="L578" s="242">
        <v>46218</v>
      </c>
    </row>
    <row r="579" spans="2:12" x14ac:dyDescent="0.3">
      <c r="B579" s="238" t="s">
        <v>443</v>
      </c>
      <c r="C579" s="239" t="s">
        <v>510</v>
      </c>
      <c r="D579" s="239">
        <v>15000086</v>
      </c>
      <c r="E579" s="239" t="s">
        <v>333</v>
      </c>
      <c r="F579" s="240">
        <v>2250</v>
      </c>
      <c r="G579" s="239" t="s">
        <v>511</v>
      </c>
      <c r="H579" s="239" t="s">
        <v>512</v>
      </c>
      <c r="I579" s="239" t="s">
        <v>513</v>
      </c>
      <c r="J579" s="239" t="s">
        <v>678</v>
      </c>
      <c r="K579" s="241">
        <f t="shared" si="8"/>
        <v>19.64516129032258</v>
      </c>
      <c r="L579" s="242">
        <v>46144</v>
      </c>
    </row>
    <row r="580" spans="2:12" x14ac:dyDescent="0.3">
      <c r="B580" s="238" t="s">
        <v>443</v>
      </c>
      <c r="C580" s="239" t="s">
        <v>510</v>
      </c>
      <c r="D580" s="239">
        <v>15000320</v>
      </c>
      <c r="E580" s="239" t="s">
        <v>403</v>
      </c>
      <c r="F580" s="240">
        <v>1440</v>
      </c>
      <c r="G580" s="239" t="s">
        <v>511</v>
      </c>
      <c r="H580" s="239" t="s">
        <v>512</v>
      </c>
      <c r="I580" s="239" t="s">
        <v>513</v>
      </c>
      <c r="J580" s="239" t="s">
        <v>704</v>
      </c>
      <c r="K580" s="241">
        <f t="shared" ref="K580:K643" si="9">(L580-$L$1)/31</f>
        <v>21.419354838709676</v>
      </c>
      <c r="L580" s="242">
        <v>46199</v>
      </c>
    </row>
    <row r="581" spans="2:12" x14ac:dyDescent="0.3">
      <c r="B581" s="238" t="s">
        <v>443</v>
      </c>
      <c r="C581" s="239" t="s">
        <v>510</v>
      </c>
      <c r="D581" s="239">
        <v>15000125</v>
      </c>
      <c r="E581" s="239" t="s">
        <v>378</v>
      </c>
      <c r="F581" s="240">
        <v>2250</v>
      </c>
      <c r="G581" s="239" t="s">
        <v>511</v>
      </c>
      <c r="H581" s="239" t="s">
        <v>512</v>
      </c>
      <c r="I581" s="239" t="s">
        <v>513</v>
      </c>
      <c r="J581" s="239" t="s">
        <v>705</v>
      </c>
      <c r="K581" s="241">
        <f t="shared" si="9"/>
        <v>20.806451612903224</v>
      </c>
      <c r="L581" s="242">
        <v>46180</v>
      </c>
    </row>
    <row r="582" spans="2:12" x14ac:dyDescent="0.3">
      <c r="B582" s="238" t="s">
        <v>462</v>
      </c>
      <c r="C582" s="239" t="s">
        <v>510</v>
      </c>
      <c r="D582" s="239">
        <v>15000003</v>
      </c>
      <c r="E582" s="239" t="s">
        <v>469</v>
      </c>
      <c r="F582" s="240">
        <v>12600</v>
      </c>
      <c r="G582" s="239" t="s">
        <v>511</v>
      </c>
      <c r="H582" s="239" t="s">
        <v>512</v>
      </c>
      <c r="I582" s="239" t="s">
        <v>513</v>
      </c>
      <c r="J582" s="239" t="s">
        <v>706</v>
      </c>
      <c r="K582" s="241">
        <f t="shared" si="9"/>
        <v>22.322580645161292</v>
      </c>
      <c r="L582" s="242">
        <v>46227</v>
      </c>
    </row>
    <row r="583" spans="2:12" x14ac:dyDescent="0.3">
      <c r="B583" s="238" t="s">
        <v>443</v>
      </c>
      <c r="C583" s="239" t="s">
        <v>510</v>
      </c>
      <c r="D583" s="239">
        <v>15000392</v>
      </c>
      <c r="E583" s="239" t="s">
        <v>430</v>
      </c>
      <c r="F583" s="240">
        <v>5400</v>
      </c>
      <c r="G583" s="239" t="s">
        <v>511</v>
      </c>
      <c r="H583" s="239" t="s">
        <v>512</v>
      </c>
      <c r="I583" s="239" t="s">
        <v>513</v>
      </c>
      <c r="J583" s="239" t="s">
        <v>687</v>
      </c>
      <c r="K583" s="241">
        <f t="shared" si="9"/>
        <v>22.322580645161292</v>
      </c>
      <c r="L583" s="242">
        <v>46227</v>
      </c>
    </row>
    <row r="584" spans="2:12" x14ac:dyDescent="0.3">
      <c r="B584" s="238" t="s">
        <v>443</v>
      </c>
      <c r="C584" s="239" t="s">
        <v>510</v>
      </c>
      <c r="D584" s="239">
        <v>15000095</v>
      </c>
      <c r="E584" s="239" t="s">
        <v>346</v>
      </c>
      <c r="F584" s="240">
        <v>7200</v>
      </c>
      <c r="G584" s="239" t="s">
        <v>511</v>
      </c>
      <c r="H584" s="239" t="s">
        <v>512</v>
      </c>
      <c r="I584" s="239" t="s">
        <v>513</v>
      </c>
      <c r="J584" s="239" t="s">
        <v>707</v>
      </c>
      <c r="K584" s="241">
        <f t="shared" si="9"/>
        <v>22.096774193548388</v>
      </c>
      <c r="L584" s="242">
        <v>46220</v>
      </c>
    </row>
    <row r="585" spans="2:12" x14ac:dyDescent="0.3">
      <c r="B585" s="238" t="s">
        <v>443</v>
      </c>
      <c r="C585" s="239" t="s">
        <v>510</v>
      </c>
      <c r="D585" s="239">
        <v>15000151</v>
      </c>
      <c r="E585" s="239" t="s">
        <v>402</v>
      </c>
      <c r="F585" s="240">
        <v>360</v>
      </c>
      <c r="G585" s="239" t="s">
        <v>511</v>
      </c>
      <c r="H585" s="239" t="s">
        <v>512</v>
      </c>
      <c r="I585" s="239" t="s">
        <v>513</v>
      </c>
      <c r="J585" s="239" t="s">
        <v>708</v>
      </c>
      <c r="K585" s="241">
        <f t="shared" si="9"/>
        <v>20.129032258064516</v>
      </c>
      <c r="L585" s="242">
        <v>46159</v>
      </c>
    </row>
    <row r="586" spans="2:12" x14ac:dyDescent="0.3">
      <c r="B586" s="238" t="s">
        <v>443</v>
      </c>
      <c r="C586" s="239" t="s">
        <v>510</v>
      </c>
      <c r="D586" s="239">
        <v>15000135</v>
      </c>
      <c r="E586" s="239" t="s">
        <v>340</v>
      </c>
      <c r="F586" s="240">
        <v>1100</v>
      </c>
      <c r="G586" s="239" t="s">
        <v>511</v>
      </c>
      <c r="H586" s="239" t="s">
        <v>512</v>
      </c>
      <c r="I586" s="239" t="s">
        <v>513</v>
      </c>
      <c r="J586" s="239" t="s">
        <v>694</v>
      </c>
      <c r="K586" s="241">
        <f t="shared" si="9"/>
        <v>21.129032258064516</v>
      </c>
      <c r="L586" s="242">
        <v>46190</v>
      </c>
    </row>
    <row r="587" spans="2:12" x14ac:dyDescent="0.3">
      <c r="B587" s="238" t="s">
        <v>443</v>
      </c>
      <c r="C587" s="239" t="s">
        <v>510</v>
      </c>
      <c r="D587" s="239">
        <v>15000429</v>
      </c>
      <c r="E587" s="239" t="s">
        <v>426</v>
      </c>
      <c r="F587" s="240">
        <v>6600</v>
      </c>
      <c r="G587" s="239" t="s">
        <v>511</v>
      </c>
      <c r="H587" s="239" t="s">
        <v>512</v>
      </c>
      <c r="I587" s="239" t="s">
        <v>513</v>
      </c>
      <c r="J587" s="239" t="s">
        <v>701</v>
      </c>
      <c r="K587" s="241">
        <f t="shared" si="9"/>
        <v>22.322580645161292</v>
      </c>
      <c r="L587" s="242">
        <v>46227</v>
      </c>
    </row>
    <row r="588" spans="2:12" x14ac:dyDescent="0.3">
      <c r="B588" s="238" t="s">
        <v>462</v>
      </c>
      <c r="C588" s="239" t="s">
        <v>510</v>
      </c>
      <c r="D588" s="239">
        <v>15000021</v>
      </c>
      <c r="E588" s="239" t="s">
        <v>484</v>
      </c>
      <c r="F588" s="240">
        <v>3000</v>
      </c>
      <c r="G588" s="239" t="s">
        <v>511</v>
      </c>
      <c r="H588" s="239" t="s">
        <v>512</v>
      </c>
      <c r="I588" s="239" t="s">
        <v>513</v>
      </c>
      <c r="J588" s="239" t="s">
        <v>709</v>
      </c>
      <c r="K588" s="241">
        <f t="shared" si="9"/>
        <v>21.225806451612904</v>
      </c>
      <c r="L588" s="242">
        <v>46193</v>
      </c>
    </row>
    <row r="589" spans="2:12" x14ac:dyDescent="0.3">
      <c r="B589" s="238" t="s">
        <v>443</v>
      </c>
      <c r="C589" s="239" t="s">
        <v>510</v>
      </c>
      <c r="D589" s="239">
        <v>15000112</v>
      </c>
      <c r="E589" s="239" t="s">
        <v>379</v>
      </c>
      <c r="F589" s="240">
        <v>2250</v>
      </c>
      <c r="G589" s="239" t="s">
        <v>511</v>
      </c>
      <c r="H589" s="239" t="s">
        <v>512</v>
      </c>
      <c r="I589" s="239" t="s">
        <v>513</v>
      </c>
      <c r="J589" s="239" t="s">
        <v>682</v>
      </c>
      <c r="K589" s="241">
        <f t="shared" si="9"/>
        <v>22.06451612903226</v>
      </c>
      <c r="L589" s="242">
        <v>46219</v>
      </c>
    </row>
    <row r="590" spans="2:12" x14ac:dyDescent="0.3">
      <c r="B590" s="238" t="s">
        <v>443</v>
      </c>
      <c r="C590" s="239" t="s">
        <v>510</v>
      </c>
      <c r="D590" s="239">
        <v>15000429</v>
      </c>
      <c r="E590" s="239" t="s">
        <v>426</v>
      </c>
      <c r="F590" s="240">
        <v>7200</v>
      </c>
      <c r="G590" s="239" t="s">
        <v>511</v>
      </c>
      <c r="H590" s="239" t="s">
        <v>512</v>
      </c>
      <c r="I590" s="239" t="s">
        <v>513</v>
      </c>
      <c r="J590" s="239" t="s">
        <v>691</v>
      </c>
      <c r="K590" s="241">
        <f t="shared" si="9"/>
        <v>21.419354838709676</v>
      </c>
      <c r="L590" s="242">
        <v>46199</v>
      </c>
    </row>
    <row r="591" spans="2:12" x14ac:dyDescent="0.3">
      <c r="B591" s="238" t="s">
        <v>443</v>
      </c>
      <c r="C591" s="239" t="s">
        <v>510</v>
      </c>
      <c r="D591" s="239">
        <v>15000117</v>
      </c>
      <c r="E591" s="239" t="s">
        <v>311</v>
      </c>
      <c r="F591" s="240">
        <v>7200</v>
      </c>
      <c r="G591" s="239" t="s">
        <v>511</v>
      </c>
      <c r="H591" s="239" t="s">
        <v>512</v>
      </c>
      <c r="I591" s="239" t="s">
        <v>513</v>
      </c>
      <c r="J591" s="239" t="s">
        <v>703</v>
      </c>
      <c r="K591" s="241">
        <f t="shared" si="9"/>
        <v>22.032258064516128</v>
      </c>
      <c r="L591" s="242">
        <v>46218</v>
      </c>
    </row>
    <row r="592" spans="2:12" x14ac:dyDescent="0.3">
      <c r="B592" s="238" t="s">
        <v>443</v>
      </c>
      <c r="C592" s="239" t="s">
        <v>510</v>
      </c>
      <c r="D592" s="239">
        <v>15000320</v>
      </c>
      <c r="E592" s="239" t="s">
        <v>403</v>
      </c>
      <c r="F592" s="240">
        <v>1440</v>
      </c>
      <c r="G592" s="239" t="s">
        <v>511</v>
      </c>
      <c r="H592" s="239" t="s">
        <v>512</v>
      </c>
      <c r="I592" s="239" t="s">
        <v>513</v>
      </c>
      <c r="J592" s="239" t="s">
        <v>704</v>
      </c>
      <c r="K592" s="241">
        <f t="shared" si="9"/>
        <v>21.419354838709676</v>
      </c>
      <c r="L592" s="242">
        <v>46199</v>
      </c>
    </row>
    <row r="593" spans="2:12" x14ac:dyDescent="0.3">
      <c r="B593" s="238" t="s">
        <v>462</v>
      </c>
      <c r="C593" s="239" t="s">
        <v>510</v>
      </c>
      <c r="D593" s="239">
        <v>15000003</v>
      </c>
      <c r="E593" s="239" t="s">
        <v>469</v>
      </c>
      <c r="F593" s="240">
        <v>12600</v>
      </c>
      <c r="G593" s="239" t="s">
        <v>511</v>
      </c>
      <c r="H593" s="239" t="s">
        <v>512</v>
      </c>
      <c r="I593" s="239" t="s">
        <v>513</v>
      </c>
      <c r="J593" s="239" t="s">
        <v>706</v>
      </c>
      <c r="K593" s="241">
        <f t="shared" si="9"/>
        <v>22.322580645161292</v>
      </c>
      <c r="L593" s="242">
        <v>46227</v>
      </c>
    </row>
    <row r="594" spans="2:12" x14ac:dyDescent="0.3">
      <c r="B594" s="238" t="s">
        <v>443</v>
      </c>
      <c r="C594" s="239" t="s">
        <v>510</v>
      </c>
      <c r="D594" s="239">
        <v>15000320</v>
      </c>
      <c r="E594" s="239" t="s">
        <v>403</v>
      </c>
      <c r="F594" s="240">
        <v>1260</v>
      </c>
      <c r="G594" s="239" t="s">
        <v>511</v>
      </c>
      <c r="H594" s="239" t="s">
        <v>512</v>
      </c>
      <c r="I594" s="239" t="s">
        <v>513</v>
      </c>
      <c r="J594" s="239" t="s">
        <v>710</v>
      </c>
      <c r="K594" s="241">
        <f t="shared" si="9"/>
        <v>21.387096774193548</v>
      </c>
      <c r="L594" s="242">
        <v>46198</v>
      </c>
    </row>
    <row r="595" spans="2:12" x14ac:dyDescent="0.3">
      <c r="B595" s="238" t="s">
        <v>443</v>
      </c>
      <c r="C595" s="239" t="s">
        <v>510</v>
      </c>
      <c r="D595" s="239">
        <v>15000321</v>
      </c>
      <c r="E595" s="239" t="s">
        <v>404</v>
      </c>
      <c r="F595" s="240">
        <v>1440</v>
      </c>
      <c r="G595" s="239" t="s">
        <v>511</v>
      </c>
      <c r="H595" s="239" t="s">
        <v>512</v>
      </c>
      <c r="I595" s="239" t="s">
        <v>513</v>
      </c>
      <c r="J595" s="239" t="s">
        <v>711</v>
      </c>
      <c r="K595" s="241">
        <f t="shared" si="9"/>
        <v>22.129032258064516</v>
      </c>
      <c r="L595" s="242">
        <v>46221</v>
      </c>
    </row>
    <row r="596" spans="2:12" x14ac:dyDescent="0.3">
      <c r="B596" s="238" t="s">
        <v>462</v>
      </c>
      <c r="C596" s="239" t="s">
        <v>510</v>
      </c>
      <c r="D596" s="239">
        <v>15000028</v>
      </c>
      <c r="E596" s="239" t="s">
        <v>485</v>
      </c>
      <c r="F596" s="240">
        <v>3000</v>
      </c>
      <c r="G596" s="239" t="s">
        <v>511</v>
      </c>
      <c r="H596" s="239" t="s">
        <v>512</v>
      </c>
      <c r="I596" s="239" t="s">
        <v>513</v>
      </c>
      <c r="J596" s="239" t="s">
        <v>712</v>
      </c>
      <c r="K596" s="241">
        <f t="shared" si="9"/>
        <v>21.225806451612904</v>
      </c>
      <c r="L596" s="242">
        <v>46193</v>
      </c>
    </row>
    <row r="597" spans="2:12" x14ac:dyDescent="0.3">
      <c r="B597" s="238" t="s">
        <v>443</v>
      </c>
      <c r="C597" s="239" t="s">
        <v>510</v>
      </c>
      <c r="D597" s="239">
        <v>15000320</v>
      </c>
      <c r="E597" s="239" t="s">
        <v>403</v>
      </c>
      <c r="F597" s="240">
        <v>1440</v>
      </c>
      <c r="G597" s="239" t="s">
        <v>511</v>
      </c>
      <c r="H597" s="239" t="s">
        <v>512</v>
      </c>
      <c r="I597" s="239" t="s">
        <v>513</v>
      </c>
      <c r="J597" s="239" t="s">
        <v>704</v>
      </c>
      <c r="K597" s="241">
        <f t="shared" si="9"/>
        <v>21.419354838709676</v>
      </c>
      <c r="L597" s="242">
        <v>46199</v>
      </c>
    </row>
    <row r="598" spans="2:12" x14ac:dyDescent="0.3">
      <c r="B598" s="238" t="s">
        <v>462</v>
      </c>
      <c r="C598" s="239" t="s">
        <v>510</v>
      </c>
      <c r="D598" s="239">
        <v>15000021</v>
      </c>
      <c r="E598" s="239" t="s">
        <v>484</v>
      </c>
      <c r="F598" s="240">
        <v>3000</v>
      </c>
      <c r="G598" s="239" t="s">
        <v>511</v>
      </c>
      <c r="H598" s="239" t="s">
        <v>512</v>
      </c>
      <c r="I598" s="239" t="s">
        <v>513</v>
      </c>
      <c r="J598" s="239" t="s">
        <v>713</v>
      </c>
      <c r="K598" s="241">
        <f t="shared" si="9"/>
        <v>22.06451612903226</v>
      </c>
      <c r="L598" s="242">
        <v>46219</v>
      </c>
    </row>
    <row r="599" spans="2:12" x14ac:dyDescent="0.3">
      <c r="B599" s="238" t="s">
        <v>443</v>
      </c>
      <c r="C599" s="239" t="s">
        <v>510</v>
      </c>
      <c r="D599" s="239">
        <v>15000143</v>
      </c>
      <c r="E599" s="239" t="s">
        <v>152</v>
      </c>
      <c r="F599" s="240">
        <v>2250</v>
      </c>
      <c r="G599" s="239" t="s">
        <v>511</v>
      </c>
      <c r="H599" s="239" t="s">
        <v>512</v>
      </c>
      <c r="I599" s="239" t="s">
        <v>513</v>
      </c>
      <c r="J599" s="239" t="s">
        <v>674</v>
      </c>
      <c r="K599" s="241">
        <f t="shared" si="9"/>
        <v>20.06451612903226</v>
      </c>
      <c r="L599" s="242">
        <v>46157</v>
      </c>
    </row>
    <row r="600" spans="2:12" x14ac:dyDescent="0.3">
      <c r="B600" s="238" t="s">
        <v>443</v>
      </c>
      <c r="C600" s="239" t="s">
        <v>510</v>
      </c>
      <c r="D600" s="239">
        <v>15000277</v>
      </c>
      <c r="E600" s="239" t="s">
        <v>293</v>
      </c>
      <c r="F600" s="240">
        <v>5800</v>
      </c>
      <c r="G600" s="239" t="s">
        <v>511</v>
      </c>
      <c r="H600" s="239" t="s">
        <v>512</v>
      </c>
      <c r="I600" s="239" t="s">
        <v>513</v>
      </c>
      <c r="J600" s="239" t="s">
        <v>714</v>
      </c>
      <c r="K600" s="241">
        <f t="shared" si="9"/>
        <v>22.35483870967742</v>
      </c>
      <c r="L600" s="242">
        <v>46228</v>
      </c>
    </row>
    <row r="601" spans="2:12" x14ac:dyDescent="0.3">
      <c r="B601" s="238" t="s">
        <v>443</v>
      </c>
      <c r="C601" s="239" t="s">
        <v>510</v>
      </c>
      <c r="D601" s="239">
        <v>15000089</v>
      </c>
      <c r="E601" s="239" t="s">
        <v>357</v>
      </c>
      <c r="F601" s="240">
        <v>3000</v>
      </c>
      <c r="G601" s="239" t="s">
        <v>511</v>
      </c>
      <c r="H601" s="239" t="s">
        <v>512</v>
      </c>
      <c r="I601" s="239" t="s">
        <v>513</v>
      </c>
      <c r="J601" s="239" t="s">
        <v>715</v>
      </c>
      <c r="K601" s="241">
        <f t="shared" si="9"/>
        <v>21.838709677419356</v>
      </c>
      <c r="L601" s="242">
        <v>46212</v>
      </c>
    </row>
    <row r="602" spans="2:12" x14ac:dyDescent="0.3">
      <c r="B602" s="238" t="s">
        <v>443</v>
      </c>
      <c r="C602" s="239" t="s">
        <v>510</v>
      </c>
      <c r="D602" s="239">
        <v>15000092</v>
      </c>
      <c r="E602" s="239" t="s">
        <v>455</v>
      </c>
      <c r="F602" s="240">
        <v>4000</v>
      </c>
      <c r="G602" s="239" t="s">
        <v>511</v>
      </c>
      <c r="H602" s="239" t="s">
        <v>512</v>
      </c>
      <c r="I602" s="239" t="s">
        <v>513</v>
      </c>
      <c r="J602" s="239" t="s">
        <v>692</v>
      </c>
      <c r="K602" s="241">
        <f t="shared" si="9"/>
        <v>22.129032258064516</v>
      </c>
      <c r="L602" s="242">
        <v>46221</v>
      </c>
    </row>
    <row r="603" spans="2:12" x14ac:dyDescent="0.3">
      <c r="B603" s="238" t="s">
        <v>443</v>
      </c>
      <c r="C603" s="239" t="s">
        <v>510</v>
      </c>
      <c r="D603" s="239">
        <v>15000089</v>
      </c>
      <c r="E603" s="239" t="s">
        <v>357</v>
      </c>
      <c r="F603" s="240">
        <v>2400</v>
      </c>
      <c r="G603" s="239" t="s">
        <v>511</v>
      </c>
      <c r="H603" s="239" t="s">
        <v>512</v>
      </c>
      <c r="I603" s="239" t="s">
        <v>513</v>
      </c>
      <c r="J603" s="239" t="s">
        <v>716</v>
      </c>
      <c r="K603" s="241">
        <f t="shared" si="9"/>
        <v>20.06451612903226</v>
      </c>
      <c r="L603" s="242">
        <v>46157</v>
      </c>
    </row>
    <row r="604" spans="2:12" x14ac:dyDescent="0.3">
      <c r="B604" s="238" t="s">
        <v>443</v>
      </c>
      <c r="C604" s="239" t="s">
        <v>510</v>
      </c>
      <c r="D604" s="239">
        <v>15000089</v>
      </c>
      <c r="E604" s="239" t="s">
        <v>357</v>
      </c>
      <c r="F604" s="240">
        <v>600</v>
      </c>
      <c r="G604" s="239" t="s">
        <v>511</v>
      </c>
      <c r="H604" s="239" t="s">
        <v>512</v>
      </c>
      <c r="I604" s="239" t="s">
        <v>513</v>
      </c>
      <c r="J604" s="239" t="s">
        <v>716</v>
      </c>
      <c r="K604" s="241">
        <f t="shared" si="9"/>
        <v>20.06451612903226</v>
      </c>
      <c r="L604" s="242">
        <v>46157</v>
      </c>
    </row>
    <row r="605" spans="2:12" x14ac:dyDescent="0.3">
      <c r="B605" s="238" t="s">
        <v>443</v>
      </c>
      <c r="C605" s="239" t="s">
        <v>510</v>
      </c>
      <c r="D605" s="239">
        <v>15000321</v>
      </c>
      <c r="E605" s="239" t="s">
        <v>404</v>
      </c>
      <c r="F605" s="240">
        <v>1440</v>
      </c>
      <c r="G605" s="239" t="s">
        <v>511</v>
      </c>
      <c r="H605" s="239" t="s">
        <v>512</v>
      </c>
      <c r="I605" s="239" t="s">
        <v>513</v>
      </c>
      <c r="J605" s="239" t="s">
        <v>711</v>
      </c>
      <c r="K605" s="241">
        <f t="shared" si="9"/>
        <v>22.129032258064516</v>
      </c>
      <c r="L605" s="242">
        <v>46221</v>
      </c>
    </row>
    <row r="606" spans="2:12" x14ac:dyDescent="0.3">
      <c r="B606" s="238" t="s">
        <v>443</v>
      </c>
      <c r="C606" s="239" t="s">
        <v>510</v>
      </c>
      <c r="D606" s="239">
        <v>15000094</v>
      </c>
      <c r="E606" s="239" t="s">
        <v>345</v>
      </c>
      <c r="F606" s="240">
        <v>11520</v>
      </c>
      <c r="G606" s="239" t="s">
        <v>511</v>
      </c>
      <c r="H606" s="239" t="s">
        <v>512</v>
      </c>
      <c r="I606" s="239" t="s">
        <v>513</v>
      </c>
      <c r="J606" s="239" t="s">
        <v>677</v>
      </c>
      <c r="K606" s="241">
        <f t="shared" si="9"/>
        <v>22.35483870967742</v>
      </c>
      <c r="L606" s="242">
        <v>46228</v>
      </c>
    </row>
    <row r="607" spans="2:12" x14ac:dyDescent="0.3">
      <c r="B607" s="238" t="s">
        <v>443</v>
      </c>
      <c r="C607" s="239" t="s">
        <v>510</v>
      </c>
      <c r="D607" s="239">
        <v>15000085</v>
      </c>
      <c r="E607" s="239" t="s">
        <v>332</v>
      </c>
      <c r="F607" s="240">
        <v>6600</v>
      </c>
      <c r="G607" s="239" t="s">
        <v>511</v>
      </c>
      <c r="H607" s="239" t="s">
        <v>512</v>
      </c>
      <c r="I607" s="239" t="s">
        <v>513</v>
      </c>
      <c r="J607" s="239" t="s">
        <v>675</v>
      </c>
      <c r="K607" s="241">
        <f t="shared" si="9"/>
        <v>19.161290322580644</v>
      </c>
      <c r="L607" s="242">
        <v>46129</v>
      </c>
    </row>
    <row r="608" spans="2:12" x14ac:dyDescent="0.3">
      <c r="B608" s="238" t="s">
        <v>443</v>
      </c>
      <c r="C608" s="239" t="s">
        <v>510</v>
      </c>
      <c r="D608" s="239">
        <v>15000094</v>
      </c>
      <c r="E608" s="239" t="s">
        <v>345</v>
      </c>
      <c r="F608" s="240">
        <v>11520</v>
      </c>
      <c r="G608" s="239" t="s">
        <v>511</v>
      </c>
      <c r="H608" s="239" t="s">
        <v>512</v>
      </c>
      <c r="I608" s="239" t="s">
        <v>513</v>
      </c>
      <c r="J608" s="239" t="s">
        <v>677</v>
      </c>
      <c r="K608" s="241">
        <f t="shared" si="9"/>
        <v>22.35483870967742</v>
      </c>
      <c r="L608" s="242">
        <v>46228</v>
      </c>
    </row>
    <row r="609" spans="2:12" x14ac:dyDescent="0.3">
      <c r="B609" s="238" t="s">
        <v>462</v>
      </c>
      <c r="C609" s="239" t="s">
        <v>510</v>
      </c>
      <c r="D609" s="239">
        <v>15000013</v>
      </c>
      <c r="E609" s="239" t="s">
        <v>480</v>
      </c>
      <c r="F609" s="240">
        <v>2400</v>
      </c>
      <c r="G609" s="239" t="s">
        <v>511</v>
      </c>
      <c r="H609" s="239" t="s">
        <v>512</v>
      </c>
      <c r="I609" s="239" t="s">
        <v>513</v>
      </c>
      <c r="J609" s="239" t="s">
        <v>680</v>
      </c>
      <c r="K609" s="241">
        <f t="shared" si="9"/>
        <v>22.35483870967742</v>
      </c>
      <c r="L609" s="242">
        <v>46228</v>
      </c>
    </row>
    <row r="610" spans="2:12" x14ac:dyDescent="0.3">
      <c r="B610" s="238" t="s">
        <v>462</v>
      </c>
      <c r="C610" s="239" t="s">
        <v>510</v>
      </c>
      <c r="D610" s="239">
        <v>15000003</v>
      </c>
      <c r="E610" s="239" t="s">
        <v>469</v>
      </c>
      <c r="F610" s="240">
        <v>2600</v>
      </c>
      <c r="G610" s="239" t="s">
        <v>511</v>
      </c>
      <c r="H610" s="239" t="s">
        <v>512</v>
      </c>
      <c r="I610" s="239" t="s">
        <v>513</v>
      </c>
      <c r="J610" s="239" t="s">
        <v>717</v>
      </c>
      <c r="K610" s="241">
        <f t="shared" si="9"/>
        <v>22.032258064516128</v>
      </c>
      <c r="L610" s="242">
        <v>46218</v>
      </c>
    </row>
    <row r="611" spans="2:12" x14ac:dyDescent="0.3">
      <c r="B611" s="238" t="s">
        <v>462</v>
      </c>
      <c r="C611" s="239" t="s">
        <v>510</v>
      </c>
      <c r="D611" s="239">
        <v>15000039</v>
      </c>
      <c r="E611" s="239" t="s">
        <v>473</v>
      </c>
      <c r="F611" s="240">
        <v>17800</v>
      </c>
      <c r="G611" s="239" t="s">
        <v>511</v>
      </c>
      <c r="H611" s="239" t="s">
        <v>512</v>
      </c>
      <c r="I611" s="239" t="s">
        <v>513</v>
      </c>
      <c r="J611" s="239" t="s">
        <v>718</v>
      </c>
      <c r="K611" s="241">
        <f t="shared" si="9"/>
        <v>20.096774193548388</v>
      </c>
      <c r="L611" s="242">
        <v>46158</v>
      </c>
    </row>
    <row r="612" spans="2:12" x14ac:dyDescent="0.3">
      <c r="B612" s="238" t="s">
        <v>443</v>
      </c>
      <c r="C612" s="239" t="s">
        <v>510</v>
      </c>
      <c r="D612" s="239">
        <v>15000090</v>
      </c>
      <c r="E612" s="239" t="s">
        <v>338</v>
      </c>
      <c r="F612" s="240">
        <v>1800</v>
      </c>
      <c r="G612" s="239" t="s">
        <v>511</v>
      </c>
      <c r="H612" s="239" t="s">
        <v>512</v>
      </c>
      <c r="I612" s="239" t="s">
        <v>513</v>
      </c>
      <c r="J612" s="239" t="s">
        <v>693</v>
      </c>
      <c r="K612" s="241">
        <f t="shared" si="9"/>
        <v>22.096774193548388</v>
      </c>
      <c r="L612" s="242">
        <v>46220</v>
      </c>
    </row>
    <row r="613" spans="2:12" x14ac:dyDescent="0.3">
      <c r="B613" s="238" t="s">
        <v>443</v>
      </c>
      <c r="C613" s="239" t="s">
        <v>510</v>
      </c>
      <c r="D613" s="239">
        <v>15000095</v>
      </c>
      <c r="E613" s="239" t="s">
        <v>346</v>
      </c>
      <c r="F613" s="240">
        <v>7200</v>
      </c>
      <c r="G613" s="239" t="s">
        <v>511</v>
      </c>
      <c r="H613" s="239" t="s">
        <v>512</v>
      </c>
      <c r="I613" s="239" t="s">
        <v>513</v>
      </c>
      <c r="J613" s="239" t="s">
        <v>707</v>
      </c>
      <c r="K613" s="241">
        <f t="shared" si="9"/>
        <v>22.096774193548388</v>
      </c>
      <c r="L613" s="242">
        <v>46220</v>
      </c>
    </row>
    <row r="614" spans="2:12" x14ac:dyDescent="0.3">
      <c r="B614" s="238" t="s">
        <v>443</v>
      </c>
      <c r="C614" s="239" t="s">
        <v>510</v>
      </c>
      <c r="D614" s="239">
        <v>15000135</v>
      </c>
      <c r="E614" s="239" t="s">
        <v>340</v>
      </c>
      <c r="F614" s="240">
        <v>8400</v>
      </c>
      <c r="G614" s="239" t="s">
        <v>511</v>
      </c>
      <c r="H614" s="239" t="s">
        <v>512</v>
      </c>
      <c r="I614" s="239" t="s">
        <v>513</v>
      </c>
      <c r="J614" s="239" t="s">
        <v>719</v>
      </c>
      <c r="K614" s="241">
        <f t="shared" si="9"/>
        <v>21.129032258064516</v>
      </c>
      <c r="L614" s="242">
        <v>46190</v>
      </c>
    </row>
    <row r="615" spans="2:12" x14ac:dyDescent="0.3">
      <c r="B615" s="238" t="s">
        <v>462</v>
      </c>
      <c r="C615" s="239" t="s">
        <v>510</v>
      </c>
      <c r="D615" s="239">
        <v>15000003</v>
      </c>
      <c r="E615" s="239" t="s">
        <v>469</v>
      </c>
      <c r="F615" s="240">
        <v>12600</v>
      </c>
      <c r="G615" s="239" t="s">
        <v>511</v>
      </c>
      <c r="H615" s="239" t="s">
        <v>512</v>
      </c>
      <c r="I615" s="239" t="s">
        <v>513</v>
      </c>
      <c r="J615" s="239" t="s">
        <v>706</v>
      </c>
      <c r="K615" s="241">
        <f t="shared" si="9"/>
        <v>22.322580645161292</v>
      </c>
      <c r="L615" s="242">
        <v>46227</v>
      </c>
    </row>
    <row r="616" spans="2:12" x14ac:dyDescent="0.3">
      <c r="B616" s="238" t="s">
        <v>443</v>
      </c>
      <c r="C616" s="239" t="s">
        <v>510</v>
      </c>
      <c r="D616" s="239">
        <v>15000426</v>
      </c>
      <c r="E616" s="239" t="s">
        <v>424</v>
      </c>
      <c r="F616" s="240">
        <v>3000</v>
      </c>
      <c r="G616" s="239" t="s">
        <v>511</v>
      </c>
      <c r="H616" s="239" t="s">
        <v>512</v>
      </c>
      <c r="I616" s="239" t="s">
        <v>513</v>
      </c>
      <c r="J616" s="239" t="s">
        <v>685</v>
      </c>
      <c r="K616" s="241">
        <f t="shared" si="9"/>
        <v>21.419354838709676</v>
      </c>
      <c r="L616" s="242">
        <v>46199</v>
      </c>
    </row>
    <row r="617" spans="2:12" x14ac:dyDescent="0.3">
      <c r="B617" s="238" t="s">
        <v>462</v>
      </c>
      <c r="C617" s="239" t="s">
        <v>510</v>
      </c>
      <c r="D617" s="239">
        <v>15000028</v>
      </c>
      <c r="E617" s="239" t="s">
        <v>485</v>
      </c>
      <c r="F617" s="240">
        <v>2950</v>
      </c>
      <c r="G617" s="239" t="s">
        <v>511</v>
      </c>
      <c r="H617" s="239" t="s">
        <v>512</v>
      </c>
      <c r="I617" s="239" t="s">
        <v>513</v>
      </c>
      <c r="J617" s="239" t="s">
        <v>712</v>
      </c>
      <c r="K617" s="241">
        <f t="shared" si="9"/>
        <v>21.225806451612904</v>
      </c>
      <c r="L617" s="242">
        <v>46193</v>
      </c>
    </row>
    <row r="618" spans="2:12" x14ac:dyDescent="0.3">
      <c r="B618" s="238" t="s">
        <v>443</v>
      </c>
      <c r="C618" s="239" t="s">
        <v>510</v>
      </c>
      <c r="D618" s="239">
        <v>15000321</v>
      </c>
      <c r="E618" s="239" t="s">
        <v>404</v>
      </c>
      <c r="F618" s="240">
        <v>1440</v>
      </c>
      <c r="G618" s="239" t="s">
        <v>511</v>
      </c>
      <c r="H618" s="239" t="s">
        <v>512</v>
      </c>
      <c r="I618" s="239" t="s">
        <v>513</v>
      </c>
      <c r="J618" s="239" t="s">
        <v>720</v>
      </c>
      <c r="K618" s="241">
        <f t="shared" si="9"/>
        <v>20.225806451612904</v>
      </c>
      <c r="L618" s="242">
        <v>46162</v>
      </c>
    </row>
    <row r="619" spans="2:12" x14ac:dyDescent="0.3">
      <c r="B619" s="238" t="s">
        <v>462</v>
      </c>
      <c r="C619" s="239" t="s">
        <v>510</v>
      </c>
      <c r="D619" s="239">
        <v>15000021</v>
      </c>
      <c r="E619" s="239" t="s">
        <v>484</v>
      </c>
      <c r="F619" s="240">
        <v>3000</v>
      </c>
      <c r="G619" s="239" t="s">
        <v>511</v>
      </c>
      <c r="H619" s="239" t="s">
        <v>512</v>
      </c>
      <c r="I619" s="239" t="s">
        <v>513</v>
      </c>
      <c r="J619" s="239" t="s">
        <v>713</v>
      </c>
      <c r="K619" s="241">
        <f t="shared" si="9"/>
        <v>22.06451612903226</v>
      </c>
      <c r="L619" s="242">
        <v>46219</v>
      </c>
    </row>
    <row r="620" spans="2:12" x14ac:dyDescent="0.3">
      <c r="B620" s="238" t="s">
        <v>462</v>
      </c>
      <c r="C620" s="239" t="s">
        <v>510</v>
      </c>
      <c r="D620" s="239">
        <v>15000013</v>
      </c>
      <c r="E620" s="239" t="s">
        <v>480</v>
      </c>
      <c r="F620" s="240">
        <v>3000</v>
      </c>
      <c r="G620" s="239" t="s">
        <v>511</v>
      </c>
      <c r="H620" s="239" t="s">
        <v>512</v>
      </c>
      <c r="I620" s="239" t="s">
        <v>513</v>
      </c>
      <c r="J620" s="239" t="s">
        <v>721</v>
      </c>
      <c r="K620" s="241">
        <f t="shared" si="9"/>
        <v>22.35483870967742</v>
      </c>
      <c r="L620" s="242">
        <v>46228</v>
      </c>
    </row>
    <row r="621" spans="2:12" x14ac:dyDescent="0.3">
      <c r="B621" s="238" t="s">
        <v>443</v>
      </c>
      <c r="C621" s="239" t="s">
        <v>510</v>
      </c>
      <c r="D621" s="239">
        <v>15000321</v>
      </c>
      <c r="E621" s="239" t="s">
        <v>404</v>
      </c>
      <c r="F621" s="240">
        <v>1008</v>
      </c>
      <c r="G621" s="239" t="s">
        <v>511</v>
      </c>
      <c r="H621" s="239" t="s">
        <v>512</v>
      </c>
      <c r="I621" s="239" t="s">
        <v>513</v>
      </c>
      <c r="J621" s="239" t="s">
        <v>720</v>
      </c>
      <c r="K621" s="241">
        <f t="shared" si="9"/>
        <v>20.225806451612904</v>
      </c>
      <c r="L621" s="242">
        <v>46162</v>
      </c>
    </row>
    <row r="622" spans="2:12" x14ac:dyDescent="0.3">
      <c r="B622" s="238" t="s">
        <v>462</v>
      </c>
      <c r="C622" s="239" t="s">
        <v>510</v>
      </c>
      <c r="D622" s="239">
        <v>15000021</v>
      </c>
      <c r="E622" s="239" t="s">
        <v>484</v>
      </c>
      <c r="F622" s="240">
        <v>3000</v>
      </c>
      <c r="G622" s="239" t="s">
        <v>511</v>
      </c>
      <c r="H622" s="239" t="s">
        <v>512</v>
      </c>
      <c r="I622" s="239" t="s">
        <v>513</v>
      </c>
      <c r="J622" s="239" t="s">
        <v>722</v>
      </c>
      <c r="K622" s="241">
        <f t="shared" si="9"/>
        <v>21.225806451612904</v>
      </c>
      <c r="L622" s="242">
        <v>46193</v>
      </c>
    </row>
    <row r="623" spans="2:12" x14ac:dyDescent="0.3">
      <c r="B623" s="238" t="s">
        <v>443</v>
      </c>
      <c r="C623" s="239" t="s">
        <v>510</v>
      </c>
      <c r="D623" s="239">
        <v>15000090</v>
      </c>
      <c r="E623" s="239" t="s">
        <v>338</v>
      </c>
      <c r="F623" s="240">
        <v>1800</v>
      </c>
      <c r="G623" s="239" t="s">
        <v>511</v>
      </c>
      <c r="H623" s="239" t="s">
        <v>512</v>
      </c>
      <c r="I623" s="239" t="s">
        <v>513</v>
      </c>
      <c r="J623" s="239" t="s">
        <v>723</v>
      </c>
      <c r="K623" s="241">
        <f t="shared" si="9"/>
        <v>21.64516129032258</v>
      </c>
      <c r="L623" s="242">
        <v>46206</v>
      </c>
    </row>
    <row r="624" spans="2:12" x14ac:dyDescent="0.3">
      <c r="B624" s="238" t="s">
        <v>443</v>
      </c>
      <c r="C624" s="239" t="s">
        <v>510</v>
      </c>
      <c r="D624" s="239">
        <v>15000320</v>
      </c>
      <c r="E624" s="239" t="s">
        <v>403</v>
      </c>
      <c r="F624" s="240">
        <v>1440</v>
      </c>
      <c r="G624" s="239" t="s">
        <v>511</v>
      </c>
      <c r="H624" s="239" t="s">
        <v>512</v>
      </c>
      <c r="I624" s="239" t="s">
        <v>513</v>
      </c>
      <c r="J624" s="239" t="s">
        <v>704</v>
      </c>
      <c r="K624" s="241">
        <f t="shared" si="9"/>
        <v>21.419354838709676</v>
      </c>
      <c r="L624" s="242">
        <v>46199</v>
      </c>
    </row>
    <row r="625" spans="2:12" x14ac:dyDescent="0.3">
      <c r="B625" s="238" t="s">
        <v>462</v>
      </c>
      <c r="C625" s="239" t="s">
        <v>510</v>
      </c>
      <c r="D625" s="239">
        <v>15000039</v>
      </c>
      <c r="E625" s="239" t="s">
        <v>473</v>
      </c>
      <c r="F625" s="240">
        <v>24000</v>
      </c>
      <c r="G625" s="239" t="s">
        <v>511</v>
      </c>
      <c r="H625" s="239" t="s">
        <v>512</v>
      </c>
      <c r="I625" s="239" t="s">
        <v>513</v>
      </c>
      <c r="J625" s="239" t="s">
        <v>724</v>
      </c>
      <c r="K625" s="241">
        <f t="shared" si="9"/>
        <v>20.903225806451612</v>
      </c>
      <c r="L625" s="242">
        <v>46183</v>
      </c>
    </row>
    <row r="626" spans="2:12" x14ac:dyDescent="0.3">
      <c r="B626" s="238" t="s">
        <v>443</v>
      </c>
      <c r="C626" s="239" t="s">
        <v>510</v>
      </c>
      <c r="D626" s="239">
        <v>15000119</v>
      </c>
      <c r="E626" s="239" t="s">
        <v>305</v>
      </c>
      <c r="F626" s="240">
        <v>2700</v>
      </c>
      <c r="G626" s="239" t="s">
        <v>511</v>
      </c>
      <c r="H626" s="239" t="s">
        <v>512</v>
      </c>
      <c r="I626" s="239" t="s">
        <v>513</v>
      </c>
      <c r="J626" s="239" t="s">
        <v>725</v>
      </c>
      <c r="K626" s="241">
        <f t="shared" si="9"/>
        <v>22.29032258064516</v>
      </c>
      <c r="L626" s="242">
        <v>46226</v>
      </c>
    </row>
    <row r="627" spans="2:12" x14ac:dyDescent="0.3">
      <c r="B627" s="238" t="s">
        <v>443</v>
      </c>
      <c r="C627" s="239" t="s">
        <v>510</v>
      </c>
      <c r="D627" s="239">
        <v>15000151</v>
      </c>
      <c r="E627" s="239" t="s">
        <v>402</v>
      </c>
      <c r="F627" s="240">
        <v>1440</v>
      </c>
      <c r="G627" s="239" t="s">
        <v>511</v>
      </c>
      <c r="H627" s="239" t="s">
        <v>512</v>
      </c>
      <c r="I627" s="239" t="s">
        <v>513</v>
      </c>
      <c r="J627" s="239" t="s">
        <v>726</v>
      </c>
      <c r="K627" s="241">
        <f t="shared" si="9"/>
        <v>22.032258064516128</v>
      </c>
      <c r="L627" s="242">
        <v>46218</v>
      </c>
    </row>
    <row r="628" spans="2:12" x14ac:dyDescent="0.3">
      <c r="B628" s="238" t="s">
        <v>443</v>
      </c>
      <c r="C628" s="239" t="s">
        <v>510</v>
      </c>
      <c r="D628" s="239">
        <v>15000092</v>
      </c>
      <c r="E628" s="239" t="s">
        <v>455</v>
      </c>
      <c r="F628" s="240">
        <v>4000</v>
      </c>
      <c r="G628" s="239" t="s">
        <v>511</v>
      </c>
      <c r="H628" s="239" t="s">
        <v>512</v>
      </c>
      <c r="I628" s="239" t="s">
        <v>513</v>
      </c>
      <c r="J628" s="239" t="s">
        <v>692</v>
      </c>
      <c r="K628" s="241">
        <f t="shared" si="9"/>
        <v>22.129032258064516</v>
      </c>
      <c r="L628" s="242">
        <v>46221</v>
      </c>
    </row>
    <row r="629" spans="2:12" x14ac:dyDescent="0.3">
      <c r="B629" s="238" t="s">
        <v>443</v>
      </c>
      <c r="C629" s="239" t="s">
        <v>510</v>
      </c>
      <c r="D629" s="239">
        <v>15000321</v>
      </c>
      <c r="E629" s="239" t="s">
        <v>404</v>
      </c>
      <c r="F629" s="240">
        <v>1044</v>
      </c>
      <c r="G629" s="239" t="s">
        <v>511</v>
      </c>
      <c r="H629" s="239" t="s">
        <v>512</v>
      </c>
      <c r="I629" s="239" t="s">
        <v>513</v>
      </c>
      <c r="J629" s="239" t="s">
        <v>711</v>
      </c>
      <c r="K629" s="241">
        <f t="shared" si="9"/>
        <v>22.129032258064516</v>
      </c>
      <c r="L629" s="242">
        <v>46221</v>
      </c>
    </row>
    <row r="630" spans="2:12" x14ac:dyDescent="0.3">
      <c r="B630" s="238" t="s">
        <v>443</v>
      </c>
      <c r="C630" s="239" t="s">
        <v>510</v>
      </c>
      <c r="D630" s="239">
        <v>15000143</v>
      </c>
      <c r="E630" s="239" t="s">
        <v>152</v>
      </c>
      <c r="F630" s="240">
        <v>2250</v>
      </c>
      <c r="G630" s="239" t="s">
        <v>511</v>
      </c>
      <c r="H630" s="239" t="s">
        <v>512</v>
      </c>
      <c r="I630" s="239" t="s">
        <v>513</v>
      </c>
      <c r="J630" s="239" t="s">
        <v>674</v>
      </c>
      <c r="K630" s="241">
        <f t="shared" si="9"/>
        <v>20.06451612903226</v>
      </c>
      <c r="L630" s="242">
        <v>46157</v>
      </c>
    </row>
    <row r="631" spans="2:12" x14ac:dyDescent="0.3">
      <c r="B631" s="238" t="s">
        <v>443</v>
      </c>
      <c r="C631" s="239" t="s">
        <v>510</v>
      </c>
      <c r="D631" s="239">
        <v>15000092</v>
      </c>
      <c r="E631" s="239" t="s">
        <v>455</v>
      </c>
      <c r="F631" s="240">
        <v>4000</v>
      </c>
      <c r="G631" s="239" t="s">
        <v>511</v>
      </c>
      <c r="H631" s="239" t="s">
        <v>512</v>
      </c>
      <c r="I631" s="239" t="s">
        <v>513</v>
      </c>
      <c r="J631" s="239" t="s">
        <v>727</v>
      </c>
      <c r="K631" s="241">
        <f t="shared" si="9"/>
        <v>21.677419354838708</v>
      </c>
      <c r="L631" s="242">
        <v>46207</v>
      </c>
    </row>
    <row r="632" spans="2:12" x14ac:dyDescent="0.3">
      <c r="B632" s="238" t="s">
        <v>462</v>
      </c>
      <c r="C632" s="239" t="s">
        <v>510</v>
      </c>
      <c r="D632" s="239">
        <v>15000003</v>
      </c>
      <c r="E632" s="239" t="s">
        <v>469</v>
      </c>
      <c r="F632" s="240">
        <v>12600</v>
      </c>
      <c r="G632" s="239" t="s">
        <v>511</v>
      </c>
      <c r="H632" s="239" t="s">
        <v>512</v>
      </c>
      <c r="I632" s="239" t="s">
        <v>513</v>
      </c>
      <c r="J632" s="239" t="s">
        <v>728</v>
      </c>
      <c r="K632" s="241">
        <f t="shared" si="9"/>
        <v>22.032258064516128</v>
      </c>
      <c r="L632" s="242">
        <v>46218</v>
      </c>
    </row>
    <row r="633" spans="2:12" x14ac:dyDescent="0.3">
      <c r="B633" s="238" t="s">
        <v>443</v>
      </c>
      <c r="C633" s="239" t="s">
        <v>510</v>
      </c>
      <c r="D633" s="239">
        <v>15000086</v>
      </c>
      <c r="E633" s="239" t="s">
        <v>333</v>
      </c>
      <c r="F633" s="240">
        <v>2250</v>
      </c>
      <c r="G633" s="239" t="s">
        <v>511</v>
      </c>
      <c r="H633" s="239" t="s">
        <v>512</v>
      </c>
      <c r="I633" s="239" t="s">
        <v>513</v>
      </c>
      <c r="J633" s="239" t="s">
        <v>678</v>
      </c>
      <c r="K633" s="241">
        <f t="shared" si="9"/>
        <v>19.64516129032258</v>
      </c>
      <c r="L633" s="242">
        <v>46144</v>
      </c>
    </row>
    <row r="634" spans="2:12" x14ac:dyDescent="0.3">
      <c r="B634" s="238" t="s">
        <v>443</v>
      </c>
      <c r="C634" s="239" t="s">
        <v>510</v>
      </c>
      <c r="D634" s="239">
        <v>15000135</v>
      </c>
      <c r="E634" s="239" t="s">
        <v>340</v>
      </c>
      <c r="F634" s="240">
        <v>8400</v>
      </c>
      <c r="G634" s="239" t="s">
        <v>511</v>
      </c>
      <c r="H634" s="239" t="s">
        <v>512</v>
      </c>
      <c r="I634" s="239" t="s">
        <v>513</v>
      </c>
      <c r="J634" s="239" t="s">
        <v>681</v>
      </c>
      <c r="K634" s="241">
        <f t="shared" si="9"/>
        <v>21.129032258064516</v>
      </c>
      <c r="L634" s="242">
        <v>46190</v>
      </c>
    </row>
    <row r="635" spans="2:12" x14ac:dyDescent="0.3">
      <c r="B635" s="238" t="s">
        <v>462</v>
      </c>
      <c r="C635" s="239" t="s">
        <v>510</v>
      </c>
      <c r="D635" s="239">
        <v>15000027</v>
      </c>
      <c r="E635" s="239" t="s">
        <v>467</v>
      </c>
      <c r="F635" s="240">
        <v>14400</v>
      </c>
      <c r="G635" s="239" t="s">
        <v>511</v>
      </c>
      <c r="H635" s="239" t="s">
        <v>512</v>
      </c>
      <c r="I635" s="239" t="s">
        <v>513</v>
      </c>
      <c r="J635" s="239" t="s">
        <v>729</v>
      </c>
      <c r="K635" s="241">
        <f t="shared" si="9"/>
        <v>21.838709677419356</v>
      </c>
      <c r="L635" s="242">
        <v>46212</v>
      </c>
    </row>
    <row r="636" spans="2:12" x14ac:dyDescent="0.3">
      <c r="B636" s="238" t="s">
        <v>443</v>
      </c>
      <c r="C636" s="239" t="s">
        <v>510</v>
      </c>
      <c r="D636" s="239">
        <v>15000426</v>
      </c>
      <c r="E636" s="239" t="s">
        <v>424</v>
      </c>
      <c r="F636" s="240">
        <v>3000</v>
      </c>
      <c r="G636" s="239" t="s">
        <v>511</v>
      </c>
      <c r="H636" s="239" t="s">
        <v>512</v>
      </c>
      <c r="I636" s="239" t="s">
        <v>513</v>
      </c>
      <c r="J636" s="239" t="s">
        <v>679</v>
      </c>
      <c r="K636" s="241">
        <f t="shared" si="9"/>
        <v>20.70967741935484</v>
      </c>
      <c r="L636" s="242">
        <v>46177</v>
      </c>
    </row>
    <row r="637" spans="2:12" x14ac:dyDescent="0.3">
      <c r="B637" s="238" t="s">
        <v>443</v>
      </c>
      <c r="C637" s="239" t="s">
        <v>510</v>
      </c>
      <c r="D637" s="239">
        <v>15000095</v>
      </c>
      <c r="E637" s="239" t="s">
        <v>346</v>
      </c>
      <c r="F637" s="240">
        <v>7200</v>
      </c>
      <c r="G637" s="239" t="s">
        <v>511</v>
      </c>
      <c r="H637" s="239" t="s">
        <v>512</v>
      </c>
      <c r="I637" s="239" t="s">
        <v>513</v>
      </c>
      <c r="J637" s="239" t="s">
        <v>707</v>
      </c>
      <c r="K637" s="241">
        <f t="shared" si="9"/>
        <v>22.096774193548388</v>
      </c>
      <c r="L637" s="242">
        <v>46220</v>
      </c>
    </row>
    <row r="638" spans="2:12" x14ac:dyDescent="0.3">
      <c r="B638" s="238" t="s">
        <v>443</v>
      </c>
      <c r="C638" s="239" t="s">
        <v>510</v>
      </c>
      <c r="D638" s="239">
        <v>15000090</v>
      </c>
      <c r="E638" s="239" t="s">
        <v>338</v>
      </c>
      <c r="F638" s="240">
        <v>1800</v>
      </c>
      <c r="G638" s="239" t="s">
        <v>511</v>
      </c>
      <c r="H638" s="239" t="s">
        <v>512</v>
      </c>
      <c r="I638" s="239" t="s">
        <v>513</v>
      </c>
      <c r="J638" s="239" t="s">
        <v>723</v>
      </c>
      <c r="K638" s="241">
        <f t="shared" si="9"/>
        <v>21.64516129032258</v>
      </c>
      <c r="L638" s="242">
        <v>46206</v>
      </c>
    </row>
    <row r="639" spans="2:12" x14ac:dyDescent="0.3">
      <c r="B639" s="238" t="s">
        <v>443</v>
      </c>
      <c r="C639" s="239" t="s">
        <v>510</v>
      </c>
      <c r="D639" s="239">
        <v>15000143</v>
      </c>
      <c r="E639" s="239" t="s">
        <v>152</v>
      </c>
      <c r="F639" s="240">
        <v>2250</v>
      </c>
      <c r="G639" s="239" t="s">
        <v>511</v>
      </c>
      <c r="H639" s="239" t="s">
        <v>512</v>
      </c>
      <c r="I639" s="239" t="s">
        <v>513</v>
      </c>
      <c r="J639" s="239" t="s">
        <v>674</v>
      </c>
      <c r="K639" s="241">
        <f t="shared" si="9"/>
        <v>20.06451612903226</v>
      </c>
      <c r="L639" s="242">
        <v>46157</v>
      </c>
    </row>
    <row r="640" spans="2:12" x14ac:dyDescent="0.3">
      <c r="B640" s="238" t="s">
        <v>462</v>
      </c>
      <c r="C640" s="239" t="s">
        <v>510</v>
      </c>
      <c r="D640" s="239">
        <v>15000021</v>
      </c>
      <c r="E640" s="239" t="s">
        <v>484</v>
      </c>
      <c r="F640" s="240">
        <v>3000</v>
      </c>
      <c r="G640" s="239" t="s">
        <v>511</v>
      </c>
      <c r="H640" s="239" t="s">
        <v>512</v>
      </c>
      <c r="I640" s="239" t="s">
        <v>513</v>
      </c>
      <c r="J640" s="239" t="s">
        <v>713</v>
      </c>
      <c r="K640" s="241">
        <f t="shared" si="9"/>
        <v>22.06451612903226</v>
      </c>
      <c r="L640" s="242">
        <v>46219</v>
      </c>
    </row>
    <row r="641" spans="2:12" x14ac:dyDescent="0.3">
      <c r="B641" s="238" t="s">
        <v>443</v>
      </c>
      <c r="C641" s="239" t="s">
        <v>510</v>
      </c>
      <c r="D641" s="239">
        <v>15000320</v>
      </c>
      <c r="E641" s="239" t="s">
        <v>403</v>
      </c>
      <c r="F641" s="240">
        <v>1440</v>
      </c>
      <c r="G641" s="239" t="s">
        <v>511</v>
      </c>
      <c r="H641" s="239" t="s">
        <v>512</v>
      </c>
      <c r="I641" s="239" t="s">
        <v>513</v>
      </c>
      <c r="J641" s="239" t="s">
        <v>730</v>
      </c>
      <c r="K641" s="241">
        <f t="shared" si="9"/>
        <v>22.129032258064516</v>
      </c>
      <c r="L641" s="242">
        <v>46221</v>
      </c>
    </row>
    <row r="642" spans="2:12" x14ac:dyDescent="0.3">
      <c r="B642" s="238" t="s">
        <v>462</v>
      </c>
      <c r="C642" s="239" t="s">
        <v>510</v>
      </c>
      <c r="D642" s="239">
        <v>15000013</v>
      </c>
      <c r="E642" s="239" t="s">
        <v>480</v>
      </c>
      <c r="F642" s="240">
        <v>3000</v>
      </c>
      <c r="G642" s="239" t="s">
        <v>511</v>
      </c>
      <c r="H642" s="239" t="s">
        <v>512</v>
      </c>
      <c r="I642" s="239" t="s">
        <v>513</v>
      </c>
      <c r="J642" s="239" t="s">
        <v>721</v>
      </c>
      <c r="K642" s="241">
        <f t="shared" si="9"/>
        <v>22.35483870967742</v>
      </c>
      <c r="L642" s="242">
        <v>46228</v>
      </c>
    </row>
    <row r="643" spans="2:12" x14ac:dyDescent="0.3">
      <c r="B643" s="238" t="s">
        <v>462</v>
      </c>
      <c r="C643" s="239" t="s">
        <v>510</v>
      </c>
      <c r="D643" s="239">
        <v>15000013</v>
      </c>
      <c r="E643" s="239" t="s">
        <v>480</v>
      </c>
      <c r="F643" s="240">
        <v>3000</v>
      </c>
      <c r="G643" s="239" t="s">
        <v>511</v>
      </c>
      <c r="H643" s="239" t="s">
        <v>512</v>
      </c>
      <c r="I643" s="239" t="s">
        <v>513</v>
      </c>
      <c r="J643" s="239" t="s">
        <v>721</v>
      </c>
      <c r="K643" s="241">
        <f t="shared" si="9"/>
        <v>22.35483870967742</v>
      </c>
      <c r="L643" s="242">
        <v>46228</v>
      </c>
    </row>
    <row r="644" spans="2:12" x14ac:dyDescent="0.3">
      <c r="B644" s="238" t="s">
        <v>462</v>
      </c>
      <c r="C644" s="239" t="s">
        <v>510</v>
      </c>
      <c r="D644" s="239">
        <v>15000425</v>
      </c>
      <c r="E644" s="239" t="s">
        <v>494</v>
      </c>
      <c r="F644" s="240">
        <v>14400</v>
      </c>
      <c r="G644" s="239" t="s">
        <v>511</v>
      </c>
      <c r="H644" s="239" t="s">
        <v>512</v>
      </c>
      <c r="I644" s="239" t="s">
        <v>513</v>
      </c>
      <c r="J644" s="239" t="s">
        <v>731</v>
      </c>
      <c r="K644" s="241">
        <f t="shared" ref="K644:K707" si="10">(L644-$L$1)/31</f>
        <v>16.387096774193548</v>
      </c>
      <c r="L644" s="242">
        <v>46043</v>
      </c>
    </row>
    <row r="645" spans="2:12" x14ac:dyDescent="0.3">
      <c r="B645" s="238" t="s">
        <v>443</v>
      </c>
      <c r="C645" s="239" t="s">
        <v>510</v>
      </c>
      <c r="D645" s="239">
        <v>15000090</v>
      </c>
      <c r="E645" s="239" t="s">
        <v>338</v>
      </c>
      <c r="F645" s="240">
        <v>1800</v>
      </c>
      <c r="G645" s="239" t="s">
        <v>511</v>
      </c>
      <c r="H645" s="239" t="s">
        <v>512</v>
      </c>
      <c r="I645" s="239" t="s">
        <v>513</v>
      </c>
      <c r="J645" s="239" t="s">
        <v>732</v>
      </c>
      <c r="K645" s="241">
        <f t="shared" si="10"/>
        <v>22.096774193548388</v>
      </c>
      <c r="L645" s="242">
        <v>46220</v>
      </c>
    </row>
    <row r="646" spans="2:12" x14ac:dyDescent="0.3">
      <c r="B646" s="238" t="s">
        <v>443</v>
      </c>
      <c r="C646" s="239" t="s">
        <v>510</v>
      </c>
      <c r="D646" s="239">
        <v>15000320</v>
      </c>
      <c r="E646" s="239" t="s">
        <v>403</v>
      </c>
      <c r="F646" s="240">
        <v>1440</v>
      </c>
      <c r="G646" s="239" t="s">
        <v>511</v>
      </c>
      <c r="H646" s="239" t="s">
        <v>512</v>
      </c>
      <c r="I646" s="239" t="s">
        <v>513</v>
      </c>
      <c r="J646" s="239" t="s">
        <v>710</v>
      </c>
      <c r="K646" s="241">
        <f t="shared" si="10"/>
        <v>21.387096774193548</v>
      </c>
      <c r="L646" s="242">
        <v>46198</v>
      </c>
    </row>
    <row r="647" spans="2:12" x14ac:dyDescent="0.3">
      <c r="B647" s="238" t="s">
        <v>462</v>
      </c>
      <c r="C647" s="239" t="s">
        <v>510</v>
      </c>
      <c r="D647" s="239">
        <v>15000014</v>
      </c>
      <c r="E647" s="239" t="s">
        <v>481</v>
      </c>
      <c r="F647" s="240">
        <v>3000</v>
      </c>
      <c r="G647" s="239" t="s">
        <v>511</v>
      </c>
      <c r="H647" s="239" t="s">
        <v>512</v>
      </c>
      <c r="I647" s="239" t="s">
        <v>513</v>
      </c>
      <c r="J647" s="239" t="s">
        <v>733</v>
      </c>
      <c r="K647" s="241">
        <f t="shared" si="10"/>
        <v>21.838709677419356</v>
      </c>
      <c r="L647" s="242">
        <v>46212</v>
      </c>
    </row>
    <row r="648" spans="2:12" x14ac:dyDescent="0.3">
      <c r="B648" s="238" t="s">
        <v>462</v>
      </c>
      <c r="C648" s="239" t="s">
        <v>510</v>
      </c>
      <c r="D648" s="239">
        <v>15000003</v>
      </c>
      <c r="E648" s="239" t="s">
        <v>469</v>
      </c>
      <c r="F648" s="240">
        <v>12600</v>
      </c>
      <c r="G648" s="239" t="s">
        <v>511</v>
      </c>
      <c r="H648" s="239" t="s">
        <v>512</v>
      </c>
      <c r="I648" s="239" t="s">
        <v>513</v>
      </c>
      <c r="J648" s="239" t="s">
        <v>728</v>
      </c>
      <c r="K648" s="241">
        <f t="shared" si="10"/>
        <v>22.032258064516128</v>
      </c>
      <c r="L648" s="242">
        <v>46218</v>
      </c>
    </row>
    <row r="649" spans="2:12" x14ac:dyDescent="0.3">
      <c r="B649" s="238" t="s">
        <v>443</v>
      </c>
      <c r="C649" s="239" t="s">
        <v>510</v>
      </c>
      <c r="D649" s="239">
        <v>15000320</v>
      </c>
      <c r="E649" s="239" t="s">
        <v>403</v>
      </c>
      <c r="F649" s="240">
        <v>1440</v>
      </c>
      <c r="G649" s="239" t="s">
        <v>511</v>
      </c>
      <c r="H649" s="239" t="s">
        <v>512</v>
      </c>
      <c r="I649" s="239" t="s">
        <v>513</v>
      </c>
      <c r="J649" s="239" t="s">
        <v>704</v>
      </c>
      <c r="K649" s="241">
        <f t="shared" si="10"/>
        <v>21.419354838709676</v>
      </c>
      <c r="L649" s="242">
        <v>46199</v>
      </c>
    </row>
    <row r="650" spans="2:12" x14ac:dyDescent="0.3">
      <c r="B650" s="238" t="s">
        <v>443</v>
      </c>
      <c r="C650" s="239" t="s">
        <v>510</v>
      </c>
      <c r="D650" s="239">
        <v>15000135</v>
      </c>
      <c r="E650" s="239" t="s">
        <v>340</v>
      </c>
      <c r="F650" s="240">
        <v>2400</v>
      </c>
      <c r="G650" s="239" t="s">
        <v>511</v>
      </c>
      <c r="H650" s="239" t="s">
        <v>512</v>
      </c>
      <c r="I650" s="239" t="s">
        <v>513</v>
      </c>
      <c r="J650" s="239" t="s">
        <v>681</v>
      </c>
      <c r="K650" s="241">
        <f t="shared" si="10"/>
        <v>21.129032258064516</v>
      </c>
      <c r="L650" s="242">
        <v>46190</v>
      </c>
    </row>
    <row r="651" spans="2:12" x14ac:dyDescent="0.3">
      <c r="B651" s="238" t="s">
        <v>443</v>
      </c>
      <c r="C651" s="239" t="s">
        <v>510</v>
      </c>
      <c r="D651" s="239">
        <v>15000426</v>
      </c>
      <c r="E651" s="239" t="s">
        <v>424</v>
      </c>
      <c r="F651" s="240">
        <v>3000</v>
      </c>
      <c r="G651" s="239" t="s">
        <v>511</v>
      </c>
      <c r="H651" s="239" t="s">
        <v>512</v>
      </c>
      <c r="I651" s="239" t="s">
        <v>513</v>
      </c>
      <c r="J651" s="239" t="s">
        <v>685</v>
      </c>
      <c r="K651" s="241">
        <f t="shared" si="10"/>
        <v>21.419354838709676</v>
      </c>
      <c r="L651" s="242">
        <v>46199</v>
      </c>
    </row>
    <row r="652" spans="2:12" x14ac:dyDescent="0.3">
      <c r="B652" s="238" t="s">
        <v>462</v>
      </c>
      <c r="C652" s="239" t="s">
        <v>510</v>
      </c>
      <c r="D652" s="239">
        <v>15000003</v>
      </c>
      <c r="E652" s="239" t="s">
        <v>469</v>
      </c>
      <c r="F652" s="240">
        <v>12600</v>
      </c>
      <c r="G652" s="239" t="s">
        <v>511</v>
      </c>
      <c r="H652" s="239" t="s">
        <v>512</v>
      </c>
      <c r="I652" s="239" t="s">
        <v>513</v>
      </c>
      <c r="J652" s="239" t="s">
        <v>706</v>
      </c>
      <c r="K652" s="241">
        <f t="shared" si="10"/>
        <v>22.322580645161292</v>
      </c>
      <c r="L652" s="242">
        <v>46227</v>
      </c>
    </row>
    <row r="653" spans="2:12" x14ac:dyDescent="0.3">
      <c r="B653" s="238" t="s">
        <v>443</v>
      </c>
      <c r="C653" s="239" t="s">
        <v>510</v>
      </c>
      <c r="D653" s="239">
        <v>15000089</v>
      </c>
      <c r="E653" s="239" t="s">
        <v>357</v>
      </c>
      <c r="F653" s="240">
        <v>3000</v>
      </c>
      <c r="G653" s="239" t="s">
        <v>511</v>
      </c>
      <c r="H653" s="239" t="s">
        <v>512</v>
      </c>
      <c r="I653" s="239" t="s">
        <v>513</v>
      </c>
      <c r="J653" s="239" t="s">
        <v>715</v>
      </c>
      <c r="K653" s="241">
        <f t="shared" si="10"/>
        <v>21.838709677419356</v>
      </c>
      <c r="L653" s="242">
        <v>46212</v>
      </c>
    </row>
    <row r="654" spans="2:12" x14ac:dyDescent="0.3">
      <c r="B654" s="238" t="s">
        <v>443</v>
      </c>
      <c r="C654" s="239" t="s">
        <v>510</v>
      </c>
      <c r="D654" s="239">
        <v>15000090</v>
      </c>
      <c r="E654" s="239" t="s">
        <v>338</v>
      </c>
      <c r="F654" s="240">
        <v>1450</v>
      </c>
      <c r="G654" s="239" t="s">
        <v>511</v>
      </c>
      <c r="H654" s="239" t="s">
        <v>512</v>
      </c>
      <c r="I654" s="239" t="s">
        <v>513</v>
      </c>
      <c r="J654" s="239" t="s">
        <v>723</v>
      </c>
      <c r="K654" s="241">
        <f t="shared" si="10"/>
        <v>21.64516129032258</v>
      </c>
      <c r="L654" s="242">
        <v>46206</v>
      </c>
    </row>
    <row r="655" spans="2:12" x14ac:dyDescent="0.3">
      <c r="B655" s="238" t="s">
        <v>443</v>
      </c>
      <c r="C655" s="239" t="s">
        <v>510</v>
      </c>
      <c r="D655" s="239">
        <v>15000090</v>
      </c>
      <c r="E655" s="239" t="s">
        <v>338</v>
      </c>
      <c r="F655" s="240">
        <v>1800</v>
      </c>
      <c r="G655" s="239" t="s">
        <v>511</v>
      </c>
      <c r="H655" s="239" t="s">
        <v>512</v>
      </c>
      <c r="I655" s="239" t="s">
        <v>513</v>
      </c>
      <c r="J655" s="239" t="s">
        <v>734</v>
      </c>
      <c r="K655" s="241">
        <f t="shared" si="10"/>
        <v>20.70967741935484</v>
      </c>
      <c r="L655" s="242">
        <v>46177</v>
      </c>
    </row>
    <row r="656" spans="2:12" x14ac:dyDescent="0.3">
      <c r="B656" s="238" t="s">
        <v>443</v>
      </c>
      <c r="C656" s="239" t="s">
        <v>510</v>
      </c>
      <c r="D656" s="239">
        <v>15000089</v>
      </c>
      <c r="E656" s="239" t="s">
        <v>357</v>
      </c>
      <c r="F656" s="240">
        <v>3000</v>
      </c>
      <c r="G656" s="239" t="s">
        <v>511</v>
      </c>
      <c r="H656" s="239" t="s">
        <v>512</v>
      </c>
      <c r="I656" s="239" t="s">
        <v>513</v>
      </c>
      <c r="J656" s="239" t="s">
        <v>715</v>
      </c>
      <c r="K656" s="241">
        <f t="shared" si="10"/>
        <v>21.838709677419356</v>
      </c>
      <c r="L656" s="242">
        <v>46212</v>
      </c>
    </row>
    <row r="657" spans="2:12" x14ac:dyDescent="0.3">
      <c r="B657" s="238" t="s">
        <v>462</v>
      </c>
      <c r="C657" s="239" t="s">
        <v>510</v>
      </c>
      <c r="D657" s="239">
        <v>15000014</v>
      </c>
      <c r="E657" s="239" t="s">
        <v>481</v>
      </c>
      <c r="F657" s="240">
        <v>3000</v>
      </c>
      <c r="G657" s="239" t="s">
        <v>511</v>
      </c>
      <c r="H657" s="239" t="s">
        <v>512</v>
      </c>
      <c r="I657" s="239" t="s">
        <v>513</v>
      </c>
      <c r="J657" s="239" t="s">
        <v>673</v>
      </c>
      <c r="K657" s="241">
        <f t="shared" si="10"/>
        <v>21.838709677419356</v>
      </c>
      <c r="L657" s="242">
        <v>46212</v>
      </c>
    </row>
    <row r="658" spans="2:12" x14ac:dyDescent="0.3">
      <c r="B658" s="238" t="s">
        <v>462</v>
      </c>
      <c r="C658" s="239" t="s">
        <v>510</v>
      </c>
      <c r="D658" s="239">
        <v>15000014</v>
      </c>
      <c r="E658" s="239" t="s">
        <v>481</v>
      </c>
      <c r="F658" s="240">
        <v>3000</v>
      </c>
      <c r="G658" s="239" t="s">
        <v>511</v>
      </c>
      <c r="H658" s="239" t="s">
        <v>512</v>
      </c>
      <c r="I658" s="239" t="s">
        <v>513</v>
      </c>
      <c r="J658" s="239" t="s">
        <v>733</v>
      </c>
      <c r="K658" s="241">
        <f t="shared" si="10"/>
        <v>21.838709677419356</v>
      </c>
      <c r="L658" s="242">
        <v>46212</v>
      </c>
    </row>
    <row r="659" spans="2:12" x14ac:dyDescent="0.3">
      <c r="B659" s="238" t="s">
        <v>462</v>
      </c>
      <c r="C659" s="239" t="s">
        <v>510</v>
      </c>
      <c r="D659" s="239">
        <v>15000028</v>
      </c>
      <c r="E659" s="239" t="s">
        <v>485</v>
      </c>
      <c r="F659" s="240">
        <v>3000</v>
      </c>
      <c r="G659" s="239" t="s">
        <v>511</v>
      </c>
      <c r="H659" s="239" t="s">
        <v>512</v>
      </c>
      <c r="I659" s="239" t="s">
        <v>513</v>
      </c>
      <c r="J659" s="239" t="s">
        <v>712</v>
      </c>
      <c r="K659" s="241">
        <f t="shared" si="10"/>
        <v>21.225806451612904</v>
      </c>
      <c r="L659" s="242">
        <v>46193</v>
      </c>
    </row>
    <row r="660" spans="2:12" x14ac:dyDescent="0.3">
      <c r="B660" s="238" t="s">
        <v>443</v>
      </c>
      <c r="C660" s="239" t="s">
        <v>510</v>
      </c>
      <c r="D660" s="239">
        <v>15000426</v>
      </c>
      <c r="E660" s="239" t="s">
        <v>424</v>
      </c>
      <c r="F660" s="240">
        <v>3000</v>
      </c>
      <c r="G660" s="239" t="s">
        <v>511</v>
      </c>
      <c r="H660" s="239" t="s">
        <v>512</v>
      </c>
      <c r="I660" s="239" t="s">
        <v>513</v>
      </c>
      <c r="J660" s="239" t="s">
        <v>679</v>
      </c>
      <c r="K660" s="241">
        <f t="shared" si="10"/>
        <v>20.70967741935484</v>
      </c>
      <c r="L660" s="242">
        <v>46177</v>
      </c>
    </row>
    <row r="661" spans="2:12" x14ac:dyDescent="0.3">
      <c r="B661" s="238" t="s">
        <v>443</v>
      </c>
      <c r="C661" s="239" t="s">
        <v>510</v>
      </c>
      <c r="D661" s="239">
        <v>15000151</v>
      </c>
      <c r="E661" s="239" t="s">
        <v>402</v>
      </c>
      <c r="F661" s="240">
        <v>1440</v>
      </c>
      <c r="G661" s="239" t="s">
        <v>511</v>
      </c>
      <c r="H661" s="239" t="s">
        <v>512</v>
      </c>
      <c r="I661" s="239" t="s">
        <v>513</v>
      </c>
      <c r="J661" s="239" t="s">
        <v>735</v>
      </c>
      <c r="K661" s="241">
        <f t="shared" si="10"/>
        <v>22.032258064516128</v>
      </c>
      <c r="L661" s="242">
        <v>46218</v>
      </c>
    </row>
    <row r="662" spans="2:12" x14ac:dyDescent="0.3">
      <c r="B662" s="238" t="s">
        <v>462</v>
      </c>
      <c r="C662" s="239" t="s">
        <v>510</v>
      </c>
      <c r="D662" s="239">
        <v>15000021</v>
      </c>
      <c r="E662" s="239" t="s">
        <v>484</v>
      </c>
      <c r="F662" s="240">
        <v>3000</v>
      </c>
      <c r="G662" s="239" t="s">
        <v>511</v>
      </c>
      <c r="H662" s="239" t="s">
        <v>512</v>
      </c>
      <c r="I662" s="239" t="s">
        <v>513</v>
      </c>
      <c r="J662" s="239" t="s">
        <v>713</v>
      </c>
      <c r="K662" s="241">
        <f t="shared" si="10"/>
        <v>22.06451612903226</v>
      </c>
      <c r="L662" s="242">
        <v>46219</v>
      </c>
    </row>
    <row r="663" spans="2:12" x14ac:dyDescent="0.3">
      <c r="B663" s="238" t="s">
        <v>462</v>
      </c>
      <c r="C663" s="239" t="s">
        <v>510</v>
      </c>
      <c r="D663" s="239">
        <v>15000028</v>
      </c>
      <c r="E663" s="239" t="s">
        <v>485</v>
      </c>
      <c r="F663" s="240">
        <v>3000</v>
      </c>
      <c r="G663" s="239" t="s">
        <v>511</v>
      </c>
      <c r="H663" s="239" t="s">
        <v>512</v>
      </c>
      <c r="I663" s="239" t="s">
        <v>513</v>
      </c>
      <c r="J663" s="239" t="s">
        <v>712</v>
      </c>
      <c r="K663" s="241">
        <f t="shared" si="10"/>
        <v>21.225806451612904</v>
      </c>
      <c r="L663" s="242">
        <v>46193</v>
      </c>
    </row>
    <row r="664" spans="2:12" x14ac:dyDescent="0.3">
      <c r="B664" s="238" t="s">
        <v>443</v>
      </c>
      <c r="C664" s="239" t="s">
        <v>510</v>
      </c>
      <c r="D664" s="239">
        <v>15000135</v>
      </c>
      <c r="E664" s="239" t="s">
        <v>340</v>
      </c>
      <c r="F664" s="240">
        <v>8400</v>
      </c>
      <c r="G664" s="239" t="s">
        <v>511</v>
      </c>
      <c r="H664" s="239" t="s">
        <v>512</v>
      </c>
      <c r="I664" s="239" t="s">
        <v>513</v>
      </c>
      <c r="J664" s="239" t="s">
        <v>719</v>
      </c>
      <c r="K664" s="241">
        <f t="shared" si="10"/>
        <v>21.129032258064516</v>
      </c>
      <c r="L664" s="242">
        <v>46190</v>
      </c>
    </row>
    <row r="665" spans="2:12" x14ac:dyDescent="0.3">
      <c r="B665" s="238" t="s">
        <v>443</v>
      </c>
      <c r="C665" s="239" t="s">
        <v>510</v>
      </c>
      <c r="D665" s="239">
        <v>15000151</v>
      </c>
      <c r="E665" s="239" t="s">
        <v>402</v>
      </c>
      <c r="F665" s="240">
        <v>1440</v>
      </c>
      <c r="G665" s="239" t="s">
        <v>511</v>
      </c>
      <c r="H665" s="239" t="s">
        <v>512</v>
      </c>
      <c r="I665" s="239" t="s">
        <v>513</v>
      </c>
      <c r="J665" s="239" t="s">
        <v>735</v>
      </c>
      <c r="K665" s="241">
        <f t="shared" si="10"/>
        <v>22.032258064516128</v>
      </c>
      <c r="L665" s="242">
        <v>46218</v>
      </c>
    </row>
    <row r="666" spans="2:12" x14ac:dyDescent="0.3">
      <c r="B666" s="238" t="s">
        <v>443</v>
      </c>
      <c r="C666" s="239" t="s">
        <v>510</v>
      </c>
      <c r="D666" s="239">
        <v>15000090</v>
      </c>
      <c r="E666" s="239" t="s">
        <v>338</v>
      </c>
      <c r="F666" s="240">
        <v>1750</v>
      </c>
      <c r="G666" s="239" t="s">
        <v>511</v>
      </c>
      <c r="H666" s="239" t="s">
        <v>512</v>
      </c>
      <c r="I666" s="239" t="s">
        <v>513</v>
      </c>
      <c r="J666" s="239" t="s">
        <v>732</v>
      </c>
      <c r="K666" s="241">
        <f t="shared" si="10"/>
        <v>22.096774193548388</v>
      </c>
      <c r="L666" s="242">
        <v>46220</v>
      </c>
    </row>
    <row r="667" spans="2:12" x14ac:dyDescent="0.3">
      <c r="B667" s="238" t="s">
        <v>443</v>
      </c>
      <c r="C667" s="239" t="s">
        <v>510</v>
      </c>
      <c r="D667" s="239">
        <v>15000094</v>
      </c>
      <c r="E667" s="239" t="s">
        <v>345</v>
      </c>
      <c r="F667" s="240">
        <v>11520</v>
      </c>
      <c r="G667" s="239" t="s">
        <v>511</v>
      </c>
      <c r="H667" s="239" t="s">
        <v>512</v>
      </c>
      <c r="I667" s="239" t="s">
        <v>513</v>
      </c>
      <c r="J667" s="239" t="s">
        <v>666</v>
      </c>
      <c r="K667" s="241">
        <f t="shared" si="10"/>
        <v>21.419354838709676</v>
      </c>
      <c r="L667" s="242">
        <v>46199</v>
      </c>
    </row>
    <row r="668" spans="2:12" x14ac:dyDescent="0.3">
      <c r="B668" s="238" t="s">
        <v>462</v>
      </c>
      <c r="C668" s="239" t="s">
        <v>510</v>
      </c>
      <c r="D668" s="239">
        <v>15000013</v>
      </c>
      <c r="E668" s="239" t="s">
        <v>480</v>
      </c>
      <c r="F668" s="240">
        <v>2400</v>
      </c>
      <c r="G668" s="239" t="s">
        <v>511</v>
      </c>
      <c r="H668" s="239" t="s">
        <v>512</v>
      </c>
      <c r="I668" s="239" t="s">
        <v>513</v>
      </c>
      <c r="J668" s="239" t="s">
        <v>721</v>
      </c>
      <c r="K668" s="241">
        <f t="shared" si="10"/>
        <v>22.35483870967742</v>
      </c>
      <c r="L668" s="242">
        <v>46228</v>
      </c>
    </row>
    <row r="669" spans="2:12" x14ac:dyDescent="0.3">
      <c r="B669" s="238" t="s">
        <v>462</v>
      </c>
      <c r="C669" s="239" t="s">
        <v>510</v>
      </c>
      <c r="D669" s="239">
        <v>15000003</v>
      </c>
      <c r="E669" s="239" t="s">
        <v>469</v>
      </c>
      <c r="F669" s="240">
        <v>12600</v>
      </c>
      <c r="G669" s="239" t="s">
        <v>511</v>
      </c>
      <c r="H669" s="239" t="s">
        <v>512</v>
      </c>
      <c r="I669" s="239" t="s">
        <v>513</v>
      </c>
      <c r="J669" s="239" t="s">
        <v>728</v>
      </c>
      <c r="K669" s="241">
        <f t="shared" si="10"/>
        <v>22.032258064516128</v>
      </c>
      <c r="L669" s="242">
        <v>46218</v>
      </c>
    </row>
    <row r="670" spans="2:12" x14ac:dyDescent="0.3">
      <c r="B670" s="238" t="s">
        <v>443</v>
      </c>
      <c r="C670" s="239" t="s">
        <v>510</v>
      </c>
      <c r="D670" s="239">
        <v>15000151</v>
      </c>
      <c r="E670" s="239" t="s">
        <v>402</v>
      </c>
      <c r="F670" s="240">
        <v>1440</v>
      </c>
      <c r="G670" s="239" t="s">
        <v>511</v>
      </c>
      <c r="H670" s="239" t="s">
        <v>512</v>
      </c>
      <c r="I670" s="239" t="s">
        <v>513</v>
      </c>
      <c r="J670" s="239" t="s">
        <v>726</v>
      </c>
      <c r="K670" s="241">
        <f t="shared" si="10"/>
        <v>22.032258064516128</v>
      </c>
      <c r="L670" s="242">
        <v>46218</v>
      </c>
    </row>
    <row r="671" spans="2:12" x14ac:dyDescent="0.3">
      <c r="B671" s="238" t="s">
        <v>443</v>
      </c>
      <c r="C671" s="239" t="s">
        <v>510</v>
      </c>
      <c r="D671" s="239">
        <v>15000151</v>
      </c>
      <c r="E671" s="239" t="s">
        <v>402</v>
      </c>
      <c r="F671" s="240">
        <v>1440</v>
      </c>
      <c r="G671" s="239" t="s">
        <v>511</v>
      </c>
      <c r="H671" s="239" t="s">
        <v>512</v>
      </c>
      <c r="I671" s="239" t="s">
        <v>513</v>
      </c>
      <c r="J671" s="239" t="s">
        <v>726</v>
      </c>
      <c r="K671" s="241">
        <f t="shared" si="10"/>
        <v>22.032258064516128</v>
      </c>
      <c r="L671" s="242">
        <v>46218</v>
      </c>
    </row>
    <row r="672" spans="2:12" x14ac:dyDescent="0.3">
      <c r="B672" s="238" t="s">
        <v>443</v>
      </c>
      <c r="C672" s="239" t="s">
        <v>510</v>
      </c>
      <c r="D672" s="239">
        <v>15000151</v>
      </c>
      <c r="E672" s="239" t="s">
        <v>402</v>
      </c>
      <c r="F672" s="240">
        <v>1440</v>
      </c>
      <c r="G672" s="239" t="s">
        <v>511</v>
      </c>
      <c r="H672" s="239" t="s">
        <v>512</v>
      </c>
      <c r="I672" s="239" t="s">
        <v>513</v>
      </c>
      <c r="J672" s="239" t="s">
        <v>726</v>
      </c>
      <c r="K672" s="241">
        <f t="shared" si="10"/>
        <v>22.032258064516128</v>
      </c>
      <c r="L672" s="242">
        <v>46218</v>
      </c>
    </row>
    <row r="673" spans="2:12" x14ac:dyDescent="0.3">
      <c r="B673" s="238" t="s">
        <v>462</v>
      </c>
      <c r="C673" s="239" t="s">
        <v>510</v>
      </c>
      <c r="D673" s="239">
        <v>15000013</v>
      </c>
      <c r="E673" s="239" t="s">
        <v>480</v>
      </c>
      <c r="F673" s="240">
        <v>3000</v>
      </c>
      <c r="G673" s="239" t="s">
        <v>511</v>
      </c>
      <c r="H673" s="239" t="s">
        <v>512</v>
      </c>
      <c r="I673" s="239" t="s">
        <v>513</v>
      </c>
      <c r="J673" s="239" t="s">
        <v>721</v>
      </c>
      <c r="K673" s="241">
        <f t="shared" si="10"/>
        <v>22.35483870967742</v>
      </c>
      <c r="L673" s="242">
        <v>46228</v>
      </c>
    </row>
    <row r="674" spans="2:12" x14ac:dyDescent="0.3">
      <c r="B674" s="238" t="s">
        <v>462</v>
      </c>
      <c r="C674" s="239" t="s">
        <v>510</v>
      </c>
      <c r="D674" s="239">
        <v>15000013</v>
      </c>
      <c r="E674" s="239" t="s">
        <v>480</v>
      </c>
      <c r="F674" s="240">
        <v>2950</v>
      </c>
      <c r="G674" s="239" t="s">
        <v>511</v>
      </c>
      <c r="H674" s="239" t="s">
        <v>512</v>
      </c>
      <c r="I674" s="239" t="s">
        <v>513</v>
      </c>
      <c r="J674" s="239" t="s">
        <v>736</v>
      </c>
      <c r="K674" s="241">
        <f t="shared" si="10"/>
        <v>21.419354838709676</v>
      </c>
      <c r="L674" s="242">
        <v>46199</v>
      </c>
    </row>
    <row r="675" spans="2:12" x14ac:dyDescent="0.3">
      <c r="B675" s="238" t="s">
        <v>443</v>
      </c>
      <c r="C675" s="239" t="s">
        <v>510</v>
      </c>
      <c r="D675" s="239">
        <v>15000135</v>
      </c>
      <c r="E675" s="239" t="s">
        <v>340</v>
      </c>
      <c r="F675" s="240">
        <v>8400</v>
      </c>
      <c r="G675" s="239" t="s">
        <v>511</v>
      </c>
      <c r="H675" s="239" t="s">
        <v>512</v>
      </c>
      <c r="I675" s="239" t="s">
        <v>513</v>
      </c>
      <c r="J675" s="239" t="s">
        <v>700</v>
      </c>
      <c r="K675" s="241">
        <f t="shared" si="10"/>
        <v>21.225806451612904</v>
      </c>
      <c r="L675" s="242">
        <v>46193</v>
      </c>
    </row>
    <row r="676" spans="2:12" x14ac:dyDescent="0.3">
      <c r="B676" s="238" t="s">
        <v>462</v>
      </c>
      <c r="C676" s="239" t="s">
        <v>510</v>
      </c>
      <c r="D676" s="239">
        <v>15000021</v>
      </c>
      <c r="E676" s="239" t="s">
        <v>484</v>
      </c>
      <c r="F676" s="240">
        <v>3000</v>
      </c>
      <c r="G676" s="239" t="s">
        <v>511</v>
      </c>
      <c r="H676" s="239" t="s">
        <v>512</v>
      </c>
      <c r="I676" s="239" t="s">
        <v>513</v>
      </c>
      <c r="J676" s="239" t="s">
        <v>713</v>
      </c>
      <c r="K676" s="241">
        <f t="shared" si="10"/>
        <v>22.06451612903226</v>
      </c>
      <c r="L676" s="242">
        <v>46219</v>
      </c>
    </row>
    <row r="677" spans="2:12" x14ac:dyDescent="0.3">
      <c r="B677" s="238" t="s">
        <v>462</v>
      </c>
      <c r="C677" s="239" t="s">
        <v>510</v>
      </c>
      <c r="D677" s="239">
        <v>15000021</v>
      </c>
      <c r="E677" s="239" t="s">
        <v>484</v>
      </c>
      <c r="F677" s="240">
        <v>3000</v>
      </c>
      <c r="G677" s="239" t="s">
        <v>511</v>
      </c>
      <c r="H677" s="239" t="s">
        <v>512</v>
      </c>
      <c r="I677" s="239" t="s">
        <v>513</v>
      </c>
      <c r="J677" s="239" t="s">
        <v>713</v>
      </c>
      <c r="K677" s="241">
        <f t="shared" si="10"/>
        <v>22.06451612903226</v>
      </c>
      <c r="L677" s="242">
        <v>46219</v>
      </c>
    </row>
    <row r="678" spans="2:12" x14ac:dyDescent="0.3">
      <c r="B678" s="238" t="s">
        <v>443</v>
      </c>
      <c r="C678" s="239" t="s">
        <v>510</v>
      </c>
      <c r="D678" s="239">
        <v>15000089</v>
      </c>
      <c r="E678" s="239" t="s">
        <v>357</v>
      </c>
      <c r="F678" s="240">
        <v>900</v>
      </c>
      <c r="G678" s="239" t="s">
        <v>511</v>
      </c>
      <c r="H678" s="239" t="s">
        <v>512</v>
      </c>
      <c r="I678" s="239" t="s">
        <v>513</v>
      </c>
      <c r="J678" s="239" t="s">
        <v>715</v>
      </c>
      <c r="K678" s="241">
        <f t="shared" si="10"/>
        <v>21.838709677419356</v>
      </c>
      <c r="L678" s="242">
        <v>46212</v>
      </c>
    </row>
    <row r="679" spans="2:12" x14ac:dyDescent="0.3">
      <c r="B679" s="238" t="s">
        <v>443</v>
      </c>
      <c r="C679" s="239" t="s">
        <v>592</v>
      </c>
      <c r="D679" s="239">
        <v>15000200</v>
      </c>
      <c r="E679" s="239" t="s">
        <v>230</v>
      </c>
      <c r="F679" s="240">
        <v>4500</v>
      </c>
      <c r="G679" s="239" t="s">
        <v>511</v>
      </c>
      <c r="H679" s="239" t="s">
        <v>512</v>
      </c>
      <c r="I679" s="239" t="s">
        <v>513</v>
      </c>
      <c r="J679" s="239" t="s">
        <v>737</v>
      </c>
      <c r="K679" s="241">
        <f t="shared" si="10"/>
        <v>22.29032258064516</v>
      </c>
      <c r="L679" s="242">
        <v>46226</v>
      </c>
    </row>
    <row r="680" spans="2:12" x14ac:dyDescent="0.3">
      <c r="B680" s="238" t="s">
        <v>443</v>
      </c>
      <c r="C680" s="239" t="s">
        <v>592</v>
      </c>
      <c r="D680" s="239">
        <v>15000200</v>
      </c>
      <c r="E680" s="239" t="s">
        <v>230</v>
      </c>
      <c r="F680" s="240">
        <v>4500</v>
      </c>
      <c r="G680" s="239" t="s">
        <v>511</v>
      </c>
      <c r="H680" s="239" t="s">
        <v>512</v>
      </c>
      <c r="I680" s="239" t="s">
        <v>513</v>
      </c>
      <c r="J680" s="239" t="s">
        <v>737</v>
      </c>
      <c r="K680" s="241">
        <f t="shared" si="10"/>
        <v>22.29032258064516</v>
      </c>
      <c r="L680" s="242">
        <v>46226</v>
      </c>
    </row>
    <row r="681" spans="2:12" x14ac:dyDescent="0.3">
      <c r="B681" s="238" t="s">
        <v>462</v>
      </c>
      <c r="C681" s="239" t="s">
        <v>510</v>
      </c>
      <c r="D681" s="239">
        <v>15000028</v>
      </c>
      <c r="E681" s="239" t="s">
        <v>485</v>
      </c>
      <c r="F681" s="240">
        <v>3000</v>
      </c>
      <c r="G681" s="239" t="s">
        <v>511</v>
      </c>
      <c r="H681" s="239" t="s">
        <v>512</v>
      </c>
      <c r="I681" s="239" t="s">
        <v>513</v>
      </c>
      <c r="J681" s="239" t="s">
        <v>712</v>
      </c>
      <c r="K681" s="241">
        <f t="shared" si="10"/>
        <v>21.225806451612904</v>
      </c>
      <c r="L681" s="242">
        <v>46193</v>
      </c>
    </row>
    <row r="682" spans="2:12" x14ac:dyDescent="0.3">
      <c r="B682" s="238" t="s">
        <v>462</v>
      </c>
      <c r="C682" s="239" t="s">
        <v>510</v>
      </c>
      <c r="D682" s="239">
        <v>15000003</v>
      </c>
      <c r="E682" s="239" t="s">
        <v>469</v>
      </c>
      <c r="F682" s="240">
        <v>12600</v>
      </c>
      <c r="G682" s="239" t="s">
        <v>511</v>
      </c>
      <c r="H682" s="239" t="s">
        <v>512</v>
      </c>
      <c r="I682" s="239" t="s">
        <v>513</v>
      </c>
      <c r="J682" s="239" t="s">
        <v>738</v>
      </c>
      <c r="K682" s="241">
        <f t="shared" si="10"/>
        <v>22.483870967741936</v>
      </c>
      <c r="L682" s="242">
        <v>46232</v>
      </c>
    </row>
    <row r="683" spans="2:12" x14ac:dyDescent="0.3">
      <c r="B683" s="238" t="s">
        <v>462</v>
      </c>
      <c r="C683" s="239" t="s">
        <v>510</v>
      </c>
      <c r="D683" s="239">
        <v>15000423</v>
      </c>
      <c r="E683" s="239" t="s">
        <v>493</v>
      </c>
      <c r="F683" s="240">
        <v>24000</v>
      </c>
      <c r="G683" s="239" t="s">
        <v>511</v>
      </c>
      <c r="H683" s="239" t="s">
        <v>512</v>
      </c>
      <c r="I683" s="239" t="s">
        <v>513</v>
      </c>
      <c r="J683" s="239" t="s">
        <v>739</v>
      </c>
      <c r="K683" s="241">
        <f t="shared" si="10"/>
        <v>20.612903225806452</v>
      </c>
      <c r="L683" s="242">
        <v>46174</v>
      </c>
    </row>
    <row r="684" spans="2:12" x14ac:dyDescent="0.3">
      <c r="B684" s="238" t="s">
        <v>443</v>
      </c>
      <c r="C684" s="239" t="s">
        <v>510</v>
      </c>
      <c r="D684" s="239">
        <v>15000151</v>
      </c>
      <c r="E684" s="239" t="s">
        <v>402</v>
      </c>
      <c r="F684" s="240">
        <v>1440</v>
      </c>
      <c r="G684" s="239" t="s">
        <v>511</v>
      </c>
      <c r="H684" s="239" t="s">
        <v>512</v>
      </c>
      <c r="I684" s="239" t="s">
        <v>513</v>
      </c>
      <c r="J684" s="239" t="s">
        <v>726</v>
      </c>
      <c r="K684" s="241">
        <f t="shared" si="10"/>
        <v>22.032258064516128</v>
      </c>
      <c r="L684" s="242">
        <v>46218</v>
      </c>
    </row>
    <row r="685" spans="2:12" x14ac:dyDescent="0.3">
      <c r="B685" s="238" t="s">
        <v>462</v>
      </c>
      <c r="C685" s="239" t="s">
        <v>510</v>
      </c>
      <c r="D685" s="239">
        <v>15000021</v>
      </c>
      <c r="E685" s="239" t="s">
        <v>484</v>
      </c>
      <c r="F685" s="240">
        <v>3000</v>
      </c>
      <c r="G685" s="239" t="s">
        <v>511</v>
      </c>
      <c r="H685" s="239" t="s">
        <v>512</v>
      </c>
      <c r="I685" s="239" t="s">
        <v>513</v>
      </c>
      <c r="J685" s="239" t="s">
        <v>713</v>
      </c>
      <c r="K685" s="241">
        <f t="shared" si="10"/>
        <v>22.06451612903226</v>
      </c>
      <c r="L685" s="242">
        <v>46219</v>
      </c>
    </row>
    <row r="686" spans="2:12" x14ac:dyDescent="0.3">
      <c r="B686" s="238" t="s">
        <v>443</v>
      </c>
      <c r="C686" s="239" t="s">
        <v>592</v>
      </c>
      <c r="D686" s="239">
        <v>15000095</v>
      </c>
      <c r="E686" s="239" t="s">
        <v>346</v>
      </c>
      <c r="F686" s="240">
        <v>2200</v>
      </c>
      <c r="G686" s="239" t="s">
        <v>511</v>
      </c>
      <c r="H686" s="239" t="s">
        <v>512</v>
      </c>
      <c r="I686" s="239" t="s">
        <v>513</v>
      </c>
      <c r="J686" s="239" t="s">
        <v>740</v>
      </c>
      <c r="K686" s="241">
        <f t="shared" si="10"/>
        <v>18.096774193548388</v>
      </c>
      <c r="L686" s="242">
        <v>46096</v>
      </c>
    </row>
    <row r="687" spans="2:12" x14ac:dyDescent="0.3">
      <c r="B687" s="238" t="s">
        <v>443</v>
      </c>
      <c r="C687" s="239" t="s">
        <v>510</v>
      </c>
      <c r="D687" s="239">
        <v>15000094</v>
      </c>
      <c r="E687" s="239" t="s">
        <v>345</v>
      </c>
      <c r="F687" s="240">
        <v>11520</v>
      </c>
      <c r="G687" s="239" t="s">
        <v>511</v>
      </c>
      <c r="H687" s="239" t="s">
        <v>512</v>
      </c>
      <c r="I687" s="239" t="s">
        <v>513</v>
      </c>
      <c r="J687" s="239" t="s">
        <v>666</v>
      </c>
      <c r="K687" s="241">
        <f t="shared" si="10"/>
        <v>21.419354838709676</v>
      </c>
      <c r="L687" s="242">
        <v>46199</v>
      </c>
    </row>
    <row r="688" spans="2:12" x14ac:dyDescent="0.3">
      <c r="B688" s="238" t="s">
        <v>443</v>
      </c>
      <c r="C688" s="239" t="s">
        <v>510</v>
      </c>
      <c r="D688" s="239">
        <v>15000320</v>
      </c>
      <c r="E688" s="239" t="s">
        <v>403</v>
      </c>
      <c r="F688" s="240">
        <v>1440</v>
      </c>
      <c r="G688" s="239" t="s">
        <v>511</v>
      </c>
      <c r="H688" s="239" t="s">
        <v>512</v>
      </c>
      <c r="I688" s="239" t="s">
        <v>513</v>
      </c>
      <c r="J688" s="239" t="s">
        <v>741</v>
      </c>
      <c r="K688" s="241">
        <f t="shared" si="10"/>
        <v>20.225806451612904</v>
      </c>
      <c r="L688" s="242">
        <v>46162</v>
      </c>
    </row>
    <row r="689" spans="2:12" x14ac:dyDescent="0.3">
      <c r="B689" s="238" t="s">
        <v>443</v>
      </c>
      <c r="C689" s="239" t="s">
        <v>510</v>
      </c>
      <c r="D689" s="239">
        <v>15000094</v>
      </c>
      <c r="E689" s="239" t="s">
        <v>345</v>
      </c>
      <c r="F689" s="240">
        <v>11520</v>
      </c>
      <c r="G689" s="239" t="s">
        <v>511</v>
      </c>
      <c r="H689" s="239" t="s">
        <v>512</v>
      </c>
      <c r="I689" s="239" t="s">
        <v>513</v>
      </c>
      <c r="J689" s="239" t="s">
        <v>666</v>
      </c>
      <c r="K689" s="241">
        <f t="shared" si="10"/>
        <v>21.419354838709676</v>
      </c>
      <c r="L689" s="242">
        <v>46199</v>
      </c>
    </row>
    <row r="690" spans="2:12" x14ac:dyDescent="0.3">
      <c r="B690" s="238" t="s">
        <v>443</v>
      </c>
      <c r="C690" s="239" t="s">
        <v>510</v>
      </c>
      <c r="D690" s="239">
        <v>15000277</v>
      </c>
      <c r="E690" s="239" t="s">
        <v>293</v>
      </c>
      <c r="F690" s="240">
        <v>200</v>
      </c>
      <c r="G690" s="239" t="s">
        <v>511</v>
      </c>
      <c r="H690" s="239" t="s">
        <v>512</v>
      </c>
      <c r="I690" s="239" t="s">
        <v>513</v>
      </c>
      <c r="J690" s="239" t="s">
        <v>742</v>
      </c>
      <c r="K690" s="241">
        <f t="shared" si="10"/>
        <v>21.419354838709676</v>
      </c>
      <c r="L690" s="242">
        <v>46199</v>
      </c>
    </row>
    <row r="691" spans="2:12" x14ac:dyDescent="0.3">
      <c r="B691" s="238" t="s">
        <v>462</v>
      </c>
      <c r="C691" s="239" t="s">
        <v>510</v>
      </c>
      <c r="D691" s="239">
        <v>15000003</v>
      </c>
      <c r="E691" s="239" t="s">
        <v>469</v>
      </c>
      <c r="F691" s="240">
        <v>2400</v>
      </c>
      <c r="G691" s="239" t="s">
        <v>511</v>
      </c>
      <c r="H691" s="239" t="s">
        <v>512</v>
      </c>
      <c r="I691" s="239" t="s">
        <v>513</v>
      </c>
      <c r="J691" s="239" t="s">
        <v>706</v>
      </c>
      <c r="K691" s="241">
        <f t="shared" si="10"/>
        <v>22.322580645161292</v>
      </c>
      <c r="L691" s="242">
        <v>46227</v>
      </c>
    </row>
    <row r="692" spans="2:12" x14ac:dyDescent="0.3">
      <c r="B692" s="238" t="s">
        <v>443</v>
      </c>
      <c r="C692" s="239" t="s">
        <v>592</v>
      </c>
      <c r="D692" s="239">
        <v>15000200</v>
      </c>
      <c r="E692" s="239" t="s">
        <v>230</v>
      </c>
      <c r="F692" s="240">
        <v>3750</v>
      </c>
      <c r="G692" s="239" t="s">
        <v>511</v>
      </c>
      <c r="H692" s="239" t="s">
        <v>512</v>
      </c>
      <c r="I692" s="239" t="s">
        <v>513</v>
      </c>
      <c r="J692" s="239" t="s">
        <v>743</v>
      </c>
      <c r="K692" s="241">
        <f t="shared" si="10"/>
        <v>22.29032258064516</v>
      </c>
      <c r="L692" s="242">
        <v>46226</v>
      </c>
    </row>
    <row r="693" spans="2:12" x14ac:dyDescent="0.3">
      <c r="B693" s="238" t="s">
        <v>443</v>
      </c>
      <c r="C693" s="239" t="s">
        <v>592</v>
      </c>
      <c r="D693" s="239">
        <v>15000200</v>
      </c>
      <c r="E693" s="239" t="s">
        <v>230</v>
      </c>
      <c r="F693" s="240">
        <v>4500</v>
      </c>
      <c r="G693" s="239" t="s">
        <v>511</v>
      </c>
      <c r="H693" s="239" t="s">
        <v>512</v>
      </c>
      <c r="I693" s="239" t="s">
        <v>513</v>
      </c>
      <c r="J693" s="239" t="s">
        <v>744</v>
      </c>
      <c r="K693" s="241">
        <f t="shared" si="10"/>
        <v>22.29032258064516</v>
      </c>
      <c r="L693" s="242">
        <v>46226</v>
      </c>
    </row>
    <row r="694" spans="2:12" x14ac:dyDescent="0.3">
      <c r="B694" s="238" t="s">
        <v>462</v>
      </c>
      <c r="C694" s="239" t="s">
        <v>510</v>
      </c>
      <c r="D694" s="239">
        <v>15000028</v>
      </c>
      <c r="E694" s="239" t="s">
        <v>485</v>
      </c>
      <c r="F694" s="240">
        <v>3000</v>
      </c>
      <c r="G694" s="239" t="s">
        <v>511</v>
      </c>
      <c r="H694" s="239" t="s">
        <v>512</v>
      </c>
      <c r="I694" s="239" t="s">
        <v>513</v>
      </c>
      <c r="J694" s="239" t="s">
        <v>712</v>
      </c>
      <c r="K694" s="241">
        <f t="shared" si="10"/>
        <v>21.225806451612904</v>
      </c>
      <c r="L694" s="242">
        <v>46193</v>
      </c>
    </row>
    <row r="695" spans="2:12" x14ac:dyDescent="0.3">
      <c r="B695" s="238" t="s">
        <v>462</v>
      </c>
      <c r="C695" s="239" t="s">
        <v>510</v>
      </c>
      <c r="D695" s="239">
        <v>15000011</v>
      </c>
      <c r="E695" s="239" t="s">
        <v>477</v>
      </c>
      <c r="F695" s="240">
        <v>4000</v>
      </c>
      <c r="G695" s="239" t="s">
        <v>511</v>
      </c>
      <c r="H695" s="239" t="s">
        <v>512</v>
      </c>
      <c r="I695" s="239" t="s">
        <v>513</v>
      </c>
      <c r="J695" s="239" t="s">
        <v>745</v>
      </c>
      <c r="K695" s="241">
        <f t="shared" si="10"/>
        <v>17.35483870967742</v>
      </c>
      <c r="L695" s="242">
        <v>46073</v>
      </c>
    </row>
    <row r="696" spans="2:12" x14ac:dyDescent="0.3">
      <c r="B696" s="238" t="s">
        <v>443</v>
      </c>
      <c r="C696" s="239" t="s">
        <v>510</v>
      </c>
      <c r="D696" s="239">
        <v>15000090</v>
      </c>
      <c r="E696" s="239" t="s">
        <v>338</v>
      </c>
      <c r="F696" s="240">
        <v>1800</v>
      </c>
      <c r="G696" s="239" t="s">
        <v>511</v>
      </c>
      <c r="H696" s="239" t="s">
        <v>512</v>
      </c>
      <c r="I696" s="239" t="s">
        <v>513</v>
      </c>
      <c r="J696" s="239" t="s">
        <v>732</v>
      </c>
      <c r="K696" s="241">
        <f t="shared" si="10"/>
        <v>22.096774193548388</v>
      </c>
      <c r="L696" s="242">
        <v>46220</v>
      </c>
    </row>
    <row r="697" spans="2:12" x14ac:dyDescent="0.3">
      <c r="B697" s="238" t="s">
        <v>443</v>
      </c>
      <c r="C697" s="239" t="s">
        <v>592</v>
      </c>
      <c r="D697" s="239">
        <v>15000095</v>
      </c>
      <c r="E697" s="239" t="s">
        <v>346</v>
      </c>
      <c r="F697" s="240">
        <v>7200</v>
      </c>
      <c r="G697" s="239" t="s">
        <v>511</v>
      </c>
      <c r="H697" s="239" t="s">
        <v>512</v>
      </c>
      <c r="I697" s="239" t="s">
        <v>513</v>
      </c>
      <c r="J697" s="239" t="s">
        <v>707</v>
      </c>
      <c r="K697" s="241">
        <f t="shared" si="10"/>
        <v>22.096774193548388</v>
      </c>
      <c r="L697" s="242">
        <v>46220</v>
      </c>
    </row>
    <row r="698" spans="2:12" x14ac:dyDescent="0.3">
      <c r="B698" s="238" t="s">
        <v>443</v>
      </c>
      <c r="C698" s="239" t="s">
        <v>592</v>
      </c>
      <c r="D698" s="239">
        <v>15000095</v>
      </c>
      <c r="E698" s="239" t="s">
        <v>346</v>
      </c>
      <c r="F698" s="240">
        <v>7200</v>
      </c>
      <c r="G698" s="239" t="s">
        <v>511</v>
      </c>
      <c r="H698" s="239" t="s">
        <v>512</v>
      </c>
      <c r="I698" s="239" t="s">
        <v>513</v>
      </c>
      <c r="J698" s="239" t="s">
        <v>707</v>
      </c>
      <c r="K698" s="241">
        <f t="shared" si="10"/>
        <v>22.096774193548388</v>
      </c>
      <c r="L698" s="242">
        <v>46220</v>
      </c>
    </row>
    <row r="699" spans="2:12" x14ac:dyDescent="0.3">
      <c r="B699" s="238" t="s">
        <v>462</v>
      </c>
      <c r="C699" s="239" t="s">
        <v>510</v>
      </c>
      <c r="D699" s="239">
        <v>15000003</v>
      </c>
      <c r="E699" s="239" t="s">
        <v>469</v>
      </c>
      <c r="F699" s="240">
        <v>12600</v>
      </c>
      <c r="G699" s="239" t="s">
        <v>511</v>
      </c>
      <c r="H699" s="239" t="s">
        <v>512</v>
      </c>
      <c r="I699" s="239" t="s">
        <v>513</v>
      </c>
      <c r="J699" s="239" t="s">
        <v>738</v>
      </c>
      <c r="K699" s="241">
        <f t="shared" si="10"/>
        <v>22.483870967741936</v>
      </c>
      <c r="L699" s="242">
        <v>46232</v>
      </c>
    </row>
    <row r="700" spans="2:12" x14ac:dyDescent="0.3">
      <c r="B700" s="238" t="s">
        <v>443</v>
      </c>
      <c r="C700" s="239" t="s">
        <v>510</v>
      </c>
      <c r="D700" s="239">
        <v>15000092</v>
      </c>
      <c r="E700" s="239" t="s">
        <v>455</v>
      </c>
      <c r="F700" s="240">
        <v>4000</v>
      </c>
      <c r="G700" s="239" t="s">
        <v>511</v>
      </c>
      <c r="H700" s="239" t="s">
        <v>512</v>
      </c>
      <c r="I700" s="239" t="s">
        <v>513</v>
      </c>
      <c r="J700" s="239" t="s">
        <v>746</v>
      </c>
      <c r="K700" s="241">
        <f t="shared" si="10"/>
        <v>21.677419354838708</v>
      </c>
      <c r="L700" s="242">
        <v>46207</v>
      </c>
    </row>
    <row r="701" spans="2:12" x14ac:dyDescent="0.3">
      <c r="B701" s="238" t="s">
        <v>443</v>
      </c>
      <c r="C701" s="239" t="s">
        <v>510</v>
      </c>
      <c r="D701" s="239">
        <v>15000092</v>
      </c>
      <c r="E701" s="239" t="s">
        <v>455</v>
      </c>
      <c r="F701" s="240">
        <v>4400</v>
      </c>
      <c r="G701" s="239" t="s">
        <v>511</v>
      </c>
      <c r="H701" s="239" t="s">
        <v>512</v>
      </c>
      <c r="I701" s="239" t="s">
        <v>513</v>
      </c>
      <c r="J701" s="239" t="s">
        <v>692</v>
      </c>
      <c r="K701" s="241">
        <f t="shared" si="10"/>
        <v>22.129032258064516</v>
      </c>
      <c r="L701" s="242">
        <v>46221</v>
      </c>
    </row>
    <row r="702" spans="2:12" x14ac:dyDescent="0.3">
      <c r="B702" s="238" t="s">
        <v>443</v>
      </c>
      <c r="C702" s="239" t="s">
        <v>510</v>
      </c>
      <c r="D702" s="239">
        <v>15000392</v>
      </c>
      <c r="E702" s="239" t="s">
        <v>430</v>
      </c>
      <c r="F702" s="240">
        <v>7200</v>
      </c>
      <c r="G702" s="239" t="s">
        <v>511</v>
      </c>
      <c r="H702" s="239" t="s">
        <v>512</v>
      </c>
      <c r="I702" s="239" t="s">
        <v>513</v>
      </c>
      <c r="J702" s="239" t="s">
        <v>747</v>
      </c>
      <c r="K702" s="241">
        <f t="shared" si="10"/>
        <v>22.322580645161292</v>
      </c>
      <c r="L702" s="242">
        <v>46227</v>
      </c>
    </row>
    <row r="703" spans="2:12" x14ac:dyDescent="0.3">
      <c r="B703" s="238" t="s">
        <v>443</v>
      </c>
      <c r="C703" s="239" t="s">
        <v>510</v>
      </c>
      <c r="D703" s="239">
        <v>15000151</v>
      </c>
      <c r="E703" s="239" t="s">
        <v>402</v>
      </c>
      <c r="F703" s="240">
        <v>1440</v>
      </c>
      <c r="G703" s="239" t="s">
        <v>511</v>
      </c>
      <c r="H703" s="239" t="s">
        <v>512</v>
      </c>
      <c r="I703" s="239" t="s">
        <v>513</v>
      </c>
      <c r="J703" s="239" t="s">
        <v>735</v>
      </c>
      <c r="K703" s="241">
        <f t="shared" si="10"/>
        <v>22.032258064516128</v>
      </c>
      <c r="L703" s="242">
        <v>46218</v>
      </c>
    </row>
    <row r="704" spans="2:12" x14ac:dyDescent="0.3">
      <c r="B704" s="238" t="s">
        <v>443</v>
      </c>
      <c r="C704" s="239" t="s">
        <v>592</v>
      </c>
      <c r="D704" s="239">
        <v>15000200</v>
      </c>
      <c r="E704" s="239" t="s">
        <v>230</v>
      </c>
      <c r="F704" s="240">
        <v>4500</v>
      </c>
      <c r="G704" s="239" t="s">
        <v>511</v>
      </c>
      <c r="H704" s="239" t="s">
        <v>512</v>
      </c>
      <c r="I704" s="239" t="s">
        <v>513</v>
      </c>
      <c r="J704" s="239" t="s">
        <v>744</v>
      </c>
      <c r="K704" s="241">
        <f t="shared" si="10"/>
        <v>22.29032258064516</v>
      </c>
      <c r="L704" s="242">
        <v>46226</v>
      </c>
    </row>
    <row r="705" spans="2:12" x14ac:dyDescent="0.3">
      <c r="B705" s="238" t="s">
        <v>443</v>
      </c>
      <c r="C705" s="239" t="s">
        <v>592</v>
      </c>
      <c r="D705" s="239">
        <v>15000200</v>
      </c>
      <c r="E705" s="239" t="s">
        <v>230</v>
      </c>
      <c r="F705" s="240">
        <v>4500</v>
      </c>
      <c r="G705" s="239" t="s">
        <v>511</v>
      </c>
      <c r="H705" s="239" t="s">
        <v>512</v>
      </c>
      <c r="I705" s="239" t="s">
        <v>513</v>
      </c>
      <c r="J705" s="239" t="s">
        <v>744</v>
      </c>
      <c r="K705" s="241">
        <f t="shared" si="10"/>
        <v>22.29032258064516</v>
      </c>
      <c r="L705" s="242">
        <v>46226</v>
      </c>
    </row>
    <row r="706" spans="2:12" x14ac:dyDescent="0.3">
      <c r="B706" s="238" t="s">
        <v>443</v>
      </c>
      <c r="C706" s="239" t="s">
        <v>510</v>
      </c>
      <c r="D706" s="239">
        <v>15000094</v>
      </c>
      <c r="E706" s="239" t="s">
        <v>345</v>
      </c>
      <c r="F706" s="240">
        <v>11520</v>
      </c>
      <c r="G706" s="239" t="s">
        <v>511</v>
      </c>
      <c r="H706" s="239" t="s">
        <v>512</v>
      </c>
      <c r="I706" s="239" t="s">
        <v>513</v>
      </c>
      <c r="J706" s="239" t="s">
        <v>666</v>
      </c>
      <c r="K706" s="241">
        <f t="shared" si="10"/>
        <v>21.419354838709676</v>
      </c>
      <c r="L706" s="242">
        <v>46199</v>
      </c>
    </row>
    <row r="707" spans="2:12" x14ac:dyDescent="0.3">
      <c r="B707" s="238" t="s">
        <v>443</v>
      </c>
      <c r="C707" s="239" t="s">
        <v>510</v>
      </c>
      <c r="D707" s="239">
        <v>15000090</v>
      </c>
      <c r="E707" s="239" t="s">
        <v>338</v>
      </c>
      <c r="F707" s="240">
        <v>1800</v>
      </c>
      <c r="G707" s="239" t="s">
        <v>511</v>
      </c>
      <c r="H707" s="239" t="s">
        <v>512</v>
      </c>
      <c r="I707" s="239" t="s">
        <v>513</v>
      </c>
      <c r="J707" s="239" t="s">
        <v>748</v>
      </c>
      <c r="K707" s="241">
        <f t="shared" si="10"/>
        <v>20.677419354838708</v>
      </c>
      <c r="L707" s="242">
        <v>46176</v>
      </c>
    </row>
    <row r="708" spans="2:12" x14ac:dyDescent="0.3">
      <c r="B708" s="238" t="s">
        <v>462</v>
      </c>
      <c r="C708" s="239" t="s">
        <v>510</v>
      </c>
      <c r="D708" s="239">
        <v>15000011</v>
      </c>
      <c r="E708" s="239" t="s">
        <v>477</v>
      </c>
      <c r="F708" s="240">
        <v>4000</v>
      </c>
      <c r="G708" s="239" t="s">
        <v>511</v>
      </c>
      <c r="H708" s="239" t="s">
        <v>512</v>
      </c>
      <c r="I708" s="239" t="s">
        <v>513</v>
      </c>
      <c r="J708" s="239" t="s">
        <v>745</v>
      </c>
      <c r="K708" s="241">
        <f t="shared" ref="K708:K771" si="11">(L708-$L$1)/31</f>
        <v>17.35483870967742</v>
      </c>
      <c r="L708" s="242">
        <v>46073</v>
      </c>
    </row>
    <row r="709" spans="2:12" x14ac:dyDescent="0.3">
      <c r="B709" s="238" t="s">
        <v>443</v>
      </c>
      <c r="C709" s="239" t="s">
        <v>510</v>
      </c>
      <c r="D709" s="239">
        <v>15000392</v>
      </c>
      <c r="E709" s="239" t="s">
        <v>430</v>
      </c>
      <c r="F709" s="240">
        <v>7200</v>
      </c>
      <c r="G709" s="239" t="s">
        <v>511</v>
      </c>
      <c r="H709" s="239" t="s">
        <v>512</v>
      </c>
      <c r="I709" s="239" t="s">
        <v>513</v>
      </c>
      <c r="J709" s="239" t="s">
        <v>687</v>
      </c>
      <c r="K709" s="241">
        <f t="shared" si="11"/>
        <v>22.322580645161292</v>
      </c>
      <c r="L709" s="242">
        <v>46227</v>
      </c>
    </row>
    <row r="710" spans="2:12" x14ac:dyDescent="0.3">
      <c r="B710" s="238" t="s">
        <v>462</v>
      </c>
      <c r="C710" s="239" t="s">
        <v>510</v>
      </c>
      <c r="D710" s="239">
        <v>15000011</v>
      </c>
      <c r="E710" s="239" t="s">
        <v>477</v>
      </c>
      <c r="F710" s="240">
        <v>4000</v>
      </c>
      <c r="G710" s="239" t="s">
        <v>511</v>
      </c>
      <c r="H710" s="239" t="s">
        <v>512</v>
      </c>
      <c r="I710" s="239" t="s">
        <v>513</v>
      </c>
      <c r="J710" s="239" t="s">
        <v>749</v>
      </c>
      <c r="K710" s="241">
        <f t="shared" si="11"/>
        <v>19.161290322580644</v>
      </c>
      <c r="L710" s="242">
        <v>46129</v>
      </c>
    </row>
    <row r="711" spans="2:12" x14ac:dyDescent="0.3">
      <c r="B711" s="238" t="s">
        <v>443</v>
      </c>
      <c r="C711" s="239" t="s">
        <v>592</v>
      </c>
      <c r="D711" s="239">
        <v>15000095</v>
      </c>
      <c r="E711" s="239" t="s">
        <v>346</v>
      </c>
      <c r="F711" s="240">
        <v>7200</v>
      </c>
      <c r="G711" s="239" t="s">
        <v>511</v>
      </c>
      <c r="H711" s="239" t="s">
        <v>512</v>
      </c>
      <c r="I711" s="239" t="s">
        <v>513</v>
      </c>
      <c r="J711" s="239" t="s">
        <v>707</v>
      </c>
      <c r="K711" s="241">
        <f t="shared" si="11"/>
        <v>22.096774193548388</v>
      </c>
      <c r="L711" s="242">
        <v>46220</v>
      </c>
    </row>
    <row r="712" spans="2:12" x14ac:dyDescent="0.3">
      <c r="B712" s="238" t="s">
        <v>443</v>
      </c>
      <c r="C712" s="239" t="s">
        <v>592</v>
      </c>
      <c r="D712" s="239">
        <v>15000095</v>
      </c>
      <c r="E712" s="239" t="s">
        <v>346</v>
      </c>
      <c r="F712" s="240">
        <v>7200</v>
      </c>
      <c r="G712" s="239" t="s">
        <v>511</v>
      </c>
      <c r="H712" s="239" t="s">
        <v>512</v>
      </c>
      <c r="I712" s="239" t="s">
        <v>513</v>
      </c>
      <c r="J712" s="239" t="s">
        <v>750</v>
      </c>
      <c r="K712" s="241">
        <f t="shared" si="11"/>
        <v>22.096774193548388</v>
      </c>
      <c r="L712" s="242">
        <v>46220</v>
      </c>
    </row>
    <row r="713" spans="2:12" x14ac:dyDescent="0.3">
      <c r="B713" s="238" t="s">
        <v>443</v>
      </c>
      <c r="C713" s="239" t="s">
        <v>510</v>
      </c>
      <c r="D713" s="239">
        <v>15000320</v>
      </c>
      <c r="E713" s="239" t="s">
        <v>403</v>
      </c>
      <c r="F713" s="240">
        <v>1440</v>
      </c>
      <c r="G713" s="239" t="s">
        <v>511</v>
      </c>
      <c r="H713" s="239" t="s">
        <v>512</v>
      </c>
      <c r="I713" s="239" t="s">
        <v>513</v>
      </c>
      <c r="J713" s="239" t="s">
        <v>730</v>
      </c>
      <c r="K713" s="241">
        <f t="shared" si="11"/>
        <v>22.129032258064516</v>
      </c>
      <c r="L713" s="242">
        <v>46221</v>
      </c>
    </row>
    <row r="714" spans="2:12" x14ac:dyDescent="0.3">
      <c r="B714" s="238" t="s">
        <v>443</v>
      </c>
      <c r="C714" s="239" t="s">
        <v>510</v>
      </c>
      <c r="D714" s="239">
        <v>15000151</v>
      </c>
      <c r="E714" s="239" t="s">
        <v>402</v>
      </c>
      <c r="F714" s="240">
        <v>1440</v>
      </c>
      <c r="G714" s="239" t="s">
        <v>511</v>
      </c>
      <c r="H714" s="239" t="s">
        <v>512</v>
      </c>
      <c r="I714" s="239" t="s">
        <v>513</v>
      </c>
      <c r="J714" s="239" t="s">
        <v>726</v>
      </c>
      <c r="K714" s="241">
        <f t="shared" si="11"/>
        <v>22.032258064516128</v>
      </c>
      <c r="L714" s="242">
        <v>46218</v>
      </c>
    </row>
    <row r="715" spans="2:12" x14ac:dyDescent="0.3">
      <c r="B715" s="238" t="s">
        <v>443</v>
      </c>
      <c r="C715" s="239" t="s">
        <v>510</v>
      </c>
      <c r="D715" s="239">
        <v>15000135</v>
      </c>
      <c r="E715" s="239" t="s">
        <v>340</v>
      </c>
      <c r="F715" s="240">
        <v>8400</v>
      </c>
      <c r="G715" s="239" t="s">
        <v>511</v>
      </c>
      <c r="H715" s="239" t="s">
        <v>512</v>
      </c>
      <c r="I715" s="239" t="s">
        <v>513</v>
      </c>
      <c r="J715" s="239" t="s">
        <v>719</v>
      </c>
      <c r="K715" s="241">
        <f t="shared" si="11"/>
        <v>21.129032258064516</v>
      </c>
      <c r="L715" s="242">
        <v>46190</v>
      </c>
    </row>
    <row r="716" spans="2:12" x14ac:dyDescent="0.3">
      <c r="B716" s="238" t="s">
        <v>443</v>
      </c>
      <c r="C716" s="239" t="s">
        <v>510</v>
      </c>
      <c r="D716" s="239">
        <v>15000151</v>
      </c>
      <c r="E716" s="239" t="s">
        <v>402</v>
      </c>
      <c r="F716" s="240">
        <v>1440</v>
      </c>
      <c r="G716" s="239" t="s">
        <v>511</v>
      </c>
      <c r="H716" s="239" t="s">
        <v>512</v>
      </c>
      <c r="I716" s="239" t="s">
        <v>513</v>
      </c>
      <c r="J716" s="239" t="s">
        <v>726</v>
      </c>
      <c r="K716" s="241">
        <f t="shared" si="11"/>
        <v>22.032258064516128</v>
      </c>
      <c r="L716" s="242">
        <v>46218</v>
      </c>
    </row>
    <row r="717" spans="2:12" x14ac:dyDescent="0.3">
      <c r="B717" s="238" t="s">
        <v>443</v>
      </c>
      <c r="C717" s="239" t="s">
        <v>592</v>
      </c>
      <c r="D717" s="239">
        <v>15000200</v>
      </c>
      <c r="E717" s="239" t="s">
        <v>230</v>
      </c>
      <c r="F717" s="240">
        <v>450</v>
      </c>
      <c r="G717" s="239" t="s">
        <v>511</v>
      </c>
      <c r="H717" s="239" t="s">
        <v>512</v>
      </c>
      <c r="I717" s="239" t="s">
        <v>513</v>
      </c>
      <c r="J717" s="239" t="s">
        <v>744</v>
      </c>
      <c r="K717" s="241">
        <f t="shared" si="11"/>
        <v>22.29032258064516</v>
      </c>
      <c r="L717" s="242">
        <v>46226</v>
      </c>
    </row>
    <row r="718" spans="2:12" x14ac:dyDescent="0.3">
      <c r="B718" s="238" t="s">
        <v>443</v>
      </c>
      <c r="C718" s="239" t="s">
        <v>592</v>
      </c>
      <c r="D718" s="239">
        <v>15000200</v>
      </c>
      <c r="E718" s="239" t="s">
        <v>230</v>
      </c>
      <c r="F718" s="240">
        <v>800</v>
      </c>
      <c r="G718" s="239" t="s">
        <v>511</v>
      </c>
      <c r="H718" s="239" t="s">
        <v>512</v>
      </c>
      <c r="I718" s="239" t="s">
        <v>513</v>
      </c>
      <c r="J718" s="239" t="s">
        <v>737</v>
      </c>
      <c r="K718" s="241">
        <f t="shared" si="11"/>
        <v>22.29032258064516</v>
      </c>
      <c r="L718" s="242">
        <v>46226</v>
      </c>
    </row>
    <row r="719" spans="2:12" x14ac:dyDescent="0.3">
      <c r="B719" s="238" t="s">
        <v>462</v>
      </c>
      <c r="C719" s="239" t="s">
        <v>510</v>
      </c>
      <c r="D719" s="239">
        <v>15000013</v>
      </c>
      <c r="E719" s="239" t="s">
        <v>480</v>
      </c>
      <c r="F719" s="240">
        <v>3000</v>
      </c>
      <c r="G719" s="239" t="s">
        <v>511</v>
      </c>
      <c r="H719" s="239" t="s">
        <v>512</v>
      </c>
      <c r="I719" s="239" t="s">
        <v>513</v>
      </c>
      <c r="J719" s="239" t="s">
        <v>736</v>
      </c>
      <c r="K719" s="241">
        <f t="shared" si="11"/>
        <v>21.419354838709676</v>
      </c>
      <c r="L719" s="242">
        <v>46199</v>
      </c>
    </row>
    <row r="720" spans="2:12" x14ac:dyDescent="0.3">
      <c r="B720" s="238" t="s">
        <v>443</v>
      </c>
      <c r="C720" s="239" t="s">
        <v>510</v>
      </c>
      <c r="D720" s="239">
        <v>15000094</v>
      </c>
      <c r="E720" s="239" t="s">
        <v>345</v>
      </c>
      <c r="F720" s="240">
        <v>1440</v>
      </c>
      <c r="G720" s="239" t="s">
        <v>511</v>
      </c>
      <c r="H720" s="239" t="s">
        <v>512</v>
      </c>
      <c r="I720" s="239" t="s">
        <v>513</v>
      </c>
      <c r="J720" s="239" t="s">
        <v>751</v>
      </c>
      <c r="K720" s="241">
        <f t="shared" si="11"/>
        <v>21.193548387096776</v>
      </c>
      <c r="L720" s="242">
        <v>46192</v>
      </c>
    </row>
    <row r="721" spans="2:12" x14ac:dyDescent="0.3">
      <c r="B721" s="238" t="s">
        <v>443</v>
      </c>
      <c r="C721" s="239" t="s">
        <v>510</v>
      </c>
      <c r="D721" s="239">
        <v>15000095</v>
      </c>
      <c r="E721" s="239" t="s">
        <v>346</v>
      </c>
      <c r="F721" s="240">
        <v>7200</v>
      </c>
      <c r="G721" s="239" t="s">
        <v>511</v>
      </c>
      <c r="H721" s="239" t="s">
        <v>512</v>
      </c>
      <c r="I721" s="239" t="s">
        <v>513</v>
      </c>
      <c r="J721" s="239" t="s">
        <v>707</v>
      </c>
      <c r="K721" s="241">
        <f t="shared" si="11"/>
        <v>22.096774193548388</v>
      </c>
      <c r="L721" s="242">
        <v>46220</v>
      </c>
    </row>
    <row r="722" spans="2:12" x14ac:dyDescent="0.3">
      <c r="B722" s="238" t="s">
        <v>443</v>
      </c>
      <c r="C722" s="239" t="s">
        <v>510</v>
      </c>
      <c r="D722" s="239">
        <v>15000151</v>
      </c>
      <c r="E722" s="239" t="s">
        <v>402</v>
      </c>
      <c r="F722" s="240">
        <v>1440</v>
      </c>
      <c r="G722" s="239" t="s">
        <v>511</v>
      </c>
      <c r="H722" s="239" t="s">
        <v>512</v>
      </c>
      <c r="I722" s="239" t="s">
        <v>513</v>
      </c>
      <c r="J722" s="239" t="s">
        <v>735</v>
      </c>
      <c r="K722" s="241">
        <f t="shared" si="11"/>
        <v>22.032258064516128</v>
      </c>
      <c r="L722" s="242">
        <v>46218</v>
      </c>
    </row>
    <row r="723" spans="2:12" x14ac:dyDescent="0.3">
      <c r="B723" s="238" t="s">
        <v>443</v>
      </c>
      <c r="C723" s="239" t="s">
        <v>592</v>
      </c>
      <c r="D723" s="239">
        <v>15000095</v>
      </c>
      <c r="E723" s="239" t="s">
        <v>346</v>
      </c>
      <c r="F723" s="240">
        <v>7200</v>
      </c>
      <c r="G723" s="239" t="s">
        <v>511</v>
      </c>
      <c r="H723" s="239" t="s">
        <v>512</v>
      </c>
      <c r="I723" s="239" t="s">
        <v>513</v>
      </c>
      <c r="J723" s="239" t="s">
        <v>750</v>
      </c>
      <c r="K723" s="241">
        <f t="shared" si="11"/>
        <v>22.096774193548388</v>
      </c>
      <c r="L723" s="242">
        <v>46220</v>
      </c>
    </row>
    <row r="724" spans="2:12" x14ac:dyDescent="0.3">
      <c r="B724" s="238" t="s">
        <v>443</v>
      </c>
      <c r="C724" s="239" t="s">
        <v>592</v>
      </c>
      <c r="D724" s="239">
        <v>15000095</v>
      </c>
      <c r="E724" s="239" t="s">
        <v>346</v>
      </c>
      <c r="F724" s="240">
        <v>7200</v>
      </c>
      <c r="G724" s="239" t="s">
        <v>511</v>
      </c>
      <c r="H724" s="239" t="s">
        <v>512</v>
      </c>
      <c r="I724" s="239" t="s">
        <v>513</v>
      </c>
      <c r="J724" s="239" t="s">
        <v>750</v>
      </c>
      <c r="K724" s="241">
        <f t="shared" si="11"/>
        <v>22.096774193548388</v>
      </c>
      <c r="L724" s="242">
        <v>46220</v>
      </c>
    </row>
    <row r="725" spans="2:12" x14ac:dyDescent="0.3">
      <c r="B725" s="238" t="s">
        <v>443</v>
      </c>
      <c r="C725" s="239" t="s">
        <v>510</v>
      </c>
      <c r="D725" s="239">
        <v>15000090</v>
      </c>
      <c r="E725" s="239" t="s">
        <v>338</v>
      </c>
      <c r="F725" s="240">
        <v>1800</v>
      </c>
      <c r="G725" s="239" t="s">
        <v>511</v>
      </c>
      <c r="H725" s="239" t="s">
        <v>512</v>
      </c>
      <c r="I725" s="239" t="s">
        <v>513</v>
      </c>
      <c r="J725" s="239" t="s">
        <v>732</v>
      </c>
      <c r="K725" s="241">
        <f t="shared" si="11"/>
        <v>22.096774193548388</v>
      </c>
      <c r="L725" s="242">
        <v>46220</v>
      </c>
    </row>
    <row r="726" spans="2:12" x14ac:dyDescent="0.3">
      <c r="B726" s="238" t="s">
        <v>462</v>
      </c>
      <c r="C726" s="239" t="s">
        <v>510</v>
      </c>
      <c r="D726" s="239">
        <v>15000021</v>
      </c>
      <c r="E726" s="239" t="s">
        <v>484</v>
      </c>
      <c r="F726" s="240">
        <v>3000</v>
      </c>
      <c r="G726" s="239" t="s">
        <v>511</v>
      </c>
      <c r="H726" s="239" t="s">
        <v>512</v>
      </c>
      <c r="I726" s="239" t="s">
        <v>513</v>
      </c>
      <c r="J726" s="239" t="s">
        <v>713</v>
      </c>
      <c r="K726" s="241">
        <f t="shared" si="11"/>
        <v>22.06451612903226</v>
      </c>
      <c r="L726" s="242">
        <v>46219</v>
      </c>
    </row>
    <row r="727" spans="2:12" x14ac:dyDescent="0.3">
      <c r="B727" s="238" t="s">
        <v>443</v>
      </c>
      <c r="C727" s="239" t="s">
        <v>510</v>
      </c>
      <c r="D727" s="239">
        <v>15000090</v>
      </c>
      <c r="E727" s="239" t="s">
        <v>338</v>
      </c>
      <c r="F727" s="240">
        <v>1800</v>
      </c>
      <c r="G727" s="239" t="s">
        <v>511</v>
      </c>
      <c r="H727" s="239" t="s">
        <v>512</v>
      </c>
      <c r="I727" s="239" t="s">
        <v>513</v>
      </c>
      <c r="J727" s="239" t="s">
        <v>748</v>
      </c>
      <c r="K727" s="241">
        <f t="shared" si="11"/>
        <v>20.677419354838708</v>
      </c>
      <c r="L727" s="242">
        <v>46176</v>
      </c>
    </row>
    <row r="728" spans="2:12" x14ac:dyDescent="0.3">
      <c r="B728" s="238" t="s">
        <v>443</v>
      </c>
      <c r="C728" s="239" t="s">
        <v>510</v>
      </c>
      <c r="D728" s="239">
        <v>15000392</v>
      </c>
      <c r="E728" s="239" t="s">
        <v>430</v>
      </c>
      <c r="F728" s="240">
        <v>7200</v>
      </c>
      <c r="G728" s="239" t="s">
        <v>511</v>
      </c>
      <c r="H728" s="239" t="s">
        <v>512</v>
      </c>
      <c r="I728" s="239" t="s">
        <v>513</v>
      </c>
      <c r="J728" s="239" t="s">
        <v>687</v>
      </c>
      <c r="K728" s="241">
        <f t="shared" si="11"/>
        <v>22.322580645161292</v>
      </c>
      <c r="L728" s="242">
        <v>46227</v>
      </c>
    </row>
    <row r="729" spans="2:12" x14ac:dyDescent="0.3">
      <c r="B729" s="238" t="s">
        <v>443</v>
      </c>
      <c r="C729" s="239" t="s">
        <v>592</v>
      </c>
      <c r="D729" s="239">
        <v>15000200</v>
      </c>
      <c r="E729" s="239" t="s">
        <v>230</v>
      </c>
      <c r="F729" s="240">
        <v>4500</v>
      </c>
      <c r="G729" s="239" t="s">
        <v>511</v>
      </c>
      <c r="H729" s="239" t="s">
        <v>512</v>
      </c>
      <c r="I729" s="239" t="s">
        <v>513</v>
      </c>
      <c r="J729" s="239" t="s">
        <v>576</v>
      </c>
      <c r="K729" s="241">
        <f t="shared" si="11"/>
        <v>22.29032258064516</v>
      </c>
      <c r="L729" s="242">
        <v>46226</v>
      </c>
    </row>
    <row r="730" spans="2:12" x14ac:dyDescent="0.3">
      <c r="B730" s="238" t="s">
        <v>443</v>
      </c>
      <c r="C730" s="239" t="s">
        <v>592</v>
      </c>
      <c r="D730" s="239">
        <v>15000200</v>
      </c>
      <c r="E730" s="239" t="s">
        <v>230</v>
      </c>
      <c r="F730" s="240">
        <v>4500</v>
      </c>
      <c r="G730" s="239" t="s">
        <v>511</v>
      </c>
      <c r="H730" s="239" t="s">
        <v>512</v>
      </c>
      <c r="I730" s="239" t="s">
        <v>513</v>
      </c>
      <c r="J730" s="239" t="s">
        <v>576</v>
      </c>
      <c r="K730" s="241">
        <f t="shared" si="11"/>
        <v>22.29032258064516</v>
      </c>
      <c r="L730" s="242">
        <v>46226</v>
      </c>
    </row>
    <row r="731" spans="2:12" x14ac:dyDescent="0.3">
      <c r="B731" s="238" t="s">
        <v>443</v>
      </c>
      <c r="C731" s="239" t="s">
        <v>510</v>
      </c>
      <c r="D731" s="239">
        <v>15000143</v>
      </c>
      <c r="E731" s="239" t="s">
        <v>152</v>
      </c>
      <c r="F731" s="240">
        <v>150</v>
      </c>
      <c r="G731" s="239" t="s">
        <v>511</v>
      </c>
      <c r="H731" s="239" t="s">
        <v>512</v>
      </c>
      <c r="I731" s="239" t="s">
        <v>513</v>
      </c>
      <c r="J731" s="239" t="s">
        <v>752</v>
      </c>
      <c r="K731" s="241">
        <f t="shared" si="11"/>
        <v>19.774193548387096</v>
      </c>
      <c r="L731" s="242">
        <v>46148</v>
      </c>
    </row>
    <row r="732" spans="2:12" x14ac:dyDescent="0.3">
      <c r="B732" s="238" t="s">
        <v>462</v>
      </c>
      <c r="C732" s="239" t="s">
        <v>510</v>
      </c>
      <c r="D732" s="239">
        <v>15000013</v>
      </c>
      <c r="E732" s="239" t="s">
        <v>480</v>
      </c>
      <c r="F732" s="240">
        <v>3000</v>
      </c>
      <c r="G732" s="239" t="s">
        <v>511</v>
      </c>
      <c r="H732" s="239" t="s">
        <v>512</v>
      </c>
      <c r="I732" s="239" t="s">
        <v>513</v>
      </c>
      <c r="J732" s="239" t="s">
        <v>753</v>
      </c>
      <c r="K732" s="241">
        <f t="shared" si="11"/>
        <v>22.129032258064516</v>
      </c>
      <c r="L732" s="242">
        <v>46221</v>
      </c>
    </row>
    <row r="733" spans="2:12" x14ac:dyDescent="0.3">
      <c r="B733" s="238" t="s">
        <v>462</v>
      </c>
      <c r="C733" s="239" t="s">
        <v>510</v>
      </c>
      <c r="D733" s="239">
        <v>15000013</v>
      </c>
      <c r="E733" s="239" t="s">
        <v>480</v>
      </c>
      <c r="F733" s="240">
        <v>3000</v>
      </c>
      <c r="G733" s="239" t="s">
        <v>511</v>
      </c>
      <c r="H733" s="239" t="s">
        <v>512</v>
      </c>
      <c r="I733" s="239" t="s">
        <v>513</v>
      </c>
      <c r="J733" s="239" t="s">
        <v>754</v>
      </c>
      <c r="K733" s="241">
        <f t="shared" si="11"/>
        <v>22.129032258064516</v>
      </c>
      <c r="L733" s="242">
        <v>46221</v>
      </c>
    </row>
    <row r="734" spans="2:12" x14ac:dyDescent="0.3">
      <c r="B734" s="238" t="s">
        <v>462</v>
      </c>
      <c r="C734" s="239" t="s">
        <v>510</v>
      </c>
      <c r="D734" s="239">
        <v>15000425</v>
      </c>
      <c r="E734" s="239" t="s">
        <v>494</v>
      </c>
      <c r="F734" s="240">
        <v>14400</v>
      </c>
      <c r="G734" s="239" t="s">
        <v>511</v>
      </c>
      <c r="H734" s="239" t="s">
        <v>512</v>
      </c>
      <c r="I734" s="239" t="s">
        <v>513</v>
      </c>
      <c r="J734" s="239" t="s">
        <v>731</v>
      </c>
      <c r="K734" s="241">
        <f t="shared" si="11"/>
        <v>16.387096774193548</v>
      </c>
      <c r="L734" s="242">
        <v>46043</v>
      </c>
    </row>
    <row r="735" spans="2:12" x14ac:dyDescent="0.3">
      <c r="B735" s="238" t="s">
        <v>443</v>
      </c>
      <c r="C735" s="239" t="s">
        <v>592</v>
      </c>
      <c r="D735" s="239">
        <v>15000095</v>
      </c>
      <c r="E735" s="239" t="s">
        <v>346</v>
      </c>
      <c r="F735" s="240">
        <v>7200</v>
      </c>
      <c r="G735" s="239" t="s">
        <v>511</v>
      </c>
      <c r="H735" s="239" t="s">
        <v>512</v>
      </c>
      <c r="I735" s="239" t="s">
        <v>513</v>
      </c>
      <c r="J735" s="239" t="s">
        <v>750</v>
      </c>
      <c r="K735" s="241">
        <f t="shared" si="11"/>
        <v>22.096774193548388</v>
      </c>
      <c r="L735" s="242">
        <v>46220</v>
      </c>
    </row>
    <row r="736" spans="2:12" x14ac:dyDescent="0.3">
      <c r="B736" s="238" t="s">
        <v>443</v>
      </c>
      <c r="C736" s="239" t="s">
        <v>592</v>
      </c>
      <c r="D736" s="239">
        <v>15000095</v>
      </c>
      <c r="E736" s="239" t="s">
        <v>346</v>
      </c>
      <c r="F736" s="240">
        <v>7200</v>
      </c>
      <c r="G736" s="239" t="s">
        <v>511</v>
      </c>
      <c r="H736" s="239" t="s">
        <v>512</v>
      </c>
      <c r="I736" s="239" t="s">
        <v>513</v>
      </c>
      <c r="J736" s="239" t="s">
        <v>750</v>
      </c>
      <c r="K736" s="241">
        <f t="shared" si="11"/>
        <v>22.096774193548388</v>
      </c>
      <c r="L736" s="242">
        <v>46220</v>
      </c>
    </row>
    <row r="737" spans="2:12" x14ac:dyDescent="0.3">
      <c r="B737" s="238" t="s">
        <v>462</v>
      </c>
      <c r="C737" s="239" t="s">
        <v>510</v>
      </c>
      <c r="D737" s="239">
        <v>15000003</v>
      </c>
      <c r="E737" s="239" t="s">
        <v>469</v>
      </c>
      <c r="F737" s="240">
        <v>12600</v>
      </c>
      <c r="G737" s="239" t="s">
        <v>511</v>
      </c>
      <c r="H737" s="239" t="s">
        <v>512</v>
      </c>
      <c r="I737" s="239" t="s">
        <v>513</v>
      </c>
      <c r="J737" s="239" t="s">
        <v>717</v>
      </c>
      <c r="K737" s="241">
        <f t="shared" si="11"/>
        <v>22.032258064516128</v>
      </c>
      <c r="L737" s="242">
        <v>46218</v>
      </c>
    </row>
    <row r="738" spans="2:12" x14ac:dyDescent="0.3">
      <c r="B738" s="238" t="s">
        <v>462</v>
      </c>
      <c r="C738" s="239" t="s">
        <v>510</v>
      </c>
      <c r="D738" s="239">
        <v>15000028</v>
      </c>
      <c r="E738" s="239" t="s">
        <v>485</v>
      </c>
      <c r="F738" s="240">
        <v>3000</v>
      </c>
      <c r="G738" s="239" t="s">
        <v>511</v>
      </c>
      <c r="H738" s="239" t="s">
        <v>512</v>
      </c>
      <c r="I738" s="239" t="s">
        <v>513</v>
      </c>
      <c r="J738" s="239" t="s">
        <v>712</v>
      </c>
      <c r="K738" s="241">
        <f t="shared" si="11"/>
        <v>21.225806451612904</v>
      </c>
      <c r="L738" s="242">
        <v>46193</v>
      </c>
    </row>
    <row r="739" spans="2:12" x14ac:dyDescent="0.3">
      <c r="B739" s="238" t="s">
        <v>443</v>
      </c>
      <c r="C739" s="239" t="s">
        <v>510</v>
      </c>
      <c r="D739" s="239">
        <v>15000125</v>
      </c>
      <c r="E739" s="239" t="s">
        <v>378</v>
      </c>
      <c r="F739" s="240">
        <v>800</v>
      </c>
      <c r="G739" s="239" t="s">
        <v>511</v>
      </c>
      <c r="H739" s="239" t="s">
        <v>512</v>
      </c>
      <c r="I739" s="239" t="s">
        <v>513</v>
      </c>
      <c r="J739" s="239" t="s">
        <v>705</v>
      </c>
      <c r="K739" s="241">
        <f t="shared" si="11"/>
        <v>20.806451612903224</v>
      </c>
      <c r="L739" s="242">
        <v>46180</v>
      </c>
    </row>
    <row r="740" spans="2:12" x14ac:dyDescent="0.3">
      <c r="B740" s="238" t="s">
        <v>462</v>
      </c>
      <c r="C740" s="239" t="s">
        <v>510</v>
      </c>
      <c r="D740" s="239">
        <v>15000013</v>
      </c>
      <c r="E740" s="239" t="s">
        <v>480</v>
      </c>
      <c r="F740" s="240">
        <v>3000</v>
      </c>
      <c r="G740" s="239" t="s">
        <v>511</v>
      </c>
      <c r="H740" s="239" t="s">
        <v>512</v>
      </c>
      <c r="I740" s="239" t="s">
        <v>513</v>
      </c>
      <c r="J740" s="239" t="s">
        <v>755</v>
      </c>
      <c r="K740" s="241">
        <f t="shared" si="11"/>
        <v>22.129032258064516</v>
      </c>
      <c r="L740" s="242">
        <v>46221</v>
      </c>
    </row>
    <row r="741" spans="2:12" x14ac:dyDescent="0.3">
      <c r="B741" s="238" t="s">
        <v>443</v>
      </c>
      <c r="C741" s="239" t="s">
        <v>510</v>
      </c>
      <c r="D741" s="239">
        <v>15000321</v>
      </c>
      <c r="E741" s="239" t="s">
        <v>404</v>
      </c>
      <c r="F741" s="240">
        <v>1440</v>
      </c>
      <c r="G741" s="239" t="s">
        <v>511</v>
      </c>
      <c r="H741" s="239" t="s">
        <v>512</v>
      </c>
      <c r="I741" s="239" t="s">
        <v>513</v>
      </c>
      <c r="J741" s="239" t="s">
        <v>711</v>
      </c>
      <c r="K741" s="241">
        <f t="shared" si="11"/>
        <v>22.129032258064516</v>
      </c>
      <c r="L741" s="242">
        <v>46221</v>
      </c>
    </row>
    <row r="742" spans="2:12" x14ac:dyDescent="0.3">
      <c r="B742" s="238" t="s">
        <v>443</v>
      </c>
      <c r="C742" s="239" t="s">
        <v>592</v>
      </c>
      <c r="D742" s="239">
        <v>15000200</v>
      </c>
      <c r="E742" s="239" t="s">
        <v>230</v>
      </c>
      <c r="F742" s="240">
        <v>4500</v>
      </c>
      <c r="G742" s="239" t="s">
        <v>511</v>
      </c>
      <c r="H742" s="239" t="s">
        <v>512</v>
      </c>
      <c r="I742" s="239" t="s">
        <v>513</v>
      </c>
      <c r="J742" s="239" t="s">
        <v>756</v>
      </c>
      <c r="K742" s="241">
        <f t="shared" si="11"/>
        <v>22.29032258064516</v>
      </c>
      <c r="L742" s="242">
        <v>46226</v>
      </c>
    </row>
    <row r="743" spans="2:12" x14ac:dyDescent="0.3">
      <c r="B743" s="238" t="s">
        <v>443</v>
      </c>
      <c r="C743" s="239" t="s">
        <v>592</v>
      </c>
      <c r="D743" s="239">
        <v>15000200</v>
      </c>
      <c r="E743" s="239" t="s">
        <v>230</v>
      </c>
      <c r="F743" s="240">
        <v>4500</v>
      </c>
      <c r="G743" s="239" t="s">
        <v>511</v>
      </c>
      <c r="H743" s="239" t="s">
        <v>512</v>
      </c>
      <c r="I743" s="239" t="s">
        <v>513</v>
      </c>
      <c r="J743" s="239" t="s">
        <v>756</v>
      </c>
      <c r="K743" s="241">
        <f t="shared" si="11"/>
        <v>22.29032258064516</v>
      </c>
      <c r="L743" s="242">
        <v>46226</v>
      </c>
    </row>
    <row r="744" spans="2:12" x14ac:dyDescent="0.3">
      <c r="B744" s="238" t="s">
        <v>443</v>
      </c>
      <c r="C744" s="239" t="s">
        <v>510</v>
      </c>
      <c r="D744" s="239">
        <v>15000090</v>
      </c>
      <c r="E744" s="239" t="s">
        <v>338</v>
      </c>
      <c r="F744" s="240">
        <v>1550</v>
      </c>
      <c r="G744" s="239" t="s">
        <v>511</v>
      </c>
      <c r="H744" s="239" t="s">
        <v>512</v>
      </c>
      <c r="I744" s="239" t="s">
        <v>513</v>
      </c>
      <c r="J744" s="239" t="s">
        <v>757</v>
      </c>
      <c r="K744" s="241">
        <f t="shared" si="11"/>
        <v>22.096774193548388</v>
      </c>
      <c r="L744" s="242">
        <v>46220</v>
      </c>
    </row>
    <row r="745" spans="2:12" x14ac:dyDescent="0.3">
      <c r="B745" s="238" t="s">
        <v>462</v>
      </c>
      <c r="C745" s="239" t="s">
        <v>510</v>
      </c>
      <c r="D745" s="239">
        <v>15000028</v>
      </c>
      <c r="E745" s="239" t="s">
        <v>485</v>
      </c>
      <c r="F745" s="240">
        <v>3000</v>
      </c>
      <c r="G745" s="239" t="s">
        <v>511</v>
      </c>
      <c r="H745" s="239" t="s">
        <v>512</v>
      </c>
      <c r="I745" s="239" t="s">
        <v>513</v>
      </c>
      <c r="J745" s="239" t="s">
        <v>712</v>
      </c>
      <c r="K745" s="241">
        <f t="shared" si="11"/>
        <v>21.225806451612904</v>
      </c>
      <c r="L745" s="242">
        <v>46193</v>
      </c>
    </row>
    <row r="746" spans="2:12" x14ac:dyDescent="0.3">
      <c r="B746" s="238" t="s">
        <v>443</v>
      </c>
      <c r="C746" s="239" t="s">
        <v>510</v>
      </c>
      <c r="D746" s="239">
        <v>15000090</v>
      </c>
      <c r="E746" s="239" t="s">
        <v>338</v>
      </c>
      <c r="F746" s="240">
        <v>1800</v>
      </c>
      <c r="G746" s="239" t="s">
        <v>511</v>
      </c>
      <c r="H746" s="239" t="s">
        <v>512</v>
      </c>
      <c r="I746" s="239" t="s">
        <v>513</v>
      </c>
      <c r="J746" s="239" t="s">
        <v>732</v>
      </c>
      <c r="K746" s="241">
        <f t="shared" si="11"/>
        <v>22.096774193548388</v>
      </c>
      <c r="L746" s="242">
        <v>46220</v>
      </c>
    </row>
    <row r="747" spans="2:12" x14ac:dyDescent="0.3">
      <c r="B747" s="238" t="s">
        <v>462</v>
      </c>
      <c r="C747" s="239" t="s">
        <v>510</v>
      </c>
      <c r="D747" s="239">
        <v>15000013</v>
      </c>
      <c r="E747" s="239" t="s">
        <v>480</v>
      </c>
      <c r="F747" s="240">
        <v>3000</v>
      </c>
      <c r="G747" s="239" t="s">
        <v>511</v>
      </c>
      <c r="H747" s="239" t="s">
        <v>512</v>
      </c>
      <c r="I747" s="239" t="s">
        <v>513</v>
      </c>
      <c r="J747" s="239" t="s">
        <v>755</v>
      </c>
      <c r="K747" s="241">
        <f t="shared" si="11"/>
        <v>22.129032258064516</v>
      </c>
      <c r="L747" s="242">
        <v>46221</v>
      </c>
    </row>
    <row r="748" spans="2:12" x14ac:dyDescent="0.3">
      <c r="B748" s="238" t="s">
        <v>443</v>
      </c>
      <c r="C748" s="239" t="s">
        <v>510</v>
      </c>
      <c r="D748" s="239">
        <v>15000106</v>
      </c>
      <c r="E748" s="239" t="s">
        <v>368</v>
      </c>
      <c r="F748" s="240">
        <v>150</v>
      </c>
      <c r="G748" s="239" t="s">
        <v>511</v>
      </c>
      <c r="H748" s="239" t="s">
        <v>512</v>
      </c>
      <c r="I748" s="239" t="s">
        <v>513</v>
      </c>
      <c r="J748" s="239" t="s">
        <v>609</v>
      </c>
      <c r="K748" s="241">
        <f t="shared" si="11"/>
        <v>20.741935483870968</v>
      </c>
      <c r="L748" s="242">
        <v>46178</v>
      </c>
    </row>
    <row r="749" spans="2:12" x14ac:dyDescent="0.3">
      <c r="B749" s="238" t="s">
        <v>462</v>
      </c>
      <c r="C749" s="239" t="s">
        <v>510</v>
      </c>
      <c r="D749" s="239">
        <v>15000003</v>
      </c>
      <c r="E749" s="239" t="s">
        <v>469</v>
      </c>
      <c r="F749" s="240">
        <v>12600</v>
      </c>
      <c r="G749" s="239" t="s">
        <v>511</v>
      </c>
      <c r="H749" s="239" t="s">
        <v>512</v>
      </c>
      <c r="I749" s="239" t="s">
        <v>513</v>
      </c>
      <c r="J749" s="239" t="s">
        <v>671</v>
      </c>
      <c r="K749" s="241">
        <f t="shared" si="11"/>
        <v>22.322580645161292</v>
      </c>
      <c r="L749" s="242">
        <v>46227</v>
      </c>
    </row>
    <row r="750" spans="2:12" x14ac:dyDescent="0.3">
      <c r="B750" s="238" t="s">
        <v>443</v>
      </c>
      <c r="C750" s="239" t="s">
        <v>510</v>
      </c>
      <c r="D750" s="239">
        <v>15000151</v>
      </c>
      <c r="E750" s="239" t="s">
        <v>402</v>
      </c>
      <c r="F750" s="240">
        <v>360</v>
      </c>
      <c r="G750" s="239" t="s">
        <v>511</v>
      </c>
      <c r="H750" s="239" t="s">
        <v>512</v>
      </c>
      <c r="I750" s="239" t="s">
        <v>513</v>
      </c>
      <c r="J750" s="239" t="s">
        <v>758</v>
      </c>
      <c r="K750" s="241">
        <f t="shared" si="11"/>
        <v>20.129032258064516</v>
      </c>
      <c r="L750" s="242">
        <v>46159</v>
      </c>
    </row>
    <row r="751" spans="2:12" x14ac:dyDescent="0.3">
      <c r="B751" s="238" t="s">
        <v>443</v>
      </c>
      <c r="C751" s="239" t="s">
        <v>592</v>
      </c>
      <c r="D751" s="239">
        <v>15000095</v>
      </c>
      <c r="E751" s="239" t="s">
        <v>346</v>
      </c>
      <c r="F751" s="240">
        <v>7200</v>
      </c>
      <c r="G751" s="239" t="s">
        <v>511</v>
      </c>
      <c r="H751" s="239" t="s">
        <v>512</v>
      </c>
      <c r="I751" s="239" t="s">
        <v>513</v>
      </c>
      <c r="J751" s="239" t="s">
        <v>750</v>
      </c>
      <c r="K751" s="241">
        <f t="shared" si="11"/>
        <v>22.096774193548388</v>
      </c>
      <c r="L751" s="242">
        <v>46220</v>
      </c>
    </row>
    <row r="752" spans="2:12" x14ac:dyDescent="0.3">
      <c r="B752" s="238" t="s">
        <v>443</v>
      </c>
      <c r="C752" s="239" t="s">
        <v>592</v>
      </c>
      <c r="D752" s="239">
        <v>15000095</v>
      </c>
      <c r="E752" s="239" t="s">
        <v>346</v>
      </c>
      <c r="F752" s="240">
        <v>7200</v>
      </c>
      <c r="G752" s="239" t="s">
        <v>511</v>
      </c>
      <c r="H752" s="239" t="s">
        <v>512</v>
      </c>
      <c r="I752" s="239" t="s">
        <v>513</v>
      </c>
      <c r="J752" s="239" t="s">
        <v>750</v>
      </c>
      <c r="K752" s="241">
        <f t="shared" si="11"/>
        <v>22.096774193548388</v>
      </c>
      <c r="L752" s="242">
        <v>46220</v>
      </c>
    </row>
    <row r="753" spans="2:12" x14ac:dyDescent="0.3">
      <c r="B753" s="238" t="s">
        <v>443</v>
      </c>
      <c r="C753" s="239" t="s">
        <v>510</v>
      </c>
      <c r="D753" s="239">
        <v>15000093</v>
      </c>
      <c r="E753" s="239" t="s">
        <v>341</v>
      </c>
      <c r="F753" s="240">
        <v>3</v>
      </c>
      <c r="G753" s="239" t="s">
        <v>511</v>
      </c>
      <c r="H753" s="239" t="s">
        <v>512</v>
      </c>
      <c r="I753" s="239" t="s">
        <v>513</v>
      </c>
      <c r="J753" s="239" t="s">
        <v>759</v>
      </c>
      <c r="K753" s="241">
        <f t="shared" si="11"/>
        <v>20.06451612903226</v>
      </c>
      <c r="L753" s="242">
        <v>46157</v>
      </c>
    </row>
    <row r="754" spans="2:12" x14ac:dyDescent="0.3">
      <c r="B754" s="238" t="s">
        <v>462</v>
      </c>
      <c r="C754" s="239" t="s">
        <v>510</v>
      </c>
      <c r="D754" s="239">
        <v>15000024</v>
      </c>
      <c r="E754" s="239" t="s">
        <v>475</v>
      </c>
      <c r="F754" s="240">
        <v>2100</v>
      </c>
      <c r="G754" s="239" t="s">
        <v>511</v>
      </c>
      <c r="H754" s="239" t="s">
        <v>512</v>
      </c>
      <c r="I754" s="239" t="s">
        <v>513</v>
      </c>
      <c r="J754" s="239" t="s">
        <v>760</v>
      </c>
      <c r="K754" s="241">
        <f t="shared" si="11"/>
        <v>22.096774193548388</v>
      </c>
      <c r="L754" s="242">
        <v>46220</v>
      </c>
    </row>
    <row r="755" spans="2:12" x14ac:dyDescent="0.3">
      <c r="B755" s="238" t="s">
        <v>462</v>
      </c>
      <c r="C755" s="239" t="s">
        <v>510</v>
      </c>
      <c r="D755" s="239">
        <v>15000035</v>
      </c>
      <c r="E755" s="239" t="s">
        <v>482</v>
      </c>
      <c r="F755" s="240">
        <v>2700</v>
      </c>
      <c r="G755" s="239" t="s">
        <v>511</v>
      </c>
      <c r="H755" s="239" t="s">
        <v>512</v>
      </c>
      <c r="I755" s="239" t="s">
        <v>513</v>
      </c>
      <c r="J755" s="239" t="s">
        <v>761</v>
      </c>
      <c r="K755" s="241">
        <f t="shared" si="11"/>
        <v>22.06451612903226</v>
      </c>
      <c r="L755" s="242">
        <v>46219</v>
      </c>
    </row>
    <row r="756" spans="2:12" x14ac:dyDescent="0.3">
      <c r="B756" s="238" t="s">
        <v>443</v>
      </c>
      <c r="C756" s="239" t="s">
        <v>510</v>
      </c>
      <c r="D756" s="239">
        <v>15000151</v>
      </c>
      <c r="E756" s="239" t="s">
        <v>402</v>
      </c>
      <c r="F756" s="240">
        <v>1440</v>
      </c>
      <c r="G756" s="239" t="s">
        <v>511</v>
      </c>
      <c r="H756" s="239" t="s">
        <v>512</v>
      </c>
      <c r="I756" s="239" t="s">
        <v>513</v>
      </c>
      <c r="J756" s="239" t="s">
        <v>735</v>
      </c>
      <c r="K756" s="241">
        <f t="shared" si="11"/>
        <v>22.032258064516128</v>
      </c>
      <c r="L756" s="242">
        <v>46218</v>
      </c>
    </row>
    <row r="757" spans="2:12" x14ac:dyDescent="0.3">
      <c r="B757" s="238" t="s">
        <v>443</v>
      </c>
      <c r="C757" s="239" t="s">
        <v>510</v>
      </c>
      <c r="D757" s="239">
        <v>15000093</v>
      </c>
      <c r="E757" s="239" t="s">
        <v>341</v>
      </c>
      <c r="F757" s="240">
        <v>800</v>
      </c>
      <c r="G757" s="239" t="s">
        <v>511</v>
      </c>
      <c r="H757" s="239" t="s">
        <v>512</v>
      </c>
      <c r="I757" s="239" t="s">
        <v>513</v>
      </c>
      <c r="J757" s="239" t="s">
        <v>762</v>
      </c>
      <c r="K757" s="241">
        <f t="shared" si="11"/>
        <v>22.096774193548388</v>
      </c>
      <c r="L757" s="242">
        <v>46220</v>
      </c>
    </row>
    <row r="758" spans="2:12" x14ac:dyDescent="0.3">
      <c r="B758" s="238" t="s">
        <v>443</v>
      </c>
      <c r="C758" s="239" t="s">
        <v>510</v>
      </c>
      <c r="D758" s="239">
        <v>15000321</v>
      </c>
      <c r="E758" s="239" t="s">
        <v>404</v>
      </c>
      <c r="F758" s="240">
        <v>1440</v>
      </c>
      <c r="G758" s="239" t="s">
        <v>511</v>
      </c>
      <c r="H758" s="239" t="s">
        <v>512</v>
      </c>
      <c r="I758" s="239" t="s">
        <v>513</v>
      </c>
      <c r="J758" s="239" t="s">
        <v>711</v>
      </c>
      <c r="K758" s="241">
        <f t="shared" si="11"/>
        <v>22.129032258064516</v>
      </c>
      <c r="L758" s="242">
        <v>46221</v>
      </c>
    </row>
    <row r="759" spans="2:12" x14ac:dyDescent="0.3">
      <c r="B759" s="238" t="s">
        <v>443</v>
      </c>
      <c r="C759" s="239" t="s">
        <v>592</v>
      </c>
      <c r="D759" s="239">
        <v>15000200</v>
      </c>
      <c r="E759" s="239" t="s">
        <v>230</v>
      </c>
      <c r="F759" s="240">
        <v>3200</v>
      </c>
      <c r="G759" s="239" t="s">
        <v>511</v>
      </c>
      <c r="H759" s="239" t="s">
        <v>512</v>
      </c>
      <c r="I759" s="239" t="s">
        <v>513</v>
      </c>
      <c r="J759" s="239" t="s">
        <v>756</v>
      </c>
      <c r="K759" s="241">
        <f t="shared" si="11"/>
        <v>22.29032258064516</v>
      </c>
      <c r="L759" s="242">
        <v>46226</v>
      </c>
    </row>
    <row r="760" spans="2:12" x14ac:dyDescent="0.3">
      <c r="B760" s="238" t="s">
        <v>443</v>
      </c>
      <c r="C760" s="239" t="s">
        <v>592</v>
      </c>
      <c r="D760" s="239">
        <v>15000200</v>
      </c>
      <c r="E760" s="239" t="s">
        <v>230</v>
      </c>
      <c r="F760" s="240">
        <v>4500</v>
      </c>
      <c r="G760" s="239" t="s">
        <v>511</v>
      </c>
      <c r="H760" s="239" t="s">
        <v>512</v>
      </c>
      <c r="I760" s="239" t="s">
        <v>513</v>
      </c>
      <c r="J760" s="239" t="s">
        <v>576</v>
      </c>
      <c r="K760" s="241">
        <f t="shared" si="11"/>
        <v>22.29032258064516</v>
      </c>
      <c r="L760" s="242">
        <v>46226</v>
      </c>
    </row>
    <row r="761" spans="2:12" x14ac:dyDescent="0.3">
      <c r="B761" s="238" t="s">
        <v>462</v>
      </c>
      <c r="C761" s="239" t="s">
        <v>510</v>
      </c>
      <c r="D761" s="239">
        <v>15000021</v>
      </c>
      <c r="E761" s="239" t="s">
        <v>484</v>
      </c>
      <c r="F761" s="240">
        <v>3000</v>
      </c>
      <c r="G761" s="239" t="s">
        <v>511</v>
      </c>
      <c r="H761" s="239" t="s">
        <v>512</v>
      </c>
      <c r="I761" s="239" t="s">
        <v>513</v>
      </c>
      <c r="J761" s="239" t="s">
        <v>713</v>
      </c>
      <c r="K761" s="241">
        <f t="shared" si="11"/>
        <v>22.06451612903226</v>
      </c>
      <c r="L761" s="242">
        <v>46219</v>
      </c>
    </row>
    <row r="762" spans="2:12" x14ac:dyDescent="0.3">
      <c r="B762" s="238" t="s">
        <v>462</v>
      </c>
      <c r="C762" s="239" t="s">
        <v>510</v>
      </c>
      <c r="D762" s="239">
        <v>15000021</v>
      </c>
      <c r="E762" s="239" t="s">
        <v>484</v>
      </c>
      <c r="F762" s="240">
        <v>3000</v>
      </c>
      <c r="G762" s="239" t="s">
        <v>511</v>
      </c>
      <c r="H762" s="239" t="s">
        <v>512</v>
      </c>
      <c r="I762" s="239" t="s">
        <v>513</v>
      </c>
      <c r="J762" s="239" t="s">
        <v>713</v>
      </c>
      <c r="K762" s="241">
        <f t="shared" si="11"/>
        <v>22.06451612903226</v>
      </c>
      <c r="L762" s="242">
        <v>46219</v>
      </c>
    </row>
    <row r="763" spans="2:12" x14ac:dyDescent="0.3">
      <c r="B763" s="238" t="s">
        <v>462</v>
      </c>
      <c r="C763" s="239" t="s">
        <v>510</v>
      </c>
      <c r="D763" s="239">
        <v>15000013</v>
      </c>
      <c r="E763" s="239" t="s">
        <v>480</v>
      </c>
      <c r="F763" s="240">
        <v>3000</v>
      </c>
      <c r="G763" s="239" t="s">
        <v>511</v>
      </c>
      <c r="H763" s="239" t="s">
        <v>512</v>
      </c>
      <c r="I763" s="239" t="s">
        <v>513</v>
      </c>
      <c r="J763" s="239" t="s">
        <v>755</v>
      </c>
      <c r="K763" s="241">
        <f t="shared" si="11"/>
        <v>22.129032258064516</v>
      </c>
      <c r="L763" s="242">
        <v>46221</v>
      </c>
    </row>
    <row r="764" spans="2:12" x14ac:dyDescent="0.3">
      <c r="B764" s="238" t="s">
        <v>443</v>
      </c>
      <c r="C764" s="239" t="s">
        <v>510</v>
      </c>
      <c r="D764" s="239">
        <v>15000151</v>
      </c>
      <c r="E764" s="239" t="s">
        <v>402</v>
      </c>
      <c r="F764" s="240">
        <v>1440</v>
      </c>
      <c r="G764" s="239" t="s">
        <v>511</v>
      </c>
      <c r="H764" s="239" t="s">
        <v>512</v>
      </c>
      <c r="I764" s="239" t="s">
        <v>513</v>
      </c>
      <c r="J764" s="239" t="s">
        <v>735</v>
      </c>
      <c r="K764" s="241">
        <f t="shared" si="11"/>
        <v>22.032258064516128</v>
      </c>
      <c r="L764" s="242">
        <v>46218</v>
      </c>
    </row>
    <row r="765" spans="2:12" x14ac:dyDescent="0.3">
      <c r="B765" s="238" t="s">
        <v>443</v>
      </c>
      <c r="C765" s="239" t="s">
        <v>510</v>
      </c>
      <c r="D765" s="239">
        <v>15000151</v>
      </c>
      <c r="E765" s="239" t="s">
        <v>402</v>
      </c>
      <c r="F765" s="240">
        <v>1440</v>
      </c>
      <c r="G765" s="239" t="s">
        <v>511</v>
      </c>
      <c r="H765" s="239" t="s">
        <v>512</v>
      </c>
      <c r="I765" s="239" t="s">
        <v>513</v>
      </c>
      <c r="J765" s="239" t="s">
        <v>758</v>
      </c>
      <c r="K765" s="241">
        <f t="shared" si="11"/>
        <v>20.129032258064516</v>
      </c>
      <c r="L765" s="242">
        <v>46159</v>
      </c>
    </row>
    <row r="766" spans="2:12" x14ac:dyDescent="0.3">
      <c r="B766" s="238" t="s">
        <v>443</v>
      </c>
      <c r="C766" s="239" t="s">
        <v>592</v>
      </c>
      <c r="D766" s="239">
        <v>15000095</v>
      </c>
      <c r="E766" s="239" t="s">
        <v>346</v>
      </c>
      <c r="F766" s="240">
        <v>7200</v>
      </c>
      <c r="G766" s="239" t="s">
        <v>511</v>
      </c>
      <c r="H766" s="239" t="s">
        <v>512</v>
      </c>
      <c r="I766" s="239" t="s">
        <v>513</v>
      </c>
      <c r="J766" s="239" t="s">
        <v>750</v>
      </c>
      <c r="K766" s="241">
        <f t="shared" si="11"/>
        <v>22.096774193548388</v>
      </c>
      <c r="L766" s="242">
        <v>46220</v>
      </c>
    </row>
    <row r="767" spans="2:12" x14ac:dyDescent="0.3">
      <c r="B767" s="238" t="s">
        <v>443</v>
      </c>
      <c r="C767" s="239" t="s">
        <v>592</v>
      </c>
      <c r="D767" s="239">
        <v>15000095</v>
      </c>
      <c r="E767" s="239" t="s">
        <v>346</v>
      </c>
      <c r="F767" s="240">
        <v>7200</v>
      </c>
      <c r="G767" s="239" t="s">
        <v>511</v>
      </c>
      <c r="H767" s="239" t="s">
        <v>512</v>
      </c>
      <c r="I767" s="239" t="s">
        <v>513</v>
      </c>
      <c r="J767" s="239" t="s">
        <v>750</v>
      </c>
      <c r="K767" s="241">
        <f t="shared" si="11"/>
        <v>22.096774193548388</v>
      </c>
      <c r="L767" s="242">
        <v>46220</v>
      </c>
    </row>
    <row r="768" spans="2:12" x14ac:dyDescent="0.3">
      <c r="B768" s="238" t="s">
        <v>462</v>
      </c>
      <c r="C768" s="239" t="s">
        <v>510</v>
      </c>
      <c r="D768" s="239">
        <v>15000013</v>
      </c>
      <c r="E768" s="239" t="s">
        <v>480</v>
      </c>
      <c r="F768" s="240">
        <v>3000</v>
      </c>
      <c r="G768" s="239" t="s">
        <v>511</v>
      </c>
      <c r="H768" s="239" t="s">
        <v>512</v>
      </c>
      <c r="I768" s="239" t="s">
        <v>513</v>
      </c>
      <c r="J768" s="239" t="s">
        <v>763</v>
      </c>
      <c r="K768" s="241">
        <f t="shared" si="11"/>
        <v>22.129032258064516</v>
      </c>
      <c r="L768" s="242">
        <v>46221</v>
      </c>
    </row>
    <row r="769" spans="2:12" x14ac:dyDescent="0.3">
      <c r="B769" s="238" t="s">
        <v>462</v>
      </c>
      <c r="C769" s="239" t="s">
        <v>510</v>
      </c>
      <c r="D769" s="239">
        <v>15000013</v>
      </c>
      <c r="E769" s="239" t="s">
        <v>480</v>
      </c>
      <c r="F769" s="240">
        <v>3000</v>
      </c>
      <c r="G769" s="239" t="s">
        <v>511</v>
      </c>
      <c r="H769" s="239" t="s">
        <v>512</v>
      </c>
      <c r="I769" s="239" t="s">
        <v>513</v>
      </c>
      <c r="J769" s="239" t="s">
        <v>754</v>
      </c>
      <c r="K769" s="241">
        <f t="shared" si="11"/>
        <v>22.129032258064516</v>
      </c>
      <c r="L769" s="242">
        <v>46221</v>
      </c>
    </row>
    <row r="770" spans="2:12" x14ac:dyDescent="0.3">
      <c r="B770" s="238" t="s">
        <v>462</v>
      </c>
      <c r="C770" s="239" t="s">
        <v>510</v>
      </c>
      <c r="D770" s="239">
        <v>15000013</v>
      </c>
      <c r="E770" s="239" t="s">
        <v>480</v>
      </c>
      <c r="F770" s="240">
        <v>3000</v>
      </c>
      <c r="G770" s="239" t="s">
        <v>511</v>
      </c>
      <c r="H770" s="239" t="s">
        <v>512</v>
      </c>
      <c r="I770" s="239" t="s">
        <v>513</v>
      </c>
      <c r="J770" s="239" t="s">
        <v>755</v>
      </c>
      <c r="K770" s="241">
        <f t="shared" si="11"/>
        <v>22.129032258064516</v>
      </c>
      <c r="L770" s="242">
        <v>46221</v>
      </c>
    </row>
    <row r="771" spans="2:12" x14ac:dyDescent="0.3">
      <c r="B771" s="238" t="s">
        <v>443</v>
      </c>
      <c r="C771" s="239" t="s">
        <v>510</v>
      </c>
      <c r="D771" s="239">
        <v>15000151</v>
      </c>
      <c r="E771" s="239" t="s">
        <v>402</v>
      </c>
      <c r="F771" s="240">
        <v>1440</v>
      </c>
      <c r="G771" s="239" t="s">
        <v>511</v>
      </c>
      <c r="H771" s="239" t="s">
        <v>512</v>
      </c>
      <c r="I771" s="239" t="s">
        <v>513</v>
      </c>
      <c r="J771" s="239" t="s">
        <v>758</v>
      </c>
      <c r="K771" s="241">
        <f t="shared" si="11"/>
        <v>20.129032258064516</v>
      </c>
      <c r="L771" s="242">
        <v>46159</v>
      </c>
    </row>
    <row r="772" spans="2:12" x14ac:dyDescent="0.3">
      <c r="B772" s="238" t="s">
        <v>443</v>
      </c>
      <c r="C772" s="239" t="s">
        <v>592</v>
      </c>
      <c r="D772" s="239">
        <v>15000081</v>
      </c>
      <c r="E772" s="239" t="s">
        <v>446</v>
      </c>
      <c r="F772" s="240">
        <v>72</v>
      </c>
      <c r="G772" s="239" t="s">
        <v>511</v>
      </c>
      <c r="H772" s="239" t="s">
        <v>512</v>
      </c>
      <c r="I772" s="239" t="s">
        <v>513</v>
      </c>
      <c r="J772" s="239" t="s">
        <v>764</v>
      </c>
      <c r="K772" s="241">
        <f t="shared" ref="K772:K835" si="12">(L772-$L$1)/31</f>
        <v>21.838709677419356</v>
      </c>
      <c r="L772" s="242">
        <v>46212</v>
      </c>
    </row>
    <row r="773" spans="2:12" x14ac:dyDescent="0.3">
      <c r="B773" s="238" t="s">
        <v>443</v>
      </c>
      <c r="C773" s="239" t="s">
        <v>510</v>
      </c>
      <c r="D773" s="239">
        <v>15000092</v>
      </c>
      <c r="E773" s="239" t="s">
        <v>455</v>
      </c>
      <c r="F773" s="240">
        <v>500</v>
      </c>
      <c r="G773" s="239" t="s">
        <v>511</v>
      </c>
      <c r="H773" s="239" t="s">
        <v>512</v>
      </c>
      <c r="I773" s="239" t="s">
        <v>513</v>
      </c>
      <c r="J773" s="239" t="s">
        <v>668</v>
      </c>
      <c r="K773" s="241">
        <f t="shared" si="12"/>
        <v>20.06451612903226</v>
      </c>
      <c r="L773" s="242">
        <v>46157</v>
      </c>
    </row>
    <row r="774" spans="2:12" x14ac:dyDescent="0.3">
      <c r="B774" s="238" t="s">
        <v>462</v>
      </c>
      <c r="C774" s="239" t="s">
        <v>510</v>
      </c>
      <c r="D774" s="239">
        <v>15000013</v>
      </c>
      <c r="E774" s="239" t="s">
        <v>480</v>
      </c>
      <c r="F774" s="240">
        <v>3000</v>
      </c>
      <c r="G774" s="239" t="s">
        <v>511</v>
      </c>
      <c r="H774" s="239" t="s">
        <v>512</v>
      </c>
      <c r="I774" s="239" t="s">
        <v>513</v>
      </c>
      <c r="J774" s="239" t="s">
        <v>754</v>
      </c>
      <c r="K774" s="241">
        <f t="shared" si="12"/>
        <v>22.129032258064516</v>
      </c>
      <c r="L774" s="242">
        <v>46221</v>
      </c>
    </row>
    <row r="775" spans="2:12" x14ac:dyDescent="0.3">
      <c r="B775" s="238" t="s">
        <v>443</v>
      </c>
      <c r="C775" s="239" t="s">
        <v>510</v>
      </c>
      <c r="D775" s="239">
        <v>15000151</v>
      </c>
      <c r="E775" s="239" t="s">
        <v>402</v>
      </c>
      <c r="F775" s="240">
        <v>1440</v>
      </c>
      <c r="G775" s="239" t="s">
        <v>511</v>
      </c>
      <c r="H775" s="239" t="s">
        <v>512</v>
      </c>
      <c r="I775" s="239" t="s">
        <v>513</v>
      </c>
      <c r="J775" s="239" t="s">
        <v>735</v>
      </c>
      <c r="K775" s="241">
        <f t="shared" si="12"/>
        <v>22.032258064516128</v>
      </c>
      <c r="L775" s="242">
        <v>46218</v>
      </c>
    </row>
    <row r="776" spans="2:12" x14ac:dyDescent="0.3">
      <c r="B776" s="238" t="s">
        <v>443</v>
      </c>
      <c r="C776" s="239" t="s">
        <v>510</v>
      </c>
      <c r="D776" s="239">
        <v>15000151</v>
      </c>
      <c r="E776" s="239" t="s">
        <v>402</v>
      </c>
      <c r="F776" s="240">
        <v>1440</v>
      </c>
      <c r="G776" s="239" t="s">
        <v>511</v>
      </c>
      <c r="H776" s="239" t="s">
        <v>512</v>
      </c>
      <c r="I776" s="239" t="s">
        <v>513</v>
      </c>
      <c r="J776" s="239" t="s">
        <v>765</v>
      </c>
      <c r="K776" s="241">
        <f t="shared" si="12"/>
        <v>22.032258064516128</v>
      </c>
      <c r="L776" s="242">
        <v>46218</v>
      </c>
    </row>
    <row r="777" spans="2:12" x14ac:dyDescent="0.3">
      <c r="B777" s="238" t="s">
        <v>443</v>
      </c>
      <c r="C777" s="239" t="s">
        <v>592</v>
      </c>
      <c r="D777" s="239">
        <v>15000082</v>
      </c>
      <c r="E777" s="239" t="s">
        <v>447</v>
      </c>
      <c r="F777" s="240">
        <v>960</v>
      </c>
      <c r="G777" s="239" t="s">
        <v>511</v>
      </c>
      <c r="H777" s="239" t="s">
        <v>512</v>
      </c>
      <c r="I777" s="239" t="s">
        <v>513</v>
      </c>
      <c r="J777" s="239" t="s">
        <v>766</v>
      </c>
      <c r="K777" s="241">
        <f t="shared" si="12"/>
        <v>22.29032258064516</v>
      </c>
      <c r="L777" s="242">
        <v>46226</v>
      </c>
    </row>
    <row r="778" spans="2:12" x14ac:dyDescent="0.3">
      <c r="B778" s="238" t="s">
        <v>443</v>
      </c>
      <c r="C778" s="239" t="s">
        <v>592</v>
      </c>
      <c r="D778" s="239">
        <v>15000082</v>
      </c>
      <c r="E778" s="239" t="s">
        <v>447</v>
      </c>
      <c r="F778" s="240">
        <v>960</v>
      </c>
      <c r="G778" s="239" t="s">
        <v>511</v>
      </c>
      <c r="H778" s="239" t="s">
        <v>512</v>
      </c>
      <c r="I778" s="239" t="s">
        <v>513</v>
      </c>
      <c r="J778" s="239" t="s">
        <v>766</v>
      </c>
      <c r="K778" s="241">
        <f t="shared" si="12"/>
        <v>22.29032258064516</v>
      </c>
      <c r="L778" s="242">
        <v>46226</v>
      </c>
    </row>
    <row r="779" spans="2:12" x14ac:dyDescent="0.3">
      <c r="B779" s="238" t="s">
        <v>462</v>
      </c>
      <c r="C779" s="239" t="s">
        <v>510</v>
      </c>
      <c r="D779" s="239">
        <v>15000013</v>
      </c>
      <c r="E779" s="239" t="s">
        <v>480</v>
      </c>
      <c r="F779" s="240">
        <v>3000</v>
      </c>
      <c r="G779" s="239" t="s">
        <v>511</v>
      </c>
      <c r="H779" s="239" t="s">
        <v>512</v>
      </c>
      <c r="I779" s="239" t="s">
        <v>513</v>
      </c>
      <c r="J779" s="239" t="s">
        <v>754</v>
      </c>
      <c r="K779" s="241">
        <f t="shared" si="12"/>
        <v>22.129032258064516</v>
      </c>
      <c r="L779" s="242">
        <v>46221</v>
      </c>
    </row>
    <row r="780" spans="2:12" x14ac:dyDescent="0.3">
      <c r="B780" s="238" t="s">
        <v>443</v>
      </c>
      <c r="C780" s="239" t="s">
        <v>510</v>
      </c>
      <c r="D780" s="239">
        <v>15000092</v>
      </c>
      <c r="E780" s="239" t="s">
        <v>455</v>
      </c>
      <c r="F780" s="240">
        <v>4000</v>
      </c>
      <c r="G780" s="239" t="s">
        <v>511</v>
      </c>
      <c r="H780" s="239" t="s">
        <v>512</v>
      </c>
      <c r="I780" s="239" t="s">
        <v>513</v>
      </c>
      <c r="J780" s="239" t="s">
        <v>727</v>
      </c>
      <c r="K780" s="241">
        <f t="shared" si="12"/>
        <v>21.677419354838708</v>
      </c>
      <c r="L780" s="242">
        <v>46207</v>
      </c>
    </row>
    <row r="781" spans="2:12" x14ac:dyDescent="0.3">
      <c r="B781" s="238" t="s">
        <v>462</v>
      </c>
      <c r="C781" s="239" t="s">
        <v>510</v>
      </c>
      <c r="D781" s="239">
        <v>15000013</v>
      </c>
      <c r="E781" s="239" t="s">
        <v>480</v>
      </c>
      <c r="F781" s="240">
        <v>3000</v>
      </c>
      <c r="G781" s="239" t="s">
        <v>511</v>
      </c>
      <c r="H781" s="239" t="s">
        <v>512</v>
      </c>
      <c r="I781" s="239" t="s">
        <v>513</v>
      </c>
      <c r="J781" s="239" t="s">
        <v>763</v>
      </c>
      <c r="K781" s="241">
        <f t="shared" si="12"/>
        <v>22.129032258064516</v>
      </c>
      <c r="L781" s="242">
        <v>46221</v>
      </c>
    </row>
    <row r="782" spans="2:12" x14ac:dyDescent="0.3">
      <c r="B782" s="238" t="s">
        <v>443</v>
      </c>
      <c r="C782" s="239" t="s">
        <v>510</v>
      </c>
      <c r="D782" s="239">
        <v>15000426</v>
      </c>
      <c r="E782" s="239" t="s">
        <v>424</v>
      </c>
      <c r="F782" s="240">
        <v>3000</v>
      </c>
      <c r="G782" s="239" t="s">
        <v>511</v>
      </c>
      <c r="H782" s="239" t="s">
        <v>512</v>
      </c>
      <c r="I782" s="239" t="s">
        <v>513</v>
      </c>
      <c r="J782" s="239" t="s">
        <v>679</v>
      </c>
      <c r="K782" s="241">
        <f t="shared" si="12"/>
        <v>20.70967741935484</v>
      </c>
      <c r="L782" s="242">
        <v>46177</v>
      </c>
    </row>
    <row r="783" spans="2:12" x14ac:dyDescent="0.3">
      <c r="B783" s="238" t="s">
        <v>462</v>
      </c>
      <c r="C783" s="239" t="s">
        <v>510</v>
      </c>
      <c r="D783" s="239">
        <v>15000425</v>
      </c>
      <c r="E783" s="239" t="s">
        <v>494</v>
      </c>
      <c r="F783" s="240">
        <v>14400</v>
      </c>
      <c r="G783" s="239" t="s">
        <v>511</v>
      </c>
      <c r="H783" s="239" t="s">
        <v>512</v>
      </c>
      <c r="I783" s="239" t="s">
        <v>513</v>
      </c>
      <c r="J783" s="239" t="s">
        <v>731</v>
      </c>
      <c r="K783" s="241">
        <f t="shared" si="12"/>
        <v>16.387096774193548</v>
      </c>
      <c r="L783" s="242">
        <v>46043</v>
      </c>
    </row>
    <row r="784" spans="2:12" x14ac:dyDescent="0.3">
      <c r="B784" s="238" t="s">
        <v>462</v>
      </c>
      <c r="C784" s="239" t="s">
        <v>510</v>
      </c>
      <c r="D784" s="239">
        <v>15000011</v>
      </c>
      <c r="E784" s="239" t="s">
        <v>477</v>
      </c>
      <c r="F784" s="240">
        <v>4000</v>
      </c>
      <c r="G784" s="239" t="s">
        <v>511</v>
      </c>
      <c r="H784" s="239" t="s">
        <v>512</v>
      </c>
      <c r="I784" s="239" t="s">
        <v>513</v>
      </c>
      <c r="J784" s="239" t="s">
        <v>745</v>
      </c>
      <c r="K784" s="241">
        <f t="shared" si="12"/>
        <v>17.35483870967742</v>
      </c>
      <c r="L784" s="242">
        <v>46073</v>
      </c>
    </row>
    <row r="785" spans="2:12" x14ac:dyDescent="0.3">
      <c r="B785" s="238" t="s">
        <v>443</v>
      </c>
      <c r="C785" s="239" t="s">
        <v>510</v>
      </c>
      <c r="D785" s="239">
        <v>15000089</v>
      </c>
      <c r="E785" s="239" t="s">
        <v>357</v>
      </c>
      <c r="F785" s="240">
        <v>2350</v>
      </c>
      <c r="G785" s="239" t="s">
        <v>511</v>
      </c>
      <c r="H785" s="239" t="s">
        <v>512</v>
      </c>
      <c r="I785" s="239" t="s">
        <v>513</v>
      </c>
      <c r="J785" s="239" t="s">
        <v>715</v>
      </c>
      <c r="K785" s="241">
        <f t="shared" si="12"/>
        <v>21.838709677419356</v>
      </c>
      <c r="L785" s="242">
        <v>46212</v>
      </c>
    </row>
    <row r="786" spans="2:12" x14ac:dyDescent="0.3">
      <c r="B786" s="238" t="s">
        <v>443</v>
      </c>
      <c r="C786" s="239" t="s">
        <v>510</v>
      </c>
      <c r="D786" s="239">
        <v>15000100</v>
      </c>
      <c r="E786" s="239" t="s">
        <v>352</v>
      </c>
      <c r="F786" s="240">
        <v>2400</v>
      </c>
      <c r="G786" s="239" t="s">
        <v>511</v>
      </c>
      <c r="H786" s="239" t="s">
        <v>512</v>
      </c>
      <c r="I786" s="239" t="s">
        <v>513</v>
      </c>
      <c r="J786" s="239" t="s">
        <v>767</v>
      </c>
      <c r="K786" s="241">
        <f t="shared" si="12"/>
        <v>21.70967741935484</v>
      </c>
      <c r="L786" s="242">
        <v>46208</v>
      </c>
    </row>
    <row r="787" spans="2:12" x14ac:dyDescent="0.3">
      <c r="B787" s="238" t="s">
        <v>443</v>
      </c>
      <c r="C787" s="239" t="s">
        <v>510</v>
      </c>
      <c r="D787" s="239">
        <v>15000090</v>
      </c>
      <c r="E787" s="239" t="s">
        <v>338</v>
      </c>
      <c r="F787" s="240">
        <v>1800</v>
      </c>
      <c r="G787" s="239" t="s">
        <v>511</v>
      </c>
      <c r="H787" s="239" t="s">
        <v>512</v>
      </c>
      <c r="I787" s="239" t="s">
        <v>513</v>
      </c>
      <c r="J787" s="239" t="s">
        <v>723</v>
      </c>
      <c r="K787" s="241">
        <f t="shared" si="12"/>
        <v>21.64516129032258</v>
      </c>
      <c r="L787" s="242">
        <v>46206</v>
      </c>
    </row>
    <row r="788" spans="2:12" x14ac:dyDescent="0.3">
      <c r="B788" s="238" t="s">
        <v>443</v>
      </c>
      <c r="C788" s="239" t="s">
        <v>592</v>
      </c>
      <c r="D788" s="239">
        <v>15000082</v>
      </c>
      <c r="E788" s="239" t="s">
        <v>447</v>
      </c>
      <c r="F788" s="240">
        <v>960</v>
      </c>
      <c r="G788" s="239" t="s">
        <v>511</v>
      </c>
      <c r="H788" s="239" t="s">
        <v>512</v>
      </c>
      <c r="I788" s="239" t="s">
        <v>513</v>
      </c>
      <c r="J788" s="239" t="s">
        <v>768</v>
      </c>
      <c r="K788" s="241">
        <f t="shared" si="12"/>
        <v>22.29032258064516</v>
      </c>
      <c r="L788" s="242">
        <v>46226</v>
      </c>
    </row>
    <row r="789" spans="2:12" x14ac:dyDescent="0.3">
      <c r="B789" s="238" t="s">
        <v>443</v>
      </c>
      <c r="C789" s="239" t="s">
        <v>592</v>
      </c>
      <c r="D789" s="239">
        <v>15000082</v>
      </c>
      <c r="E789" s="239" t="s">
        <v>447</v>
      </c>
      <c r="F789" s="240">
        <v>960</v>
      </c>
      <c r="G789" s="239" t="s">
        <v>511</v>
      </c>
      <c r="H789" s="239" t="s">
        <v>512</v>
      </c>
      <c r="I789" s="239" t="s">
        <v>513</v>
      </c>
      <c r="J789" s="239" t="s">
        <v>766</v>
      </c>
      <c r="K789" s="241">
        <f t="shared" si="12"/>
        <v>22.29032258064516</v>
      </c>
      <c r="L789" s="242">
        <v>46226</v>
      </c>
    </row>
    <row r="790" spans="2:12" x14ac:dyDescent="0.3">
      <c r="B790" s="238" t="s">
        <v>443</v>
      </c>
      <c r="C790" s="239" t="s">
        <v>510</v>
      </c>
      <c r="D790" s="239">
        <v>15000093</v>
      </c>
      <c r="E790" s="239" t="s">
        <v>341</v>
      </c>
      <c r="F790" s="240">
        <v>4000</v>
      </c>
      <c r="G790" s="239" t="s">
        <v>511</v>
      </c>
      <c r="H790" s="239" t="s">
        <v>512</v>
      </c>
      <c r="I790" s="239" t="s">
        <v>513</v>
      </c>
      <c r="J790" s="239" t="s">
        <v>762</v>
      </c>
      <c r="K790" s="241">
        <f t="shared" si="12"/>
        <v>22.096774193548388</v>
      </c>
      <c r="L790" s="242">
        <v>46220</v>
      </c>
    </row>
    <row r="791" spans="2:12" x14ac:dyDescent="0.3">
      <c r="B791" s="238" t="s">
        <v>462</v>
      </c>
      <c r="C791" s="239" t="s">
        <v>510</v>
      </c>
      <c r="D791" s="239">
        <v>15000013</v>
      </c>
      <c r="E791" s="239" t="s">
        <v>480</v>
      </c>
      <c r="F791" s="240">
        <v>3000</v>
      </c>
      <c r="G791" s="239" t="s">
        <v>511</v>
      </c>
      <c r="H791" s="239" t="s">
        <v>512</v>
      </c>
      <c r="I791" s="239" t="s">
        <v>513</v>
      </c>
      <c r="J791" s="239" t="s">
        <v>755</v>
      </c>
      <c r="K791" s="241">
        <f t="shared" si="12"/>
        <v>22.129032258064516</v>
      </c>
      <c r="L791" s="242">
        <v>46221</v>
      </c>
    </row>
    <row r="792" spans="2:12" x14ac:dyDescent="0.3">
      <c r="B792" s="238" t="s">
        <v>462</v>
      </c>
      <c r="C792" s="239" t="s">
        <v>510</v>
      </c>
      <c r="D792" s="239">
        <v>15000011</v>
      </c>
      <c r="E792" s="239" t="s">
        <v>477</v>
      </c>
      <c r="F792" s="240">
        <v>4000</v>
      </c>
      <c r="G792" s="239" t="s">
        <v>511</v>
      </c>
      <c r="H792" s="239" t="s">
        <v>512</v>
      </c>
      <c r="I792" s="239" t="s">
        <v>513</v>
      </c>
      <c r="J792" s="239" t="s">
        <v>749</v>
      </c>
      <c r="K792" s="241">
        <f t="shared" si="12"/>
        <v>19.161290322580644</v>
      </c>
      <c r="L792" s="242">
        <v>46129</v>
      </c>
    </row>
    <row r="793" spans="2:12" x14ac:dyDescent="0.3">
      <c r="B793" s="238" t="s">
        <v>462</v>
      </c>
      <c r="C793" s="239" t="s">
        <v>510</v>
      </c>
      <c r="D793" s="239">
        <v>15000013</v>
      </c>
      <c r="E793" s="239" t="s">
        <v>480</v>
      </c>
      <c r="F793" s="240">
        <v>3000</v>
      </c>
      <c r="G793" s="239" t="s">
        <v>511</v>
      </c>
      <c r="H793" s="239" t="s">
        <v>512</v>
      </c>
      <c r="I793" s="239" t="s">
        <v>513</v>
      </c>
      <c r="J793" s="239" t="s">
        <v>754</v>
      </c>
      <c r="K793" s="241">
        <f t="shared" si="12"/>
        <v>22.129032258064516</v>
      </c>
      <c r="L793" s="242">
        <v>46221</v>
      </c>
    </row>
    <row r="794" spans="2:12" x14ac:dyDescent="0.3">
      <c r="B794" s="238" t="s">
        <v>462</v>
      </c>
      <c r="C794" s="239" t="s">
        <v>510</v>
      </c>
      <c r="D794" s="239">
        <v>15000024</v>
      </c>
      <c r="E794" s="239" t="s">
        <v>475</v>
      </c>
      <c r="F794" s="240">
        <v>12600</v>
      </c>
      <c r="G794" s="239" t="s">
        <v>511</v>
      </c>
      <c r="H794" s="239" t="s">
        <v>512</v>
      </c>
      <c r="I794" s="239" t="s">
        <v>513</v>
      </c>
      <c r="J794" s="239" t="s">
        <v>760</v>
      </c>
      <c r="K794" s="241">
        <f t="shared" si="12"/>
        <v>22.096774193548388</v>
      </c>
      <c r="L794" s="242">
        <v>46220</v>
      </c>
    </row>
    <row r="795" spans="2:12" x14ac:dyDescent="0.3">
      <c r="B795" s="238" t="s">
        <v>443</v>
      </c>
      <c r="C795" s="239" t="s">
        <v>510</v>
      </c>
      <c r="D795" s="239">
        <v>15000100</v>
      </c>
      <c r="E795" s="239" t="s">
        <v>352</v>
      </c>
      <c r="F795" s="240">
        <v>2400</v>
      </c>
      <c r="G795" s="239" t="s">
        <v>511</v>
      </c>
      <c r="H795" s="239" t="s">
        <v>512</v>
      </c>
      <c r="I795" s="239" t="s">
        <v>513</v>
      </c>
      <c r="J795" s="239" t="s">
        <v>767</v>
      </c>
      <c r="K795" s="241">
        <f t="shared" si="12"/>
        <v>21.70967741935484</v>
      </c>
      <c r="L795" s="242">
        <v>46208</v>
      </c>
    </row>
    <row r="796" spans="2:12" x14ac:dyDescent="0.3">
      <c r="B796" s="238" t="s">
        <v>443</v>
      </c>
      <c r="C796" s="239" t="s">
        <v>592</v>
      </c>
      <c r="D796" s="239">
        <v>15000082</v>
      </c>
      <c r="E796" s="239" t="s">
        <v>447</v>
      </c>
      <c r="F796" s="240">
        <v>72</v>
      </c>
      <c r="G796" s="239" t="s">
        <v>511</v>
      </c>
      <c r="H796" s="239" t="s">
        <v>512</v>
      </c>
      <c r="I796" s="239" t="s">
        <v>513</v>
      </c>
      <c r="J796" s="239" t="s">
        <v>768</v>
      </c>
      <c r="K796" s="241">
        <f t="shared" si="12"/>
        <v>22.29032258064516</v>
      </c>
      <c r="L796" s="242">
        <v>46226</v>
      </c>
    </row>
    <row r="797" spans="2:12" x14ac:dyDescent="0.3">
      <c r="B797" s="238" t="s">
        <v>443</v>
      </c>
      <c r="C797" s="239" t="s">
        <v>592</v>
      </c>
      <c r="D797" s="239">
        <v>15000082</v>
      </c>
      <c r="E797" s="239" t="s">
        <v>447</v>
      </c>
      <c r="F797" s="240">
        <v>960</v>
      </c>
      <c r="G797" s="239" t="s">
        <v>511</v>
      </c>
      <c r="H797" s="239" t="s">
        <v>512</v>
      </c>
      <c r="I797" s="239" t="s">
        <v>513</v>
      </c>
      <c r="J797" s="239" t="s">
        <v>766</v>
      </c>
      <c r="K797" s="241">
        <f t="shared" si="12"/>
        <v>22.29032258064516</v>
      </c>
      <c r="L797" s="242">
        <v>46226</v>
      </c>
    </row>
    <row r="798" spans="2:12" x14ac:dyDescent="0.3">
      <c r="B798" s="238" t="s">
        <v>462</v>
      </c>
      <c r="C798" s="239" t="s">
        <v>510</v>
      </c>
      <c r="D798" s="239">
        <v>15000040</v>
      </c>
      <c r="E798" s="239" t="s">
        <v>470</v>
      </c>
      <c r="F798" s="240">
        <v>3000</v>
      </c>
      <c r="G798" s="239" t="s">
        <v>511</v>
      </c>
      <c r="H798" s="239" t="s">
        <v>512</v>
      </c>
      <c r="I798" s="239" t="s">
        <v>513</v>
      </c>
      <c r="J798" s="239" t="s">
        <v>769</v>
      </c>
      <c r="K798" s="241">
        <f t="shared" si="12"/>
        <v>20.451612903225808</v>
      </c>
      <c r="L798" s="242">
        <v>46169</v>
      </c>
    </row>
    <row r="799" spans="2:12" x14ac:dyDescent="0.3">
      <c r="B799" s="238" t="s">
        <v>462</v>
      </c>
      <c r="C799" s="239" t="s">
        <v>510</v>
      </c>
      <c r="D799" s="239">
        <v>15000425</v>
      </c>
      <c r="E799" s="239" t="s">
        <v>494</v>
      </c>
      <c r="F799" s="240">
        <v>14400</v>
      </c>
      <c r="G799" s="239" t="s">
        <v>511</v>
      </c>
      <c r="H799" s="239" t="s">
        <v>512</v>
      </c>
      <c r="I799" s="239" t="s">
        <v>513</v>
      </c>
      <c r="J799" s="239" t="s">
        <v>731</v>
      </c>
      <c r="K799" s="241">
        <f t="shared" si="12"/>
        <v>16.387096774193548</v>
      </c>
      <c r="L799" s="242">
        <v>46043</v>
      </c>
    </row>
    <row r="800" spans="2:12" x14ac:dyDescent="0.3">
      <c r="B800" s="238" t="s">
        <v>443</v>
      </c>
      <c r="C800" s="239" t="s">
        <v>592</v>
      </c>
      <c r="D800" s="239">
        <v>15000082</v>
      </c>
      <c r="E800" s="239" t="s">
        <v>447</v>
      </c>
      <c r="F800" s="240">
        <v>960</v>
      </c>
      <c r="G800" s="239" t="s">
        <v>511</v>
      </c>
      <c r="H800" s="239" t="s">
        <v>512</v>
      </c>
      <c r="I800" s="239" t="s">
        <v>513</v>
      </c>
      <c r="J800" s="239" t="s">
        <v>766</v>
      </c>
      <c r="K800" s="241">
        <f t="shared" si="12"/>
        <v>22.29032258064516</v>
      </c>
      <c r="L800" s="242">
        <v>46226</v>
      </c>
    </row>
    <row r="801" spans="2:12" x14ac:dyDescent="0.3">
      <c r="B801" s="238" t="s">
        <v>443</v>
      </c>
      <c r="C801" s="239" t="s">
        <v>592</v>
      </c>
      <c r="D801" s="239">
        <v>15000082</v>
      </c>
      <c r="E801" s="239" t="s">
        <v>447</v>
      </c>
      <c r="F801" s="240">
        <v>960</v>
      </c>
      <c r="G801" s="239" t="s">
        <v>511</v>
      </c>
      <c r="H801" s="239" t="s">
        <v>512</v>
      </c>
      <c r="I801" s="239" t="s">
        <v>513</v>
      </c>
      <c r="J801" s="239" t="s">
        <v>766</v>
      </c>
      <c r="K801" s="241">
        <f t="shared" si="12"/>
        <v>22.29032258064516</v>
      </c>
      <c r="L801" s="242">
        <v>46226</v>
      </c>
    </row>
    <row r="802" spans="2:12" x14ac:dyDescent="0.3">
      <c r="B802" s="238" t="s">
        <v>443</v>
      </c>
      <c r="C802" s="239" t="s">
        <v>510</v>
      </c>
      <c r="D802" s="239">
        <v>15000100</v>
      </c>
      <c r="E802" s="239" t="s">
        <v>352</v>
      </c>
      <c r="F802" s="240">
        <v>2400</v>
      </c>
      <c r="G802" s="239" t="s">
        <v>511</v>
      </c>
      <c r="H802" s="239" t="s">
        <v>512</v>
      </c>
      <c r="I802" s="239" t="s">
        <v>513</v>
      </c>
      <c r="J802" s="239" t="s">
        <v>767</v>
      </c>
      <c r="K802" s="241">
        <f t="shared" si="12"/>
        <v>21.70967741935484</v>
      </c>
      <c r="L802" s="242">
        <v>46208</v>
      </c>
    </row>
    <row r="803" spans="2:12" x14ac:dyDescent="0.3">
      <c r="B803" s="238" t="s">
        <v>443</v>
      </c>
      <c r="C803" s="239" t="s">
        <v>510</v>
      </c>
      <c r="D803" s="239">
        <v>15000090</v>
      </c>
      <c r="E803" s="239" t="s">
        <v>338</v>
      </c>
      <c r="F803" s="240">
        <v>1800</v>
      </c>
      <c r="G803" s="239" t="s">
        <v>511</v>
      </c>
      <c r="H803" s="239" t="s">
        <v>512</v>
      </c>
      <c r="I803" s="239" t="s">
        <v>513</v>
      </c>
      <c r="J803" s="239" t="s">
        <v>723</v>
      </c>
      <c r="K803" s="241">
        <f t="shared" si="12"/>
        <v>21.64516129032258</v>
      </c>
      <c r="L803" s="242">
        <v>46206</v>
      </c>
    </row>
    <row r="804" spans="2:12" x14ac:dyDescent="0.3">
      <c r="B804" s="238" t="s">
        <v>462</v>
      </c>
      <c r="C804" s="239" t="s">
        <v>510</v>
      </c>
      <c r="D804" s="239">
        <v>15000425</v>
      </c>
      <c r="E804" s="239" t="s">
        <v>494</v>
      </c>
      <c r="F804" s="240">
        <v>14400</v>
      </c>
      <c r="G804" s="239" t="s">
        <v>511</v>
      </c>
      <c r="H804" s="239" t="s">
        <v>512</v>
      </c>
      <c r="I804" s="239" t="s">
        <v>513</v>
      </c>
      <c r="J804" s="239" t="s">
        <v>731</v>
      </c>
      <c r="K804" s="241">
        <f t="shared" si="12"/>
        <v>16.387096774193548</v>
      </c>
      <c r="L804" s="242">
        <v>46043</v>
      </c>
    </row>
    <row r="805" spans="2:12" x14ac:dyDescent="0.3">
      <c r="B805" s="238" t="s">
        <v>462</v>
      </c>
      <c r="C805" s="239" t="s">
        <v>510</v>
      </c>
      <c r="D805" s="239">
        <v>15000425</v>
      </c>
      <c r="E805" s="239" t="s">
        <v>494</v>
      </c>
      <c r="F805" s="240">
        <v>14400</v>
      </c>
      <c r="G805" s="239" t="s">
        <v>511</v>
      </c>
      <c r="H805" s="239" t="s">
        <v>512</v>
      </c>
      <c r="I805" s="239" t="s">
        <v>513</v>
      </c>
      <c r="J805" s="239" t="s">
        <v>654</v>
      </c>
      <c r="K805" s="241">
        <f t="shared" si="12"/>
        <v>16.93548387096774</v>
      </c>
      <c r="L805" s="242">
        <v>46060</v>
      </c>
    </row>
    <row r="806" spans="2:12" x14ac:dyDescent="0.3">
      <c r="B806" s="238" t="s">
        <v>443</v>
      </c>
      <c r="C806" s="239" t="s">
        <v>510</v>
      </c>
      <c r="D806" s="239">
        <v>15000321</v>
      </c>
      <c r="E806" s="239" t="s">
        <v>404</v>
      </c>
      <c r="F806" s="240">
        <v>1440</v>
      </c>
      <c r="G806" s="239" t="s">
        <v>511</v>
      </c>
      <c r="H806" s="239" t="s">
        <v>512</v>
      </c>
      <c r="I806" s="239" t="s">
        <v>513</v>
      </c>
      <c r="J806" s="239" t="s">
        <v>720</v>
      </c>
      <c r="K806" s="241">
        <f t="shared" si="12"/>
        <v>20.225806451612904</v>
      </c>
      <c r="L806" s="242">
        <v>46162</v>
      </c>
    </row>
    <row r="807" spans="2:12" x14ac:dyDescent="0.3">
      <c r="B807" s="238" t="s">
        <v>443</v>
      </c>
      <c r="C807" s="239" t="s">
        <v>510</v>
      </c>
      <c r="D807" s="239">
        <v>15000151</v>
      </c>
      <c r="E807" s="239" t="s">
        <v>402</v>
      </c>
      <c r="F807" s="240">
        <v>1440</v>
      </c>
      <c r="G807" s="239" t="s">
        <v>511</v>
      </c>
      <c r="H807" s="239" t="s">
        <v>512</v>
      </c>
      <c r="I807" s="239" t="s">
        <v>513</v>
      </c>
      <c r="J807" s="239" t="s">
        <v>765</v>
      </c>
      <c r="K807" s="241">
        <f t="shared" si="12"/>
        <v>22.032258064516128</v>
      </c>
      <c r="L807" s="242">
        <v>46218</v>
      </c>
    </row>
    <row r="808" spans="2:12" x14ac:dyDescent="0.3">
      <c r="B808" s="238" t="s">
        <v>443</v>
      </c>
      <c r="C808" s="239" t="s">
        <v>592</v>
      </c>
      <c r="D808" s="239">
        <v>15000082</v>
      </c>
      <c r="E808" s="239" t="s">
        <v>447</v>
      </c>
      <c r="F808" s="240">
        <v>960</v>
      </c>
      <c r="G808" s="239" t="s">
        <v>511</v>
      </c>
      <c r="H808" s="239" t="s">
        <v>512</v>
      </c>
      <c r="I808" s="239" t="s">
        <v>513</v>
      </c>
      <c r="J808" s="239" t="s">
        <v>766</v>
      </c>
      <c r="K808" s="241">
        <f t="shared" si="12"/>
        <v>22.29032258064516</v>
      </c>
      <c r="L808" s="242">
        <v>46226</v>
      </c>
    </row>
    <row r="809" spans="2:12" x14ac:dyDescent="0.3">
      <c r="B809" s="238" t="s">
        <v>443</v>
      </c>
      <c r="C809" s="239" t="s">
        <v>592</v>
      </c>
      <c r="D809" s="239">
        <v>15000082</v>
      </c>
      <c r="E809" s="239" t="s">
        <v>447</v>
      </c>
      <c r="F809" s="240">
        <v>1200</v>
      </c>
      <c r="G809" s="239" t="s">
        <v>511</v>
      </c>
      <c r="H809" s="239" t="s">
        <v>512</v>
      </c>
      <c r="I809" s="239" t="s">
        <v>513</v>
      </c>
      <c r="J809" s="239" t="s">
        <v>766</v>
      </c>
      <c r="K809" s="241">
        <f t="shared" si="12"/>
        <v>22.29032258064516</v>
      </c>
      <c r="L809" s="242">
        <v>46226</v>
      </c>
    </row>
    <row r="810" spans="2:12" x14ac:dyDescent="0.3">
      <c r="B810" s="238" t="s">
        <v>443</v>
      </c>
      <c r="C810" s="239" t="s">
        <v>510</v>
      </c>
      <c r="D810" s="239">
        <v>15000276</v>
      </c>
      <c r="E810" s="239" t="s">
        <v>399</v>
      </c>
      <c r="F810" s="240">
        <v>5600</v>
      </c>
      <c r="G810" s="239" t="s">
        <v>511</v>
      </c>
      <c r="H810" s="239" t="s">
        <v>512</v>
      </c>
      <c r="I810" s="239" t="s">
        <v>513</v>
      </c>
      <c r="J810" s="239" t="s">
        <v>770</v>
      </c>
      <c r="K810" s="241">
        <f t="shared" si="12"/>
        <v>20.451612903225808</v>
      </c>
      <c r="L810" s="242">
        <v>46169</v>
      </c>
    </row>
    <row r="811" spans="2:12" x14ac:dyDescent="0.3">
      <c r="B811" s="238" t="s">
        <v>462</v>
      </c>
      <c r="C811" s="239" t="s">
        <v>510</v>
      </c>
      <c r="D811" s="239">
        <v>15000040</v>
      </c>
      <c r="E811" s="239" t="s">
        <v>470</v>
      </c>
      <c r="F811" s="240">
        <v>3000</v>
      </c>
      <c r="G811" s="239" t="s">
        <v>511</v>
      </c>
      <c r="H811" s="239" t="s">
        <v>512</v>
      </c>
      <c r="I811" s="239" t="s">
        <v>513</v>
      </c>
      <c r="J811" s="239" t="s">
        <v>769</v>
      </c>
      <c r="K811" s="241">
        <f t="shared" si="12"/>
        <v>20.451612903225808</v>
      </c>
      <c r="L811" s="242">
        <v>46169</v>
      </c>
    </row>
    <row r="812" spans="2:12" x14ac:dyDescent="0.3">
      <c r="B812" s="238" t="s">
        <v>462</v>
      </c>
      <c r="C812" s="239" t="s">
        <v>510</v>
      </c>
      <c r="D812" s="239">
        <v>15000039</v>
      </c>
      <c r="E812" s="239" t="s">
        <v>473</v>
      </c>
      <c r="F812" s="240">
        <v>24000</v>
      </c>
      <c r="G812" s="239" t="s">
        <v>511</v>
      </c>
      <c r="H812" s="239" t="s">
        <v>512</v>
      </c>
      <c r="I812" s="239" t="s">
        <v>513</v>
      </c>
      <c r="J812" s="239" t="s">
        <v>702</v>
      </c>
      <c r="K812" s="241">
        <f t="shared" si="12"/>
        <v>21.70967741935484</v>
      </c>
      <c r="L812" s="242">
        <v>46208</v>
      </c>
    </row>
    <row r="813" spans="2:12" x14ac:dyDescent="0.3">
      <c r="B813" s="238" t="s">
        <v>462</v>
      </c>
      <c r="C813" s="239" t="s">
        <v>510</v>
      </c>
      <c r="D813" s="239">
        <v>15000040</v>
      </c>
      <c r="E813" s="239" t="s">
        <v>470</v>
      </c>
      <c r="F813" s="240">
        <v>3000</v>
      </c>
      <c r="G813" s="239" t="s">
        <v>511</v>
      </c>
      <c r="H813" s="239" t="s">
        <v>512</v>
      </c>
      <c r="I813" s="239" t="s">
        <v>513</v>
      </c>
      <c r="J813" s="239" t="s">
        <v>769</v>
      </c>
      <c r="K813" s="241">
        <f t="shared" si="12"/>
        <v>20.451612903225808</v>
      </c>
      <c r="L813" s="242">
        <v>46169</v>
      </c>
    </row>
    <row r="814" spans="2:12" x14ac:dyDescent="0.3">
      <c r="B814" s="238" t="s">
        <v>443</v>
      </c>
      <c r="C814" s="239" t="s">
        <v>510</v>
      </c>
      <c r="D814" s="239">
        <v>15000429</v>
      </c>
      <c r="E814" s="239" t="s">
        <v>426</v>
      </c>
      <c r="F814" s="240">
        <v>4800</v>
      </c>
      <c r="G814" s="239" t="s">
        <v>511</v>
      </c>
      <c r="H814" s="239" t="s">
        <v>512</v>
      </c>
      <c r="I814" s="239" t="s">
        <v>513</v>
      </c>
      <c r="J814" s="239" t="s">
        <v>771</v>
      </c>
      <c r="K814" s="241">
        <f t="shared" si="12"/>
        <v>21.419354838709676</v>
      </c>
      <c r="L814" s="242">
        <v>46199</v>
      </c>
    </row>
    <row r="815" spans="2:12" x14ac:dyDescent="0.3">
      <c r="B815" s="238" t="s">
        <v>462</v>
      </c>
      <c r="C815" s="239" t="s">
        <v>510</v>
      </c>
      <c r="D815" s="239">
        <v>15000425</v>
      </c>
      <c r="E815" s="239" t="s">
        <v>494</v>
      </c>
      <c r="F815" s="240">
        <v>14400</v>
      </c>
      <c r="G815" s="239" t="s">
        <v>511</v>
      </c>
      <c r="H815" s="239" t="s">
        <v>512</v>
      </c>
      <c r="I815" s="239" t="s">
        <v>513</v>
      </c>
      <c r="J815" s="239" t="s">
        <v>731</v>
      </c>
      <c r="K815" s="241">
        <f t="shared" si="12"/>
        <v>16.387096774193548</v>
      </c>
      <c r="L815" s="242">
        <v>46043</v>
      </c>
    </row>
    <row r="816" spans="2:12" x14ac:dyDescent="0.3">
      <c r="B816" s="238" t="s">
        <v>443</v>
      </c>
      <c r="C816" s="239" t="s">
        <v>510</v>
      </c>
      <c r="D816" s="239">
        <v>15000426</v>
      </c>
      <c r="E816" s="239" t="s">
        <v>424</v>
      </c>
      <c r="F816" s="240">
        <v>3000</v>
      </c>
      <c r="G816" s="239" t="s">
        <v>511</v>
      </c>
      <c r="H816" s="239" t="s">
        <v>512</v>
      </c>
      <c r="I816" s="239" t="s">
        <v>513</v>
      </c>
      <c r="J816" s="239" t="s">
        <v>685</v>
      </c>
      <c r="K816" s="241">
        <f t="shared" si="12"/>
        <v>21.419354838709676</v>
      </c>
      <c r="L816" s="242">
        <v>46199</v>
      </c>
    </row>
    <row r="817" spans="2:12" x14ac:dyDescent="0.3">
      <c r="B817" s="238" t="s">
        <v>462</v>
      </c>
      <c r="C817" s="239" t="s">
        <v>510</v>
      </c>
      <c r="D817" s="239">
        <v>15000011</v>
      </c>
      <c r="E817" s="239" t="s">
        <v>477</v>
      </c>
      <c r="F817" s="240">
        <v>4000</v>
      </c>
      <c r="G817" s="239" t="s">
        <v>511</v>
      </c>
      <c r="H817" s="239" t="s">
        <v>512</v>
      </c>
      <c r="I817" s="239" t="s">
        <v>513</v>
      </c>
      <c r="J817" s="239" t="s">
        <v>749</v>
      </c>
      <c r="K817" s="241">
        <f t="shared" si="12"/>
        <v>19.161290322580644</v>
      </c>
      <c r="L817" s="242">
        <v>46129</v>
      </c>
    </row>
    <row r="818" spans="2:12" x14ac:dyDescent="0.3">
      <c r="B818" s="238" t="s">
        <v>443</v>
      </c>
      <c r="C818" s="239" t="s">
        <v>510</v>
      </c>
      <c r="D818" s="239">
        <v>15000377</v>
      </c>
      <c r="E818" s="239" t="s">
        <v>362</v>
      </c>
      <c r="F818" s="240">
        <v>950</v>
      </c>
      <c r="G818" s="239" t="s">
        <v>511</v>
      </c>
      <c r="H818" s="239" t="s">
        <v>512</v>
      </c>
      <c r="I818" s="239" t="s">
        <v>513</v>
      </c>
      <c r="J818" s="239" t="s">
        <v>689</v>
      </c>
      <c r="K818" s="241">
        <f t="shared" si="12"/>
        <v>21.70967741935484</v>
      </c>
      <c r="L818" s="242">
        <v>46208</v>
      </c>
    </row>
    <row r="819" spans="2:12" x14ac:dyDescent="0.3">
      <c r="B819" s="238" t="s">
        <v>443</v>
      </c>
      <c r="C819" s="239" t="s">
        <v>510</v>
      </c>
      <c r="D819" s="239">
        <v>15000084</v>
      </c>
      <c r="E819" s="239" t="s">
        <v>325</v>
      </c>
      <c r="F819" s="240">
        <v>960</v>
      </c>
      <c r="G819" s="239" t="s">
        <v>511</v>
      </c>
      <c r="H819" s="239" t="s">
        <v>512</v>
      </c>
      <c r="I819" s="239" t="s">
        <v>513</v>
      </c>
      <c r="J819" s="239" t="s">
        <v>696</v>
      </c>
      <c r="K819" s="241">
        <f t="shared" si="12"/>
        <v>22.483870967741936</v>
      </c>
      <c r="L819" s="242">
        <v>46232</v>
      </c>
    </row>
    <row r="820" spans="2:12" x14ac:dyDescent="0.3">
      <c r="B820" s="238" t="s">
        <v>462</v>
      </c>
      <c r="C820" s="239" t="s">
        <v>510</v>
      </c>
      <c r="D820" s="239">
        <v>15000021</v>
      </c>
      <c r="E820" s="239" t="s">
        <v>484</v>
      </c>
      <c r="F820" s="240">
        <v>3000</v>
      </c>
      <c r="G820" s="239" t="s">
        <v>511</v>
      </c>
      <c r="H820" s="239" t="s">
        <v>512</v>
      </c>
      <c r="I820" s="239" t="s">
        <v>513</v>
      </c>
      <c r="J820" s="239" t="s">
        <v>709</v>
      </c>
      <c r="K820" s="241">
        <f t="shared" si="12"/>
        <v>21.225806451612904</v>
      </c>
      <c r="L820" s="242">
        <v>46193</v>
      </c>
    </row>
    <row r="821" spans="2:12" x14ac:dyDescent="0.3">
      <c r="B821" s="238" t="s">
        <v>462</v>
      </c>
      <c r="C821" s="239" t="s">
        <v>510</v>
      </c>
      <c r="D821" s="239">
        <v>15000021</v>
      </c>
      <c r="E821" s="239" t="s">
        <v>484</v>
      </c>
      <c r="F821" s="240">
        <v>3000</v>
      </c>
      <c r="G821" s="239" t="s">
        <v>511</v>
      </c>
      <c r="H821" s="239" t="s">
        <v>512</v>
      </c>
      <c r="I821" s="239" t="s">
        <v>513</v>
      </c>
      <c r="J821" s="239" t="s">
        <v>709</v>
      </c>
      <c r="K821" s="241">
        <f t="shared" si="12"/>
        <v>21.225806451612904</v>
      </c>
      <c r="L821" s="242">
        <v>46193</v>
      </c>
    </row>
    <row r="822" spans="2:12" x14ac:dyDescent="0.3">
      <c r="B822" s="238" t="s">
        <v>443</v>
      </c>
      <c r="C822" s="239" t="s">
        <v>510</v>
      </c>
      <c r="D822" s="239">
        <v>15000100</v>
      </c>
      <c r="E822" s="239" t="s">
        <v>352</v>
      </c>
      <c r="F822" s="240">
        <v>2400</v>
      </c>
      <c r="G822" s="239" t="s">
        <v>511</v>
      </c>
      <c r="H822" s="239" t="s">
        <v>512</v>
      </c>
      <c r="I822" s="239" t="s">
        <v>513</v>
      </c>
      <c r="J822" s="239" t="s">
        <v>767</v>
      </c>
      <c r="K822" s="241">
        <f t="shared" si="12"/>
        <v>21.70967741935484</v>
      </c>
      <c r="L822" s="242">
        <v>46208</v>
      </c>
    </row>
    <row r="823" spans="2:12" x14ac:dyDescent="0.3">
      <c r="B823" s="238" t="s">
        <v>443</v>
      </c>
      <c r="C823" s="239" t="s">
        <v>510</v>
      </c>
      <c r="D823" s="239">
        <v>15000277</v>
      </c>
      <c r="E823" s="239" t="s">
        <v>293</v>
      </c>
      <c r="F823" s="240">
        <v>8400</v>
      </c>
      <c r="G823" s="239" t="s">
        <v>511</v>
      </c>
      <c r="H823" s="239" t="s">
        <v>512</v>
      </c>
      <c r="I823" s="239" t="s">
        <v>513</v>
      </c>
      <c r="J823" s="239" t="s">
        <v>772</v>
      </c>
      <c r="K823" s="241">
        <f t="shared" si="12"/>
        <v>22.483870967741936</v>
      </c>
      <c r="L823" s="242">
        <v>46232</v>
      </c>
    </row>
    <row r="824" spans="2:12" x14ac:dyDescent="0.3">
      <c r="B824" s="238" t="s">
        <v>462</v>
      </c>
      <c r="C824" s="239" t="s">
        <v>510</v>
      </c>
      <c r="D824" s="239">
        <v>15000013</v>
      </c>
      <c r="E824" s="239" t="s">
        <v>480</v>
      </c>
      <c r="F824" s="240">
        <v>3000</v>
      </c>
      <c r="G824" s="239" t="s">
        <v>511</v>
      </c>
      <c r="H824" s="239" t="s">
        <v>512</v>
      </c>
      <c r="I824" s="239" t="s">
        <v>513</v>
      </c>
      <c r="J824" s="239" t="s">
        <v>721</v>
      </c>
      <c r="K824" s="241">
        <f t="shared" si="12"/>
        <v>22.35483870967742</v>
      </c>
      <c r="L824" s="242">
        <v>46228</v>
      </c>
    </row>
    <row r="825" spans="2:12" x14ac:dyDescent="0.3">
      <c r="B825" s="238" t="s">
        <v>462</v>
      </c>
      <c r="C825" s="239" t="s">
        <v>510</v>
      </c>
      <c r="D825" s="239">
        <v>15000021</v>
      </c>
      <c r="E825" s="239" t="s">
        <v>484</v>
      </c>
      <c r="F825" s="240">
        <v>3000</v>
      </c>
      <c r="G825" s="239" t="s">
        <v>511</v>
      </c>
      <c r="H825" s="239" t="s">
        <v>512</v>
      </c>
      <c r="I825" s="239" t="s">
        <v>513</v>
      </c>
      <c r="J825" s="239" t="s">
        <v>709</v>
      </c>
      <c r="K825" s="241">
        <f t="shared" si="12"/>
        <v>21.225806451612904</v>
      </c>
      <c r="L825" s="242">
        <v>46193</v>
      </c>
    </row>
    <row r="826" spans="2:12" x14ac:dyDescent="0.3">
      <c r="B826" s="238" t="s">
        <v>443</v>
      </c>
      <c r="C826" s="239" t="s">
        <v>510</v>
      </c>
      <c r="D826" s="239">
        <v>15000135</v>
      </c>
      <c r="E826" s="239" t="s">
        <v>340</v>
      </c>
      <c r="F826" s="240">
        <v>8400</v>
      </c>
      <c r="G826" s="239" t="s">
        <v>511</v>
      </c>
      <c r="H826" s="239" t="s">
        <v>512</v>
      </c>
      <c r="I826" s="239" t="s">
        <v>513</v>
      </c>
      <c r="J826" s="239" t="s">
        <v>681</v>
      </c>
      <c r="K826" s="241">
        <f t="shared" si="12"/>
        <v>21.129032258064516</v>
      </c>
      <c r="L826" s="242">
        <v>46190</v>
      </c>
    </row>
    <row r="827" spans="2:12" x14ac:dyDescent="0.3">
      <c r="B827" s="238" t="s">
        <v>443</v>
      </c>
      <c r="C827" s="239" t="s">
        <v>510</v>
      </c>
      <c r="D827" s="239">
        <v>15000086</v>
      </c>
      <c r="E827" s="239" t="s">
        <v>333</v>
      </c>
      <c r="F827" s="240">
        <v>2250</v>
      </c>
      <c r="G827" s="239" t="s">
        <v>511</v>
      </c>
      <c r="H827" s="239" t="s">
        <v>512</v>
      </c>
      <c r="I827" s="239" t="s">
        <v>513</v>
      </c>
      <c r="J827" s="239" t="s">
        <v>678</v>
      </c>
      <c r="K827" s="241">
        <f t="shared" si="12"/>
        <v>19.64516129032258</v>
      </c>
      <c r="L827" s="242">
        <v>46144</v>
      </c>
    </row>
    <row r="828" spans="2:12" x14ac:dyDescent="0.3">
      <c r="B828" s="238" t="s">
        <v>462</v>
      </c>
      <c r="C828" s="239" t="s">
        <v>510</v>
      </c>
      <c r="D828" s="239">
        <v>15000040</v>
      </c>
      <c r="E828" s="239" t="s">
        <v>470</v>
      </c>
      <c r="F828" s="240">
        <v>3000</v>
      </c>
      <c r="G828" s="239" t="s">
        <v>511</v>
      </c>
      <c r="H828" s="239" t="s">
        <v>512</v>
      </c>
      <c r="I828" s="239" t="s">
        <v>513</v>
      </c>
      <c r="J828" s="239" t="s">
        <v>769</v>
      </c>
      <c r="K828" s="241">
        <f t="shared" si="12"/>
        <v>20.451612903225808</v>
      </c>
      <c r="L828" s="242">
        <v>46169</v>
      </c>
    </row>
    <row r="829" spans="2:12" x14ac:dyDescent="0.3">
      <c r="B829" s="238" t="s">
        <v>462</v>
      </c>
      <c r="C829" s="239" t="s">
        <v>510</v>
      </c>
      <c r="D829" s="239">
        <v>15000425</v>
      </c>
      <c r="E829" s="239" t="s">
        <v>494</v>
      </c>
      <c r="F829" s="240">
        <v>4200</v>
      </c>
      <c r="G829" s="239" t="s">
        <v>511</v>
      </c>
      <c r="H829" s="239" t="s">
        <v>512</v>
      </c>
      <c r="I829" s="239" t="s">
        <v>513</v>
      </c>
      <c r="J829" s="239" t="s">
        <v>654</v>
      </c>
      <c r="K829" s="241">
        <f t="shared" si="12"/>
        <v>16.93548387096774</v>
      </c>
      <c r="L829" s="242">
        <v>46060</v>
      </c>
    </row>
    <row r="830" spans="2:12" x14ac:dyDescent="0.3">
      <c r="B830" s="238" t="s">
        <v>462</v>
      </c>
      <c r="C830" s="239" t="s">
        <v>510</v>
      </c>
      <c r="D830" s="239">
        <v>15000003</v>
      </c>
      <c r="E830" s="239" t="s">
        <v>469</v>
      </c>
      <c r="F830" s="240">
        <v>12600</v>
      </c>
      <c r="G830" s="239" t="s">
        <v>511</v>
      </c>
      <c r="H830" s="239" t="s">
        <v>512</v>
      </c>
      <c r="I830" s="239" t="s">
        <v>513</v>
      </c>
      <c r="J830" s="239" t="s">
        <v>717</v>
      </c>
      <c r="K830" s="241">
        <f t="shared" si="12"/>
        <v>22.032258064516128</v>
      </c>
      <c r="L830" s="242">
        <v>46218</v>
      </c>
    </row>
    <row r="831" spans="2:12" x14ac:dyDescent="0.3">
      <c r="B831" s="238" t="s">
        <v>462</v>
      </c>
      <c r="C831" s="239" t="s">
        <v>510</v>
      </c>
      <c r="D831" s="239">
        <v>15000037</v>
      </c>
      <c r="E831" s="239" t="s">
        <v>465</v>
      </c>
      <c r="F831" s="240">
        <v>3000</v>
      </c>
      <c r="G831" s="239" t="s">
        <v>511</v>
      </c>
      <c r="H831" s="239" t="s">
        <v>512</v>
      </c>
      <c r="I831" s="239" t="s">
        <v>513</v>
      </c>
      <c r="J831" s="239" t="s">
        <v>773</v>
      </c>
      <c r="K831" s="241">
        <f t="shared" si="12"/>
        <v>22.29032258064516</v>
      </c>
      <c r="L831" s="242">
        <v>46226</v>
      </c>
    </row>
    <row r="832" spans="2:12" x14ac:dyDescent="0.3">
      <c r="B832" s="238" t="s">
        <v>443</v>
      </c>
      <c r="C832" s="239" t="s">
        <v>510</v>
      </c>
      <c r="D832" s="239">
        <v>15000426</v>
      </c>
      <c r="E832" s="239" t="s">
        <v>424</v>
      </c>
      <c r="F832" s="240">
        <v>200</v>
      </c>
      <c r="G832" s="239" t="s">
        <v>511</v>
      </c>
      <c r="H832" s="239" t="s">
        <v>512</v>
      </c>
      <c r="I832" s="239" t="s">
        <v>513</v>
      </c>
      <c r="J832" s="239" t="s">
        <v>685</v>
      </c>
      <c r="K832" s="241">
        <f t="shared" si="12"/>
        <v>21.419354838709676</v>
      </c>
      <c r="L832" s="242">
        <v>46199</v>
      </c>
    </row>
    <row r="833" spans="2:12" x14ac:dyDescent="0.3">
      <c r="B833" s="238" t="s">
        <v>443</v>
      </c>
      <c r="C833" s="239" t="s">
        <v>510</v>
      </c>
      <c r="D833" s="239">
        <v>15000092</v>
      </c>
      <c r="E833" s="239" t="s">
        <v>455</v>
      </c>
      <c r="F833" s="240">
        <v>100</v>
      </c>
      <c r="G833" s="239" t="s">
        <v>511</v>
      </c>
      <c r="H833" s="239" t="s">
        <v>512</v>
      </c>
      <c r="I833" s="239" t="s">
        <v>513</v>
      </c>
      <c r="J833" s="239" t="s">
        <v>774</v>
      </c>
      <c r="K833" s="241">
        <f t="shared" si="12"/>
        <v>20.032258064516128</v>
      </c>
      <c r="L833" s="242">
        <v>46156</v>
      </c>
    </row>
    <row r="834" spans="2:12" x14ac:dyDescent="0.3">
      <c r="B834" s="238" t="s">
        <v>462</v>
      </c>
      <c r="C834" s="239" t="s">
        <v>510</v>
      </c>
      <c r="D834" s="239">
        <v>15000021</v>
      </c>
      <c r="E834" s="239" t="s">
        <v>484</v>
      </c>
      <c r="F834" s="240">
        <v>3000</v>
      </c>
      <c r="G834" s="239" t="s">
        <v>511</v>
      </c>
      <c r="H834" s="239" t="s">
        <v>512</v>
      </c>
      <c r="I834" s="239" t="s">
        <v>513</v>
      </c>
      <c r="J834" s="239" t="s">
        <v>709</v>
      </c>
      <c r="K834" s="241">
        <f t="shared" si="12"/>
        <v>21.225806451612904</v>
      </c>
      <c r="L834" s="242">
        <v>46193</v>
      </c>
    </row>
    <row r="835" spans="2:12" x14ac:dyDescent="0.3">
      <c r="B835" s="238" t="s">
        <v>443</v>
      </c>
      <c r="C835" s="239" t="s">
        <v>510</v>
      </c>
      <c r="D835" s="239">
        <v>15000145</v>
      </c>
      <c r="E835" s="239" t="s">
        <v>143</v>
      </c>
      <c r="F835" s="240">
        <v>7500</v>
      </c>
      <c r="G835" s="239" t="s">
        <v>511</v>
      </c>
      <c r="H835" s="239" t="s">
        <v>512</v>
      </c>
      <c r="I835" s="239" t="s">
        <v>513</v>
      </c>
      <c r="J835" s="239" t="s">
        <v>775</v>
      </c>
      <c r="K835" s="241">
        <f t="shared" si="12"/>
        <v>20.06451612903226</v>
      </c>
      <c r="L835" s="242">
        <v>46157</v>
      </c>
    </row>
    <row r="836" spans="2:12" x14ac:dyDescent="0.3">
      <c r="B836" s="238" t="s">
        <v>443</v>
      </c>
      <c r="C836" s="239" t="s">
        <v>510</v>
      </c>
      <c r="D836" s="239">
        <v>15000135</v>
      </c>
      <c r="E836" s="239" t="s">
        <v>340</v>
      </c>
      <c r="F836" s="240">
        <v>8400</v>
      </c>
      <c r="G836" s="239" t="s">
        <v>511</v>
      </c>
      <c r="H836" s="239" t="s">
        <v>512</v>
      </c>
      <c r="I836" s="239" t="s">
        <v>513</v>
      </c>
      <c r="J836" s="239" t="s">
        <v>700</v>
      </c>
      <c r="K836" s="241">
        <f t="shared" ref="K836:K899" si="13">(L836-$L$1)/31</f>
        <v>21.225806451612904</v>
      </c>
      <c r="L836" s="242">
        <v>46193</v>
      </c>
    </row>
    <row r="837" spans="2:12" x14ac:dyDescent="0.3">
      <c r="B837" s="238" t="s">
        <v>462</v>
      </c>
      <c r="C837" s="239" t="s">
        <v>510</v>
      </c>
      <c r="D837" s="239">
        <v>15000021</v>
      </c>
      <c r="E837" s="239" t="s">
        <v>484</v>
      </c>
      <c r="F837" s="240">
        <v>3000</v>
      </c>
      <c r="G837" s="239" t="s">
        <v>511</v>
      </c>
      <c r="H837" s="239" t="s">
        <v>512</v>
      </c>
      <c r="I837" s="239" t="s">
        <v>513</v>
      </c>
      <c r="J837" s="239" t="s">
        <v>709</v>
      </c>
      <c r="K837" s="241">
        <f t="shared" si="13"/>
        <v>21.225806451612904</v>
      </c>
      <c r="L837" s="242">
        <v>46193</v>
      </c>
    </row>
    <row r="838" spans="2:12" x14ac:dyDescent="0.3">
      <c r="B838" s="238" t="s">
        <v>443</v>
      </c>
      <c r="C838" s="239" t="s">
        <v>510</v>
      </c>
      <c r="D838" s="239">
        <v>15000216</v>
      </c>
      <c r="E838" s="239" t="s">
        <v>354</v>
      </c>
      <c r="F838" s="240">
        <v>1100</v>
      </c>
      <c r="G838" s="239" t="s">
        <v>511</v>
      </c>
      <c r="H838" s="239" t="s">
        <v>512</v>
      </c>
      <c r="I838" s="239" t="s">
        <v>513</v>
      </c>
      <c r="J838" s="239" t="s">
        <v>776</v>
      </c>
      <c r="K838" s="241">
        <f t="shared" si="13"/>
        <v>21.903225806451612</v>
      </c>
      <c r="L838" s="242">
        <v>46214</v>
      </c>
    </row>
    <row r="839" spans="2:12" x14ac:dyDescent="0.3">
      <c r="B839" s="238" t="s">
        <v>443</v>
      </c>
      <c r="C839" s="239" t="s">
        <v>510</v>
      </c>
      <c r="D839" s="239">
        <v>15000117</v>
      </c>
      <c r="E839" s="239" t="s">
        <v>311</v>
      </c>
      <c r="F839" s="240">
        <v>7200</v>
      </c>
      <c r="G839" s="239" t="s">
        <v>511</v>
      </c>
      <c r="H839" s="239" t="s">
        <v>512</v>
      </c>
      <c r="I839" s="239" t="s">
        <v>513</v>
      </c>
      <c r="J839" s="239" t="s">
        <v>703</v>
      </c>
      <c r="K839" s="241">
        <f t="shared" si="13"/>
        <v>22.032258064516128</v>
      </c>
      <c r="L839" s="242">
        <v>46218</v>
      </c>
    </row>
    <row r="840" spans="2:12" x14ac:dyDescent="0.3">
      <c r="B840" s="238" t="s">
        <v>462</v>
      </c>
      <c r="C840" s="239" t="s">
        <v>510</v>
      </c>
      <c r="D840" s="239">
        <v>15000011</v>
      </c>
      <c r="E840" s="239" t="s">
        <v>477</v>
      </c>
      <c r="F840" s="240">
        <v>200</v>
      </c>
      <c r="G840" s="239" t="s">
        <v>511</v>
      </c>
      <c r="H840" s="239" t="s">
        <v>512</v>
      </c>
      <c r="I840" s="239" t="s">
        <v>513</v>
      </c>
      <c r="J840" s="239" t="s">
        <v>777</v>
      </c>
      <c r="K840" s="241">
        <f t="shared" si="13"/>
        <v>15.96774193548387</v>
      </c>
      <c r="L840" s="242">
        <v>46030</v>
      </c>
    </row>
    <row r="841" spans="2:12" x14ac:dyDescent="0.3">
      <c r="B841" s="238" t="s">
        <v>443</v>
      </c>
      <c r="C841" s="239" t="s">
        <v>510</v>
      </c>
      <c r="D841" s="239">
        <v>15000069</v>
      </c>
      <c r="E841" s="239" t="s">
        <v>307</v>
      </c>
      <c r="F841" s="240">
        <v>2250</v>
      </c>
      <c r="G841" s="239" t="s">
        <v>511</v>
      </c>
      <c r="H841" s="239" t="s">
        <v>512</v>
      </c>
      <c r="I841" s="239" t="s">
        <v>513</v>
      </c>
      <c r="J841" s="239" t="s">
        <v>778</v>
      </c>
      <c r="K841" s="241">
        <f t="shared" si="13"/>
        <v>20.677419354838708</v>
      </c>
      <c r="L841" s="242">
        <v>46176</v>
      </c>
    </row>
    <row r="842" spans="2:12" x14ac:dyDescent="0.3">
      <c r="B842" s="238" t="s">
        <v>443</v>
      </c>
      <c r="C842" s="239" t="s">
        <v>510</v>
      </c>
      <c r="D842" s="239">
        <v>15000112</v>
      </c>
      <c r="E842" s="239" t="s">
        <v>379</v>
      </c>
      <c r="F842" s="240">
        <v>2250</v>
      </c>
      <c r="G842" s="239" t="s">
        <v>511</v>
      </c>
      <c r="H842" s="239" t="s">
        <v>512</v>
      </c>
      <c r="I842" s="239" t="s">
        <v>513</v>
      </c>
      <c r="J842" s="239" t="s">
        <v>779</v>
      </c>
      <c r="K842" s="241">
        <f t="shared" si="13"/>
        <v>22.06451612903226</v>
      </c>
      <c r="L842" s="242">
        <v>46219</v>
      </c>
    </row>
    <row r="843" spans="2:12" x14ac:dyDescent="0.3">
      <c r="B843" s="238" t="s">
        <v>443</v>
      </c>
      <c r="C843" s="239" t="s">
        <v>510</v>
      </c>
      <c r="D843" s="239">
        <v>15000321</v>
      </c>
      <c r="E843" s="239" t="s">
        <v>404</v>
      </c>
      <c r="F843" s="240">
        <v>1440</v>
      </c>
      <c r="G843" s="239" t="s">
        <v>511</v>
      </c>
      <c r="H843" s="239" t="s">
        <v>512</v>
      </c>
      <c r="I843" s="239" t="s">
        <v>513</v>
      </c>
      <c r="J843" s="239" t="s">
        <v>780</v>
      </c>
      <c r="K843" s="241">
        <f t="shared" si="13"/>
        <v>22.129032258064516</v>
      </c>
      <c r="L843" s="242">
        <v>46221</v>
      </c>
    </row>
    <row r="844" spans="2:12" x14ac:dyDescent="0.3">
      <c r="B844" s="238" t="s">
        <v>443</v>
      </c>
      <c r="C844" s="239" t="s">
        <v>510</v>
      </c>
      <c r="D844" s="239">
        <v>15000086</v>
      </c>
      <c r="E844" s="239" t="s">
        <v>333</v>
      </c>
      <c r="F844" s="240">
        <v>2250</v>
      </c>
      <c r="G844" s="239" t="s">
        <v>511</v>
      </c>
      <c r="H844" s="239" t="s">
        <v>512</v>
      </c>
      <c r="I844" s="239" t="s">
        <v>513</v>
      </c>
      <c r="J844" s="239" t="s">
        <v>678</v>
      </c>
      <c r="K844" s="241">
        <f t="shared" si="13"/>
        <v>19.64516129032258</v>
      </c>
      <c r="L844" s="242">
        <v>46144</v>
      </c>
    </row>
    <row r="845" spans="2:12" x14ac:dyDescent="0.3">
      <c r="B845" s="238" t="s">
        <v>462</v>
      </c>
      <c r="C845" s="239" t="s">
        <v>510</v>
      </c>
      <c r="D845" s="239">
        <v>15000021</v>
      </c>
      <c r="E845" s="239" t="s">
        <v>484</v>
      </c>
      <c r="F845" s="240">
        <v>3000</v>
      </c>
      <c r="G845" s="239" t="s">
        <v>511</v>
      </c>
      <c r="H845" s="239" t="s">
        <v>512</v>
      </c>
      <c r="I845" s="239" t="s">
        <v>513</v>
      </c>
      <c r="J845" s="239" t="s">
        <v>709</v>
      </c>
      <c r="K845" s="241">
        <f t="shared" si="13"/>
        <v>21.225806451612904</v>
      </c>
      <c r="L845" s="242">
        <v>46193</v>
      </c>
    </row>
    <row r="846" spans="2:12" x14ac:dyDescent="0.3">
      <c r="B846" s="238" t="s">
        <v>443</v>
      </c>
      <c r="C846" s="239" t="s">
        <v>510</v>
      </c>
      <c r="D846" s="239">
        <v>15000429</v>
      </c>
      <c r="E846" s="239" t="s">
        <v>426</v>
      </c>
      <c r="F846" s="240">
        <v>7200</v>
      </c>
      <c r="G846" s="239" t="s">
        <v>511</v>
      </c>
      <c r="H846" s="239" t="s">
        <v>512</v>
      </c>
      <c r="I846" s="239" t="s">
        <v>513</v>
      </c>
      <c r="J846" s="239" t="s">
        <v>701</v>
      </c>
      <c r="K846" s="241">
        <f t="shared" si="13"/>
        <v>22.322580645161292</v>
      </c>
      <c r="L846" s="242">
        <v>46227</v>
      </c>
    </row>
    <row r="847" spans="2:12" x14ac:dyDescent="0.3">
      <c r="B847" s="238" t="s">
        <v>443</v>
      </c>
      <c r="C847" s="239" t="s">
        <v>510</v>
      </c>
      <c r="D847" s="239">
        <v>15000092</v>
      </c>
      <c r="E847" s="239" t="s">
        <v>455</v>
      </c>
      <c r="F847" s="240">
        <v>4000</v>
      </c>
      <c r="G847" s="239" t="s">
        <v>511</v>
      </c>
      <c r="H847" s="239" t="s">
        <v>512</v>
      </c>
      <c r="I847" s="239" t="s">
        <v>513</v>
      </c>
      <c r="J847" s="239" t="s">
        <v>781</v>
      </c>
      <c r="K847" s="241">
        <f t="shared" si="13"/>
        <v>21.677419354838708</v>
      </c>
      <c r="L847" s="242">
        <v>46207</v>
      </c>
    </row>
    <row r="848" spans="2:12" x14ac:dyDescent="0.3">
      <c r="B848" s="238" t="s">
        <v>462</v>
      </c>
      <c r="C848" s="239" t="s">
        <v>510</v>
      </c>
      <c r="D848" s="239">
        <v>15000013</v>
      </c>
      <c r="E848" s="239" t="s">
        <v>480</v>
      </c>
      <c r="F848" s="240">
        <v>3000</v>
      </c>
      <c r="G848" s="239" t="s">
        <v>511</v>
      </c>
      <c r="H848" s="239" t="s">
        <v>512</v>
      </c>
      <c r="I848" s="239" t="s">
        <v>513</v>
      </c>
      <c r="J848" s="239" t="s">
        <v>755</v>
      </c>
      <c r="K848" s="241">
        <f t="shared" si="13"/>
        <v>22.129032258064516</v>
      </c>
      <c r="L848" s="242">
        <v>46221</v>
      </c>
    </row>
    <row r="849" spans="2:12" x14ac:dyDescent="0.3">
      <c r="B849" s="238" t="s">
        <v>462</v>
      </c>
      <c r="C849" s="239" t="s">
        <v>510</v>
      </c>
      <c r="D849" s="239">
        <v>15000040</v>
      </c>
      <c r="E849" s="239" t="s">
        <v>470</v>
      </c>
      <c r="F849" s="240">
        <v>3000</v>
      </c>
      <c r="G849" s="239" t="s">
        <v>511</v>
      </c>
      <c r="H849" s="239" t="s">
        <v>512</v>
      </c>
      <c r="I849" s="239" t="s">
        <v>513</v>
      </c>
      <c r="J849" s="239" t="s">
        <v>769</v>
      </c>
      <c r="K849" s="241">
        <f t="shared" si="13"/>
        <v>20.451612903225808</v>
      </c>
      <c r="L849" s="242">
        <v>46169</v>
      </c>
    </row>
    <row r="850" spans="2:12" x14ac:dyDescent="0.3">
      <c r="B850" s="238" t="s">
        <v>462</v>
      </c>
      <c r="C850" s="239" t="s">
        <v>510</v>
      </c>
      <c r="D850" s="239">
        <v>15000014</v>
      </c>
      <c r="E850" s="239" t="s">
        <v>481</v>
      </c>
      <c r="F850" s="240">
        <v>3000</v>
      </c>
      <c r="G850" s="239" t="s">
        <v>511</v>
      </c>
      <c r="H850" s="239" t="s">
        <v>512</v>
      </c>
      <c r="I850" s="239" t="s">
        <v>513</v>
      </c>
      <c r="J850" s="239" t="s">
        <v>733</v>
      </c>
      <c r="K850" s="241">
        <f t="shared" si="13"/>
        <v>21.838709677419356</v>
      </c>
      <c r="L850" s="242">
        <v>46212</v>
      </c>
    </row>
    <row r="851" spans="2:12" x14ac:dyDescent="0.3">
      <c r="B851" s="238" t="s">
        <v>443</v>
      </c>
      <c r="C851" s="239" t="s">
        <v>510</v>
      </c>
      <c r="D851" s="239">
        <v>15000112</v>
      </c>
      <c r="E851" s="239" t="s">
        <v>379</v>
      </c>
      <c r="F851" s="240">
        <v>2250</v>
      </c>
      <c r="G851" s="239" t="s">
        <v>511</v>
      </c>
      <c r="H851" s="239" t="s">
        <v>512</v>
      </c>
      <c r="I851" s="239" t="s">
        <v>513</v>
      </c>
      <c r="J851" s="239" t="s">
        <v>779</v>
      </c>
      <c r="K851" s="241">
        <f t="shared" si="13"/>
        <v>22.06451612903226</v>
      </c>
      <c r="L851" s="242">
        <v>46219</v>
      </c>
    </row>
    <row r="852" spans="2:12" x14ac:dyDescent="0.3">
      <c r="B852" s="238" t="s">
        <v>443</v>
      </c>
      <c r="C852" s="239" t="s">
        <v>510</v>
      </c>
      <c r="D852" s="239">
        <v>15000276</v>
      </c>
      <c r="E852" s="239" t="s">
        <v>399</v>
      </c>
      <c r="F852" s="240">
        <v>7200</v>
      </c>
      <c r="G852" s="239" t="s">
        <v>511</v>
      </c>
      <c r="H852" s="239" t="s">
        <v>512</v>
      </c>
      <c r="I852" s="239" t="s">
        <v>513</v>
      </c>
      <c r="J852" s="239" t="s">
        <v>770</v>
      </c>
      <c r="K852" s="241">
        <f t="shared" si="13"/>
        <v>20.451612903225808</v>
      </c>
      <c r="L852" s="242">
        <v>46169</v>
      </c>
    </row>
    <row r="853" spans="2:12" x14ac:dyDescent="0.3">
      <c r="B853" s="238" t="s">
        <v>443</v>
      </c>
      <c r="C853" s="239" t="s">
        <v>510</v>
      </c>
      <c r="D853" s="239">
        <v>15000119</v>
      </c>
      <c r="E853" s="239" t="s">
        <v>305</v>
      </c>
      <c r="F853" s="240">
        <v>1740</v>
      </c>
      <c r="G853" s="239" t="s">
        <v>511</v>
      </c>
      <c r="H853" s="239" t="s">
        <v>512</v>
      </c>
      <c r="I853" s="239" t="s">
        <v>513</v>
      </c>
      <c r="J853" s="239" t="s">
        <v>725</v>
      </c>
      <c r="K853" s="241">
        <f t="shared" si="13"/>
        <v>22.29032258064516</v>
      </c>
      <c r="L853" s="242">
        <v>46226</v>
      </c>
    </row>
    <row r="854" spans="2:12" x14ac:dyDescent="0.3">
      <c r="B854" s="238" t="s">
        <v>462</v>
      </c>
      <c r="C854" s="239" t="s">
        <v>510</v>
      </c>
      <c r="D854" s="239">
        <v>15000013</v>
      </c>
      <c r="E854" s="239" t="s">
        <v>480</v>
      </c>
      <c r="F854" s="240">
        <v>3000</v>
      </c>
      <c r="G854" s="239" t="s">
        <v>511</v>
      </c>
      <c r="H854" s="239" t="s">
        <v>512</v>
      </c>
      <c r="I854" s="239" t="s">
        <v>513</v>
      </c>
      <c r="J854" s="239" t="s">
        <v>782</v>
      </c>
      <c r="K854" s="241">
        <f t="shared" si="13"/>
        <v>21.838709677419356</v>
      </c>
      <c r="L854" s="242">
        <v>46212</v>
      </c>
    </row>
    <row r="855" spans="2:12" x14ac:dyDescent="0.3">
      <c r="B855" s="238" t="s">
        <v>462</v>
      </c>
      <c r="C855" s="239" t="s">
        <v>510</v>
      </c>
      <c r="D855" s="239">
        <v>15000013</v>
      </c>
      <c r="E855" s="239" t="s">
        <v>480</v>
      </c>
      <c r="F855" s="240">
        <v>3000</v>
      </c>
      <c r="G855" s="239" t="s">
        <v>511</v>
      </c>
      <c r="H855" s="239" t="s">
        <v>512</v>
      </c>
      <c r="I855" s="239" t="s">
        <v>513</v>
      </c>
      <c r="J855" s="239" t="s">
        <v>721</v>
      </c>
      <c r="K855" s="241">
        <f t="shared" si="13"/>
        <v>22.35483870967742</v>
      </c>
      <c r="L855" s="242">
        <v>46228</v>
      </c>
    </row>
    <row r="856" spans="2:12" x14ac:dyDescent="0.3">
      <c r="B856" s="238" t="s">
        <v>443</v>
      </c>
      <c r="C856" s="239" t="s">
        <v>510</v>
      </c>
      <c r="D856" s="239">
        <v>15000142</v>
      </c>
      <c r="E856" s="239" t="s">
        <v>356</v>
      </c>
      <c r="F856" s="240">
        <v>3300</v>
      </c>
      <c r="G856" s="239" t="s">
        <v>511</v>
      </c>
      <c r="H856" s="239" t="s">
        <v>512</v>
      </c>
      <c r="I856" s="239" t="s">
        <v>513</v>
      </c>
      <c r="J856" s="239" t="s">
        <v>683</v>
      </c>
      <c r="K856" s="241">
        <f t="shared" si="13"/>
        <v>22.06451612903226</v>
      </c>
      <c r="L856" s="242">
        <v>46219</v>
      </c>
    </row>
    <row r="857" spans="2:12" x14ac:dyDescent="0.3">
      <c r="B857" s="238" t="s">
        <v>462</v>
      </c>
      <c r="C857" s="239" t="s">
        <v>510</v>
      </c>
      <c r="D857" s="239">
        <v>15000003</v>
      </c>
      <c r="E857" s="239" t="s">
        <v>469</v>
      </c>
      <c r="F857" s="240">
        <v>12600</v>
      </c>
      <c r="G857" s="239" t="s">
        <v>511</v>
      </c>
      <c r="H857" s="239" t="s">
        <v>512</v>
      </c>
      <c r="I857" s="239" t="s">
        <v>513</v>
      </c>
      <c r="J857" s="239" t="s">
        <v>738</v>
      </c>
      <c r="K857" s="241">
        <f t="shared" si="13"/>
        <v>22.483870967741936</v>
      </c>
      <c r="L857" s="242">
        <v>46232</v>
      </c>
    </row>
    <row r="858" spans="2:12" x14ac:dyDescent="0.3">
      <c r="B858" s="238" t="s">
        <v>443</v>
      </c>
      <c r="C858" s="239" t="s">
        <v>510</v>
      </c>
      <c r="D858" s="239">
        <v>15000426</v>
      </c>
      <c r="E858" s="239" t="s">
        <v>424</v>
      </c>
      <c r="F858" s="240">
        <v>3000</v>
      </c>
      <c r="G858" s="239" t="s">
        <v>511</v>
      </c>
      <c r="H858" s="239" t="s">
        <v>512</v>
      </c>
      <c r="I858" s="239" t="s">
        <v>513</v>
      </c>
      <c r="J858" s="239" t="s">
        <v>685</v>
      </c>
      <c r="K858" s="241">
        <f t="shared" si="13"/>
        <v>21.419354838709676</v>
      </c>
      <c r="L858" s="242">
        <v>46199</v>
      </c>
    </row>
    <row r="859" spans="2:12" x14ac:dyDescent="0.3">
      <c r="B859" s="238" t="s">
        <v>443</v>
      </c>
      <c r="C859" s="239" t="s">
        <v>510</v>
      </c>
      <c r="D859" s="239">
        <v>15000321</v>
      </c>
      <c r="E859" s="239" t="s">
        <v>404</v>
      </c>
      <c r="F859" s="240">
        <v>1440</v>
      </c>
      <c r="G859" s="239" t="s">
        <v>511</v>
      </c>
      <c r="H859" s="239" t="s">
        <v>512</v>
      </c>
      <c r="I859" s="239" t="s">
        <v>513</v>
      </c>
      <c r="J859" s="239" t="s">
        <v>780</v>
      </c>
      <c r="K859" s="241">
        <f t="shared" si="13"/>
        <v>22.129032258064516</v>
      </c>
      <c r="L859" s="242">
        <v>46221</v>
      </c>
    </row>
    <row r="860" spans="2:12" x14ac:dyDescent="0.3">
      <c r="B860" s="238" t="s">
        <v>443</v>
      </c>
      <c r="C860" s="239" t="s">
        <v>510</v>
      </c>
      <c r="D860" s="239">
        <v>15000429</v>
      </c>
      <c r="E860" s="239" t="s">
        <v>426</v>
      </c>
      <c r="F860" s="240">
        <v>7200</v>
      </c>
      <c r="G860" s="239" t="s">
        <v>511</v>
      </c>
      <c r="H860" s="239" t="s">
        <v>512</v>
      </c>
      <c r="I860" s="239" t="s">
        <v>513</v>
      </c>
      <c r="J860" s="239" t="s">
        <v>701</v>
      </c>
      <c r="K860" s="241">
        <f t="shared" si="13"/>
        <v>22.322580645161292</v>
      </c>
      <c r="L860" s="242">
        <v>46227</v>
      </c>
    </row>
    <row r="861" spans="2:12" x14ac:dyDescent="0.3">
      <c r="B861" s="238" t="s">
        <v>443</v>
      </c>
      <c r="C861" s="239" t="s">
        <v>510</v>
      </c>
      <c r="D861" s="239">
        <v>15000068</v>
      </c>
      <c r="E861" s="239" t="s">
        <v>306</v>
      </c>
      <c r="F861" s="240">
        <v>2250</v>
      </c>
      <c r="G861" s="239" t="s">
        <v>511</v>
      </c>
      <c r="H861" s="239" t="s">
        <v>512</v>
      </c>
      <c r="I861" s="239" t="s">
        <v>513</v>
      </c>
      <c r="J861" s="239" t="s">
        <v>783</v>
      </c>
      <c r="K861" s="241">
        <f t="shared" si="13"/>
        <v>20.06451612903226</v>
      </c>
      <c r="L861" s="242">
        <v>46157</v>
      </c>
    </row>
    <row r="862" spans="2:12" x14ac:dyDescent="0.3">
      <c r="B862" s="238" t="s">
        <v>443</v>
      </c>
      <c r="C862" s="239" t="s">
        <v>510</v>
      </c>
      <c r="D862" s="239">
        <v>15000192</v>
      </c>
      <c r="E862" s="239" t="s">
        <v>349</v>
      </c>
      <c r="F862" s="240">
        <v>1200</v>
      </c>
      <c r="G862" s="239" t="s">
        <v>511</v>
      </c>
      <c r="H862" s="239" t="s">
        <v>512</v>
      </c>
      <c r="I862" s="239" t="s">
        <v>513</v>
      </c>
      <c r="J862" s="239" t="s">
        <v>626</v>
      </c>
      <c r="K862" s="241">
        <f t="shared" si="13"/>
        <v>17.774193548387096</v>
      </c>
      <c r="L862" s="242">
        <v>46086</v>
      </c>
    </row>
    <row r="863" spans="2:12" x14ac:dyDescent="0.3">
      <c r="B863" s="238" t="s">
        <v>443</v>
      </c>
      <c r="C863" s="239" t="s">
        <v>510</v>
      </c>
      <c r="D863" s="239">
        <v>15000429</v>
      </c>
      <c r="E863" s="239" t="s">
        <v>426</v>
      </c>
      <c r="F863" s="240">
        <v>7200</v>
      </c>
      <c r="G863" s="239" t="s">
        <v>511</v>
      </c>
      <c r="H863" s="239" t="s">
        <v>512</v>
      </c>
      <c r="I863" s="239" t="s">
        <v>513</v>
      </c>
      <c r="J863" s="239" t="s">
        <v>691</v>
      </c>
      <c r="K863" s="241">
        <f t="shared" si="13"/>
        <v>21.419354838709676</v>
      </c>
      <c r="L863" s="242">
        <v>46199</v>
      </c>
    </row>
    <row r="864" spans="2:12" x14ac:dyDescent="0.3">
      <c r="B864" s="238" t="s">
        <v>443</v>
      </c>
      <c r="C864" s="239" t="s">
        <v>510</v>
      </c>
      <c r="D864" s="239">
        <v>15000135</v>
      </c>
      <c r="E864" s="239" t="s">
        <v>340</v>
      </c>
      <c r="F864" s="240">
        <v>8400</v>
      </c>
      <c r="G864" s="239" t="s">
        <v>511</v>
      </c>
      <c r="H864" s="239" t="s">
        <v>512</v>
      </c>
      <c r="I864" s="239" t="s">
        <v>513</v>
      </c>
      <c r="J864" s="239" t="s">
        <v>700</v>
      </c>
      <c r="K864" s="241">
        <f t="shared" si="13"/>
        <v>21.225806451612904</v>
      </c>
      <c r="L864" s="242">
        <v>46193</v>
      </c>
    </row>
    <row r="865" spans="2:12" x14ac:dyDescent="0.3">
      <c r="B865" s="238" t="s">
        <v>443</v>
      </c>
      <c r="C865" s="239" t="s">
        <v>510</v>
      </c>
      <c r="D865" s="239">
        <v>15000321</v>
      </c>
      <c r="E865" s="239" t="s">
        <v>404</v>
      </c>
      <c r="F865" s="240">
        <v>1440</v>
      </c>
      <c r="G865" s="239" t="s">
        <v>511</v>
      </c>
      <c r="H865" s="239" t="s">
        <v>512</v>
      </c>
      <c r="I865" s="239" t="s">
        <v>513</v>
      </c>
      <c r="J865" s="239" t="s">
        <v>780</v>
      </c>
      <c r="K865" s="241">
        <f t="shared" si="13"/>
        <v>22.129032258064516</v>
      </c>
      <c r="L865" s="242">
        <v>46221</v>
      </c>
    </row>
    <row r="866" spans="2:12" x14ac:dyDescent="0.3">
      <c r="B866" s="238" t="s">
        <v>462</v>
      </c>
      <c r="C866" s="239" t="s">
        <v>510</v>
      </c>
      <c r="D866" s="239">
        <v>15000039</v>
      </c>
      <c r="E866" s="239" t="s">
        <v>473</v>
      </c>
      <c r="F866" s="240">
        <v>24000</v>
      </c>
      <c r="G866" s="239" t="s">
        <v>511</v>
      </c>
      <c r="H866" s="239" t="s">
        <v>512</v>
      </c>
      <c r="I866" s="239" t="s">
        <v>513</v>
      </c>
      <c r="J866" s="239" t="s">
        <v>784</v>
      </c>
      <c r="K866" s="241">
        <f t="shared" si="13"/>
        <v>20.903225806451612</v>
      </c>
      <c r="L866" s="242">
        <v>46183</v>
      </c>
    </row>
    <row r="867" spans="2:12" x14ac:dyDescent="0.3">
      <c r="B867" s="238" t="s">
        <v>443</v>
      </c>
      <c r="C867" s="239" t="s">
        <v>510</v>
      </c>
      <c r="D867" s="239">
        <v>15000426</v>
      </c>
      <c r="E867" s="239" t="s">
        <v>424</v>
      </c>
      <c r="F867" s="240">
        <v>3000</v>
      </c>
      <c r="G867" s="239" t="s">
        <v>511</v>
      </c>
      <c r="H867" s="239" t="s">
        <v>512</v>
      </c>
      <c r="I867" s="239" t="s">
        <v>513</v>
      </c>
      <c r="J867" s="239" t="s">
        <v>685</v>
      </c>
      <c r="K867" s="241">
        <f t="shared" si="13"/>
        <v>21.419354838709676</v>
      </c>
      <c r="L867" s="242">
        <v>46199</v>
      </c>
    </row>
    <row r="868" spans="2:12" x14ac:dyDescent="0.3">
      <c r="B868" s="238" t="s">
        <v>462</v>
      </c>
      <c r="C868" s="239" t="s">
        <v>510</v>
      </c>
      <c r="D868" s="239">
        <v>15000040</v>
      </c>
      <c r="E868" s="239" t="s">
        <v>470</v>
      </c>
      <c r="F868" s="240">
        <v>3000</v>
      </c>
      <c r="G868" s="239" t="s">
        <v>511</v>
      </c>
      <c r="H868" s="239" t="s">
        <v>512</v>
      </c>
      <c r="I868" s="239" t="s">
        <v>513</v>
      </c>
      <c r="J868" s="239" t="s">
        <v>769</v>
      </c>
      <c r="K868" s="241">
        <f t="shared" si="13"/>
        <v>20.451612903225808</v>
      </c>
      <c r="L868" s="242">
        <v>46169</v>
      </c>
    </row>
    <row r="869" spans="2:12" x14ac:dyDescent="0.3">
      <c r="B869" s="238" t="s">
        <v>443</v>
      </c>
      <c r="C869" s="239" t="s">
        <v>510</v>
      </c>
      <c r="D869" s="239">
        <v>15000277</v>
      </c>
      <c r="E869" s="239" t="s">
        <v>293</v>
      </c>
      <c r="F869" s="240">
        <v>5500</v>
      </c>
      <c r="G869" s="239" t="s">
        <v>511</v>
      </c>
      <c r="H869" s="239" t="s">
        <v>512</v>
      </c>
      <c r="I869" s="239" t="s">
        <v>513</v>
      </c>
      <c r="J869" s="239" t="s">
        <v>785</v>
      </c>
      <c r="K869" s="241">
        <f t="shared" si="13"/>
        <v>22.483870967741936</v>
      </c>
      <c r="L869" s="242">
        <v>46232</v>
      </c>
    </row>
    <row r="870" spans="2:12" x14ac:dyDescent="0.3">
      <c r="B870" s="238" t="s">
        <v>443</v>
      </c>
      <c r="C870" s="239" t="s">
        <v>510</v>
      </c>
      <c r="D870" s="239">
        <v>15000429</v>
      </c>
      <c r="E870" s="239" t="s">
        <v>426</v>
      </c>
      <c r="F870" s="240">
        <v>7200</v>
      </c>
      <c r="G870" s="239" t="s">
        <v>511</v>
      </c>
      <c r="H870" s="239" t="s">
        <v>512</v>
      </c>
      <c r="I870" s="239" t="s">
        <v>513</v>
      </c>
      <c r="J870" s="239" t="s">
        <v>701</v>
      </c>
      <c r="K870" s="241">
        <f t="shared" si="13"/>
        <v>22.322580645161292</v>
      </c>
      <c r="L870" s="242">
        <v>46227</v>
      </c>
    </row>
    <row r="871" spans="2:12" x14ac:dyDescent="0.3">
      <c r="B871" s="238" t="s">
        <v>443</v>
      </c>
      <c r="C871" s="239" t="s">
        <v>510</v>
      </c>
      <c r="D871" s="239">
        <v>15000100</v>
      </c>
      <c r="E871" s="239" t="s">
        <v>352</v>
      </c>
      <c r="F871" s="240">
        <v>2400</v>
      </c>
      <c r="G871" s="239" t="s">
        <v>511</v>
      </c>
      <c r="H871" s="239" t="s">
        <v>512</v>
      </c>
      <c r="I871" s="239" t="s">
        <v>513</v>
      </c>
      <c r="J871" s="239" t="s">
        <v>767</v>
      </c>
      <c r="K871" s="241">
        <f t="shared" si="13"/>
        <v>21.70967741935484</v>
      </c>
      <c r="L871" s="242">
        <v>46208</v>
      </c>
    </row>
    <row r="872" spans="2:12" x14ac:dyDescent="0.3">
      <c r="B872" s="238" t="s">
        <v>462</v>
      </c>
      <c r="C872" s="239" t="s">
        <v>510</v>
      </c>
      <c r="D872" s="239">
        <v>15000013</v>
      </c>
      <c r="E872" s="239" t="s">
        <v>480</v>
      </c>
      <c r="F872" s="240">
        <v>3000</v>
      </c>
      <c r="G872" s="239" t="s">
        <v>511</v>
      </c>
      <c r="H872" s="239" t="s">
        <v>512</v>
      </c>
      <c r="I872" s="239" t="s">
        <v>513</v>
      </c>
      <c r="J872" s="239" t="s">
        <v>721</v>
      </c>
      <c r="K872" s="241">
        <f t="shared" si="13"/>
        <v>22.35483870967742</v>
      </c>
      <c r="L872" s="242">
        <v>46228</v>
      </c>
    </row>
    <row r="873" spans="2:12" x14ac:dyDescent="0.3">
      <c r="B873" s="238" t="s">
        <v>462</v>
      </c>
      <c r="C873" s="239" t="s">
        <v>510</v>
      </c>
      <c r="D873" s="239">
        <v>15000011</v>
      </c>
      <c r="E873" s="239" t="s">
        <v>477</v>
      </c>
      <c r="F873" s="240">
        <v>2300</v>
      </c>
      <c r="G873" s="239" t="s">
        <v>511</v>
      </c>
      <c r="H873" s="239" t="s">
        <v>512</v>
      </c>
      <c r="I873" s="239" t="s">
        <v>513</v>
      </c>
      <c r="J873" s="239" t="s">
        <v>745</v>
      </c>
      <c r="K873" s="241">
        <f t="shared" si="13"/>
        <v>17.35483870967742</v>
      </c>
      <c r="L873" s="242">
        <v>46073</v>
      </c>
    </row>
    <row r="874" spans="2:12" x14ac:dyDescent="0.3">
      <c r="B874" s="238" t="s">
        <v>462</v>
      </c>
      <c r="C874" s="239" t="s">
        <v>510</v>
      </c>
      <c r="D874" s="239">
        <v>15000028</v>
      </c>
      <c r="E874" s="239" t="s">
        <v>485</v>
      </c>
      <c r="F874" s="240">
        <v>3000</v>
      </c>
      <c r="G874" s="239" t="s">
        <v>511</v>
      </c>
      <c r="H874" s="239" t="s">
        <v>512</v>
      </c>
      <c r="I874" s="239" t="s">
        <v>513</v>
      </c>
      <c r="J874" s="239" t="s">
        <v>786</v>
      </c>
      <c r="K874" s="241">
        <f t="shared" si="13"/>
        <v>22.06451612903226</v>
      </c>
      <c r="L874" s="242">
        <v>46219</v>
      </c>
    </row>
    <row r="875" spans="2:12" x14ac:dyDescent="0.3">
      <c r="B875" s="238" t="s">
        <v>443</v>
      </c>
      <c r="C875" s="239" t="s">
        <v>510</v>
      </c>
      <c r="D875" s="239">
        <v>15000426</v>
      </c>
      <c r="E875" s="239" t="s">
        <v>424</v>
      </c>
      <c r="F875" s="240">
        <v>3000</v>
      </c>
      <c r="G875" s="239" t="s">
        <v>511</v>
      </c>
      <c r="H875" s="239" t="s">
        <v>512</v>
      </c>
      <c r="I875" s="239" t="s">
        <v>513</v>
      </c>
      <c r="J875" s="239" t="s">
        <v>679</v>
      </c>
      <c r="K875" s="241">
        <f t="shared" si="13"/>
        <v>20.70967741935484</v>
      </c>
      <c r="L875" s="242">
        <v>46177</v>
      </c>
    </row>
    <row r="876" spans="2:12" x14ac:dyDescent="0.3">
      <c r="B876" s="238" t="s">
        <v>443</v>
      </c>
      <c r="C876" s="239" t="s">
        <v>510</v>
      </c>
      <c r="D876" s="239">
        <v>15000119</v>
      </c>
      <c r="E876" s="239" t="s">
        <v>305</v>
      </c>
      <c r="F876" s="240">
        <v>2700</v>
      </c>
      <c r="G876" s="239" t="s">
        <v>511</v>
      </c>
      <c r="H876" s="239" t="s">
        <v>512</v>
      </c>
      <c r="I876" s="239" t="s">
        <v>513</v>
      </c>
      <c r="J876" s="239" t="s">
        <v>725</v>
      </c>
      <c r="K876" s="241">
        <f t="shared" si="13"/>
        <v>22.29032258064516</v>
      </c>
      <c r="L876" s="242">
        <v>46226</v>
      </c>
    </row>
    <row r="877" spans="2:12" x14ac:dyDescent="0.3">
      <c r="B877" s="238" t="s">
        <v>443</v>
      </c>
      <c r="C877" s="239" t="s">
        <v>510</v>
      </c>
      <c r="D877" s="239">
        <v>15000321</v>
      </c>
      <c r="E877" s="239" t="s">
        <v>404</v>
      </c>
      <c r="F877" s="240">
        <v>1152</v>
      </c>
      <c r="G877" s="239" t="s">
        <v>511</v>
      </c>
      <c r="H877" s="239" t="s">
        <v>512</v>
      </c>
      <c r="I877" s="239" t="s">
        <v>513</v>
      </c>
      <c r="J877" s="239" t="s">
        <v>780</v>
      </c>
      <c r="K877" s="241">
        <f t="shared" si="13"/>
        <v>22.129032258064516</v>
      </c>
      <c r="L877" s="242">
        <v>46221</v>
      </c>
    </row>
    <row r="878" spans="2:12" x14ac:dyDescent="0.3">
      <c r="B878" s="238" t="s">
        <v>462</v>
      </c>
      <c r="C878" s="239" t="s">
        <v>510</v>
      </c>
      <c r="D878" s="239">
        <v>15000011</v>
      </c>
      <c r="E878" s="239" t="s">
        <v>477</v>
      </c>
      <c r="F878" s="240">
        <v>1800</v>
      </c>
      <c r="G878" s="239" t="s">
        <v>511</v>
      </c>
      <c r="H878" s="239" t="s">
        <v>512</v>
      </c>
      <c r="I878" s="239" t="s">
        <v>513</v>
      </c>
      <c r="J878" s="239" t="s">
        <v>777</v>
      </c>
      <c r="K878" s="241">
        <f t="shared" si="13"/>
        <v>15.96774193548387</v>
      </c>
      <c r="L878" s="242">
        <v>46030</v>
      </c>
    </row>
    <row r="879" spans="2:12" x14ac:dyDescent="0.3">
      <c r="B879" s="238" t="s">
        <v>462</v>
      </c>
      <c r="C879" s="239" t="s">
        <v>510</v>
      </c>
      <c r="D879" s="239">
        <v>15000003</v>
      </c>
      <c r="E879" s="239" t="s">
        <v>469</v>
      </c>
      <c r="F879" s="240">
        <v>12600</v>
      </c>
      <c r="G879" s="239" t="s">
        <v>511</v>
      </c>
      <c r="H879" s="239" t="s">
        <v>512</v>
      </c>
      <c r="I879" s="239" t="s">
        <v>513</v>
      </c>
      <c r="J879" s="239" t="s">
        <v>690</v>
      </c>
      <c r="K879" s="241">
        <f t="shared" si="13"/>
        <v>22.322580645161292</v>
      </c>
      <c r="L879" s="242">
        <v>46227</v>
      </c>
    </row>
    <row r="880" spans="2:12" x14ac:dyDescent="0.3">
      <c r="B880" s="238" t="s">
        <v>462</v>
      </c>
      <c r="C880" s="239" t="s">
        <v>510</v>
      </c>
      <c r="D880" s="239">
        <v>15000013</v>
      </c>
      <c r="E880" s="239" t="s">
        <v>480</v>
      </c>
      <c r="F880" s="240">
        <v>3000</v>
      </c>
      <c r="G880" s="239" t="s">
        <v>511</v>
      </c>
      <c r="H880" s="239" t="s">
        <v>512</v>
      </c>
      <c r="I880" s="239" t="s">
        <v>513</v>
      </c>
      <c r="J880" s="239" t="s">
        <v>782</v>
      </c>
      <c r="K880" s="241">
        <f t="shared" si="13"/>
        <v>21.838709677419356</v>
      </c>
      <c r="L880" s="242">
        <v>46212</v>
      </c>
    </row>
    <row r="881" spans="2:12" x14ac:dyDescent="0.3">
      <c r="B881" s="238" t="s">
        <v>443</v>
      </c>
      <c r="C881" s="239" t="s">
        <v>510</v>
      </c>
      <c r="D881" s="239">
        <v>15000376</v>
      </c>
      <c r="E881" s="239" t="s">
        <v>361</v>
      </c>
      <c r="F881" s="240">
        <v>850</v>
      </c>
      <c r="G881" s="239" t="s">
        <v>511</v>
      </c>
      <c r="H881" s="239" t="s">
        <v>512</v>
      </c>
      <c r="I881" s="239" t="s">
        <v>513</v>
      </c>
      <c r="J881" s="239" t="s">
        <v>787</v>
      </c>
      <c r="K881" s="241">
        <f t="shared" si="13"/>
        <v>21.70967741935484</v>
      </c>
      <c r="L881" s="242">
        <v>46208</v>
      </c>
    </row>
    <row r="882" spans="2:12" x14ac:dyDescent="0.3">
      <c r="B882" s="238" t="s">
        <v>443</v>
      </c>
      <c r="C882" s="239" t="s">
        <v>510</v>
      </c>
      <c r="D882" s="239">
        <v>15000084</v>
      </c>
      <c r="E882" s="239" t="s">
        <v>325</v>
      </c>
      <c r="F882" s="240">
        <v>960</v>
      </c>
      <c r="G882" s="239" t="s">
        <v>511</v>
      </c>
      <c r="H882" s="239" t="s">
        <v>512</v>
      </c>
      <c r="I882" s="239" t="s">
        <v>513</v>
      </c>
      <c r="J882" s="239" t="s">
        <v>788</v>
      </c>
      <c r="K882" s="241">
        <f t="shared" si="13"/>
        <v>22.483870967741936</v>
      </c>
      <c r="L882" s="242">
        <v>46232</v>
      </c>
    </row>
    <row r="883" spans="2:12" x14ac:dyDescent="0.3">
      <c r="B883" s="238" t="s">
        <v>443</v>
      </c>
      <c r="C883" s="239" t="s">
        <v>510</v>
      </c>
      <c r="D883" s="239">
        <v>15000192</v>
      </c>
      <c r="E883" s="239" t="s">
        <v>349</v>
      </c>
      <c r="F883" s="240">
        <v>720</v>
      </c>
      <c r="G883" s="239" t="s">
        <v>511</v>
      </c>
      <c r="H883" s="239" t="s">
        <v>512</v>
      </c>
      <c r="I883" s="239" t="s">
        <v>513</v>
      </c>
      <c r="J883" s="239" t="s">
        <v>626</v>
      </c>
      <c r="K883" s="241">
        <f t="shared" si="13"/>
        <v>17.774193548387096</v>
      </c>
      <c r="L883" s="242">
        <v>46086</v>
      </c>
    </row>
    <row r="884" spans="2:12" x14ac:dyDescent="0.3">
      <c r="B884" s="238" t="s">
        <v>443</v>
      </c>
      <c r="C884" s="239" t="s">
        <v>510</v>
      </c>
      <c r="D884" s="239">
        <v>15000426</v>
      </c>
      <c r="E884" s="239" t="s">
        <v>424</v>
      </c>
      <c r="F884" s="240">
        <v>3000</v>
      </c>
      <c r="G884" s="239" t="s">
        <v>511</v>
      </c>
      <c r="H884" s="239" t="s">
        <v>512</v>
      </c>
      <c r="I884" s="239" t="s">
        <v>513</v>
      </c>
      <c r="J884" s="239" t="s">
        <v>685</v>
      </c>
      <c r="K884" s="241">
        <f t="shared" si="13"/>
        <v>21.419354838709676</v>
      </c>
      <c r="L884" s="242">
        <v>46199</v>
      </c>
    </row>
    <row r="885" spans="2:12" x14ac:dyDescent="0.3">
      <c r="B885" s="238" t="s">
        <v>443</v>
      </c>
      <c r="C885" s="239" t="s">
        <v>510</v>
      </c>
      <c r="D885" s="239">
        <v>15000320</v>
      </c>
      <c r="E885" s="239" t="s">
        <v>403</v>
      </c>
      <c r="F885" s="240">
        <v>1440</v>
      </c>
      <c r="G885" s="239" t="s">
        <v>511</v>
      </c>
      <c r="H885" s="239" t="s">
        <v>512</v>
      </c>
      <c r="I885" s="239" t="s">
        <v>513</v>
      </c>
      <c r="J885" s="239" t="s">
        <v>741</v>
      </c>
      <c r="K885" s="241">
        <f t="shared" si="13"/>
        <v>20.225806451612904</v>
      </c>
      <c r="L885" s="242">
        <v>46162</v>
      </c>
    </row>
    <row r="886" spans="2:12" x14ac:dyDescent="0.3">
      <c r="B886" s="238" t="s">
        <v>443</v>
      </c>
      <c r="C886" s="239" t="s">
        <v>510</v>
      </c>
      <c r="D886" s="239">
        <v>15000376</v>
      </c>
      <c r="E886" s="239" t="s">
        <v>361</v>
      </c>
      <c r="F886" s="240">
        <v>400</v>
      </c>
      <c r="G886" s="239" t="s">
        <v>511</v>
      </c>
      <c r="H886" s="239" t="s">
        <v>512</v>
      </c>
      <c r="I886" s="239" t="s">
        <v>513</v>
      </c>
      <c r="J886" s="239" t="s">
        <v>787</v>
      </c>
      <c r="K886" s="241">
        <f t="shared" si="13"/>
        <v>21.70967741935484</v>
      </c>
      <c r="L886" s="242">
        <v>46208</v>
      </c>
    </row>
    <row r="887" spans="2:12" x14ac:dyDescent="0.3">
      <c r="B887" s="238" t="s">
        <v>443</v>
      </c>
      <c r="C887" s="239" t="s">
        <v>510</v>
      </c>
      <c r="D887" s="239">
        <v>15000142</v>
      </c>
      <c r="E887" s="239" t="s">
        <v>356</v>
      </c>
      <c r="F887" s="240">
        <v>4200</v>
      </c>
      <c r="G887" s="239" t="s">
        <v>511</v>
      </c>
      <c r="H887" s="239" t="s">
        <v>512</v>
      </c>
      <c r="I887" s="239" t="s">
        <v>513</v>
      </c>
      <c r="J887" s="239" t="s">
        <v>683</v>
      </c>
      <c r="K887" s="241">
        <f t="shared" si="13"/>
        <v>22.06451612903226</v>
      </c>
      <c r="L887" s="242">
        <v>46219</v>
      </c>
    </row>
    <row r="888" spans="2:12" x14ac:dyDescent="0.3">
      <c r="B888" s="238" t="s">
        <v>462</v>
      </c>
      <c r="C888" s="239" t="s">
        <v>510</v>
      </c>
      <c r="D888" s="239">
        <v>15000021</v>
      </c>
      <c r="E888" s="239" t="s">
        <v>484</v>
      </c>
      <c r="F888" s="240">
        <v>3000</v>
      </c>
      <c r="G888" s="239" t="s">
        <v>511</v>
      </c>
      <c r="H888" s="239" t="s">
        <v>512</v>
      </c>
      <c r="I888" s="239" t="s">
        <v>513</v>
      </c>
      <c r="J888" s="239" t="s">
        <v>789</v>
      </c>
      <c r="K888" s="241">
        <f t="shared" si="13"/>
        <v>20.677419354838708</v>
      </c>
      <c r="L888" s="242">
        <v>46176</v>
      </c>
    </row>
    <row r="889" spans="2:12" x14ac:dyDescent="0.3">
      <c r="B889" s="238" t="s">
        <v>443</v>
      </c>
      <c r="C889" s="239" t="s">
        <v>510</v>
      </c>
      <c r="D889" s="239">
        <v>15000321</v>
      </c>
      <c r="E889" s="239" t="s">
        <v>404</v>
      </c>
      <c r="F889" s="240">
        <v>1440</v>
      </c>
      <c r="G889" s="239" t="s">
        <v>511</v>
      </c>
      <c r="H889" s="239" t="s">
        <v>512</v>
      </c>
      <c r="I889" s="239" t="s">
        <v>513</v>
      </c>
      <c r="J889" s="239" t="s">
        <v>780</v>
      </c>
      <c r="K889" s="241">
        <f t="shared" si="13"/>
        <v>22.129032258064516</v>
      </c>
      <c r="L889" s="242">
        <v>46221</v>
      </c>
    </row>
    <row r="890" spans="2:12" x14ac:dyDescent="0.3">
      <c r="B890" s="238" t="s">
        <v>443</v>
      </c>
      <c r="C890" s="239" t="s">
        <v>510</v>
      </c>
      <c r="D890" s="239">
        <v>15000084</v>
      </c>
      <c r="E890" s="239" t="s">
        <v>325</v>
      </c>
      <c r="F890" s="240">
        <v>960</v>
      </c>
      <c r="G890" s="239" t="s">
        <v>511</v>
      </c>
      <c r="H890" s="239" t="s">
        <v>512</v>
      </c>
      <c r="I890" s="239" t="s">
        <v>513</v>
      </c>
      <c r="J890" s="239" t="s">
        <v>788</v>
      </c>
      <c r="K890" s="241">
        <f t="shared" si="13"/>
        <v>22.483870967741936</v>
      </c>
      <c r="L890" s="242">
        <v>46232</v>
      </c>
    </row>
    <row r="891" spans="2:12" x14ac:dyDescent="0.3">
      <c r="B891" s="238" t="s">
        <v>462</v>
      </c>
      <c r="C891" s="239" t="s">
        <v>510</v>
      </c>
      <c r="D891" s="239">
        <v>15000035</v>
      </c>
      <c r="E891" s="239" t="s">
        <v>482</v>
      </c>
      <c r="F891" s="240">
        <v>12000</v>
      </c>
      <c r="G891" s="239" t="s">
        <v>511</v>
      </c>
      <c r="H891" s="239" t="s">
        <v>512</v>
      </c>
      <c r="I891" s="239" t="s">
        <v>513</v>
      </c>
      <c r="J891" s="239" t="s">
        <v>761</v>
      </c>
      <c r="K891" s="241">
        <f t="shared" si="13"/>
        <v>22.06451612903226</v>
      </c>
      <c r="L891" s="242">
        <v>46219</v>
      </c>
    </row>
    <row r="892" spans="2:12" x14ac:dyDescent="0.3">
      <c r="B892" s="238" t="s">
        <v>462</v>
      </c>
      <c r="C892" s="239" t="s">
        <v>510</v>
      </c>
      <c r="D892" s="239">
        <v>15000013</v>
      </c>
      <c r="E892" s="239" t="s">
        <v>480</v>
      </c>
      <c r="F892" s="240">
        <v>3000</v>
      </c>
      <c r="G892" s="239" t="s">
        <v>511</v>
      </c>
      <c r="H892" s="239" t="s">
        <v>512</v>
      </c>
      <c r="I892" s="239" t="s">
        <v>513</v>
      </c>
      <c r="J892" s="239" t="s">
        <v>782</v>
      </c>
      <c r="K892" s="241">
        <f t="shared" si="13"/>
        <v>21.838709677419356</v>
      </c>
      <c r="L892" s="242">
        <v>46212</v>
      </c>
    </row>
    <row r="893" spans="2:12" x14ac:dyDescent="0.3">
      <c r="B893" s="238" t="s">
        <v>462</v>
      </c>
      <c r="C893" s="239" t="s">
        <v>510</v>
      </c>
      <c r="D893" s="239">
        <v>15000037</v>
      </c>
      <c r="E893" s="239" t="s">
        <v>465</v>
      </c>
      <c r="F893" s="240">
        <v>3000</v>
      </c>
      <c r="G893" s="239" t="s">
        <v>511</v>
      </c>
      <c r="H893" s="239" t="s">
        <v>512</v>
      </c>
      <c r="I893" s="239" t="s">
        <v>513</v>
      </c>
      <c r="J893" s="239" t="s">
        <v>773</v>
      </c>
      <c r="K893" s="241">
        <f t="shared" si="13"/>
        <v>22.29032258064516</v>
      </c>
      <c r="L893" s="242">
        <v>46226</v>
      </c>
    </row>
    <row r="894" spans="2:12" x14ac:dyDescent="0.3">
      <c r="B894" s="238" t="s">
        <v>443</v>
      </c>
      <c r="C894" s="239" t="s">
        <v>510</v>
      </c>
      <c r="D894" s="239">
        <v>15000277</v>
      </c>
      <c r="E894" s="239" t="s">
        <v>293</v>
      </c>
      <c r="F894" s="240">
        <v>5300</v>
      </c>
      <c r="G894" s="239" t="s">
        <v>511</v>
      </c>
      <c r="H894" s="239" t="s">
        <v>512</v>
      </c>
      <c r="I894" s="239" t="s">
        <v>513</v>
      </c>
      <c r="J894" s="239" t="s">
        <v>790</v>
      </c>
      <c r="K894" s="241">
        <f t="shared" si="13"/>
        <v>22.35483870967742</v>
      </c>
      <c r="L894" s="242">
        <v>46228</v>
      </c>
    </row>
    <row r="895" spans="2:12" x14ac:dyDescent="0.3">
      <c r="B895" s="238" t="s">
        <v>443</v>
      </c>
      <c r="C895" s="239" t="s">
        <v>510</v>
      </c>
      <c r="D895" s="239">
        <v>15000090</v>
      </c>
      <c r="E895" s="239" t="s">
        <v>338</v>
      </c>
      <c r="F895" s="240">
        <v>1750</v>
      </c>
      <c r="G895" s="239" t="s">
        <v>511</v>
      </c>
      <c r="H895" s="239" t="s">
        <v>512</v>
      </c>
      <c r="I895" s="239" t="s">
        <v>513</v>
      </c>
      <c r="J895" s="239" t="s">
        <v>734</v>
      </c>
      <c r="K895" s="241">
        <f t="shared" si="13"/>
        <v>20.70967741935484</v>
      </c>
      <c r="L895" s="242">
        <v>46177</v>
      </c>
    </row>
    <row r="896" spans="2:12" x14ac:dyDescent="0.3">
      <c r="B896" s="238" t="s">
        <v>462</v>
      </c>
      <c r="C896" s="239" t="s">
        <v>510</v>
      </c>
      <c r="D896" s="239">
        <v>15000013</v>
      </c>
      <c r="E896" s="239" t="s">
        <v>480</v>
      </c>
      <c r="F896" s="240">
        <v>3000</v>
      </c>
      <c r="G896" s="239" t="s">
        <v>511</v>
      </c>
      <c r="H896" s="239" t="s">
        <v>512</v>
      </c>
      <c r="I896" s="239" t="s">
        <v>513</v>
      </c>
      <c r="J896" s="239" t="s">
        <v>782</v>
      </c>
      <c r="K896" s="241">
        <f t="shared" si="13"/>
        <v>21.838709677419356</v>
      </c>
      <c r="L896" s="242">
        <v>46212</v>
      </c>
    </row>
    <row r="897" spans="2:12" x14ac:dyDescent="0.3">
      <c r="B897" s="238" t="s">
        <v>462</v>
      </c>
      <c r="C897" s="239" t="s">
        <v>510</v>
      </c>
      <c r="D897" s="239">
        <v>15000037</v>
      </c>
      <c r="E897" s="239" t="s">
        <v>465</v>
      </c>
      <c r="F897" s="240">
        <v>500</v>
      </c>
      <c r="G897" s="239" t="s">
        <v>511</v>
      </c>
      <c r="H897" s="239" t="s">
        <v>512</v>
      </c>
      <c r="I897" s="239" t="s">
        <v>513</v>
      </c>
      <c r="J897" s="239" t="s">
        <v>773</v>
      </c>
      <c r="K897" s="241">
        <f t="shared" si="13"/>
        <v>22.29032258064516</v>
      </c>
      <c r="L897" s="242">
        <v>46226</v>
      </c>
    </row>
    <row r="898" spans="2:12" x14ac:dyDescent="0.3">
      <c r="B898" s="238" t="s">
        <v>443</v>
      </c>
      <c r="C898" s="239" t="s">
        <v>510</v>
      </c>
      <c r="D898" s="239">
        <v>15000085</v>
      </c>
      <c r="E898" s="239" t="s">
        <v>332</v>
      </c>
      <c r="F898" s="240">
        <v>6600</v>
      </c>
      <c r="G898" s="239" t="s">
        <v>511</v>
      </c>
      <c r="H898" s="239" t="s">
        <v>512</v>
      </c>
      <c r="I898" s="239" t="s">
        <v>513</v>
      </c>
      <c r="J898" s="239" t="s">
        <v>791</v>
      </c>
      <c r="K898" s="241">
        <f t="shared" si="13"/>
        <v>21.838709677419356</v>
      </c>
      <c r="L898" s="242">
        <v>46212</v>
      </c>
    </row>
    <row r="899" spans="2:12" x14ac:dyDescent="0.3">
      <c r="B899" s="238" t="s">
        <v>443</v>
      </c>
      <c r="C899" s="239" t="s">
        <v>510</v>
      </c>
      <c r="D899" s="239">
        <v>15000112</v>
      </c>
      <c r="E899" s="239" t="s">
        <v>379</v>
      </c>
      <c r="F899" s="240">
        <v>650</v>
      </c>
      <c r="G899" s="239" t="s">
        <v>511</v>
      </c>
      <c r="H899" s="239" t="s">
        <v>512</v>
      </c>
      <c r="I899" s="239" t="s">
        <v>513</v>
      </c>
      <c r="J899" s="239" t="s">
        <v>779</v>
      </c>
      <c r="K899" s="241">
        <f t="shared" si="13"/>
        <v>22.06451612903226</v>
      </c>
      <c r="L899" s="242">
        <v>46219</v>
      </c>
    </row>
    <row r="900" spans="2:12" x14ac:dyDescent="0.3">
      <c r="B900" s="238" t="s">
        <v>462</v>
      </c>
      <c r="C900" s="239" t="s">
        <v>510</v>
      </c>
      <c r="D900" s="239">
        <v>15000021</v>
      </c>
      <c r="E900" s="239" t="s">
        <v>484</v>
      </c>
      <c r="F900" s="240">
        <v>3000</v>
      </c>
      <c r="G900" s="239" t="s">
        <v>511</v>
      </c>
      <c r="H900" s="239" t="s">
        <v>512</v>
      </c>
      <c r="I900" s="239" t="s">
        <v>513</v>
      </c>
      <c r="J900" s="239" t="s">
        <v>709</v>
      </c>
      <c r="K900" s="241">
        <f t="shared" ref="K900:K963" si="14">(L900-$L$1)/31</f>
        <v>21.225806451612904</v>
      </c>
      <c r="L900" s="242">
        <v>46193</v>
      </c>
    </row>
    <row r="901" spans="2:12" x14ac:dyDescent="0.3">
      <c r="B901" s="238" t="s">
        <v>443</v>
      </c>
      <c r="C901" s="239" t="s">
        <v>510</v>
      </c>
      <c r="D901" s="239">
        <v>15000375</v>
      </c>
      <c r="E901" s="239" t="s">
        <v>360</v>
      </c>
      <c r="F901" s="240">
        <v>2400</v>
      </c>
      <c r="G901" s="239" t="s">
        <v>511</v>
      </c>
      <c r="H901" s="239" t="s">
        <v>512</v>
      </c>
      <c r="I901" s="239" t="s">
        <v>513</v>
      </c>
      <c r="J901" s="239" t="s">
        <v>792</v>
      </c>
      <c r="K901" s="241">
        <f t="shared" si="14"/>
        <v>21.677419354838708</v>
      </c>
      <c r="L901" s="242">
        <v>46207</v>
      </c>
    </row>
    <row r="902" spans="2:12" x14ac:dyDescent="0.3">
      <c r="B902" s="238" t="s">
        <v>462</v>
      </c>
      <c r="C902" s="239" t="s">
        <v>510</v>
      </c>
      <c r="D902" s="239">
        <v>15000037</v>
      </c>
      <c r="E902" s="239" t="s">
        <v>465</v>
      </c>
      <c r="F902" s="240">
        <v>3000</v>
      </c>
      <c r="G902" s="239" t="s">
        <v>511</v>
      </c>
      <c r="H902" s="239" t="s">
        <v>512</v>
      </c>
      <c r="I902" s="239" t="s">
        <v>513</v>
      </c>
      <c r="J902" s="239" t="s">
        <v>773</v>
      </c>
      <c r="K902" s="241">
        <f t="shared" si="14"/>
        <v>22.29032258064516</v>
      </c>
      <c r="L902" s="242">
        <v>46226</v>
      </c>
    </row>
    <row r="903" spans="2:12" x14ac:dyDescent="0.3">
      <c r="B903" s="238" t="s">
        <v>443</v>
      </c>
      <c r="C903" s="239" t="s">
        <v>510</v>
      </c>
      <c r="D903" s="239">
        <v>15000277</v>
      </c>
      <c r="E903" s="239" t="s">
        <v>293</v>
      </c>
      <c r="F903" s="240">
        <v>4800</v>
      </c>
      <c r="G903" s="239" t="s">
        <v>511</v>
      </c>
      <c r="H903" s="239" t="s">
        <v>512</v>
      </c>
      <c r="I903" s="239" t="s">
        <v>513</v>
      </c>
      <c r="J903" s="239" t="s">
        <v>793</v>
      </c>
      <c r="K903" s="241">
        <f t="shared" si="14"/>
        <v>21.419354838709676</v>
      </c>
      <c r="L903" s="242">
        <v>46199</v>
      </c>
    </row>
    <row r="904" spans="2:12" x14ac:dyDescent="0.3">
      <c r="B904" s="238" t="s">
        <v>462</v>
      </c>
      <c r="C904" s="239" t="s">
        <v>510</v>
      </c>
      <c r="D904" s="239">
        <v>15000003</v>
      </c>
      <c r="E904" s="239" t="s">
        <v>469</v>
      </c>
      <c r="F904" s="240">
        <v>12600</v>
      </c>
      <c r="G904" s="239" t="s">
        <v>511</v>
      </c>
      <c r="H904" s="239" t="s">
        <v>512</v>
      </c>
      <c r="I904" s="239" t="s">
        <v>513</v>
      </c>
      <c r="J904" s="239" t="s">
        <v>728</v>
      </c>
      <c r="K904" s="241">
        <f t="shared" si="14"/>
        <v>22.032258064516128</v>
      </c>
      <c r="L904" s="242">
        <v>46218</v>
      </c>
    </row>
    <row r="905" spans="2:12" x14ac:dyDescent="0.3">
      <c r="B905" s="238" t="s">
        <v>443</v>
      </c>
      <c r="C905" s="239" t="s">
        <v>510</v>
      </c>
      <c r="D905" s="239">
        <v>15000112</v>
      </c>
      <c r="E905" s="239" t="s">
        <v>379</v>
      </c>
      <c r="F905" s="240">
        <v>2250</v>
      </c>
      <c r="G905" s="239" t="s">
        <v>511</v>
      </c>
      <c r="H905" s="239" t="s">
        <v>512</v>
      </c>
      <c r="I905" s="239" t="s">
        <v>513</v>
      </c>
      <c r="J905" s="239" t="s">
        <v>779</v>
      </c>
      <c r="K905" s="241">
        <f t="shared" si="14"/>
        <v>22.06451612903226</v>
      </c>
      <c r="L905" s="242">
        <v>46219</v>
      </c>
    </row>
    <row r="906" spans="2:12" x14ac:dyDescent="0.3">
      <c r="B906" s="238" t="s">
        <v>462</v>
      </c>
      <c r="C906" s="239" t="s">
        <v>510</v>
      </c>
      <c r="D906" s="239">
        <v>15000027</v>
      </c>
      <c r="E906" s="239" t="s">
        <v>467</v>
      </c>
      <c r="F906" s="240">
        <v>14400</v>
      </c>
      <c r="G906" s="239" t="s">
        <v>511</v>
      </c>
      <c r="H906" s="239" t="s">
        <v>512</v>
      </c>
      <c r="I906" s="239" t="s">
        <v>513</v>
      </c>
      <c r="J906" s="239" t="s">
        <v>729</v>
      </c>
      <c r="K906" s="241">
        <f t="shared" si="14"/>
        <v>21.838709677419356</v>
      </c>
      <c r="L906" s="242">
        <v>46212</v>
      </c>
    </row>
    <row r="907" spans="2:12" x14ac:dyDescent="0.3">
      <c r="B907" s="238" t="s">
        <v>443</v>
      </c>
      <c r="C907" s="239" t="s">
        <v>510</v>
      </c>
      <c r="D907" s="239">
        <v>15000277</v>
      </c>
      <c r="E907" s="239" t="s">
        <v>293</v>
      </c>
      <c r="F907" s="240">
        <v>8400</v>
      </c>
      <c r="G907" s="239" t="s">
        <v>511</v>
      </c>
      <c r="H907" s="239" t="s">
        <v>512</v>
      </c>
      <c r="I907" s="239" t="s">
        <v>513</v>
      </c>
      <c r="J907" s="239" t="s">
        <v>794</v>
      </c>
      <c r="K907" s="241">
        <f t="shared" si="14"/>
        <v>22.483870967741936</v>
      </c>
      <c r="L907" s="242">
        <v>46232</v>
      </c>
    </row>
    <row r="908" spans="2:12" x14ac:dyDescent="0.3">
      <c r="B908" s="238" t="s">
        <v>462</v>
      </c>
      <c r="C908" s="239" t="s">
        <v>510</v>
      </c>
      <c r="D908" s="239">
        <v>15000037</v>
      </c>
      <c r="E908" s="239" t="s">
        <v>465</v>
      </c>
      <c r="F908" s="240">
        <v>3000</v>
      </c>
      <c r="G908" s="239" t="s">
        <v>511</v>
      </c>
      <c r="H908" s="239" t="s">
        <v>512</v>
      </c>
      <c r="I908" s="239" t="s">
        <v>513</v>
      </c>
      <c r="J908" s="239" t="s">
        <v>773</v>
      </c>
      <c r="K908" s="241">
        <f t="shared" si="14"/>
        <v>22.29032258064516</v>
      </c>
      <c r="L908" s="242">
        <v>46226</v>
      </c>
    </row>
    <row r="909" spans="2:12" x14ac:dyDescent="0.3">
      <c r="B909" s="238" t="s">
        <v>443</v>
      </c>
      <c r="C909" s="239" t="s">
        <v>510</v>
      </c>
      <c r="D909" s="239">
        <v>15000106</v>
      </c>
      <c r="E909" s="239" t="s">
        <v>368</v>
      </c>
      <c r="F909" s="240">
        <v>2250</v>
      </c>
      <c r="G909" s="239" t="s">
        <v>511</v>
      </c>
      <c r="H909" s="239" t="s">
        <v>512</v>
      </c>
      <c r="I909" s="239" t="s">
        <v>513</v>
      </c>
      <c r="J909" s="239" t="s">
        <v>795</v>
      </c>
      <c r="K909" s="241">
        <f t="shared" si="14"/>
        <v>22.322580645161292</v>
      </c>
      <c r="L909" s="242">
        <v>46227</v>
      </c>
    </row>
    <row r="910" spans="2:12" x14ac:dyDescent="0.3">
      <c r="B910" s="238" t="s">
        <v>443</v>
      </c>
      <c r="C910" s="239" t="s">
        <v>510</v>
      </c>
      <c r="D910" s="239">
        <v>15000321</v>
      </c>
      <c r="E910" s="239" t="s">
        <v>404</v>
      </c>
      <c r="F910" s="240">
        <v>72</v>
      </c>
      <c r="G910" s="239" t="s">
        <v>511</v>
      </c>
      <c r="H910" s="239" t="s">
        <v>512</v>
      </c>
      <c r="I910" s="239" t="s">
        <v>513</v>
      </c>
      <c r="J910" s="239" t="s">
        <v>720</v>
      </c>
      <c r="K910" s="241">
        <f t="shared" si="14"/>
        <v>20.225806451612904</v>
      </c>
      <c r="L910" s="242">
        <v>46162</v>
      </c>
    </row>
    <row r="911" spans="2:12" x14ac:dyDescent="0.3">
      <c r="B911" s="238" t="s">
        <v>443</v>
      </c>
      <c r="C911" s="239" t="s">
        <v>510</v>
      </c>
      <c r="D911" s="239">
        <v>15000094</v>
      </c>
      <c r="E911" s="239" t="s">
        <v>345</v>
      </c>
      <c r="F911" s="240">
        <v>11520</v>
      </c>
      <c r="G911" s="239" t="s">
        <v>511</v>
      </c>
      <c r="H911" s="239" t="s">
        <v>512</v>
      </c>
      <c r="I911" s="239" t="s">
        <v>513</v>
      </c>
      <c r="J911" s="239" t="s">
        <v>684</v>
      </c>
      <c r="K911" s="241">
        <f t="shared" si="14"/>
        <v>22.483870967741936</v>
      </c>
      <c r="L911" s="242">
        <v>46232</v>
      </c>
    </row>
    <row r="912" spans="2:12" x14ac:dyDescent="0.3">
      <c r="B912" s="238" t="s">
        <v>443</v>
      </c>
      <c r="C912" s="239" t="s">
        <v>510</v>
      </c>
      <c r="D912" s="239">
        <v>15000320</v>
      </c>
      <c r="E912" s="239" t="s">
        <v>403</v>
      </c>
      <c r="F912" s="240">
        <v>1440</v>
      </c>
      <c r="G912" s="239" t="s">
        <v>511</v>
      </c>
      <c r="H912" s="239" t="s">
        <v>512</v>
      </c>
      <c r="I912" s="239" t="s">
        <v>513</v>
      </c>
      <c r="J912" s="239" t="s">
        <v>741</v>
      </c>
      <c r="K912" s="241">
        <f t="shared" si="14"/>
        <v>20.225806451612904</v>
      </c>
      <c r="L912" s="242">
        <v>46162</v>
      </c>
    </row>
    <row r="913" spans="2:12" x14ac:dyDescent="0.3">
      <c r="B913" s="238" t="s">
        <v>462</v>
      </c>
      <c r="C913" s="239" t="s">
        <v>510</v>
      </c>
      <c r="D913" s="239">
        <v>15000039</v>
      </c>
      <c r="E913" s="239" t="s">
        <v>473</v>
      </c>
      <c r="F913" s="240">
        <v>22800</v>
      </c>
      <c r="G913" s="239" t="s">
        <v>511</v>
      </c>
      <c r="H913" s="239" t="s">
        <v>512</v>
      </c>
      <c r="I913" s="239" t="s">
        <v>513</v>
      </c>
      <c r="J913" s="239" t="s">
        <v>702</v>
      </c>
      <c r="K913" s="241">
        <f t="shared" si="14"/>
        <v>21.70967741935484</v>
      </c>
      <c r="L913" s="242">
        <v>46208</v>
      </c>
    </row>
    <row r="914" spans="2:12" x14ac:dyDescent="0.3">
      <c r="B914" s="238" t="s">
        <v>462</v>
      </c>
      <c r="C914" s="239" t="s">
        <v>510</v>
      </c>
      <c r="D914" s="239">
        <v>15000040</v>
      </c>
      <c r="E914" s="239" t="s">
        <v>470</v>
      </c>
      <c r="F914" s="240">
        <v>3000</v>
      </c>
      <c r="G914" s="239" t="s">
        <v>511</v>
      </c>
      <c r="H914" s="239" t="s">
        <v>512</v>
      </c>
      <c r="I914" s="239" t="s">
        <v>513</v>
      </c>
      <c r="J914" s="239" t="s">
        <v>769</v>
      </c>
      <c r="K914" s="241">
        <f t="shared" si="14"/>
        <v>20.451612903225808</v>
      </c>
      <c r="L914" s="242">
        <v>46169</v>
      </c>
    </row>
    <row r="915" spans="2:12" x14ac:dyDescent="0.3">
      <c r="B915" s="238" t="s">
        <v>443</v>
      </c>
      <c r="C915" s="239" t="s">
        <v>510</v>
      </c>
      <c r="D915" s="239">
        <v>15000151</v>
      </c>
      <c r="E915" s="239" t="s">
        <v>402</v>
      </c>
      <c r="F915" s="240">
        <v>1440</v>
      </c>
      <c r="G915" s="239" t="s">
        <v>511</v>
      </c>
      <c r="H915" s="239" t="s">
        <v>512</v>
      </c>
      <c r="I915" s="239" t="s">
        <v>513</v>
      </c>
      <c r="J915" s="239" t="s">
        <v>765</v>
      </c>
      <c r="K915" s="241">
        <f t="shared" si="14"/>
        <v>22.032258064516128</v>
      </c>
      <c r="L915" s="242">
        <v>46218</v>
      </c>
    </row>
    <row r="916" spans="2:12" x14ac:dyDescent="0.3">
      <c r="B916" s="238" t="s">
        <v>462</v>
      </c>
      <c r="C916" s="239" t="s">
        <v>510</v>
      </c>
      <c r="D916" s="239">
        <v>15000039</v>
      </c>
      <c r="E916" s="239" t="s">
        <v>473</v>
      </c>
      <c r="F916" s="240">
        <v>24000</v>
      </c>
      <c r="G916" s="239" t="s">
        <v>511</v>
      </c>
      <c r="H916" s="239" t="s">
        <v>512</v>
      </c>
      <c r="I916" s="239" t="s">
        <v>513</v>
      </c>
      <c r="J916" s="239" t="s">
        <v>784</v>
      </c>
      <c r="K916" s="241">
        <f t="shared" si="14"/>
        <v>20.903225806451612</v>
      </c>
      <c r="L916" s="242">
        <v>46183</v>
      </c>
    </row>
    <row r="917" spans="2:12" x14ac:dyDescent="0.3">
      <c r="B917" s="238" t="s">
        <v>443</v>
      </c>
      <c r="C917" s="239" t="s">
        <v>510</v>
      </c>
      <c r="D917" s="239">
        <v>15000094</v>
      </c>
      <c r="E917" s="239" t="s">
        <v>345</v>
      </c>
      <c r="F917" s="240">
        <v>11520</v>
      </c>
      <c r="G917" s="239" t="s">
        <v>511</v>
      </c>
      <c r="H917" s="239" t="s">
        <v>512</v>
      </c>
      <c r="I917" s="239" t="s">
        <v>513</v>
      </c>
      <c r="J917" s="239" t="s">
        <v>684</v>
      </c>
      <c r="K917" s="241">
        <f t="shared" si="14"/>
        <v>22.483870967741936</v>
      </c>
      <c r="L917" s="242">
        <v>46232</v>
      </c>
    </row>
    <row r="918" spans="2:12" x14ac:dyDescent="0.3">
      <c r="B918" s="238" t="s">
        <v>443</v>
      </c>
      <c r="C918" s="239" t="s">
        <v>510</v>
      </c>
      <c r="D918" s="239">
        <v>15000426</v>
      </c>
      <c r="E918" s="239" t="s">
        <v>424</v>
      </c>
      <c r="F918" s="240">
        <v>3000</v>
      </c>
      <c r="G918" s="239" t="s">
        <v>511</v>
      </c>
      <c r="H918" s="239" t="s">
        <v>512</v>
      </c>
      <c r="I918" s="239" t="s">
        <v>513</v>
      </c>
      <c r="J918" s="239" t="s">
        <v>679</v>
      </c>
      <c r="K918" s="241">
        <f t="shared" si="14"/>
        <v>20.70967741935484</v>
      </c>
      <c r="L918" s="242">
        <v>46177</v>
      </c>
    </row>
    <row r="919" spans="2:12" x14ac:dyDescent="0.3">
      <c r="B919" s="238" t="s">
        <v>462</v>
      </c>
      <c r="C919" s="239" t="s">
        <v>510</v>
      </c>
      <c r="D919" s="239">
        <v>15000003</v>
      </c>
      <c r="E919" s="239" t="s">
        <v>469</v>
      </c>
      <c r="F919" s="240">
        <v>12600</v>
      </c>
      <c r="G919" s="239" t="s">
        <v>511</v>
      </c>
      <c r="H919" s="239" t="s">
        <v>512</v>
      </c>
      <c r="I919" s="239" t="s">
        <v>513</v>
      </c>
      <c r="J919" s="239" t="s">
        <v>728</v>
      </c>
      <c r="K919" s="241">
        <f t="shared" si="14"/>
        <v>22.032258064516128</v>
      </c>
      <c r="L919" s="242">
        <v>46218</v>
      </c>
    </row>
    <row r="920" spans="2:12" x14ac:dyDescent="0.3">
      <c r="B920" s="238" t="s">
        <v>443</v>
      </c>
      <c r="C920" s="239" t="s">
        <v>510</v>
      </c>
      <c r="D920" s="239">
        <v>15000135</v>
      </c>
      <c r="E920" s="239" t="s">
        <v>340</v>
      </c>
      <c r="F920" s="240">
        <v>8400</v>
      </c>
      <c r="G920" s="239" t="s">
        <v>511</v>
      </c>
      <c r="H920" s="239" t="s">
        <v>512</v>
      </c>
      <c r="I920" s="239" t="s">
        <v>513</v>
      </c>
      <c r="J920" s="239" t="s">
        <v>681</v>
      </c>
      <c r="K920" s="241">
        <f t="shared" si="14"/>
        <v>21.129032258064516</v>
      </c>
      <c r="L920" s="242">
        <v>46190</v>
      </c>
    </row>
    <row r="921" spans="2:12" x14ac:dyDescent="0.3">
      <c r="B921" s="238" t="s">
        <v>443</v>
      </c>
      <c r="C921" s="239" t="s">
        <v>510</v>
      </c>
      <c r="D921" s="239">
        <v>15000094</v>
      </c>
      <c r="E921" s="239" t="s">
        <v>345</v>
      </c>
      <c r="F921" s="240">
        <v>11520</v>
      </c>
      <c r="G921" s="239" t="s">
        <v>511</v>
      </c>
      <c r="H921" s="239" t="s">
        <v>512</v>
      </c>
      <c r="I921" s="239" t="s">
        <v>513</v>
      </c>
      <c r="J921" s="239" t="s">
        <v>684</v>
      </c>
      <c r="K921" s="241">
        <f t="shared" si="14"/>
        <v>22.483870967741936</v>
      </c>
      <c r="L921" s="242">
        <v>46232</v>
      </c>
    </row>
    <row r="922" spans="2:12" x14ac:dyDescent="0.3">
      <c r="B922" s="238" t="s">
        <v>462</v>
      </c>
      <c r="C922" s="239" t="s">
        <v>510</v>
      </c>
      <c r="D922" s="239">
        <v>15000039</v>
      </c>
      <c r="E922" s="239" t="s">
        <v>473</v>
      </c>
      <c r="F922" s="240">
        <v>24000</v>
      </c>
      <c r="G922" s="239" t="s">
        <v>511</v>
      </c>
      <c r="H922" s="239" t="s">
        <v>512</v>
      </c>
      <c r="I922" s="239" t="s">
        <v>513</v>
      </c>
      <c r="J922" s="239" t="s">
        <v>796</v>
      </c>
      <c r="K922" s="241">
        <f t="shared" si="14"/>
        <v>22.096774193548388</v>
      </c>
      <c r="L922" s="242">
        <v>46220</v>
      </c>
    </row>
    <row r="923" spans="2:12" x14ac:dyDescent="0.3">
      <c r="B923" s="238" t="s">
        <v>443</v>
      </c>
      <c r="C923" s="239" t="s">
        <v>510</v>
      </c>
      <c r="D923" s="239">
        <v>15000082</v>
      </c>
      <c r="E923" s="239" t="s">
        <v>447</v>
      </c>
      <c r="F923" s="240">
        <v>960</v>
      </c>
      <c r="G923" s="239" t="s">
        <v>511</v>
      </c>
      <c r="H923" s="239" t="s">
        <v>512</v>
      </c>
      <c r="I923" s="239" t="s">
        <v>513</v>
      </c>
      <c r="J923" s="239" t="s">
        <v>797</v>
      </c>
      <c r="K923" s="241">
        <f t="shared" si="14"/>
        <v>22.29032258064516</v>
      </c>
      <c r="L923" s="242">
        <v>46226</v>
      </c>
    </row>
    <row r="924" spans="2:12" x14ac:dyDescent="0.3">
      <c r="B924" s="238" t="s">
        <v>443</v>
      </c>
      <c r="C924" s="239" t="s">
        <v>510</v>
      </c>
      <c r="D924" s="239">
        <v>15000098</v>
      </c>
      <c r="E924" s="239" t="s">
        <v>350</v>
      </c>
      <c r="F924" s="240">
        <v>100</v>
      </c>
      <c r="G924" s="239" t="s">
        <v>511</v>
      </c>
      <c r="H924" s="239" t="s">
        <v>512</v>
      </c>
      <c r="I924" s="239" t="s">
        <v>513</v>
      </c>
      <c r="J924" s="239" t="s">
        <v>798</v>
      </c>
      <c r="K924" s="241">
        <f t="shared" si="14"/>
        <v>13.548387096774194</v>
      </c>
      <c r="L924" s="242">
        <v>45955</v>
      </c>
    </row>
    <row r="925" spans="2:12" x14ac:dyDescent="0.3">
      <c r="B925" s="238" t="s">
        <v>443</v>
      </c>
      <c r="C925" s="239" t="s">
        <v>510</v>
      </c>
      <c r="D925" s="239">
        <v>15000069</v>
      </c>
      <c r="E925" s="239" t="s">
        <v>307</v>
      </c>
      <c r="F925" s="240">
        <v>2250</v>
      </c>
      <c r="G925" s="239" t="s">
        <v>511</v>
      </c>
      <c r="H925" s="239" t="s">
        <v>512</v>
      </c>
      <c r="I925" s="239" t="s">
        <v>513</v>
      </c>
      <c r="J925" s="239" t="s">
        <v>778</v>
      </c>
      <c r="K925" s="241">
        <f t="shared" si="14"/>
        <v>20.677419354838708</v>
      </c>
      <c r="L925" s="242">
        <v>46176</v>
      </c>
    </row>
    <row r="926" spans="2:12" x14ac:dyDescent="0.3">
      <c r="B926" s="238" t="s">
        <v>462</v>
      </c>
      <c r="C926" s="239" t="s">
        <v>510</v>
      </c>
      <c r="D926" s="239">
        <v>15000013</v>
      </c>
      <c r="E926" s="239" t="s">
        <v>480</v>
      </c>
      <c r="F926" s="240">
        <v>3000</v>
      </c>
      <c r="G926" s="239" t="s">
        <v>511</v>
      </c>
      <c r="H926" s="239" t="s">
        <v>512</v>
      </c>
      <c r="I926" s="239" t="s">
        <v>513</v>
      </c>
      <c r="J926" s="239" t="s">
        <v>782</v>
      </c>
      <c r="K926" s="241">
        <f t="shared" si="14"/>
        <v>21.838709677419356</v>
      </c>
      <c r="L926" s="242">
        <v>46212</v>
      </c>
    </row>
    <row r="927" spans="2:12" x14ac:dyDescent="0.3">
      <c r="B927" s="238" t="s">
        <v>462</v>
      </c>
      <c r="C927" s="239" t="s">
        <v>510</v>
      </c>
      <c r="D927" s="239">
        <v>15000425</v>
      </c>
      <c r="E927" s="239" t="s">
        <v>494</v>
      </c>
      <c r="F927" s="240">
        <v>14400</v>
      </c>
      <c r="G927" s="239" t="s">
        <v>511</v>
      </c>
      <c r="H927" s="239" t="s">
        <v>512</v>
      </c>
      <c r="I927" s="239" t="s">
        <v>513</v>
      </c>
      <c r="J927" s="239" t="s">
        <v>535</v>
      </c>
      <c r="K927" s="241">
        <f t="shared" si="14"/>
        <v>16.161290322580644</v>
      </c>
      <c r="L927" s="242">
        <v>46036</v>
      </c>
    </row>
    <row r="928" spans="2:12" x14ac:dyDescent="0.3">
      <c r="B928" s="238" t="s">
        <v>443</v>
      </c>
      <c r="C928" s="239" t="s">
        <v>510</v>
      </c>
      <c r="D928" s="239">
        <v>15000090</v>
      </c>
      <c r="E928" s="239" t="s">
        <v>338</v>
      </c>
      <c r="F928" s="240">
        <v>1800</v>
      </c>
      <c r="G928" s="239" t="s">
        <v>511</v>
      </c>
      <c r="H928" s="239" t="s">
        <v>512</v>
      </c>
      <c r="I928" s="239" t="s">
        <v>513</v>
      </c>
      <c r="J928" s="239" t="s">
        <v>757</v>
      </c>
      <c r="K928" s="241">
        <f t="shared" si="14"/>
        <v>22.096774193548388</v>
      </c>
      <c r="L928" s="242">
        <v>46220</v>
      </c>
    </row>
    <row r="929" spans="2:12" x14ac:dyDescent="0.3">
      <c r="B929" s="238" t="s">
        <v>462</v>
      </c>
      <c r="C929" s="239" t="s">
        <v>510</v>
      </c>
      <c r="D929" s="239">
        <v>15000003</v>
      </c>
      <c r="E929" s="239" t="s">
        <v>469</v>
      </c>
      <c r="F929" s="240">
        <v>12600</v>
      </c>
      <c r="G929" s="239" t="s">
        <v>511</v>
      </c>
      <c r="H929" s="239" t="s">
        <v>512</v>
      </c>
      <c r="I929" s="239" t="s">
        <v>513</v>
      </c>
      <c r="J929" s="239" t="s">
        <v>671</v>
      </c>
      <c r="K929" s="241">
        <f t="shared" si="14"/>
        <v>22.322580645161292</v>
      </c>
      <c r="L929" s="242">
        <v>46227</v>
      </c>
    </row>
    <row r="930" spans="2:12" x14ac:dyDescent="0.3">
      <c r="B930" s="238" t="s">
        <v>443</v>
      </c>
      <c r="C930" s="239" t="s">
        <v>510</v>
      </c>
      <c r="D930" s="239">
        <v>15000082</v>
      </c>
      <c r="E930" s="239" t="s">
        <v>447</v>
      </c>
      <c r="F930" s="240">
        <v>960</v>
      </c>
      <c r="G930" s="239" t="s">
        <v>511</v>
      </c>
      <c r="H930" s="239" t="s">
        <v>512</v>
      </c>
      <c r="I930" s="239" t="s">
        <v>513</v>
      </c>
      <c r="J930" s="239" t="s">
        <v>797</v>
      </c>
      <c r="K930" s="241">
        <f t="shared" si="14"/>
        <v>22.29032258064516</v>
      </c>
      <c r="L930" s="242">
        <v>46226</v>
      </c>
    </row>
    <row r="931" spans="2:12" x14ac:dyDescent="0.3">
      <c r="B931" s="238" t="s">
        <v>443</v>
      </c>
      <c r="C931" s="239" t="s">
        <v>510</v>
      </c>
      <c r="D931" s="239">
        <v>15000093</v>
      </c>
      <c r="E931" s="239" t="s">
        <v>341</v>
      </c>
      <c r="F931" s="240">
        <v>4000</v>
      </c>
      <c r="G931" s="239" t="s">
        <v>511</v>
      </c>
      <c r="H931" s="239" t="s">
        <v>512</v>
      </c>
      <c r="I931" s="239" t="s">
        <v>513</v>
      </c>
      <c r="J931" s="239" t="s">
        <v>799</v>
      </c>
      <c r="K931" s="241">
        <f t="shared" si="14"/>
        <v>22.096774193548388</v>
      </c>
      <c r="L931" s="242">
        <v>46220</v>
      </c>
    </row>
    <row r="932" spans="2:12" x14ac:dyDescent="0.3">
      <c r="B932" s="238" t="s">
        <v>462</v>
      </c>
      <c r="C932" s="239" t="s">
        <v>510</v>
      </c>
      <c r="D932" s="239">
        <v>15000003</v>
      </c>
      <c r="E932" s="239" t="s">
        <v>469</v>
      </c>
      <c r="F932" s="240">
        <v>4000</v>
      </c>
      <c r="G932" s="239" t="s">
        <v>511</v>
      </c>
      <c r="H932" s="239" t="s">
        <v>512</v>
      </c>
      <c r="I932" s="239" t="s">
        <v>513</v>
      </c>
      <c r="J932" s="239" t="s">
        <v>671</v>
      </c>
      <c r="K932" s="241">
        <f t="shared" si="14"/>
        <v>22.322580645161292</v>
      </c>
      <c r="L932" s="242">
        <v>46227</v>
      </c>
    </row>
    <row r="933" spans="2:12" x14ac:dyDescent="0.3">
      <c r="B933" s="238" t="s">
        <v>462</v>
      </c>
      <c r="C933" s="239" t="s">
        <v>510</v>
      </c>
      <c r="D933" s="239">
        <v>15000021</v>
      </c>
      <c r="E933" s="239" t="s">
        <v>484</v>
      </c>
      <c r="F933" s="240">
        <v>3000</v>
      </c>
      <c r="G933" s="239" t="s">
        <v>511</v>
      </c>
      <c r="H933" s="239" t="s">
        <v>512</v>
      </c>
      <c r="I933" s="239" t="s">
        <v>513</v>
      </c>
      <c r="J933" s="239" t="s">
        <v>722</v>
      </c>
      <c r="K933" s="241">
        <f t="shared" si="14"/>
        <v>21.225806451612904</v>
      </c>
      <c r="L933" s="242">
        <v>46193</v>
      </c>
    </row>
    <row r="934" spans="2:12" x14ac:dyDescent="0.3">
      <c r="B934" s="238" t="s">
        <v>462</v>
      </c>
      <c r="C934" s="239" t="s">
        <v>510</v>
      </c>
      <c r="D934" s="239">
        <v>15000035</v>
      </c>
      <c r="E934" s="239" t="s">
        <v>482</v>
      </c>
      <c r="F934" s="240">
        <v>12000</v>
      </c>
      <c r="G934" s="239" t="s">
        <v>511</v>
      </c>
      <c r="H934" s="239" t="s">
        <v>512</v>
      </c>
      <c r="I934" s="239" t="s">
        <v>513</v>
      </c>
      <c r="J934" s="239" t="s">
        <v>761</v>
      </c>
      <c r="K934" s="241">
        <f t="shared" si="14"/>
        <v>22.06451612903226</v>
      </c>
      <c r="L934" s="242">
        <v>46219</v>
      </c>
    </row>
    <row r="935" spans="2:12" x14ac:dyDescent="0.3">
      <c r="B935" s="238" t="s">
        <v>462</v>
      </c>
      <c r="C935" s="239" t="s">
        <v>510</v>
      </c>
      <c r="D935" s="239">
        <v>15000003</v>
      </c>
      <c r="E935" s="239" t="s">
        <v>469</v>
      </c>
      <c r="F935" s="240">
        <v>12600</v>
      </c>
      <c r="G935" s="239" t="s">
        <v>511</v>
      </c>
      <c r="H935" s="239" t="s">
        <v>512</v>
      </c>
      <c r="I935" s="239" t="s">
        <v>513</v>
      </c>
      <c r="J935" s="239" t="s">
        <v>800</v>
      </c>
      <c r="K935" s="241">
        <f t="shared" si="14"/>
        <v>21.838709677419356</v>
      </c>
      <c r="L935" s="242">
        <v>46212</v>
      </c>
    </row>
    <row r="936" spans="2:12" x14ac:dyDescent="0.3">
      <c r="B936" s="238" t="s">
        <v>462</v>
      </c>
      <c r="C936" s="239" t="s">
        <v>510</v>
      </c>
      <c r="D936" s="239">
        <v>15000021</v>
      </c>
      <c r="E936" s="239" t="s">
        <v>484</v>
      </c>
      <c r="F936" s="240">
        <v>3000</v>
      </c>
      <c r="G936" s="239" t="s">
        <v>511</v>
      </c>
      <c r="H936" s="239" t="s">
        <v>512</v>
      </c>
      <c r="I936" s="239" t="s">
        <v>513</v>
      </c>
      <c r="J936" s="239" t="s">
        <v>801</v>
      </c>
      <c r="K936" s="241">
        <f t="shared" si="14"/>
        <v>21.64516129032258</v>
      </c>
      <c r="L936" s="242">
        <v>46206</v>
      </c>
    </row>
    <row r="937" spans="2:12" x14ac:dyDescent="0.3">
      <c r="B937" s="238" t="s">
        <v>443</v>
      </c>
      <c r="C937" s="239" t="s">
        <v>510</v>
      </c>
      <c r="D937" s="239">
        <v>15000321</v>
      </c>
      <c r="E937" s="239" t="s">
        <v>404</v>
      </c>
      <c r="F937" s="240">
        <v>1440</v>
      </c>
      <c r="G937" s="239" t="s">
        <v>511</v>
      </c>
      <c r="H937" s="239" t="s">
        <v>512</v>
      </c>
      <c r="I937" s="239" t="s">
        <v>513</v>
      </c>
      <c r="J937" s="239" t="s">
        <v>720</v>
      </c>
      <c r="K937" s="241">
        <f t="shared" si="14"/>
        <v>20.225806451612904</v>
      </c>
      <c r="L937" s="242">
        <v>46162</v>
      </c>
    </row>
    <row r="938" spans="2:12" x14ac:dyDescent="0.3">
      <c r="B938" s="238" t="s">
        <v>443</v>
      </c>
      <c r="C938" s="239" t="s">
        <v>510</v>
      </c>
      <c r="D938" s="239">
        <v>15000084</v>
      </c>
      <c r="E938" s="239" t="s">
        <v>325</v>
      </c>
      <c r="F938" s="240">
        <v>960</v>
      </c>
      <c r="G938" s="239" t="s">
        <v>511</v>
      </c>
      <c r="H938" s="239" t="s">
        <v>512</v>
      </c>
      <c r="I938" s="239" t="s">
        <v>513</v>
      </c>
      <c r="J938" s="239" t="s">
        <v>788</v>
      </c>
      <c r="K938" s="241">
        <f t="shared" si="14"/>
        <v>22.483870967741936</v>
      </c>
      <c r="L938" s="242">
        <v>46232</v>
      </c>
    </row>
    <row r="939" spans="2:12" x14ac:dyDescent="0.3">
      <c r="B939" s="238" t="s">
        <v>462</v>
      </c>
      <c r="C939" s="239" t="s">
        <v>510</v>
      </c>
      <c r="D939" s="239">
        <v>15000021</v>
      </c>
      <c r="E939" s="239" t="s">
        <v>484</v>
      </c>
      <c r="F939" s="240">
        <v>1550</v>
      </c>
      <c r="G939" s="239" t="s">
        <v>511</v>
      </c>
      <c r="H939" s="239" t="s">
        <v>512</v>
      </c>
      <c r="I939" s="239" t="s">
        <v>513</v>
      </c>
      <c r="J939" s="239" t="s">
        <v>713</v>
      </c>
      <c r="K939" s="241">
        <f t="shared" si="14"/>
        <v>22.06451612903226</v>
      </c>
      <c r="L939" s="242">
        <v>46219</v>
      </c>
    </row>
    <row r="940" spans="2:12" x14ac:dyDescent="0.3">
      <c r="B940" s="238" t="s">
        <v>443</v>
      </c>
      <c r="C940" s="239" t="s">
        <v>510</v>
      </c>
      <c r="D940" s="239">
        <v>15000082</v>
      </c>
      <c r="E940" s="239" t="s">
        <v>447</v>
      </c>
      <c r="F940" s="240">
        <v>1056</v>
      </c>
      <c r="G940" s="239" t="s">
        <v>511</v>
      </c>
      <c r="H940" s="239" t="s">
        <v>512</v>
      </c>
      <c r="I940" s="239" t="s">
        <v>513</v>
      </c>
      <c r="J940" s="239" t="s">
        <v>802</v>
      </c>
      <c r="K940" s="241">
        <f t="shared" si="14"/>
        <v>22.29032258064516</v>
      </c>
      <c r="L940" s="242">
        <v>46226</v>
      </c>
    </row>
    <row r="941" spans="2:12" x14ac:dyDescent="0.3">
      <c r="B941" s="238" t="s">
        <v>443</v>
      </c>
      <c r="C941" s="239" t="s">
        <v>510</v>
      </c>
      <c r="D941" s="239">
        <v>15000095</v>
      </c>
      <c r="E941" s="239" t="s">
        <v>346</v>
      </c>
      <c r="F941" s="240">
        <v>7200</v>
      </c>
      <c r="G941" s="239" t="s">
        <v>511</v>
      </c>
      <c r="H941" s="239" t="s">
        <v>512</v>
      </c>
      <c r="I941" s="239" t="s">
        <v>513</v>
      </c>
      <c r="J941" s="239" t="s">
        <v>707</v>
      </c>
      <c r="K941" s="241">
        <f t="shared" si="14"/>
        <v>22.096774193548388</v>
      </c>
      <c r="L941" s="242">
        <v>46220</v>
      </c>
    </row>
    <row r="942" spans="2:12" x14ac:dyDescent="0.3">
      <c r="B942" s="238" t="s">
        <v>462</v>
      </c>
      <c r="C942" s="239" t="s">
        <v>510</v>
      </c>
      <c r="D942" s="239">
        <v>15000003</v>
      </c>
      <c r="E942" s="239" t="s">
        <v>469</v>
      </c>
      <c r="F942" s="240">
        <v>12600</v>
      </c>
      <c r="G942" s="239" t="s">
        <v>511</v>
      </c>
      <c r="H942" s="239" t="s">
        <v>512</v>
      </c>
      <c r="I942" s="239" t="s">
        <v>513</v>
      </c>
      <c r="J942" s="239" t="s">
        <v>706</v>
      </c>
      <c r="K942" s="241">
        <f t="shared" si="14"/>
        <v>22.322580645161292</v>
      </c>
      <c r="L942" s="242">
        <v>46227</v>
      </c>
    </row>
    <row r="943" spans="2:12" x14ac:dyDescent="0.3">
      <c r="B943" s="238" t="s">
        <v>443</v>
      </c>
      <c r="C943" s="239" t="s">
        <v>510</v>
      </c>
      <c r="D943" s="239">
        <v>15000276</v>
      </c>
      <c r="E943" s="239" t="s">
        <v>399</v>
      </c>
      <c r="F943" s="240">
        <v>1000</v>
      </c>
      <c r="G943" s="239" t="s">
        <v>511</v>
      </c>
      <c r="H943" s="239" t="s">
        <v>512</v>
      </c>
      <c r="I943" s="239" t="s">
        <v>513</v>
      </c>
      <c r="J943" s="239" t="s">
        <v>770</v>
      </c>
      <c r="K943" s="241">
        <f t="shared" si="14"/>
        <v>20.451612903225808</v>
      </c>
      <c r="L943" s="242">
        <v>46169</v>
      </c>
    </row>
    <row r="944" spans="2:12" x14ac:dyDescent="0.3">
      <c r="B944" s="238" t="s">
        <v>462</v>
      </c>
      <c r="C944" s="239" t="s">
        <v>510</v>
      </c>
      <c r="D944" s="239">
        <v>15000040</v>
      </c>
      <c r="E944" s="239" t="s">
        <v>470</v>
      </c>
      <c r="F944" s="240">
        <v>3000</v>
      </c>
      <c r="G944" s="239" t="s">
        <v>511</v>
      </c>
      <c r="H944" s="239" t="s">
        <v>512</v>
      </c>
      <c r="I944" s="239" t="s">
        <v>513</v>
      </c>
      <c r="J944" s="239" t="s">
        <v>676</v>
      </c>
      <c r="K944" s="241">
        <f t="shared" si="14"/>
        <v>20.451612903225808</v>
      </c>
      <c r="L944" s="242">
        <v>46169</v>
      </c>
    </row>
    <row r="945" spans="2:12" x14ac:dyDescent="0.3">
      <c r="B945" s="238" t="s">
        <v>443</v>
      </c>
      <c r="C945" s="239" t="s">
        <v>510</v>
      </c>
      <c r="D945" s="239">
        <v>15000429</v>
      </c>
      <c r="E945" s="239" t="s">
        <v>426</v>
      </c>
      <c r="F945" s="240">
        <v>7200</v>
      </c>
      <c r="G945" s="239" t="s">
        <v>511</v>
      </c>
      <c r="H945" s="239" t="s">
        <v>512</v>
      </c>
      <c r="I945" s="239" t="s">
        <v>513</v>
      </c>
      <c r="J945" s="239" t="s">
        <v>691</v>
      </c>
      <c r="K945" s="241">
        <f t="shared" si="14"/>
        <v>21.419354838709676</v>
      </c>
      <c r="L945" s="242">
        <v>46199</v>
      </c>
    </row>
    <row r="946" spans="2:12" x14ac:dyDescent="0.3">
      <c r="B946" s="238" t="s">
        <v>443</v>
      </c>
      <c r="C946" s="239" t="s">
        <v>510</v>
      </c>
      <c r="D946" s="239">
        <v>15000094</v>
      </c>
      <c r="E946" s="239" t="s">
        <v>345</v>
      </c>
      <c r="F946" s="240">
        <v>11520</v>
      </c>
      <c r="G946" s="239" t="s">
        <v>511</v>
      </c>
      <c r="H946" s="239" t="s">
        <v>512</v>
      </c>
      <c r="I946" s="239" t="s">
        <v>513</v>
      </c>
      <c r="J946" s="239" t="s">
        <v>677</v>
      </c>
      <c r="K946" s="241">
        <f t="shared" si="14"/>
        <v>22.35483870967742</v>
      </c>
      <c r="L946" s="242">
        <v>46228</v>
      </c>
    </row>
    <row r="947" spans="2:12" x14ac:dyDescent="0.3">
      <c r="B947" s="238" t="s">
        <v>443</v>
      </c>
      <c r="C947" s="239" t="s">
        <v>510</v>
      </c>
      <c r="D947" s="239">
        <v>15000085</v>
      </c>
      <c r="E947" s="239" t="s">
        <v>332</v>
      </c>
      <c r="F947" s="240">
        <v>6600</v>
      </c>
      <c r="G947" s="239" t="s">
        <v>511</v>
      </c>
      <c r="H947" s="239" t="s">
        <v>512</v>
      </c>
      <c r="I947" s="239" t="s">
        <v>513</v>
      </c>
      <c r="J947" s="239" t="s">
        <v>791</v>
      </c>
      <c r="K947" s="241">
        <f t="shared" si="14"/>
        <v>21.838709677419356</v>
      </c>
      <c r="L947" s="242">
        <v>46212</v>
      </c>
    </row>
    <row r="948" spans="2:12" x14ac:dyDescent="0.3">
      <c r="B948" s="238" t="s">
        <v>462</v>
      </c>
      <c r="C948" s="239" t="s">
        <v>510</v>
      </c>
      <c r="D948" s="239">
        <v>15000040</v>
      </c>
      <c r="E948" s="239" t="s">
        <v>470</v>
      </c>
      <c r="F948" s="240">
        <v>3000</v>
      </c>
      <c r="G948" s="239" t="s">
        <v>511</v>
      </c>
      <c r="H948" s="239" t="s">
        <v>512</v>
      </c>
      <c r="I948" s="239" t="s">
        <v>513</v>
      </c>
      <c r="J948" s="239" t="s">
        <v>769</v>
      </c>
      <c r="K948" s="241">
        <f t="shared" si="14"/>
        <v>20.451612903225808</v>
      </c>
      <c r="L948" s="242">
        <v>46169</v>
      </c>
    </row>
    <row r="949" spans="2:12" x14ac:dyDescent="0.3">
      <c r="B949" s="238" t="s">
        <v>443</v>
      </c>
      <c r="C949" s="239" t="s">
        <v>510</v>
      </c>
      <c r="D949" s="239">
        <v>15000426</v>
      </c>
      <c r="E949" s="239" t="s">
        <v>424</v>
      </c>
      <c r="F949" s="240">
        <v>3000</v>
      </c>
      <c r="G949" s="239" t="s">
        <v>511</v>
      </c>
      <c r="H949" s="239" t="s">
        <v>512</v>
      </c>
      <c r="I949" s="239" t="s">
        <v>513</v>
      </c>
      <c r="J949" s="239" t="s">
        <v>679</v>
      </c>
      <c r="K949" s="241">
        <f t="shared" si="14"/>
        <v>20.70967741935484</v>
      </c>
      <c r="L949" s="242">
        <v>46177</v>
      </c>
    </row>
    <row r="950" spans="2:12" x14ac:dyDescent="0.3">
      <c r="B950" s="238" t="s">
        <v>462</v>
      </c>
      <c r="C950" s="239" t="s">
        <v>510</v>
      </c>
      <c r="D950" s="239">
        <v>15000013</v>
      </c>
      <c r="E950" s="239" t="s">
        <v>480</v>
      </c>
      <c r="F950" s="240">
        <v>3000</v>
      </c>
      <c r="G950" s="239" t="s">
        <v>511</v>
      </c>
      <c r="H950" s="239" t="s">
        <v>512</v>
      </c>
      <c r="I950" s="239" t="s">
        <v>513</v>
      </c>
      <c r="J950" s="239" t="s">
        <v>763</v>
      </c>
      <c r="K950" s="241">
        <f t="shared" si="14"/>
        <v>22.129032258064516</v>
      </c>
      <c r="L950" s="242">
        <v>46221</v>
      </c>
    </row>
    <row r="951" spans="2:12" x14ac:dyDescent="0.3">
      <c r="B951" s="238" t="s">
        <v>443</v>
      </c>
      <c r="C951" s="239" t="s">
        <v>510</v>
      </c>
      <c r="D951" s="239">
        <v>15000277</v>
      </c>
      <c r="E951" s="239" t="s">
        <v>293</v>
      </c>
      <c r="F951" s="240">
        <v>8400</v>
      </c>
      <c r="G951" s="239" t="s">
        <v>511</v>
      </c>
      <c r="H951" s="239" t="s">
        <v>512</v>
      </c>
      <c r="I951" s="239" t="s">
        <v>513</v>
      </c>
      <c r="J951" s="239" t="s">
        <v>790</v>
      </c>
      <c r="K951" s="241">
        <f t="shared" si="14"/>
        <v>22.35483870967742</v>
      </c>
      <c r="L951" s="242">
        <v>46228</v>
      </c>
    </row>
    <row r="952" spans="2:12" x14ac:dyDescent="0.3">
      <c r="B952" s="238" t="s">
        <v>443</v>
      </c>
      <c r="C952" s="239" t="s">
        <v>510</v>
      </c>
      <c r="D952" s="239">
        <v>15000429</v>
      </c>
      <c r="E952" s="239" t="s">
        <v>426</v>
      </c>
      <c r="F952" s="240">
        <v>7200</v>
      </c>
      <c r="G952" s="239" t="s">
        <v>511</v>
      </c>
      <c r="H952" s="239" t="s">
        <v>512</v>
      </c>
      <c r="I952" s="239" t="s">
        <v>513</v>
      </c>
      <c r="J952" s="239" t="s">
        <v>701</v>
      </c>
      <c r="K952" s="241">
        <f t="shared" si="14"/>
        <v>22.322580645161292</v>
      </c>
      <c r="L952" s="242">
        <v>46227</v>
      </c>
    </row>
    <row r="953" spans="2:12" x14ac:dyDescent="0.3">
      <c r="B953" s="238" t="s">
        <v>462</v>
      </c>
      <c r="C953" s="239" t="s">
        <v>510</v>
      </c>
      <c r="D953" s="239">
        <v>15000003</v>
      </c>
      <c r="E953" s="239" t="s">
        <v>469</v>
      </c>
      <c r="F953" s="240">
        <v>12600</v>
      </c>
      <c r="G953" s="239" t="s">
        <v>511</v>
      </c>
      <c r="H953" s="239" t="s">
        <v>512</v>
      </c>
      <c r="I953" s="239" t="s">
        <v>513</v>
      </c>
      <c r="J953" s="239" t="s">
        <v>728</v>
      </c>
      <c r="K953" s="241">
        <f t="shared" si="14"/>
        <v>22.032258064516128</v>
      </c>
      <c r="L953" s="242">
        <v>46218</v>
      </c>
    </row>
    <row r="954" spans="2:12" x14ac:dyDescent="0.3">
      <c r="B954" s="238" t="s">
        <v>443</v>
      </c>
      <c r="C954" s="239" t="s">
        <v>510</v>
      </c>
      <c r="D954" s="239">
        <v>15000151</v>
      </c>
      <c r="E954" s="239" t="s">
        <v>402</v>
      </c>
      <c r="F954" s="240">
        <v>1440</v>
      </c>
      <c r="G954" s="239" t="s">
        <v>511</v>
      </c>
      <c r="H954" s="239" t="s">
        <v>512</v>
      </c>
      <c r="I954" s="239" t="s">
        <v>513</v>
      </c>
      <c r="J954" s="239" t="s">
        <v>765</v>
      </c>
      <c r="K954" s="241">
        <f t="shared" si="14"/>
        <v>22.032258064516128</v>
      </c>
      <c r="L954" s="242">
        <v>46218</v>
      </c>
    </row>
    <row r="955" spans="2:12" x14ac:dyDescent="0.3">
      <c r="B955" s="238" t="s">
        <v>462</v>
      </c>
      <c r="C955" s="239" t="s">
        <v>510</v>
      </c>
      <c r="D955" s="239">
        <v>15000027</v>
      </c>
      <c r="E955" s="239" t="s">
        <v>467</v>
      </c>
      <c r="F955" s="240">
        <v>14400</v>
      </c>
      <c r="G955" s="239" t="s">
        <v>511</v>
      </c>
      <c r="H955" s="239" t="s">
        <v>512</v>
      </c>
      <c r="I955" s="239" t="s">
        <v>513</v>
      </c>
      <c r="J955" s="239" t="s">
        <v>729</v>
      </c>
      <c r="K955" s="241">
        <f t="shared" si="14"/>
        <v>21.838709677419356</v>
      </c>
      <c r="L955" s="242">
        <v>46212</v>
      </c>
    </row>
    <row r="956" spans="2:12" x14ac:dyDescent="0.3">
      <c r="B956" s="238" t="s">
        <v>443</v>
      </c>
      <c r="C956" s="239" t="s">
        <v>510</v>
      </c>
      <c r="D956" s="239">
        <v>15000093</v>
      </c>
      <c r="E956" s="239" t="s">
        <v>341</v>
      </c>
      <c r="F956" s="240">
        <v>500</v>
      </c>
      <c r="G956" s="239" t="s">
        <v>511</v>
      </c>
      <c r="H956" s="239" t="s">
        <v>512</v>
      </c>
      <c r="I956" s="239" t="s">
        <v>513</v>
      </c>
      <c r="J956" s="239" t="s">
        <v>759</v>
      </c>
      <c r="K956" s="241">
        <f t="shared" si="14"/>
        <v>20.06451612903226</v>
      </c>
      <c r="L956" s="242">
        <v>46157</v>
      </c>
    </row>
    <row r="957" spans="2:12" x14ac:dyDescent="0.3">
      <c r="B957" s="238" t="s">
        <v>462</v>
      </c>
      <c r="C957" s="239" t="s">
        <v>510</v>
      </c>
      <c r="D957" s="239">
        <v>15000013</v>
      </c>
      <c r="E957" s="239" t="s">
        <v>480</v>
      </c>
      <c r="F957" s="240">
        <v>3000</v>
      </c>
      <c r="G957" s="239" t="s">
        <v>511</v>
      </c>
      <c r="H957" s="239" t="s">
        <v>512</v>
      </c>
      <c r="I957" s="239" t="s">
        <v>513</v>
      </c>
      <c r="J957" s="239" t="s">
        <v>753</v>
      </c>
      <c r="K957" s="241">
        <f t="shared" si="14"/>
        <v>22.129032258064516</v>
      </c>
      <c r="L957" s="242">
        <v>46221</v>
      </c>
    </row>
    <row r="958" spans="2:12" x14ac:dyDescent="0.3">
      <c r="B958" s="238" t="s">
        <v>443</v>
      </c>
      <c r="C958" s="239" t="s">
        <v>510</v>
      </c>
      <c r="D958" s="239">
        <v>15000093</v>
      </c>
      <c r="E958" s="239" t="s">
        <v>341</v>
      </c>
      <c r="F958" s="240">
        <v>4000</v>
      </c>
      <c r="G958" s="239" t="s">
        <v>511</v>
      </c>
      <c r="H958" s="239" t="s">
        <v>512</v>
      </c>
      <c r="I958" s="239" t="s">
        <v>513</v>
      </c>
      <c r="J958" s="239" t="s">
        <v>803</v>
      </c>
      <c r="K958" s="241">
        <f t="shared" si="14"/>
        <v>22.096774193548388</v>
      </c>
      <c r="L958" s="242">
        <v>46220</v>
      </c>
    </row>
    <row r="959" spans="2:12" x14ac:dyDescent="0.3">
      <c r="B959" s="238" t="s">
        <v>443</v>
      </c>
      <c r="C959" s="239" t="s">
        <v>510</v>
      </c>
      <c r="D959" s="239">
        <v>15000426</v>
      </c>
      <c r="E959" s="239" t="s">
        <v>424</v>
      </c>
      <c r="F959" s="240">
        <v>400</v>
      </c>
      <c r="G959" s="239" t="s">
        <v>511</v>
      </c>
      <c r="H959" s="239" t="s">
        <v>512</v>
      </c>
      <c r="I959" s="239" t="s">
        <v>513</v>
      </c>
      <c r="J959" s="239" t="s">
        <v>679</v>
      </c>
      <c r="K959" s="241">
        <f t="shared" si="14"/>
        <v>20.70967741935484</v>
      </c>
      <c r="L959" s="242">
        <v>46177</v>
      </c>
    </row>
    <row r="960" spans="2:12" x14ac:dyDescent="0.3">
      <c r="B960" s="238" t="s">
        <v>443</v>
      </c>
      <c r="C960" s="239" t="s">
        <v>510</v>
      </c>
      <c r="D960" s="239">
        <v>15000216</v>
      </c>
      <c r="E960" s="239" t="s">
        <v>354</v>
      </c>
      <c r="F960" s="240">
        <v>350</v>
      </c>
      <c r="G960" s="239" t="s">
        <v>511</v>
      </c>
      <c r="H960" s="239" t="s">
        <v>512</v>
      </c>
      <c r="I960" s="239" t="s">
        <v>513</v>
      </c>
      <c r="J960" s="239" t="s">
        <v>804</v>
      </c>
      <c r="K960" s="241">
        <f t="shared" si="14"/>
        <v>21.903225806451612</v>
      </c>
      <c r="L960" s="242">
        <v>46214</v>
      </c>
    </row>
    <row r="961" spans="2:12" x14ac:dyDescent="0.3">
      <c r="B961" s="238" t="s">
        <v>462</v>
      </c>
      <c r="C961" s="239" t="s">
        <v>510</v>
      </c>
      <c r="D961" s="239">
        <v>15000014</v>
      </c>
      <c r="E961" s="239" t="s">
        <v>481</v>
      </c>
      <c r="F961" s="240">
        <v>3000</v>
      </c>
      <c r="G961" s="239" t="s">
        <v>511</v>
      </c>
      <c r="H961" s="239" t="s">
        <v>512</v>
      </c>
      <c r="I961" s="239" t="s">
        <v>513</v>
      </c>
      <c r="J961" s="239" t="s">
        <v>733</v>
      </c>
      <c r="K961" s="241">
        <f t="shared" si="14"/>
        <v>21.838709677419356</v>
      </c>
      <c r="L961" s="242">
        <v>46212</v>
      </c>
    </row>
    <row r="962" spans="2:12" x14ac:dyDescent="0.3">
      <c r="B962" s="238" t="s">
        <v>443</v>
      </c>
      <c r="C962" s="239" t="s">
        <v>510</v>
      </c>
      <c r="D962" s="239">
        <v>15000085</v>
      </c>
      <c r="E962" s="239" t="s">
        <v>332</v>
      </c>
      <c r="F962" s="240">
        <v>6600</v>
      </c>
      <c r="G962" s="239" t="s">
        <v>511</v>
      </c>
      <c r="H962" s="239" t="s">
        <v>512</v>
      </c>
      <c r="I962" s="239" t="s">
        <v>513</v>
      </c>
      <c r="J962" s="239" t="s">
        <v>791</v>
      </c>
      <c r="K962" s="241">
        <f t="shared" si="14"/>
        <v>21.838709677419356</v>
      </c>
      <c r="L962" s="242">
        <v>46212</v>
      </c>
    </row>
    <row r="963" spans="2:12" x14ac:dyDescent="0.3">
      <c r="B963" s="238" t="s">
        <v>462</v>
      </c>
      <c r="C963" s="239" t="s">
        <v>510</v>
      </c>
      <c r="D963" s="239">
        <v>15000021</v>
      </c>
      <c r="E963" s="239" t="s">
        <v>484</v>
      </c>
      <c r="F963" s="240">
        <v>3000</v>
      </c>
      <c r="G963" s="239" t="s">
        <v>511</v>
      </c>
      <c r="H963" s="239" t="s">
        <v>512</v>
      </c>
      <c r="I963" s="239" t="s">
        <v>513</v>
      </c>
      <c r="J963" s="239" t="s">
        <v>805</v>
      </c>
      <c r="K963" s="241">
        <f t="shared" si="14"/>
        <v>20.677419354838708</v>
      </c>
      <c r="L963" s="242">
        <v>46176</v>
      </c>
    </row>
    <row r="964" spans="2:12" x14ac:dyDescent="0.3">
      <c r="B964" s="238" t="s">
        <v>443</v>
      </c>
      <c r="C964" s="239" t="s">
        <v>510</v>
      </c>
      <c r="D964" s="239">
        <v>15000125</v>
      </c>
      <c r="E964" s="239" t="s">
        <v>378</v>
      </c>
      <c r="F964" s="240">
        <v>2250</v>
      </c>
      <c r="G964" s="239" t="s">
        <v>511</v>
      </c>
      <c r="H964" s="239" t="s">
        <v>512</v>
      </c>
      <c r="I964" s="239" t="s">
        <v>513</v>
      </c>
      <c r="J964" s="239" t="s">
        <v>705</v>
      </c>
      <c r="K964" s="241">
        <f t="shared" ref="K964:K1027" si="15">(L964-$L$1)/31</f>
        <v>20.806451612903224</v>
      </c>
      <c r="L964" s="242">
        <v>46180</v>
      </c>
    </row>
    <row r="965" spans="2:12" x14ac:dyDescent="0.3">
      <c r="B965" s="238" t="s">
        <v>443</v>
      </c>
      <c r="C965" s="239" t="s">
        <v>510</v>
      </c>
      <c r="D965" s="239">
        <v>15000125</v>
      </c>
      <c r="E965" s="239" t="s">
        <v>378</v>
      </c>
      <c r="F965" s="240">
        <v>2250</v>
      </c>
      <c r="G965" s="239" t="s">
        <v>511</v>
      </c>
      <c r="H965" s="239" t="s">
        <v>512</v>
      </c>
      <c r="I965" s="239" t="s">
        <v>513</v>
      </c>
      <c r="J965" s="239" t="s">
        <v>705</v>
      </c>
      <c r="K965" s="241">
        <f t="shared" si="15"/>
        <v>20.806451612903224</v>
      </c>
      <c r="L965" s="242">
        <v>46180</v>
      </c>
    </row>
    <row r="966" spans="2:12" x14ac:dyDescent="0.3">
      <c r="B966" s="238" t="s">
        <v>443</v>
      </c>
      <c r="C966" s="239" t="s">
        <v>510</v>
      </c>
      <c r="D966" s="239">
        <v>15000084</v>
      </c>
      <c r="E966" s="239" t="s">
        <v>325</v>
      </c>
      <c r="F966" s="240">
        <v>960</v>
      </c>
      <c r="G966" s="239" t="s">
        <v>511</v>
      </c>
      <c r="H966" s="239" t="s">
        <v>512</v>
      </c>
      <c r="I966" s="239" t="s">
        <v>513</v>
      </c>
      <c r="J966" s="239" t="s">
        <v>788</v>
      </c>
      <c r="K966" s="241">
        <f t="shared" si="15"/>
        <v>22.483870967741936</v>
      </c>
      <c r="L966" s="242">
        <v>46232</v>
      </c>
    </row>
    <row r="967" spans="2:12" x14ac:dyDescent="0.3">
      <c r="B967" s="238" t="s">
        <v>462</v>
      </c>
      <c r="C967" s="239" t="s">
        <v>510</v>
      </c>
      <c r="D967" s="239">
        <v>15000013</v>
      </c>
      <c r="E967" s="239" t="s">
        <v>480</v>
      </c>
      <c r="F967" s="240">
        <v>3000</v>
      </c>
      <c r="G967" s="239" t="s">
        <v>511</v>
      </c>
      <c r="H967" s="239" t="s">
        <v>512</v>
      </c>
      <c r="I967" s="239" t="s">
        <v>513</v>
      </c>
      <c r="J967" s="239" t="s">
        <v>806</v>
      </c>
      <c r="K967" s="241">
        <f t="shared" si="15"/>
        <v>21.838709677419356</v>
      </c>
      <c r="L967" s="242">
        <v>46212</v>
      </c>
    </row>
    <row r="968" spans="2:12" x14ac:dyDescent="0.3">
      <c r="B968" s="238" t="s">
        <v>443</v>
      </c>
      <c r="C968" s="239" t="s">
        <v>510</v>
      </c>
      <c r="D968" s="239">
        <v>15000090</v>
      </c>
      <c r="E968" s="239" t="s">
        <v>338</v>
      </c>
      <c r="F968" s="240">
        <v>1800</v>
      </c>
      <c r="G968" s="239" t="s">
        <v>511</v>
      </c>
      <c r="H968" s="239" t="s">
        <v>512</v>
      </c>
      <c r="I968" s="239" t="s">
        <v>513</v>
      </c>
      <c r="J968" s="239" t="s">
        <v>734</v>
      </c>
      <c r="K968" s="241">
        <f t="shared" si="15"/>
        <v>20.70967741935484</v>
      </c>
      <c r="L968" s="242">
        <v>46177</v>
      </c>
    </row>
    <row r="969" spans="2:12" x14ac:dyDescent="0.3">
      <c r="B969" s="238" t="s">
        <v>443</v>
      </c>
      <c r="C969" s="239" t="s">
        <v>510</v>
      </c>
      <c r="D969" s="239">
        <v>15000095</v>
      </c>
      <c r="E969" s="239" t="s">
        <v>346</v>
      </c>
      <c r="F969" s="240">
        <v>7200</v>
      </c>
      <c r="G969" s="239" t="s">
        <v>511</v>
      </c>
      <c r="H969" s="239" t="s">
        <v>512</v>
      </c>
      <c r="I969" s="239" t="s">
        <v>513</v>
      </c>
      <c r="J969" s="239" t="s">
        <v>750</v>
      </c>
      <c r="K969" s="241">
        <f t="shared" si="15"/>
        <v>22.096774193548388</v>
      </c>
      <c r="L969" s="242">
        <v>46220</v>
      </c>
    </row>
    <row r="970" spans="2:12" x14ac:dyDescent="0.3">
      <c r="B970" s="238" t="s">
        <v>443</v>
      </c>
      <c r="C970" s="239" t="s">
        <v>510</v>
      </c>
      <c r="D970" s="239">
        <v>15000093</v>
      </c>
      <c r="E970" s="239" t="s">
        <v>341</v>
      </c>
      <c r="F970" s="240">
        <v>4000</v>
      </c>
      <c r="G970" s="239" t="s">
        <v>511</v>
      </c>
      <c r="H970" s="239" t="s">
        <v>512</v>
      </c>
      <c r="I970" s="239" t="s">
        <v>513</v>
      </c>
      <c r="J970" s="239" t="s">
        <v>803</v>
      </c>
      <c r="K970" s="241">
        <f t="shared" si="15"/>
        <v>22.096774193548388</v>
      </c>
      <c r="L970" s="242">
        <v>46220</v>
      </c>
    </row>
    <row r="971" spans="2:12" x14ac:dyDescent="0.3">
      <c r="B971" s="238" t="s">
        <v>462</v>
      </c>
      <c r="C971" s="239" t="s">
        <v>510</v>
      </c>
      <c r="D971" s="239">
        <v>15000021</v>
      </c>
      <c r="E971" s="239" t="s">
        <v>484</v>
      </c>
      <c r="F971" s="240">
        <v>3000</v>
      </c>
      <c r="G971" s="239" t="s">
        <v>511</v>
      </c>
      <c r="H971" s="239" t="s">
        <v>512</v>
      </c>
      <c r="I971" s="239" t="s">
        <v>513</v>
      </c>
      <c r="J971" s="239" t="s">
        <v>722</v>
      </c>
      <c r="K971" s="241">
        <f t="shared" si="15"/>
        <v>21.225806451612904</v>
      </c>
      <c r="L971" s="242">
        <v>46193</v>
      </c>
    </row>
    <row r="972" spans="2:12" x14ac:dyDescent="0.3">
      <c r="B972" s="238" t="s">
        <v>462</v>
      </c>
      <c r="C972" s="239" t="s">
        <v>510</v>
      </c>
      <c r="D972" s="239">
        <v>15000423</v>
      </c>
      <c r="E972" s="239" t="s">
        <v>493</v>
      </c>
      <c r="F972" s="240">
        <v>5800</v>
      </c>
      <c r="G972" s="239" t="s">
        <v>511</v>
      </c>
      <c r="H972" s="239" t="s">
        <v>512</v>
      </c>
      <c r="I972" s="239" t="s">
        <v>513</v>
      </c>
      <c r="J972" s="239" t="s">
        <v>739</v>
      </c>
      <c r="K972" s="241">
        <f t="shared" si="15"/>
        <v>20.612903225806452</v>
      </c>
      <c r="L972" s="242">
        <v>46174</v>
      </c>
    </row>
    <row r="973" spans="2:12" x14ac:dyDescent="0.3">
      <c r="B973" s="238" t="s">
        <v>462</v>
      </c>
      <c r="C973" s="239" t="s">
        <v>510</v>
      </c>
      <c r="D973" s="239">
        <v>15000423</v>
      </c>
      <c r="E973" s="239" t="s">
        <v>493</v>
      </c>
      <c r="F973" s="240">
        <v>3000</v>
      </c>
      <c r="G973" s="239" t="s">
        <v>511</v>
      </c>
      <c r="H973" s="239" t="s">
        <v>512</v>
      </c>
      <c r="I973" s="239" t="s">
        <v>513</v>
      </c>
      <c r="J973" s="239" t="s">
        <v>739</v>
      </c>
      <c r="K973" s="241">
        <f t="shared" si="15"/>
        <v>20.612903225806452</v>
      </c>
      <c r="L973" s="242">
        <v>46174</v>
      </c>
    </row>
    <row r="974" spans="2:12" x14ac:dyDescent="0.3">
      <c r="B974" s="238" t="s">
        <v>462</v>
      </c>
      <c r="C974" s="239" t="s">
        <v>510</v>
      </c>
      <c r="D974" s="239">
        <v>15000003</v>
      </c>
      <c r="E974" s="239" t="s">
        <v>469</v>
      </c>
      <c r="F974" s="240">
        <v>12600</v>
      </c>
      <c r="G974" s="239" t="s">
        <v>511</v>
      </c>
      <c r="H974" s="239" t="s">
        <v>512</v>
      </c>
      <c r="I974" s="239" t="s">
        <v>513</v>
      </c>
      <c r="J974" s="239" t="s">
        <v>728</v>
      </c>
      <c r="K974" s="241">
        <f t="shared" si="15"/>
        <v>22.032258064516128</v>
      </c>
      <c r="L974" s="242">
        <v>46218</v>
      </c>
    </row>
    <row r="975" spans="2:12" x14ac:dyDescent="0.3">
      <c r="B975" s="238" t="s">
        <v>462</v>
      </c>
      <c r="C975" s="239" t="s">
        <v>510</v>
      </c>
      <c r="D975" s="239">
        <v>15000021</v>
      </c>
      <c r="E975" s="239" t="s">
        <v>484</v>
      </c>
      <c r="F975" s="240">
        <v>3000</v>
      </c>
      <c r="G975" s="239" t="s">
        <v>511</v>
      </c>
      <c r="H975" s="239" t="s">
        <v>512</v>
      </c>
      <c r="I975" s="239" t="s">
        <v>513</v>
      </c>
      <c r="J975" s="239" t="s">
        <v>805</v>
      </c>
      <c r="K975" s="241">
        <f t="shared" si="15"/>
        <v>20.677419354838708</v>
      </c>
      <c r="L975" s="242">
        <v>46176</v>
      </c>
    </row>
    <row r="976" spans="2:12" x14ac:dyDescent="0.3">
      <c r="B976" s="238" t="s">
        <v>443</v>
      </c>
      <c r="C976" s="239" t="s">
        <v>510</v>
      </c>
      <c r="D976" s="239">
        <v>15000090</v>
      </c>
      <c r="E976" s="239" t="s">
        <v>338</v>
      </c>
      <c r="F976" s="240">
        <v>1800</v>
      </c>
      <c r="G976" s="239" t="s">
        <v>511</v>
      </c>
      <c r="H976" s="239" t="s">
        <v>512</v>
      </c>
      <c r="I976" s="239" t="s">
        <v>513</v>
      </c>
      <c r="J976" s="239" t="s">
        <v>757</v>
      </c>
      <c r="K976" s="241">
        <f t="shared" si="15"/>
        <v>22.096774193548388</v>
      </c>
      <c r="L976" s="242">
        <v>46220</v>
      </c>
    </row>
    <row r="977" spans="2:12" x14ac:dyDescent="0.3">
      <c r="B977" s="238" t="s">
        <v>443</v>
      </c>
      <c r="C977" s="239" t="s">
        <v>510</v>
      </c>
      <c r="D977" s="239">
        <v>15000085</v>
      </c>
      <c r="E977" s="239" t="s">
        <v>332</v>
      </c>
      <c r="F977" s="240">
        <v>6600</v>
      </c>
      <c r="G977" s="239" t="s">
        <v>511</v>
      </c>
      <c r="H977" s="239" t="s">
        <v>512</v>
      </c>
      <c r="I977" s="239" t="s">
        <v>513</v>
      </c>
      <c r="J977" s="239" t="s">
        <v>675</v>
      </c>
      <c r="K977" s="241">
        <f t="shared" si="15"/>
        <v>19.161290322580644</v>
      </c>
      <c r="L977" s="242">
        <v>46129</v>
      </c>
    </row>
    <row r="978" spans="2:12" x14ac:dyDescent="0.3">
      <c r="B978" s="238" t="s">
        <v>462</v>
      </c>
      <c r="C978" s="239" t="s">
        <v>510</v>
      </c>
      <c r="D978" s="239">
        <v>15000027</v>
      </c>
      <c r="E978" s="239" t="s">
        <v>467</v>
      </c>
      <c r="F978" s="240">
        <v>7200</v>
      </c>
      <c r="G978" s="239" t="s">
        <v>511</v>
      </c>
      <c r="H978" s="239" t="s">
        <v>512</v>
      </c>
      <c r="I978" s="239" t="s">
        <v>513</v>
      </c>
      <c r="J978" s="239" t="s">
        <v>729</v>
      </c>
      <c r="K978" s="241">
        <f t="shared" si="15"/>
        <v>21.838709677419356</v>
      </c>
      <c r="L978" s="242">
        <v>46212</v>
      </c>
    </row>
    <row r="979" spans="2:12" x14ac:dyDescent="0.3">
      <c r="B979" s="238" t="s">
        <v>443</v>
      </c>
      <c r="C979" s="239" t="s">
        <v>510</v>
      </c>
      <c r="D979" s="239">
        <v>15000214</v>
      </c>
      <c r="E979" s="239" t="s">
        <v>353</v>
      </c>
      <c r="F979" s="240">
        <v>100</v>
      </c>
      <c r="G979" s="239" t="s">
        <v>511</v>
      </c>
      <c r="H979" s="239" t="s">
        <v>512</v>
      </c>
      <c r="I979" s="239" t="s">
        <v>513</v>
      </c>
      <c r="J979" s="239" t="s">
        <v>807</v>
      </c>
      <c r="K979" s="241">
        <f t="shared" si="15"/>
        <v>21.903225806451612</v>
      </c>
      <c r="L979" s="242">
        <v>46214</v>
      </c>
    </row>
    <row r="980" spans="2:12" x14ac:dyDescent="0.3">
      <c r="B980" s="238" t="s">
        <v>443</v>
      </c>
      <c r="C980" s="239" t="s">
        <v>592</v>
      </c>
      <c r="D980" s="239">
        <v>15000090</v>
      </c>
      <c r="E980" s="239" t="s">
        <v>338</v>
      </c>
      <c r="F980" s="240">
        <v>1800</v>
      </c>
      <c r="G980" s="239" t="s">
        <v>511</v>
      </c>
      <c r="H980" s="239" t="s">
        <v>512</v>
      </c>
      <c r="I980" s="239" t="s">
        <v>513</v>
      </c>
      <c r="J980" s="239" t="s">
        <v>808</v>
      </c>
      <c r="K980" s="241">
        <f t="shared" si="15"/>
        <v>20.677419354838708</v>
      </c>
      <c r="L980" s="242">
        <v>46176</v>
      </c>
    </row>
    <row r="981" spans="2:12" x14ac:dyDescent="0.3">
      <c r="B981" s="238" t="s">
        <v>443</v>
      </c>
      <c r="C981" s="239" t="s">
        <v>592</v>
      </c>
      <c r="D981" s="239">
        <v>15000090</v>
      </c>
      <c r="E981" s="239" t="s">
        <v>338</v>
      </c>
      <c r="F981" s="240">
        <v>1800</v>
      </c>
      <c r="G981" s="239" t="s">
        <v>511</v>
      </c>
      <c r="H981" s="239" t="s">
        <v>512</v>
      </c>
      <c r="I981" s="239" t="s">
        <v>513</v>
      </c>
      <c r="J981" s="239" t="s">
        <v>808</v>
      </c>
      <c r="K981" s="241">
        <f t="shared" si="15"/>
        <v>20.677419354838708</v>
      </c>
      <c r="L981" s="242">
        <v>46176</v>
      </c>
    </row>
    <row r="982" spans="2:12" x14ac:dyDescent="0.3">
      <c r="B982" s="238" t="s">
        <v>443</v>
      </c>
      <c r="C982" s="239" t="s">
        <v>510</v>
      </c>
      <c r="D982" s="239">
        <v>15000321</v>
      </c>
      <c r="E982" s="239" t="s">
        <v>404</v>
      </c>
      <c r="F982" s="240">
        <v>1440</v>
      </c>
      <c r="G982" s="239" t="s">
        <v>511</v>
      </c>
      <c r="H982" s="239" t="s">
        <v>512</v>
      </c>
      <c r="I982" s="239" t="s">
        <v>513</v>
      </c>
      <c r="J982" s="239" t="s">
        <v>809</v>
      </c>
      <c r="K982" s="241">
        <f t="shared" si="15"/>
        <v>21.64516129032258</v>
      </c>
      <c r="L982" s="242">
        <v>46206</v>
      </c>
    </row>
    <row r="983" spans="2:12" x14ac:dyDescent="0.3">
      <c r="B983" s="238" t="s">
        <v>443</v>
      </c>
      <c r="C983" s="239" t="s">
        <v>510</v>
      </c>
      <c r="D983" s="239">
        <v>15000093</v>
      </c>
      <c r="E983" s="239" t="s">
        <v>341</v>
      </c>
      <c r="F983" s="240">
        <v>800</v>
      </c>
      <c r="G983" s="239" t="s">
        <v>511</v>
      </c>
      <c r="H983" s="239" t="s">
        <v>512</v>
      </c>
      <c r="I983" s="239" t="s">
        <v>513</v>
      </c>
      <c r="J983" s="239" t="s">
        <v>799</v>
      </c>
      <c r="K983" s="241">
        <f t="shared" si="15"/>
        <v>22.096774193548388</v>
      </c>
      <c r="L983" s="242">
        <v>46220</v>
      </c>
    </row>
    <row r="984" spans="2:12" x14ac:dyDescent="0.3">
      <c r="B984" s="238" t="s">
        <v>443</v>
      </c>
      <c r="C984" s="239" t="s">
        <v>592</v>
      </c>
      <c r="D984" s="239">
        <v>15000179</v>
      </c>
      <c r="E984" s="239" t="s">
        <v>374</v>
      </c>
      <c r="F984" s="240">
        <v>4500</v>
      </c>
      <c r="G984" s="239" t="s">
        <v>511</v>
      </c>
      <c r="H984" s="239" t="s">
        <v>512</v>
      </c>
      <c r="I984" s="239" t="s">
        <v>513</v>
      </c>
      <c r="J984" s="239" t="s">
        <v>616</v>
      </c>
      <c r="K984" s="241">
        <f t="shared" si="15"/>
        <v>19.806451612903224</v>
      </c>
      <c r="L984" s="242">
        <v>46149</v>
      </c>
    </row>
    <row r="985" spans="2:12" x14ac:dyDescent="0.3">
      <c r="B985" s="238" t="s">
        <v>443</v>
      </c>
      <c r="C985" s="239" t="s">
        <v>592</v>
      </c>
      <c r="D985" s="239">
        <v>15000179</v>
      </c>
      <c r="E985" s="239" t="s">
        <v>374</v>
      </c>
      <c r="F985" s="240">
        <v>4500</v>
      </c>
      <c r="G985" s="239" t="s">
        <v>511</v>
      </c>
      <c r="H985" s="239" t="s">
        <v>512</v>
      </c>
      <c r="I985" s="239" t="s">
        <v>513</v>
      </c>
      <c r="J985" s="239" t="s">
        <v>616</v>
      </c>
      <c r="K985" s="241">
        <f t="shared" si="15"/>
        <v>19.806451612903224</v>
      </c>
      <c r="L985" s="242">
        <v>46149</v>
      </c>
    </row>
    <row r="986" spans="2:12" x14ac:dyDescent="0.3">
      <c r="B986" s="238" t="s">
        <v>443</v>
      </c>
      <c r="C986" s="239" t="s">
        <v>510</v>
      </c>
      <c r="D986" s="239">
        <v>15000094</v>
      </c>
      <c r="E986" s="239" t="s">
        <v>345</v>
      </c>
      <c r="F986" s="240">
        <v>11520</v>
      </c>
      <c r="G986" s="239" t="s">
        <v>511</v>
      </c>
      <c r="H986" s="239" t="s">
        <v>512</v>
      </c>
      <c r="I986" s="239" t="s">
        <v>513</v>
      </c>
      <c r="J986" s="239" t="s">
        <v>677</v>
      </c>
      <c r="K986" s="241">
        <f t="shared" si="15"/>
        <v>22.35483870967742</v>
      </c>
      <c r="L986" s="242">
        <v>46228</v>
      </c>
    </row>
    <row r="987" spans="2:12" x14ac:dyDescent="0.3">
      <c r="B987" s="238" t="s">
        <v>462</v>
      </c>
      <c r="C987" s="239" t="s">
        <v>510</v>
      </c>
      <c r="D987" s="239">
        <v>15000003</v>
      </c>
      <c r="E987" s="239" t="s">
        <v>469</v>
      </c>
      <c r="F987" s="240">
        <v>12600</v>
      </c>
      <c r="G987" s="239" t="s">
        <v>511</v>
      </c>
      <c r="H987" s="239" t="s">
        <v>512</v>
      </c>
      <c r="I987" s="239" t="s">
        <v>513</v>
      </c>
      <c r="J987" s="239" t="s">
        <v>706</v>
      </c>
      <c r="K987" s="241">
        <f t="shared" si="15"/>
        <v>22.322580645161292</v>
      </c>
      <c r="L987" s="242">
        <v>46227</v>
      </c>
    </row>
    <row r="988" spans="2:12" x14ac:dyDescent="0.3">
      <c r="B988" s="238" t="s">
        <v>462</v>
      </c>
      <c r="C988" s="239" t="s">
        <v>510</v>
      </c>
      <c r="D988" s="239">
        <v>15000003</v>
      </c>
      <c r="E988" s="239" t="s">
        <v>469</v>
      </c>
      <c r="F988" s="240">
        <v>12600</v>
      </c>
      <c r="G988" s="239" t="s">
        <v>511</v>
      </c>
      <c r="H988" s="239" t="s">
        <v>512</v>
      </c>
      <c r="I988" s="239" t="s">
        <v>513</v>
      </c>
      <c r="J988" s="239" t="s">
        <v>706</v>
      </c>
      <c r="K988" s="241">
        <f t="shared" si="15"/>
        <v>22.322580645161292</v>
      </c>
      <c r="L988" s="242">
        <v>46227</v>
      </c>
    </row>
    <row r="989" spans="2:12" x14ac:dyDescent="0.3">
      <c r="B989" s="238" t="s">
        <v>443</v>
      </c>
      <c r="C989" s="239" t="s">
        <v>510</v>
      </c>
      <c r="D989" s="239">
        <v>15000090</v>
      </c>
      <c r="E989" s="239" t="s">
        <v>338</v>
      </c>
      <c r="F989" s="240">
        <v>1800</v>
      </c>
      <c r="G989" s="239" t="s">
        <v>511</v>
      </c>
      <c r="H989" s="239" t="s">
        <v>512</v>
      </c>
      <c r="I989" s="239" t="s">
        <v>513</v>
      </c>
      <c r="J989" s="239" t="s">
        <v>757</v>
      </c>
      <c r="K989" s="241">
        <f t="shared" si="15"/>
        <v>22.096774193548388</v>
      </c>
      <c r="L989" s="242">
        <v>46220</v>
      </c>
    </row>
    <row r="990" spans="2:12" x14ac:dyDescent="0.3">
      <c r="B990" s="238" t="s">
        <v>443</v>
      </c>
      <c r="C990" s="239" t="s">
        <v>510</v>
      </c>
      <c r="D990" s="239">
        <v>15000151</v>
      </c>
      <c r="E990" s="239" t="s">
        <v>402</v>
      </c>
      <c r="F990" s="240">
        <v>1440</v>
      </c>
      <c r="G990" s="239" t="s">
        <v>511</v>
      </c>
      <c r="H990" s="239" t="s">
        <v>512</v>
      </c>
      <c r="I990" s="239" t="s">
        <v>513</v>
      </c>
      <c r="J990" s="239" t="s">
        <v>765</v>
      </c>
      <c r="K990" s="241">
        <f t="shared" si="15"/>
        <v>22.032258064516128</v>
      </c>
      <c r="L990" s="242">
        <v>46218</v>
      </c>
    </row>
    <row r="991" spans="2:12" x14ac:dyDescent="0.3">
      <c r="B991" s="238" t="s">
        <v>443</v>
      </c>
      <c r="C991" s="239" t="s">
        <v>510</v>
      </c>
      <c r="D991" s="239">
        <v>15000125</v>
      </c>
      <c r="E991" s="239" t="s">
        <v>378</v>
      </c>
      <c r="F991" s="240">
        <v>2250</v>
      </c>
      <c r="G991" s="239" t="s">
        <v>511</v>
      </c>
      <c r="H991" s="239" t="s">
        <v>512</v>
      </c>
      <c r="I991" s="239" t="s">
        <v>513</v>
      </c>
      <c r="J991" s="239" t="s">
        <v>705</v>
      </c>
      <c r="K991" s="241">
        <f t="shared" si="15"/>
        <v>20.806451612903224</v>
      </c>
      <c r="L991" s="242">
        <v>46180</v>
      </c>
    </row>
    <row r="992" spans="2:12" x14ac:dyDescent="0.3">
      <c r="B992" s="238" t="s">
        <v>462</v>
      </c>
      <c r="C992" s="239" t="s">
        <v>510</v>
      </c>
      <c r="D992" s="239">
        <v>15000013</v>
      </c>
      <c r="E992" s="239" t="s">
        <v>480</v>
      </c>
      <c r="F992" s="240">
        <v>3000</v>
      </c>
      <c r="G992" s="239" t="s">
        <v>511</v>
      </c>
      <c r="H992" s="239" t="s">
        <v>512</v>
      </c>
      <c r="I992" s="239" t="s">
        <v>513</v>
      </c>
      <c r="J992" s="239" t="s">
        <v>755</v>
      </c>
      <c r="K992" s="241">
        <f t="shared" si="15"/>
        <v>22.129032258064516</v>
      </c>
      <c r="L992" s="242">
        <v>46221</v>
      </c>
    </row>
    <row r="993" spans="2:12" x14ac:dyDescent="0.3">
      <c r="B993" s="238" t="s">
        <v>443</v>
      </c>
      <c r="C993" s="239" t="s">
        <v>592</v>
      </c>
      <c r="D993" s="239">
        <v>15000090</v>
      </c>
      <c r="E993" s="239" t="s">
        <v>338</v>
      </c>
      <c r="F993" s="240">
        <v>1800</v>
      </c>
      <c r="G993" s="239" t="s">
        <v>511</v>
      </c>
      <c r="H993" s="239" t="s">
        <v>512</v>
      </c>
      <c r="I993" s="239" t="s">
        <v>513</v>
      </c>
      <c r="J993" s="239" t="s">
        <v>808</v>
      </c>
      <c r="K993" s="241">
        <f t="shared" si="15"/>
        <v>20.677419354838708</v>
      </c>
      <c r="L993" s="242">
        <v>46176</v>
      </c>
    </row>
    <row r="994" spans="2:12" x14ac:dyDescent="0.3">
      <c r="B994" s="238" t="s">
        <v>443</v>
      </c>
      <c r="C994" s="239" t="s">
        <v>592</v>
      </c>
      <c r="D994" s="239">
        <v>15000090</v>
      </c>
      <c r="E994" s="239" t="s">
        <v>338</v>
      </c>
      <c r="F994" s="240">
        <v>1800</v>
      </c>
      <c r="G994" s="239" t="s">
        <v>511</v>
      </c>
      <c r="H994" s="239" t="s">
        <v>512</v>
      </c>
      <c r="I994" s="239" t="s">
        <v>513</v>
      </c>
      <c r="J994" s="239" t="s">
        <v>808</v>
      </c>
      <c r="K994" s="241">
        <f t="shared" si="15"/>
        <v>20.677419354838708</v>
      </c>
      <c r="L994" s="242">
        <v>46176</v>
      </c>
    </row>
    <row r="995" spans="2:12" x14ac:dyDescent="0.3">
      <c r="B995" s="238" t="s">
        <v>443</v>
      </c>
      <c r="C995" s="239" t="s">
        <v>510</v>
      </c>
      <c r="D995" s="239">
        <v>15000106</v>
      </c>
      <c r="E995" s="239" t="s">
        <v>368</v>
      </c>
      <c r="F995" s="240">
        <v>2250</v>
      </c>
      <c r="G995" s="239" t="s">
        <v>511</v>
      </c>
      <c r="H995" s="239" t="s">
        <v>512</v>
      </c>
      <c r="I995" s="239" t="s">
        <v>513</v>
      </c>
      <c r="J995" s="239" t="s">
        <v>795</v>
      </c>
      <c r="K995" s="241">
        <f t="shared" si="15"/>
        <v>22.322580645161292</v>
      </c>
      <c r="L995" s="242">
        <v>46227</v>
      </c>
    </row>
    <row r="996" spans="2:12" x14ac:dyDescent="0.3">
      <c r="B996" s="238" t="s">
        <v>443</v>
      </c>
      <c r="C996" s="239" t="s">
        <v>510</v>
      </c>
      <c r="D996" s="239">
        <v>15000112</v>
      </c>
      <c r="E996" s="239" t="s">
        <v>379</v>
      </c>
      <c r="F996" s="240">
        <v>2250</v>
      </c>
      <c r="G996" s="239" t="s">
        <v>511</v>
      </c>
      <c r="H996" s="239" t="s">
        <v>512</v>
      </c>
      <c r="I996" s="239" t="s">
        <v>513</v>
      </c>
      <c r="J996" s="239" t="s">
        <v>682</v>
      </c>
      <c r="K996" s="241">
        <f t="shared" si="15"/>
        <v>22.06451612903226</v>
      </c>
      <c r="L996" s="242">
        <v>46219</v>
      </c>
    </row>
    <row r="997" spans="2:12" x14ac:dyDescent="0.3">
      <c r="B997" s="238" t="s">
        <v>443</v>
      </c>
      <c r="C997" s="239" t="s">
        <v>510</v>
      </c>
      <c r="D997" s="239">
        <v>15000106</v>
      </c>
      <c r="E997" s="239" t="s">
        <v>368</v>
      </c>
      <c r="F997" s="240">
        <v>2250</v>
      </c>
      <c r="G997" s="239" t="s">
        <v>511</v>
      </c>
      <c r="H997" s="239" t="s">
        <v>512</v>
      </c>
      <c r="I997" s="239" t="s">
        <v>513</v>
      </c>
      <c r="J997" s="239" t="s">
        <v>795</v>
      </c>
      <c r="K997" s="241">
        <f t="shared" si="15"/>
        <v>22.322580645161292</v>
      </c>
      <c r="L997" s="242">
        <v>46227</v>
      </c>
    </row>
    <row r="998" spans="2:12" x14ac:dyDescent="0.3">
      <c r="B998" s="238" t="s">
        <v>443</v>
      </c>
      <c r="C998" s="239" t="s">
        <v>510</v>
      </c>
      <c r="D998" s="239">
        <v>15000151</v>
      </c>
      <c r="E998" s="239" t="s">
        <v>402</v>
      </c>
      <c r="F998" s="240">
        <v>1440</v>
      </c>
      <c r="G998" s="239" t="s">
        <v>511</v>
      </c>
      <c r="H998" s="239" t="s">
        <v>512</v>
      </c>
      <c r="I998" s="239" t="s">
        <v>513</v>
      </c>
      <c r="J998" s="239" t="s">
        <v>726</v>
      </c>
      <c r="K998" s="241">
        <f t="shared" si="15"/>
        <v>22.032258064516128</v>
      </c>
      <c r="L998" s="242">
        <v>46218</v>
      </c>
    </row>
    <row r="999" spans="2:12" x14ac:dyDescent="0.3">
      <c r="B999" s="238" t="s">
        <v>443</v>
      </c>
      <c r="C999" s="239" t="s">
        <v>510</v>
      </c>
      <c r="D999" s="239">
        <v>15000218</v>
      </c>
      <c r="E999" s="239" t="s">
        <v>291</v>
      </c>
      <c r="F999" s="240">
        <v>1800</v>
      </c>
      <c r="G999" s="239" t="s">
        <v>511</v>
      </c>
      <c r="H999" s="239" t="s">
        <v>512</v>
      </c>
      <c r="I999" s="239" t="s">
        <v>513</v>
      </c>
      <c r="J999" s="239" t="s">
        <v>617</v>
      </c>
      <c r="K999" s="241">
        <f t="shared" si="15"/>
        <v>21.741935483870968</v>
      </c>
      <c r="L999" s="242">
        <v>46209</v>
      </c>
    </row>
    <row r="1000" spans="2:12" x14ac:dyDescent="0.3">
      <c r="B1000" s="238" t="s">
        <v>462</v>
      </c>
      <c r="C1000" s="239" t="s">
        <v>510</v>
      </c>
      <c r="D1000" s="239">
        <v>15000013</v>
      </c>
      <c r="E1000" s="239" t="s">
        <v>480</v>
      </c>
      <c r="F1000" s="240">
        <v>3000</v>
      </c>
      <c r="G1000" s="239" t="s">
        <v>511</v>
      </c>
      <c r="H1000" s="239" t="s">
        <v>512</v>
      </c>
      <c r="I1000" s="239" t="s">
        <v>513</v>
      </c>
      <c r="J1000" s="239" t="s">
        <v>755</v>
      </c>
      <c r="K1000" s="241">
        <f t="shared" si="15"/>
        <v>22.129032258064516</v>
      </c>
      <c r="L1000" s="242">
        <v>46221</v>
      </c>
    </row>
    <row r="1001" spans="2:12" x14ac:dyDescent="0.3">
      <c r="B1001" s="238" t="s">
        <v>443</v>
      </c>
      <c r="C1001" s="239" t="s">
        <v>592</v>
      </c>
      <c r="D1001" s="239">
        <v>15000179</v>
      </c>
      <c r="E1001" s="239" t="s">
        <v>374</v>
      </c>
      <c r="F1001" s="240">
        <v>4500</v>
      </c>
      <c r="G1001" s="239" t="s">
        <v>511</v>
      </c>
      <c r="H1001" s="239" t="s">
        <v>512</v>
      </c>
      <c r="I1001" s="239" t="s">
        <v>513</v>
      </c>
      <c r="J1001" s="239" t="s">
        <v>616</v>
      </c>
      <c r="K1001" s="241">
        <f t="shared" si="15"/>
        <v>19.806451612903224</v>
      </c>
      <c r="L1001" s="242">
        <v>46149</v>
      </c>
    </row>
    <row r="1002" spans="2:12" x14ac:dyDescent="0.3">
      <c r="B1002" s="238" t="s">
        <v>443</v>
      </c>
      <c r="C1002" s="239" t="s">
        <v>592</v>
      </c>
      <c r="D1002" s="239">
        <v>15000179</v>
      </c>
      <c r="E1002" s="239" t="s">
        <v>374</v>
      </c>
      <c r="F1002" s="240">
        <v>4500</v>
      </c>
      <c r="G1002" s="239" t="s">
        <v>511</v>
      </c>
      <c r="H1002" s="239" t="s">
        <v>512</v>
      </c>
      <c r="I1002" s="239" t="s">
        <v>513</v>
      </c>
      <c r="J1002" s="239" t="s">
        <v>616</v>
      </c>
      <c r="K1002" s="241">
        <f t="shared" si="15"/>
        <v>19.806451612903224</v>
      </c>
      <c r="L1002" s="242">
        <v>46149</v>
      </c>
    </row>
    <row r="1003" spans="2:12" x14ac:dyDescent="0.3">
      <c r="B1003" s="238" t="s">
        <v>443</v>
      </c>
      <c r="C1003" s="239" t="s">
        <v>510</v>
      </c>
      <c r="D1003" s="239">
        <v>15000112</v>
      </c>
      <c r="E1003" s="239" t="s">
        <v>379</v>
      </c>
      <c r="F1003" s="240">
        <v>2250</v>
      </c>
      <c r="G1003" s="239" t="s">
        <v>511</v>
      </c>
      <c r="H1003" s="239" t="s">
        <v>512</v>
      </c>
      <c r="I1003" s="239" t="s">
        <v>513</v>
      </c>
      <c r="J1003" s="239" t="s">
        <v>682</v>
      </c>
      <c r="K1003" s="241">
        <f t="shared" si="15"/>
        <v>22.06451612903226</v>
      </c>
      <c r="L1003" s="242">
        <v>46219</v>
      </c>
    </row>
    <row r="1004" spans="2:12" x14ac:dyDescent="0.3">
      <c r="B1004" s="238" t="s">
        <v>462</v>
      </c>
      <c r="C1004" s="239" t="s">
        <v>510</v>
      </c>
      <c r="D1004" s="239">
        <v>15000003</v>
      </c>
      <c r="E1004" s="239" t="s">
        <v>469</v>
      </c>
      <c r="F1004" s="240">
        <v>12600</v>
      </c>
      <c r="G1004" s="239" t="s">
        <v>511</v>
      </c>
      <c r="H1004" s="239" t="s">
        <v>512</v>
      </c>
      <c r="I1004" s="239" t="s">
        <v>513</v>
      </c>
      <c r="J1004" s="239" t="s">
        <v>706</v>
      </c>
      <c r="K1004" s="241">
        <f t="shared" si="15"/>
        <v>22.322580645161292</v>
      </c>
      <c r="L1004" s="242">
        <v>46227</v>
      </c>
    </row>
    <row r="1005" spans="2:12" x14ac:dyDescent="0.3">
      <c r="B1005" s="238" t="s">
        <v>443</v>
      </c>
      <c r="C1005" s="239" t="s">
        <v>510</v>
      </c>
      <c r="D1005" s="239">
        <v>15000426</v>
      </c>
      <c r="E1005" s="239" t="s">
        <v>424</v>
      </c>
      <c r="F1005" s="240">
        <v>3000</v>
      </c>
      <c r="G1005" s="239" t="s">
        <v>511</v>
      </c>
      <c r="H1005" s="239" t="s">
        <v>512</v>
      </c>
      <c r="I1005" s="239" t="s">
        <v>513</v>
      </c>
      <c r="J1005" s="239" t="s">
        <v>679</v>
      </c>
      <c r="K1005" s="241">
        <f t="shared" si="15"/>
        <v>20.70967741935484</v>
      </c>
      <c r="L1005" s="242">
        <v>46177</v>
      </c>
    </row>
    <row r="1006" spans="2:12" x14ac:dyDescent="0.3">
      <c r="B1006" s="238" t="s">
        <v>443</v>
      </c>
      <c r="C1006" s="239" t="s">
        <v>510</v>
      </c>
      <c r="D1006" s="239">
        <v>15000214</v>
      </c>
      <c r="E1006" s="239" t="s">
        <v>353</v>
      </c>
      <c r="F1006" s="240">
        <v>1800</v>
      </c>
      <c r="G1006" s="239" t="s">
        <v>511</v>
      </c>
      <c r="H1006" s="239" t="s">
        <v>512</v>
      </c>
      <c r="I1006" s="239" t="s">
        <v>513</v>
      </c>
      <c r="J1006" s="239" t="s">
        <v>807</v>
      </c>
      <c r="K1006" s="241">
        <f t="shared" si="15"/>
        <v>21.903225806451612</v>
      </c>
      <c r="L1006" s="242">
        <v>46214</v>
      </c>
    </row>
    <row r="1007" spans="2:12" x14ac:dyDescent="0.3">
      <c r="B1007" s="238" t="s">
        <v>462</v>
      </c>
      <c r="C1007" s="239" t="s">
        <v>510</v>
      </c>
      <c r="D1007" s="239">
        <v>15000013</v>
      </c>
      <c r="E1007" s="239" t="s">
        <v>480</v>
      </c>
      <c r="F1007" s="240">
        <v>3000</v>
      </c>
      <c r="G1007" s="239" t="s">
        <v>511</v>
      </c>
      <c r="H1007" s="239" t="s">
        <v>512</v>
      </c>
      <c r="I1007" s="239" t="s">
        <v>513</v>
      </c>
      <c r="J1007" s="239" t="s">
        <v>755</v>
      </c>
      <c r="K1007" s="241">
        <f t="shared" si="15"/>
        <v>22.129032258064516</v>
      </c>
      <c r="L1007" s="242">
        <v>46221</v>
      </c>
    </row>
    <row r="1008" spans="2:12" x14ac:dyDescent="0.3">
      <c r="B1008" s="238" t="s">
        <v>443</v>
      </c>
      <c r="C1008" s="239" t="s">
        <v>592</v>
      </c>
      <c r="D1008" s="239">
        <v>15000090</v>
      </c>
      <c r="E1008" s="239" t="s">
        <v>338</v>
      </c>
      <c r="F1008" s="240">
        <v>50</v>
      </c>
      <c r="G1008" s="239" t="s">
        <v>511</v>
      </c>
      <c r="H1008" s="239" t="s">
        <v>512</v>
      </c>
      <c r="I1008" s="239" t="s">
        <v>513</v>
      </c>
      <c r="J1008" s="239" t="s">
        <v>810</v>
      </c>
      <c r="K1008" s="241">
        <f t="shared" si="15"/>
        <v>20.677419354838708</v>
      </c>
      <c r="L1008" s="242">
        <v>46176</v>
      </c>
    </row>
    <row r="1009" spans="2:12" x14ac:dyDescent="0.3">
      <c r="B1009" s="238" t="s">
        <v>443</v>
      </c>
      <c r="C1009" s="239" t="s">
        <v>592</v>
      </c>
      <c r="D1009" s="239">
        <v>15000090</v>
      </c>
      <c r="E1009" s="239" t="s">
        <v>338</v>
      </c>
      <c r="F1009" s="240">
        <v>1350</v>
      </c>
      <c r="G1009" s="239" t="s">
        <v>511</v>
      </c>
      <c r="H1009" s="239" t="s">
        <v>512</v>
      </c>
      <c r="I1009" s="239" t="s">
        <v>513</v>
      </c>
      <c r="J1009" s="239" t="s">
        <v>808</v>
      </c>
      <c r="K1009" s="241">
        <f t="shared" si="15"/>
        <v>20.677419354838708</v>
      </c>
      <c r="L1009" s="242">
        <v>46176</v>
      </c>
    </row>
    <row r="1010" spans="2:12" x14ac:dyDescent="0.3">
      <c r="B1010" s="238" t="s">
        <v>462</v>
      </c>
      <c r="C1010" s="239" t="s">
        <v>510</v>
      </c>
      <c r="D1010" s="239">
        <v>15000003</v>
      </c>
      <c r="E1010" s="239" t="s">
        <v>469</v>
      </c>
      <c r="F1010" s="240">
        <v>12600</v>
      </c>
      <c r="G1010" s="239" t="s">
        <v>511</v>
      </c>
      <c r="H1010" s="239" t="s">
        <v>512</v>
      </c>
      <c r="I1010" s="239" t="s">
        <v>513</v>
      </c>
      <c r="J1010" s="239" t="s">
        <v>706</v>
      </c>
      <c r="K1010" s="241">
        <f t="shared" si="15"/>
        <v>22.322580645161292</v>
      </c>
      <c r="L1010" s="242">
        <v>46227</v>
      </c>
    </row>
    <row r="1011" spans="2:12" x14ac:dyDescent="0.3">
      <c r="B1011" s="238" t="s">
        <v>462</v>
      </c>
      <c r="C1011" s="239" t="s">
        <v>510</v>
      </c>
      <c r="D1011" s="239">
        <v>15000021</v>
      </c>
      <c r="E1011" s="239" t="s">
        <v>484</v>
      </c>
      <c r="F1011" s="240">
        <v>2800</v>
      </c>
      <c r="G1011" s="239" t="s">
        <v>511</v>
      </c>
      <c r="H1011" s="239" t="s">
        <v>512</v>
      </c>
      <c r="I1011" s="239" t="s">
        <v>513</v>
      </c>
      <c r="J1011" s="239" t="s">
        <v>801</v>
      </c>
      <c r="K1011" s="241">
        <f t="shared" si="15"/>
        <v>21.64516129032258</v>
      </c>
      <c r="L1011" s="242">
        <v>46206</v>
      </c>
    </row>
    <row r="1012" spans="2:12" x14ac:dyDescent="0.3">
      <c r="B1012" s="238" t="s">
        <v>443</v>
      </c>
      <c r="C1012" s="239" t="s">
        <v>510</v>
      </c>
      <c r="D1012" s="239">
        <v>15000092</v>
      </c>
      <c r="E1012" s="239" t="s">
        <v>455</v>
      </c>
      <c r="F1012" s="240">
        <v>500</v>
      </c>
      <c r="G1012" s="239" t="s">
        <v>511</v>
      </c>
      <c r="H1012" s="239" t="s">
        <v>512</v>
      </c>
      <c r="I1012" s="239" t="s">
        <v>513</v>
      </c>
      <c r="J1012" s="239" t="s">
        <v>727</v>
      </c>
      <c r="K1012" s="241">
        <f t="shared" si="15"/>
        <v>21.677419354838708</v>
      </c>
      <c r="L1012" s="242">
        <v>46207</v>
      </c>
    </row>
    <row r="1013" spans="2:12" x14ac:dyDescent="0.3">
      <c r="B1013" s="238" t="s">
        <v>443</v>
      </c>
      <c r="C1013" s="239" t="s">
        <v>592</v>
      </c>
      <c r="D1013" s="239">
        <v>15000179</v>
      </c>
      <c r="E1013" s="239" t="s">
        <v>374</v>
      </c>
      <c r="F1013" s="240">
        <v>300</v>
      </c>
      <c r="G1013" s="239" t="s">
        <v>511</v>
      </c>
      <c r="H1013" s="239" t="s">
        <v>512</v>
      </c>
      <c r="I1013" s="239" t="s">
        <v>513</v>
      </c>
      <c r="J1013" s="239" t="s">
        <v>603</v>
      </c>
      <c r="K1013" s="241">
        <f t="shared" si="15"/>
        <v>18.677419354838708</v>
      </c>
      <c r="L1013" s="242">
        <v>46114</v>
      </c>
    </row>
    <row r="1014" spans="2:12" x14ac:dyDescent="0.3">
      <c r="B1014" s="238" t="s">
        <v>443</v>
      </c>
      <c r="C1014" s="239" t="s">
        <v>592</v>
      </c>
      <c r="D1014" s="239">
        <v>15000179</v>
      </c>
      <c r="E1014" s="239" t="s">
        <v>374</v>
      </c>
      <c r="F1014" s="240">
        <v>4500</v>
      </c>
      <c r="G1014" s="239" t="s">
        <v>511</v>
      </c>
      <c r="H1014" s="239" t="s">
        <v>512</v>
      </c>
      <c r="I1014" s="239" t="s">
        <v>513</v>
      </c>
      <c r="J1014" s="239" t="s">
        <v>616</v>
      </c>
      <c r="K1014" s="241">
        <f t="shared" si="15"/>
        <v>19.806451612903224</v>
      </c>
      <c r="L1014" s="242">
        <v>46149</v>
      </c>
    </row>
    <row r="1015" spans="2:12" x14ac:dyDescent="0.3">
      <c r="B1015" s="238" t="s">
        <v>443</v>
      </c>
      <c r="C1015" s="239" t="s">
        <v>510</v>
      </c>
      <c r="D1015" s="239">
        <v>15000321</v>
      </c>
      <c r="E1015" s="239" t="s">
        <v>404</v>
      </c>
      <c r="F1015" s="240">
        <v>1440</v>
      </c>
      <c r="G1015" s="239" t="s">
        <v>511</v>
      </c>
      <c r="H1015" s="239" t="s">
        <v>512</v>
      </c>
      <c r="I1015" s="239" t="s">
        <v>513</v>
      </c>
      <c r="J1015" s="239" t="s">
        <v>809</v>
      </c>
      <c r="K1015" s="241">
        <f t="shared" si="15"/>
        <v>21.64516129032258</v>
      </c>
      <c r="L1015" s="242">
        <v>46206</v>
      </c>
    </row>
    <row r="1016" spans="2:12" x14ac:dyDescent="0.3">
      <c r="B1016" s="238" t="s">
        <v>462</v>
      </c>
      <c r="C1016" s="239" t="s">
        <v>510</v>
      </c>
      <c r="D1016" s="239">
        <v>15000021</v>
      </c>
      <c r="E1016" s="239" t="s">
        <v>484</v>
      </c>
      <c r="F1016" s="240">
        <v>3000</v>
      </c>
      <c r="G1016" s="239" t="s">
        <v>511</v>
      </c>
      <c r="H1016" s="239" t="s">
        <v>512</v>
      </c>
      <c r="I1016" s="239" t="s">
        <v>513</v>
      </c>
      <c r="J1016" s="239" t="s">
        <v>801</v>
      </c>
      <c r="K1016" s="241">
        <f t="shared" si="15"/>
        <v>21.64516129032258</v>
      </c>
      <c r="L1016" s="242">
        <v>46206</v>
      </c>
    </row>
    <row r="1017" spans="2:12" x14ac:dyDescent="0.3">
      <c r="B1017" s="238" t="s">
        <v>443</v>
      </c>
      <c r="C1017" s="239" t="s">
        <v>510</v>
      </c>
      <c r="D1017" s="239">
        <v>15000135</v>
      </c>
      <c r="E1017" s="239" t="s">
        <v>340</v>
      </c>
      <c r="F1017" s="240">
        <v>8400</v>
      </c>
      <c r="G1017" s="239" t="s">
        <v>511</v>
      </c>
      <c r="H1017" s="239" t="s">
        <v>512</v>
      </c>
      <c r="I1017" s="239" t="s">
        <v>513</v>
      </c>
      <c r="J1017" s="239" t="s">
        <v>719</v>
      </c>
      <c r="K1017" s="241">
        <f t="shared" si="15"/>
        <v>21.129032258064516</v>
      </c>
      <c r="L1017" s="242">
        <v>46190</v>
      </c>
    </row>
    <row r="1018" spans="2:12" x14ac:dyDescent="0.3">
      <c r="B1018" s="238" t="s">
        <v>443</v>
      </c>
      <c r="C1018" s="239" t="s">
        <v>510</v>
      </c>
      <c r="D1018" s="239">
        <v>15000214</v>
      </c>
      <c r="E1018" s="239" t="s">
        <v>353</v>
      </c>
      <c r="F1018" s="240">
        <v>1800</v>
      </c>
      <c r="G1018" s="239" t="s">
        <v>511</v>
      </c>
      <c r="H1018" s="239" t="s">
        <v>512</v>
      </c>
      <c r="I1018" s="239" t="s">
        <v>513</v>
      </c>
      <c r="J1018" s="239" t="s">
        <v>807</v>
      </c>
      <c r="K1018" s="241">
        <f t="shared" si="15"/>
        <v>21.903225806451612</v>
      </c>
      <c r="L1018" s="242">
        <v>46214</v>
      </c>
    </row>
    <row r="1019" spans="2:12" x14ac:dyDescent="0.3">
      <c r="B1019" s="238" t="s">
        <v>443</v>
      </c>
      <c r="C1019" s="239" t="s">
        <v>510</v>
      </c>
      <c r="D1019" s="239">
        <v>15000214</v>
      </c>
      <c r="E1019" s="239" t="s">
        <v>353</v>
      </c>
      <c r="F1019" s="240">
        <v>1800</v>
      </c>
      <c r="G1019" s="239" t="s">
        <v>511</v>
      </c>
      <c r="H1019" s="239" t="s">
        <v>512</v>
      </c>
      <c r="I1019" s="239" t="s">
        <v>513</v>
      </c>
      <c r="J1019" s="239" t="s">
        <v>807</v>
      </c>
      <c r="K1019" s="241">
        <f t="shared" si="15"/>
        <v>21.903225806451612</v>
      </c>
      <c r="L1019" s="242">
        <v>46214</v>
      </c>
    </row>
    <row r="1020" spans="2:12" x14ac:dyDescent="0.3">
      <c r="B1020" s="238" t="s">
        <v>443</v>
      </c>
      <c r="C1020" s="239" t="s">
        <v>592</v>
      </c>
      <c r="D1020" s="239">
        <v>15000090</v>
      </c>
      <c r="E1020" s="239" t="s">
        <v>338</v>
      </c>
      <c r="F1020" s="240">
        <v>1800</v>
      </c>
      <c r="G1020" s="239" t="s">
        <v>511</v>
      </c>
      <c r="H1020" s="239" t="s">
        <v>512</v>
      </c>
      <c r="I1020" s="239" t="s">
        <v>513</v>
      </c>
      <c r="J1020" s="239" t="s">
        <v>748</v>
      </c>
      <c r="K1020" s="241">
        <f t="shared" si="15"/>
        <v>20.677419354838708</v>
      </c>
      <c r="L1020" s="242">
        <v>46176</v>
      </c>
    </row>
    <row r="1021" spans="2:12" x14ac:dyDescent="0.3">
      <c r="B1021" s="238" t="s">
        <v>443</v>
      </c>
      <c r="C1021" s="239" t="s">
        <v>592</v>
      </c>
      <c r="D1021" s="239">
        <v>15000090</v>
      </c>
      <c r="E1021" s="239" t="s">
        <v>338</v>
      </c>
      <c r="F1021" s="240">
        <v>1600</v>
      </c>
      <c r="G1021" s="239" t="s">
        <v>511</v>
      </c>
      <c r="H1021" s="239" t="s">
        <v>512</v>
      </c>
      <c r="I1021" s="239" t="s">
        <v>513</v>
      </c>
      <c r="J1021" s="239" t="s">
        <v>810</v>
      </c>
      <c r="K1021" s="241">
        <f t="shared" si="15"/>
        <v>20.677419354838708</v>
      </c>
      <c r="L1021" s="242">
        <v>46176</v>
      </c>
    </row>
    <row r="1022" spans="2:12" x14ac:dyDescent="0.3">
      <c r="B1022" s="238" t="s">
        <v>443</v>
      </c>
      <c r="C1022" s="239" t="s">
        <v>510</v>
      </c>
      <c r="D1022" s="239">
        <v>15000135</v>
      </c>
      <c r="E1022" s="239" t="s">
        <v>340</v>
      </c>
      <c r="F1022" s="240">
        <v>4100</v>
      </c>
      <c r="G1022" s="239" t="s">
        <v>511</v>
      </c>
      <c r="H1022" s="239" t="s">
        <v>512</v>
      </c>
      <c r="I1022" s="239" t="s">
        <v>513</v>
      </c>
      <c r="J1022" s="239" t="s">
        <v>719</v>
      </c>
      <c r="K1022" s="241">
        <f t="shared" si="15"/>
        <v>21.129032258064516</v>
      </c>
      <c r="L1022" s="242">
        <v>46190</v>
      </c>
    </row>
    <row r="1023" spans="2:12" x14ac:dyDescent="0.3">
      <c r="B1023" s="238" t="s">
        <v>462</v>
      </c>
      <c r="C1023" s="239" t="s">
        <v>510</v>
      </c>
      <c r="D1023" s="239">
        <v>15000003</v>
      </c>
      <c r="E1023" s="239" t="s">
        <v>469</v>
      </c>
      <c r="F1023" s="240">
        <v>12600</v>
      </c>
      <c r="G1023" s="239" t="s">
        <v>511</v>
      </c>
      <c r="H1023" s="239" t="s">
        <v>512</v>
      </c>
      <c r="I1023" s="239" t="s">
        <v>513</v>
      </c>
      <c r="J1023" s="239" t="s">
        <v>717</v>
      </c>
      <c r="K1023" s="241">
        <f t="shared" si="15"/>
        <v>22.032258064516128</v>
      </c>
      <c r="L1023" s="242">
        <v>46218</v>
      </c>
    </row>
    <row r="1024" spans="2:12" x14ac:dyDescent="0.3">
      <c r="B1024" s="238" t="s">
        <v>462</v>
      </c>
      <c r="C1024" s="239" t="s">
        <v>510</v>
      </c>
      <c r="D1024" s="239">
        <v>15000035</v>
      </c>
      <c r="E1024" s="239" t="s">
        <v>482</v>
      </c>
      <c r="F1024" s="240">
        <v>12000</v>
      </c>
      <c r="G1024" s="239" t="s">
        <v>511</v>
      </c>
      <c r="H1024" s="239" t="s">
        <v>512</v>
      </c>
      <c r="I1024" s="239" t="s">
        <v>513</v>
      </c>
      <c r="J1024" s="239" t="s">
        <v>761</v>
      </c>
      <c r="K1024" s="241">
        <f t="shared" si="15"/>
        <v>22.06451612903226</v>
      </c>
      <c r="L1024" s="242">
        <v>46219</v>
      </c>
    </row>
    <row r="1025" spans="2:12" x14ac:dyDescent="0.3">
      <c r="B1025" s="238" t="s">
        <v>443</v>
      </c>
      <c r="C1025" s="239" t="s">
        <v>510</v>
      </c>
      <c r="D1025" s="239">
        <v>15000100</v>
      </c>
      <c r="E1025" s="239" t="s">
        <v>352</v>
      </c>
      <c r="F1025" s="240">
        <v>2400</v>
      </c>
      <c r="G1025" s="239" t="s">
        <v>511</v>
      </c>
      <c r="H1025" s="239" t="s">
        <v>512</v>
      </c>
      <c r="I1025" s="239" t="s">
        <v>513</v>
      </c>
      <c r="J1025" s="239" t="s">
        <v>767</v>
      </c>
      <c r="K1025" s="241">
        <f t="shared" si="15"/>
        <v>21.70967741935484</v>
      </c>
      <c r="L1025" s="242">
        <v>46208</v>
      </c>
    </row>
    <row r="1026" spans="2:12" x14ac:dyDescent="0.3">
      <c r="B1026" s="238" t="s">
        <v>443</v>
      </c>
      <c r="C1026" s="239" t="s">
        <v>510</v>
      </c>
      <c r="D1026" s="239">
        <v>15000218</v>
      </c>
      <c r="E1026" s="239" t="s">
        <v>291</v>
      </c>
      <c r="F1026" s="240">
        <v>1800</v>
      </c>
      <c r="G1026" s="239" t="s">
        <v>511</v>
      </c>
      <c r="H1026" s="239" t="s">
        <v>512</v>
      </c>
      <c r="I1026" s="239" t="s">
        <v>513</v>
      </c>
      <c r="J1026" s="239" t="s">
        <v>617</v>
      </c>
      <c r="K1026" s="241">
        <f t="shared" si="15"/>
        <v>21.741935483870968</v>
      </c>
      <c r="L1026" s="242">
        <v>46209</v>
      </c>
    </row>
    <row r="1027" spans="2:12" x14ac:dyDescent="0.3">
      <c r="B1027" s="238" t="s">
        <v>443</v>
      </c>
      <c r="C1027" s="239" t="s">
        <v>592</v>
      </c>
      <c r="D1027" s="239">
        <v>15000135</v>
      </c>
      <c r="E1027" s="239" t="s">
        <v>340</v>
      </c>
      <c r="F1027" s="240">
        <v>8400</v>
      </c>
      <c r="G1027" s="239" t="s">
        <v>511</v>
      </c>
      <c r="H1027" s="239" t="s">
        <v>512</v>
      </c>
      <c r="I1027" s="239" t="s">
        <v>513</v>
      </c>
      <c r="J1027" s="239" t="s">
        <v>811</v>
      </c>
      <c r="K1027" s="241">
        <f t="shared" si="15"/>
        <v>21.129032258064516</v>
      </c>
      <c r="L1027" s="242">
        <v>46190</v>
      </c>
    </row>
    <row r="1028" spans="2:12" x14ac:dyDescent="0.3">
      <c r="B1028" s="238" t="s">
        <v>443</v>
      </c>
      <c r="C1028" s="239" t="s">
        <v>592</v>
      </c>
      <c r="D1028" s="239">
        <v>15000135</v>
      </c>
      <c r="E1028" s="239" t="s">
        <v>340</v>
      </c>
      <c r="F1028" s="240">
        <v>8400</v>
      </c>
      <c r="G1028" s="239" t="s">
        <v>511</v>
      </c>
      <c r="H1028" s="239" t="s">
        <v>512</v>
      </c>
      <c r="I1028" s="239" t="s">
        <v>513</v>
      </c>
      <c r="J1028" s="239" t="s">
        <v>811</v>
      </c>
      <c r="K1028" s="241">
        <f t="shared" ref="K1028:K1091" si="16">(L1028-$L$1)/31</f>
        <v>21.129032258064516</v>
      </c>
      <c r="L1028" s="242">
        <v>46190</v>
      </c>
    </row>
    <row r="1029" spans="2:12" x14ac:dyDescent="0.3">
      <c r="B1029" s="238" t="s">
        <v>443</v>
      </c>
      <c r="C1029" s="239" t="s">
        <v>510</v>
      </c>
      <c r="D1029" s="239">
        <v>15000084</v>
      </c>
      <c r="E1029" s="239" t="s">
        <v>325</v>
      </c>
      <c r="F1029" s="240">
        <v>1152</v>
      </c>
      <c r="G1029" s="239" t="s">
        <v>511</v>
      </c>
      <c r="H1029" s="239" t="s">
        <v>512</v>
      </c>
      <c r="I1029" s="239" t="s">
        <v>513</v>
      </c>
      <c r="J1029" s="239" t="s">
        <v>812</v>
      </c>
      <c r="K1029" s="241">
        <f t="shared" si="16"/>
        <v>22.483870967741936</v>
      </c>
      <c r="L1029" s="242">
        <v>46232</v>
      </c>
    </row>
    <row r="1030" spans="2:12" x14ac:dyDescent="0.3">
      <c r="B1030" s="238" t="s">
        <v>462</v>
      </c>
      <c r="C1030" s="239" t="s">
        <v>510</v>
      </c>
      <c r="D1030" s="239">
        <v>15000021</v>
      </c>
      <c r="E1030" s="239" t="s">
        <v>484</v>
      </c>
      <c r="F1030" s="240">
        <v>3000</v>
      </c>
      <c r="G1030" s="239" t="s">
        <v>511</v>
      </c>
      <c r="H1030" s="239" t="s">
        <v>512</v>
      </c>
      <c r="I1030" s="239" t="s">
        <v>513</v>
      </c>
      <c r="J1030" s="239" t="s">
        <v>805</v>
      </c>
      <c r="K1030" s="241">
        <f t="shared" si="16"/>
        <v>20.677419354838708</v>
      </c>
      <c r="L1030" s="242">
        <v>46176</v>
      </c>
    </row>
    <row r="1031" spans="2:12" x14ac:dyDescent="0.3">
      <c r="B1031" s="238" t="s">
        <v>443</v>
      </c>
      <c r="C1031" s="239" t="s">
        <v>510</v>
      </c>
      <c r="D1031" s="239">
        <v>15000135</v>
      </c>
      <c r="E1031" s="239" t="s">
        <v>340</v>
      </c>
      <c r="F1031" s="240">
        <v>8400</v>
      </c>
      <c r="G1031" s="239" t="s">
        <v>511</v>
      </c>
      <c r="H1031" s="239" t="s">
        <v>512</v>
      </c>
      <c r="I1031" s="239" t="s">
        <v>513</v>
      </c>
      <c r="J1031" s="239" t="s">
        <v>694</v>
      </c>
      <c r="K1031" s="241">
        <f t="shared" si="16"/>
        <v>21.129032258064516</v>
      </c>
      <c r="L1031" s="242">
        <v>46190</v>
      </c>
    </row>
    <row r="1032" spans="2:12" x14ac:dyDescent="0.3">
      <c r="B1032" s="238" t="s">
        <v>443</v>
      </c>
      <c r="C1032" s="239" t="s">
        <v>510</v>
      </c>
      <c r="D1032" s="239">
        <v>15000151</v>
      </c>
      <c r="E1032" s="239" t="s">
        <v>402</v>
      </c>
      <c r="F1032" s="240">
        <v>1440</v>
      </c>
      <c r="G1032" s="239" t="s">
        <v>511</v>
      </c>
      <c r="H1032" s="239" t="s">
        <v>512</v>
      </c>
      <c r="I1032" s="239" t="s">
        <v>513</v>
      </c>
      <c r="J1032" s="239" t="s">
        <v>726</v>
      </c>
      <c r="K1032" s="241">
        <f t="shared" si="16"/>
        <v>22.032258064516128</v>
      </c>
      <c r="L1032" s="242">
        <v>46218</v>
      </c>
    </row>
    <row r="1033" spans="2:12" x14ac:dyDescent="0.3">
      <c r="B1033" s="238" t="s">
        <v>462</v>
      </c>
      <c r="C1033" s="239" t="s">
        <v>510</v>
      </c>
      <c r="D1033" s="239">
        <v>15000013</v>
      </c>
      <c r="E1033" s="239" t="s">
        <v>480</v>
      </c>
      <c r="F1033" s="240">
        <v>2700</v>
      </c>
      <c r="G1033" s="239" t="s">
        <v>511</v>
      </c>
      <c r="H1033" s="239" t="s">
        <v>512</v>
      </c>
      <c r="I1033" s="239" t="s">
        <v>513</v>
      </c>
      <c r="J1033" s="239" t="s">
        <v>755</v>
      </c>
      <c r="K1033" s="241">
        <f t="shared" si="16"/>
        <v>22.129032258064516</v>
      </c>
      <c r="L1033" s="242">
        <v>46221</v>
      </c>
    </row>
    <row r="1034" spans="2:12" x14ac:dyDescent="0.3">
      <c r="B1034" s="238" t="s">
        <v>443</v>
      </c>
      <c r="C1034" s="239" t="s">
        <v>510</v>
      </c>
      <c r="D1034" s="239">
        <v>15000095</v>
      </c>
      <c r="E1034" s="239" t="s">
        <v>346</v>
      </c>
      <c r="F1034" s="240">
        <v>4000</v>
      </c>
      <c r="G1034" s="239" t="s">
        <v>511</v>
      </c>
      <c r="H1034" s="239" t="s">
        <v>512</v>
      </c>
      <c r="I1034" s="239" t="s">
        <v>513</v>
      </c>
      <c r="J1034" s="239" t="s">
        <v>750</v>
      </c>
      <c r="K1034" s="241">
        <f t="shared" si="16"/>
        <v>22.096774193548388</v>
      </c>
      <c r="L1034" s="242">
        <v>46220</v>
      </c>
    </row>
    <row r="1035" spans="2:12" x14ac:dyDescent="0.3">
      <c r="B1035" s="238" t="s">
        <v>443</v>
      </c>
      <c r="C1035" s="239" t="s">
        <v>592</v>
      </c>
      <c r="D1035" s="239">
        <v>15000117</v>
      </c>
      <c r="E1035" s="239" t="s">
        <v>311</v>
      </c>
      <c r="F1035" s="240">
        <v>1000</v>
      </c>
      <c r="G1035" s="239" t="s">
        <v>511</v>
      </c>
      <c r="H1035" s="239" t="s">
        <v>512</v>
      </c>
      <c r="I1035" s="239" t="s">
        <v>513</v>
      </c>
      <c r="J1035" s="239" t="s">
        <v>813</v>
      </c>
      <c r="K1035" s="241">
        <f t="shared" si="16"/>
        <v>22.032258064516128</v>
      </c>
      <c r="L1035" s="242">
        <v>46218</v>
      </c>
    </row>
    <row r="1036" spans="2:12" x14ac:dyDescent="0.3">
      <c r="B1036" s="238" t="s">
        <v>443</v>
      </c>
      <c r="C1036" s="239" t="s">
        <v>592</v>
      </c>
      <c r="D1036" s="239">
        <v>15000117</v>
      </c>
      <c r="E1036" s="239" t="s">
        <v>311</v>
      </c>
      <c r="F1036" s="240">
        <v>7200</v>
      </c>
      <c r="G1036" s="239" t="s">
        <v>511</v>
      </c>
      <c r="H1036" s="239" t="s">
        <v>512</v>
      </c>
      <c r="I1036" s="239" t="s">
        <v>513</v>
      </c>
      <c r="J1036" s="239" t="s">
        <v>813</v>
      </c>
      <c r="K1036" s="241">
        <f t="shared" si="16"/>
        <v>22.032258064516128</v>
      </c>
      <c r="L1036" s="242">
        <v>46218</v>
      </c>
    </row>
    <row r="1037" spans="2:12" x14ac:dyDescent="0.3">
      <c r="B1037" s="238" t="s">
        <v>443</v>
      </c>
      <c r="C1037" s="239" t="s">
        <v>510</v>
      </c>
      <c r="D1037" s="239">
        <v>15000094</v>
      </c>
      <c r="E1037" s="239" t="s">
        <v>345</v>
      </c>
      <c r="F1037" s="240">
        <v>11520</v>
      </c>
      <c r="G1037" s="239" t="s">
        <v>511</v>
      </c>
      <c r="H1037" s="239" t="s">
        <v>512</v>
      </c>
      <c r="I1037" s="239" t="s">
        <v>513</v>
      </c>
      <c r="J1037" s="239" t="s">
        <v>684</v>
      </c>
      <c r="K1037" s="241">
        <f t="shared" si="16"/>
        <v>22.483870967741936</v>
      </c>
      <c r="L1037" s="242">
        <v>46232</v>
      </c>
    </row>
    <row r="1038" spans="2:12" x14ac:dyDescent="0.3">
      <c r="B1038" s="238" t="s">
        <v>443</v>
      </c>
      <c r="C1038" s="239" t="s">
        <v>510</v>
      </c>
      <c r="D1038" s="239">
        <v>15000321</v>
      </c>
      <c r="E1038" s="239" t="s">
        <v>404</v>
      </c>
      <c r="F1038" s="240">
        <v>1440</v>
      </c>
      <c r="G1038" s="239" t="s">
        <v>511</v>
      </c>
      <c r="H1038" s="239" t="s">
        <v>512</v>
      </c>
      <c r="I1038" s="239" t="s">
        <v>513</v>
      </c>
      <c r="J1038" s="239" t="s">
        <v>809</v>
      </c>
      <c r="K1038" s="241">
        <f t="shared" si="16"/>
        <v>21.64516129032258</v>
      </c>
      <c r="L1038" s="242">
        <v>46206</v>
      </c>
    </row>
    <row r="1039" spans="2:12" x14ac:dyDescent="0.3">
      <c r="B1039" s="238" t="s">
        <v>462</v>
      </c>
      <c r="C1039" s="239" t="s">
        <v>510</v>
      </c>
      <c r="D1039" s="239">
        <v>15000011</v>
      </c>
      <c r="E1039" s="239" t="s">
        <v>477</v>
      </c>
      <c r="F1039" s="240">
        <v>4000</v>
      </c>
      <c r="G1039" s="239" t="s">
        <v>511</v>
      </c>
      <c r="H1039" s="239" t="s">
        <v>512</v>
      </c>
      <c r="I1039" s="239" t="s">
        <v>513</v>
      </c>
      <c r="J1039" s="239" t="s">
        <v>814</v>
      </c>
      <c r="K1039" s="241">
        <f t="shared" si="16"/>
        <v>19.161290322580644</v>
      </c>
      <c r="L1039" s="242">
        <v>46129</v>
      </c>
    </row>
    <row r="1040" spans="2:12" x14ac:dyDescent="0.3">
      <c r="B1040" s="238" t="s">
        <v>443</v>
      </c>
      <c r="C1040" s="239" t="s">
        <v>510</v>
      </c>
      <c r="D1040" s="239">
        <v>15000143</v>
      </c>
      <c r="E1040" s="239" t="s">
        <v>152</v>
      </c>
      <c r="F1040" s="240">
        <v>600</v>
      </c>
      <c r="G1040" s="239" t="s">
        <v>511</v>
      </c>
      <c r="H1040" s="239" t="s">
        <v>512</v>
      </c>
      <c r="I1040" s="239" t="s">
        <v>513</v>
      </c>
      <c r="J1040" s="239" t="s">
        <v>752</v>
      </c>
      <c r="K1040" s="241">
        <f t="shared" si="16"/>
        <v>19.774193548387096</v>
      </c>
      <c r="L1040" s="242">
        <v>46148</v>
      </c>
    </row>
    <row r="1041" spans="2:12" x14ac:dyDescent="0.3">
      <c r="B1041" s="238" t="s">
        <v>443</v>
      </c>
      <c r="C1041" s="239" t="s">
        <v>510</v>
      </c>
      <c r="D1041" s="239">
        <v>15000089</v>
      </c>
      <c r="E1041" s="239" t="s">
        <v>357</v>
      </c>
      <c r="F1041" s="240">
        <v>3000</v>
      </c>
      <c r="G1041" s="239" t="s">
        <v>511</v>
      </c>
      <c r="H1041" s="239" t="s">
        <v>512</v>
      </c>
      <c r="I1041" s="239" t="s">
        <v>513</v>
      </c>
      <c r="J1041" s="239" t="s">
        <v>715</v>
      </c>
      <c r="K1041" s="241">
        <f t="shared" si="16"/>
        <v>21.838709677419356</v>
      </c>
      <c r="L1041" s="242">
        <v>46212</v>
      </c>
    </row>
    <row r="1042" spans="2:12" x14ac:dyDescent="0.3">
      <c r="B1042" s="238" t="s">
        <v>443</v>
      </c>
      <c r="C1042" s="239" t="s">
        <v>592</v>
      </c>
      <c r="D1042" s="239">
        <v>15000135</v>
      </c>
      <c r="E1042" s="239" t="s">
        <v>340</v>
      </c>
      <c r="F1042" s="240">
        <v>4700</v>
      </c>
      <c r="G1042" s="239" t="s">
        <v>511</v>
      </c>
      <c r="H1042" s="239" t="s">
        <v>512</v>
      </c>
      <c r="I1042" s="239" t="s">
        <v>513</v>
      </c>
      <c r="J1042" s="239" t="s">
        <v>815</v>
      </c>
      <c r="K1042" s="241">
        <f t="shared" si="16"/>
        <v>21.129032258064516</v>
      </c>
      <c r="L1042" s="242">
        <v>46190</v>
      </c>
    </row>
    <row r="1043" spans="2:12" x14ac:dyDescent="0.3">
      <c r="B1043" s="238" t="s">
        <v>443</v>
      </c>
      <c r="C1043" s="239" t="s">
        <v>592</v>
      </c>
      <c r="D1043" s="239">
        <v>15000135</v>
      </c>
      <c r="E1043" s="239" t="s">
        <v>340</v>
      </c>
      <c r="F1043" s="240">
        <v>8400</v>
      </c>
      <c r="G1043" s="239" t="s">
        <v>511</v>
      </c>
      <c r="H1043" s="239" t="s">
        <v>512</v>
      </c>
      <c r="I1043" s="239" t="s">
        <v>513</v>
      </c>
      <c r="J1043" s="239" t="s">
        <v>815</v>
      </c>
      <c r="K1043" s="241">
        <f t="shared" si="16"/>
        <v>21.129032258064516</v>
      </c>
      <c r="L1043" s="242">
        <v>46190</v>
      </c>
    </row>
    <row r="1044" spans="2:12" x14ac:dyDescent="0.3">
      <c r="B1044" s="238" t="s">
        <v>443</v>
      </c>
      <c r="C1044" s="239" t="s">
        <v>510</v>
      </c>
      <c r="D1044" s="239">
        <v>15000321</v>
      </c>
      <c r="E1044" s="239" t="s">
        <v>404</v>
      </c>
      <c r="F1044" s="240">
        <v>1440</v>
      </c>
      <c r="G1044" s="239" t="s">
        <v>511</v>
      </c>
      <c r="H1044" s="239" t="s">
        <v>512</v>
      </c>
      <c r="I1044" s="239" t="s">
        <v>513</v>
      </c>
      <c r="J1044" s="239" t="s">
        <v>809</v>
      </c>
      <c r="K1044" s="241">
        <f t="shared" si="16"/>
        <v>21.64516129032258</v>
      </c>
      <c r="L1044" s="242">
        <v>46206</v>
      </c>
    </row>
    <row r="1045" spans="2:12" x14ac:dyDescent="0.3">
      <c r="B1045" s="238" t="s">
        <v>443</v>
      </c>
      <c r="C1045" s="239" t="s">
        <v>510</v>
      </c>
      <c r="D1045" s="239">
        <v>15000090</v>
      </c>
      <c r="E1045" s="239" t="s">
        <v>338</v>
      </c>
      <c r="F1045" s="240">
        <v>1800</v>
      </c>
      <c r="G1045" s="239" t="s">
        <v>511</v>
      </c>
      <c r="H1045" s="239" t="s">
        <v>512</v>
      </c>
      <c r="I1045" s="239" t="s">
        <v>513</v>
      </c>
      <c r="J1045" s="239" t="s">
        <v>757</v>
      </c>
      <c r="K1045" s="241">
        <f t="shared" si="16"/>
        <v>22.096774193548388</v>
      </c>
      <c r="L1045" s="242">
        <v>46220</v>
      </c>
    </row>
    <row r="1046" spans="2:12" x14ac:dyDescent="0.3">
      <c r="B1046" s="238" t="s">
        <v>462</v>
      </c>
      <c r="C1046" s="239" t="s">
        <v>510</v>
      </c>
      <c r="D1046" s="239">
        <v>15000003</v>
      </c>
      <c r="E1046" s="239" t="s">
        <v>469</v>
      </c>
      <c r="F1046" s="240">
        <v>12600</v>
      </c>
      <c r="G1046" s="239" t="s">
        <v>511</v>
      </c>
      <c r="H1046" s="239" t="s">
        <v>512</v>
      </c>
      <c r="I1046" s="239" t="s">
        <v>513</v>
      </c>
      <c r="J1046" s="239" t="s">
        <v>706</v>
      </c>
      <c r="K1046" s="241">
        <f t="shared" si="16"/>
        <v>22.322580645161292</v>
      </c>
      <c r="L1046" s="242">
        <v>46227</v>
      </c>
    </row>
    <row r="1047" spans="2:12" x14ac:dyDescent="0.3">
      <c r="B1047" s="238" t="s">
        <v>443</v>
      </c>
      <c r="C1047" s="239" t="s">
        <v>510</v>
      </c>
      <c r="D1047" s="239">
        <v>15000094</v>
      </c>
      <c r="E1047" s="239" t="s">
        <v>345</v>
      </c>
      <c r="F1047" s="240">
        <v>11520</v>
      </c>
      <c r="G1047" s="239" t="s">
        <v>511</v>
      </c>
      <c r="H1047" s="239" t="s">
        <v>512</v>
      </c>
      <c r="I1047" s="239" t="s">
        <v>513</v>
      </c>
      <c r="J1047" s="239" t="s">
        <v>684</v>
      </c>
      <c r="K1047" s="241">
        <f t="shared" si="16"/>
        <v>22.483870967741936</v>
      </c>
      <c r="L1047" s="242">
        <v>46232</v>
      </c>
    </row>
    <row r="1048" spans="2:12" x14ac:dyDescent="0.3">
      <c r="B1048" s="238" t="s">
        <v>443</v>
      </c>
      <c r="C1048" s="239" t="s">
        <v>510</v>
      </c>
      <c r="D1048" s="239">
        <v>15000216</v>
      </c>
      <c r="E1048" s="239" t="s">
        <v>354</v>
      </c>
      <c r="F1048" s="240">
        <v>1800</v>
      </c>
      <c r="G1048" s="239" t="s">
        <v>511</v>
      </c>
      <c r="H1048" s="239" t="s">
        <v>512</v>
      </c>
      <c r="I1048" s="239" t="s">
        <v>513</v>
      </c>
      <c r="J1048" s="239" t="s">
        <v>776</v>
      </c>
      <c r="K1048" s="241">
        <f t="shared" si="16"/>
        <v>21.903225806451612</v>
      </c>
      <c r="L1048" s="242">
        <v>46214</v>
      </c>
    </row>
    <row r="1049" spans="2:12" x14ac:dyDescent="0.3">
      <c r="B1049" s="238" t="s">
        <v>443</v>
      </c>
      <c r="C1049" s="239" t="s">
        <v>592</v>
      </c>
      <c r="D1049" s="239">
        <v>15000117</v>
      </c>
      <c r="E1049" s="239" t="s">
        <v>311</v>
      </c>
      <c r="F1049" s="240">
        <v>7200</v>
      </c>
      <c r="G1049" s="239" t="s">
        <v>511</v>
      </c>
      <c r="H1049" s="239" t="s">
        <v>512</v>
      </c>
      <c r="I1049" s="239" t="s">
        <v>513</v>
      </c>
      <c r="J1049" s="239" t="s">
        <v>813</v>
      </c>
      <c r="K1049" s="241">
        <f t="shared" si="16"/>
        <v>22.032258064516128</v>
      </c>
      <c r="L1049" s="242">
        <v>46218</v>
      </c>
    </row>
    <row r="1050" spans="2:12" x14ac:dyDescent="0.3">
      <c r="B1050" s="238" t="s">
        <v>443</v>
      </c>
      <c r="C1050" s="239" t="s">
        <v>592</v>
      </c>
      <c r="D1050" s="239">
        <v>15000117</v>
      </c>
      <c r="E1050" s="239" t="s">
        <v>311</v>
      </c>
      <c r="F1050" s="240">
        <v>7200</v>
      </c>
      <c r="G1050" s="239" t="s">
        <v>511</v>
      </c>
      <c r="H1050" s="239" t="s">
        <v>512</v>
      </c>
      <c r="I1050" s="239" t="s">
        <v>513</v>
      </c>
      <c r="J1050" s="239" t="s">
        <v>813</v>
      </c>
      <c r="K1050" s="241">
        <f t="shared" si="16"/>
        <v>22.032258064516128</v>
      </c>
      <c r="L1050" s="242">
        <v>46218</v>
      </c>
    </row>
    <row r="1051" spans="2:12" x14ac:dyDescent="0.3">
      <c r="B1051" s="238" t="s">
        <v>443</v>
      </c>
      <c r="C1051" s="239" t="s">
        <v>510</v>
      </c>
      <c r="D1051" s="239">
        <v>15000085</v>
      </c>
      <c r="E1051" s="239" t="s">
        <v>332</v>
      </c>
      <c r="F1051" s="240">
        <v>6600</v>
      </c>
      <c r="G1051" s="239" t="s">
        <v>511</v>
      </c>
      <c r="H1051" s="239" t="s">
        <v>512</v>
      </c>
      <c r="I1051" s="239" t="s">
        <v>513</v>
      </c>
      <c r="J1051" s="239" t="s">
        <v>675</v>
      </c>
      <c r="K1051" s="241">
        <f t="shared" si="16"/>
        <v>19.161290322580644</v>
      </c>
      <c r="L1051" s="242">
        <v>46129</v>
      </c>
    </row>
    <row r="1052" spans="2:12" x14ac:dyDescent="0.3">
      <c r="B1052" s="238" t="s">
        <v>443</v>
      </c>
      <c r="C1052" s="239" t="s">
        <v>510</v>
      </c>
      <c r="D1052" s="239">
        <v>15000125</v>
      </c>
      <c r="E1052" s="239" t="s">
        <v>378</v>
      </c>
      <c r="F1052" s="240">
        <v>2250</v>
      </c>
      <c r="G1052" s="239" t="s">
        <v>511</v>
      </c>
      <c r="H1052" s="239" t="s">
        <v>512</v>
      </c>
      <c r="I1052" s="239" t="s">
        <v>513</v>
      </c>
      <c r="J1052" s="239" t="s">
        <v>705</v>
      </c>
      <c r="K1052" s="241">
        <f t="shared" si="16"/>
        <v>20.806451612903224</v>
      </c>
      <c r="L1052" s="242">
        <v>46180</v>
      </c>
    </row>
    <row r="1053" spans="2:12" x14ac:dyDescent="0.3">
      <c r="B1053" s="238" t="s">
        <v>443</v>
      </c>
      <c r="C1053" s="239" t="s">
        <v>510</v>
      </c>
      <c r="D1053" s="239">
        <v>15000093</v>
      </c>
      <c r="E1053" s="239" t="s">
        <v>341</v>
      </c>
      <c r="F1053" s="240">
        <v>4000</v>
      </c>
      <c r="G1053" s="239" t="s">
        <v>511</v>
      </c>
      <c r="H1053" s="239" t="s">
        <v>512</v>
      </c>
      <c r="I1053" s="239" t="s">
        <v>513</v>
      </c>
      <c r="J1053" s="239" t="s">
        <v>799</v>
      </c>
      <c r="K1053" s="241">
        <f t="shared" si="16"/>
        <v>22.096774193548388</v>
      </c>
      <c r="L1053" s="242">
        <v>46220</v>
      </c>
    </row>
    <row r="1054" spans="2:12" x14ac:dyDescent="0.3">
      <c r="B1054" s="238" t="s">
        <v>443</v>
      </c>
      <c r="C1054" s="239" t="s">
        <v>592</v>
      </c>
      <c r="D1054" s="239">
        <v>15000135</v>
      </c>
      <c r="E1054" s="239" t="s">
        <v>340</v>
      </c>
      <c r="F1054" s="240">
        <v>4500</v>
      </c>
      <c r="G1054" s="239" t="s">
        <v>511</v>
      </c>
      <c r="H1054" s="239" t="s">
        <v>512</v>
      </c>
      <c r="I1054" s="239" t="s">
        <v>513</v>
      </c>
      <c r="J1054" s="239" t="s">
        <v>815</v>
      </c>
      <c r="K1054" s="241">
        <f t="shared" si="16"/>
        <v>21.129032258064516</v>
      </c>
      <c r="L1054" s="242">
        <v>46190</v>
      </c>
    </row>
    <row r="1055" spans="2:12" x14ac:dyDescent="0.3">
      <c r="B1055" s="238" t="s">
        <v>443</v>
      </c>
      <c r="C1055" s="239" t="s">
        <v>592</v>
      </c>
      <c r="D1055" s="239">
        <v>15000135</v>
      </c>
      <c r="E1055" s="239" t="s">
        <v>340</v>
      </c>
      <c r="F1055" s="240">
        <v>8400</v>
      </c>
      <c r="G1055" s="239" t="s">
        <v>511</v>
      </c>
      <c r="H1055" s="239" t="s">
        <v>512</v>
      </c>
      <c r="I1055" s="239" t="s">
        <v>513</v>
      </c>
      <c r="J1055" s="239" t="s">
        <v>811</v>
      </c>
      <c r="K1055" s="241">
        <f t="shared" si="16"/>
        <v>21.129032258064516</v>
      </c>
      <c r="L1055" s="242">
        <v>46190</v>
      </c>
    </row>
    <row r="1056" spans="2:12" x14ac:dyDescent="0.3">
      <c r="B1056" s="238" t="s">
        <v>443</v>
      </c>
      <c r="C1056" s="239" t="s">
        <v>510</v>
      </c>
      <c r="D1056" s="239">
        <v>15000085</v>
      </c>
      <c r="E1056" s="239" t="s">
        <v>332</v>
      </c>
      <c r="F1056" s="240">
        <v>6600</v>
      </c>
      <c r="G1056" s="239" t="s">
        <v>511</v>
      </c>
      <c r="H1056" s="239" t="s">
        <v>512</v>
      </c>
      <c r="I1056" s="239" t="s">
        <v>513</v>
      </c>
      <c r="J1056" s="239" t="s">
        <v>675</v>
      </c>
      <c r="K1056" s="241">
        <f t="shared" si="16"/>
        <v>19.161290322580644</v>
      </c>
      <c r="L1056" s="242">
        <v>46129</v>
      </c>
    </row>
    <row r="1057" spans="2:12" x14ac:dyDescent="0.3">
      <c r="B1057" s="238" t="s">
        <v>443</v>
      </c>
      <c r="C1057" s="239" t="s">
        <v>510</v>
      </c>
      <c r="D1057" s="239">
        <v>15000093</v>
      </c>
      <c r="E1057" s="239" t="s">
        <v>341</v>
      </c>
      <c r="F1057" s="240">
        <v>4000</v>
      </c>
      <c r="G1057" s="239" t="s">
        <v>511</v>
      </c>
      <c r="H1057" s="239" t="s">
        <v>512</v>
      </c>
      <c r="I1057" s="239" t="s">
        <v>513</v>
      </c>
      <c r="J1057" s="239" t="s">
        <v>762</v>
      </c>
      <c r="K1057" s="241">
        <f t="shared" si="16"/>
        <v>22.096774193548388</v>
      </c>
      <c r="L1057" s="242">
        <v>46220</v>
      </c>
    </row>
    <row r="1058" spans="2:12" x14ac:dyDescent="0.3">
      <c r="B1058" s="238" t="s">
        <v>443</v>
      </c>
      <c r="C1058" s="239" t="s">
        <v>510</v>
      </c>
      <c r="D1058" s="239">
        <v>15000093</v>
      </c>
      <c r="E1058" s="239" t="s">
        <v>341</v>
      </c>
      <c r="F1058" s="240">
        <v>4000</v>
      </c>
      <c r="G1058" s="239" t="s">
        <v>511</v>
      </c>
      <c r="H1058" s="239" t="s">
        <v>512</v>
      </c>
      <c r="I1058" s="239" t="s">
        <v>513</v>
      </c>
      <c r="J1058" s="239" t="s">
        <v>803</v>
      </c>
      <c r="K1058" s="241">
        <f t="shared" si="16"/>
        <v>22.096774193548388</v>
      </c>
      <c r="L1058" s="242">
        <v>46220</v>
      </c>
    </row>
    <row r="1059" spans="2:12" x14ac:dyDescent="0.3">
      <c r="B1059" s="238" t="s">
        <v>462</v>
      </c>
      <c r="C1059" s="239" t="s">
        <v>510</v>
      </c>
      <c r="D1059" s="239">
        <v>15000013</v>
      </c>
      <c r="E1059" s="239" t="s">
        <v>480</v>
      </c>
      <c r="F1059" s="240">
        <v>3000</v>
      </c>
      <c r="G1059" s="239" t="s">
        <v>511</v>
      </c>
      <c r="H1059" s="239" t="s">
        <v>512</v>
      </c>
      <c r="I1059" s="239" t="s">
        <v>513</v>
      </c>
      <c r="J1059" s="239" t="s">
        <v>753</v>
      </c>
      <c r="K1059" s="241">
        <f t="shared" si="16"/>
        <v>22.129032258064516</v>
      </c>
      <c r="L1059" s="242">
        <v>46221</v>
      </c>
    </row>
    <row r="1060" spans="2:12" x14ac:dyDescent="0.3">
      <c r="B1060" s="238" t="s">
        <v>443</v>
      </c>
      <c r="C1060" s="239" t="s">
        <v>592</v>
      </c>
      <c r="D1060" s="239">
        <v>15000117</v>
      </c>
      <c r="E1060" s="239" t="s">
        <v>311</v>
      </c>
      <c r="F1060" s="240">
        <v>7200</v>
      </c>
      <c r="G1060" s="239" t="s">
        <v>511</v>
      </c>
      <c r="H1060" s="239" t="s">
        <v>512</v>
      </c>
      <c r="I1060" s="239" t="s">
        <v>513</v>
      </c>
      <c r="J1060" s="239" t="s">
        <v>813</v>
      </c>
      <c r="K1060" s="241">
        <f t="shared" si="16"/>
        <v>22.032258064516128</v>
      </c>
      <c r="L1060" s="242">
        <v>46218</v>
      </c>
    </row>
    <row r="1061" spans="2:12" x14ac:dyDescent="0.3">
      <c r="B1061" s="238" t="s">
        <v>443</v>
      </c>
      <c r="C1061" s="239" t="s">
        <v>592</v>
      </c>
      <c r="D1061" s="239">
        <v>15000117</v>
      </c>
      <c r="E1061" s="239" t="s">
        <v>311</v>
      </c>
      <c r="F1061" s="240">
        <v>200</v>
      </c>
      <c r="G1061" s="239" t="s">
        <v>511</v>
      </c>
      <c r="H1061" s="239" t="s">
        <v>512</v>
      </c>
      <c r="I1061" s="239" t="s">
        <v>513</v>
      </c>
      <c r="J1061" s="239" t="s">
        <v>816</v>
      </c>
      <c r="K1061" s="241">
        <f t="shared" si="16"/>
        <v>21.677419354838708</v>
      </c>
      <c r="L1061" s="242">
        <v>46207</v>
      </c>
    </row>
    <row r="1062" spans="2:12" x14ac:dyDescent="0.3">
      <c r="B1062" s="238" t="s">
        <v>443</v>
      </c>
      <c r="C1062" s="239" t="s">
        <v>510</v>
      </c>
      <c r="D1062" s="239">
        <v>15000094</v>
      </c>
      <c r="E1062" s="239" t="s">
        <v>345</v>
      </c>
      <c r="F1062" s="240">
        <v>11520</v>
      </c>
      <c r="G1062" s="239" t="s">
        <v>511</v>
      </c>
      <c r="H1062" s="239" t="s">
        <v>512</v>
      </c>
      <c r="I1062" s="239" t="s">
        <v>513</v>
      </c>
      <c r="J1062" s="239" t="s">
        <v>684</v>
      </c>
      <c r="K1062" s="241">
        <f t="shared" si="16"/>
        <v>22.483870967741936</v>
      </c>
      <c r="L1062" s="242">
        <v>46232</v>
      </c>
    </row>
    <row r="1063" spans="2:12" x14ac:dyDescent="0.3">
      <c r="B1063" s="238" t="s">
        <v>443</v>
      </c>
      <c r="C1063" s="239" t="s">
        <v>510</v>
      </c>
      <c r="D1063" s="239">
        <v>15000092</v>
      </c>
      <c r="E1063" s="239" t="s">
        <v>455</v>
      </c>
      <c r="F1063" s="240">
        <v>1100</v>
      </c>
      <c r="G1063" s="239" t="s">
        <v>511</v>
      </c>
      <c r="H1063" s="239" t="s">
        <v>512</v>
      </c>
      <c r="I1063" s="239" t="s">
        <v>513</v>
      </c>
      <c r="J1063" s="239" t="s">
        <v>686</v>
      </c>
      <c r="K1063" s="241">
        <f t="shared" si="16"/>
        <v>20.06451612903226</v>
      </c>
      <c r="L1063" s="242">
        <v>46157</v>
      </c>
    </row>
    <row r="1064" spans="2:12" x14ac:dyDescent="0.3">
      <c r="B1064" s="238" t="s">
        <v>443</v>
      </c>
      <c r="C1064" s="239" t="s">
        <v>592</v>
      </c>
      <c r="D1064" s="239">
        <v>15000181</v>
      </c>
      <c r="E1064" s="239" t="s">
        <v>376</v>
      </c>
      <c r="F1064" s="240">
        <v>4150</v>
      </c>
      <c r="G1064" s="239" t="s">
        <v>511</v>
      </c>
      <c r="H1064" s="239" t="s">
        <v>512</v>
      </c>
      <c r="I1064" s="239" t="s">
        <v>513</v>
      </c>
      <c r="J1064" s="239" t="s">
        <v>548</v>
      </c>
      <c r="K1064" s="241">
        <f t="shared" si="16"/>
        <v>18.387096774193548</v>
      </c>
      <c r="L1064" s="242">
        <v>46105</v>
      </c>
    </row>
    <row r="1065" spans="2:12" x14ac:dyDescent="0.3">
      <c r="B1065" s="238" t="s">
        <v>443</v>
      </c>
      <c r="C1065" s="239" t="s">
        <v>592</v>
      </c>
      <c r="D1065" s="239">
        <v>15000181</v>
      </c>
      <c r="E1065" s="239" t="s">
        <v>376</v>
      </c>
      <c r="F1065" s="240">
        <v>4200</v>
      </c>
      <c r="G1065" s="239" t="s">
        <v>511</v>
      </c>
      <c r="H1065" s="239" t="s">
        <v>512</v>
      </c>
      <c r="I1065" s="239" t="s">
        <v>513</v>
      </c>
      <c r="J1065" s="239" t="s">
        <v>817</v>
      </c>
      <c r="K1065" s="241">
        <f t="shared" si="16"/>
        <v>18.516129032258064</v>
      </c>
      <c r="L1065" s="242">
        <v>46109</v>
      </c>
    </row>
    <row r="1066" spans="2:12" x14ac:dyDescent="0.3">
      <c r="B1066" s="238" t="s">
        <v>462</v>
      </c>
      <c r="C1066" s="239" t="s">
        <v>510</v>
      </c>
      <c r="D1066" s="239">
        <v>15000021</v>
      </c>
      <c r="E1066" s="239" t="s">
        <v>484</v>
      </c>
      <c r="F1066" s="240">
        <v>3000</v>
      </c>
      <c r="G1066" s="239" t="s">
        <v>511</v>
      </c>
      <c r="H1066" s="239" t="s">
        <v>512</v>
      </c>
      <c r="I1066" s="239" t="s">
        <v>513</v>
      </c>
      <c r="J1066" s="239" t="s">
        <v>713</v>
      </c>
      <c r="K1066" s="241">
        <f t="shared" si="16"/>
        <v>22.06451612903226</v>
      </c>
      <c r="L1066" s="242">
        <v>46219</v>
      </c>
    </row>
    <row r="1067" spans="2:12" x14ac:dyDescent="0.3">
      <c r="B1067" s="238" t="s">
        <v>443</v>
      </c>
      <c r="C1067" s="239" t="s">
        <v>510</v>
      </c>
      <c r="D1067" s="239">
        <v>15000090</v>
      </c>
      <c r="E1067" s="239" t="s">
        <v>338</v>
      </c>
      <c r="F1067" s="240">
        <v>1800</v>
      </c>
      <c r="G1067" s="239" t="s">
        <v>511</v>
      </c>
      <c r="H1067" s="239" t="s">
        <v>512</v>
      </c>
      <c r="I1067" s="239" t="s">
        <v>513</v>
      </c>
      <c r="J1067" s="239" t="s">
        <v>693</v>
      </c>
      <c r="K1067" s="241">
        <f t="shared" si="16"/>
        <v>22.096774193548388</v>
      </c>
      <c r="L1067" s="242">
        <v>46220</v>
      </c>
    </row>
    <row r="1068" spans="2:12" x14ac:dyDescent="0.3">
      <c r="B1068" s="238" t="s">
        <v>443</v>
      </c>
      <c r="C1068" s="239" t="s">
        <v>510</v>
      </c>
      <c r="D1068" s="239">
        <v>15000112</v>
      </c>
      <c r="E1068" s="239" t="s">
        <v>379</v>
      </c>
      <c r="F1068" s="240">
        <v>2250</v>
      </c>
      <c r="G1068" s="239" t="s">
        <v>511</v>
      </c>
      <c r="H1068" s="239" t="s">
        <v>512</v>
      </c>
      <c r="I1068" s="239" t="s">
        <v>513</v>
      </c>
      <c r="J1068" s="239" t="s">
        <v>682</v>
      </c>
      <c r="K1068" s="241">
        <f t="shared" si="16"/>
        <v>22.06451612903226</v>
      </c>
      <c r="L1068" s="242">
        <v>46219</v>
      </c>
    </row>
    <row r="1069" spans="2:12" x14ac:dyDescent="0.3">
      <c r="B1069" s="238" t="s">
        <v>462</v>
      </c>
      <c r="C1069" s="239" t="s">
        <v>510</v>
      </c>
      <c r="D1069" s="239">
        <v>15000013</v>
      </c>
      <c r="E1069" s="239" t="s">
        <v>480</v>
      </c>
      <c r="F1069" s="240">
        <v>3000</v>
      </c>
      <c r="G1069" s="239" t="s">
        <v>511</v>
      </c>
      <c r="H1069" s="239" t="s">
        <v>512</v>
      </c>
      <c r="I1069" s="239" t="s">
        <v>513</v>
      </c>
      <c r="J1069" s="239" t="s">
        <v>753</v>
      </c>
      <c r="K1069" s="241">
        <f t="shared" si="16"/>
        <v>22.129032258064516</v>
      </c>
      <c r="L1069" s="242">
        <v>46221</v>
      </c>
    </row>
    <row r="1070" spans="2:12" x14ac:dyDescent="0.3">
      <c r="B1070" s="238" t="s">
        <v>443</v>
      </c>
      <c r="C1070" s="239" t="s">
        <v>510</v>
      </c>
      <c r="D1070" s="239">
        <v>15000093</v>
      </c>
      <c r="E1070" s="239" t="s">
        <v>341</v>
      </c>
      <c r="F1070" s="240">
        <v>4000</v>
      </c>
      <c r="G1070" s="239" t="s">
        <v>511</v>
      </c>
      <c r="H1070" s="239" t="s">
        <v>512</v>
      </c>
      <c r="I1070" s="239" t="s">
        <v>513</v>
      </c>
      <c r="J1070" s="239" t="s">
        <v>762</v>
      </c>
      <c r="K1070" s="241">
        <f t="shared" si="16"/>
        <v>22.096774193548388</v>
      </c>
      <c r="L1070" s="242">
        <v>46220</v>
      </c>
    </row>
    <row r="1071" spans="2:12" x14ac:dyDescent="0.3">
      <c r="B1071" s="238" t="s">
        <v>443</v>
      </c>
      <c r="C1071" s="239" t="s">
        <v>592</v>
      </c>
      <c r="D1071" s="239">
        <v>15000181</v>
      </c>
      <c r="E1071" s="239" t="s">
        <v>376</v>
      </c>
      <c r="F1071" s="240">
        <v>4200</v>
      </c>
      <c r="G1071" s="239" t="s">
        <v>511</v>
      </c>
      <c r="H1071" s="239" t="s">
        <v>512</v>
      </c>
      <c r="I1071" s="239" t="s">
        <v>513</v>
      </c>
      <c r="J1071" s="239" t="s">
        <v>817</v>
      </c>
      <c r="K1071" s="241">
        <f t="shared" si="16"/>
        <v>18.516129032258064</v>
      </c>
      <c r="L1071" s="242">
        <v>46109</v>
      </c>
    </row>
    <row r="1072" spans="2:12" x14ac:dyDescent="0.3">
      <c r="B1072" s="238" t="s">
        <v>443</v>
      </c>
      <c r="C1072" s="239" t="s">
        <v>592</v>
      </c>
      <c r="D1072" s="239">
        <v>15000181</v>
      </c>
      <c r="E1072" s="239" t="s">
        <v>376</v>
      </c>
      <c r="F1072" s="240">
        <v>3550</v>
      </c>
      <c r="G1072" s="239" t="s">
        <v>511</v>
      </c>
      <c r="H1072" s="239" t="s">
        <v>512</v>
      </c>
      <c r="I1072" s="239" t="s">
        <v>513</v>
      </c>
      <c r="J1072" s="239" t="s">
        <v>548</v>
      </c>
      <c r="K1072" s="241">
        <f t="shared" si="16"/>
        <v>18.387096774193548</v>
      </c>
      <c r="L1072" s="242">
        <v>46105</v>
      </c>
    </row>
    <row r="1073" spans="2:12" x14ac:dyDescent="0.3">
      <c r="B1073" s="238" t="s">
        <v>462</v>
      </c>
      <c r="C1073" s="239" t="s">
        <v>510</v>
      </c>
      <c r="D1073" s="239">
        <v>15000021</v>
      </c>
      <c r="E1073" s="239" t="s">
        <v>484</v>
      </c>
      <c r="F1073" s="240">
        <v>3000</v>
      </c>
      <c r="G1073" s="239" t="s">
        <v>511</v>
      </c>
      <c r="H1073" s="239" t="s">
        <v>512</v>
      </c>
      <c r="I1073" s="239" t="s">
        <v>513</v>
      </c>
      <c r="J1073" s="239" t="s">
        <v>713</v>
      </c>
      <c r="K1073" s="241">
        <f t="shared" si="16"/>
        <v>22.06451612903226</v>
      </c>
      <c r="L1073" s="242">
        <v>46219</v>
      </c>
    </row>
    <row r="1074" spans="2:12" x14ac:dyDescent="0.3">
      <c r="B1074" s="238" t="s">
        <v>443</v>
      </c>
      <c r="C1074" s="239" t="s">
        <v>510</v>
      </c>
      <c r="D1074" s="239">
        <v>15000092</v>
      </c>
      <c r="E1074" s="239" t="s">
        <v>455</v>
      </c>
      <c r="F1074" s="240">
        <v>4000</v>
      </c>
      <c r="G1074" s="239" t="s">
        <v>511</v>
      </c>
      <c r="H1074" s="239" t="s">
        <v>512</v>
      </c>
      <c r="I1074" s="239" t="s">
        <v>513</v>
      </c>
      <c r="J1074" s="239" t="s">
        <v>746</v>
      </c>
      <c r="K1074" s="241">
        <f t="shared" si="16"/>
        <v>21.677419354838708</v>
      </c>
      <c r="L1074" s="242">
        <v>46207</v>
      </c>
    </row>
    <row r="1075" spans="2:12" x14ac:dyDescent="0.3">
      <c r="B1075" s="238" t="s">
        <v>443</v>
      </c>
      <c r="C1075" s="239" t="s">
        <v>510</v>
      </c>
      <c r="D1075" s="239">
        <v>15000214</v>
      </c>
      <c r="E1075" s="239" t="s">
        <v>353</v>
      </c>
      <c r="F1075" s="240">
        <v>1800</v>
      </c>
      <c r="G1075" s="239" t="s">
        <v>511</v>
      </c>
      <c r="H1075" s="239" t="s">
        <v>512</v>
      </c>
      <c r="I1075" s="239" t="s">
        <v>513</v>
      </c>
      <c r="J1075" s="239" t="s">
        <v>807</v>
      </c>
      <c r="K1075" s="241">
        <f t="shared" si="16"/>
        <v>21.903225806451612</v>
      </c>
      <c r="L1075" s="242">
        <v>46214</v>
      </c>
    </row>
    <row r="1076" spans="2:12" x14ac:dyDescent="0.3">
      <c r="B1076" s="238" t="s">
        <v>462</v>
      </c>
      <c r="C1076" s="239" t="s">
        <v>510</v>
      </c>
      <c r="D1076" s="239">
        <v>15000003</v>
      </c>
      <c r="E1076" s="239" t="s">
        <v>469</v>
      </c>
      <c r="F1076" s="240">
        <v>5100</v>
      </c>
      <c r="G1076" s="239" t="s">
        <v>511</v>
      </c>
      <c r="H1076" s="239" t="s">
        <v>512</v>
      </c>
      <c r="I1076" s="239" t="s">
        <v>513</v>
      </c>
      <c r="J1076" s="239" t="s">
        <v>818</v>
      </c>
      <c r="K1076" s="241">
        <f t="shared" si="16"/>
        <v>21.838709677419356</v>
      </c>
      <c r="L1076" s="242">
        <v>46212</v>
      </c>
    </row>
    <row r="1077" spans="2:12" x14ac:dyDescent="0.3">
      <c r="B1077" s="238" t="s">
        <v>443</v>
      </c>
      <c r="C1077" s="239" t="s">
        <v>510</v>
      </c>
      <c r="D1077" s="239">
        <v>15000151</v>
      </c>
      <c r="E1077" s="239" t="s">
        <v>402</v>
      </c>
      <c r="F1077" s="240">
        <v>1440</v>
      </c>
      <c r="G1077" s="239" t="s">
        <v>511</v>
      </c>
      <c r="H1077" s="239" t="s">
        <v>512</v>
      </c>
      <c r="I1077" s="239" t="s">
        <v>513</v>
      </c>
      <c r="J1077" s="239" t="s">
        <v>726</v>
      </c>
      <c r="K1077" s="241">
        <f t="shared" si="16"/>
        <v>22.032258064516128</v>
      </c>
      <c r="L1077" s="242">
        <v>46218</v>
      </c>
    </row>
    <row r="1078" spans="2:12" x14ac:dyDescent="0.3">
      <c r="B1078" s="238" t="s">
        <v>443</v>
      </c>
      <c r="C1078" s="239" t="s">
        <v>592</v>
      </c>
      <c r="D1078" s="239">
        <v>15000181</v>
      </c>
      <c r="E1078" s="239" t="s">
        <v>376</v>
      </c>
      <c r="F1078" s="240">
        <v>4200</v>
      </c>
      <c r="G1078" s="239" t="s">
        <v>511</v>
      </c>
      <c r="H1078" s="239" t="s">
        <v>512</v>
      </c>
      <c r="I1078" s="239" t="s">
        <v>513</v>
      </c>
      <c r="J1078" s="239" t="s">
        <v>817</v>
      </c>
      <c r="K1078" s="241">
        <f t="shared" si="16"/>
        <v>18.516129032258064</v>
      </c>
      <c r="L1078" s="242">
        <v>46109</v>
      </c>
    </row>
    <row r="1079" spans="2:12" x14ac:dyDescent="0.3">
      <c r="B1079" s="238" t="s">
        <v>443</v>
      </c>
      <c r="C1079" s="239" t="s">
        <v>592</v>
      </c>
      <c r="D1079" s="239">
        <v>15000181</v>
      </c>
      <c r="E1079" s="239" t="s">
        <v>376</v>
      </c>
      <c r="F1079" s="240">
        <v>3650</v>
      </c>
      <c r="G1079" s="239" t="s">
        <v>511</v>
      </c>
      <c r="H1079" s="239" t="s">
        <v>512</v>
      </c>
      <c r="I1079" s="239" t="s">
        <v>513</v>
      </c>
      <c r="J1079" s="239" t="s">
        <v>548</v>
      </c>
      <c r="K1079" s="241">
        <f t="shared" si="16"/>
        <v>18.387096774193548</v>
      </c>
      <c r="L1079" s="242">
        <v>46105</v>
      </c>
    </row>
    <row r="1080" spans="2:12" x14ac:dyDescent="0.3">
      <c r="B1080" s="238" t="s">
        <v>462</v>
      </c>
      <c r="C1080" s="239" t="s">
        <v>510</v>
      </c>
      <c r="D1080" s="239">
        <v>15000039</v>
      </c>
      <c r="E1080" s="239" t="s">
        <v>473</v>
      </c>
      <c r="F1080" s="240">
        <v>7400</v>
      </c>
      <c r="G1080" s="239" t="s">
        <v>511</v>
      </c>
      <c r="H1080" s="239" t="s">
        <v>512</v>
      </c>
      <c r="I1080" s="239" t="s">
        <v>513</v>
      </c>
      <c r="J1080" s="239" t="s">
        <v>702</v>
      </c>
      <c r="K1080" s="241">
        <f t="shared" si="16"/>
        <v>21.70967741935484</v>
      </c>
      <c r="L1080" s="242">
        <v>46208</v>
      </c>
    </row>
    <row r="1081" spans="2:12" x14ac:dyDescent="0.3">
      <c r="B1081" s="238" t="s">
        <v>443</v>
      </c>
      <c r="C1081" s="239" t="s">
        <v>510</v>
      </c>
      <c r="D1081" s="239">
        <v>15000151</v>
      </c>
      <c r="E1081" s="239" t="s">
        <v>402</v>
      </c>
      <c r="F1081" s="240">
        <v>324</v>
      </c>
      <c r="G1081" s="239" t="s">
        <v>511</v>
      </c>
      <c r="H1081" s="239" t="s">
        <v>512</v>
      </c>
      <c r="I1081" s="239" t="s">
        <v>513</v>
      </c>
      <c r="J1081" s="239" t="s">
        <v>726</v>
      </c>
      <c r="K1081" s="241">
        <f t="shared" si="16"/>
        <v>22.032258064516128</v>
      </c>
      <c r="L1081" s="242">
        <v>46218</v>
      </c>
    </row>
    <row r="1082" spans="2:12" x14ac:dyDescent="0.3">
      <c r="B1082" s="238" t="s">
        <v>443</v>
      </c>
      <c r="C1082" s="239" t="s">
        <v>592</v>
      </c>
      <c r="D1082" s="239">
        <v>15000084</v>
      </c>
      <c r="E1082" s="239" t="s">
        <v>325</v>
      </c>
      <c r="F1082" s="240">
        <v>960</v>
      </c>
      <c r="G1082" s="239" t="s">
        <v>511</v>
      </c>
      <c r="H1082" s="239" t="s">
        <v>512</v>
      </c>
      <c r="I1082" s="239" t="s">
        <v>513</v>
      </c>
      <c r="J1082" s="239" t="s">
        <v>819</v>
      </c>
      <c r="K1082" s="241">
        <f t="shared" si="16"/>
        <v>22.483870967741936</v>
      </c>
      <c r="L1082" s="242">
        <v>46232</v>
      </c>
    </row>
    <row r="1083" spans="2:12" x14ac:dyDescent="0.3">
      <c r="B1083" s="238" t="s">
        <v>443</v>
      </c>
      <c r="C1083" s="239" t="s">
        <v>592</v>
      </c>
      <c r="D1083" s="239">
        <v>15000084</v>
      </c>
      <c r="E1083" s="239" t="s">
        <v>325</v>
      </c>
      <c r="F1083" s="240">
        <v>960</v>
      </c>
      <c r="G1083" s="239" t="s">
        <v>511</v>
      </c>
      <c r="H1083" s="239" t="s">
        <v>512</v>
      </c>
      <c r="I1083" s="239" t="s">
        <v>513</v>
      </c>
      <c r="J1083" s="239" t="s">
        <v>819</v>
      </c>
      <c r="K1083" s="241">
        <f t="shared" si="16"/>
        <v>22.483870967741936</v>
      </c>
      <c r="L1083" s="242">
        <v>46232</v>
      </c>
    </row>
    <row r="1084" spans="2:12" x14ac:dyDescent="0.3">
      <c r="B1084" s="238" t="s">
        <v>462</v>
      </c>
      <c r="C1084" s="239" t="s">
        <v>510</v>
      </c>
      <c r="D1084" s="239">
        <v>15000425</v>
      </c>
      <c r="E1084" s="239" t="s">
        <v>494</v>
      </c>
      <c r="F1084" s="240">
        <v>14400</v>
      </c>
      <c r="G1084" s="239" t="s">
        <v>511</v>
      </c>
      <c r="H1084" s="239" t="s">
        <v>512</v>
      </c>
      <c r="I1084" s="239" t="s">
        <v>513</v>
      </c>
      <c r="J1084" s="239" t="s">
        <v>731</v>
      </c>
      <c r="K1084" s="241">
        <f t="shared" si="16"/>
        <v>16.387096774193548</v>
      </c>
      <c r="L1084" s="242">
        <v>46043</v>
      </c>
    </row>
    <row r="1085" spans="2:12" x14ac:dyDescent="0.3">
      <c r="B1085" s="238" t="s">
        <v>462</v>
      </c>
      <c r="C1085" s="239" t="s">
        <v>510</v>
      </c>
      <c r="D1085" s="239">
        <v>15000013</v>
      </c>
      <c r="E1085" s="239" t="s">
        <v>480</v>
      </c>
      <c r="F1085" s="240">
        <v>3000</v>
      </c>
      <c r="G1085" s="239" t="s">
        <v>511</v>
      </c>
      <c r="H1085" s="239" t="s">
        <v>512</v>
      </c>
      <c r="I1085" s="239" t="s">
        <v>513</v>
      </c>
      <c r="J1085" s="239" t="s">
        <v>753</v>
      </c>
      <c r="K1085" s="241">
        <f t="shared" si="16"/>
        <v>22.129032258064516</v>
      </c>
      <c r="L1085" s="242">
        <v>46221</v>
      </c>
    </row>
    <row r="1086" spans="2:12" x14ac:dyDescent="0.3">
      <c r="B1086" s="238" t="s">
        <v>443</v>
      </c>
      <c r="C1086" s="239" t="s">
        <v>510</v>
      </c>
      <c r="D1086" s="239">
        <v>15000125</v>
      </c>
      <c r="E1086" s="239" t="s">
        <v>378</v>
      </c>
      <c r="F1086" s="240">
        <v>2250</v>
      </c>
      <c r="G1086" s="239" t="s">
        <v>511</v>
      </c>
      <c r="H1086" s="239" t="s">
        <v>512</v>
      </c>
      <c r="I1086" s="239" t="s">
        <v>513</v>
      </c>
      <c r="J1086" s="239" t="s">
        <v>705</v>
      </c>
      <c r="K1086" s="241">
        <f t="shared" si="16"/>
        <v>20.806451612903224</v>
      </c>
      <c r="L1086" s="242">
        <v>46180</v>
      </c>
    </row>
    <row r="1087" spans="2:12" x14ac:dyDescent="0.3">
      <c r="B1087" s="238" t="s">
        <v>443</v>
      </c>
      <c r="C1087" s="239" t="s">
        <v>510</v>
      </c>
      <c r="D1087" s="239">
        <v>15000125</v>
      </c>
      <c r="E1087" s="239" t="s">
        <v>378</v>
      </c>
      <c r="F1087" s="240">
        <v>2250</v>
      </c>
      <c r="G1087" s="239" t="s">
        <v>511</v>
      </c>
      <c r="H1087" s="239" t="s">
        <v>512</v>
      </c>
      <c r="I1087" s="239" t="s">
        <v>513</v>
      </c>
      <c r="J1087" s="239" t="s">
        <v>705</v>
      </c>
      <c r="K1087" s="241">
        <f t="shared" si="16"/>
        <v>20.806451612903224</v>
      </c>
      <c r="L1087" s="242">
        <v>46180</v>
      </c>
    </row>
    <row r="1088" spans="2:12" x14ac:dyDescent="0.3">
      <c r="B1088" s="238" t="s">
        <v>443</v>
      </c>
      <c r="C1088" s="239" t="s">
        <v>592</v>
      </c>
      <c r="D1088" s="239">
        <v>15000084</v>
      </c>
      <c r="E1088" s="239" t="s">
        <v>325</v>
      </c>
      <c r="F1088" s="240">
        <v>960</v>
      </c>
      <c r="G1088" s="239" t="s">
        <v>511</v>
      </c>
      <c r="H1088" s="239" t="s">
        <v>512</v>
      </c>
      <c r="I1088" s="239" t="s">
        <v>513</v>
      </c>
      <c r="J1088" s="239" t="s">
        <v>819</v>
      </c>
      <c r="K1088" s="241">
        <f t="shared" si="16"/>
        <v>22.483870967741936</v>
      </c>
      <c r="L1088" s="242">
        <v>46232</v>
      </c>
    </row>
    <row r="1089" spans="2:12" x14ac:dyDescent="0.3">
      <c r="B1089" s="238" t="s">
        <v>462</v>
      </c>
      <c r="C1089" s="239" t="s">
        <v>510</v>
      </c>
      <c r="D1089" s="239">
        <v>15000013</v>
      </c>
      <c r="E1089" s="239" t="s">
        <v>480</v>
      </c>
      <c r="F1089" s="240">
        <v>3000</v>
      </c>
      <c r="G1089" s="239" t="s">
        <v>511</v>
      </c>
      <c r="H1089" s="239" t="s">
        <v>512</v>
      </c>
      <c r="I1089" s="239" t="s">
        <v>513</v>
      </c>
      <c r="J1089" s="239" t="s">
        <v>721</v>
      </c>
      <c r="K1089" s="241">
        <f t="shared" si="16"/>
        <v>22.35483870967742</v>
      </c>
      <c r="L1089" s="242">
        <v>46228</v>
      </c>
    </row>
    <row r="1090" spans="2:12" x14ac:dyDescent="0.3">
      <c r="B1090" s="238" t="s">
        <v>443</v>
      </c>
      <c r="C1090" s="239" t="s">
        <v>510</v>
      </c>
      <c r="D1090" s="239">
        <v>15000090</v>
      </c>
      <c r="E1090" s="239" t="s">
        <v>338</v>
      </c>
      <c r="F1090" s="240">
        <v>1800</v>
      </c>
      <c r="G1090" s="239" t="s">
        <v>511</v>
      </c>
      <c r="H1090" s="239" t="s">
        <v>512</v>
      </c>
      <c r="I1090" s="239" t="s">
        <v>513</v>
      </c>
      <c r="J1090" s="239" t="s">
        <v>820</v>
      </c>
      <c r="K1090" s="241">
        <f t="shared" si="16"/>
        <v>21.64516129032258</v>
      </c>
      <c r="L1090" s="242">
        <v>46206</v>
      </c>
    </row>
    <row r="1091" spans="2:12" x14ac:dyDescent="0.3">
      <c r="B1091" s="238" t="s">
        <v>462</v>
      </c>
      <c r="C1091" s="239" t="s">
        <v>510</v>
      </c>
      <c r="D1091" s="239">
        <v>15000003</v>
      </c>
      <c r="E1091" s="239" t="s">
        <v>469</v>
      </c>
      <c r="F1091" s="240">
        <v>12600</v>
      </c>
      <c r="G1091" s="239" t="s">
        <v>511</v>
      </c>
      <c r="H1091" s="239" t="s">
        <v>512</v>
      </c>
      <c r="I1091" s="239" t="s">
        <v>513</v>
      </c>
      <c r="J1091" s="239" t="s">
        <v>671</v>
      </c>
      <c r="K1091" s="241">
        <f t="shared" si="16"/>
        <v>22.322580645161292</v>
      </c>
      <c r="L1091" s="242">
        <v>46227</v>
      </c>
    </row>
    <row r="1092" spans="2:12" x14ac:dyDescent="0.3">
      <c r="B1092" s="238" t="s">
        <v>462</v>
      </c>
      <c r="C1092" s="239" t="s">
        <v>510</v>
      </c>
      <c r="D1092" s="239">
        <v>15000021</v>
      </c>
      <c r="E1092" s="239" t="s">
        <v>484</v>
      </c>
      <c r="F1092" s="240">
        <v>3000</v>
      </c>
      <c r="G1092" s="239" t="s">
        <v>511</v>
      </c>
      <c r="H1092" s="239" t="s">
        <v>512</v>
      </c>
      <c r="I1092" s="239" t="s">
        <v>513</v>
      </c>
      <c r="J1092" s="239" t="s">
        <v>805</v>
      </c>
      <c r="K1092" s="241">
        <f t="shared" ref="K1092:K1155" si="17">(L1092-$L$1)/31</f>
        <v>20.677419354838708</v>
      </c>
      <c r="L1092" s="242">
        <v>46176</v>
      </c>
    </row>
    <row r="1093" spans="2:12" x14ac:dyDescent="0.3">
      <c r="B1093" s="238" t="s">
        <v>443</v>
      </c>
      <c r="C1093" s="239" t="s">
        <v>510</v>
      </c>
      <c r="D1093" s="239">
        <v>15000092</v>
      </c>
      <c r="E1093" s="239" t="s">
        <v>455</v>
      </c>
      <c r="F1093" s="240">
        <v>4000</v>
      </c>
      <c r="G1093" s="239" t="s">
        <v>511</v>
      </c>
      <c r="H1093" s="239" t="s">
        <v>512</v>
      </c>
      <c r="I1093" s="239" t="s">
        <v>513</v>
      </c>
      <c r="J1093" s="239" t="s">
        <v>781</v>
      </c>
      <c r="K1093" s="241">
        <f t="shared" si="17"/>
        <v>21.677419354838708</v>
      </c>
      <c r="L1093" s="242">
        <v>46207</v>
      </c>
    </row>
    <row r="1094" spans="2:12" x14ac:dyDescent="0.3">
      <c r="B1094" s="238" t="s">
        <v>443</v>
      </c>
      <c r="C1094" s="239" t="s">
        <v>592</v>
      </c>
      <c r="D1094" s="239">
        <v>15000084</v>
      </c>
      <c r="E1094" s="239" t="s">
        <v>325</v>
      </c>
      <c r="F1094" s="240">
        <v>624</v>
      </c>
      <c r="G1094" s="239" t="s">
        <v>511</v>
      </c>
      <c r="H1094" s="239" t="s">
        <v>512</v>
      </c>
      <c r="I1094" s="239" t="s">
        <v>513</v>
      </c>
      <c r="J1094" s="239" t="s">
        <v>819</v>
      </c>
      <c r="K1094" s="241">
        <f t="shared" si="17"/>
        <v>22.483870967741936</v>
      </c>
      <c r="L1094" s="242">
        <v>46232</v>
      </c>
    </row>
    <row r="1095" spans="2:12" x14ac:dyDescent="0.3">
      <c r="B1095" s="238" t="s">
        <v>443</v>
      </c>
      <c r="C1095" s="239" t="s">
        <v>592</v>
      </c>
      <c r="D1095" s="239">
        <v>15000084</v>
      </c>
      <c r="E1095" s="239" t="s">
        <v>325</v>
      </c>
      <c r="F1095" s="240">
        <v>960</v>
      </c>
      <c r="G1095" s="239" t="s">
        <v>511</v>
      </c>
      <c r="H1095" s="239" t="s">
        <v>512</v>
      </c>
      <c r="I1095" s="239" t="s">
        <v>513</v>
      </c>
      <c r="J1095" s="239" t="s">
        <v>788</v>
      </c>
      <c r="K1095" s="241">
        <f t="shared" si="17"/>
        <v>22.483870967741936</v>
      </c>
      <c r="L1095" s="242">
        <v>46232</v>
      </c>
    </row>
    <row r="1096" spans="2:12" x14ac:dyDescent="0.3">
      <c r="B1096" s="238" t="s">
        <v>462</v>
      </c>
      <c r="C1096" s="239" t="s">
        <v>510</v>
      </c>
      <c r="D1096" s="239">
        <v>15000013</v>
      </c>
      <c r="E1096" s="239" t="s">
        <v>480</v>
      </c>
      <c r="F1096" s="240">
        <v>3000</v>
      </c>
      <c r="G1096" s="239" t="s">
        <v>511</v>
      </c>
      <c r="H1096" s="239" t="s">
        <v>512</v>
      </c>
      <c r="I1096" s="239" t="s">
        <v>513</v>
      </c>
      <c r="J1096" s="239" t="s">
        <v>721</v>
      </c>
      <c r="K1096" s="241">
        <f t="shared" si="17"/>
        <v>22.35483870967742</v>
      </c>
      <c r="L1096" s="242">
        <v>46228</v>
      </c>
    </row>
    <row r="1097" spans="2:12" x14ac:dyDescent="0.3">
      <c r="B1097" s="238" t="s">
        <v>462</v>
      </c>
      <c r="C1097" s="239" t="s">
        <v>510</v>
      </c>
      <c r="D1097" s="239">
        <v>15000013</v>
      </c>
      <c r="E1097" s="239" t="s">
        <v>480</v>
      </c>
      <c r="F1097" s="240">
        <v>3000</v>
      </c>
      <c r="G1097" s="239" t="s">
        <v>511</v>
      </c>
      <c r="H1097" s="239" t="s">
        <v>512</v>
      </c>
      <c r="I1097" s="239" t="s">
        <v>513</v>
      </c>
      <c r="J1097" s="239" t="s">
        <v>753</v>
      </c>
      <c r="K1097" s="241">
        <f t="shared" si="17"/>
        <v>22.129032258064516</v>
      </c>
      <c r="L1097" s="242">
        <v>46221</v>
      </c>
    </row>
    <row r="1098" spans="2:12" x14ac:dyDescent="0.3">
      <c r="B1098" s="238" t="s">
        <v>462</v>
      </c>
      <c r="C1098" s="239" t="s">
        <v>510</v>
      </c>
      <c r="D1098" s="239">
        <v>15000425</v>
      </c>
      <c r="E1098" s="239" t="s">
        <v>494</v>
      </c>
      <c r="F1098" s="240">
        <v>14400</v>
      </c>
      <c r="G1098" s="239" t="s">
        <v>511</v>
      </c>
      <c r="H1098" s="239" t="s">
        <v>512</v>
      </c>
      <c r="I1098" s="239" t="s">
        <v>513</v>
      </c>
      <c r="J1098" s="239" t="s">
        <v>654</v>
      </c>
      <c r="K1098" s="241">
        <f t="shared" si="17"/>
        <v>16.93548387096774</v>
      </c>
      <c r="L1098" s="242">
        <v>46060</v>
      </c>
    </row>
    <row r="1099" spans="2:12" x14ac:dyDescent="0.3">
      <c r="B1099" s="238" t="s">
        <v>462</v>
      </c>
      <c r="C1099" s="239" t="s">
        <v>510</v>
      </c>
      <c r="D1099" s="239">
        <v>15000014</v>
      </c>
      <c r="E1099" s="239" t="s">
        <v>481</v>
      </c>
      <c r="F1099" s="240">
        <v>2450</v>
      </c>
      <c r="G1099" s="239" t="s">
        <v>511</v>
      </c>
      <c r="H1099" s="239" t="s">
        <v>512</v>
      </c>
      <c r="I1099" s="239" t="s">
        <v>513</v>
      </c>
      <c r="J1099" s="239" t="s">
        <v>673</v>
      </c>
      <c r="K1099" s="241">
        <f t="shared" si="17"/>
        <v>21.838709677419356</v>
      </c>
      <c r="L1099" s="242">
        <v>46212</v>
      </c>
    </row>
    <row r="1100" spans="2:12" x14ac:dyDescent="0.3">
      <c r="B1100" s="238" t="s">
        <v>462</v>
      </c>
      <c r="C1100" s="239" t="s">
        <v>510</v>
      </c>
      <c r="D1100" s="239">
        <v>15000013</v>
      </c>
      <c r="E1100" s="239" t="s">
        <v>480</v>
      </c>
      <c r="F1100" s="240">
        <v>3000</v>
      </c>
      <c r="G1100" s="239" t="s">
        <v>511</v>
      </c>
      <c r="H1100" s="239" t="s">
        <v>512</v>
      </c>
      <c r="I1100" s="239" t="s">
        <v>513</v>
      </c>
      <c r="J1100" s="239" t="s">
        <v>753</v>
      </c>
      <c r="K1100" s="241">
        <f t="shared" si="17"/>
        <v>22.129032258064516</v>
      </c>
      <c r="L1100" s="242">
        <v>46221</v>
      </c>
    </row>
    <row r="1101" spans="2:12" x14ac:dyDescent="0.3">
      <c r="B1101" s="238" t="s">
        <v>443</v>
      </c>
      <c r="C1101" s="239" t="s">
        <v>510</v>
      </c>
      <c r="D1101" s="239">
        <v>15000092</v>
      </c>
      <c r="E1101" s="239" t="s">
        <v>455</v>
      </c>
      <c r="F1101" s="240">
        <v>4000</v>
      </c>
      <c r="G1101" s="239" t="s">
        <v>511</v>
      </c>
      <c r="H1101" s="239" t="s">
        <v>512</v>
      </c>
      <c r="I1101" s="239" t="s">
        <v>513</v>
      </c>
      <c r="J1101" s="239" t="s">
        <v>746</v>
      </c>
      <c r="K1101" s="241">
        <f t="shared" si="17"/>
        <v>21.677419354838708</v>
      </c>
      <c r="L1101" s="242">
        <v>46207</v>
      </c>
    </row>
    <row r="1102" spans="2:12" x14ac:dyDescent="0.3">
      <c r="B1102" s="238" t="s">
        <v>462</v>
      </c>
      <c r="C1102" s="239" t="s">
        <v>510</v>
      </c>
      <c r="D1102" s="239">
        <v>15000003</v>
      </c>
      <c r="E1102" s="239" t="s">
        <v>469</v>
      </c>
      <c r="F1102" s="240">
        <v>12600</v>
      </c>
      <c r="G1102" s="239" t="s">
        <v>511</v>
      </c>
      <c r="H1102" s="239" t="s">
        <v>512</v>
      </c>
      <c r="I1102" s="239" t="s">
        <v>513</v>
      </c>
      <c r="J1102" s="239" t="s">
        <v>671</v>
      </c>
      <c r="K1102" s="241">
        <f t="shared" si="17"/>
        <v>22.322580645161292</v>
      </c>
      <c r="L1102" s="242">
        <v>46227</v>
      </c>
    </row>
    <row r="1103" spans="2:12" x14ac:dyDescent="0.3">
      <c r="B1103" s="238" t="s">
        <v>462</v>
      </c>
      <c r="C1103" s="239" t="s">
        <v>510</v>
      </c>
      <c r="D1103" s="239">
        <v>15000040</v>
      </c>
      <c r="E1103" s="239" t="s">
        <v>470</v>
      </c>
      <c r="F1103" s="240">
        <v>3000</v>
      </c>
      <c r="G1103" s="239" t="s">
        <v>511</v>
      </c>
      <c r="H1103" s="239" t="s">
        <v>512</v>
      </c>
      <c r="I1103" s="239" t="s">
        <v>513</v>
      </c>
      <c r="J1103" s="239" t="s">
        <v>769</v>
      </c>
      <c r="K1103" s="241">
        <f t="shared" si="17"/>
        <v>20.451612903225808</v>
      </c>
      <c r="L1103" s="242">
        <v>46169</v>
      </c>
    </row>
    <row r="1104" spans="2:12" x14ac:dyDescent="0.3">
      <c r="B1104" s="238" t="s">
        <v>462</v>
      </c>
      <c r="C1104" s="239" t="s">
        <v>510</v>
      </c>
      <c r="D1104" s="239">
        <v>15000037</v>
      </c>
      <c r="E1104" s="239" t="s">
        <v>465</v>
      </c>
      <c r="F1104" s="240">
        <v>2950</v>
      </c>
      <c r="G1104" s="239" t="s">
        <v>511</v>
      </c>
      <c r="H1104" s="239" t="s">
        <v>512</v>
      </c>
      <c r="I1104" s="239" t="s">
        <v>513</v>
      </c>
      <c r="J1104" s="239" t="s">
        <v>821</v>
      </c>
      <c r="K1104" s="241">
        <f t="shared" si="17"/>
        <v>12.129032258064516</v>
      </c>
      <c r="L1104" s="242">
        <v>45911</v>
      </c>
    </row>
    <row r="1105" spans="2:12" x14ac:dyDescent="0.3">
      <c r="B1105" s="238" t="s">
        <v>443</v>
      </c>
      <c r="C1105" s="239" t="s">
        <v>510</v>
      </c>
      <c r="D1105" s="239">
        <v>15000117</v>
      </c>
      <c r="E1105" s="239" t="s">
        <v>311</v>
      </c>
      <c r="F1105" s="240">
        <v>7200</v>
      </c>
      <c r="G1105" s="239" t="s">
        <v>511</v>
      </c>
      <c r="H1105" s="239" t="s">
        <v>512</v>
      </c>
      <c r="I1105" s="239" t="s">
        <v>513</v>
      </c>
      <c r="J1105" s="239" t="s">
        <v>813</v>
      </c>
      <c r="K1105" s="241">
        <f t="shared" si="17"/>
        <v>22.032258064516128</v>
      </c>
      <c r="L1105" s="242">
        <v>46218</v>
      </c>
    </row>
    <row r="1106" spans="2:12" x14ac:dyDescent="0.3">
      <c r="B1106" s="238" t="s">
        <v>462</v>
      </c>
      <c r="C1106" s="239" t="s">
        <v>510</v>
      </c>
      <c r="D1106" s="239">
        <v>15000013</v>
      </c>
      <c r="E1106" s="239" t="s">
        <v>480</v>
      </c>
      <c r="F1106" s="240">
        <v>3000</v>
      </c>
      <c r="G1106" s="239" t="s">
        <v>511</v>
      </c>
      <c r="H1106" s="239" t="s">
        <v>512</v>
      </c>
      <c r="I1106" s="239" t="s">
        <v>513</v>
      </c>
      <c r="J1106" s="239" t="s">
        <v>754</v>
      </c>
      <c r="K1106" s="241">
        <f t="shared" si="17"/>
        <v>22.129032258064516</v>
      </c>
      <c r="L1106" s="242">
        <v>46221</v>
      </c>
    </row>
    <row r="1107" spans="2:12" x14ac:dyDescent="0.3">
      <c r="B1107" s="238" t="s">
        <v>443</v>
      </c>
      <c r="C1107" s="239" t="s">
        <v>510</v>
      </c>
      <c r="D1107" s="239">
        <v>15000092</v>
      </c>
      <c r="E1107" s="239" t="s">
        <v>455</v>
      </c>
      <c r="F1107" s="240">
        <v>4000</v>
      </c>
      <c r="G1107" s="239" t="s">
        <v>511</v>
      </c>
      <c r="H1107" s="239" t="s">
        <v>512</v>
      </c>
      <c r="I1107" s="239" t="s">
        <v>513</v>
      </c>
      <c r="J1107" s="239" t="s">
        <v>669</v>
      </c>
      <c r="K1107" s="241">
        <f t="shared" si="17"/>
        <v>20.06451612903226</v>
      </c>
      <c r="L1107" s="242">
        <v>46157</v>
      </c>
    </row>
    <row r="1108" spans="2:12" x14ac:dyDescent="0.3">
      <c r="B1108" s="238" t="s">
        <v>462</v>
      </c>
      <c r="C1108" s="239" t="s">
        <v>510</v>
      </c>
      <c r="D1108" s="239">
        <v>15000021</v>
      </c>
      <c r="E1108" s="239" t="s">
        <v>484</v>
      </c>
      <c r="F1108" s="240">
        <v>3000</v>
      </c>
      <c r="G1108" s="239" t="s">
        <v>511</v>
      </c>
      <c r="H1108" s="239" t="s">
        <v>512</v>
      </c>
      <c r="I1108" s="239" t="s">
        <v>513</v>
      </c>
      <c r="J1108" s="239" t="s">
        <v>789</v>
      </c>
      <c r="K1108" s="241">
        <f t="shared" si="17"/>
        <v>20.677419354838708</v>
      </c>
      <c r="L1108" s="242">
        <v>46176</v>
      </c>
    </row>
    <row r="1109" spans="2:12" x14ac:dyDescent="0.3">
      <c r="B1109" s="238" t="s">
        <v>443</v>
      </c>
      <c r="C1109" s="239" t="s">
        <v>510</v>
      </c>
      <c r="D1109" s="239">
        <v>15000086</v>
      </c>
      <c r="E1109" s="239" t="s">
        <v>333</v>
      </c>
      <c r="F1109" s="240">
        <v>2250</v>
      </c>
      <c r="G1109" s="239" t="s">
        <v>511</v>
      </c>
      <c r="H1109" s="239" t="s">
        <v>512</v>
      </c>
      <c r="I1109" s="239" t="s">
        <v>513</v>
      </c>
      <c r="J1109" s="239" t="s">
        <v>678</v>
      </c>
      <c r="K1109" s="241">
        <f t="shared" si="17"/>
        <v>19.64516129032258</v>
      </c>
      <c r="L1109" s="242">
        <v>46144</v>
      </c>
    </row>
    <row r="1110" spans="2:12" x14ac:dyDescent="0.3">
      <c r="B1110" s="238" t="s">
        <v>443</v>
      </c>
      <c r="C1110" s="239" t="s">
        <v>510</v>
      </c>
      <c r="D1110" s="239">
        <v>15000090</v>
      </c>
      <c r="E1110" s="239" t="s">
        <v>338</v>
      </c>
      <c r="F1110" s="240">
        <v>1750</v>
      </c>
      <c r="G1110" s="239" t="s">
        <v>511</v>
      </c>
      <c r="H1110" s="239" t="s">
        <v>512</v>
      </c>
      <c r="I1110" s="239" t="s">
        <v>513</v>
      </c>
      <c r="J1110" s="239" t="s">
        <v>820</v>
      </c>
      <c r="K1110" s="241">
        <f t="shared" si="17"/>
        <v>21.64516129032258</v>
      </c>
      <c r="L1110" s="242">
        <v>46206</v>
      </c>
    </row>
    <row r="1111" spans="2:12" x14ac:dyDescent="0.3">
      <c r="B1111" s="238" t="s">
        <v>462</v>
      </c>
      <c r="C1111" s="239" t="s">
        <v>510</v>
      </c>
      <c r="D1111" s="239">
        <v>15000425</v>
      </c>
      <c r="E1111" s="239" t="s">
        <v>494</v>
      </c>
      <c r="F1111" s="240">
        <v>2800</v>
      </c>
      <c r="G1111" s="239" t="s">
        <v>511</v>
      </c>
      <c r="H1111" s="239" t="s">
        <v>512</v>
      </c>
      <c r="I1111" s="239" t="s">
        <v>513</v>
      </c>
      <c r="J1111" s="239" t="s">
        <v>822</v>
      </c>
      <c r="K1111" s="241">
        <f t="shared" si="17"/>
        <v>13.290322580645162</v>
      </c>
      <c r="L1111" s="242">
        <v>45947</v>
      </c>
    </row>
    <row r="1112" spans="2:12" x14ac:dyDescent="0.3">
      <c r="B1112" s="238" t="s">
        <v>443</v>
      </c>
      <c r="C1112" s="239" t="s">
        <v>510</v>
      </c>
      <c r="D1112" s="239">
        <v>15000375</v>
      </c>
      <c r="E1112" s="239" t="s">
        <v>360</v>
      </c>
      <c r="F1112" s="240">
        <v>950</v>
      </c>
      <c r="G1112" s="239" t="s">
        <v>511</v>
      </c>
      <c r="H1112" s="239" t="s">
        <v>512</v>
      </c>
      <c r="I1112" s="239" t="s">
        <v>513</v>
      </c>
      <c r="J1112" s="239" t="s">
        <v>792</v>
      </c>
      <c r="K1112" s="241">
        <f t="shared" si="17"/>
        <v>21.677419354838708</v>
      </c>
      <c r="L1112" s="242">
        <v>46207</v>
      </c>
    </row>
    <row r="1113" spans="2:12" x14ac:dyDescent="0.3">
      <c r="B1113" s="238" t="s">
        <v>443</v>
      </c>
      <c r="C1113" s="239" t="s">
        <v>510</v>
      </c>
      <c r="D1113" s="239">
        <v>15000321</v>
      </c>
      <c r="E1113" s="239" t="s">
        <v>404</v>
      </c>
      <c r="F1113" s="240">
        <v>1440</v>
      </c>
      <c r="G1113" s="239" t="s">
        <v>511</v>
      </c>
      <c r="H1113" s="239" t="s">
        <v>512</v>
      </c>
      <c r="I1113" s="239" t="s">
        <v>513</v>
      </c>
      <c r="J1113" s="239" t="s">
        <v>823</v>
      </c>
      <c r="K1113" s="241">
        <f t="shared" si="17"/>
        <v>21.64516129032258</v>
      </c>
      <c r="L1113" s="242">
        <v>46206</v>
      </c>
    </row>
    <row r="1114" spans="2:12" x14ac:dyDescent="0.3">
      <c r="B1114" s="238" t="s">
        <v>443</v>
      </c>
      <c r="C1114" s="239" t="s">
        <v>510</v>
      </c>
      <c r="D1114" s="239">
        <v>15000320</v>
      </c>
      <c r="E1114" s="239" t="s">
        <v>403</v>
      </c>
      <c r="F1114" s="240">
        <v>1440</v>
      </c>
      <c r="G1114" s="239" t="s">
        <v>511</v>
      </c>
      <c r="H1114" s="239" t="s">
        <v>512</v>
      </c>
      <c r="I1114" s="239" t="s">
        <v>513</v>
      </c>
      <c r="J1114" s="239" t="s">
        <v>704</v>
      </c>
      <c r="K1114" s="241">
        <f t="shared" si="17"/>
        <v>21.419354838709676</v>
      </c>
      <c r="L1114" s="242">
        <v>46199</v>
      </c>
    </row>
    <row r="1115" spans="2:12" x14ac:dyDescent="0.3">
      <c r="B1115" s="238" t="s">
        <v>443</v>
      </c>
      <c r="C1115" s="239" t="s">
        <v>510</v>
      </c>
      <c r="D1115" s="239">
        <v>15000084</v>
      </c>
      <c r="E1115" s="239" t="s">
        <v>325</v>
      </c>
      <c r="F1115" s="240">
        <v>960</v>
      </c>
      <c r="G1115" s="239" t="s">
        <v>511</v>
      </c>
      <c r="H1115" s="239" t="s">
        <v>512</v>
      </c>
      <c r="I1115" s="239" t="s">
        <v>513</v>
      </c>
      <c r="J1115" s="239" t="s">
        <v>696</v>
      </c>
      <c r="K1115" s="241">
        <f t="shared" si="17"/>
        <v>22.483870967741936</v>
      </c>
      <c r="L1115" s="242">
        <v>46232</v>
      </c>
    </row>
    <row r="1116" spans="2:12" x14ac:dyDescent="0.3">
      <c r="B1116" s="238" t="s">
        <v>443</v>
      </c>
      <c r="C1116" s="239" t="s">
        <v>510</v>
      </c>
      <c r="D1116" s="239">
        <v>15000084</v>
      </c>
      <c r="E1116" s="239" t="s">
        <v>325</v>
      </c>
      <c r="F1116" s="240">
        <v>360</v>
      </c>
      <c r="G1116" s="239" t="s">
        <v>511</v>
      </c>
      <c r="H1116" s="239" t="s">
        <v>512</v>
      </c>
      <c r="I1116" s="239" t="s">
        <v>513</v>
      </c>
      <c r="J1116" s="239" t="s">
        <v>696</v>
      </c>
      <c r="K1116" s="241">
        <f t="shared" si="17"/>
        <v>22.483870967741936</v>
      </c>
      <c r="L1116" s="242">
        <v>46232</v>
      </c>
    </row>
    <row r="1117" spans="2:12" x14ac:dyDescent="0.3">
      <c r="B1117" s="238" t="s">
        <v>443</v>
      </c>
      <c r="C1117" s="239" t="s">
        <v>510</v>
      </c>
      <c r="D1117" s="239">
        <v>15000392</v>
      </c>
      <c r="E1117" s="239" t="s">
        <v>430</v>
      </c>
      <c r="F1117" s="240">
        <v>5400</v>
      </c>
      <c r="G1117" s="239" t="s">
        <v>511</v>
      </c>
      <c r="H1117" s="239" t="s">
        <v>512</v>
      </c>
      <c r="I1117" s="239" t="s">
        <v>513</v>
      </c>
      <c r="J1117" s="239" t="s">
        <v>747</v>
      </c>
      <c r="K1117" s="241">
        <f t="shared" si="17"/>
        <v>22.322580645161292</v>
      </c>
      <c r="L1117" s="242">
        <v>46227</v>
      </c>
    </row>
    <row r="1118" spans="2:12" x14ac:dyDescent="0.3">
      <c r="B1118" s="238" t="s">
        <v>443</v>
      </c>
      <c r="C1118" s="239" t="s">
        <v>510</v>
      </c>
      <c r="D1118" s="239">
        <v>15000117</v>
      </c>
      <c r="E1118" s="239" t="s">
        <v>311</v>
      </c>
      <c r="F1118" s="240">
        <v>7200</v>
      </c>
      <c r="G1118" s="239" t="s">
        <v>511</v>
      </c>
      <c r="H1118" s="239" t="s">
        <v>512</v>
      </c>
      <c r="I1118" s="239" t="s">
        <v>513</v>
      </c>
      <c r="J1118" s="239" t="s">
        <v>813</v>
      </c>
      <c r="K1118" s="241">
        <f t="shared" si="17"/>
        <v>22.032258064516128</v>
      </c>
      <c r="L1118" s="242">
        <v>46218</v>
      </c>
    </row>
    <row r="1119" spans="2:12" x14ac:dyDescent="0.3">
      <c r="B1119" s="238" t="s">
        <v>443</v>
      </c>
      <c r="C1119" s="239" t="s">
        <v>510</v>
      </c>
      <c r="D1119" s="239">
        <v>15000094</v>
      </c>
      <c r="E1119" s="239" t="s">
        <v>345</v>
      </c>
      <c r="F1119" s="240">
        <v>11520</v>
      </c>
      <c r="G1119" s="239" t="s">
        <v>511</v>
      </c>
      <c r="H1119" s="239" t="s">
        <v>512</v>
      </c>
      <c r="I1119" s="239" t="s">
        <v>513</v>
      </c>
      <c r="J1119" s="239" t="s">
        <v>684</v>
      </c>
      <c r="K1119" s="241">
        <f t="shared" si="17"/>
        <v>22.483870967741936</v>
      </c>
      <c r="L1119" s="242">
        <v>46232</v>
      </c>
    </row>
    <row r="1120" spans="2:12" x14ac:dyDescent="0.3">
      <c r="B1120" s="238" t="s">
        <v>462</v>
      </c>
      <c r="C1120" s="239" t="s">
        <v>510</v>
      </c>
      <c r="D1120" s="239">
        <v>15000021</v>
      </c>
      <c r="E1120" s="239" t="s">
        <v>484</v>
      </c>
      <c r="F1120" s="240">
        <v>3000</v>
      </c>
      <c r="G1120" s="239" t="s">
        <v>511</v>
      </c>
      <c r="H1120" s="239" t="s">
        <v>512</v>
      </c>
      <c r="I1120" s="239" t="s">
        <v>513</v>
      </c>
      <c r="J1120" s="239" t="s">
        <v>801</v>
      </c>
      <c r="K1120" s="241">
        <f t="shared" si="17"/>
        <v>21.64516129032258</v>
      </c>
      <c r="L1120" s="242">
        <v>46206</v>
      </c>
    </row>
    <row r="1121" spans="2:12" x14ac:dyDescent="0.3">
      <c r="B1121" s="238" t="s">
        <v>462</v>
      </c>
      <c r="C1121" s="239" t="s">
        <v>510</v>
      </c>
      <c r="D1121" s="239">
        <v>15000425</v>
      </c>
      <c r="E1121" s="239" t="s">
        <v>494</v>
      </c>
      <c r="F1121" s="240">
        <v>14400</v>
      </c>
      <c r="G1121" s="239" t="s">
        <v>511</v>
      </c>
      <c r="H1121" s="239" t="s">
        <v>512</v>
      </c>
      <c r="I1121" s="239" t="s">
        <v>513</v>
      </c>
      <c r="J1121" s="239" t="s">
        <v>824</v>
      </c>
      <c r="K1121" s="241">
        <f t="shared" si="17"/>
        <v>22.35483870967742</v>
      </c>
      <c r="L1121" s="242">
        <v>46228</v>
      </c>
    </row>
    <row r="1122" spans="2:12" x14ac:dyDescent="0.3">
      <c r="B1122" s="238" t="s">
        <v>443</v>
      </c>
      <c r="C1122" s="239" t="s">
        <v>510</v>
      </c>
      <c r="D1122" s="239">
        <v>15000429</v>
      </c>
      <c r="E1122" s="239" t="s">
        <v>426</v>
      </c>
      <c r="F1122" s="240">
        <v>7200</v>
      </c>
      <c r="G1122" s="239" t="s">
        <v>511</v>
      </c>
      <c r="H1122" s="239" t="s">
        <v>512</v>
      </c>
      <c r="I1122" s="239" t="s">
        <v>513</v>
      </c>
      <c r="J1122" s="239" t="s">
        <v>701</v>
      </c>
      <c r="K1122" s="241">
        <f t="shared" si="17"/>
        <v>22.322580645161292</v>
      </c>
      <c r="L1122" s="242">
        <v>46227</v>
      </c>
    </row>
    <row r="1123" spans="2:12" x14ac:dyDescent="0.3">
      <c r="B1123" s="238" t="s">
        <v>443</v>
      </c>
      <c r="C1123" s="239" t="s">
        <v>510</v>
      </c>
      <c r="D1123" s="239">
        <v>15000125</v>
      </c>
      <c r="E1123" s="239" t="s">
        <v>378</v>
      </c>
      <c r="F1123" s="240">
        <v>2250</v>
      </c>
      <c r="G1123" s="239" t="s">
        <v>511</v>
      </c>
      <c r="H1123" s="239" t="s">
        <v>512</v>
      </c>
      <c r="I1123" s="239" t="s">
        <v>513</v>
      </c>
      <c r="J1123" s="239" t="s">
        <v>705</v>
      </c>
      <c r="K1123" s="241">
        <f t="shared" si="17"/>
        <v>20.806451612903224</v>
      </c>
      <c r="L1123" s="242">
        <v>46180</v>
      </c>
    </row>
    <row r="1124" spans="2:12" x14ac:dyDescent="0.3">
      <c r="B1124" s="238" t="s">
        <v>443</v>
      </c>
      <c r="C1124" s="239" t="s">
        <v>510</v>
      </c>
      <c r="D1124" s="239">
        <v>15000277</v>
      </c>
      <c r="E1124" s="239" t="s">
        <v>293</v>
      </c>
      <c r="F1124" s="240">
        <v>8400</v>
      </c>
      <c r="G1124" s="239" t="s">
        <v>511</v>
      </c>
      <c r="H1124" s="239" t="s">
        <v>512</v>
      </c>
      <c r="I1124" s="239" t="s">
        <v>513</v>
      </c>
      <c r="J1124" s="239" t="s">
        <v>825</v>
      </c>
      <c r="K1124" s="241">
        <f t="shared" si="17"/>
        <v>22.483870967741936</v>
      </c>
      <c r="L1124" s="242">
        <v>46232</v>
      </c>
    </row>
    <row r="1125" spans="2:12" x14ac:dyDescent="0.3">
      <c r="B1125" s="238" t="s">
        <v>462</v>
      </c>
      <c r="C1125" s="239" t="s">
        <v>510</v>
      </c>
      <c r="D1125" s="239">
        <v>15000013</v>
      </c>
      <c r="E1125" s="239" t="s">
        <v>480</v>
      </c>
      <c r="F1125" s="240">
        <v>3000</v>
      </c>
      <c r="G1125" s="239" t="s">
        <v>511</v>
      </c>
      <c r="H1125" s="239" t="s">
        <v>512</v>
      </c>
      <c r="I1125" s="239" t="s">
        <v>513</v>
      </c>
      <c r="J1125" s="239" t="s">
        <v>763</v>
      </c>
      <c r="K1125" s="241">
        <f t="shared" si="17"/>
        <v>22.129032258064516</v>
      </c>
      <c r="L1125" s="242">
        <v>46221</v>
      </c>
    </row>
    <row r="1126" spans="2:12" x14ac:dyDescent="0.3">
      <c r="B1126" s="238" t="s">
        <v>443</v>
      </c>
      <c r="C1126" s="239" t="s">
        <v>510</v>
      </c>
      <c r="D1126" s="239">
        <v>15000426</v>
      </c>
      <c r="E1126" s="239" t="s">
        <v>424</v>
      </c>
      <c r="F1126" s="240">
        <v>3000</v>
      </c>
      <c r="G1126" s="239" t="s">
        <v>511</v>
      </c>
      <c r="H1126" s="239" t="s">
        <v>512</v>
      </c>
      <c r="I1126" s="239" t="s">
        <v>513</v>
      </c>
      <c r="J1126" s="239" t="s">
        <v>685</v>
      </c>
      <c r="K1126" s="241">
        <f t="shared" si="17"/>
        <v>21.419354838709676</v>
      </c>
      <c r="L1126" s="242">
        <v>46199</v>
      </c>
    </row>
    <row r="1127" spans="2:12" x14ac:dyDescent="0.3">
      <c r="B1127" s="238" t="s">
        <v>462</v>
      </c>
      <c r="C1127" s="239" t="s">
        <v>510</v>
      </c>
      <c r="D1127" s="239">
        <v>15000003</v>
      </c>
      <c r="E1127" s="239" t="s">
        <v>469</v>
      </c>
      <c r="F1127" s="240">
        <v>12600</v>
      </c>
      <c r="G1127" s="239" t="s">
        <v>511</v>
      </c>
      <c r="H1127" s="239" t="s">
        <v>512</v>
      </c>
      <c r="I1127" s="239" t="s">
        <v>513</v>
      </c>
      <c r="J1127" s="239" t="s">
        <v>690</v>
      </c>
      <c r="K1127" s="241">
        <f t="shared" si="17"/>
        <v>22.322580645161292</v>
      </c>
      <c r="L1127" s="242">
        <v>46227</v>
      </c>
    </row>
    <row r="1128" spans="2:12" x14ac:dyDescent="0.3">
      <c r="B1128" s="238" t="s">
        <v>443</v>
      </c>
      <c r="C1128" s="239" t="s">
        <v>510</v>
      </c>
      <c r="D1128" s="239">
        <v>15000095</v>
      </c>
      <c r="E1128" s="239" t="s">
        <v>346</v>
      </c>
      <c r="F1128" s="240">
        <v>7200</v>
      </c>
      <c r="G1128" s="239" t="s">
        <v>511</v>
      </c>
      <c r="H1128" s="239" t="s">
        <v>512</v>
      </c>
      <c r="I1128" s="239" t="s">
        <v>513</v>
      </c>
      <c r="J1128" s="239" t="s">
        <v>707</v>
      </c>
      <c r="K1128" s="241">
        <f t="shared" si="17"/>
        <v>22.096774193548388</v>
      </c>
      <c r="L1128" s="242">
        <v>46220</v>
      </c>
    </row>
    <row r="1129" spans="2:12" x14ac:dyDescent="0.3">
      <c r="B1129" s="238" t="s">
        <v>443</v>
      </c>
      <c r="C1129" s="239" t="s">
        <v>510</v>
      </c>
      <c r="D1129" s="239">
        <v>15000094</v>
      </c>
      <c r="E1129" s="239" t="s">
        <v>345</v>
      </c>
      <c r="F1129" s="240">
        <v>11520</v>
      </c>
      <c r="G1129" s="239" t="s">
        <v>511</v>
      </c>
      <c r="H1129" s="239" t="s">
        <v>512</v>
      </c>
      <c r="I1129" s="239" t="s">
        <v>513</v>
      </c>
      <c r="J1129" s="239" t="s">
        <v>677</v>
      </c>
      <c r="K1129" s="241">
        <f t="shared" si="17"/>
        <v>22.35483870967742</v>
      </c>
      <c r="L1129" s="242">
        <v>46228</v>
      </c>
    </row>
    <row r="1130" spans="2:12" x14ac:dyDescent="0.3">
      <c r="B1130" s="238" t="s">
        <v>462</v>
      </c>
      <c r="C1130" s="239" t="s">
        <v>510</v>
      </c>
      <c r="D1130" s="239">
        <v>15000039</v>
      </c>
      <c r="E1130" s="239" t="s">
        <v>473</v>
      </c>
      <c r="F1130" s="240">
        <v>24000</v>
      </c>
      <c r="G1130" s="239" t="s">
        <v>511</v>
      </c>
      <c r="H1130" s="239" t="s">
        <v>512</v>
      </c>
      <c r="I1130" s="239" t="s">
        <v>513</v>
      </c>
      <c r="J1130" s="239" t="s">
        <v>826</v>
      </c>
      <c r="K1130" s="241">
        <f t="shared" si="17"/>
        <v>21.93548387096774</v>
      </c>
      <c r="L1130" s="242">
        <v>46215</v>
      </c>
    </row>
    <row r="1131" spans="2:12" x14ac:dyDescent="0.3">
      <c r="B1131" s="238" t="s">
        <v>443</v>
      </c>
      <c r="C1131" s="239" t="s">
        <v>510</v>
      </c>
      <c r="D1131" s="239">
        <v>15000117</v>
      </c>
      <c r="E1131" s="239" t="s">
        <v>311</v>
      </c>
      <c r="F1131" s="240">
        <v>7200</v>
      </c>
      <c r="G1131" s="239" t="s">
        <v>511</v>
      </c>
      <c r="H1131" s="239" t="s">
        <v>512</v>
      </c>
      <c r="I1131" s="239" t="s">
        <v>513</v>
      </c>
      <c r="J1131" s="239" t="s">
        <v>813</v>
      </c>
      <c r="K1131" s="241">
        <f t="shared" si="17"/>
        <v>22.032258064516128</v>
      </c>
      <c r="L1131" s="242">
        <v>46218</v>
      </c>
    </row>
    <row r="1132" spans="2:12" x14ac:dyDescent="0.3">
      <c r="B1132" s="238" t="s">
        <v>443</v>
      </c>
      <c r="C1132" s="239" t="s">
        <v>510</v>
      </c>
      <c r="D1132" s="239">
        <v>15000094</v>
      </c>
      <c r="E1132" s="239" t="s">
        <v>345</v>
      </c>
      <c r="F1132" s="240">
        <v>9120</v>
      </c>
      <c r="G1132" s="239" t="s">
        <v>511</v>
      </c>
      <c r="H1132" s="239" t="s">
        <v>512</v>
      </c>
      <c r="I1132" s="239" t="s">
        <v>513</v>
      </c>
      <c r="J1132" s="239" t="s">
        <v>677</v>
      </c>
      <c r="K1132" s="241">
        <f t="shared" si="17"/>
        <v>22.35483870967742</v>
      </c>
      <c r="L1132" s="242">
        <v>46228</v>
      </c>
    </row>
    <row r="1133" spans="2:12" x14ac:dyDescent="0.3">
      <c r="B1133" s="238" t="s">
        <v>443</v>
      </c>
      <c r="C1133" s="239" t="s">
        <v>510</v>
      </c>
      <c r="D1133" s="239">
        <v>15000320</v>
      </c>
      <c r="E1133" s="239" t="s">
        <v>403</v>
      </c>
      <c r="F1133" s="240">
        <v>864</v>
      </c>
      <c r="G1133" s="239" t="s">
        <v>511</v>
      </c>
      <c r="H1133" s="239" t="s">
        <v>512</v>
      </c>
      <c r="I1133" s="239" t="s">
        <v>513</v>
      </c>
      <c r="J1133" s="239" t="s">
        <v>730</v>
      </c>
      <c r="K1133" s="241">
        <f t="shared" si="17"/>
        <v>22.129032258064516</v>
      </c>
      <c r="L1133" s="242">
        <v>46221</v>
      </c>
    </row>
    <row r="1134" spans="2:12" x14ac:dyDescent="0.3">
      <c r="B1134" s="238" t="s">
        <v>443</v>
      </c>
      <c r="C1134" s="239" t="s">
        <v>510</v>
      </c>
      <c r="D1134" s="239">
        <v>15000092</v>
      </c>
      <c r="E1134" s="239" t="s">
        <v>455</v>
      </c>
      <c r="F1134" s="240">
        <v>4000</v>
      </c>
      <c r="G1134" s="239" t="s">
        <v>511</v>
      </c>
      <c r="H1134" s="239" t="s">
        <v>512</v>
      </c>
      <c r="I1134" s="239" t="s">
        <v>513</v>
      </c>
      <c r="J1134" s="239" t="s">
        <v>686</v>
      </c>
      <c r="K1134" s="241">
        <f t="shared" si="17"/>
        <v>20.06451612903226</v>
      </c>
      <c r="L1134" s="242">
        <v>46157</v>
      </c>
    </row>
    <row r="1135" spans="2:12" x14ac:dyDescent="0.3">
      <c r="B1135" s="238" t="s">
        <v>443</v>
      </c>
      <c r="C1135" s="239" t="s">
        <v>510</v>
      </c>
      <c r="D1135" s="239">
        <v>15000135</v>
      </c>
      <c r="E1135" s="239" t="s">
        <v>340</v>
      </c>
      <c r="F1135" s="240">
        <v>8400</v>
      </c>
      <c r="G1135" s="239" t="s">
        <v>511</v>
      </c>
      <c r="H1135" s="239" t="s">
        <v>512</v>
      </c>
      <c r="I1135" s="239" t="s">
        <v>513</v>
      </c>
      <c r="J1135" s="239" t="s">
        <v>827</v>
      </c>
      <c r="K1135" s="241">
        <f t="shared" si="17"/>
        <v>21.225806451612904</v>
      </c>
      <c r="L1135" s="242">
        <v>46193</v>
      </c>
    </row>
    <row r="1136" spans="2:12" x14ac:dyDescent="0.3">
      <c r="B1136" s="238" t="s">
        <v>462</v>
      </c>
      <c r="C1136" s="239" t="s">
        <v>510</v>
      </c>
      <c r="D1136" s="239">
        <v>15000013</v>
      </c>
      <c r="E1136" s="239" t="s">
        <v>480</v>
      </c>
      <c r="F1136" s="240">
        <v>2300</v>
      </c>
      <c r="G1136" s="239" t="s">
        <v>511</v>
      </c>
      <c r="H1136" s="239" t="s">
        <v>512</v>
      </c>
      <c r="I1136" s="239" t="s">
        <v>513</v>
      </c>
      <c r="J1136" s="239" t="s">
        <v>806</v>
      </c>
      <c r="K1136" s="241">
        <f t="shared" si="17"/>
        <v>21.838709677419356</v>
      </c>
      <c r="L1136" s="242">
        <v>46212</v>
      </c>
    </row>
    <row r="1137" spans="2:12" x14ac:dyDescent="0.3">
      <c r="B1137" s="238" t="s">
        <v>462</v>
      </c>
      <c r="C1137" s="239" t="s">
        <v>510</v>
      </c>
      <c r="D1137" s="239">
        <v>15000039</v>
      </c>
      <c r="E1137" s="239" t="s">
        <v>473</v>
      </c>
      <c r="F1137" s="240">
        <v>24000</v>
      </c>
      <c r="G1137" s="239" t="s">
        <v>511</v>
      </c>
      <c r="H1137" s="239" t="s">
        <v>512</v>
      </c>
      <c r="I1137" s="239" t="s">
        <v>513</v>
      </c>
      <c r="J1137" s="239" t="s">
        <v>828</v>
      </c>
      <c r="K1137" s="241">
        <f t="shared" si="17"/>
        <v>22.096774193548388</v>
      </c>
      <c r="L1137" s="242">
        <v>46220</v>
      </c>
    </row>
    <row r="1138" spans="2:12" x14ac:dyDescent="0.3">
      <c r="B1138" s="238" t="s">
        <v>462</v>
      </c>
      <c r="C1138" s="239" t="s">
        <v>510</v>
      </c>
      <c r="D1138" s="239">
        <v>15000003</v>
      </c>
      <c r="E1138" s="239" t="s">
        <v>469</v>
      </c>
      <c r="F1138" s="240">
        <v>12600</v>
      </c>
      <c r="G1138" s="239" t="s">
        <v>511</v>
      </c>
      <c r="H1138" s="239" t="s">
        <v>512</v>
      </c>
      <c r="I1138" s="239" t="s">
        <v>513</v>
      </c>
      <c r="J1138" s="239" t="s">
        <v>717</v>
      </c>
      <c r="K1138" s="241">
        <f t="shared" si="17"/>
        <v>22.032258064516128</v>
      </c>
      <c r="L1138" s="242">
        <v>46218</v>
      </c>
    </row>
    <row r="1139" spans="2:12" x14ac:dyDescent="0.3">
      <c r="B1139" s="238" t="s">
        <v>443</v>
      </c>
      <c r="C1139" s="239" t="s">
        <v>510</v>
      </c>
      <c r="D1139" s="239">
        <v>15000429</v>
      </c>
      <c r="E1139" s="239" t="s">
        <v>426</v>
      </c>
      <c r="F1139" s="240">
        <v>7200</v>
      </c>
      <c r="G1139" s="239" t="s">
        <v>511</v>
      </c>
      <c r="H1139" s="239" t="s">
        <v>512</v>
      </c>
      <c r="I1139" s="239" t="s">
        <v>513</v>
      </c>
      <c r="J1139" s="239" t="s">
        <v>701</v>
      </c>
      <c r="K1139" s="241">
        <f t="shared" si="17"/>
        <v>22.322580645161292</v>
      </c>
      <c r="L1139" s="242">
        <v>46227</v>
      </c>
    </row>
    <row r="1140" spans="2:12" x14ac:dyDescent="0.3">
      <c r="B1140" s="238" t="s">
        <v>462</v>
      </c>
      <c r="C1140" s="239" t="s">
        <v>510</v>
      </c>
      <c r="D1140" s="239">
        <v>15000021</v>
      </c>
      <c r="E1140" s="239" t="s">
        <v>484</v>
      </c>
      <c r="F1140" s="240">
        <v>3000</v>
      </c>
      <c r="G1140" s="239" t="s">
        <v>511</v>
      </c>
      <c r="H1140" s="239" t="s">
        <v>512</v>
      </c>
      <c r="I1140" s="239" t="s">
        <v>513</v>
      </c>
      <c r="J1140" s="239" t="s">
        <v>801</v>
      </c>
      <c r="K1140" s="241">
        <f t="shared" si="17"/>
        <v>21.64516129032258</v>
      </c>
      <c r="L1140" s="242">
        <v>46206</v>
      </c>
    </row>
    <row r="1141" spans="2:12" x14ac:dyDescent="0.3">
      <c r="B1141" s="238" t="s">
        <v>443</v>
      </c>
      <c r="C1141" s="239" t="s">
        <v>510</v>
      </c>
      <c r="D1141" s="239">
        <v>15000427</v>
      </c>
      <c r="E1141" s="239" t="s">
        <v>425</v>
      </c>
      <c r="F1141" s="240">
        <v>3000</v>
      </c>
      <c r="G1141" s="239" t="s">
        <v>511</v>
      </c>
      <c r="H1141" s="239" t="s">
        <v>512</v>
      </c>
      <c r="I1141" s="239" t="s">
        <v>513</v>
      </c>
      <c r="J1141" s="239" t="s">
        <v>829</v>
      </c>
      <c r="K1141" s="241">
        <f t="shared" si="17"/>
        <v>21.387096774193548</v>
      </c>
      <c r="L1141" s="242">
        <v>46198</v>
      </c>
    </row>
    <row r="1142" spans="2:12" x14ac:dyDescent="0.3">
      <c r="B1142" s="238" t="s">
        <v>443</v>
      </c>
      <c r="C1142" s="239" t="s">
        <v>510</v>
      </c>
      <c r="D1142" s="239">
        <v>15000426</v>
      </c>
      <c r="E1142" s="239" t="s">
        <v>424</v>
      </c>
      <c r="F1142" s="240">
        <v>3000</v>
      </c>
      <c r="G1142" s="239" t="s">
        <v>511</v>
      </c>
      <c r="H1142" s="239" t="s">
        <v>512</v>
      </c>
      <c r="I1142" s="239" t="s">
        <v>513</v>
      </c>
      <c r="J1142" s="239" t="s">
        <v>685</v>
      </c>
      <c r="K1142" s="241">
        <f t="shared" si="17"/>
        <v>21.419354838709676</v>
      </c>
      <c r="L1142" s="242">
        <v>46199</v>
      </c>
    </row>
    <row r="1143" spans="2:12" x14ac:dyDescent="0.3">
      <c r="B1143" s="238" t="s">
        <v>462</v>
      </c>
      <c r="C1143" s="239" t="s">
        <v>510</v>
      </c>
      <c r="D1143" s="239">
        <v>15000029</v>
      </c>
      <c r="E1143" s="239" t="s">
        <v>463</v>
      </c>
      <c r="F1143" s="240">
        <v>24000</v>
      </c>
      <c r="G1143" s="239" t="s">
        <v>511</v>
      </c>
      <c r="H1143" s="239" t="s">
        <v>512</v>
      </c>
      <c r="I1143" s="239" t="s">
        <v>513</v>
      </c>
      <c r="J1143" s="239" t="s">
        <v>830</v>
      </c>
      <c r="K1143" s="241">
        <f t="shared" si="17"/>
        <v>22.35483870967742</v>
      </c>
      <c r="L1143" s="242">
        <v>46228</v>
      </c>
    </row>
    <row r="1144" spans="2:12" x14ac:dyDescent="0.3">
      <c r="B1144" s="238" t="s">
        <v>462</v>
      </c>
      <c r="C1144" s="239" t="s">
        <v>510</v>
      </c>
      <c r="D1144" s="239">
        <v>15000003</v>
      </c>
      <c r="E1144" s="239" t="s">
        <v>469</v>
      </c>
      <c r="F1144" s="240">
        <v>12600</v>
      </c>
      <c r="G1144" s="239" t="s">
        <v>511</v>
      </c>
      <c r="H1144" s="239" t="s">
        <v>512</v>
      </c>
      <c r="I1144" s="239" t="s">
        <v>513</v>
      </c>
      <c r="J1144" s="239" t="s">
        <v>738</v>
      </c>
      <c r="K1144" s="241">
        <f t="shared" si="17"/>
        <v>22.483870967741936</v>
      </c>
      <c r="L1144" s="242">
        <v>46232</v>
      </c>
    </row>
    <row r="1145" spans="2:12" x14ac:dyDescent="0.3">
      <c r="B1145" s="238" t="s">
        <v>462</v>
      </c>
      <c r="C1145" s="239" t="s">
        <v>510</v>
      </c>
      <c r="D1145" s="239">
        <v>15000037</v>
      </c>
      <c r="E1145" s="239" t="s">
        <v>465</v>
      </c>
      <c r="F1145" s="240">
        <v>3000</v>
      </c>
      <c r="G1145" s="239" t="s">
        <v>511</v>
      </c>
      <c r="H1145" s="239" t="s">
        <v>512</v>
      </c>
      <c r="I1145" s="239" t="s">
        <v>513</v>
      </c>
      <c r="J1145" s="239" t="s">
        <v>773</v>
      </c>
      <c r="K1145" s="241">
        <f t="shared" si="17"/>
        <v>22.29032258064516</v>
      </c>
      <c r="L1145" s="242">
        <v>46226</v>
      </c>
    </row>
    <row r="1146" spans="2:12" x14ac:dyDescent="0.3">
      <c r="B1146" s="238" t="s">
        <v>443</v>
      </c>
      <c r="C1146" s="239" t="s">
        <v>510</v>
      </c>
      <c r="D1146" s="239">
        <v>15000135</v>
      </c>
      <c r="E1146" s="239" t="s">
        <v>340</v>
      </c>
      <c r="F1146" s="240">
        <v>8400</v>
      </c>
      <c r="G1146" s="239" t="s">
        <v>511</v>
      </c>
      <c r="H1146" s="239" t="s">
        <v>512</v>
      </c>
      <c r="I1146" s="239" t="s">
        <v>513</v>
      </c>
      <c r="J1146" s="239" t="s">
        <v>719</v>
      </c>
      <c r="K1146" s="241">
        <f t="shared" si="17"/>
        <v>21.129032258064516</v>
      </c>
      <c r="L1146" s="242">
        <v>46190</v>
      </c>
    </row>
    <row r="1147" spans="2:12" x14ac:dyDescent="0.3">
      <c r="B1147" s="238" t="s">
        <v>443</v>
      </c>
      <c r="C1147" s="239" t="s">
        <v>510</v>
      </c>
      <c r="D1147" s="239">
        <v>15000427</v>
      </c>
      <c r="E1147" s="239" t="s">
        <v>425</v>
      </c>
      <c r="F1147" s="240">
        <v>1900</v>
      </c>
      <c r="G1147" s="239" t="s">
        <v>511</v>
      </c>
      <c r="H1147" s="239" t="s">
        <v>512</v>
      </c>
      <c r="I1147" s="239" t="s">
        <v>513</v>
      </c>
      <c r="J1147" s="239" t="s">
        <v>829</v>
      </c>
      <c r="K1147" s="241">
        <f t="shared" si="17"/>
        <v>21.387096774193548</v>
      </c>
      <c r="L1147" s="242">
        <v>46198</v>
      </c>
    </row>
    <row r="1148" spans="2:12" x14ac:dyDescent="0.3">
      <c r="B1148" s="238" t="s">
        <v>443</v>
      </c>
      <c r="C1148" s="239" t="s">
        <v>510</v>
      </c>
      <c r="D1148" s="239">
        <v>15000085</v>
      </c>
      <c r="E1148" s="239" t="s">
        <v>332</v>
      </c>
      <c r="F1148" s="240">
        <v>6600</v>
      </c>
      <c r="G1148" s="239" t="s">
        <v>511</v>
      </c>
      <c r="H1148" s="239" t="s">
        <v>512</v>
      </c>
      <c r="I1148" s="239" t="s">
        <v>513</v>
      </c>
      <c r="J1148" s="239" t="s">
        <v>791</v>
      </c>
      <c r="K1148" s="241">
        <f t="shared" si="17"/>
        <v>21.838709677419356</v>
      </c>
      <c r="L1148" s="242">
        <v>46212</v>
      </c>
    </row>
    <row r="1149" spans="2:12" x14ac:dyDescent="0.3">
      <c r="B1149" s="238" t="s">
        <v>443</v>
      </c>
      <c r="C1149" s="239" t="s">
        <v>510</v>
      </c>
      <c r="D1149" s="239">
        <v>15000094</v>
      </c>
      <c r="E1149" s="239" t="s">
        <v>345</v>
      </c>
      <c r="F1149" s="240">
        <v>11520</v>
      </c>
      <c r="G1149" s="239" t="s">
        <v>511</v>
      </c>
      <c r="H1149" s="239" t="s">
        <v>512</v>
      </c>
      <c r="I1149" s="239" t="s">
        <v>513</v>
      </c>
      <c r="J1149" s="239" t="s">
        <v>677</v>
      </c>
      <c r="K1149" s="241">
        <f t="shared" si="17"/>
        <v>22.35483870967742</v>
      </c>
      <c r="L1149" s="242">
        <v>46228</v>
      </c>
    </row>
    <row r="1150" spans="2:12" x14ac:dyDescent="0.3">
      <c r="B1150" s="238" t="s">
        <v>443</v>
      </c>
      <c r="C1150" s="239" t="s">
        <v>510</v>
      </c>
      <c r="D1150" s="239">
        <v>15000151</v>
      </c>
      <c r="E1150" s="239" t="s">
        <v>402</v>
      </c>
      <c r="F1150" s="240">
        <v>828</v>
      </c>
      <c r="G1150" s="239" t="s">
        <v>511</v>
      </c>
      <c r="H1150" s="239" t="s">
        <v>512</v>
      </c>
      <c r="I1150" s="239" t="s">
        <v>513</v>
      </c>
      <c r="J1150" s="239" t="s">
        <v>765</v>
      </c>
      <c r="K1150" s="241">
        <f t="shared" si="17"/>
        <v>22.032258064516128</v>
      </c>
      <c r="L1150" s="242">
        <v>46218</v>
      </c>
    </row>
    <row r="1151" spans="2:12" x14ac:dyDescent="0.3">
      <c r="B1151" s="238" t="s">
        <v>462</v>
      </c>
      <c r="C1151" s="239" t="s">
        <v>510</v>
      </c>
      <c r="D1151" s="239">
        <v>15000037</v>
      </c>
      <c r="E1151" s="239" t="s">
        <v>465</v>
      </c>
      <c r="F1151" s="240">
        <v>2600</v>
      </c>
      <c r="G1151" s="239" t="s">
        <v>511</v>
      </c>
      <c r="H1151" s="239" t="s">
        <v>512</v>
      </c>
      <c r="I1151" s="239" t="s">
        <v>513</v>
      </c>
      <c r="J1151" s="239" t="s">
        <v>773</v>
      </c>
      <c r="K1151" s="241">
        <f t="shared" si="17"/>
        <v>22.29032258064516</v>
      </c>
      <c r="L1151" s="242">
        <v>46226</v>
      </c>
    </row>
    <row r="1152" spans="2:12" x14ac:dyDescent="0.3">
      <c r="B1152" s="238" t="s">
        <v>462</v>
      </c>
      <c r="C1152" s="239" t="s">
        <v>510</v>
      </c>
      <c r="D1152" s="239">
        <v>15000425</v>
      </c>
      <c r="E1152" s="239" t="s">
        <v>494</v>
      </c>
      <c r="F1152" s="240">
        <v>4400</v>
      </c>
      <c r="G1152" s="239" t="s">
        <v>511</v>
      </c>
      <c r="H1152" s="239" t="s">
        <v>512</v>
      </c>
      <c r="I1152" s="239" t="s">
        <v>513</v>
      </c>
      <c r="J1152" s="239" t="s">
        <v>831</v>
      </c>
      <c r="K1152" s="241">
        <f t="shared" si="17"/>
        <v>13.290322580645162</v>
      </c>
      <c r="L1152" s="242">
        <v>45947</v>
      </c>
    </row>
    <row r="1153" spans="2:12" x14ac:dyDescent="0.3">
      <c r="B1153" s="238" t="s">
        <v>443</v>
      </c>
      <c r="C1153" s="239" t="s">
        <v>510</v>
      </c>
      <c r="D1153" s="239">
        <v>15000090</v>
      </c>
      <c r="E1153" s="239" t="s">
        <v>338</v>
      </c>
      <c r="F1153" s="240">
        <v>1800</v>
      </c>
      <c r="G1153" s="239" t="s">
        <v>511</v>
      </c>
      <c r="H1153" s="239" t="s">
        <v>512</v>
      </c>
      <c r="I1153" s="239" t="s">
        <v>513</v>
      </c>
      <c r="J1153" s="239" t="s">
        <v>820</v>
      </c>
      <c r="K1153" s="241">
        <f t="shared" si="17"/>
        <v>21.64516129032258</v>
      </c>
      <c r="L1153" s="242">
        <v>46206</v>
      </c>
    </row>
    <row r="1154" spans="2:12" x14ac:dyDescent="0.3">
      <c r="B1154" s="238" t="s">
        <v>443</v>
      </c>
      <c r="C1154" s="239" t="s">
        <v>510</v>
      </c>
      <c r="D1154" s="239">
        <v>15000085</v>
      </c>
      <c r="E1154" s="239" t="s">
        <v>332</v>
      </c>
      <c r="F1154" s="240">
        <v>6600</v>
      </c>
      <c r="G1154" s="239" t="s">
        <v>511</v>
      </c>
      <c r="H1154" s="239" t="s">
        <v>512</v>
      </c>
      <c r="I1154" s="239" t="s">
        <v>513</v>
      </c>
      <c r="J1154" s="239" t="s">
        <v>675</v>
      </c>
      <c r="K1154" s="241">
        <f t="shared" si="17"/>
        <v>19.161290322580644</v>
      </c>
      <c r="L1154" s="242">
        <v>46129</v>
      </c>
    </row>
    <row r="1155" spans="2:12" x14ac:dyDescent="0.3">
      <c r="B1155" s="238" t="s">
        <v>443</v>
      </c>
      <c r="C1155" s="239" t="s">
        <v>510</v>
      </c>
      <c r="D1155" s="239">
        <v>15000069</v>
      </c>
      <c r="E1155" s="239" t="s">
        <v>307</v>
      </c>
      <c r="F1155" s="240">
        <v>2250</v>
      </c>
      <c r="G1155" s="239" t="s">
        <v>511</v>
      </c>
      <c r="H1155" s="239" t="s">
        <v>512</v>
      </c>
      <c r="I1155" s="239" t="s">
        <v>513</v>
      </c>
      <c r="J1155" s="239" t="s">
        <v>778</v>
      </c>
      <c r="K1155" s="241">
        <f t="shared" si="17"/>
        <v>20.677419354838708</v>
      </c>
      <c r="L1155" s="242">
        <v>46176</v>
      </c>
    </row>
    <row r="1156" spans="2:12" x14ac:dyDescent="0.3">
      <c r="B1156" s="238" t="s">
        <v>462</v>
      </c>
      <c r="C1156" s="239" t="s">
        <v>510</v>
      </c>
      <c r="D1156" s="239">
        <v>15000014</v>
      </c>
      <c r="E1156" s="239" t="s">
        <v>481</v>
      </c>
      <c r="F1156" s="240">
        <v>950</v>
      </c>
      <c r="G1156" s="239" t="s">
        <v>511</v>
      </c>
      <c r="H1156" s="239" t="s">
        <v>512</v>
      </c>
      <c r="I1156" s="239" t="s">
        <v>513</v>
      </c>
      <c r="J1156" s="239" t="s">
        <v>832</v>
      </c>
      <c r="K1156" s="241">
        <f t="shared" ref="K1156:K1219" si="18">(L1156-$L$1)/31</f>
        <v>19.64516129032258</v>
      </c>
      <c r="L1156" s="242">
        <v>46144</v>
      </c>
    </row>
    <row r="1157" spans="2:12" x14ac:dyDescent="0.3">
      <c r="B1157" s="238" t="s">
        <v>443</v>
      </c>
      <c r="C1157" s="239" t="s">
        <v>510</v>
      </c>
      <c r="D1157" s="239">
        <v>15000068</v>
      </c>
      <c r="E1157" s="239" t="s">
        <v>306</v>
      </c>
      <c r="F1157" s="240">
        <v>100</v>
      </c>
      <c r="G1157" s="239" t="s">
        <v>511</v>
      </c>
      <c r="H1157" s="239" t="s">
        <v>512</v>
      </c>
      <c r="I1157" s="239" t="s">
        <v>513</v>
      </c>
      <c r="J1157" s="239" t="s">
        <v>783</v>
      </c>
      <c r="K1157" s="241">
        <f t="shared" si="18"/>
        <v>20.06451612903226</v>
      </c>
      <c r="L1157" s="242">
        <v>46157</v>
      </c>
    </row>
    <row r="1158" spans="2:12" x14ac:dyDescent="0.3">
      <c r="B1158" s="238" t="s">
        <v>443</v>
      </c>
      <c r="C1158" s="239" t="s">
        <v>510</v>
      </c>
      <c r="D1158" s="239">
        <v>15000085</v>
      </c>
      <c r="E1158" s="239" t="s">
        <v>332</v>
      </c>
      <c r="F1158" s="240">
        <v>6600</v>
      </c>
      <c r="G1158" s="239" t="s">
        <v>511</v>
      </c>
      <c r="H1158" s="239" t="s">
        <v>512</v>
      </c>
      <c r="I1158" s="239" t="s">
        <v>513</v>
      </c>
      <c r="J1158" s="239" t="s">
        <v>791</v>
      </c>
      <c r="K1158" s="241">
        <f t="shared" si="18"/>
        <v>21.838709677419356</v>
      </c>
      <c r="L1158" s="242">
        <v>46212</v>
      </c>
    </row>
    <row r="1159" spans="2:12" x14ac:dyDescent="0.3">
      <c r="B1159" s="238" t="s">
        <v>443</v>
      </c>
      <c r="C1159" s="239" t="s">
        <v>510</v>
      </c>
      <c r="D1159" s="239">
        <v>15000092</v>
      </c>
      <c r="E1159" s="239" t="s">
        <v>455</v>
      </c>
      <c r="F1159" s="240">
        <v>4000</v>
      </c>
      <c r="G1159" s="239" t="s">
        <v>511</v>
      </c>
      <c r="H1159" s="239" t="s">
        <v>512</v>
      </c>
      <c r="I1159" s="239" t="s">
        <v>513</v>
      </c>
      <c r="J1159" s="239" t="s">
        <v>727</v>
      </c>
      <c r="K1159" s="241">
        <f t="shared" si="18"/>
        <v>21.677419354838708</v>
      </c>
      <c r="L1159" s="242">
        <v>46207</v>
      </c>
    </row>
    <row r="1160" spans="2:12" x14ac:dyDescent="0.3">
      <c r="B1160" s="238" t="s">
        <v>443</v>
      </c>
      <c r="C1160" s="239" t="s">
        <v>510</v>
      </c>
      <c r="D1160" s="239">
        <v>15000085</v>
      </c>
      <c r="E1160" s="239" t="s">
        <v>332</v>
      </c>
      <c r="F1160" s="240">
        <v>6600</v>
      </c>
      <c r="G1160" s="239" t="s">
        <v>511</v>
      </c>
      <c r="H1160" s="239" t="s">
        <v>512</v>
      </c>
      <c r="I1160" s="239" t="s">
        <v>513</v>
      </c>
      <c r="J1160" s="239" t="s">
        <v>675</v>
      </c>
      <c r="K1160" s="241">
        <f t="shared" si="18"/>
        <v>19.161290322580644</v>
      </c>
      <c r="L1160" s="242">
        <v>46129</v>
      </c>
    </row>
    <row r="1161" spans="2:12" x14ac:dyDescent="0.3">
      <c r="B1161" s="238" t="s">
        <v>462</v>
      </c>
      <c r="C1161" s="239" t="s">
        <v>510</v>
      </c>
      <c r="D1161" s="239">
        <v>15000003</v>
      </c>
      <c r="E1161" s="239" t="s">
        <v>469</v>
      </c>
      <c r="F1161" s="240">
        <v>4600</v>
      </c>
      <c r="G1161" s="239" t="s">
        <v>511</v>
      </c>
      <c r="H1161" s="239" t="s">
        <v>512</v>
      </c>
      <c r="I1161" s="239" t="s">
        <v>513</v>
      </c>
      <c r="J1161" s="239" t="s">
        <v>738</v>
      </c>
      <c r="K1161" s="241">
        <f t="shared" si="18"/>
        <v>22.483870967741936</v>
      </c>
      <c r="L1161" s="242">
        <v>46232</v>
      </c>
    </row>
    <row r="1162" spans="2:12" x14ac:dyDescent="0.3">
      <c r="B1162" s="238" t="s">
        <v>443</v>
      </c>
      <c r="C1162" s="239" t="s">
        <v>510</v>
      </c>
      <c r="D1162" s="239">
        <v>15000100</v>
      </c>
      <c r="E1162" s="239" t="s">
        <v>352</v>
      </c>
      <c r="F1162" s="240">
        <v>2400</v>
      </c>
      <c r="G1162" s="239" t="s">
        <v>511</v>
      </c>
      <c r="H1162" s="239" t="s">
        <v>512</v>
      </c>
      <c r="I1162" s="239" t="s">
        <v>513</v>
      </c>
      <c r="J1162" s="239" t="s">
        <v>767</v>
      </c>
      <c r="K1162" s="241">
        <f t="shared" si="18"/>
        <v>21.70967741935484</v>
      </c>
      <c r="L1162" s="242">
        <v>46208</v>
      </c>
    </row>
    <row r="1163" spans="2:12" x14ac:dyDescent="0.3">
      <c r="B1163" s="238" t="s">
        <v>462</v>
      </c>
      <c r="C1163" s="239" t="s">
        <v>510</v>
      </c>
      <c r="D1163" s="239">
        <v>15000003</v>
      </c>
      <c r="E1163" s="239" t="s">
        <v>469</v>
      </c>
      <c r="F1163" s="240">
        <v>12600</v>
      </c>
      <c r="G1163" s="239" t="s">
        <v>511</v>
      </c>
      <c r="H1163" s="239" t="s">
        <v>512</v>
      </c>
      <c r="I1163" s="239" t="s">
        <v>513</v>
      </c>
      <c r="J1163" s="239" t="s">
        <v>690</v>
      </c>
      <c r="K1163" s="241">
        <f t="shared" si="18"/>
        <v>22.322580645161292</v>
      </c>
      <c r="L1163" s="242">
        <v>46227</v>
      </c>
    </row>
    <row r="1164" spans="2:12" x14ac:dyDescent="0.3">
      <c r="B1164" s="238" t="s">
        <v>443</v>
      </c>
      <c r="C1164" s="239" t="s">
        <v>510</v>
      </c>
      <c r="D1164" s="239">
        <v>15000321</v>
      </c>
      <c r="E1164" s="239" t="s">
        <v>404</v>
      </c>
      <c r="F1164" s="240">
        <v>1440</v>
      </c>
      <c r="G1164" s="239" t="s">
        <v>511</v>
      </c>
      <c r="H1164" s="239" t="s">
        <v>512</v>
      </c>
      <c r="I1164" s="239" t="s">
        <v>513</v>
      </c>
      <c r="J1164" s="239" t="s">
        <v>720</v>
      </c>
      <c r="K1164" s="241">
        <f t="shared" si="18"/>
        <v>20.225806451612904</v>
      </c>
      <c r="L1164" s="242">
        <v>46162</v>
      </c>
    </row>
    <row r="1165" spans="2:12" x14ac:dyDescent="0.3">
      <c r="B1165" s="238" t="s">
        <v>443</v>
      </c>
      <c r="C1165" s="239" t="s">
        <v>510</v>
      </c>
      <c r="D1165" s="239">
        <v>15000135</v>
      </c>
      <c r="E1165" s="239" t="s">
        <v>340</v>
      </c>
      <c r="F1165" s="240">
        <v>8400</v>
      </c>
      <c r="G1165" s="239" t="s">
        <v>511</v>
      </c>
      <c r="H1165" s="239" t="s">
        <v>512</v>
      </c>
      <c r="I1165" s="239" t="s">
        <v>513</v>
      </c>
      <c r="J1165" s="239" t="s">
        <v>700</v>
      </c>
      <c r="K1165" s="241">
        <f t="shared" si="18"/>
        <v>21.225806451612904</v>
      </c>
      <c r="L1165" s="242">
        <v>46193</v>
      </c>
    </row>
    <row r="1166" spans="2:12" x14ac:dyDescent="0.3">
      <c r="B1166" s="238" t="s">
        <v>443</v>
      </c>
      <c r="C1166" s="239" t="s">
        <v>510</v>
      </c>
      <c r="D1166" s="239">
        <v>15000426</v>
      </c>
      <c r="E1166" s="239" t="s">
        <v>424</v>
      </c>
      <c r="F1166" s="240">
        <v>3000</v>
      </c>
      <c r="G1166" s="239" t="s">
        <v>511</v>
      </c>
      <c r="H1166" s="239" t="s">
        <v>512</v>
      </c>
      <c r="I1166" s="239" t="s">
        <v>513</v>
      </c>
      <c r="J1166" s="239" t="s">
        <v>685</v>
      </c>
      <c r="K1166" s="241">
        <f t="shared" si="18"/>
        <v>21.419354838709676</v>
      </c>
      <c r="L1166" s="242">
        <v>46199</v>
      </c>
    </row>
    <row r="1167" spans="2:12" x14ac:dyDescent="0.3">
      <c r="B1167" s="238" t="s">
        <v>443</v>
      </c>
      <c r="C1167" s="239" t="s">
        <v>510</v>
      </c>
      <c r="D1167" s="239">
        <v>15000145</v>
      </c>
      <c r="E1167" s="239" t="s">
        <v>143</v>
      </c>
      <c r="F1167" s="240">
        <v>7500</v>
      </c>
      <c r="G1167" s="239" t="s">
        <v>511</v>
      </c>
      <c r="H1167" s="239" t="s">
        <v>512</v>
      </c>
      <c r="I1167" s="239" t="s">
        <v>513</v>
      </c>
      <c r="J1167" s="239" t="s">
        <v>775</v>
      </c>
      <c r="K1167" s="241">
        <f t="shared" si="18"/>
        <v>20.06451612903226</v>
      </c>
      <c r="L1167" s="242">
        <v>46157</v>
      </c>
    </row>
    <row r="1168" spans="2:12" x14ac:dyDescent="0.3">
      <c r="B1168" s="238" t="s">
        <v>443</v>
      </c>
      <c r="C1168" s="239" t="s">
        <v>510</v>
      </c>
      <c r="D1168" s="239">
        <v>15000093</v>
      </c>
      <c r="E1168" s="239" t="s">
        <v>341</v>
      </c>
      <c r="F1168" s="240">
        <v>4000</v>
      </c>
      <c r="G1168" s="239" t="s">
        <v>511</v>
      </c>
      <c r="H1168" s="239" t="s">
        <v>512</v>
      </c>
      <c r="I1168" s="239" t="s">
        <v>513</v>
      </c>
      <c r="J1168" s="239" t="s">
        <v>799</v>
      </c>
      <c r="K1168" s="241">
        <f t="shared" si="18"/>
        <v>22.096774193548388</v>
      </c>
      <c r="L1168" s="242">
        <v>46220</v>
      </c>
    </row>
    <row r="1169" spans="2:12" x14ac:dyDescent="0.3">
      <c r="B1169" s="238" t="s">
        <v>443</v>
      </c>
      <c r="C1169" s="239" t="s">
        <v>510</v>
      </c>
      <c r="D1169" s="239">
        <v>15000117</v>
      </c>
      <c r="E1169" s="239" t="s">
        <v>311</v>
      </c>
      <c r="F1169" s="240">
        <v>7200</v>
      </c>
      <c r="G1169" s="239" t="s">
        <v>511</v>
      </c>
      <c r="H1169" s="239" t="s">
        <v>512</v>
      </c>
      <c r="I1169" s="239" t="s">
        <v>513</v>
      </c>
      <c r="J1169" s="239" t="s">
        <v>813</v>
      </c>
      <c r="K1169" s="241">
        <f t="shared" si="18"/>
        <v>22.032258064516128</v>
      </c>
      <c r="L1169" s="242">
        <v>46218</v>
      </c>
    </row>
    <row r="1170" spans="2:12" x14ac:dyDescent="0.3">
      <c r="B1170" s="238" t="s">
        <v>443</v>
      </c>
      <c r="C1170" s="239" t="s">
        <v>510</v>
      </c>
      <c r="D1170" s="239">
        <v>15000321</v>
      </c>
      <c r="E1170" s="239" t="s">
        <v>404</v>
      </c>
      <c r="F1170" s="240">
        <v>1440</v>
      </c>
      <c r="G1170" s="239" t="s">
        <v>511</v>
      </c>
      <c r="H1170" s="239" t="s">
        <v>512</v>
      </c>
      <c r="I1170" s="239" t="s">
        <v>513</v>
      </c>
      <c r="J1170" s="239" t="s">
        <v>823</v>
      </c>
      <c r="K1170" s="241">
        <f t="shared" si="18"/>
        <v>21.64516129032258</v>
      </c>
      <c r="L1170" s="242">
        <v>46206</v>
      </c>
    </row>
    <row r="1171" spans="2:12" x14ac:dyDescent="0.3">
      <c r="B1171" s="238" t="s">
        <v>462</v>
      </c>
      <c r="C1171" s="239" t="s">
        <v>510</v>
      </c>
      <c r="D1171" s="239">
        <v>15000037</v>
      </c>
      <c r="E1171" s="239" t="s">
        <v>465</v>
      </c>
      <c r="F1171" s="240">
        <v>3000</v>
      </c>
      <c r="G1171" s="239" t="s">
        <v>511</v>
      </c>
      <c r="H1171" s="239" t="s">
        <v>512</v>
      </c>
      <c r="I1171" s="239" t="s">
        <v>513</v>
      </c>
      <c r="J1171" s="239" t="s">
        <v>773</v>
      </c>
      <c r="K1171" s="241">
        <f t="shared" si="18"/>
        <v>22.29032258064516</v>
      </c>
      <c r="L1171" s="242">
        <v>46226</v>
      </c>
    </row>
    <row r="1172" spans="2:12" x14ac:dyDescent="0.3">
      <c r="B1172" s="238" t="s">
        <v>443</v>
      </c>
      <c r="C1172" s="239" t="s">
        <v>510</v>
      </c>
      <c r="D1172" s="239">
        <v>15000119</v>
      </c>
      <c r="E1172" s="239" t="s">
        <v>305</v>
      </c>
      <c r="F1172" s="240">
        <v>2700</v>
      </c>
      <c r="G1172" s="239" t="s">
        <v>511</v>
      </c>
      <c r="H1172" s="239" t="s">
        <v>512</v>
      </c>
      <c r="I1172" s="239" t="s">
        <v>513</v>
      </c>
      <c r="J1172" s="239" t="s">
        <v>725</v>
      </c>
      <c r="K1172" s="241">
        <f t="shared" si="18"/>
        <v>22.29032258064516</v>
      </c>
      <c r="L1172" s="242">
        <v>46226</v>
      </c>
    </row>
    <row r="1173" spans="2:12" x14ac:dyDescent="0.3">
      <c r="B1173" s="238" t="s">
        <v>443</v>
      </c>
      <c r="C1173" s="239" t="s">
        <v>510</v>
      </c>
      <c r="D1173" s="239">
        <v>15000392</v>
      </c>
      <c r="E1173" s="239" t="s">
        <v>430</v>
      </c>
      <c r="F1173" s="240">
        <v>7200</v>
      </c>
      <c r="G1173" s="239" t="s">
        <v>511</v>
      </c>
      <c r="H1173" s="239" t="s">
        <v>512</v>
      </c>
      <c r="I1173" s="239" t="s">
        <v>513</v>
      </c>
      <c r="J1173" s="239" t="s">
        <v>747</v>
      </c>
      <c r="K1173" s="241">
        <f t="shared" si="18"/>
        <v>22.322580645161292</v>
      </c>
      <c r="L1173" s="242">
        <v>46227</v>
      </c>
    </row>
    <row r="1174" spans="2:12" x14ac:dyDescent="0.3">
      <c r="B1174" s="238" t="s">
        <v>443</v>
      </c>
      <c r="C1174" s="239" t="s">
        <v>510</v>
      </c>
      <c r="D1174" s="239">
        <v>15000125</v>
      </c>
      <c r="E1174" s="239" t="s">
        <v>378</v>
      </c>
      <c r="F1174" s="240">
        <v>2250</v>
      </c>
      <c r="G1174" s="239" t="s">
        <v>511</v>
      </c>
      <c r="H1174" s="239" t="s">
        <v>512</v>
      </c>
      <c r="I1174" s="239" t="s">
        <v>513</v>
      </c>
      <c r="J1174" s="239" t="s">
        <v>705</v>
      </c>
      <c r="K1174" s="241">
        <f t="shared" si="18"/>
        <v>20.806451612903224</v>
      </c>
      <c r="L1174" s="242">
        <v>46180</v>
      </c>
    </row>
    <row r="1175" spans="2:12" x14ac:dyDescent="0.3">
      <c r="B1175" s="238" t="s">
        <v>443</v>
      </c>
      <c r="C1175" s="239" t="s">
        <v>510</v>
      </c>
      <c r="D1175" s="239">
        <v>15000321</v>
      </c>
      <c r="E1175" s="239" t="s">
        <v>404</v>
      </c>
      <c r="F1175" s="240">
        <v>1440</v>
      </c>
      <c r="G1175" s="239" t="s">
        <v>511</v>
      </c>
      <c r="H1175" s="239" t="s">
        <v>512</v>
      </c>
      <c r="I1175" s="239" t="s">
        <v>513</v>
      </c>
      <c r="J1175" s="239" t="s">
        <v>823</v>
      </c>
      <c r="K1175" s="241">
        <f t="shared" si="18"/>
        <v>21.64516129032258</v>
      </c>
      <c r="L1175" s="242">
        <v>46206</v>
      </c>
    </row>
    <row r="1176" spans="2:12" x14ac:dyDescent="0.3">
      <c r="B1176" s="238" t="s">
        <v>443</v>
      </c>
      <c r="C1176" s="239" t="s">
        <v>510</v>
      </c>
      <c r="D1176" s="239">
        <v>15000277</v>
      </c>
      <c r="E1176" s="239" t="s">
        <v>293</v>
      </c>
      <c r="F1176" s="240">
        <v>8400</v>
      </c>
      <c r="G1176" s="239" t="s">
        <v>511</v>
      </c>
      <c r="H1176" s="239" t="s">
        <v>512</v>
      </c>
      <c r="I1176" s="239" t="s">
        <v>513</v>
      </c>
      <c r="J1176" s="239" t="s">
        <v>785</v>
      </c>
      <c r="K1176" s="241">
        <f t="shared" si="18"/>
        <v>22.483870967741936</v>
      </c>
      <c r="L1176" s="242">
        <v>46232</v>
      </c>
    </row>
    <row r="1177" spans="2:12" x14ac:dyDescent="0.3">
      <c r="B1177" s="238" t="s">
        <v>462</v>
      </c>
      <c r="C1177" s="239" t="s">
        <v>510</v>
      </c>
      <c r="D1177" s="239">
        <v>15000011</v>
      </c>
      <c r="E1177" s="239" t="s">
        <v>477</v>
      </c>
      <c r="F1177" s="240">
        <v>4000</v>
      </c>
      <c r="G1177" s="239" t="s">
        <v>511</v>
      </c>
      <c r="H1177" s="239" t="s">
        <v>512</v>
      </c>
      <c r="I1177" s="239" t="s">
        <v>513</v>
      </c>
      <c r="J1177" s="239" t="s">
        <v>749</v>
      </c>
      <c r="K1177" s="241">
        <f t="shared" si="18"/>
        <v>19.161290322580644</v>
      </c>
      <c r="L1177" s="242">
        <v>46129</v>
      </c>
    </row>
    <row r="1178" spans="2:12" x14ac:dyDescent="0.3">
      <c r="B1178" s="238" t="s">
        <v>443</v>
      </c>
      <c r="C1178" s="239" t="s">
        <v>510</v>
      </c>
      <c r="D1178" s="239">
        <v>15000135</v>
      </c>
      <c r="E1178" s="239" t="s">
        <v>340</v>
      </c>
      <c r="F1178" s="240">
        <v>8400</v>
      </c>
      <c r="G1178" s="239" t="s">
        <v>511</v>
      </c>
      <c r="H1178" s="239" t="s">
        <v>512</v>
      </c>
      <c r="I1178" s="239" t="s">
        <v>513</v>
      </c>
      <c r="J1178" s="239" t="s">
        <v>827</v>
      </c>
      <c r="K1178" s="241">
        <f t="shared" si="18"/>
        <v>21.225806451612904</v>
      </c>
      <c r="L1178" s="242">
        <v>46193</v>
      </c>
    </row>
    <row r="1179" spans="2:12" x14ac:dyDescent="0.3">
      <c r="B1179" s="238" t="s">
        <v>443</v>
      </c>
      <c r="C1179" s="239" t="s">
        <v>510</v>
      </c>
      <c r="D1179" s="239">
        <v>15000426</v>
      </c>
      <c r="E1179" s="239" t="s">
        <v>424</v>
      </c>
      <c r="F1179" s="240">
        <v>3000</v>
      </c>
      <c r="G1179" s="239" t="s">
        <v>511</v>
      </c>
      <c r="H1179" s="239" t="s">
        <v>512</v>
      </c>
      <c r="I1179" s="239" t="s">
        <v>513</v>
      </c>
      <c r="J1179" s="239" t="s">
        <v>685</v>
      </c>
      <c r="K1179" s="241">
        <f t="shared" si="18"/>
        <v>21.419354838709676</v>
      </c>
      <c r="L1179" s="242">
        <v>46199</v>
      </c>
    </row>
    <row r="1180" spans="2:12" x14ac:dyDescent="0.3">
      <c r="B1180" s="238" t="s">
        <v>443</v>
      </c>
      <c r="C1180" s="239" t="s">
        <v>510</v>
      </c>
      <c r="D1180" s="239">
        <v>15000429</v>
      </c>
      <c r="E1180" s="239" t="s">
        <v>426</v>
      </c>
      <c r="F1180" s="240">
        <v>7200</v>
      </c>
      <c r="G1180" s="239" t="s">
        <v>511</v>
      </c>
      <c r="H1180" s="239" t="s">
        <v>512</v>
      </c>
      <c r="I1180" s="239" t="s">
        <v>513</v>
      </c>
      <c r="J1180" s="239" t="s">
        <v>701</v>
      </c>
      <c r="K1180" s="241">
        <f t="shared" si="18"/>
        <v>22.322580645161292</v>
      </c>
      <c r="L1180" s="242">
        <v>46227</v>
      </c>
    </row>
    <row r="1181" spans="2:12" x14ac:dyDescent="0.3">
      <c r="B1181" s="238" t="s">
        <v>462</v>
      </c>
      <c r="C1181" s="239" t="s">
        <v>510</v>
      </c>
      <c r="D1181" s="239">
        <v>15000013</v>
      </c>
      <c r="E1181" s="239" t="s">
        <v>480</v>
      </c>
      <c r="F1181" s="240">
        <v>3000</v>
      </c>
      <c r="G1181" s="239" t="s">
        <v>511</v>
      </c>
      <c r="H1181" s="239" t="s">
        <v>512</v>
      </c>
      <c r="I1181" s="239" t="s">
        <v>513</v>
      </c>
      <c r="J1181" s="239" t="s">
        <v>755</v>
      </c>
      <c r="K1181" s="241">
        <f t="shared" si="18"/>
        <v>22.129032258064516</v>
      </c>
      <c r="L1181" s="242">
        <v>46221</v>
      </c>
    </row>
    <row r="1182" spans="2:12" x14ac:dyDescent="0.3">
      <c r="B1182" s="238" t="s">
        <v>443</v>
      </c>
      <c r="C1182" s="239" t="s">
        <v>510</v>
      </c>
      <c r="D1182" s="239">
        <v>15000093</v>
      </c>
      <c r="E1182" s="239" t="s">
        <v>341</v>
      </c>
      <c r="F1182" s="240">
        <v>4000</v>
      </c>
      <c r="G1182" s="239" t="s">
        <v>511</v>
      </c>
      <c r="H1182" s="239" t="s">
        <v>512</v>
      </c>
      <c r="I1182" s="239" t="s">
        <v>513</v>
      </c>
      <c r="J1182" s="239" t="s">
        <v>803</v>
      </c>
      <c r="K1182" s="241">
        <f t="shared" si="18"/>
        <v>22.096774193548388</v>
      </c>
      <c r="L1182" s="242">
        <v>46220</v>
      </c>
    </row>
    <row r="1183" spans="2:12" x14ac:dyDescent="0.3">
      <c r="B1183" s="238" t="s">
        <v>443</v>
      </c>
      <c r="C1183" s="239" t="s">
        <v>510</v>
      </c>
      <c r="D1183" s="239">
        <v>15000117</v>
      </c>
      <c r="E1183" s="239" t="s">
        <v>311</v>
      </c>
      <c r="F1183" s="240">
        <v>3800</v>
      </c>
      <c r="G1183" s="239" t="s">
        <v>511</v>
      </c>
      <c r="H1183" s="239" t="s">
        <v>512</v>
      </c>
      <c r="I1183" s="239" t="s">
        <v>513</v>
      </c>
      <c r="J1183" s="239" t="s">
        <v>813</v>
      </c>
      <c r="K1183" s="241">
        <f t="shared" si="18"/>
        <v>22.032258064516128</v>
      </c>
      <c r="L1183" s="242">
        <v>46218</v>
      </c>
    </row>
    <row r="1184" spans="2:12" x14ac:dyDescent="0.3">
      <c r="B1184" s="238" t="s">
        <v>443</v>
      </c>
      <c r="C1184" s="239" t="s">
        <v>510</v>
      </c>
      <c r="D1184" s="239">
        <v>15000427</v>
      </c>
      <c r="E1184" s="239" t="s">
        <v>425</v>
      </c>
      <c r="F1184" s="240">
        <v>3000</v>
      </c>
      <c r="G1184" s="239" t="s">
        <v>511</v>
      </c>
      <c r="H1184" s="239" t="s">
        <v>512</v>
      </c>
      <c r="I1184" s="239" t="s">
        <v>513</v>
      </c>
      <c r="J1184" s="239" t="s">
        <v>829</v>
      </c>
      <c r="K1184" s="241">
        <f t="shared" si="18"/>
        <v>21.387096774193548</v>
      </c>
      <c r="L1184" s="242">
        <v>46198</v>
      </c>
    </row>
    <row r="1185" spans="2:12" x14ac:dyDescent="0.3">
      <c r="B1185" s="238" t="s">
        <v>443</v>
      </c>
      <c r="C1185" s="239" t="s">
        <v>510</v>
      </c>
      <c r="D1185" s="239">
        <v>15000426</v>
      </c>
      <c r="E1185" s="239" t="s">
        <v>424</v>
      </c>
      <c r="F1185" s="240">
        <v>3000</v>
      </c>
      <c r="G1185" s="239" t="s">
        <v>511</v>
      </c>
      <c r="H1185" s="239" t="s">
        <v>512</v>
      </c>
      <c r="I1185" s="239" t="s">
        <v>513</v>
      </c>
      <c r="J1185" s="239" t="s">
        <v>685</v>
      </c>
      <c r="K1185" s="241">
        <f t="shared" si="18"/>
        <v>21.419354838709676</v>
      </c>
      <c r="L1185" s="242">
        <v>46199</v>
      </c>
    </row>
    <row r="1186" spans="2:12" x14ac:dyDescent="0.3">
      <c r="B1186" s="238" t="s">
        <v>443</v>
      </c>
      <c r="C1186" s="239" t="s">
        <v>510</v>
      </c>
      <c r="D1186" s="239">
        <v>15000321</v>
      </c>
      <c r="E1186" s="239" t="s">
        <v>404</v>
      </c>
      <c r="F1186" s="240">
        <v>1440</v>
      </c>
      <c r="G1186" s="239" t="s">
        <v>511</v>
      </c>
      <c r="H1186" s="239" t="s">
        <v>512</v>
      </c>
      <c r="I1186" s="239" t="s">
        <v>513</v>
      </c>
      <c r="J1186" s="239" t="s">
        <v>823</v>
      </c>
      <c r="K1186" s="241">
        <f t="shared" si="18"/>
        <v>21.64516129032258</v>
      </c>
      <c r="L1186" s="242">
        <v>46206</v>
      </c>
    </row>
    <row r="1187" spans="2:12" x14ac:dyDescent="0.3">
      <c r="B1187" s="238" t="s">
        <v>443</v>
      </c>
      <c r="C1187" s="239" t="s">
        <v>510</v>
      </c>
      <c r="D1187" s="239">
        <v>15000093</v>
      </c>
      <c r="E1187" s="239" t="s">
        <v>341</v>
      </c>
      <c r="F1187" s="240">
        <v>4000</v>
      </c>
      <c r="G1187" s="239" t="s">
        <v>511</v>
      </c>
      <c r="H1187" s="239" t="s">
        <v>512</v>
      </c>
      <c r="I1187" s="239" t="s">
        <v>513</v>
      </c>
      <c r="J1187" s="239" t="s">
        <v>762</v>
      </c>
      <c r="K1187" s="241">
        <f t="shared" si="18"/>
        <v>22.096774193548388</v>
      </c>
      <c r="L1187" s="242">
        <v>46220</v>
      </c>
    </row>
    <row r="1188" spans="2:12" x14ac:dyDescent="0.3">
      <c r="B1188" s="238" t="s">
        <v>443</v>
      </c>
      <c r="C1188" s="239" t="s">
        <v>510</v>
      </c>
      <c r="D1188" s="239">
        <v>15000092</v>
      </c>
      <c r="E1188" s="239" t="s">
        <v>455</v>
      </c>
      <c r="F1188" s="240">
        <v>4000</v>
      </c>
      <c r="G1188" s="239" t="s">
        <v>511</v>
      </c>
      <c r="H1188" s="239" t="s">
        <v>512</v>
      </c>
      <c r="I1188" s="239" t="s">
        <v>513</v>
      </c>
      <c r="J1188" s="239" t="s">
        <v>686</v>
      </c>
      <c r="K1188" s="241">
        <f t="shared" si="18"/>
        <v>20.06451612903226</v>
      </c>
      <c r="L1188" s="242">
        <v>46157</v>
      </c>
    </row>
    <row r="1189" spans="2:12" x14ac:dyDescent="0.3">
      <c r="B1189" s="238" t="s">
        <v>462</v>
      </c>
      <c r="C1189" s="239" t="s">
        <v>510</v>
      </c>
      <c r="D1189" s="239">
        <v>15000013</v>
      </c>
      <c r="E1189" s="239" t="s">
        <v>480</v>
      </c>
      <c r="F1189" s="240">
        <v>3000</v>
      </c>
      <c r="G1189" s="239" t="s">
        <v>511</v>
      </c>
      <c r="H1189" s="239" t="s">
        <v>512</v>
      </c>
      <c r="I1189" s="239" t="s">
        <v>513</v>
      </c>
      <c r="J1189" s="239" t="s">
        <v>721</v>
      </c>
      <c r="K1189" s="241">
        <f t="shared" si="18"/>
        <v>22.35483870967742</v>
      </c>
      <c r="L1189" s="242">
        <v>46228</v>
      </c>
    </row>
    <row r="1190" spans="2:12" x14ac:dyDescent="0.3">
      <c r="B1190" s="238" t="s">
        <v>443</v>
      </c>
      <c r="C1190" s="239" t="s">
        <v>510</v>
      </c>
      <c r="D1190" s="239">
        <v>15000086</v>
      </c>
      <c r="E1190" s="239" t="s">
        <v>333</v>
      </c>
      <c r="F1190" s="240">
        <v>2250</v>
      </c>
      <c r="G1190" s="239" t="s">
        <v>511</v>
      </c>
      <c r="H1190" s="239" t="s">
        <v>512</v>
      </c>
      <c r="I1190" s="239" t="s">
        <v>513</v>
      </c>
      <c r="J1190" s="239" t="s">
        <v>833</v>
      </c>
      <c r="K1190" s="241">
        <f t="shared" si="18"/>
        <v>18</v>
      </c>
      <c r="L1190" s="242">
        <v>46093</v>
      </c>
    </row>
    <row r="1191" spans="2:12" x14ac:dyDescent="0.3">
      <c r="B1191" s="238" t="s">
        <v>443</v>
      </c>
      <c r="C1191" s="239" t="s">
        <v>510</v>
      </c>
      <c r="D1191" s="239">
        <v>15000321</v>
      </c>
      <c r="E1191" s="239" t="s">
        <v>404</v>
      </c>
      <c r="F1191" s="240">
        <v>1440</v>
      </c>
      <c r="G1191" s="239" t="s">
        <v>511</v>
      </c>
      <c r="H1191" s="239" t="s">
        <v>512</v>
      </c>
      <c r="I1191" s="239" t="s">
        <v>513</v>
      </c>
      <c r="J1191" s="239" t="s">
        <v>720</v>
      </c>
      <c r="K1191" s="241">
        <f t="shared" si="18"/>
        <v>20.225806451612904</v>
      </c>
      <c r="L1191" s="242">
        <v>46162</v>
      </c>
    </row>
    <row r="1192" spans="2:12" x14ac:dyDescent="0.3">
      <c r="B1192" s="238" t="s">
        <v>443</v>
      </c>
      <c r="C1192" s="239" t="s">
        <v>510</v>
      </c>
      <c r="D1192" s="239">
        <v>15000094</v>
      </c>
      <c r="E1192" s="239" t="s">
        <v>345</v>
      </c>
      <c r="F1192" s="240">
        <v>11520</v>
      </c>
      <c r="G1192" s="239" t="s">
        <v>511</v>
      </c>
      <c r="H1192" s="239" t="s">
        <v>512</v>
      </c>
      <c r="I1192" s="239" t="s">
        <v>513</v>
      </c>
      <c r="J1192" s="239" t="s">
        <v>677</v>
      </c>
      <c r="K1192" s="241">
        <f t="shared" si="18"/>
        <v>22.35483870967742</v>
      </c>
      <c r="L1192" s="242">
        <v>46228</v>
      </c>
    </row>
    <row r="1193" spans="2:12" x14ac:dyDescent="0.3">
      <c r="B1193" s="238" t="s">
        <v>462</v>
      </c>
      <c r="C1193" s="239" t="s">
        <v>510</v>
      </c>
      <c r="D1193" s="239">
        <v>15000425</v>
      </c>
      <c r="E1193" s="239" t="s">
        <v>494</v>
      </c>
      <c r="F1193" s="240">
        <v>14400</v>
      </c>
      <c r="G1193" s="239" t="s">
        <v>511</v>
      </c>
      <c r="H1193" s="239" t="s">
        <v>512</v>
      </c>
      <c r="I1193" s="239" t="s">
        <v>513</v>
      </c>
      <c r="J1193" s="239" t="s">
        <v>824</v>
      </c>
      <c r="K1193" s="241">
        <f t="shared" si="18"/>
        <v>22.35483870967742</v>
      </c>
      <c r="L1193" s="242">
        <v>46228</v>
      </c>
    </row>
    <row r="1194" spans="2:12" x14ac:dyDescent="0.3">
      <c r="B1194" s="238" t="s">
        <v>443</v>
      </c>
      <c r="C1194" s="239" t="s">
        <v>510</v>
      </c>
      <c r="D1194" s="239">
        <v>15000093</v>
      </c>
      <c r="E1194" s="239" t="s">
        <v>341</v>
      </c>
      <c r="F1194" s="240">
        <v>4000</v>
      </c>
      <c r="G1194" s="239" t="s">
        <v>511</v>
      </c>
      <c r="H1194" s="239" t="s">
        <v>512</v>
      </c>
      <c r="I1194" s="239" t="s">
        <v>513</v>
      </c>
      <c r="J1194" s="239" t="s">
        <v>799</v>
      </c>
      <c r="K1194" s="241">
        <f t="shared" si="18"/>
        <v>22.096774193548388</v>
      </c>
      <c r="L1194" s="242">
        <v>46220</v>
      </c>
    </row>
    <row r="1195" spans="2:12" x14ac:dyDescent="0.3">
      <c r="B1195" s="238" t="s">
        <v>443</v>
      </c>
      <c r="C1195" s="239" t="s">
        <v>510</v>
      </c>
      <c r="D1195" s="239">
        <v>15000142</v>
      </c>
      <c r="E1195" s="239" t="s">
        <v>356</v>
      </c>
      <c r="F1195" s="240">
        <v>1250</v>
      </c>
      <c r="G1195" s="239" t="s">
        <v>511</v>
      </c>
      <c r="H1195" s="239" t="s">
        <v>512</v>
      </c>
      <c r="I1195" s="239" t="s">
        <v>513</v>
      </c>
      <c r="J1195" s="239" t="s">
        <v>683</v>
      </c>
      <c r="K1195" s="241">
        <f t="shared" si="18"/>
        <v>22.06451612903226</v>
      </c>
      <c r="L1195" s="242">
        <v>46219</v>
      </c>
    </row>
    <row r="1196" spans="2:12" x14ac:dyDescent="0.3">
      <c r="B1196" s="238" t="s">
        <v>443</v>
      </c>
      <c r="C1196" s="239" t="s">
        <v>510</v>
      </c>
      <c r="D1196" s="239">
        <v>15000321</v>
      </c>
      <c r="E1196" s="239" t="s">
        <v>404</v>
      </c>
      <c r="F1196" s="240">
        <v>1440</v>
      </c>
      <c r="G1196" s="239" t="s">
        <v>511</v>
      </c>
      <c r="H1196" s="239" t="s">
        <v>512</v>
      </c>
      <c r="I1196" s="239" t="s">
        <v>513</v>
      </c>
      <c r="J1196" s="239" t="s">
        <v>809</v>
      </c>
      <c r="K1196" s="241">
        <f t="shared" si="18"/>
        <v>21.64516129032258</v>
      </c>
      <c r="L1196" s="242">
        <v>46206</v>
      </c>
    </row>
    <row r="1197" spans="2:12" x14ac:dyDescent="0.3">
      <c r="B1197" s="238" t="s">
        <v>462</v>
      </c>
      <c r="C1197" s="239" t="s">
        <v>510</v>
      </c>
      <c r="D1197" s="239">
        <v>15000039</v>
      </c>
      <c r="E1197" s="239" t="s">
        <v>473</v>
      </c>
      <c r="F1197" s="240">
        <v>7800</v>
      </c>
      <c r="G1197" s="239" t="s">
        <v>511</v>
      </c>
      <c r="H1197" s="239" t="s">
        <v>512</v>
      </c>
      <c r="I1197" s="239" t="s">
        <v>513</v>
      </c>
      <c r="J1197" s="239" t="s">
        <v>796</v>
      </c>
      <c r="K1197" s="241">
        <f t="shared" si="18"/>
        <v>22.096774193548388</v>
      </c>
      <c r="L1197" s="242">
        <v>46220</v>
      </c>
    </row>
    <row r="1198" spans="2:12" x14ac:dyDescent="0.3">
      <c r="B1198" s="238" t="s">
        <v>443</v>
      </c>
      <c r="C1198" s="239" t="s">
        <v>510</v>
      </c>
      <c r="D1198" s="239">
        <v>15000094</v>
      </c>
      <c r="E1198" s="239" t="s">
        <v>345</v>
      </c>
      <c r="F1198" s="240">
        <v>11520</v>
      </c>
      <c r="G1198" s="239" t="s">
        <v>511</v>
      </c>
      <c r="H1198" s="239" t="s">
        <v>512</v>
      </c>
      <c r="I1198" s="239" t="s">
        <v>513</v>
      </c>
      <c r="J1198" s="239" t="s">
        <v>677</v>
      </c>
      <c r="K1198" s="241">
        <f t="shared" si="18"/>
        <v>22.35483870967742</v>
      </c>
      <c r="L1198" s="242">
        <v>46228</v>
      </c>
    </row>
    <row r="1199" spans="2:12" x14ac:dyDescent="0.3">
      <c r="B1199" s="238" t="s">
        <v>462</v>
      </c>
      <c r="C1199" s="239" t="s">
        <v>510</v>
      </c>
      <c r="D1199" s="239">
        <v>15000013</v>
      </c>
      <c r="E1199" s="239" t="s">
        <v>480</v>
      </c>
      <c r="F1199" s="240">
        <v>3000</v>
      </c>
      <c r="G1199" s="239" t="s">
        <v>511</v>
      </c>
      <c r="H1199" s="239" t="s">
        <v>512</v>
      </c>
      <c r="I1199" s="239" t="s">
        <v>513</v>
      </c>
      <c r="J1199" s="239" t="s">
        <v>680</v>
      </c>
      <c r="K1199" s="241">
        <f t="shared" si="18"/>
        <v>22.35483870967742</v>
      </c>
      <c r="L1199" s="242">
        <v>46228</v>
      </c>
    </row>
    <row r="1200" spans="2:12" x14ac:dyDescent="0.3">
      <c r="B1200" s="238" t="s">
        <v>462</v>
      </c>
      <c r="C1200" s="239" t="s">
        <v>510</v>
      </c>
      <c r="D1200" s="239">
        <v>15000013</v>
      </c>
      <c r="E1200" s="239" t="s">
        <v>480</v>
      </c>
      <c r="F1200" s="240">
        <v>3000</v>
      </c>
      <c r="G1200" s="239" t="s">
        <v>511</v>
      </c>
      <c r="H1200" s="239" t="s">
        <v>512</v>
      </c>
      <c r="I1200" s="239" t="s">
        <v>513</v>
      </c>
      <c r="J1200" s="239" t="s">
        <v>834</v>
      </c>
      <c r="K1200" s="241">
        <f t="shared" si="18"/>
        <v>21.838709677419356</v>
      </c>
      <c r="L1200" s="242">
        <v>46212</v>
      </c>
    </row>
    <row r="1201" spans="2:12" x14ac:dyDescent="0.3">
      <c r="B1201" s="238" t="s">
        <v>462</v>
      </c>
      <c r="C1201" s="239" t="s">
        <v>510</v>
      </c>
      <c r="D1201" s="239">
        <v>15000013</v>
      </c>
      <c r="E1201" s="239" t="s">
        <v>480</v>
      </c>
      <c r="F1201" s="240">
        <v>3000</v>
      </c>
      <c r="G1201" s="239" t="s">
        <v>511</v>
      </c>
      <c r="H1201" s="239" t="s">
        <v>512</v>
      </c>
      <c r="I1201" s="239" t="s">
        <v>513</v>
      </c>
      <c r="J1201" s="239" t="s">
        <v>834</v>
      </c>
      <c r="K1201" s="241">
        <f t="shared" si="18"/>
        <v>21.838709677419356</v>
      </c>
      <c r="L1201" s="242">
        <v>46212</v>
      </c>
    </row>
    <row r="1202" spans="2:12" x14ac:dyDescent="0.3">
      <c r="B1202" s="238" t="s">
        <v>443</v>
      </c>
      <c r="C1202" s="239" t="s">
        <v>510</v>
      </c>
      <c r="D1202" s="239">
        <v>15000092</v>
      </c>
      <c r="E1202" s="239" t="s">
        <v>455</v>
      </c>
      <c r="F1202" s="240">
        <v>4000</v>
      </c>
      <c r="G1202" s="239" t="s">
        <v>511</v>
      </c>
      <c r="H1202" s="239" t="s">
        <v>512</v>
      </c>
      <c r="I1202" s="239" t="s">
        <v>513</v>
      </c>
      <c r="J1202" s="239" t="s">
        <v>686</v>
      </c>
      <c r="K1202" s="241">
        <f t="shared" si="18"/>
        <v>20.06451612903226</v>
      </c>
      <c r="L1202" s="242">
        <v>46157</v>
      </c>
    </row>
    <row r="1203" spans="2:12" x14ac:dyDescent="0.3">
      <c r="B1203" s="238" t="s">
        <v>462</v>
      </c>
      <c r="C1203" s="239" t="s">
        <v>510</v>
      </c>
      <c r="D1203" s="239">
        <v>15000013</v>
      </c>
      <c r="E1203" s="239" t="s">
        <v>480</v>
      </c>
      <c r="F1203" s="240">
        <v>3000</v>
      </c>
      <c r="G1203" s="239" t="s">
        <v>511</v>
      </c>
      <c r="H1203" s="239" t="s">
        <v>512</v>
      </c>
      <c r="I1203" s="239" t="s">
        <v>513</v>
      </c>
      <c r="J1203" s="239" t="s">
        <v>721</v>
      </c>
      <c r="K1203" s="241">
        <f t="shared" si="18"/>
        <v>22.35483870967742</v>
      </c>
      <c r="L1203" s="242">
        <v>46228</v>
      </c>
    </row>
    <row r="1204" spans="2:12" x14ac:dyDescent="0.3">
      <c r="B1204" s="238" t="s">
        <v>443</v>
      </c>
      <c r="C1204" s="239" t="s">
        <v>510</v>
      </c>
      <c r="D1204" s="239">
        <v>15000102</v>
      </c>
      <c r="E1204" s="239" t="s">
        <v>364</v>
      </c>
      <c r="F1204" s="240">
        <v>2250</v>
      </c>
      <c r="G1204" s="239" t="s">
        <v>511</v>
      </c>
      <c r="H1204" s="239" t="s">
        <v>512</v>
      </c>
      <c r="I1204" s="239" t="s">
        <v>513</v>
      </c>
      <c r="J1204" s="239" t="s">
        <v>835</v>
      </c>
      <c r="K1204" s="241">
        <f t="shared" si="18"/>
        <v>22.096774193548388</v>
      </c>
      <c r="L1204" s="242">
        <v>46220</v>
      </c>
    </row>
    <row r="1205" spans="2:12" x14ac:dyDescent="0.3">
      <c r="B1205" s="238" t="s">
        <v>443</v>
      </c>
      <c r="C1205" s="239" t="s">
        <v>510</v>
      </c>
      <c r="D1205" s="239">
        <v>15000085</v>
      </c>
      <c r="E1205" s="239" t="s">
        <v>332</v>
      </c>
      <c r="F1205" s="240">
        <v>6600</v>
      </c>
      <c r="G1205" s="239" t="s">
        <v>511</v>
      </c>
      <c r="H1205" s="239" t="s">
        <v>512</v>
      </c>
      <c r="I1205" s="239" t="s">
        <v>513</v>
      </c>
      <c r="J1205" s="239" t="s">
        <v>791</v>
      </c>
      <c r="K1205" s="241">
        <f t="shared" si="18"/>
        <v>21.838709677419356</v>
      </c>
      <c r="L1205" s="242">
        <v>46212</v>
      </c>
    </row>
    <row r="1206" spans="2:12" x14ac:dyDescent="0.3">
      <c r="B1206" s="238" t="s">
        <v>443</v>
      </c>
      <c r="C1206" s="239" t="s">
        <v>510</v>
      </c>
      <c r="D1206" s="239">
        <v>15000094</v>
      </c>
      <c r="E1206" s="239" t="s">
        <v>345</v>
      </c>
      <c r="F1206" s="240">
        <v>11520</v>
      </c>
      <c r="G1206" s="239" t="s">
        <v>511</v>
      </c>
      <c r="H1206" s="239" t="s">
        <v>512</v>
      </c>
      <c r="I1206" s="239" t="s">
        <v>513</v>
      </c>
      <c r="J1206" s="239" t="s">
        <v>666</v>
      </c>
      <c r="K1206" s="241">
        <f t="shared" si="18"/>
        <v>21.419354838709676</v>
      </c>
      <c r="L1206" s="242">
        <v>46199</v>
      </c>
    </row>
    <row r="1207" spans="2:12" x14ac:dyDescent="0.3">
      <c r="B1207" s="238" t="s">
        <v>443</v>
      </c>
      <c r="C1207" s="239" t="s">
        <v>510</v>
      </c>
      <c r="D1207" s="239">
        <v>15000069</v>
      </c>
      <c r="E1207" s="239" t="s">
        <v>307</v>
      </c>
      <c r="F1207" s="240">
        <v>2250</v>
      </c>
      <c r="G1207" s="239" t="s">
        <v>511</v>
      </c>
      <c r="H1207" s="239" t="s">
        <v>512</v>
      </c>
      <c r="I1207" s="239" t="s">
        <v>513</v>
      </c>
      <c r="J1207" s="239" t="s">
        <v>778</v>
      </c>
      <c r="K1207" s="241">
        <f t="shared" si="18"/>
        <v>20.677419354838708</v>
      </c>
      <c r="L1207" s="242">
        <v>46176</v>
      </c>
    </row>
    <row r="1208" spans="2:12" x14ac:dyDescent="0.3">
      <c r="B1208" s="238" t="s">
        <v>462</v>
      </c>
      <c r="C1208" s="239" t="s">
        <v>510</v>
      </c>
      <c r="D1208" s="239">
        <v>15000003</v>
      </c>
      <c r="E1208" s="239" t="s">
        <v>469</v>
      </c>
      <c r="F1208" s="240">
        <v>3000</v>
      </c>
      <c r="G1208" s="239" t="s">
        <v>511</v>
      </c>
      <c r="H1208" s="239" t="s">
        <v>512</v>
      </c>
      <c r="I1208" s="239" t="s">
        <v>513</v>
      </c>
      <c r="J1208" s="239" t="s">
        <v>690</v>
      </c>
      <c r="K1208" s="241">
        <f t="shared" si="18"/>
        <v>22.322580645161292</v>
      </c>
      <c r="L1208" s="242">
        <v>46227</v>
      </c>
    </row>
    <row r="1209" spans="2:12" x14ac:dyDescent="0.3">
      <c r="B1209" s="238" t="s">
        <v>462</v>
      </c>
      <c r="C1209" s="239" t="s">
        <v>510</v>
      </c>
      <c r="D1209" s="239">
        <v>15000003</v>
      </c>
      <c r="E1209" s="239" t="s">
        <v>469</v>
      </c>
      <c r="F1209" s="240">
        <v>12600</v>
      </c>
      <c r="G1209" s="239" t="s">
        <v>511</v>
      </c>
      <c r="H1209" s="239" t="s">
        <v>512</v>
      </c>
      <c r="I1209" s="239" t="s">
        <v>513</v>
      </c>
      <c r="J1209" s="239" t="s">
        <v>738</v>
      </c>
      <c r="K1209" s="241">
        <f t="shared" si="18"/>
        <v>22.483870967741936</v>
      </c>
      <c r="L1209" s="242">
        <v>46232</v>
      </c>
    </row>
    <row r="1210" spans="2:12" x14ac:dyDescent="0.3">
      <c r="B1210" s="238" t="s">
        <v>443</v>
      </c>
      <c r="C1210" s="239" t="s">
        <v>510</v>
      </c>
      <c r="D1210" s="239">
        <v>15000084</v>
      </c>
      <c r="E1210" s="239" t="s">
        <v>325</v>
      </c>
      <c r="F1210" s="240">
        <v>960</v>
      </c>
      <c r="G1210" s="239" t="s">
        <v>511</v>
      </c>
      <c r="H1210" s="239" t="s">
        <v>512</v>
      </c>
      <c r="I1210" s="239" t="s">
        <v>513</v>
      </c>
      <c r="J1210" s="239" t="s">
        <v>696</v>
      </c>
      <c r="K1210" s="241">
        <f t="shared" si="18"/>
        <v>22.483870967741936</v>
      </c>
      <c r="L1210" s="242">
        <v>46232</v>
      </c>
    </row>
    <row r="1211" spans="2:12" x14ac:dyDescent="0.3">
      <c r="B1211" s="238" t="s">
        <v>443</v>
      </c>
      <c r="C1211" s="239" t="s">
        <v>510</v>
      </c>
      <c r="D1211" s="239">
        <v>15000085</v>
      </c>
      <c r="E1211" s="239" t="s">
        <v>332</v>
      </c>
      <c r="F1211" s="240">
        <v>6600</v>
      </c>
      <c r="G1211" s="239" t="s">
        <v>511</v>
      </c>
      <c r="H1211" s="239" t="s">
        <v>512</v>
      </c>
      <c r="I1211" s="239" t="s">
        <v>513</v>
      </c>
      <c r="J1211" s="239" t="s">
        <v>791</v>
      </c>
      <c r="K1211" s="241">
        <f t="shared" si="18"/>
        <v>21.838709677419356</v>
      </c>
      <c r="L1211" s="242">
        <v>46212</v>
      </c>
    </row>
    <row r="1212" spans="2:12" x14ac:dyDescent="0.3">
      <c r="B1212" s="238" t="s">
        <v>443</v>
      </c>
      <c r="C1212" s="239" t="s">
        <v>510</v>
      </c>
      <c r="D1212" s="239">
        <v>15000069</v>
      </c>
      <c r="E1212" s="239" t="s">
        <v>307</v>
      </c>
      <c r="F1212" s="240">
        <v>2250</v>
      </c>
      <c r="G1212" s="239" t="s">
        <v>511</v>
      </c>
      <c r="H1212" s="239" t="s">
        <v>512</v>
      </c>
      <c r="I1212" s="239" t="s">
        <v>513</v>
      </c>
      <c r="J1212" s="239" t="s">
        <v>778</v>
      </c>
      <c r="K1212" s="241">
        <f t="shared" si="18"/>
        <v>20.677419354838708</v>
      </c>
      <c r="L1212" s="242">
        <v>46176</v>
      </c>
    </row>
    <row r="1213" spans="2:12" x14ac:dyDescent="0.3">
      <c r="B1213" s="238" t="s">
        <v>443</v>
      </c>
      <c r="C1213" s="239" t="s">
        <v>510</v>
      </c>
      <c r="D1213" s="239">
        <v>15000112</v>
      </c>
      <c r="E1213" s="239" t="s">
        <v>379</v>
      </c>
      <c r="F1213" s="240">
        <v>2250</v>
      </c>
      <c r="G1213" s="239" t="s">
        <v>511</v>
      </c>
      <c r="H1213" s="239" t="s">
        <v>512</v>
      </c>
      <c r="I1213" s="239" t="s">
        <v>513</v>
      </c>
      <c r="J1213" s="239" t="s">
        <v>779</v>
      </c>
      <c r="K1213" s="241">
        <f t="shared" si="18"/>
        <v>22.06451612903226</v>
      </c>
      <c r="L1213" s="242">
        <v>46219</v>
      </c>
    </row>
    <row r="1214" spans="2:12" x14ac:dyDescent="0.3">
      <c r="B1214" s="238" t="s">
        <v>443</v>
      </c>
      <c r="C1214" s="239" t="s">
        <v>510</v>
      </c>
      <c r="D1214" s="239">
        <v>15000106</v>
      </c>
      <c r="E1214" s="239" t="s">
        <v>368</v>
      </c>
      <c r="F1214" s="240">
        <v>2250</v>
      </c>
      <c r="G1214" s="239" t="s">
        <v>511</v>
      </c>
      <c r="H1214" s="239" t="s">
        <v>512</v>
      </c>
      <c r="I1214" s="239" t="s">
        <v>513</v>
      </c>
      <c r="J1214" s="239" t="s">
        <v>609</v>
      </c>
      <c r="K1214" s="241">
        <f t="shared" si="18"/>
        <v>20.741935483870968</v>
      </c>
      <c r="L1214" s="242">
        <v>46178</v>
      </c>
    </row>
    <row r="1215" spans="2:12" x14ac:dyDescent="0.3">
      <c r="B1215" s="238" t="s">
        <v>462</v>
      </c>
      <c r="C1215" s="239" t="s">
        <v>510</v>
      </c>
      <c r="D1215" s="239">
        <v>15000013</v>
      </c>
      <c r="E1215" s="239" t="s">
        <v>480</v>
      </c>
      <c r="F1215" s="240">
        <v>3000</v>
      </c>
      <c r="G1215" s="239" t="s">
        <v>511</v>
      </c>
      <c r="H1215" s="239" t="s">
        <v>512</v>
      </c>
      <c r="I1215" s="239" t="s">
        <v>513</v>
      </c>
      <c r="J1215" s="239" t="s">
        <v>753</v>
      </c>
      <c r="K1215" s="241">
        <f t="shared" si="18"/>
        <v>22.129032258064516</v>
      </c>
      <c r="L1215" s="242">
        <v>46221</v>
      </c>
    </row>
    <row r="1216" spans="2:12" x14ac:dyDescent="0.3">
      <c r="B1216" s="238" t="s">
        <v>462</v>
      </c>
      <c r="C1216" s="239" t="s">
        <v>510</v>
      </c>
      <c r="D1216" s="239">
        <v>15000013</v>
      </c>
      <c r="E1216" s="239" t="s">
        <v>480</v>
      </c>
      <c r="F1216" s="240">
        <v>3000</v>
      </c>
      <c r="G1216" s="239" t="s">
        <v>511</v>
      </c>
      <c r="H1216" s="239" t="s">
        <v>512</v>
      </c>
      <c r="I1216" s="239" t="s">
        <v>513</v>
      </c>
      <c r="J1216" s="239" t="s">
        <v>753</v>
      </c>
      <c r="K1216" s="241">
        <f t="shared" si="18"/>
        <v>22.129032258064516</v>
      </c>
      <c r="L1216" s="242">
        <v>46221</v>
      </c>
    </row>
    <row r="1217" spans="2:12" x14ac:dyDescent="0.3">
      <c r="B1217" s="238" t="s">
        <v>462</v>
      </c>
      <c r="C1217" s="239" t="s">
        <v>510</v>
      </c>
      <c r="D1217" s="239">
        <v>15000021</v>
      </c>
      <c r="E1217" s="239" t="s">
        <v>484</v>
      </c>
      <c r="F1217" s="240">
        <v>3000</v>
      </c>
      <c r="G1217" s="239" t="s">
        <v>511</v>
      </c>
      <c r="H1217" s="239" t="s">
        <v>512</v>
      </c>
      <c r="I1217" s="239" t="s">
        <v>513</v>
      </c>
      <c r="J1217" s="239" t="s">
        <v>801</v>
      </c>
      <c r="K1217" s="241">
        <f t="shared" si="18"/>
        <v>21.64516129032258</v>
      </c>
      <c r="L1217" s="242">
        <v>46206</v>
      </c>
    </row>
    <row r="1218" spans="2:12" x14ac:dyDescent="0.3">
      <c r="B1218" s="238" t="s">
        <v>443</v>
      </c>
      <c r="C1218" s="239" t="s">
        <v>510</v>
      </c>
      <c r="D1218" s="239">
        <v>15000135</v>
      </c>
      <c r="E1218" s="239" t="s">
        <v>340</v>
      </c>
      <c r="F1218" s="240">
        <v>800</v>
      </c>
      <c r="G1218" s="239" t="s">
        <v>511</v>
      </c>
      <c r="H1218" s="239" t="s">
        <v>512</v>
      </c>
      <c r="I1218" s="239" t="s">
        <v>513</v>
      </c>
      <c r="J1218" s="239" t="s">
        <v>827</v>
      </c>
      <c r="K1218" s="241">
        <f t="shared" si="18"/>
        <v>21.225806451612904</v>
      </c>
      <c r="L1218" s="242">
        <v>46193</v>
      </c>
    </row>
    <row r="1219" spans="2:12" x14ac:dyDescent="0.3">
      <c r="B1219" s="238" t="s">
        <v>462</v>
      </c>
      <c r="C1219" s="239" t="s">
        <v>510</v>
      </c>
      <c r="D1219" s="239">
        <v>15000021</v>
      </c>
      <c r="E1219" s="239" t="s">
        <v>484</v>
      </c>
      <c r="F1219" s="240">
        <v>3000</v>
      </c>
      <c r="G1219" s="239" t="s">
        <v>511</v>
      </c>
      <c r="H1219" s="239" t="s">
        <v>512</v>
      </c>
      <c r="I1219" s="239" t="s">
        <v>513</v>
      </c>
      <c r="J1219" s="239" t="s">
        <v>709</v>
      </c>
      <c r="K1219" s="241">
        <f t="shared" si="18"/>
        <v>21.225806451612904</v>
      </c>
      <c r="L1219" s="242">
        <v>46193</v>
      </c>
    </row>
    <row r="1220" spans="2:12" x14ac:dyDescent="0.3">
      <c r="B1220" s="238" t="s">
        <v>443</v>
      </c>
      <c r="C1220" s="239" t="s">
        <v>510</v>
      </c>
      <c r="D1220" s="239">
        <v>15000106</v>
      </c>
      <c r="E1220" s="239" t="s">
        <v>368</v>
      </c>
      <c r="F1220" s="240">
        <v>2250</v>
      </c>
      <c r="G1220" s="239" t="s">
        <v>511</v>
      </c>
      <c r="H1220" s="239" t="s">
        <v>512</v>
      </c>
      <c r="I1220" s="239" t="s">
        <v>513</v>
      </c>
      <c r="J1220" s="239" t="s">
        <v>609</v>
      </c>
      <c r="K1220" s="241">
        <f t="shared" ref="K1220:K1283" si="19">(L1220-$L$1)/31</f>
        <v>20.741935483870968</v>
      </c>
      <c r="L1220" s="242">
        <v>46178</v>
      </c>
    </row>
    <row r="1221" spans="2:12" x14ac:dyDescent="0.3">
      <c r="B1221" s="238" t="s">
        <v>443</v>
      </c>
      <c r="C1221" s="239" t="s">
        <v>510</v>
      </c>
      <c r="D1221" s="239">
        <v>15000426</v>
      </c>
      <c r="E1221" s="239" t="s">
        <v>424</v>
      </c>
      <c r="F1221" s="240">
        <v>3000</v>
      </c>
      <c r="G1221" s="239" t="s">
        <v>511</v>
      </c>
      <c r="H1221" s="239" t="s">
        <v>512</v>
      </c>
      <c r="I1221" s="239" t="s">
        <v>513</v>
      </c>
      <c r="J1221" s="239" t="s">
        <v>685</v>
      </c>
      <c r="K1221" s="241">
        <f t="shared" si="19"/>
        <v>21.419354838709676</v>
      </c>
      <c r="L1221" s="242">
        <v>46199</v>
      </c>
    </row>
    <row r="1222" spans="2:12" x14ac:dyDescent="0.3">
      <c r="B1222" s="238" t="s">
        <v>443</v>
      </c>
      <c r="C1222" s="239" t="s">
        <v>510</v>
      </c>
      <c r="D1222" s="239">
        <v>15000084</v>
      </c>
      <c r="E1222" s="239" t="s">
        <v>325</v>
      </c>
      <c r="F1222" s="240">
        <v>960</v>
      </c>
      <c r="G1222" s="239" t="s">
        <v>511</v>
      </c>
      <c r="H1222" s="239" t="s">
        <v>512</v>
      </c>
      <c r="I1222" s="239" t="s">
        <v>513</v>
      </c>
      <c r="J1222" s="239" t="s">
        <v>812</v>
      </c>
      <c r="K1222" s="241">
        <f t="shared" si="19"/>
        <v>22.483870967741936</v>
      </c>
      <c r="L1222" s="242">
        <v>46232</v>
      </c>
    </row>
    <row r="1223" spans="2:12" x14ac:dyDescent="0.3">
      <c r="B1223" s="238" t="s">
        <v>462</v>
      </c>
      <c r="C1223" s="239" t="s">
        <v>510</v>
      </c>
      <c r="D1223" s="239">
        <v>15000423</v>
      </c>
      <c r="E1223" s="239" t="s">
        <v>493</v>
      </c>
      <c r="F1223" s="240">
        <v>24000</v>
      </c>
      <c r="G1223" s="239" t="s">
        <v>511</v>
      </c>
      <c r="H1223" s="239" t="s">
        <v>512</v>
      </c>
      <c r="I1223" s="239" t="s">
        <v>513</v>
      </c>
      <c r="J1223" s="239" t="s">
        <v>739</v>
      </c>
      <c r="K1223" s="241">
        <f t="shared" si="19"/>
        <v>20.612903225806452</v>
      </c>
      <c r="L1223" s="242">
        <v>46174</v>
      </c>
    </row>
    <row r="1224" spans="2:12" x14ac:dyDescent="0.3">
      <c r="B1224" s="238" t="s">
        <v>443</v>
      </c>
      <c r="C1224" s="239" t="s">
        <v>510</v>
      </c>
      <c r="D1224" s="239">
        <v>15000095</v>
      </c>
      <c r="E1224" s="239" t="s">
        <v>346</v>
      </c>
      <c r="F1224" s="240">
        <v>7200</v>
      </c>
      <c r="G1224" s="239" t="s">
        <v>511</v>
      </c>
      <c r="H1224" s="239" t="s">
        <v>512</v>
      </c>
      <c r="I1224" s="239" t="s">
        <v>513</v>
      </c>
      <c r="J1224" s="239" t="s">
        <v>707</v>
      </c>
      <c r="K1224" s="241">
        <f t="shared" si="19"/>
        <v>22.096774193548388</v>
      </c>
      <c r="L1224" s="242">
        <v>46220</v>
      </c>
    </row>
    <row r="1225" spans="2:12" x14ac:dyDescent="0.3">
      <c r="B1225" s="238" t="s">
        <v>462</v>
      </c>
      <c r="C1225" s="239" t="s">
        <v>510</v>
      </c>
      <c r="D1225" s="239">
        <v>15000021</v>
      </c>
      <c r="E1225" s="239" t="s">
        <v>484</v>
      </c>
      <c r="F1225" s="240">
        <v>3000</v>
      </c>
      <c r="G1225" s="239" t="s">
        <v>511</v>
      </c>
      <c r="H1225" s="239" t="s">
        <v>512</v>
      </c>
      <c r="I1225" s="239" t="s">
        <v>513</v>
      </c>
      <c r="J1225" s="239" t="s">
        <v>722</v>
      </c>
      <c r="K1225" s="241">
        <f t="shared" si="19"/>
        <v>21.225806451612904</v>
      </c>
      <c r="L1225" s="242">
        <v>46193</v>
      </c>
    </row>
    <row r="1226" spans="2:12" x14ac:dyDescent="0.3">
      <c r="B1226" s="238" t="s">
        <v>443</v>
      </c>
      <c r="C1226" s="239" t="s">
        <v>510</v>
      </c>
      <c r="D1226" s="239">
        <v>15000392</v>
      </c>
      <c r="E1226" s="239" t="s">
        <v>430</v>
      </c>
      <c r="F1226" s="240">
        <v>7200</v>
      </c>
      <c r="G1226" s="239" t="s">
        <v>511</v>
      </c>
      <c r="H1226" s="239" t="s">
        <v>512</v>
      </c>
      <c r="I1226" s="239" t="s">
        <v>513</v>
      </c>
      <c r="J1226" s="239" t="s">
        <v>687</v>
      </c>
      <c r="K1226" s="241">
        <f t="shared" si="19"/>
        <v>22.322580645161292</v>
      </c>
      <c r="L1226" s="242">
        <v>46227</v>
      </c>
    </row>
    <row r="1227" spans="2:12" x14ac:dyDescent="0.3">
      <c r="B1227" s="238" t="s">
        <v>443</v>
      </c>
      <c r="C1227" s="239" t="s">
        <v>510</v>
      </c>
      <c r="D1227" s="239">
        <v>15000085</v>
      </c>
      <c r="E1227" s="239" t="s">
        <v>332</v>
      </c>
      <c r="F1227" s="240">
        <v>6600</v>
      </c>
      <c r="G1227" s="239" t="s">
        <v>511</v>
      </c>
      <c r="H1227" s="239" t="s">
        <v>512</v>
      </c>
      <c r="I1227" s="239" t="s">
        <v>513</v>
      </c>
      <c r="J1227" s="239" t="s">
        <v>791</v>
      </c>
      <c r="K1227" s="241">
        <f t="shared" si="19"/>
        <v>21.838709677419356</v>
      </c>
      <c r="L1227" s="242">
        <v>46212</v>
      </c>
    </row>
    <row r="1228" spans="2:12" x14ac:dyDescent="0.3">
      <c r="B1228" s="238" t="s">
        <v>443</v>
      </c>
      <c r="C1228" s="239" t="s">
        <v>510</v>
      </c>
      <c r="D1228" s="239">
        <v>15000426</v>
      </c>
      <c r="E1228" s="239" t="s">
        <v>424</v>
      </c>
      <c r="F1228" s="240">
        <v>3000</v>
      </c>
      <c r="G1228" s="239" t="s">
        <v>511</v>
      </c>
      <c r="H1228" s="239" t="s">
        <v>512</v>
      </c>
      <c r="I1228" s="239" t="s">
        <v>513</v>
      </c>
      <c r="J1228" s="239" t="s">
        <v>685</v>
      </c>
      <c r="K1228" s="241">
        <f t="shared" si="19"/>
        <v>21.419354838709676</v>
      </c>
      <c r="L1228" s="242">
        <v>46199</v>
      </c>
    </row>
    <row r="1229" spans="2:12" x14ac:dyDescent="0.3">
      <c r="B1229" s="238" t="s">
        <v>462</v>
      </c>
      <c r="C1229" s="239" t="s">
        <v>510</v>
      </c>
      <c r="D1229" s="239">
        <v>15000021</v>
      </c>
      <c r="E1229" s="239" t="s">
        <v>484</v>
      </c>
      <c r="F1229" s="240">
        <v>3000</v>
      </c>
      <c r="G1229" s="239" t="s">
        <v>511</v>
      </c>
      <c r="H1229" s="239" t="s">
        <v>512</v>
      </c>
      <c r="I1229" s="239" t="s">
        <v>513</v>
      </c>
      <c r="J1229" s="239" t="s">
        <v>722</v>
      </c>
      <c r="K1229" s="241">
        <f t="shared" si="19"/>
        <v>21.225806451612904</v>
      </c>
      <c r="L1229" s="242">
        <v>46193</v>
      </c>
    </row>
    <row r="1230" spans="2:12" x14ac:dyDescent="0.3">
      <c r="B1230" s="238" t="s">
        <v>462</v>
      </c>
      <c r="C1230" s="239" t="s">
        <v>510</v>
      </c>
      <c r="D1230" s="239">
        <v>15000021</v>
      </c>
      <c r="E1230" s="239" t="s">
        <v>484</v>
      </c>
      <c r="F1230" s="240">
        <v>3000</v>
      </c>
      <c r="G1230" s="239" t="s">
        <v>511</v>
      </c>
      <c r="H1230" s="239" t="s">
        <v>512</v>
      </c>
      <c r="I1230" s="239" t="s">
        <v>513</v>
      </c>
      <c r="J1230" s="239" t="s">
        <v>801</v>
      </c>
      <c r="K1230" s="241">
        <f t="shared" si="19"/>
        <v>21.64516129032258</v>
      </c>
      <c r="L1230" s="242">
        <v>46206</v>
      </c>
    </row>
    <row r="1231" spans="2:12" x14ac:dyDescent="0.3">
      <c r="B1231" s="238" t="s">
        <v>443</v>
      </c>
      <c r="C1231" s="239" t="s">
        <v>510</v>
      </c>
      <c r="D1231" s="239">
        <v>15000069</v>
      </c>
      <c r="E1231" s="239" t="s">
        <v>307</v>
      </c>
      <c r="F1231" s="240">
        <v>2250</v>
      </c>
      <c r="G1231" s="239" t="s">
        <v>511</v>
      </c>
      <c r="H1231" s="239" t="s">
        <v>512</v>
      </c>
      <c r="I1231" s="239" t="s">
        <v>513</v>
      </c>
      <c r="J1231" s="239" t="s">
        <v>778</v>
      </c>
      <c r="K1231" s="241">
        <f t="shared" si="19"/>
        <v>20.677419354838708</v>
      </c>
      <c r="L1231" s="242">
        <v>46176</v>
      </c>
    </row>
    <row r="1232" spans="2:12" x14ac:dyDescent="0.3">
      <c r="B1232" s="238" t="s">
        <v>443</v>
      </c>
      <c r="C1232" s="239" t="s">
        <v>510</v>
      </c>
      <c r="D1232" s="239">
        <v>15000086</v>
      </c>
      <c r="E1232" s="239" t="s">
        <v>333</v>
      </c>
      <c r="F1232" s="240">
        <v>1700</v>
      </c>
      <c r="G1232" s="239" t="s">
        <v>511</v>
      </c>
      <c r="H1232" s="239" t="s">
        <v>512</v>
      </c>
      <c r="I1232" s="239" t="s">
        <v>513</v>
      </c>
      <c r="J1232" s="239" t="s">
        <v>833</v>
      </c>
      <c r="K1232" s="241">
        <f t="shared" si="19"/>
        <v>18</v>
      </c>
      <c r="L1232" s="242">
        <v>46093</v>
      </c>
    </row>
    <row r="1233" spans="2:12" x14ac:dyDescent="0.3">
      <c r="B1233" s="238" t="s">
        <v>443</v>
      </c>
      <c r="C1233" s="239" t="s">
        <v>510</v>
      </c>
      <c r="D1233" s="239">
        <v>15000095</v>
      </c>
      <c r="E1233" s="239" t="s">
        <v>346</v>
      </c>
      <c r="F1233" s="240">
        <v>3000</v>
      </c>
      <c r="G1233" s="239" t="s">
        <v>511</v>
      </c>
      <c r="H1233" s="239" t="s">
        <v>512</v>
      </c>
      <c r="I1233" s="239" t="s">
        <v>513</v>
      </c>
      <c r="J1233" s="239" t="s">
        <v>707</v>
      </c>
      <c r="K1233" s="241">
        <f t="shared" si="19"/>
        <v>22.096774193548388</v>
      </c>
      <c r="L1233" s="242">
        <v>46220</v>
      </c>
    </row>
    <row r="1234" spans="2:12" x14ac:dyDescent="0.3">
      <c r="B1234" s="238" t="s">
        <v>443</v>
      </c>
      <c r="C1234" s="239" t="s">
        <v>510</v>
      </c>
      <c r="D1234" s="239">
        <v>15000106</v>
      </c>
      <c r="E1234" s="239" t="s">
        <v>368</v>
      </c>
      <c r="F1234" s="240">
        <v>200</v>
      </c>
      <c r="G1234" s="239" t="s">
        <v>511</v>
      </c>
      <c r="H1234" s="239" t="s">
        <v>512</v>
      </c>
      <c r="I1234" s="239" t="s">
        <v>513</v>
      </c>
      <c r="J1234" s="239" t="s">
        <v>836</v>
      </c>
      <c r="K1234" s="241">
        <f t="shared" si="19"/>
        <v>16.93548387096774</v>
      </c>
      <c r="L1234" s="242">
        <v>46060</v>
      </c>
    </row>
    <row r="1235" spans="2:12" x14ac:dyDescent="0.3">
      <c r="B1235" s="238" t="s">
        <v>443</v>
      </c>
      <c r="C1235" s="239" t="s">
        <v>510</v>
      </c>
      <c r="D1235" s="239">
        <v>15000429</v>
      </c>
      <c r="E1235" s="239" t="s">
        <v>426</v>
      </c>
      <c r="F1235" s="240">
        <v>5200</v>
      </c>
      <c r="G1235" s="239" t="s">
        <v>511</v>
      </c>
      <c r="H1235" s="239" t="s">
        <v>512</v>
      </c>
      <c r="I1235" s="239" t="s">
        <v>513</v>
      </c>
      <c r="J1235" s="239" t="s">
        <v>701</v>
      </c>
      <c r="K1235" s="241">
        <f t="shared" si="19"/>
        <v>22.322580645161292</v>
      </c>
      <c r="L1235" s="242">
        <v>46227</v>
      </c>
    </row>
    <row r="1236" spans="2:12" x14ac:dyDescent="0.3">
      <c r="B1236" s="238" t="s">
        <v>462</v>
      </c>
      <c r="C1236" s="239" t="s">
        <v>510</v>
      </c>
      <c r="D1236" s="239">
        <v>15000021</v>
      </c>
      <c r="E1236" s="239" t="s">
        <v>484</v>
      </c>
      <c r="F1236" s="240">
        <v>3000</v>
      </c>
      <c r="G1236" s="239" t="s">
        <v>511</v>
      </c>
      <c r="H1236" s="239" t="s">
        <v>512</v>
      </c>
      <c r="I1236" s="239" t="s">
        <v>513</v>
      </c>
      <c r="J1236" s="239" t="s">
        <v>789</v>
      </c>
      <c r="K1236" s="241">
        <f t="shared" si="19"/>
        <v>20.677419354838708</v>
      </c>
      <c r="L1236" s="242">
        <v>46176</v>
      </c>
    </row>
    <row r="1237" spans="2:12" x14ac:dyDescent="0.3">
      <c r="B1237" s="238" t="s">
        <v>462</v>
      </c>
      <c r="C1237" s="239" t="s">
        <v>510</v>
      </c>
      <c r="D1237" s="239">
        <v>15000037</v>
      </c>
      <c r="E1237" s="239" t="s">
        <v>465</v>
      </c>
      <c r="F1237" s="240">
        <v>3000</v>
      </c>
      <c r="G1237" s="239" t="s">
        <v>511</v>
      </c>
      <c r="H1237" s="239" t="s">
        <v>512</v>
      </c>
      <c r="I1237" s="239" t="s">
        <v>513</v>
      </c>
      <c r="J1237" s="239" t="s">
        <v>773</v>
      </c>
      <c r="K1237" s="241">
        <f t="shared" si="19"/>
        <v>22.29032258064516</v>
      </c>
      <c r="L1237" s="242">
        <v>46226</v>
      </c>
    </row>
    <row r="1238" spans="2:12" x14ac:dyDescent="0.3">
      <c r="B1238" s="238" t="s">
        <v>462</v>
      </c>
      <c r="C1238" s="239" t="s">
        <v>510</v>
      </c>
      <c r="D1238" s="239">
        <v>15000037</v>
      </c>
      <c r="E1238" s="239" t="s">
        <v>465</v>
      </c>
      <c r="F1238" s="240">
        <v>3000</v>
      </c>
      <c r="G1238" s="239" t="s">
        <v>511</v>
      </c>
      <c r="H1238" s="239" t="s">
        <v>512</v>
      </c>
      <c r="I1238" s="239" t="s">
        <v>513</v>
      </c>
      <c r="J1238" s="239" t="s">
        <v>773</v>
      </c>
      <c r="K1238" s="241">
        <f t="shared" si="19"/>
        <v>22.29032258064516</v>
      </c>
      <c r="L1238" s="242">
        <v>46226</v>
      </c>
    </row>
    <row r="1239" spans="2:12" x14ac:dyDescent="0.3">
      <c r="B1239" s="238" t="s">
        <v>443</v>
      </c>
      <c r="C1239" s="239" t="s">
        <v>510</v>
      </c>
      <c r="D1239" s="239">
        <v>15000095</v>
      </c>
      <c r="E1239" s="239" t="s">
        <v>346</v>
      </c>
      <c r="F1239" s="240">
        <v>7200</v>
      </c>
      <c r="G1239" s="239" t="s">
        <v>511</v>
      </c>
      <c r="H1239" s="239" t="s">
        <v>512</v>
      </c>
      <c r="I1239" s="239" t="s">
        <v>513</v>
      </c>
      <c r="J1239" s="239" t="s">
        <v>707</v>
      </c>
      <c r="K1239" s="241">
        <f t="shared" si="19"/>
        <v>22.096774193548388</v>
      </c>
      <c r="L1239" s="242">
        <v>46220</v>
      </c>
    </row>
    <row r="1240" spans="2:12" x14ac:dyDescent="0.3">
      <c r="B1240" s="238" t="s">
        <v>462</v>
      </c>
      <c r="C1240" s="239" t="s">
        <v>510</v>
      </c>
      <c r="D1240" s="239">
        <v>15000013</v>
      </c>
      <c r="E1240" s="239" t="s">
        <v>480</v>
      </c>
      <c r="F1240" s="240">
        <v>3000</v>
      </c>
      <c r="G1240" s="239" t="s">
        <v>511</v>
      </c>
      <c r="H1240" s="239" t="s">
        <v>512</v>
      </c>
      <c r="I1240" s="239" t="s">
        <v>513</v>
      </c>
      <c r="J1240" s="239" t="s">
        <v>680</v>
      </c>
      <c r="K1240" s="241">
        <f t="shared" si="19"/>
        <v>22.35483870967742</v>
      </c>
      <c r="L1240" s="242">
        <v>46228</v>
      </c>
    </row>
    <row r="1241" spans="2:12" x14ac:dyDescent="0.3">
      <c r="B1241" s="238" t="s">
        <v>443</v>
      </c>
      <c r="C1241" s="239" t="s">
        <v>510</v>
      </c>
      <c r="D1241" s="239">
        <v>15000320</v>
      </c>
      <c r="E1241" s="239" t="s">
        <v>403</v>
      </c>
      <c r="F1241" s="240">
        <v>1440</v>
      </c>
      <c r="G1241" s="239" t="s">
        <v>511</v>
      </c>
      <c r="H1241" s="239" t="s">
        <v>512</v>
      </c>
      <c r="I1241" s="239" t="s">
        <v>513</v>
      </c>
      <c r="J1241" s="239" t="s">
        <v>730</v>
      </c>
      <c r="K1241" s="241">
        <f t="shared" si="19"/>
        <v>22.129032258064516</v>
      </c>
      <c r="L1241" s="242">
        <v>46221</v>
      </c>
    </row>
    <row r="1242" spans="2:12" x14ac:dyDescent="0.3">
      <c r="B1242" s="238" t="s">
        <v>462</v>
      </c>
      <c r="C1242" s="239" t="s">
        <v>510</v>
      </c>
      <c r="D1242" s="239">
        <v>15000013</v>
      </c>
      <c r="E1242" s="239" t="s">
        <v>480</v>
      </c>
      <c r="F1242" s="240">
        <v>3000</v>
      </c>
      <c r="G1242" s="239" t="s">
        <v>511</v>
      </c>
      <c r="H1242" s="239" t="s">
        <v>512</v>
      </c>
      <c r="I1242" s="239" t="s">
        <v>513</v>
      </c>
      <c r="J1242" s="239" t="s">
        <v>680</v>
      </c>
      <c r="K1242" s="241">
        <f t="shared" si="19"/>
        <v>22.35483870967742</v>
      </c>
      <c r="L1242" s="242">
        <v>46228</v>
      </c>
    </row>
    <row r="1243" spans="2:12" x14ac:dyDescent="0.3">
      <c r="B1243" s="238" t="s">
        <v>443</v>
      </c>
      <c r="C1243" s="239" t="s">
        <v>510</v>
      </c>
      <c r="D1243" s="239">
        <v>15000095</v>
      </c>
      <c r="E1243" s="239" t="s">
        <v>346</v>
      </c>
      <c r="F1243" s="240">
        <v>7200</v>
      </c>
      <c r="G1243" s="239" t="s">
        <v>511</v>
      </c>
      <c r="H1243" s="239" t="s">
        <v>512</v>
      </c>
      <c r="I1243" s="239" t="s">
        <v>513</v>
      </c>
      <c r="J1243" s="239" t="s">
        <v>707</v>
      </c>
      <c r="K1243" s="241">
        <f t="shared" si="19"/>
        <v>22.096774193548388</v>
      </c>
      <c r="L1243" s="242">
        <v>46220</v>
      </c>
    </row>
    <row r="1244" spans="2:12" x14ac:dyDescent="0.3">
      <c r="B1244" s="238" t="s">
        <v>462</v>
      </c>
      <c r="C1244" s="239" t="s">
        <v>510</v>
      </c>
      <c r="D1244" s="239">
        <v>15000425</v>
      </c>
      <c r="E1244" s="239" t="s">
        <v>494</v>
      </c>
      <c r="F1244" s="240">
        <v>14400</v>
      </c>
      <c r="G1244" s="239" t="s">
        <v>511</v>
      </c>
      <c r="H1244" s="239" t="s">
        <v>512</v>
      </c>
      <c r="I1244" s="239" t="s">
        <v>513</v>
      </c>
      <c r="J1244" s="239" t="s">
        <v>654</v>
      </c>
      <c r="K1244" s="241">
        <f t="shared" si="19"/>
        <v>16.93548387096774</v>
      </c>
      <c r="L1244" s="242">
        <v>46060</v>
      </c>
    </row>
    <row r="1245" spans="2:12" x14ac:dyDescent="0.3">
      <c r="B1245" s="238" t="s">
        <v>462</v>
      </c>
      <c r="C1245" s="239" t="s">
        <v>510</v>
      </c>
      <c r="D1245" s="239">
        <v>15000003</v>
      </c>
      <c r="E1245" s="239" t="s">
        <v>469</v>
      </c>
      <c r="F1245" s="240">
        <v>12600</v>
      </c>
      <c r="G1245" s="239" t="s">
        <v>511</v>
      </c>
      <c r="H1245" s="239" t="s">
        <v>512</v>
      </c>
      <c r="I1245" s="239" t="s">
        <v>513</v>
      </c>
      <c r="J1245" s="239" t="s">
        <v>728</v>
      </c>
      <c r="K1245" s="241">
        <f t="shared" si="19"/>
        <v>22.032258064516128</v>
      </c>
      <c r="L1245" s="242">
        <v>46218</v>
      </c>
    </row>
    <row r="1246" spans="2:12" x14ac:dyDescent="0.3">
      <c r="B1246" s="238" t="s">
        <v>462</v>
      </c>
      <c r="C1246" s="239" t="s">
        <v>510</v>
      </c>
      <c r="D1246" s="239">
        <v>15000040</v>
      </c>
      <c r="E1246" s="239" t="s">
        <v>470</v>
      </c>
      <c r="F1246" s="240">
        <v>2300</v>
      </c>
      <c r="G1246" s="239" t="s">
        <v>511</v>
      </c>
      <c r="H1246" s="239" t="s">
        <v>512</v>
      </c>
      <c r="I1246" s="239" t="s">
        <v>513</v>
      </c>
      <c r="J1246" s="239" t="s">
        <v>769</v>
      </c>
      <c r="K1246" s="241">
        <f t="shared" si="19"/>
        <v>20.451612903225808</v>
      </c>
      <c r="L1246" s="242">
        <v>46169</v>
      </c>
    </row>
    <row r="1247" spans="2:12" x14ac:dyDescent="0.3">
      <c r="B1247" s="238" t="s">
        <v>443</v>
      </c>
      <c r="C1247" s="239" t="s">
        <v>510</v>
      </c>
      <c r="D1247" s="239">
        <v>15000429</v>
      </c>
      <c r="E1247" s="239" t="s">
        <v>426</v>
      </c>
      <c r="F1247" s="240">
        <v>7200</v>
      </c>
      <c r="G1247" s="239" t="s">
        <v>511</v>
      </c>
      <c r="H1247" s="239" t="s">
        <v>512</v>
      </c>
      <c r="I1247" s="239" t="s">
        <v>513</v>
      </c>
      <c r="J1247" s="239" t="s">
        <v>701</v>
      </c>
      <c r="K1247" s="241">
        <f t="shared" si="19"/>
        <v>22.322580645161292</v>
      </c>
      <c r="L1247" s="242">
        <v>46227</v>
      </c>
    </row>
    <row r="1248" spans="2:12" x14ac:dyDescent="0.3">
      <c r="B1248" s="238" t="s">
        <v>462</v>
      </c>
      <c r="C1248" s="239" t="s">
        <v>510</v>
      </c>
      <c r="D1248" s="239">
        <v>15000011</v>
      </c>
      <c r="E1248" s="239" t="s">
        <v>477</v>
      </c>
      <c r="F1248" s="240">
        <v>200</v>
      </c>
      <c r="G1248" s="239" t="s">
        <v>511</v>
      </c>
      <c r="H1248" s="239" t="s">
        <v>512</v>
      </c>
      <c r="I1248" s="239" t="s">
        <v>513</v>
      </c>
      <c r="J1248" s="239" t="s">
        <v>777</v>
      </c>
      <c r="K1248" s="241">
        <f t="shared" si="19"/>
        <v>15.96774193548387</v>
      </c>
      <c r="L1248" s="242">
        <v>46030</v>
      </c>
    </row>
    <row r="1249" spans="2:12" x14ac:dyDescent="0.3">
      <c r="B1249" s="238" t="s">
        <v>443</v>
      </c>
      <c r="C1249" s="239" t="s">
        <v>510</v>
      </c>
      <c r="D1249" s="239">
        <v>15000392</v>
      </c>
      <c r="E1249" s="239" t="s">
        <v>430</v>
      </c>
      <c r="F1249" s="240">
        <v>7200</v>
      </c>
      <c r="G1249" s="239" t="s">
        <v>511</v>
      </c>
      <c r="H1249" s="239" t="s">
        <v>512</v>
      </c>
      <c r="I1249" s="239" t="s">
        <v>513</v>
      </c>
      <c r="J1249" s="239" t="s">
        <v>687</v>
      </c>
      <c r="K1249" s="241">
        <f t="shared" si="19"/>
        <v>22.322580645161292</v>
      </c>
      <c r="L1249" s="242">
        <v>46227</v>
      </c>
    </row>
    <row r="1250" spans="2:12" x14ac:dyDescent="0.3">
      <c r="B1250" s="238" t="s">
        <v>443</v>
      </c>
      <c r="C1250" s="239" t="s">
        <v>510</v>
      </c>
      <c r="D1250" s="239">
        <v>15000112</v>
      </c>
      <c r="E1250" s="239" t="s">
        <v>379</v>
      </c>
      <c r="F1250" s="240">
        <v>2250</v>
      </c>
      <c r="G1250" s="239" t="s">
        <v>511</v>
      </c>
      <c r="H1250" s="239" t="s">
        <v>512</v>
      </c>
      <c r="I1250" s="239" t="s">
        <v>513</v>
      </c>
      <c r="J1250" s="239" t="s">
        <v>779</v>
      </c>
      <c r="K1250" s="241">
        <f t="shared" si="19"/>
        <v>22.06451612903226</v>
      </c>
      <c r="L1250" s="242">
        <v>46219</v>
      </c>
    </row>
    <row r="1251" spans="2:12" x14ac:dyDescent="0.3">
      <c r="B1251" s="238" t="s">
        <v>443</v>
      </c>
      <c r="C1251" s="239" t="s">
        <v>510</v>
      </c>
      <c r="D1251" s="239">
        <v>15000191</v>
      </c>
      <c r="E1251" s="239" t="s">
        <v>347</v>
      </c>
      <c r="F1251" s="240">
        <v>400</v>
      </c>
      <c r="G1251" s="239" t="s">
        <v>511</v>
      </c>
      <c r="H1251" s="239" t="s">
        <v>512</v>
      </c>
      <c r="I1251" s="239" t="s">
        <v>513</v>
      </c>
      <c r="J1251" s="239" t="s">
        <v>837</v>
      </c>
      <c r="K1251" s="241">
        <f t="shared" si="19"/>
        <v>16.032258064516128</v>
      </c>
      <c r="L1251" s="242">
        <v>46032</v>
      </c>
    </row>
    <row r="1252" spans="2:12" x14ac:dyDescent="0.3">
      <c r="B1252" s="238" t="s">
        <v>462</v>
      </c>
      <c r="C1252" s="239" t="s">
        <v>510</v>
      </c>
      <c r="D1252" s="239">
        <v>15000003</v>
      </c>
      <c r="E1252" s="239" t="s">
        <v>469</v>
      </c>
      <c r="F1252" s="240">
        <v>12600</v>
      </c>
      <c r="G1252" s="239" t="s">
        <v>511</v>
      </c>
      <c r="H1252" s="239" t="s">
        <v>512</v>
      </c>
      <c r="I1252" s="239" t="s">
        <v>513</v>
      </c>
      <c r="J1252" s="239" t="s">
        <v>728</v>
      </c>
      <c r="K1252" s="241">
        <f t="shared" si="19"/>
        <v>22.032258064516128</v>
      </c>
      <c r="L1252" s="242">
        <v>46218</v>
      </c>
    </row>
    <row r="1253" spans="2:12" x14ac:dyDescent="0.3">
      <c r="B1253" s="238" t="s">
        <v>443</v>
      </c>
      <c r="C1253" s="239" t="s">
        <v>510</v>
      </c>
      <c r="D1253" s="239">
        <v>15000277</v>
      </c>
      <c r="E1253" s="239" t="s">
        <v>293</v>
      </c>
      <c r="F1253" s="240">
        <v>5400</v>
      </c>
      <c r="G1253" s="239" t="s">
        <v>511</v>
      </c>
      <c r="H1253" s="239" t="s">
        <v>512</v>
      </c>
      <c r="I1253" s="239" t="s">
        <v>513</v>
      </c>
      <c r="J1253" s="239" t="s">
        <v>825</v>
      </c>
      <c r="K1253" s="241">
        <f t="shared" si="19"/>
        <v>22.483870967741936</v>
      </c>
      <c r="L1253" s="242">
        <v>46232</v>
      </c>
    </row>
    <row r="1254" spans="2:12" x14ac:dyDescent="0.3">
      <c r="B1254" s="238" t="s">
        <v>462</v>
      </c>
      <c r="C1254" s="239" t="s">
        <v>510</v>
      </c>
      <c r="D1254" s="239">
        <v>15000028</v>
      </c>
      <c r="E1254" s="239" t="s">
        <v>485</v>
      </c>
      <c r="F1254" s="240">
        <v>600</v>
      </c>
      <c r="G1254" s="239" t="s">
        <v>511</v>
      </c>
      <c r="H1254" s="239" t="s">
        <v>512</v>
      </c>
      <c r="I1254" s="239" t="s">
        <v>513</v>
      </c>
      <c r="J1254" s="239" t="s">
        <v>712</v>
      </c>
      <c r="K1254" s="241">
        <f t="shared" si="19"/>
        <v>21.225806451612904</v>
      </c>
      <c r="L1254" s="242">
        <v>46193</v>
      </c>
    </row>
    <row r="1255" spans="2:12" x14ac:dyDescent="0.3">
      <c r="B1255" s="238" t="s">
        <v>443</v>
      </c>
      <c r="C1255" s="239" t="s">
        <v>510</v>
      </c>
      <c r="D1255" s="239">
        <v>15000426</v>
      </c>
      <c r="E1255" s="239" t="s">
        <v>424</v>
      </c>
      <c r="F1255" s="240">
        <v>3000</v>
      </c>
      <c r="G1255" s="239" t="s">
        <v>511</v>
      </c>
      <c r="H1255" s="239" t="s">
        <v>512</v>
      </c>
      <c r="I1255" s="239" t="s">
        <v>513</v>
      </c>
      <c r="J1255" s="239" t="s">
        <v>685</v>
      </c>
      <c r="K1255" s="241">
        <f t="shared" si="19"/>
        <v>21.419354838709676</v>
      </c>
      <c r="L1255" s="242">
        <v>46199</v>
      </c>
    </row>
    <row r="1256" spans="2:12" x14ac:dyDescent="0.3">
      <c r="B1256" s="238" t="s">
        <v>443</v>
      </c>
      <c r="C1256" s="239" t="s">
        <v>510</v>
      </c>
      <c r="D1256" s="239">
        <v>15000092</v>
      </c>
      <c r="E1256" s="239" t="s">
        <v>455</v>
      </c>
      <c r="F1256" s="240">
        <v>4000</v>
      </c>
      <c r="G1256" s="239" t="s">
        <v>511</v>
      </c>
      <c r="H1256" s="239" t="s">
        <v>512</v>
      </c>
      <c r="I1256" s="239" t="s">
        <v>513</v>
      </c>
      <c r="J1256" s="239" t="s">
        <v>727</v>
      </c>
      <c r="K1256" s="241">
        <f t="shared" si="19"/>
        <v>21.677419354838708</v>
      </c>
      <c r="L1256" s="242">
        <v>46207</v>
      </c>
    </row>
    <row r="1257" spans="2:12" x14ac:dyDescent="0.3">
      <c r="B1257" s="238" t="s">
        <v>443</v>
      </c>
      <c r="C1257" s="239" t="s">
        <v>510</v>
      </c>
      <c r="D1257" s="239">
        <v>15000082</v>
      </c>
      <c r="E1257" s="239" t="s">
        <v>447</v>
      </c>
      <c r="F1257" s="240">
        <v>960</v>
      </c>
      <c r="G1257" s="239" t="s">
        <v>511</v>
      </c>
      <c r="H1257" s="239" t="s">
        <v>512</v>
      </c>
      <c r="I1257" s="239" t="s">
        <v>513</v>
      </c>
      <c r="J1257" s="239" t="s">
        <v>797</v>
      </c>
      <c r="K1257" s="241">
        <f t="shared" si="19"/>
        <v>22.29032258064516</v>
      </c>
      <c r="L1257" s="242">
        <v>46226</v>
      </c>
    </row>
    <row r="1258" spans="2:12" x14ac:dyDescent="0.3">
      <c r="B1258" s="238" t="s">
        <v>443</v>
      </c>
      <c r="C1258" s="239" t="s">
        <v>510</v>
      </c>
      <c r="D1258" s="239">
        <v>15000095</v>
      </c>
      <c r="E1258" s="239" t="s">
        <v>346</v>
      </c>
      <c r="F1258" s="240">
        <v>7200</v>
      </c>
      <c r="G1258" s="239" t="s">
        <v>511</v>
      </c>
      <c r="H1258" s="239" t="s">
        <v>512</v>
      </c>
      <c r="I1258" s="239" t="s">
        <v>513</v>
      </c>
      <c r="J1258" s="239" t="s">
        <v>707</v>
      </c>
      <c r="K1258" s="241">
        <f t="shared" si="19"/>
        <v>22.096774193548388</v>
      </c>
      <c r="L1258" s="242">
        <v>46220</v>
      </c>
    </row>
    <row r="1259" spans="2:12" x14ac:dyDescent="0.3">
      <c r="B1259" s="238" t="s">
        <v>443</v>
      </c>
      <c r="C1259" s="239" t="s">
        <v>510</v>
      </c>
      <c r="D1259" s="239">
        <v>15000320</v>
      </c>
      <c r="E1259" s="239" t="s">
        <v>403</v>
      </c>
      <c r="F1259" s="240">
        <v>1440</v>
      </c>
      <c r="G1259" s="239" t="s">
        <v>511</v>
      </c>
      <c r="H1259" s="239" t="s">
        <v>512</v>
      </c>
      <c r="I1259" s="239" t="s">
        <v>513</v>
      </c>
      <c r="J1259" s="239" t="s">
        <v>688</v>
      </c>
      <c r="K1259" s="241">
        <f t="shared" si="19"/>
        <v>22.129032258064516</v>
      </c>
      <c r="L1259" s="242">
        <v>46221</v>
      </c>
    </row>
    <row r="1260" spans="2:12" x14ac:dyDescent="0.3">
      <c r="B1260" s="238" t="s">
        <v>443</v>
      </c>
      <c r="C1260" s="239" t="s">
        <v>510</v>
      </c>
      <c r="D1260" s="239">
        <v>15000093</v>
      </c>
      <c r="E1260" s="239" t="s">
        <v>341</v>
      </c>
      <c r="F1260" s="240">
        <v>4000</v>
      </c>
      <c r="G1260" s="239" t="s">
        <v>511</v>
      </c>
      <c r="H1260" s="239" t="s">
        <v>512</v>
      </c>
      <c r="I1260" s="239" t="s">
        <v>513</v>
      </c>
      <c r="J1260" s="239" t="s">
        <v>799</v>
      </c>
      <c r="K1260" s="241">
        <f t="shared" si="19"/>
        <v>22.096774193548388</v>
      </c>
      <c r="L1260" s="242">
        <v>46220</v>
      </c>
    </row>
    <row r="1261" spans="2:12" x14ac:dyDescent="0.3">
      <c r="B1261" s="238" t="s">
        <v>443</v>
      </c>
      <c r="C1261" s="239" t="s">
        <v>510</v>
      </c>
      <c r="D1261" s="239">
        <v>15000094</v>
      </c>
      <c r="E1261" s="239" t="s">
        <v>345</v>
      </c>
      <c r="F1261" s="240">
        <v>11520</v>
      </c>
      <c r="G1261" s="239" t="s">
        <v>511</v>
      </c>
      <c r="H1261" s="239" t="s">
        <v>512</v>
      </c>
      <c r="I1261" s="239" t="s">
        <v>513</v>
      </c>
      <c r="J1261" s="239" t="s">
        <v>666</v>
      </c>
      <c r="K1261" s="241">
        <f t="shared" si="19"/>
        <v>21.419354838709676</v>
      </c>
      <c r="L1261" s="242">
        <v>46199</v>
      </c>
    </row>
    <row r="1262" spans="2:12" x14ac:dyDescent="0.3">
      <c r="B1262" s="238" t="s">
        <v>443</v>
      </c>
      <c r="C1262" s="239" t="s">
        <v>510</v>
      </c>
      <c r="D1262" s="239">
        <v>15000095</v>
      </c>
      <c r="E1262" s="239" t="s">
        <v>346</v>
      </c>
      <c r="F1262" s="240">
        <v>7200</v>
      </c>
      <c r="G1262" s="239" t="s">
        <v>511</v>
      </c>
      <c r="H1262" s="239" t="s">
        <v>512</v>
      </c>
      <c r="I1262" s="239" t="s">
        <v>513</v>
      </c>
      <c r="J1262" s="239" t="s">
        <v>707</v>
      </c>
      <c r="K1262" s="241">
        <f t="shared" si="19"/>
        <v>22.096774193548388</v>
      </c>
      <c r="L1262" s="242">
        <v>46220</v>
      </c>
    </row>
    <row r="1263" spans="2:12" x14ac:dyDescent="0.3">
      <c r="B1263" s="238" t="s">
        <v>462</v>
      </c>
      <c r="C1263" s="239" t="s">
        <v>510</v>
      </c>
      <c r="D1263" s="239">
        <v>15000013</v>
      </c>
      <c r="E1263" s="239" t="s">
        <v>480</v>
      </c>
      <c r="F1263" s="240">
        <v>3000</v>
      </c>
      <c r="G1263" s="239" t="s">
        <v>511</v>
      </c>
      <c r="H1263" s="239" t="s">
        <v>512</v>
      </c>
      <c r="I1263" s="239" t="s">
        <v>513</v>
      </c>
      <c r="J1263" s="239" t="s">
        <v>763</v>
      </c>
      <c r="K1263" s="241">
        <f t="shared" si="19"/>
        <v>22.129032258064516</v>
      </c>
      <c r="L1263" s="242">
        <v>46221</v>
      </c>
    </row>
    <row r="1264" spans="2:12" x14ac:dyDescent="0.3">
      <c r="B1264" s="238" t="s">
        <v>443</v>
      </c>
      <c r="C1264" s="239" t="s">
        <v>510</v>
      </c>
      <c r="D1264" s="239">
        <v>15000320</v>
      </c>
      <c r="E1264" s="239" t="s">
        <v>403</v>
      </c>
      <c r="F1264" s="240">
        <v>1440</v>
      </c>
      <c r="G1264" s="239" t="s">
        <v>511</v>
      </c>
      <c r="H1264" s="239" t="s">
        <v>512</v>
      </c>
      <c r="I1264" s="239" t="s">
        <v>513</v>
      </c>
      <c r="J1264" s="239" t="s">
        <v>688</v>
      </c>
      <c r="K1264" s="241">
        <f t="shared" si="19"/>
        <v>22.129032258064516</v>
      </c>
      <c r="L1264" s="242">
        <v>46221</v>
      </c>
    </row>
    <row r="1265" spans="2:12" x14ac:dyDescent="0.3">
      <c r="B1265" s="238" t="s">
        <v>462</v>
      </c>
      <c r="C1265" s="239" t="s">
        <v>510</v>
      </c>
      <c r="D1265" s="239">
        <v>15000039</v>
      </c>
      <c r="E1265" s="239" t="s">
        <v>473</v>
      </c>
      <c r="F1265" s="240">
        <v>20800</v>
      </c>
      <c r="G1265" s="239" t="s">
        <v>511</v>
      </c>
      <c r="H1265" s="239" t="s">
        <v>512</v>
      </c>
      <c r="I1265" s="239" t="s">
        <v>513</v>
      </c>
      <c r="J1265" s="239" t="s">
        <v>828</v>
      </c>
      <c r="K1265" s="241">
        <f t="shared" si="19"/>
        <v>22.096774193548388</v>
      </c>
      <c r="L1265" s="242">
        <v>46220</v>
      </c>
    </row>
    <row r="1266" spans="2:12" x14ac:dyDescent="0.3">
      <c r="B1266" s="238" t="s">
        <v>462</v>
      </c>
      <c r="C1266" s="239" t="s">
        <v>510</v>
      </c>
      <c r="D1266" s="239">
        <v>15000021</v>
      </c>
      <c r="E1266" s="239" t="s">
        <v>484</v>
      </c>
      <c r="F1266" s="240">
        <v>3000</v>
      </c>
      <c r="G1266" s="239" t="s">
        <v>511</v>
      </c>
      <c r="H1266" s="239" t="s">
        <v>512</v>
      </c>
      <c r="I1266" s="239" t="s">
        <v>513</v>
      </c>
      <c r="J1266" s="239" t="s">
        <v>722</v>
      </c>
      <c r="K1266" s="241">
        <f t="shared" si="19"/>
        <v>21.225806451612904</v>
      </c>
      <c r="L1266" s="242">
        <v>46193</v>
      </c>
    </row>
    <row r="1267" spans="2:12" x14ac:dyDescent="0.3">
      <c r="B1267" s="238" t="s">
        <v>443</v>
      </c>
      <c r="C1267" s="239" t="s">
        <v>510</v>
      </c>
      <c r="D1267" s="239">
        <v>15000068</v>
      </c>
      <c r="E1267" s="239" t="s">
        <v>306</v>
      </c>
      <c r="F1267" s="240">
        <v>2250</v>
      </c>
      <c r="G1267" s="239" t="s">
        <v>511</v>
      </c>
      <c r="H1267" s="239" t="s">
        <v>512</v>
      </c>
      <c r="I1267" s="239" t="s">
        <v>513</v>
      </c>
      <c r="J1267" s="239" t="s">
        <v>783</v>
      </c>
      <c r="K1267" s="241">
        <f t="shared" si="19"/>
        <v>20.06451612903226</v>
      </c>
      <c r="L1267" s="242">
        <v>46157</v>
      </c>
    </row>
    <row r="1268" spans="2:12" x14ac:dyDescent="0.3">
      <c r="B1268" s="238" t="s">
        <v>443</v>
      </c>
      <c r="C1268" s="239" t="s">
        <v>510</v>
      </c>
      <c r="D1268" s="239">
        <v>15000151</v>
      </c>
      <c r="E1268" s="239" t="s">
        <v>402</v>
      </c>
      <c r="F1268" s="240">
        <v>1440</v>
      </c>
      <c r="G1268" s="239" t="s">
        <v>511</v>
      </c>
      <c r="H1268" s="239" t="s">
        <v>512</v>
      </c>
      <c r="I1268" s="239" t="s">
        <v>513</v>
      </c>
      <c r="J1268" s="239" t="s">
        <v>838</v>
      </c>
      <c r="K1268" s="241">
        <f t="shared" si="19"/>
        <v>20.225806451612904</v>
      </c>
      <c r="L1268" s="242">
        <v>46162</v>
      </c>
    </row>
    <row r="1269" spans="2:12" x14ac:dyDescent="0.3">
      <c r="B1269" s="238" t="s">
        <v>443</v>
      </c>
      <c r="C1269" s="239" t="s">
        <v>510</v>
      </c>
      <c r="D1269" s="239">
        <v>15000112</v>
      </c>
      <c r="E1269" s="239" t="s">
        <v>379</v>
      </c>
      <c r="F1269" s="240">
        <v>2250</v>
      </c>
      <c r="G1269" s="239" t="s">
        <v>511</v>
      </c>
      <c r="H1269" s="239" t="s">
        <v>512</v>
      </c>
      <c r="I1269" s="239" t="s">
        <v>513</v>
      </c>
      <c r="J1269" s="239" t="s">
        <v>779</v>
      </c>
      <c r="K1269" s="241">
        <f t="shared" si="19"/>
        <v>22.06451612903226</v>
      </c>
      <c r="L1269" s="242">
        <v>46219</v>
      </c>
    </row>
    <row r="1270" spans="2:12" x14ac:dyDescent="0.3">
      <c r="B1270" s="238" t="s">
        <v>462</v>
      </c>
      <c r="C1270" s="239" t="s">
        <v>510</v>
      </c>
      <c r="D1270" s="239">
        <v>15000013</v>
      </c>
      <c r="E1270" s="239" t="s">
        <v>480</v>
      </c>
      <c r="F1270" s="240">
        <v>3000</v>
      </c>
      <c r="G1270" s="239" t="s">
        <v>511</v>
      </c>
      <c r="H1270" s="239" t="s">
        <v>512</v>
      </c>
      <c r="I1270" s="239" t="s">
        <v>513</v>
      </c>
      <c r="J1270" s="239" t="s">
        <v>753</v>
      </c>
      <c r="K1270" s="241">
        <f t="shared" si="19"/>
        <v>22.129032258064516</v>
      </c>
      <c r="L1270" s="242">
        <v>46221</v>
      </c>
    </row>
    <row r="1271" spans="2:12" x14ac:dyDescent="0.3">
      <c r="B1271" s="238" t="s">
        <v>462</v>
      </c>
      <c r="C1271" s="239" t="s">
        <v>510</v>
      </c>
      <c r="D1271" s="239">
        <v>15000037</v>
      </c>
      <c r="E1271" s="239" t="s">
        <v>465</v>
      </c>
      <c r="F1271" s="240">
        <v>3000</v>
      </c>
      <c r="G1271" s="239" t="s">
        <v>511</v>
      </c>
      <c r="H1271" s="239" t="s">
        <v>512</v>
      </c>
      <c r="I1271" s="239" t="s">
        <v>513</v>
      </c>
      <c r="J1271" s="239" t="s">
        <v>773</v>
      </c>
      <c r="K1271" s="241">
        <f t="shared" si="19"/>
        <v>22.29032258064516</v>
      </c>
      <c r="L1271" s="242">
        <v>46226</v>
      </c>
    </row>
    <row r="1272" spans="2:12" x14ac:dyDescent="0.3">
      <c r="B1272" s="238" t="s">
        <v>443</v>
      </c>
      <c r="C1272" s="239" t="s">
        <v>510</v>
      </c>
      <c r="D1272" s="239">
        <v>15000151</v>
      </c>
      <c r="E1272" s="239" t="s">
        <v>402</v>
      </c>
      <c r="F1272" s="240">
        <v>1440</v>
      </c>
      <c r="G1272" s="239" t="s">
        <v>511</v>
      </c>
      <c r="H1272" s="239" t="s">
        <v>512</v>
      </c>
      <c r="I1272" s="239" t="s">
        <v>513</v>
      </c>
      <c r="J1272" s="239" t="s">
        <v>765</v>
      </c>
      <c r="K1272" s="241">
        <f t="shared" si="19"/>
        <v>22.032258064516128</v>
      </c>
      <c r="L1272" s="242">
        <v>46218</v>
      </c>
    </row>
    <row r="1273" spans="2:12" x14ac:dyDescent="0.3">
      <c r="B1273" s="238" t="s">
        <v>443</v>
      </c>
      <c r="C1273" s="239" t="s">
        <v>510</v>
      </c>
      <c r="D1273" s="239">
        <v>15000320</v>
      </c>
      <c r="E1273" s="239" t="s">
        <v>403</v>
      </c>
      <c r="F1273" s="240">
        <v>1440</v>
      </c>
      <c r="G1273" s="239" t="s">
        <v>511</v>
      </c>
      <c r="H1273" s="239" t="s">
        <v>512</v>
      </c>
      <c r="I1273" s="239" t="s">
        <v>513</v>
      </c>
      <c r="J1273" s="239" t="s">
        <v>730</v>
      </c>
      <c r="K1273" s="241">
        <f t="shared" si="19"/>
        <v>22.129032258064516</v>
      </c>
      <c r="L1273" s="242">
        <v>46221</v>
      </c>
    </row>
    <row r="1274" spans="2:12" x14ac:dyDescent="0.3">
      <c r="B1274" s="238" t="s">
        <v>443</v>
      </c>
      <c r="C1274" s="239" t="s">
        <v>510</v>
      </c>
      <c r="D1274" s="239">
        <v>15000392</v>
      </c>
      <c r="E1274" s="239" t="s">
        <v>430</v>
      </c>
      <c r="F1274" s="240">
        <v>7200</v>
      </c>
      <c r="G1274" s="239" t="s">
        <v>511</v>
      </c>
      <c r="H1274" s="239" t="s">
        <v>512</v>
      </c>
      <c r="I1274" s="239" t="s">
        <v>513</v>
      </c>
      <c r="J1274" s="239" t="s">
        <v>687</v>
      </c>
      <c r="K1274" s="241">
        <f t="shared" si="19"/>
        <v>22.322580645161292</v>
      </c>
      <c r="L1274" s="242">
        <v>46227</v>
      </c>
    </row>
    <row r="1275" spans="2:12" x14ac:dyDescent="0.3">
      <c r="B1275" s="238" t="s">
        <v>462</v>
      </c>
      <c r="C1275" s="239" t="s">
        <v>510</v>
      </c>
      <c r="D1275" s="239">
        <v>15000013</v>
      </c>
      <c r="E1275" s="239" t="s">
        <v>480</v>
      </c>
      <c r="F1275" s="240">
        <v>3000</v>
      </c>
      <c r="G1275" s="239" t="s">
        <v>511</v>
      </c>
      <c r="H1275" s="239" t="s">
        <v>512</v>
      </c>
      <c r="I1275" s="239" t="s">
        <v>513</v>
      </c>
      <c r="J1275" s="239" t="s">
        <v>763</v>
      </c>
      <c r="K1275" s="241">
        <f t="shared" si="19"/>
        <v>22.129032258064516</v>
      </c>
      <c r="L1275" s="242">
        <v>46221</v>
      </c>
    </row>
    <row r="1276" spans="2:12" x14ac:dyDescent="0.3">
      <c r="B1276" s="238" t="s">
        <v>462</v>
      </c>
      <c r="C1276" s="239" t="s">
        <v>510</v>
      </c>
      <c r="D1276" s="239">
        <v>15000040</v>
      </c>
      <c r="E1276" s="239" t="s">
        <v>470</v>
      </c>
      <c r="F1276" s="240">
        <v>3000</v>
      </c>
      <c r="G1276" s="239" t="s">
        <v>511</v>
      </c>
      <c r="H1276" s="239" t="s">
        <v>512</v>
      </c>
      <c r="I1276" s="239" t="s">
        <v>513</v>
      </c>
      <c r="J1276" s="239" t="s">
        <v>769</v>
      </c>
      <c r="K1276" s="241">
        <f t="shared" si="19"/>
        <v>20.451612903225808</v>
      </c>
      <c r="L1276" s="242">
        <v>46169</v>
      </c>
    </row>
    <row r="1277" spans="2:12" x14ac:dyDescent="0.3">
      <c r="B1277" s="238" t="s">
        <v>462</v>
      </c>
      <c r="C1277" s="239" t="s">
        <v>510</v>
      </c>
      <c r="D1277" s="239">
        <v>15000021</v>
      </c>
      <c r="E1277" s="239" t="s">
        <v>484</v>
      </c>
      <c r="F1277" s="240">
        <v>3000</v>
      </c>
      <c r="G1277" s="239" t="s">
        <v>511</v>
      </c>
      <c r="H1277" s="239" t="s">
        <v>512</v>
      </c>
      <c r="I1277" s="239" t="s">
        <v>513</v>
      </c>
      <c r="J1277" s="239" t="s">
        <v>722</v>
      </c>
      <c r="K1277" s="241">
        <f t="shared" si="19"/>
        <v>21.225806451612904</v>
      </c>
      <c r="L1277" s="242">
        <v>46193</v>
      </c>
    </row>
    <row r="1278" spans="2:12" x14ac:dyDescent="0.3">
      <c r="B1278" s="238" t="s">
        <v>462</v>
      </c>
      <c r="C1278" s="239" t="s">
        <v>510</v>
      </c>
      <c r="D1278" s="239">
        <v>15000013</v>
      </c>
      <c r="E1278" s="239" t="s">
        <v>480</v>
      </c>
      <c r="F1278" s="240">
        <v>3000</v>
      </c>
      <c r="G1278" s="239" t="s">
        <v>511</v>
      </c>
      <c r="H1278" s="239" t="s">
        <v>512</v>
      </c>
      <c r="I1278" s="239" t="s">
        <v>513</v>
      </c>
      <c r="J1278" s="239" t="s">
        <v>782</v>
      </c>
      <c r="K1278" s="241">
        <f t="shared" si="19"/>
        <v>21.838709677419356</v>
      </c>
      <c r="L1278" s="242">
        <v>46212</v>
      </c>
    </row>
    <row r="1279" spans="2:12" x14ac:dyDescent="0.3">
      <c r="B1279" s="238" t="s">
        <v>443</v>
      </c>
      <c r="C1279" s="239" t="s">
        <v>510</v>
      </c>
      <c r="D1279" s="239">
        <v>15000135</v>
      </c>
      <c r="E1279" s="239" t="s">
        <v>340</v>
      </c>
      <c r="F1279" s="240">
        <v>8400</v>
      </c>
      <c r="G1279" s="239" t="s">
        <v>511</v>
      </c>
      <c r="H1279" s="239" t="s">
        <v>512</v>
      </c>
      <c r="I1279" s="239" t="s">
        <v>513</v>
      </c>
      <c r="J1279" s="239" t="s">
        <v>694</v>
      </c>
      <c r="K1279" s="241">
        <f t="shared" si="19"/>
        <v>21.129032258064516</v>
      </c>
      <c r="L1279" s="242">
        <v>46190</v>
      </c>
    </row>
    <row r="1280" spans="2:12" x14ac:dyDescent="0.3">
      <c r="B1280" s="238" t="s">
        <v>443</v>
      </c>
      <c r="C1280" s="239" t="s">
        <v>510</v>
      </c>
      <c r="D1280" s="239">
        <v>15000181</v>
      </c>
      <c r="E1280" s="239" t="s">
        <v>376</v>
      </c>
      <c r="F1280" s="240">
        <v>2950</v>
      </c>
      <c r="G1280" s="239" t="s">
        <v>511</v>
      </c>
      <c r="H1280" s="239" t="s">
        <v>512</v>
      </c>
      <c r="I1280" s="239" t="s">
        <v>513</v>
      </c>
      <c r="J1280" s="239" t="s">
        <v>817</v>
      </c>
      <c r="K1280" s="241">
        <f t="shared" si="19"/>
        <v>18.516129032258064</v>
      </c>
      <c r="L1280" s="242">
        <v>46109</v>
      </c>
    </row>
    <row r="1281" spans="2:12" x14ac:dyDescent="0.3">
      <c r="B1281" s="238" t="s">
        <v>443</v>
      </c>
      <c r="C1281" s="239" t="s">
        <v>510</v>
      </c>
      <c r="D1281" s="239">
        <v>15000429</v>
      </c>
      <c r="E1281" s="239" t="s">
        <v>426</v>
      </c>
      <c r="F1281" s="240">
        <v>7200</v>
      </c>
      <c r="G1281" s="239" t="s">
        <v>511</v>
      </c>
      <c r="H1281" s="239" t="s">
        <v>512</v>
      </c>
      <c r="I1281" s="239" t="s">
        <v>513</v>
      </c>
      <c r="J1281" s="239" t="s">
        <v>691</v>
      </c>
      <c r="K1281" s="241">
        <f t="shared" si="19"/>
        <v>21.419354838709676</v>
      </c>
      <c r="L1281" s="242">
        <v>46199</v>
      </c>
    </row>
    <row r="1282" spans="2:12" x14ac:dyDescent="0.3">
      <c r="B1282" s="238" t="s">
        <v>462</v>
      </c>
      <c r="C1282" s="239" t="s">
        <v>510</v>
      </c>
      <c r="D1282" s="239">
        <v>15000013</v>
      </c>
      <c r="E1282" s="239" t="s">
        <v>480</v>
      </c>
      <c r="F1282" s="240">
        <v>3000</v>
      </c>
      <c r="G1282" s="239" t="s">
        <v>511</v>
      </c>
      <c r="H1282" s="239" t="s">
        <v>512</v>
      </c>
      <c r="I1282" s="239" t="s">
        <v>513</v>
      </c>
      <c r="J1282" s="239" t="s">
        <v>763</v>
      </c>
      <c r="K1282" s="241">
        <f t="shared" si="19"/>
        <v>22.129032258064516</v>
      </c>
      <c r="L1282" s="242">
        <v>46221</v>
      </c>
    </row>
    <row r="1283" spans="2:12" x14ac:dyDescent="0.3">
      <c r="B1283" s="238" t="s">
        <v>462</v>
      </c>
      <c r="C1283" s="239" t="s">
        <v>510</v>
      </c>
      <c r="D1283" s="239">
        <v>15000425</v>
      </c>
      <c r="E1283" s="239" t="s">
        <v>494</v>
      </c>
      <c r="F1283" s="240">
        <v>14400</v>
      </c>
      <c r="G1283" s="239" t="s">
        <v>511</v>
      </c>
      <c r="H1283" s="239" t="s">
        <v>512</v>
      </c>
      <c r="I1283" s="239" t="s">
        <v>513</v>
      </c>
      <c r="J1283" s="239" t="s">
        <v>654</v>
      </c>
      <c r="K1283" s="241">
        <f t="shared" si="19"/>
        <v>16.93548387096774</v>
      </c>
      <c r="L1283" s="242">
        <v>46060</v>
      </c>
    </row>
    <row r="1284" spans="2:12" x14ac:dyDescent="0.3">
      <c r="B1284" s="238" t="s">
        <v>462</v>
      </c>
      <c r="C1284" s="239" t="s">
        <v>510</v>
      </c>
      <c r="D1284" s="239">
        <v>15000039</v>
      </c>
      <c r="E1284" s="239" t="s">
        <v>473</v>
      </c>
      <c r="F1284" s="240">
        <v>3600</v>
      </c>
      <c r="G1284" s="239" t="s">
        <v>511</v>
      </c>
      <c r="H1284" s="239" t="s">
        <v>512</v>
      </c>
      <c r="I1284" s="239" t="s">
        <v>513</v>
      </c>
      <c r="J1284" s="239" t="s">
        <v>718</v>
      </c>
      <c r="K1284" s="241">
        <f t="shared" ref="K1284:K1347" si="20">(L1284-$L$1)/31</f>
        <v>20.096774193548388</v>
      </c>
      <c r="L1284" s="242">
        <v>46158</v>
      </c>
    </row>
    <row r="1285" spans="2:12" x14ac:dyDescent="0.3">
      <c r="B1285" s="238" t="s">
        <v>443</v>
      </c>
      <c r="C1285" s="239" t="s">
        <v>510</v>
      </c>
      <c r="D1285" s="239">
        <v>15000135</v>
      </c>
      <c r="E1285" s="239" t="s">
        <v>340</v>
      </c>
      <c r="F1285" s="240">
        <v>8400</v>
      </c>
      <c r="G1285" s="239" t="s">
        <v>511</v>
      </c>
      <c r="H1285" s="239" t="s">
        <v>512</v>
      </c>
      <c r="I1285" s="239" t="s">
        <v>513</v>
      </c>
      <c r="J1285" s="239" t="s">
        <v>694</v>
      </c>
      <c r="K1285" s="241">
        <f t="shared" si="20"/>
        <v>21.129032258064516</v>
      </c>
      <c r="L1285" s="242">
        <v>46190</v>
      </c>
    </row>
    <row r="1286" spans="2:12" x14ac:dyDescent="0.3">
      <c r="B1286" s="238" t="s">
        <v>443</v>
      </c>
      <c r="C1286" s="239" t="s">
        <v>510</v>
      </c>
      <c r="D1286" s="239">
        <v>15000093</v>
      </c>
      <c r="E1286" s="239" t="s">
        <v>341</v>
      </c>
      <c r="F1286" s="240">
        <v>600</v>
      </c>
      <c r="G1286" s="239" t="s">
        <v>511</v>
      </c>
      <c r="H1286" s="239" t="s">
        <v>512</v>
      </c>
      <c r="I1286" s="239" t="s">
        <v>513</v>
      </c>
      <c r="J1286" s="239" t="s">
        <v>759</v>
      </c>
      <c r="K1286" s="241">
        <f t="shared" si="20"/>
        <v>20.06451612903226</v>
      </c>
      <c r="L1286" s="242">
        <v>46157</v>
      </c>
    </row>
    <row r="1287" spans="2:12" x14ac:dyDescent="0.3">
      <c r="B1287" s="238" t="s">
        <v>462</v>
      </c>
      <c r="C1287" s="239" t="s">
        <v>510</v>
      </c>
      <c r="D1287" s="239">
        <v>15000028</v>
      </c>
      <c r="E1287" s="239" t="s">
        <v>485</v>
      </c>
      <c r="F1287" s="240">
        <v>2300</v>
      </c>
      <c r="G1287" s="239" t="s">
        <v>511</v>
      </c>
      <c r="H1287" s="239" t="s">
        <v>512</v>
      </c>
      <c r="I1287" s="239" t="s">
        <v>513</v>
      </c>
      <c r="J1287" s="239" t="s">
        <v>712</v>
      </c>
      <c r="K1287" s="241">
        <f t="shared" si="20"/>
        <v>21.225806451612904</v>
      </c>
      <c r="L1287" s="242">
        <v>46193</v>
      </c>
    </row>
    <row r="1288" spans="2:12" x14ac:dyDescent="0.3">
      <c r="B1288" s="238" t="s">
        <v>443</v>
      </c>
      <c r="C1288" s="239" t="s">
        <v>510</v>
      </c>
      <c r="D1288" s="239">
        <v>15000086</v>
      </c>
      <c r="E1288" s="239" t="s">
        <v>333</v>
      </c>
      <c r="F1288" s="240">
        <v>2250</v>
      </c>
      <c r="G1288" s="239" t="s">
        <v>511</v>
      </c>
      <c r="H1288" s="239" t="s">
        <v>512</v>
      </c>
      <c r="I1288" s="239" t="s">
        <v>513</v>
      </c>
      <c r="J1288" s="239" t="s">
        <v>678</v>
      </c>
      <c r="K1288" s="241">
        <f t="shared" si="20"/>
        <v>19.64516129032258</v>
      </c>
      <c r="L1288" s="242">
        <v>46144</v>
      </c>
    </row>
    <row r="1289" spans="2:12" x14ac:dyDescent="0.3">
      <c r="B1289" s="238" t="s">
        <v>443</v>
      </c>
      <c r="C1289" s="239" t="s">
        <v>510</v>
      </c>
      <c r="D1289" s="239">
        <v>15000135</v>
      </c>
      <c r="E1289" s="239" t="s">
        <v>340</v>
      </c>
      <c r="F1289" s="240">
        <v>400</v>
      </c>
      <c r="G1289" s="239" t="s">
        <v>511</v>
      </c>
      <c r="H1289" s="239" t="s">
        <v>512</v>
      </c>
      <c r="I1289" s="239" t="s">
        <v>513</v>
      </c>
      <c r="J1289" s="239" t="s">
        <v>811</v>
      </c>
      <c r="K1289" s="241">
        <f t="shared" si="20"/>
        <v>21.129032258064516</v>
      </c>
      <c r="L1289" s="242">
        <v>46190</v>
      </c>
    </row>
    <row r="1290" spans="2:12" x14ac:dyDescent="0.3">
      <c r="B1290" s="238" t="s">
        <v>443</v>
      </c>
      <c r="C1290" s="239" t="s">
        <v>510</v>
      </c>
      <c r="D1290" s="239">
        <v>15000092</v>
      </c>
      <c r="E1290" s="239" t="s">
        <v>455</v>
      </c>
      <c r="F1290" s="240">
        <v>4000</v>
      </c>
      <c r="G1290" s="239" t="s">
        <v>511</v>
      </c>
      <c r="H1290" s="239" t="s">
        <v>512</v>
      </c>
      <c r="I1290" s="239" t="s">
        <v>513</v>
      </c>
      <c r="J1290" s="239" t="s">
        <v>686</v>
      </c>
      <c r="K1290" s="241">
        <f t="shared" si="20"/>
        <v>20.06451612903226</v>
      </c>
      <c r="L1290" s="242">
        <v>46157</v>
      </c>
    </row>
    <row r="1291" spans="2:12" x14ac:dyDescent="0.3">
      <c r="B1291" s="238" t="s">
        <v>443</v>
      </c>
      <c r="C1291" s="239" t="s">
        <v>510</v>
      </c>
      <c r="D1291" s="239">
        <v>15000089</v>
      </c>
      <c r="E1291" s="239" t="s">
        <v>357</v>
      </c>
      <c r="F1291" s="240">
        <v>3000</v>
      </c>
      <c r="G1291" s="239" t="s">
        <v>511</v>
      </c>
      <c r="H1291" s="239" t="s">
        <v>512</v>
      </c>
      <c r="I1291" s="239" t="s">
        <v>513</v>
      </c>
      <c r="J1291" s="239" t="s">
        <v>839</v>
      </c>
      <c r="K1291" s="241">
        <f t="shared" si="20"/>
        <v>21.387096774193548</v>
      </c>
      <c r="L1291" s="242">
        <v>46198</v>
      </c>
    </row>
    <row r="1292" spans="2:12" x14ac:dyDescent="0.3">
      <c r="B1292" s="238" t="s">
        <v>443</v>
      </c>
      <c r="C1292" s="239" t="s">
        <v>510</v>
      </c>
      <c r="D1292" s="239">
        <v>15000085</v>
      </c>
      <c r="E1292" s="239" t="s">
        <v>332</v>
      </c>
      <c r="F1292" s="240">
        <v>6600</v>
      </c>
      <c r="G1292" s="239" t="s">
        <v>511</v>
      </c>
      <c r="H1292" s="239" t="s">
        <v>512</v>
      </c>
      <c r="I1292" s="239" t="s">
        <v>513</v>
      </c>
      <c r="J1292" s="239" t="s">
        <v>675</v>
      </c>
      <c r="K1292" s="241">
        <f t="shared" si="20"/>
        <v>19.161290322580644</v>
      </c>
      <c r="L1292" s="242">
        <v>46129</v>
      </c>
    </row>
    <row r="1293" spans="2:12" x14ac:dyDescent="0.3">
      <c r="B1293" s="238" t="s">
        <v>443</v>
      </c>
      <c r="C1293" s="239" t="s">
        <v>510</v>
      </c>
      <c r="D1293" s="239">
        <v>15000392</v>
      </c>
      <c r="E1293" s="239" t="s">
        <v>430</v>
      </c>
      <c r="F1293" s="240">
        <v>4000</v>
      </c>
      <c r="G1293" s="239" t="s">
        <v>511</v>
      </c>
      <c r="H1293" s="239" t="s">
        <v>512</v>
      </c>
      <c r="I1293" s="239" t="s">
        <v>513</v>
      </c>
      <c r="J1293" s="239" t="s">
        <v>747</v>
      </c>
      <c r="K1293" s="241">
        <f t="shared" si="20"/>
        <v>22.322580645161292</v>
      </c>
      <c r="L1293" s="242">
        <v>46227</v>
      </c>
    </row>
    <row r="1294" spans="2:12" x14ac:dyDescent="0.3">
      <c r="B1294" s="238" t="s">
        <v>443</v>
      </c>
      <c r="C1294" s="239" t="s">
        <v>510</v>
      </c>
      <c r="D1294" s="239">
        <v>15000135</v>
      </c>
      <c r="E1294" s="239" t="s">
        <v>340</v>
      </c>
      <c r="F1294" s="240">
        <v>8400</v>
      </c>
      <c r="G1294" s="239" t="s">
        <v>511</v>
      </c>
      <c r="H1294" s="239" t="s">
        <v>512</v>
      </c>
      <c r="I1294" s="239" t="s">
        <v>513</v>
      </c>
      <c r="J1294" s="239" t="s">
        <v>719</v>
      </c>
      <c r="K1294" s="241">
        <f t="shared" si="20"/>
        <v>21.129032258064516</v>
      </c>
      <c r="L1294" s="242">
        <v>46190</v>
      </c>
    </row>
    <row r="1295" spans="2:12" x14ac:dyDescent="0.3">
      <c r="B1295" s="238" t="s">
        <v>462</v>
      </c>
      <c r="C1295" s="239" t="s">
        <v>510</v>
      </c>
      <c r="D1295" s="239">
        <v>15000003</v>
      </c>
      <c r="E1295" s="239" t="s">
        <v>469</v>
      </c>
      <c r="F1295" s="240">
        <v>12600</v>
      </c>
      <c r="G1295" s="239" t="s">
        <v>511</v>
      </c>
      <c r="H1295" s="239" t="s">
        <v>512</v>
      </c>
      <c r="I1295" s="239" t="s">
        <v>513</v>
      </c>
      <c r="J1295" s="239" t="s">
        <v>690</v>
      </c>
      <c r="K1295" s="241">
        <f t="shared" si="20"/>
        <v>22.322580645161292</v>
      </c>
      <c r="L1295" s="242">
        <v>46227</v>
      </c>
    </row>
    <row r="1296" spans="2:12" x14ac:dyDescent="0.3">
      <c r="B1296" s="238" t="s">
        <v>443</v>
      </c>
      <c r="C1296" s="239" t="s">
        <v>510</v>
      </c>
      <c r="D1296" s="239">
        <v>15000321</v>
      </c>
      <c r="E1296" s="239" t="s">
        <v>404</v>
      </c>
      <c r="F1296" s="240">
        <v>900</v>
      </c>
      <c r="G1296" s="239" t="s">
        <v>511</v>
      </c>
      <c r="H1296" s="239" t="s">
        <v>512</v>
      </c>
      <c r="I1296" s="239" t="s">
        <v>513</v>
      </c>
      <c r="J1296" s="239" t="s">
        <v>823</v>
      </c>
      <c r="K1296" s="241">
        <f t="shared" si="20"/>
        <v>21.64516129032258</v>
      </c>
      <c r="L1296" s="242">
        <v>46206</v>
      </c>
    </row>
    <row r="1297" spans="2:12" x14ac:dyDescent="0.3">
      <c r="B1297" s="238" t="s">
        <v>443</v>
      </c>
      <c r="C1297" s="239" t="s">
        <v>510</v>
      </c>
      <c r="D1297" s="239">
        <v>15000320</v>
      </c>
      <c r="E1297" s="239" t="s">
        <v>403</v>
      </c>
      <c r="F1297" s="240">
        <v>1440</v>
      </c>
      <c r="G1297" s="239" t="s">
        <v>511</v>
      </c>
      <c r="H1297" s="239" t="s">
        <v>512</v>
      </c>
      <c r="I1297" s="239" t="s">
        <v>513</v>
      </c>
      <c r="J1297" s="239" t="s">
        <v>688</v>
      </c>
      <c r="K1297" s="241">
        <f t="shared" si="20"/>
        <v>22.129032258064516</v>
      </c>
      <c r="L1297" s="242">
        <v>46221</v>
      </c>
    </row>
    <row r="1298" spans="2:12" x14ac:dyDescent="0.3">
      <c r="B1298" s="238" t="s">
        <v>462</v>
      </c>
      <c r="C1298" s="239" t="s">
        <v>510</v>
      </c>
      <c r="D1298" s="239">
        <v>15000013</v>
      </c>
      <c r="E1298" s="239" t="s">
        <v>480</v>
      </c>
      <c r="F1298" s="240">
        <v>3000</v>
      </c>
      <c r="G1298" s="239" t="s">
        <v>511</v>
      </c>
      <c r="H1298" s="239" t="s">
        <v>512</v>
      </c>
      <c r="I1298" s="239" t="s">
        <v>513</v>
      </c>
      <c r="J1298" s="239" t="s">
        <v>806</v>
      </c>
      <c r="K1298" s="241">
        <f t="shared" si="20"/>
        <v>21.838709677419356</v>
      </c>
      <c r="L1298" s="242">
        <v>46212</v>
      </c>
    </row>
    <row r="1299" spans="2:12" x14ac:dyDescent="0.3">
      <c r="B1299" s="238" t="s">
        <v>462</v>
      </c>
      <c r="C1299" s="239" t="s">
        <v>510</v>
      </c>
      <c r="D1299" s="239">
        <v>15000013</v>
      </c>
      <c r="E1299" s="239" t="s">
        <v>480</v>
      </c>
      <c r="F1299" s="240">
        <v>3000</v>
      </c>
      <c r="G1299" s="239" t="s">
        <v>511</v>
      </c>
      <c r="H1299" s="239" t="s">
        <v>512</v>
      </c>
      <c r="I1299" s="239" t="s">
        <v>513</v>
      </c>
      <c r="J1299" s="239" t="s">
        <v>806</v>
      </c>
      <c r="K1299" s="241">
        <f t="shared" si="20"/>
        <v>21.838709677419356</v>
      </c>
      <c r="L1299" s="242">
        <v>46212</v>
      </c>
    </row>
    <row r="1300" spans="2:12" x14ac:dyDescent="0.3">
      <c r="B1300" s="238" t="s">
        <v>443</v>
      </c>
      <c r="C1300" s="239" t="s">
        <v>510</v>
      </c>
      <c r="D1300" s="239">
        <v>15000135</v>
      </c>
      <c r="E1300" s="239" t="s">
        <v>340</v>
      </c>
      <c r="F1300" s="240">
        <v>8400</v>
      </c>
      <c r="G1300" s="239" t="s">
        <v>511</v>
      </c>
      <c r="H1300" s="239" t="s">
        <v>512</v>
      </c>
      <c r="I1300" s="239" t="s">
        <v>513</v>
      </c>
      <c r="J1300" s="239" t="s">
        <v>811</v>
      </c>
      <c r="K1300" s="241">
        <f t="shared" si="20"/>
        <v>21.129032258064516</v>
      </c>
      <c r="L1300" s="242">
        <v>46190</v>
      </c>
    </row>
    <row r="1301" spans="2:12" x14ac:dyDescent="0.3">
      <c r="B1301" s="238" t="s">
        <v>462</v>
      </c>
      <c r="C1301" s="239" t="s">
        <v>510</v>
      </c>
      <c r="D1301" s="239">
        <v>15000003</v>
      </c>
      <c r="E1301" s="239" t="s">
        <v>469</v>
      </c>
      <c r="F1301" s="240">
        <v>12600</v>
      </c>
      <c r="G1301" s="239" t="s">
        <v>511</v>
      </c>
      <c r="H1301" s="239" t="s">
        <v>512</v>
      </c>
      <c r="I1301" s="239" t="s">
        <v>513</v>
      </c>
      <c r="J1301" s="239" t="s">
        <v>717</v>
      </c>
      <c r="K1301" s="241">
        <f t="shared" si="20"/>
        <v>22.032258064516128</v>
      </c>
      <c r="L1301" s="242">
        <v>46218</v>
      </c>
    </row>
    <row r="1302" spans="2:12" x14ac:dyDescent="0.3">
      <c r="B1302" s="238" t="s">
        <v>443</v>
      </c>
      <c r="C1302" s="239" t="s">
        <v>510</v>
      </c>
      <c r="D1302" s="239">
        <v>15000100</v>
      </c>
      <c r="E1302" s="239" t="s">
        <v>352</v>
      </c>
      <c r="F1302" s="240">
        <v>2400</v>
      </c>
      <c r="G1302" s="239" t="s">
        <v>511</v>
      </c>
      <c r="H1302" s="239" t="s">
        <v>512</v>
      </c>
      <c r="I1302" s="239" t="s">
        <v>513</v>
      </c>
      <c r="J1302" s="239" t="s">
        <v>767</v>
      </c>
      <c r="K1302" s="241">
        <f t="shared" si="20"/>
        <v>21.70967741935484</v>
      </c>
      <c r="L1302" s="242">
        <v>46208</v>
      </c>
    </row>
    <row r="1303" spans="2:12" x14ac:dyDescent="0.3">
      <c r="B1303" s="238" t="s">
        <v>462</v>
      </c>
      <c r="C1303" s="239" t="s">
        <v>510</v>
      </c>
      <c r="D1303" s="239">
        <v>15000425</v>
      </c>
      <c r="E1303" s="239" t="s">
        <v>494</v>
      </c>
      <c r="F1303" s="240">
        <v>14400</v>
      </c>
      <c r="G1303" s="239" t="s">
        <v>511</v>
      </c>
      <c r="H1303" s="239" t="s">
        <v>512</v>
      </c>
      <c r="I1303" s="239" t="s">
        <v>513</v>
      </c>
      <c r="J1303" s="239" t="s">
        <v>654</v>
      </c>
      <c r="K1303" s="241">
        <f t="shared" si="20"/>
        <v>16.93548387096774</v>
      </c>
      <c r="L1303" s="242">
        <v>46060</v>
      </c>
    </row>
    <row r="1304" spans="2:12" x14ac:dyDescent="0.3">
      <c r="B1304" s="238" t="s">
        <v>443</v>
      </c>
      <c r="C1304" s="239" t="s">
        <v>592</v>
      </c>
      <c r="D1304" s="239">
        <v>15000120</v>
      </c>
      <c r="E1304" s="239" t="s">
        <v>304</v>
      </c>
      <c r="F1304" s="240">
        <v>450</v>
      </c>
      <c r="G1304" s="239" t="s">
        <v>511</v>
      </c>
      <c r="H1304" s="239" t="s">
        <v>512</v>
      </c>
      <c r="I1304" s="239" t="s">
        <v>513</v>
      </c>
      <c r="J1304" s="239" t="s">
        <v>840</v>
      </c>
      <c r="K1304" s="241">
        <f t="shared" si="20"/>
        <v>20.741935483870968</v>
      </c>
      <c r="L1304" s="242">
        <v>46178</v>
      </c>
    </row>
    <row r="1305" spans="2:12" x14ac:dyDescent="0.3">
      <c r="B1305" s="238" t="s">
        <v>443</v>
      </c>
      <c r="C1305" s="239" t="s">
        <v>510</v>
      </c>
      <c r="D1305" s="239">
        <v>15000321</v>
      </c>
      <c r="E1305" s="239" t="s">
        <v>404</v>
      </c>
      <c r="F1305" s="240">
        <v>1440</v>
      </c>
      <c r="G1305" s="239" t="s">
        <v>511</v>
      </c>
      <c r="H1305" s="239" t="s">
        <v>512</v>
      </c>
      <c r="I1305" s="239" t="s">
        <v>513</v>
      </c>
      <c r="J1305" s="239" t="s">
        <v>841</v>
      </c>
      <c r="K1305" s="241">
        <f t="shared" si="20"/>
        <v>21.64516129032258</v>
      </c>
      <c r="L1305" s="242">
        <v>46206</v>
      </c>
    </row>
    <row r="1306" spans="2:12" x14ac:dyDescent="0.3">
      <c r="B1306" s="238" t="s">
        <v>443</v>
      </c>
      <c r="C1306" s="239" t="s">
        <v>510</v>
      </c>
      <c r="D1306" s="239">
        <v>15000392</v>
      </c>
      <c r="E1306" s="239" t="s">
        <v>430</v>
      </c>
      <c r="F1306" s="240">
        <v>7200</v>
      </c>
      <c r="G1306" s="239" t="s">
        <v>511</v>
      </c>
      <c r="H1306" s="239" t="s">
        <v>512</v>
      </c>
      <c r="I1306" s="239" t="s">
        <v>513</v>
      </c>
      <c r="J1306" s="239" t="s">
        <v>687</v>
      </c>
      <c r="K1306" s="241">
        <f t="shared" si="20"/>
        <v>22.322580645161292</v>
      </c>
      <c r="L1306" s="242">
        <v>46227</v>
      </c>
    </row>
    <row r="1307" spans="2:12" x14ac:dyDescent="0.3">
      <c r="B1307" s="238" t="s">
        <v>443</v>
      </c>
      <c r="C1307" s="239" t="s">
        <v>510</v>
      </c>
      <c r="D1307" s="239">
        <v>15000068</v>
      </c>
      <c r="E1307" s="239" t="s">
        <v>306</v>
      </c>
      <c r="F1307" s="240">
        <v>2250</v>
      </c>
      <c r="G1307" s="239" t="s">
        <v>511</v>
      </c>
      <c r="H1307" s="239" t="s">
        <v>512</v>
      </c>
      <c r="I1307" s="239" t="s">
        <v>513</v>
      </c>
      <c r="J1307" s="239" t="s">
        <v>783</v>
      </c>
      <c r="K1307" s="241">
        <f t="shared" si="20"/>
        <v>20.06451612903226</v>
      </c>
      <c r="L1307" s="242">
        <v>46157</v>
      </c>
    </row>
    <row r="1308" spans="2:12" x14ac:dyDescent="0.3">
      <c r="B1308" s="238" t="s">
        <v>443</v>
      </c>
      <c r="C1308" s="239" t="s">
        <v>510</v>
      </c>
      <c r="D1308" s="239">
        <v>15000429</v>
      </c>
      <c r="E1308" s="239" t="s">
        <v>426</v>
      </c>
      <c r="F1308" s="240">
        <v>7200</v>
      </c>
      <c r="G1308" s="239" t="s">
        <v>511</v>
      </c>
      <c r="H1308" s="239" t="s">
        <v>512</v>
      </c>
      <c r="I1308" s="239" t="s">
        <v>513</v>
      </c>
      <c r="J1308" s="239" t="s">
        <v>691</v>
      </c>
      <c r="K1308" s="241">
        <f t="shared" si="20"/>
        <v>21.419354838709676</v>
      </c>
      <c r="L1308" s="242">
        <v>46199</v>
      </c>
    </row>
    <row r="1309" spans="2:12" x14ac:dyDescent="0.3">
      <c r="B1309" s="238" t="s">
        <v>443</v>
      </c>
      <c r="C1309" s="239" t="s">
        <v>510</v>
      </c>
      <c r="D1309" s="239">
        <v>15000112</v>
      </c>
      <c r="E1309" s="239" t="s">
        <v>379</v>
      </c>
      <c r="F1309" s="240">
        <v>2250</v>
      </c>
      <c r="G1309" s="239" t="s">
        <v>511</v>
      </c>
      <c r="H1309" s="239" t="s">
        <v>512</v>
      </c>
      <c r="I1309" s="239" t="s">
        <v>513</v>
      </c>
      <c r="J1309" s="239" t="s">
        <v>779</v>
      </c>
      <c r="K1309" s="241">
        <f t="shared" si="20"/>
        <v>22.06451612903226</v>
      </c>
      <c r="L1309" s="242">
        <v>46219</v>
      </c>
    </row>
    <row r="1310" spans="2:12" x14ac:dyDescent="0.3">
      <c r="B1310" s="238" t="s">
        <v>462</v>
      </c>
      <c r="C1310" s="239" t="s">
        <v>510</v>
      </c>
      <c r="D1310" s="239">
        <v>15000034</v>
      </c>
      <c r="E1310" s="239" t="s">
        <v>466</v>
      </c>
      <c r="F1310" s="240">
        <v>3000</v>
      </c>
      <c r="G1310" s="239" t="s">
        <v>511</v>
      </c>
      <c r="H1310" s="239" t="s">
        <v>512</v>
      </c>
      <c r="I1310" s="239" t="s">
        <v>513</v>
      </c>
      <c r="J1310" s="239" t="s">
        <v>842</v>
      </c>
      <c r="K1310" s="241">
        <f t="shared" si="20"/>
        <v>21.806451612903224</v>
      </c>
      <c r="L1310" s="242">
        <v>46211</v>
      </c>
    </row>
    <row r="1311" spans="2:12" x14ac:dyDescent="0.3">
      <c r="B1311" s="238" t="s">
        <v>443</v>
      </c>
      <c r="C1311" s="239" t="s">
        <v>592</v>
      </c>
      <c r="D1311" s="239">
        <v>15000102</v>
      </c>
      <c r="E1311" s="239" t="s">
        <v>364</v>
      </c>
      <c r="F1311" s="240">
        <v>2200</v>
      </c>
      <c r="G1311" s="239" t="s">
        <v>511</v>
      </c>
      <c r="H1311" s="239" t="s">
        <v>512</v>
      </c>
      <c r="I1311" s="239" t="s">
        <v>513</v>
      </c>
      <c r="J1311" s="239" t="s">
        <v>835</v>
      </c>
      <c r="K1311" s="241">
        <f t="shared" si="20"/>
        <v>22.096774193548388</v>
      </c>
      <c r="L1311" s="242">
        <v>46220</v>
      </c>
    </row>
    <row r="1312" spans="2:12" x14ac:dyDescent="0.3">
      <c r="B1312" s="238" t="s">
        <v>443</v>
      </c>
      <c r="C1312" s="239" t="s">
        <v>592</v>
      </c>
      <c r="D1312" s="239">
        <v>15000102</v>
      </c>
      <c r="E1312" s="239" t="s">
        <v>364</v>
      </c>
      <c r="F1312" s="240">
        <v>2250</v>
      </c>
      <c r="G1312" s="239" t="s">
        <v>511</v>
      </c>
      <c r="H1312" s="239" t="s">
        <v>512</v>
      </c>
      <c r="I1312" s="239" t="s">
        <v>513</v>
      </c>
      <c r="J1312" s="239" t="s">
        <v>835</v>
      </c>
      <c r="K1312" s="241">
        <f t="shared" si="20"/>
        <v>22.096774193548388</v>
      </c>
      <c r="L1312" s="242">
        <v>46220</v>
      </c>
    </row>
    <row r="1313" spans="2:12" x14ac:dyDescent="0.3">
      <c r="B1313" s="238" t="s">
        <v>462</v>
      </c>
      <c r="C1313" s="239" t="s">
        <v>510</v>
      </c>
      <c r="D1313" s="239">
        <v>15000003</v>
      </c>
      <c r="E1313" s="239" t="s">
        <v>469</v>
      </c>
      <c r="F1313" s="240">
        <v>12600</v>
      </c>
      <c r="G1313" s="239" t="s">
        <v>511</v>
      </c>
      <c r="H1313" s="239" t="s">
        <v>512</v>
      </c>
      <c r="I1313" s="239" t="s">
        <v>513</v>
      </c>
      <c r="J1313" s="239" t="s">
        <v>738</v>
      </c>
      <c r="K1313" s="241">
        <f t="shared" si="20"/>
        <v>22.483870967741936</v>
      </c>
      <c r="L1313" s="242">
        <v>46232</v>
      </c>
    </row>
    <row r="1314" spans="2:12" x14ac:dyDescent="0.3">
      <c r="B1314" s="238" t="s">
        <v>443</v>
      </c>
      <c r="C1314" s="239" t="s">
        <v>510</v>
      </c>
      <c r="D1314" s="239">
        <v>15000094</v>
      </c>
      <c r="E1314" s="239" t="s">
        <v>345</v>
      </c>
      <c r="F1314" s="240">
        <v>11520</v>
      </c>
      <c r="G1314" s="239" t="s">
        <v>511</v>
      </c>
      <c r="H1314" s="239" t="s">
        <v>512</v>
      </c>
      <c r="I1314" s="239" t="s">
        <v>513</v>
      </c>
      <c r="J1314" s="239" t="s">
        <v>684</v>
      </c>
      <c r="K1314" s="241">
        <f t="shared" si="20"/>
        <v>22.483870967741936</v>
      </c>
      <c r="L1314" s="242">
        <v>46232</v>
      </c>
    </row>
    <row r="1315" spans="2:12" x14ac:dyDescent="0.3">
      <c r="B1315" s="238" t="s">
        <v>443</v>
      </c>
      <c r="C1315" s="239" t="s">
        <v>510</v>
      </c>
      <c r="D1315" s="239">
        <v>15000117</v>
      </c>
      <c r="E1315" s="239" t="s">
        <v>311</v>
      </c>
      <c r="F1315" s="240">
        <v>7200</v>
      </c>
      <c r="G1315" s="239" t="s">
        <v>511</v>
      </c>
      <c r="H1315" s="239" t="s">
        <v>512</v>
      </c>
      <c r="I1315" s="239" t="s">
        <v>513</v>
      </c>
      <c r="J1315" s="239" t="s">
        <v>703</v>
      </c>
      <c r="K1315" s="241">
        <f t="shared" si="20"/>
        <v>22.032258064516128</v>
      </c>
      <c r="L1315" s="242">
        <v>46218</v>
      </c>
    </row>
    <row r="1316" spans="2:12" x14ac:dyDescent="0.3">
      <c r="B1316" s="238" t="s">
        <v>443</v>
      </c>
      <c r="C1316" s="239" t="s">
        <v>510</v>
      </c>
      <c r="D1316" s="239">
        <v>15000095</v>
      </c>
      <c r="E1316" s="239" t="s">
        <v>346</v>
      </c>
      <c r="F1316" s="240">
        <v>7200</v>
      </c>
      <c r="G1316" s="239" t="s">
        <v>511</v>
      </c>
      <c r="H1316" s="239" t="s">
        <v>512</v>
      </c>
      <c r="I1316" s="239" t="s">
        <v>513</v>
      </c>
      <c r="J1316" s="239" t="s">
        <v>707</v>
      </c>
      <c r="K1316" s="241">
        <f t="shared" si="20"/>
        <v>22.096774193548388</v>
      </c>
      <c r="L1316" s="242">
        <v>46220</v>
      </c>
    </row>
    <row r="1317" spans="2:12" x14ac:dyDescent="0.3">
      <c r="B1317" s="238" t="s">
        <v>443</v>
      </c>
      <c r="C1317" s="239" t="s">
        <v>510</v>
      </c>
      <c r="D1317" s="239">
        <v>15000135</v>
      </c>
      <c r="E1317" s="239" t="s">
        <v>340</v>
      </c>
      <c r="F1317" s="240">
        <v>8400</v>
      </c>
      <c r="G1317" s="239" t="s">
        <v>511</v>
      </c>
      <c r="H1317" s="239" t="s">
        <v>512</v>
      </c>
      <c r="I1317" s="239" t="s">
        <v>513</v>
      </c>
      <c r="J1317" s="239" t="s">
        <v>694</v>
      </c>
      <c r="K1317" s="241">
        <f t="shared" si="20"/>
        <v>21.129032258064516</v>
      </c>
      <c r="L1317" s="242">
        <v>46190</v>
      </c>
    </row>
    <row r="1318" spans="2:12" x14ac:dyDescent="0.3">
      <c r="B1318" s="238" t="s">
        <v>443</v>
      </c>
      <c r="C1318" s="239" t="s">
        <v>592</v>
      </c>
      <c r="D1318" s="239">
        <v>15000120</v>
      </c>
      <c r="E1318" s="239" t="s">
        <v>304</v>
      </c>
      <c r="F1318" s="240">
        <v>1250</v>
      </c>
      <c r="G1318" s="239" t="s">
        <v>511</v>
      </c>
      <c r="H1318" s="239" t="s">
        <v>512</v>
      </c>
      <c r="I1318" s="239" t="s">
        <v>513</v>
      </c>
      <c r="J1318" s="239" t="s">
        <v>840</v>
      </c>
      <c r="K1318" s="241">
        <f t="shared" si="20"/>
        <v>20.741935483870968</v>
      </c>
      <c r="L1318" s="242">
        <v>46178</v>
      </c>
    </row>
    <row r="1319" spans="2:12" x14ac:dyDescent="0.3">
      <c r="B1319" s="238" t="s">
        <v>462</v>
      </c>
      <c r="C1319" s="239" t="s">
        <v>510</v>
      </c>
      <c r="D1319" s="239">
        <v>15000013</v>
      </c>
      <c r="E1319" s="239" t="s">
        <v>480</v>
      </c>
      <c r="F1319" s="240">
        <v>3000</v>
      </c>
      <c r="G1319" s="239" t="s">
        <v>511</v>
      </c>
      <c r="H1319" s="239" t="s">
        <v>512</v>
      </c>
      <c r="I1319" s="239" t="s">
        <v>513</v>
      </c>
      <c r="J1319" s="239" t="s">
        <v>680</v>
      </c>
      <c r="K1319" s="241">
        <f t="shared" si="20"/>
        <v>22.35483870967742</v>
      </c>
      <c r="L1319" s="242">
        <v>46228</v>
      </c>
    </row>
    <row r="1320" spans="2:12" x14ac:dyDescent="0.3">
      <c r="B1320" s="238" t="s">
        <v>443</v>
      </c>
      <c r="C1320" s="239" t="s">
        <v>510</v>
      </c>
      <c r="D1320" s="239">
        <v>15000086</v>
      </c>
      <c r="E1320" s="239" t="s">
        <v>333</v>
      </c>
      <c r="F1320" s="240">
        <v>900</v>
      </c>
      <c r="G1320" s="239" t="s">
        <v>511</v>
      </c>
      <c r="H1320" s="239" t="s">
        <v>512</v>
      </c>
      <c r="I1320" s="239" t="s">
        <v>513</v>
      </c>
      <c r="J1320" s="239" t="s">
        <v>678</v>
      </c>
      <c r="K1320" s="241">
        <f t="shared" si="20"/>
        <v>19.64516129032258</v>
      </c>
      <c r="L1320" s="242">
        <v>46144</v>
      </c>
    </row>
    <row r="1321" spans="2:12" x14ac:dyDescent="0.3">
      <c r="B1321" s="238" t="s">
        <v>443</v>
      </c>
      <c r="C1321" s="239" t="s">
        <v>510</v>
      </c>
      <c r="D1321" s="239">
        <v>15000320</v>
      </c>
      <c r="E1321" s="239" t="s">
        <v>403</v>
      </c>
      <c r="F1321" s="240">
        <v>1440</v>
      </c>
      <c r="G1321" s="239" t="s">
        <v>511</v>
      </c>
      <c r="H1321" s="239" t="s">
        <v>512</v>
      </c>
      <c r="I1321" s="239" t="s">
        <v>513</v>
      </c>
      <c r="J1321" s="239" t="s">
        <v>688</v>
      </c>
      <c r="K1321" s="241">
        <f t="shared" si="20"/>
        <v>22.129032258064516</v>
      </c>
      <c r="L1321" s="242">
        <v>46221</v>
      </c>
    </row>
    <row r="1322" spans="2:12" x14ac:dyDescent="0.3">
      <c r="B1322" s="238" t="s">
        <v>443</v>
      </c>
      <c r="C1322" s="239" t="s">
        <v>510</v>
      </c>
      <c r="D1322" s="239">
        <v>15000277</v>
      </c>
      <c r="E1322" s="239" t="s">
        <v>293</v>
      </c>
      <c r="F1322" s="240">
        <v>8400</v>
      </c>
      <c r="G1322" s="239" t="s">
        <v>511</v>
      </c>
      <c r="H1322" s="239" t="s">
        <v>512</v>
      </c>
      <c r="I1322" s="239" t="s">
        <v>513</v>
      </c>
      <c r="J1322" s="239" t="s">
        <v>714</v>
      </c>
      <c r="K1322" s="241">
        <f t="shared" si="20"/>
        <v>22.35483870967742</v>
      </c>
      <c r="L1322" s="242">
        <v>46228</v>
      </c>
    </row>
    <row r="1323" spans="2:12" x14ac:dyDescent="0.3">
      <c r="B1323" s="238" t="s">
        <v>462</v>
      </c>
      <c r="C1323" s="239" t="s">
        <v>510</v>
      </c>
      <c r="D1323" s="239">
        <v>15000040</v>
      </c>
      <c r="E1323" s="239" t="s">
        <v>470</v>
      </c>
      <c r="F1323" s="240">
        <v>3000</v>
      </c>
      <c r="G1323" s="239" t="s">
        <v>511</v>
      </c>
      <c r="H1323" s="239" t="s">
        <v>512</v>
      </c>
      <c r="I1323" s="239" t="s">
        <v>513</v>
      </c>
      <c r="J1323" s="239" t="s">
        <v>843</v>
      </c>
      <c r="K1323" s="241">
        <f t="shared" si="20"/>
        <v>20.451612903225808</v>
      </c>
      <c r="L1323" s="242">
        <v>46169</v>
      </c>
    </row>
    <row r="1324" spans="2:12" x14ac:dyDescent="0.3">
      <c r="B1324" s="238" t="s">
        <v>443</v>
      </c>
      <c r="C1324" s="239" t="s">
        <v>510</v>
      </c>
      <c r="D1324" s="239">
        <v>15000216</v>
      </c>
      <c r="E1324" s="239" t="s">
        <v>354</v>
      </c>
      <c r="F1324" s="240">
        <v>1800</v>
      </c>
      <c r="G1324" s="239" t="s">
        <v>511</v>
      </c>
      <c r="H1324" s="239" t="s">
        <v>512</v>
      </c>
      <c r="I1324" s="239" t="s">
        <v>513</v>
      </c>
      <c r="J1324" s="239" t="s">
        <v>804</v>
      </c>
      <c r="K1324" s="241">
        <f t="shared" si="20"/>
        <v>21.903225806451612</v>
      </c>
      <c r="L1324" s="242">
        <v>46214</v>
      </c>
    </row>
    <row r="1325" spans="2:12" x14ac:dyDescent="0.3">
      <c r="B1325" s="238" t="s">
        <v>443</v>
      </c>
      <c r="C1325" s="239" t="s">
        <v>592</v>
      </c>
      <c r="D1325" s="239">
        <v>15000102</v>
      </c>
      <c r="E1325" s="239" t="s">
        <v>364</v>
      </c>
      <c r="F1325" s="240">
        <v>2250</v>
      </c>
      <c r="G1325" s="239" t="s">
        <v>511</v>
      </c>
      <c r="H1325" s="239" t="s">
        <v>512</v>
      </c>
      <c r="I1325" s="239" t="s">
        <v>513</v>
      </c>
      <c r="J1325" s="239" t="s">
        <v>835</v>
      </c>
      <c r="K1325" s="241">
        <f t="shared" si="20"/>
        <v>22.096774193548388</v>
      </c>
      <c r="L1325" s="242">
        <v>46220</v>
      </c>
    </row>
    <row r="1326" spans="2:12" x14ac:dyDescent="0.3">
      <c r="B1326" s="238" t="s">
        <v>443</v>
      </c>
      <c r="C1326" s="239" t="s">
        <v>592</v>
      </c>
      <c r="D1326" s="239">
        <v>15000102</v>
      </c>
      <c r="E1326" s="239" t="s">
        <v>364</v>
      </c>
      <c r="F1326" s="240">
        <v>2250</v>
      </c>
      <c r="G1326" s="239" t="s">
        <v>511</v>
      </c>
      <c r="H1326" s="239" t="s">
        <v>512</v>
      </c>
      <c r="I1326" s="239" t="s">
        <v>513</v>
      </c>
      <c r="J1326" s="239" t="s">
        <v>835</v>
      </c>
      <c r="K1326" s="241">
        <f t="shared" si="20"/>
        <v>22.096774193548388</v>
      </c>
      <c r="L1326" s="242">
        <v>46220</v>
      </c>
    </row>
    <row r="1327" spans="2:12" x14ac:dyDescent="0.3">
      <c r="B1327" s="238" t="s">
        <v>462</v>
      </c>
      <c r="C1327" s="239" t="s">
        <v>510</v>
      </c>
      <c r="D1327" s="239">
        <v>15000425</v>
      </c>
      <c r="E1327" s="239" t="s">
        <v>494</v>
      </c>
      <c r="F1327" s="240">
        <v>14400</v>
      </c>
      <c r="G1327" s="239" t="s">
        <v>511</v>
      </c>
      <c r="H1327" s="239" t="s">
        <v>512</v>
      </c>
      <c r="I1327" s="239" t="s">
        <v>513</v>
      </c>
      <c r="J1327" s="239" t="s">
        <v>824</v>
      </c>
      <c r="K1327" s="241">
        <f t="shared" si="20"/>
        <v>22.35483870967742</v>
      </c>
      <c r="L1327" s="242">
        <v>46228</v>
      </c>
    </row>
    <row r="1328" spans="2:12" x14ac:dyDescent="0.3">
      <c r="B1328" s="238" t="s">
        <v>443</v>
      </c>
      <c r="C1328" s="239" t="s">
        <v>510</v>
      </c>
      <c r="D1328" s="239">
        <v>15000191</v>
      </c>
      <c r="E1328" s="239" t="s">
        <v>347</v>
      </c>
      <c r="F1328" s="240">
        <v>2400</v>
      </c>
      <c r="G1328" s="239" t="s">
        <v>511</v>
      </c>
      <c r="H1328" s="239" t="s">
        <v>512</v>
      </c>
      <c r="I1328" s="239" t="s">
        <v>513</v>
      </c>
      <c r="J1328" s="239" t="s">
        <v>837</v>
      </c>
      <c r="K1328" s="241">
        <f t="shared" si="20"/>
        <v>16.032258064516128</v>
      </c>
      <c r="L1328" s="242">
        <v>46032</v>
      </c>
    </row>
    <row r="1329" spans="2:12" x14ac:dyDescent="0.3">
      <c r="B1329" s="238" t="s">
        <v>443</v>
      </c>
      <c r="C1329" s="239" t="s">
        <v>510</v>
      </c>
      <c r="D1329" s="239">
        <v>15000117</v>
      </c>
      <c r="E1329" s="239" t="s">
        <v>311</v>
      </c>
      <c r="F1329" s="240">
        <v>7200</v>
      </c>
      <c r="G1329" s="239" t="s">
        <v>511</v>
      </c>
      <c r="H1329" s="239" t="s">
        <v>512</v>
      </c>
      <c r="I1329" s="239" t="s">
        <v>513</v>
      </c>
      <c r="J1329" s="239" t="s">
        <v>703</v>
      </c>
      <c r="K1329" s="241">
        <f t="shared" si="20"/>
        <v>22.032258064516128</v>
      </c>
      <c r="L1329" s="242">
        <v>46218</v>
      </c>
    </row>
    <row r="1330" spans="2:12" x14ac:dyDescent="0.3">
      <c r="B1330" s="238" t="s">
        <v>462</v>
      </c>
      <c r="C1330" s="239" t="s">
        <v>510</v>
      </c>
      <c r="D1330" s="239">
        <v>15000034</v>
      </c>
      <c r="E1330" s="239" t="s">
        <v>466</v>
      </c>
      <c r="F1330" s="240">
        <v>3000</v>
      </c>
      <c r="G1330" s="239" t="s">
        <v>511</v>
      </c>
      <c r="H1330" s="239" t="s">
        <v>512</v>
      </c>
      <c r="I1330" s="239" t="s">
        <v>513</v>
      </c>
      <c r="J1330" s="239" t="s">
        <v>842</v>
      </c>
      <c r="K1330" s="241">
        <f t="shared" si="20"/>
        <v>21.806451612903224</v>
      </c>
      <c r="L1330" s="242">
        <v>46211</v>
      </c>
    </row>
    <row r="1331" spans="2:12" x14ac:dyDescent="0.3">
      <c r="B1331" s="238" t="s">
        <v>462</v>
      </c>
      <c r="C1331" s="239" t="s">
        <v>510</v>
      </c>
      <c r="D1331" s="239">
        <v>15000034</v>
      </c>
      <c r="E1331" s="239" t="s">
        <v>466</v>
      </c>
      <c r="F1331" s="240">
        <v>3000</v>
      </c>
      <c r="G1331" s="239" t="s">
        <v>511</v>
      </c>
      <c r="H1331" s="239" t="s">
        <v>512</v>
      </c>
      <c r="I1331" s="239" t="s">
        <v>513</v>
      </c>
      <c r="J1331" s="239" t="s">
        <v>842</v>
      </c>
      <c r="K1331" s="241">
        <f t="shared" si="20"/>
        <v>21.806451612903224</v>
      </c>
      <c r="L1331" s="242">
        <v>46211</v>
      </c>
    </row>
    <row r="1332" spans="2:12" x14ac:dyDescent="0.3">
      <c r="B1332" s="238" t="s">
        <v>462</v>
      </c>
      <c r="C1332" s="239" t="s">
        <v>510</v>
      </c>
      <c r="D1332" s="239">
        <v>15000013</v>
      </c>
      <c r="E1332" s="239" t="s">
        <v>480</v>
      </c>
      <c r="F1332" s="240">
        <v>3000</v>
      </c>
      <c r="G1332" s="239" t="s">
        <v>511</v>
      </c>
      <c r="H1332" s="239" t="s">
        <v>512</v>
      </c>
      <c r="I1332" s="239" t="s">
        <v>513</v>
      </c>
      <c r="J1332" s="239" t="s">
        <v>680</v>
      </c>
      <c r="K1332" s="241">
        <f t="shared" si="20"/>
        <v>22.35483870967742</v>
      </c>
      <c r="L1332" s="242">
        <v>46228</v>
      </c>
    </row>
    <row r="1333" spans="2:12" x14ac:dyDescent="0.3">
      <c r="B1333" s="238" t="s">
        <v>462</v>
      </c>
      <c r="C1333" s="239" t="s">
        <v>510</v>
      </c>
      <c r="D1333" s="239">
        <v>15000013</v>
      </c>
      <c r="E1333" s="239" t="s">
        <v>480</v>
      </c>
      <c r="F1333" s="240">
        <v>3000</v>
      </c>
      <c r="G1333" s="239" t="s">
        <v>511</v>
      </c>
      <c r="H1333" s="239" t="s">
        <v>512</v>
      </c>
      <c r="I1333" s="239" t="s">
        <v>513</v>
      </c>
      <c r="J1333" s="239" t="s">
        <v>680</v>
      </c>
      <c r="K1333" s="241">
        <f t="shared" si="20"/>
        <v>22.35483870967742</v>
      </c>
      <c r="L1333" s="242">
        <v>46228</v>
      </c>
    </row>
    <row r="1334" spans="2:12" x14ac:dyDescent="0.3">
      <c r="B1334" s="238" t="s">
        <v>443</v>
      </c>
      <c r="C1334" s="239" t="s">
        <v>510</v>
      </c>
      <c r="D1334" s="239">
        <v>15000142</v>
      </c>
      <c r="E1334" s="239" t="s">
        <v>356</v>
      </c>
      <c r="F1334" s="240">
        <v>4200</v>
      </c>
      <c r="G1334" s="239" t="s">
        <v>511</v>
      </c>
      <c r="H1334" s="239" t="s">
        <v>512</v>
      </c>
      <c r="I1334" s="239" t="s">
        <v>513</v>
      </c>
      <c r="J1334" s="239" t="s">
        <v>844</v>
      </c>
      <c r="K1334" s="241">
        <f t="shared" si="20"/>
        <v>22.06451612903226</v>
      </c>
      <c r="L1334" s="242">
        <v>46219</v>
      </c>
    </row>
    <row r="1335" spans="2:12" x14ac:dyDescent="0.3">
      <c r="B1335" s="238" t="s">
        <v>462</v>
      </c>
      <c r="C1335" s="239" t="s">
        <v>510</v>
      </c>
      <c r="D1335" s="239">
        <v>15000003</v>
      </c>
      <c r="E1335" s="239" t="s">
        <v>469</v>
      </c>
      <c r="F1335" s="240">
        <v>12600</v>
      </c>
      <c r="G1335" s="239" t="s">
        <v>511</v>
      </c>
      <c r="H1335" s="239" t="s">
        <v>512</v>
      </c>
      <c r="I1335" s="239" t="s">
        <v>513</v>
      </c>
      <c r="J1335" s="239" t="s">
        <v>717</v>
      </c>
      <c r="K1335" s="241">
        <f t="shared" si="20"/>
        <v>22.032258064516128</v>
      </c>
      <c r="L1335" s="242">
        <v>46218</v>
      </c>
    </row>
    <row r="1336" spans="2:12" x14ac:dyDescent="0.3">
      <c r="B1336" s="238" t="s">
        <v>443</v>
      </c>
      <c r="C1336" s="239" t="s">
        <v>510</v>
      </c>
      <c r="D1336" s="239">
        <v>15000082</v>
      </c>
      <c r="E1336" s="239" t="s">
        <v>447</v>
      </c>
      <c r="F1336" s="240">
        <v>960</v>
      </c>
      <c r="G1336" s="239" t="s">
        <v>511</v>
      </c>
      <c r="H1336" s="239" t="s">
        <v>512</v>
      </c>
      <c r="I1336" s="239" t="s">
        <v>513</v>
      </c>
      <c r="J1336" s="239" t="s">
        <v>802</v>
      </c>
      <c r="K1336" s="241">
        <f t="shared" si="20"/>
        <v>22.29032258064516</v>
      </c>
      <c r="L1336" s="242">
        <v>46226</v>
      </c>
    </row>
    <row r="1337" spans="2:12" x14ac:dyDescent="0.3">
      <c r="B1337" s="238" t="s">
        <v>462</v>
      </c>
      <c r="C1337" s="239" t="s">
        <v>510</v>
      </c>
      <c r="D1337" s="239">
        <v>15000027</v>
      </c>
      <c r="E1337" s="239" t="s">
        <v>467</v>
      </c>
      <c r="F1337" s="240">
        <v>9800</v>
      </c>
      <c r="G1337" s="239" t="s">
        <v>511</v>
      </c>
      <c r="H1337" s="239" t="s">
        <v>512</v>
      </c>
      <c r="I1337" s="239" t="s">
        <v>513</v>
      </c>
      <c r="J1337" s="239" t="s">
        <v>729</v>
      </c>
      <c r="K1337" s="241">
        <f t="shared" si="20"/>
        <v>21.838709677419356</v>
      </c>
      <c r="L1337" s="242">
        <v>46212</v>
      </c>
    </row>
    <row r="1338" spans="2:12" x14ac:dyDescent="0.3">
      <c r="B1338" s="238" t="s">
        <v>443</v>
      </c>
      <c r="C1338" s="239" t="s">
        <v>592</v>
      </c>
      <c r="D1338" s="239">
        <v>15000102</v>
      </c>
      <c r="E1338" s="239" t="s">
        <v>364</v>
      </c>
      <c r="F1338" s="240">
        <v>2250</v>
      </c>
      <c r="G1338" s="239" t="s">
        <v>511</v>
      </c>
      <c r="H1338" s="239" t="s">
        <v>512</v>
      </c>
      <c r="I1338" s="239" t="s">
        <v>513</v>
      </c>
      <c r="J1338" s="239" t="s">
        <v>835</v>
      </c>
      <c r="K1338" s="241">
        <f t="shared" si="20"/>
        <v>22.096774193548388</v>
      </c>
      <c r="L1338" s="242">
        <v>46220</v>
      </c>
    </row>
    <row r="1339" spans="2:12" x14ac:dyDescent="0.3">
      <c r="B1339" s="238" t="s">
        <v>443</v>
      </c>
      <c r="C1339" s="239" t="s">
        <v>592</v>
      </c>
      <c r="D1339" s="239">
        <v>15000102</v>
      </c>
      <c r="E1339" s="239" t="s">
        <v>364</v>
      </c>
      <c r="F1339" s="240">
        <v>2250</v>
      </c>
      <c r="G1339" s="239" t="s">
        <v>511</v>
      </c>
      <c r="H1339" s="239" t="s">
        <v>512</v>
      </c>
      <c r="I1339" s="239" t="s">
        <v>513</v>
      </c>
      <c r="J1339" s="239" t="s">
        <v>835</v>
      </c>
      <c r="K1339" s="241">
        <f t="shared" si="20"/>
        <v>22.096774193548388</v>
      </c>
      <c r="L1339" s="242">
        <v>46220</v>
      </c>
    </row>
    <row r="1340" spans="2:12" x14ac:dyDescent="0.3">
      <c r="B1340" s="238" t="s">
        <v>462</v>
      </c>
      <c r="C1340" s="239" t="s">
        <v>510</v>
      </c>
      <c r="D1340" s="239">
        <v>15000013</v>
      </c>
      <c r="E1340" s="239" t="s">
        <v>480</v>
      </c>
      <c r="F1340" s="240">
        <v>3000</v>
      </c>
      <c r="G1340" s="239" t="s">
        <v>511</v>
      </c>
      <c r="H1340" s="239" t="s">
        <v>512</v>
      </c>
      <c r="I1340" s="239" t="s">
        <v>513</v>
      </c>
      <c r="J1340" s="239" t="s">
        <v>680</v>
      </c>
      <c r="K1340" s="241">
        <f t="shared" si="20"/>
        <v>22.35483870967742</v>
      </c>
      <c r="L1340" s="242">
        <v>46228</v>
      </c>
    </row>
    <row r="1341" spans="2:12" x14ac:dyDescent="0.3">
      <c r="B1341" s="238" t="s">
        <v>462</v>
      </c>
      <c r="C1341" s="239" t="s">
        <v>510</v>
      </c>
      <c r="D1341" s="239">
        <v>15000425</v>
      </c>
      <c r="E1341" s="239" t="s">
        <v>494</v>
      </c>
      <c r="F1341" s="240">
        <v>14400</v>
      </c>
      <c r="G1341" s="239" t="s">
        <v>511</v>
      </c>
      <c r="H1341" s="239" t="s">
        <v>512</v>
      </c>
      <c r="I1341" s="239" t="s">
        <v>513</v>
      </c>
      <c r="J1341" s="239" t="s">
        <v>535</v>
      </c>
      <c r="K1341" s="241">
        <f t="shared" si="20"/>
        <v>16.161290322580644</v>
      </c>
      <c r="L1341" s="242">
        <v>46036</v>
      </c>
    </row>
    <row r="1342" spans="2:12" x14ac:dyDescent="0.3">
      <c r="B1342" s="238" t="s">
        <v>443</v>
      </c>
      <c r="C1342" s="239" t="s">
        <v>510</v>
      </c>
      <c r="D1342" s="239">
        <v>15000117</v>
      </c>
      <c r="E1342" s="239" t="s">
        <v>311</v>
      </c>
      <c r="F1342" s="240">
        <v>7200</v>
      </c>
      <c r="G1342" s="239" t="s">
        <v>511</v>
      </c>
      <c r="H1342" s="239" t="s">
        <v>512</v>
      </c>
      <c r="I1342" s="239" t="s">
        <v>513</v>
      </c>
      <c r="J1342" s="239" t="s">
        <v>703</v>
      </c>
      <c r="K1342" s="241">
        <f t="shared" si="20"/>
        <v>22.032258064516128</v>
      </c>
      <c r="L1342" s="242">
        <v>46218</v>
      </c>
    </row>
    <row r="1343" spans="2:12" x14ac:dyDescent="0.3">
      <c r="B1343" s="238" t="s">
        <v>443</v>
      </c>
      <c r="C1343" s="239" t="s">
        <v>510</v>
      </c>
      <c r="D1343" s="239">
        <v>15000320</v>
      </c>
      <c r="E1343" s="239" t="s">
        <v>403</v>
      </c>
      <c r="F1343" s="240">
        <v>1440</v>
      </c>
      <c r="G1343" s="239" t="s">
        <v>511</v>
      </c>
      <c r="H1343" s="239" t="s">
        <v>512</v>
      </c>
      <c r="I1343" s="239" t="s">
        <v>513</v>
      </c>
      <c r="J1343" s="239" t="s">
        <v>688</v>
      </c>
      <c r="K1343" s="241">
        <f t="shared" si="20"/>
        <v>22.129032258064516</v>
      </c>
      <c r="L1343" s="242">
        <v>46221</v>
      </c>
    </row>
    <row r="1344" spans="2:12" x14ac:dyDescent="0.3">
      <c r="B1344" s="238" t="s">
        <v>443</v>
      </c>
      <c r="C1344" s="239" t="s">
        <v>510</v>
      </c>
      <c r="D1344" s="239">
        <v>15000094</v>
      </c>
      <c r="E1344" s="239" t="s">
        <v>345</v>
      </c>
      <c r="F1344" s="240">
        <v>10800</v>
      </c>
      <c r="G1344" s="239" t="s">
        <v>511</v>
      </c>
      <c r="H1344" s="239" t="s">
        <v>512</v>
      </c>
      <c r="I1344" s="239" t="s">
        <v>513</v>
      </c>
      <c r="J1344" s="239" t="s">
        <v>666</v>
      </c>
      <c r="K1344" s="241">
        <f t="shared" si="20"/>
        <v>21.419354838709676</v>
      </c>
      <c r="L1344" s="242">
        <v>46199</v>
      </c>
    </row>
    <row r="1345" spans="2:12" x14ac:dyDescent="0.3">
      <c r="B1345" s="238" t="s">
        <v>462</v>
      </c>
      <c r="C1345" s="239" t="s">
        <v>510</v>
      </c>
      <c r="D1345" s="239">
        <v>15000011</v>
      </c>
      <c r="E1345" s="239" t="s">
        <v>477</v>
      </c>
      <c r="F1345" s="240">
        <v>4000</v>
      </c>
      <c r="G1345" s="239" t="s">
        <v>511</v>
      </c>
      <c r="H1345" s="239" t="s">
        <v>512</v>
      </c>
      <c r="I1345" s="239" t="s">
        <v>513</v>
      </c>
      <c r="J1345" s="239" t="s">
        <v>749</v>
      </c>
      <c r="K1345" s="241">
        <f t="shared" si="20"/>
        <v>19.161290322580644</v>
      </c>
      <c r="L1345" s="242">
        <v>46129</v>
      </c>
    </row>
    <row r="1346" spans="2:12" x14ac:dyDescent="0.3">
      <c r="B1346" s="238" t="s">
        <v>462</v>
      </c>
      <c r="C1346" s="239" t="s">
        <v>510</v>
      </c>
      <c r="D1346" s="239">
        <v>15000034</v>
      </c>
      <c r="E1346" s="239" t="s">
        <v>466</v>
      </c>
      <c r="F1346" s="240">
        <v>3000</v>
      </c>
      <c r="G1346" s="239" t="s">
        <v>511</v>
      </c>
      <c r="H1346" s="239" t="s">
        <v>512</v>
      </c>
      <c r="I1346" s="239" t="s">
        <v>513</v>
      </c>
      <c r="J1346" s="239" t="s">
        <v>842</v>
      </c>
      <c r="K1346" s="241">
        <f t="shared" si="20"/>
        <v>21.806451612903224</v>
      </c>
      <c r="L1346" s="242">
        <v>46211</v>
      </c>
    </row>
    <row r="1347" spans="2:12" x14ac:dyDescent="0.3">
      <c r="B1347" s="238" t="s">
        <v>443</v>
      </c>
      <c r="C1347" s="239" t="s">
        <v>592</v>
      </c>
      <c r="D1347" s="239">
        <v>15000158</v>
      </c>
      <c r="E1347" s="239" t="s">
        <v>316</v>
      </c>
      <c r="F1347" s="240">
        <v>6000</v>
      </c>
      <c r="G1347" s="239" t="s">
        <v>511</v>
      </c>
      <c r="H1347" s="239" t="s">
        <v>512</v>
      </c>
      <c r="I1347" s="239" t="s">
        <v>513</v>
      </c>
      <c r="J1347" s="239" t="s">
        <v>544</v>
      </c>
      <c r="K1347" s="241">
        <f t="shared" si="20"/>
        <v>21.870967741935484</v>
      </c>
      <c r="L1347" s="242">
        <v>46213</v>
      </c>
    </row>
    <row r="1348" spans="2:12" x14ac:dyDescent="0.3">
      <c r="B1348" s="238" t="s">
        <v>443</v>
      </c>
      <c r="C1348" s="239" t="s">
        <v>592</v>
      </c>
      <c r="D1348" s="239">
        <v>15000158</v>
      </c>
      <c r="E1348" s="239" t="s">
        <v>316</v>
      </c>
      <c r="F1348" s="240">
        <v>6000</v>
      </c>
      <c r="G1348" s="239" t="s">
        <v>511</v>
      </c>
      <c r="H1348" s="239" t="s">
        <v>512</v>
      </c>
      <c r="I1348" s="239" t="s">
        <v>513</v>
      </c>
      <c r="J1348" s="239" t="s">
        <v>544</v>
      </c>
      <c r="K1348" s="241">
        <f t="shared" ref="K1348:K1411" si="21">(L1348-$L$1)/31</f>
        <v>21.870967741935484</v>
      </c>
      <c r="L1348" s="242">
        <v>46213</v>
      </c>
    </row>
    <row r="1349" spans="2:12" x14ac:dyDescent="0.3">
      <c r="B1349" s="238" t="s">
        <v>443</v>
      </c>
      <c r="C1349" s="239" t="s">
        <v>510</v>
      </c>
      <c r="D1349" s="239">
        <v>15000145</v>
      </c>
      <c r="E1349" s="239" t="s">
        <v>143</v>
      </c>
      <c r="F1349" s="240">
        <v>5350</v>
      </c>
      <c r="G1349" s="239" t="s">
        <v>511</v>
      </c>
      <c r="H1349" s="239" t="s">
        <v>512</v>
      </c>
      <c r="I1349" s="239" t="s">
        <v>513</v>
      </c>
      <c r="J1349" s="239" t="s">
        <v>775</v>
      </c>
      <c r="K1349" s="241">
        <f t="shared" si="21"/>
        <v>20.06451612903226</v>
      </c>
      <c r="L1349" s="242">
        <v>46157</v>
      </c>
    </row>
    <row r="1350" spans="2:12" x14ac:dyDescent="0.3">
      <c r="B1350" s="238" t="s">
        <v>443</v>
      </c>
      <c r="C1350" s="239" t="s">
        <v>510</v>
      </c>
      <c r="D1350" s="239">
        <v>15000321</v>
      </c>
      <c r="E1350" s="239" t="s">
        <v>404</v>
      </c>
      <c r="F1350" s="240">
        <v>1440</v>
      </c>
      <c r="G1350" s="239" t="s">
        <v>511</v>
      </c>
      <c r="H1350" s="239" t="s">
        <v>512</v>
      </c>
      <c r="I1350" s="239" t="s">
        <v>513</v>
      </c>
      <c r="J1350" s="239" t="s">
        <v>841</v>
      </c>
      <c r="K1350" s="241">
        <f t="shared" si="21"/>
        <v>21.64516129032258</v>
      </c>
      <c r="L1350" s="242">
        <v>46206</v>
      </c>
    </row>
    <row r="1351" spans="2:12" x14ac:dyDescent="0.3">
      <c r="B1351" s="238" t="s">
        <v>443</v>
      </c>
      <c r="C1351" s="239" t="s">
        <v>510</v>
      </c>
      <c r="D1351" s="239">
        <v>15000095</v>
      </c>
      <c r="E1351" s="239" t="s">
        <v>346</v>
      </c>
      <c r="F1351" s="240">
        <v>200</v>
      </c>
      <c r="G1351" s="239" t="s">
        <v>511</v>
      </c>
      <c r="H1351" s="239" t="s">
        <v>512</v>
      </c>
      <c r="I1351" s="239" t="s">
        <v>513</v>
      </c>
      <c r="J1351" s="239" t="s">
        <v>740</v>
      </c>
      <c r="K1351" s="241">
        <f t="shared" si="21"/>
        <v>18.096774193548388</v>
      </c>
      <c r="L1351" s="242">
        <v>46096</v>
      </c>
    </row>
    <row r="1352" spans="2:12" x14ac:dyDescent="0.3">
      <c r="B1352" s="238" t="s">
        <v>443</v>
      </c>
      <c r="C1352" s="239" t="s">
        <v>510</v>
      </c>
      <c r="D1352" s="239">
        <v>15000151</v>
      </c>
      <c r="E1352" s="239" t="s">
        <v>402</v>
      </c>
      <c r="F1352" s="240">
        <v>1440</v>
      </c>
      <c r="G1352" s="239" t="s">
        <v>511</v>
      </c>
      <c r="H1352" s="239" t="s">
        <v>512</v>
      </c>
      <c r="I1352" s="239" t="s">
        <v>513</v>
      </c>
      <c r="J1352" s="239" t="s">
        <v>838</v>
      </c>
      <c r="K1352" s="241">
        <f t="shared" si="21"/>
        <v>20.225806451612904</v>
      </c>
      <c r="L1352" s="242">
        <v>46162</v>
      </c>
    </row>
    <row r="1353" spans="2:12" x14ac:dyDescent="0.3">
      <c r="B1353" s="238" t="s">
        <v>462</v>
      </c>
      <c r="C1353" s="239" t="s">
        <v>510</v>
      </c>
      <c r="D1353" s="239">
        <v>15000013</v>
      </c>
      <c r="E1353" s="239" t="s">
        <v>480</v>
      </c>
      <c r="F1353" s="240">
        <v>3000</v>
      </c>
      <c r="G1353" s="239" t="s">
        <v>511</v>
      </c>
      <c r="H1353" s="239" t="s">
        <v>512</v>
      </c>
      <c r="I1353" s="239" t="s">
        <v>513</v>
      </c>
      <c r="J1353" s="239" t="s">
        <v>763</v>
      </c>
      <c r="K1353" s="241">
        <f t="shared" si="21"/>
        <v>22.129032258064516</v>
      </c>
      <c r="L1353" s="242">
        <v>46221</v>
      </c>
    </row>
    <row r="1354" spans="2:12" x14ac:dyDescent="0.3">
      <c r="B1354" s="238" t="s">
        <v>443</v>
      </c>
      <c r="C1354" s="239" t="s">
        <v>510</v>
      </c>
      <c r="D1354" s="239">
        <v>15000082</v>
      </c>
      <c r="E1354" s="239" t="s">
        <v>447</v>
      </c>
      <c r="F1354" s="240">
        <v>384</v>
      </c>
      <c r="G1354" s="239" t="s">
        <v>511</v>
      </c>
      <c r="H1354" s="239" t="s">
        <v>512</v>
      </c>
      <c r="I1354" s="239" t="s">
        <v>513</v>
      </c>
      <c r="J1354" s="239" t="s">
        <v>797</v>
      </c>
      <c r="K1354" s="241">
        <f t="shared" si="21"/>
        <v>22.29032258064516</v>
      </c>
      <c r="L1354" s="242">
        <v>46226</v>
      </c>
    </row>
    <row r="1355" spans="2:12" x14ac:dyDescent="0.3">
      <c r="B1355" s="238" t="s">
        <v>443</v>
      </c>
      <c r="C1355" s="239" t="s">
        <v>510</v>
      </c>
      <c r="D1355" s="239">
        <v>15000151</v>
      </c>
      <c r="E1355" s="239" t="s">
        <v>402</v>
      </c>
      <c r="F1355" s="240">
        <v>1440</v>
      </c>
      <c r="G1355" s="239" t="s">
        <v>511</v>
      </c>
      <c r="H1355" s="239" t="s">
        <v>512</v>
      </c>
      <c r="I1355" s="239" t="s">
        <v>513</v>
      </c>
      <c r="J1355" s="239" t="s">
        <v>735</v>
      </c>
      <c r="K1355" s="241">
        <f t="shared" si="21"/>
        <v>22.032258064516128</v>
      </c>
      <c r="L1355" s="242">
        <v>46218</v>
      </c>
    </row>
    <row r="1356" spans="2:12" x14ac:dyDescent="0.3">
      <c r="B1356" s="238" t="s">
        <v>462</v>
      </c>
      <c r="C1356" s="239" t="s">
        <v>510</v>
      </c>
      <c r="D1356" s="239">
        <v>15000013</v>
      </c>
      <c r="E1356" s="239" t="s">
        <v>480</v>
      </c>
      <c r="F1356" s="240">
        <v>3000</v>
      </c>
      <c r="G1356" s="239" t="s">
        <v>511</v>
      </c>
      <c r="H1356" s="239" t="s">
        <v>512</v>
      </c>
      <c r="I1356" s="239" t="s">
        <v>513</v>
      </c>
      <c r="J1356" s="239" t="s">
        <v>806</v>
      </c>
      <c r="K1356" s="241">
        <f t="shared" si="21"/>
        <v>21.838709677419356</v>
      </c>
      <c r="L1356" s="242">
        <v>46212</v>
      </c>
    </row>
    <row r="1357" spans="2:12" x14ac:dyDescent="0.3">
      <c r="B1357" s="238" t="s">
        <v>443</v>
      </c>
      <c r="C1357" s="239" t="s">
        <v>592</v>
      </c>
      <c r="D1357" s="239">
        <v>15000102</v>
      </c>
      <c r="E1357" s="239" t="s">
        <v>364</v>
      </c>
      <c r="F1357" s="240">
        <v>2250</v>
      </c>
      <c r="G1357" s="239" t="s">
        <v>511</v>
      </c>
      <c r="H1357" s="239" t="s">
        <v>512</v>
      </c>
      <c r="I1357" s="239" t="s">
        <v>513</v>
      </c>
      <c r="J1357" s="239" t="s">
        <v>835</v>
      </c>
      <c r="K1357" s="241">
        <f t="shared" si="21"/>
        <v>22.096774193548388</v>
      </c>
      <c r="L1357" s="242">
        <v>46220</v>
      </c>
    </row>
    <row r="1358" spans="2:12" x14ac:dyDescent="0.3">
      <c r="B1358" s="238" t="s">
        <v>443</v>
      </c>
      <c r="C1358" s="239" t="s">
        <v>592</v>
      </c>
      <c r="D1358" s="239">
        <v>15000102</v>
      </c>
      <c r="E1358" s="239" t="s">
        <v>364</v>
      </c>
      <c r="F1358" s="240">
        <v>2250</v>
      </c>
      <c r="G1358" s="239" t="s">
        <v>511</v>
      </c>
      <c r="H1358" s="239" t="s">
        <v>512</v>
      </c>
      <c r="I1358" s="239" t="s">
        <v>513</v>
      </c>
      <c r="J1358" s="239" t="s">
        <v>835</v>
      </c>
      <c r="K1358" s="241">
        <f t="shared" si="21"/>
        <v>22.096774193548388</v>
      </c>
      <c r="L1358" s="242">
        <v>46220</v>
      </c>
    </row>
    <row r="1359" spans="2:12" x14ac:dyDescent="0.3">
      <c r="B1359" s="238" t="s">
        <v>443</v>
      </c>
      <c r="C1359" s="239" t="s">
        <v>510</v>
      </c>
      <c r="D1359" s="239">
        <v>15000321</v>
      </c>
      <c r="E1359" s="239" t="s">
        <v>404</v>
      </c>
      <c r="F1359" s="240">
        <v>1440</v>
      </c>
      <c r="G1359" s="239" t="s">
        <v>511</v>
      </c>
      <c r="H1359" s="239" t="s">
        <v>512</v>
      </c>
      <c r="I1359" s="239" t="s">
        <v>513</v>
      </c>
      <c r="J1359" s="239" t="s">
        <v>841</v>
      </c>
      <c r="K1359" s="241">
        <f t="shared" si="21"/>
        <v>21.64516129032258</v>
      </c>
      <c r="L1359" s="242">
        <v>46206</v>
      </c>
    </row>
    <row r="1360" spans="2:12" x14ac:dyDescent="0.3">
      <c r="B1360" s="238" t="s">
        <v>462</v>
      </c>
      <c r="C1360" s="239" t="s">
        <v>510</v>
      </c>
      <c r="D1360" s="239">
        <v>15000013</v>
      </c>
      <c r="E1360" s="239" t="s">
        <v>480</v>
      </c>
      <c r="F1360" s="240">
        <v>3000</v>
      </c>
      <c r="G1360" s="239" t="s">
        <v>511</v>
      </c>
      <c r="H1360" s="239" t="s">
        <v>512</v>
      </c>
      <c r="I1360" s="239" t="s">
        <v>513</v>
      </c>
      <c r="J1360" s="239" t="s">
        <v>680</v>
      </c>
      <c r="K1360" s="241">
        <f t="shared" si="21"/>
        <v>22.35483870967742</v>
      </c>
      <c r="L1360" s="242">
        <v>46228</v>
      </c>
    </row>
    <row r="1361" spans="2:12" x14ac:dyDescent="0.3">
      <c r="B1361" s="238" t="s">
        <v>443</v>
      </c>
      <c r="C1361" s="239" t="s">
        <v>510</v>
      </c>
      <c r="D1361" s="239">
        <v>15000068</v>
      </c>
      <c r="E1361" s="239" t="s">
        <v>306</v>
      </c>
      <c r="F1361" s="240">
        <v>2250</v>
      </c>
      <c r="G1361" s="239" t="s">
        <v>511</v>
      </c>
      <c r="H1361" s="239" t="s">
        <v>512</v>
      </c>
      <c r="I1361" s="239" t="s">
        <v>513</v>
      </c>
      <c r="J1361" s="239" t="s">
        <v>783</v>
      </c>
      <c r="K1361" s="241">
        <f t="shared" si="21"/>
        <v>20.06451612903226</v>
      </c>
      <c r="L1361" s="242">
        <v>46157</v>
      </c>
    </row>
    <row r="1362" spans="2:12" x14ac:dyDescent="0.3">
      <c r="B1362" s="238" t="s">
        <v>443</v>
      </c>
      <c r="C1362" s="239" t="s">
        <v>510</v>
      </c>
      <c r="D1362" s="239">
        <v>15000082</v>
      </c>
      <c r="E1362" s="239" t="s">
        <v>447</v>
      </c>
      <c r="F1362" s="240">
        <v>960</v>
      </c>
      <c r="G1362" s="239" t="s">
        <v>511</v>
      </c>
      <c r="H1362" s="239" t="s">
        <v>512</v>
      </c>
      <c r="I1362" s="239" t="s">
        <v>513</v>
      </c>
      <c r="J1362" s="239" t="s">
        <v>797</v>
      </c>
      <c r="K1362" s="241">
        <f t="shared" si="21"/>
        <v>22.29032258064516</v>
      </c>
      <c r="L1362" s="242">
        <v>46226</v>
      </c>
    </row>
    <row r="1363" spans="2:12" x14ac:dyDescent="0.3">
      <c r="B1363" s="238" t="s">
        <v>462</v>
      </c>
      <c r="C1363" s="239" t="s">
        <v>510</v>
      </c>
      <c r="D1363" s="239">
        <v>15000034</v>
      </c>
      <c r="E1363" s="239" t="s">
        <v>466</v>
      </c>
      <c r="F1363" s="240">
        <v>3000</v>
      </c>
      <c r="G1363" s="239" t="s">
        <v>511</v>
      </c>
      <c r="H1363" s="239" t="s">
        <v>512</v>
      </c>
      <c r="I1363" s="239" t="s">
        <v>513</v>
      </c>
      <c r="J1363" s="239" t="s">
        <v>842</v>
      </c>
      <c r="K1363" s="241">
        <f t="shared" si="21"/>
        <v>21.806451612903224</v>
      </c>
      <c r="L1363" s="242">
        <v>46211</v>
      </c>
    </row>
    <row r="1364" spans="2:12" x14ac:dyDescent="0.3">
      <c r="B1364" s="238" t="s">
        <v>443</v>
      </c>
      <c r="C1364" s="239" t="s">
        <v>592</v>
      </c>
      <c r="D1364" s="239">
        <v>15000158</v>
      </c>
      <c r="E1364" s="239" t="s">
        <v>316</v>
      </c>
      <c r="F1364" s="240">
        <v>1400</v>
      </c>
      <c r="G1364" s="239" t="s">
        <v>511</v>
      </c>
      <c r="H1364" s="239" t="s">
        <v>512</v>
      </c>
      <c r="I1364" s="239" t="s">
        <v>513</v>
      </c>
      <c r="J1364" s="239" t="s">
        <v>544</v>
      </c>
      <c r="K1364" s="241">
        <f t="shared" si="21"/>
        <v>21.870967741935484</v>
      </c>
      <c r="L1364" s="242">
        <v>46213</v>
      </c>
    </row>
    <row r="1365" spans="2:12" x14ac:dyDescent="0.3">
      <c r="B1365" s="238" t="s">
        <v>443</v>
      </c>
      <c r="C1365" s="239" t="s">
        <v>592</v>
      </c>
      <c r="D1365" s="239">
        <v>15000158</v>
      </c>
      <c r="E1365" s="239" t="s">
        <v>316</v>
      </c>
      <c r="F1365" s="240">
        <v>6000</v>
      </c>
      <c r="G1365" s="239" t="s">
        <v>511</v>
      </c>
      <c r="H1365" s="239" t="s">
        <v>512</v>
      </c>
      <c r="I1365" s="239" t="s">
        <v>513</v>
      </c>
      <c r="J1365" s="239" t="s">
        <v>544</v>
      </c>
      <c r="K1365" s="241">
        <f t="shared" si="21"/>
        <v>21.870967741935484</v>
      </c>
      <c r="L1365" s="242">
        <v>46213</v>
      </c>
    </row>
    <row r="1366" spans="2:12" x14ac:dyDescent="0.3">
      <c r="B1366" s="238" t="s">
        <v>443</v>
      </c>
      <c r="C1366" s="239" t="s">
        <v>510</v>
      </c>
      <c r="D1366" s="239">
        <v>15000151</v>
      </c>
      <c r="E1366" s="239" t="s">
        <v>402</v>
      </c>
      <c r="F1366" s="240">
        <v>252</v>
      </c>
      <c r="G1366" s="239" t="s">
        <v>511</v>
      </c>
      <c r="H1366" s="239" t="s">
        <v>512</v>
      </c>
      <c r="I1366" s="239" t="s">
        <v>513</v>
      </c>
      <c r="J1366" s="239" t="s">
        <v>735</v>
      </c>
      <c r="K1366" s="241">
        <f t="shared" si="21"/>
        <v>22.032258064516128</v>
      </c>
      <c r="L1366" s="242">
        <v>46218</v>
      </c>
    </row>
    <row r="1367" spans="2:12" x14ac:dyDescent="0.3">
      <c r="B1367" s="238" t="s">
        <v>443</v>
      </c>
      <c r="C1367" s="239" t="s">
        <v>510</v>
      </c>
      <c r="D1367" s="239">
        <v>15000143</v>
      </c>
      <c r="E1367" s="239" t="s">
        <v>152</v>
      </c>
      <c r="F1367" s="240">
        <v>1200</v>
      </c>
      <c r="G1367" s="239" t="s">
        <v>511</v>
      </c>
      <c r="H1367" s="239" t="s">
        <v>512</v>
      </c>
      <c r="I1367" s="239" t="s">
        <v>513</v>
      </c>
      <c r="J1367" s="239" t="s">
        <v>674</v>
      </c>
      <c r="K1367" s="241">
        <f t="shared" si="21"/>
        <v>20.06451612903226</v>
      </c>
      <c r="L1367" s="242">
        <v>46157</v>
      </c>
    </row>
    <row r="1368" spans="2:12" x14ac:dyDescent="0.3">
      <c r="B1368" s="238" t="s">
        <v>462</v>
      </c>
      <c r="C1368" s="239" t="s">
        <v>510</v>
      </c>
      <c r="D1368" s="239">
        <v>15000011</v>
      </c>
      <c r="E1368" s="239" t="s">
        <v>477</v>
      </c>
      <c r="F1368" s="240">
        <v>4000</v>
      </c>
      <c r="G1368" s="239" t="s">
        <v>511</v>
      </c>
      <c r="H1368" s="239" t="s">
        <v>512</v>
      </c>
      <c r="I1368" s="239" t="s">
        <v>513</v>
      </c>
      <c r="J1368" s="239" t="s">
        <v>749</v>
      </c>
      <c r="K1368" s="241">
        <f t="shared" si="21"/>
        <v>19.161290322580644</v>
      </c>
      <c r="L1368" s="242">
        <v>46129</v>
      </c>
    </row>
    <row r="1369" spans="2:12" x14ac:dyDescent="0.3">
      <c r="B1369" s="238" t="s">
        <v>443</v>
      </c>
      <c r="C1369" s="239" t="s">
        <v>510</v>
      </c>
      <c r="D1369" s="239">
        <v>15000429</v>
      </c>
      <c r="E1369" s="239" t="s">
        <v>426</v>
      </c>
      <c r="F1369" s="240">
        <v>7200</v>
      </c>
      <c r="G1369" s="239" t="s">
        <v>511</v>
      </c>
      <c r="H1369" s="239" t="s">
        <v>512</v>
      </c>
      <c r="I1369" s="239" t="s">
        <v>513</v>
      </c>
      <c r="J1369" s="239" t="s">
        <v>701</v>
      </c>
      <c r="K1369" s="241">
        <f t="shared" si="21"/>
        <v>22.322580645161292</v>
      </c>
      <c r="L1369" s="242">
        <v>46227</v>
      </c>
    </row>
    <row r="1370" spans="2:12" x14ac:dyDescent="0.3">
      <c r="B1370" s="238" t="s">
        <v>443</v>
      </c>
      <c r="C1370" s="239" t="s">
        <v>592</v>
      </c>
      <c r="D1370" s="239">
        <v>15000211</v>
      </c>
      <c r="E1370" s="239" t="s">
        <v>313</v>
      </c>
      <c r="F1370" s="240">
        <v>4500</v>
      </c>
      <c r="G1370" s="239" t="s">
        <v>511</v>
      </c>
      <c r="H1370" s="239" t="s">
        <v>512</v>
      </c>
      <c r="I1370" s="239" t="s">
        <v>513</v>
      </c>
      <c r="J1370" s="239" t="s">
        <v>604</v>
      </c>
      <c r="K1370" s="241">
        <f t="shared" si="21"/>
        <v>21.129032258064516</v>
      </c>
      <c r="L1370" s="242">
        <v>46190</v>
      </c>
    </row>
    <row r="1371" spans="2:12" x14ac:dyDescent="0.3">
      <c r="B1371" s="238" t="s">
        <v>443</v>
      </c>
      <c r="C1371" s="239" t="s">
        <v>592</v>
      </c>
      <c r="D1371" s="239">
        <v>15000211</v>
      </c>
      <c r="E1371" s="239" t="s">
        <v>313</v>
      </c>
      <c r="F1371" s="240">
        <v>1850</v>
      </c>
      <c r="G1371" s="239" t="s">
        <v>511</v>
      </c>
      <c r="H1371" s="239" t="s">
        <v>512</v>
      </c>
      <c r="I1371" s="239" t="s">
        <v>513</v>
      </c>
      <c r="J1371" s="239" t="s">
        <v>604</v>
      </c>
      <c r="K1371" s="241">
        <f t="shared" si="21"/>
        <v>21.129032258064516</v>
      </c>
      <c r="L1371" s="242">
        <v>46190</v>
      </c>
    </row>
    <row r="1372" spans="2:12" x14ac:dyDescent="0.3">
      <c r="B1372" s="238" t="s">
        <v>443</v>
      </c>
      <c r="C1372" s="239" t="s">
        <v>510</v>
      </c>
      <c r="D1372" s="239">
        <v>15000321</v>
      </c>
      <c r="E1372" s="239" t="s">
        <v>404</v>
      </c>
      <c r="F1372" s="240">
        <v>1044</v>
      </c>
      <c r="G1372" s="239" t="s">
        <v>511</v>
      </c>
      <c r="H1372" s="239" t="s">
        <v>512</v>
      </c>
      <c r="I1372" s="239" t="s">
        <v>513</v>
      </c>
      <c r="J1372" s="239" t="s">
        <v>809</v>
      </c>
      <c r="K1372" s="241">
        <f t="shared" si="21"/>
        <v>21.64516129032258</v>
      </c>
      <c r="L1372" s="242">
        <v>46206</v>
      </c>
    </row>
    <row r="1373" spans="2:12" x14ac:dyDescent="0.3">
      <c r="B1373" s="238" t="s">
        <v>443</v>
      </c>
      <c r="C1373" s="239" t="s">
        <v>510</v>
      </c>
      <c r="D1373" s="239">
        <v>15000092</v>
      </c>
      <c r="E1373" s="239" t="s">
        <v>455</v>
      </c>
      <c r="F1373" s="240">
        <v>4000</v>
      </c>
      <c r="G1373" s="239" t="s">
        <v>511</v>
      </c>
      <c r="H1373" s="239" t="s">
        <v>512</v>
      </c>
      <c r="I1373" s="239" t="s">
        <v>513</v>
      </c>
      <c r="J1373" s="239" t="s">
        <v>746</v>
      </c>
      <c r="K1373" s="241">
        <f t="shared" si="21"/>
        <v>21.677419354838708</v>
      </c>
      <c r="L1373" s="242">
        <v>46207</v>
      </c>
    </row>
    <row r="1374" spans="2:12" x14ac:dyDescent="0.3">
      <c r="B1374" s="238" t="s">
        <v>462</v>
      </c>
      <c r="C1374" s="239" t="s">
        <v>510</v>
      </c>
      <c r="D1374" s="239">
        <v>15000013</v>
      </c>
      <c r="E1374" s="239" t="s">
        <v>480</v>
      </c>
      <c r="F1374" s="240">
        <v>3000</v>
      </c>
      <c r="G1374" s="239" t="s">
        <v>511</v>
      </c>
      <c r="H1374" s="239" t="s">
        <v>512</v>
      </c>
      <c r="I1374" s="239" t="s">
        <v>513</v>
      </c>
      <c r="J1374" s="239" t="s">
        <v>806</v>
      </c>
      <c r="K1374" s="241">
        <f t="shared" si="21"/>
        <v>21.838709677419356</v>
      </c>
      <c r="L1374" s="242">
        <v>46212</v>
      </c>
    </row>
    <row r="1375" spans="2:12" x14ac:dyDescent="0.3">
      <c r="B1375" s="238" t="s">
        <v>443</v>
      </c>
      <c r="C1375" s="239" t="s">
        <v>510</v>
      </c>
      <c r="D1375" s="239">
        <v>15000094</v>
      </c>
      <c r="E1375" s="239" t="s">
        <v>345</v>
      </c>
      <c r="F1375" s="240">
        <v>11520</v>
      </c>
      <c r="G1375" s="239" t="s">
        <v>511</v>
      </c>
      <c r="H1375" s="239" t="s">
        <v>512</v>
      </c>
      <c r="I1375" s="239" t="s">
        <v>513</v>
      </c>
      <c r="J1375" s="239" t="s">
        <v>684</v>
      </c>
      <c r="K1375" s="241">
        <f t="shared" si="21"/>
        <v>22.483870967741936</v>
      </c>
      <c r="L1375" s="242">
        <v>46232</v>
      </c>
    </row>
    <row r="1376" spans="2:12" x14ac:dyDescent="0.3">
      <c r="B1376" s="238" t="s">
        <v>462</v>
      </c>
      <c r="C1376" s="239" t="s">
        <v>510</v>
      </c>
      <c r="D1376" s="239">
        <v>15000034</v>
      </c>
      <c r="E1376" s="239" t="s">
        <v>466</v>
      </c>
      <c r="F1376" s="240">
        <v>3000</v>
      </c>
      <c r="G1376" s="239" t="s">
        <v>511</v>
      </c>
      <c r="H1376" s="239" t="s">
        <v>512</v>
      </c>
      <c r="I1376" s="239" t="s">
        <v>513</v>
      </c>
      <c r="J1376" s="239" t="s">
        <v>842</v>
      </c>
      <c r="K1376" s="241">
        <f t="shared" si="21"/>
        <v>21.806451612903224</v>
      </c>
      <c r="L1376" s="242">
        <v>46211</v>
      </c>
    </row>
    <row r="1377" spans="2:12" x14ac:dyDescent="0.3">
      <c r="B1377" s="238" t="s">
        <v>443</v>
      </c>
      <c r="C1377" s="239" t="s">
        <v>510</v>
      </c>
      <c r="D1377" s="239">
        <v>15000094</v>
      </c>
      <c r="E1377" s="239" t="s">
        <v>345</v>
      </c>
      <c r="F1377" s="240">
        <v>6960</v>
      </c>
      <c r="G1377" s="239" t="s">
        <v>511</v>
      </c>
      <c r="H1377" s="239" t="s">
        <v>512</v>
      </c>
      <c r="I1377" s="239" t="s">
        <v>513</v>
      </c>
      <c r="J1377" s="239" t="s">
        <v>684</v>
      </c>
      <c r="K1377" s="241">
        <f t="shared" si="21"/>
        <v>22.483870967741936</v>
      </c>
      <c r="L1377" s="242">
        <v>46232</v>
      </c>
    </row>
    <row r="1378" spans="2:12" x14ac:dyDescent="0.3">
      <c r="B1378" s="238" t="s">
        <v>443</v>
      </c>
      <c r="C1378" s="239" t="s">
        <v>510</v>
      </c>
      <c r="D1378" s="239">
        <v>15000151</v>
      </c>
      <c r="E1378" s="239" t="s">
        <v>402</v>
      </c>
      <c r="F1378" s="240">
        <v>1440</v>
      </c>
      <c r="G1378" s="239" t="s">
        <v>511</v>
      </c>
      <c r="H1378" s="239" t="s">
        <v>512</v>
      </c>
      <c r="I1378" s="239" t="s">
        <v>513</v>
      </c>
      <c r="J1378" s="239" t="s">
        <v>765</v>
      </c>
      <c r="K1378" s="241">
        <f t="shared" si="21"/>
        <v>22.032258064516128</v>
      </c>
      <c r="L1378" s="242">
        <v>46218</v>
      </c>
    </row>
    <row r="1379" spans="2:12" x14ac:dyDescent="0.3">
      <c r="B1379" s="238" t="s">
        <v>462</v>
      </c>
      <c r="C1379" s="239" t="s">
        <v>510</v>
      </c>
      <c r="D1379" s="239">
        <v>15000011</v>
      </c>
      <c r="E1379" s="239" t="s">
        <v>477</v>
      </c>
      <c r="F1379" s="240">
        <v>4000</v>
      </c>
      <c r="G1379" s="239" t="s">
        <v>511</v>
      </c>
      <c r="H1379" s="239" t="s">
        <v>512</v>
      </c>
      <c r="I1379" s="239" t="s">
        <v>513</v>
      </c>
      <c r="J1379" s="239" t="s">
        <v>745</v>
      </c>
      <c r="K1379" s="241">
        <f t="shared" si="21"/>
        <v>17.35483870967742</v>
      </c>
      <c r="L1379" s="242">
        <v>46073</v>
      </c>
    </row>
    <row r="1380" spans="2:12" x14ac:dyDescent="0.3">
      <c r="B1380" s="238" t="s">
        <v>462</v>
      </c>
      <c r="C1380" s="239" t="s">
        <v>510</v>
      </c>
      <c r="D1380" s="239">
        <v>15000021</v>
      </c>
      <c r="E1380" s="239" t="s">
        <v>484</v>
      </c>
      <c r="F1380" s="240">
        <v>3000</v>
      </c>
      <c r="G1380" s="239" t="s">
        <v>511</v>
      </c>
      <c r="H1380" s="239" t="s">
        <v>512</v>
      </c>
      <c r="I1380" s="239" t="s">
        <v>513</v>
      </c>
      <c r="J1380" s="239" t="s">
        <v>805</v>
      </c>
      <c r="K1380" s="241">
        <f t="shared" si="21"/>
        <v>20.677419354838708</v>
      </c>
      <c r="L1380" s="242">
        <v>46176</v>
      </c>
    </row>
    <row r="1381" spans="2:12" x14ac:dyDescent="0.3">
      <c r="B1381" s="238" t="s">
        <v>462</v>
      </c>
      <c r="C1381" s="239" t="s">
        <v>510</v>
      </c>
      <c r="D1381" s="239">
        <v>15000003</v>
      </c>
      <c r="E1381" s="239" t="s">
        <v>469</v>
      </c>
      <c r="F1381" s="240">
        <v>12600</v>
      </c>
      <c r="G1381" s="239" t="s">
        <v>511</v>
      </c>
      <c r="H1381" s="239" t="s">
        <v>512</v>
      </c>
      <c r="I1381" s="239" t="s">
        <v>513</v>
      </c>
      <c r="J1381" s="239" t="s">
        <v>738</v>
      </c>
      <c r="K1381" s="241">
        <f t="shared" si="21"/>
        <v>22.483870967741936</v>
      </c>
      <c r="L1381" s="242">
        <v>46232</v>
      </c>
    </row>
    <row r="1382" spans="2:12" x14ac:dyDescent="0.3">
      <c r="B1382" s="238" t="s">
        <v>462</v>
      </c>
      <c r="C1382" s="239" t="s">
        <v>510</v>
      </c>
      <c r="D1382" s="239">
        <v>15000003</v>
      </c>
      <c r="E1382" s="239" t="s">
        <v>469</v>
      </c>
      <c r="F1382" s="240">
        <v>2000</v>
      </c>
      <c r="G1382" s="239" t="s">
        <v>511</v>
      </c>
      <c r="H1382" s="239" t="s">
        <v>512</v>
      </c>
      <c r="I1382" s="239" t="s">
        <v>513</v>
      </c>
      <c r="J1382" s="239" t="s">
        <v>728</v>
      </c>
      <c r="K1382" s="241">
        <f t="shared" si="21"/>
        <v>22.032258064516128</v>
      </c>
      <c r="L1382" s="242">
        <v>46218</v>
      </c>
    </row>
    <row r="1383" spans="2:12" x14ac:dyDescent="0.3">
      <c r="B1383" s="238" t="s">
        <v>462</v>
      </c>
      <c r="C1383" s="239" t="s">
        <v>510</v>
      </c>
      <c r="D1383" s="239">
        <v>15000011</v>
      </c>
      <c r="E1383" s="239" t="s">
        <v>477</v>
      </c>
      <c r="F1383" s="240">
        <v>4000</v>
      </c>
      <c r="G1383" s="239" t="s">
        <v>511</v>
      </c>
      <c r="H1383" s="239" t="s">
        <v>512</v>
      </c>
      <c r="I1383" s="239" t="s">
        <v>513</v>
      </c>
      <c r="J1383" s="239" t="s">
        <v>745</v>
      </c>
      <c r="K1383" s="241">
        <f t="shared" si="21"/>
        <v>17.35483870967742</v>
      </c>
      <c r="L1383" s="242">
        <v>46073</v>
      </c>
    </row>
    <row r="1384" spans="2:12" x14ac:dyDescent="0.3">
      <c r="B1384" s="238" t="s">
        <v>462</v>
      </c>
      <c r="C1384" s="239" t="s">
        <v>510</v>
      </c>
      <c r="D1384" s="239">
        <v>15000013</v>
      </c>
      <c r="E1384" s="239" t="s">
        <v>480</v>
      </c>
      <c r="F1384" s="240">
        <v>3000</v>
      </c>
      <c r="G1384" s="239" t="s">
        <v>511</v>
      </c>
      <c r="H1384" s="239" t="s">
        <v>512</v>
      </c>
      <c r="I1384" s="239" t="s">
        <v>513</v>
      </c>
      <c r="J1384" s="239" t="s">
        <v>755</v>
      </c>
      <c r="K1384" s="241">
        <f t="shared" si="21"/>
        <v>22.129032258064516</v>
      </c>
      <c r="L1384" s="242">
        <v>46221</v>
      </c>
    </row>
    <row r="1385" spans="2:12" x14ac:dyDescent="0.3">
      <c r="B1385" s="238" t="s">
        <v>443</v>
      </c>
      <c r="C1385" s="239" t="s">
        <v>592</v>
      </c>
      <c r="D1385" s="239">
        <v>15000211</v>
      </c>
      <c r="E1385" s="239" t="s">
        <v>313</v>
      </c>
      <c r="F1385" s="240">
        <v>4500</v>
      </c>
      <c r="G1385" s="239" t="s">
        <v>511</v>
      </c>
      <c r="H1385" s="239" t="s">
        <v>512</v>
      </c>
      <c r="I1385" s="239" t="s">
        <v>513</v>
      </c>
      <c r="J1385" s="239" t="s">
        <v>665</v>
      </c>
      <c r="K1385" s="241">
        <f t="shared" si="21"/>
        <v>21.387096774193548</v>
      </c>
      <c r="L1385" s="242">
        <v>46198</v>
      </c>
    </row>
    <row r="1386" spans="2:12" x14ac:dyDescent="0.3">
      <c r="B1386" s="238" t="s">
        <v>443</v>
      </c>
      <c r="C1386" s="239" t="s">
        <v>592</v>
      </c>
      <c r="D1386" s="239">
        <v>15000211</v>
      </c>
      <c r="E1386" s="239" t="s">
        <v>313</v>
      </c>
      <c r="F1386" s="240">
        <v>4500</v>
      </c>
      <c r="G1386" s="239" t="s">
        <v>511</v>
      </c>
      <c r="H1386" s="239" t="s">
        <v>512</v>
      </c>
      <c r="I1386" s="239" t="s">
        <v>513</v>
      </c>
      <c r="J1386" s="239" t="s">
        <v>665</v>
      </c>
      <c r="K1386" s="241">
        <f t="shared" si="21"/>
        <v>21.387096774193548</v>
      </c>
      <c r="L1386" s="242">
        <v>46198</v>
      </c>
    </row>
    <row r="1387" spans="2:12" x14ac:dyDescent="0.3">
      <c r="B1387" s="238" t="s">
        <v>462</v>
      </c>
      <c r="C1387" s="239" t="s">
        <v>510</v>
      </c>
      <c r="D1387" s="239">
        <v>15000021</v>
      </c>
      <c r="E1387" s="239" t="s">
        <v>484</v>
      </c>
      <c r="F1387" s="240">
        <v>3000</v>
      </c>
      <c r="G1387" s="239" t="s">
        <v>511</v>
      </c>
      <c r="H1387" s="239" t="s">
        <v>512</v>
      </c>
      <c r="I1387" s="239" t="s">
        <v>513</v>
      </c>
      <c r="J1387" s="239" t="s">
        <v>805</v>
      </c>
      <c r="K1387" s="241">
        <f t="shared" si="21"/>
        <v>20.677419354838708</v>
      </c>
      <c r="L1387" s="242">
        <v>46176</v>
      </c>
    </row>
    <row r="1388" spans="2:12" x14ac:dyDescent="0.3">
      <c r="B1388" s="238" t="s">
        <v>443</v>
      </c>
      <c r="C1388" s="239" t="s">
        <v>510</v>
      </c>
      <c r="D1388" s="239">
        <v>15000095</v>
      </c>
      <c r="E1388" s="239" t="s">
        <v>346</v>
      </c>
      <c r="F1388" s="240">
        <v>200</v>
      </c>
      <c r="G1388" s="239" t="s">
        <v>511</v>
      </c>
      <c r="H1388" s="239" t="s">
        <v>512</v>
      </c>
      <c r="I1388" s="239" t="s">
        <v>513</v>
      </c>
      <c r="J1388" s="239" t="s">
        <v>740</v>
      </c>
      <c r="K1388" s="241">
        <f t="shared" si="21"/>
        <v>18.096774193548388</v>
      </c>
      <c r="L1388" s="242">
        <v>46096</v>
      </c>
    </row>
    <row r="1389" spans="2:12" x14ac:dyDescent="0.3">
      <c r="B1389" s="238" t="s">
        <v>443</v>
      </c>
      <c r="C1389" s="239" t="s">
        <v>510</v>
      </c>
      <c r="D1389" s="239">
        <v>15000151</v>
      </c>
      <c r="E1389" s="239" t="s">
        <v>402</v>
      </c>
      <c r="F1389" s="240">
        <v>1440</v>
      </c>
      <c r="G1389" s="239" t="s">
        <v>511</v>
      </c>
      <c r="H1389" s="239" t="s">
        <v>512</v>
      </c>
      <c r="I1389" s="239" t="s">
        <v>513</v>
      </c>
      <c r="J1389" s="239" t="s">
        <v>765</v>
      </c>
      <c r="K1389" s="241">
        <f t="shared" si="21"/>
        <v>22.032258064516128</v>
      </c>
      <c r="L1389" s="242">
        <v>46218</v>
      </c>
    </row>
    <row r="1390" spans="2:12" x14ac:dyDescent="0.3">
      <c r="B1390" s="238" t="s">
        <v>443</v>
      </c>
      <c r="C1390" s="239" t="s">
        <v>592</v>
      </c>
      <c r="D1390" s="239">
        <v>15000220</v>
      </c>
      <c r="E1390" s="239" t="s">
        <v>309</v>
      </c>
      <c r="F1390" s="240">
        <v>2200</v>
      </c>
      <c r="G1390" s="239" t="s">
        <v>511</v>
      </c>
      <c r="H1390" s="239" t="s">
        <v>512</v>
      </c>
      <c r="I1390" s="239" t="s">
        <v>513</v>
      </c>
      <c r="J1390" s="239" t="s">
        <v>845</v>
      </c>
      <c r="K1390" s="241">
        <f t="shared" si="21"/>
        <v>16.93548387096774</v>
      </c>
      <c r="L1390" s="242">
        <v>46060</v>
      </c>
    </row>
    <row r="1391" spans="2:12" x14ac:dyDescent="0.3">
      <c r="B1391" s="238" t="s">
        <v>462</v>
      </c>
      <c r="C1391" s="239" t="s">
        <v>510</v>
      </c>
      <c r="D1391" s="239">
        <v>15000014</v>
      </c>
      <c r="E1391" s="239" t="s">
        <v>481</v>
      </c>
      <c r="F1391" s="240">
        <v>2700</v>
      </c>
      <c r="G1391" s="239" t="s">
        <v>511</v>
      </c>
      <c r="H1391" s="239" t="s">
        <v>512</v>
      </c>
      <c r="I1391" s="239" t="s">
        <v>513</v>
      </c>
      <c r="J1391" s="239" t="s">
        <v>733</v>
      </c>
      <c r="K1391" s="241">
        <f t="shared" si="21"/>
        <v>21.838709677419356</v>
      </c>
      <c r="L1391" s="242">
        <v>46212</v>
      </c>
    </row>
    <row r="1392" spans="2:12" x14ac:dyDescent="0.3">
      <c r="B1392" s="238" t="s">
        <v>443</v>
      </c>
      <c r="C1392" s="239" t="s">
        <v>510</v>
      </c>
      <c r="D1392" s="239">
        <v>15000112</v>
      </c>
      <c r="E1392" s="239" t="s">
        <v>379</v>
      </c>
      <c r="F1392" s="240">
        <v>850</v>
      </c>
      <c r="G1392" s="239" t="s">
        <v>511</v>
      </c>
      <c r="H1392" s="239" t="s">
        <v>512</v>
      </c>
      <c r="I1392" s="239" t="s">
        <v>513</v>
      </c>
      <c r="J1392" s="239" t="s">
        <v>682</v>
      </c>
      <c r="K1392" s="241">
        <f t="shared" si="21"/>
        <v>22.06451612903226</v>
      </c>
      <c r="L1392" s="242">
        <v>46219</v>
      </c>
    </row>
    <row r="1393" spans="2:12" x14ac:dyDescent="0.3">
      <c r="B1393" s="238" t="s">
        <v>462</v>
      </c>
      <c r="C1393" s="239" t="s">
        <v>510</v>
      </c>
      <c r="D1393" s="239">
        <v>15000425</v>
      </c>
      <c r="E1393" s="239" t="s">
        <v>494</v>
      </c>
      <c r="F1393" s="240">
        <v>15600</v>
      </c>
      <c r="G1393" s="239" t="s">
        <v>511</v>
      </c>
      <c r="H1393" s="239" t="s">
        <v>512</v>
      </c>
      <c r="I1393" s="239" t="s">
        <v>513</v>
      </c>
      <c r="J1393" s="239" t="s">
        <v>824</v>
      </c>
      <c r="K1393" s="241">
        <f t="shared" si="21"/>
        <v>22.35483870967742</v>
      </c>
      <c r="L1393" s="242">
        <v>46228</v>
      </c>
    </row>
    <row r="1394" spans="2:12" x14ac:dyDescent="0.3">
      <c r="B1394" s="238" t="s">
        <v>443</v>
      </c>
      <c r="C1394" s="239" t="s">
        <v>510</v>
      </c>
      <c r="D1394" s="239">
        <v>15000151</v>
      </c>
      <c r="E1394" s="239" t="s">
        <v>402</v>
      </c>
      <c r="F1394" s="240">
        <v>1440</v>
      </c>
      <c r="G1394" s="239" t="s">
        <v>511</v>
      </c>
      <c r="H1394" s="239" t="s">
        <v>512</v>
      </c>
      <c r="I1394" s="239" t="s">
        <v>513</v>
      </c>
      <c r="J1394" s="239" t="s">
        <v>726</v>
      </c>
      <c r="K1394" s="241">
        <f t="shared" si="21"/>
        <v>22.032258064516128</v>
      </c>
      <c r="L1394" s="242">
        <v>46218</v>
      </c>
    </row>
    <row r="1395" spans="2:12" x14ac:dyDescent="0.3">
      <c r="B1395" s="238" t="s">
        <v>443</v>
      </c>
      <c r="C1395" s="239" t="s">
        <v>592</v>
      </c>
      <c r="D1395" s="239">
        <v>15000211</v>
      </c>
      <c r="E1395" s="239" t="s">
        <v>313</v>
      </c>
      <c r="F1395" s="240">
        <v>4500</v>
      </c>
      <c r="G1395" s="239" t="s">
        <v>511</v>
      </c>
      <c r="H1395" s="239" t="s">
        <v>512</v>
      </c>
      <c r="I1395" s="239" t="s">
        <v>513</v>
      </c>
      <c r="J1395" s="239" t="s">
        <v>665</v>
      </c>
      <c r="K1395" s="241">
        <f t="shared" si="21"/>
        <v>21.387096774193548</v>
      </c>
      <c r="L1395" s="242">
        <v>46198</v>
      </c>
    </row>
    <row r="1396" spans="2:12" x14ac:dyDescent="0.3">
      <c r="B1396" s="238" t="s">
        <v>443</v>
      </c>
      <c r="C1396" s="239" t="s">
        <v>592</v>
      </c>
      <c r="D1396" s="239">
        <v>15000211</v>
      </c>
      <c r="E1396" s="239" t="s">
        <v>313</v>
      </c>
      <c r="F1396" s="240">
        <v>350</v>
      </c>
      <c r="G1396" s="239" t="s">
        <v>511</v>
      </c>
      <c r="H1396" s="239" t="s">
        <v>512</v>
      </c>
      <c r="I1396" s="239" t="s">
        <v>513</v>
      </c>
      <c r="J1396" s="239" t="s">
        <v>604</v>
      </c>
      <c r="K1396" s="241">
        <f t="shared" si="21"/>
        <v>21.129032258064516</v>
      </c>
      <c r="L1396" s="242">
        <v>46190</v>
      </c>
    </row>
    <row r="1397" spans="2:12" x14ac:dyDescent="0.3">
      <c r="B1397" s="238" t="s">
        <v>462</v>
      </c>
      <c r="C1397" s="239" t="s">
        <v>510</v>
      </c>
      <c r="D1397" s="239">
        <v>15000021</v>
      </c>
      <c r="E1397" s="239" t="s">
        <v>484</v>
      </c>
      <c r="F1397" s="240">
        <v>3000</v>
      </c>
      <c r="G1397" s="239" t="s">
        <v>511</v>
      </c>
      <c r="H1397" s="239" t="s">
        <v>512</v>
      </c>
      <c r="I1397" s="239" t="s">
        <v>513</v>
      </c>
      <c r="J1397" s="239" t="s">
        <v>805</v>
      </c>
      <c r="K1397" s="241">
        <f t="shared" si="21"/>
        <v>20.677419354838708</v>
      </c>
      <c r="L1397" s="242">
        <v>46176</v>
      </c>
    </row>
    <row r="1398" spans="2:12" x14ac:dyDescent="0.3">
      <c r="B1398" s="238" t="s">
        <v>443</v>
      </c>
      <c r="C1398" s="239" t="s">
        <v>510</v>
      </c>
      <c r="D1398" s="239">
        <v>15000090</v>
      </c>
      <c r="E1398" s="239" t="s">
        <v>338</v>
      </c>
      <c r="F1398" s="240">
        <v>1800</v>
      </c>
      <c r="G1398" s="239" t="s">
        <v>511</v>
      </c>
      <c r="H1398" s="239" t="s">
        <v>512</v>
      </c>
      <c r="I1398" s="239" t="s">
        <v>513</v>
      </c>
      <c r="J1398" s="239" t="s">
        <v>846</v>
      </c>
      <c r="K1398" s="241">
        <f t="shared" si="21"/>
        <v>21.64516129032258</v>
      </c>
      <c r="L1398" s="242">
        <v>46206</v>
      </c>
    </row>
    <row r="1399" spans="2:12" x14ac:dyDescent="0.3">
      <c r="B1399" s="238" t="s">
        <v>462</v>
      </c>
      <c r="C1399" s="239" t="s">
        <v>510</v>
      </c>
      <c r="D1399" s="239">
        <v>15000040</v>
      </c>
      <c r="E1399" s="239" t="s">
        <v>470</v>
      </c>
      <c r="F1399" s="240">
        <v>1000</v>
      </c>
      <c r="G1399" s="239" t="s">
        <v>511</v>
      </c>
      <c r="H1399" s="239" t="s">
        <v>512</v>
      </c>
      <c r="I1399" s="239" t="s">
        <v>513</v>
      </c>
      <c r="J1399" s="239" t="s">
        <v>843</v>
      </c>
      <c r="K1399" s="241">
        <f t="shared" si="21"/>
        <v>20.451612903225808</v>
      </c>
      <c r="L1399" s="242">
        <v>46169</v>
      </c>
    </row>
    <row r="1400" spans="2:12" x14ac:dyDescent="0.3">
      <c r="B1400" s="238" t="s">
        <v>443</v>
      </c>
      <c r="C1400" s="239" t="s">
        <v>592</v>
      </c>
      <c r="D1400" s="239">
        <v>15000220</v>
      </c>
      <c r="E1400" s="239" t="s">
        <v>309</v>
      </c>
      <c r="F1400" s="240">
        <v>3600</v>
      </c>
      <c r="G1400" s="239" t="s">
        <v>511</v>
      </c>
      <c r="H1400" s="239" t="s">
        <v>512</v>
      </c>
      <c r="I1400" s="239" t="s">
        <v>513</v>
      </c>
      <c r="J1400" s="239" t="s">
        <v>847</v>
      </c>
      <c r="K1400" s="241">
        <f t="shared" si="21"/>
        <v>17.612903225806452</v>
      </c>
      <c r="L1400" s="242">
        <v>46081</v>
      </c>
    </row>
    <row r="1401" spans="2:12" x14ac:dyDescent="0.3">
      <c r="B1401" s="238" t="s">
        <v>443</v>
      </c>
      <c r="C1401" s="239" t="s">
        <v>592</v>
      </c>
      <c r="D1401" s="239">
        <v>15000220</v>
      </c>
      <c r="E1401" s="239" t="s">
        <v>309</v>
      </c>
      <c r="F1401" s="240">
        <v>500</v>
      </c>
      <c r="G1401" s="239" t="s">
        <v>511</v>
      </c>
      <c r="H1401" s="239" t="s">
        <v>512</v>
      </c>
      <c r="I1401" s="239" t="s">
        <v>513</v>
      </c>
      <c r="J1401" s="239" t="s">
        <v>845</v>
      </c>
      <c r="K1401" s="241">
        <f t="shared" si="21"/>
        <v>16.93548387096774</v>
      </c>
      <c r="L1401" s="242">
        <v>46060</v>
      </c>
    </row>
    <row r="1402" spans="2:12" x14ac:dyDescent="0.3">
      <c r="B1402" s="238" t="s">
        <v>462</v>
      </c>
      <c r="C1402" s="239" t="s">
        <v>510</v>
      </c>
      <c r="D1402" s="239">
        <v>15000003</v>
      </c>
      <c r="E1402" s="239" t="s">
        <v>469</v>
      </c>
      <c r="F1402" s="240">
        <v>12600</v>
      </c>
      <c r="G1402" s="239" t="s">
        <v>511</v>
      </c>
      <c r="H1402" s="239" t="s">
        <v>512</v>
      </c>
      <c r="I1402" s="239" t="s">
        <v>513</v>
      </c>
      <c r="J1402" s="239" t="s">
        <v>738</v>
      </c>
      <c r="K1402" s="241">
        <f t="shared" si="21"/>
        <v>22.483870967741936</v>
      </c>
      <c r="L1402" s="242">
        <v>46232</v>
      </c>
    </row>
    <row r="1403" spans="2:12" x14ac:dyDescent="0.3">
      <c r="B1403" s="238" t="s">
        <v>443</v>
      </c>
      <c r="C1403" s="239" t="s">
        <v>510</v>
      </c>
      <c r="D1403" s="239">
        <v>15000092</v>
      </c>
      <c r="E1403" s="239" t="s">
        <v>455</v>
      </c>
      <c r="F1403" s="240">
        <v>4000</v>
      </c>
      <c r="G1403" s="239" t="s">
        <v>511</v>
      </c>
      <c r="H1403" s="239" t="s">
        <v>512</v>
      </c>
      <c r="I1403" s="239" t="s">
        <v>513</v>
      </c>
      <c r="J1403" s="239" t="s">
        <v>727</v>
      </c>
      <c r="K1403" s="241">
        <f t="shared" si="21"/>
        <v>21.677419354838708</v>
      </c>
      <c r="L1403" s="242">
        <v>46207</v>
      </c>
    </row>
    <row r="1404" spans="2:12" x14ac:dyDescent="0.3">
      <c r="B1404" s="238" t="s">
        <v>462</v>
      </c>
      <c r="C1404" s="239" t="s">
        <v>510</v>
      </c>
      <c r="D1404" s="239">
        <v>15000014</v>
      </c>
      <c r="E1404" s="239" t="s">
        <v>481</v>
      </c>
      <c r="F1404" s="240">
        <v>3000</v>
      </c>
      <c r="G1404" s="239" t="s">
        <v>511</v>
      </c>
      <c r="H1404" s="239" t="s">
        <v>512</v>
      </c>
      <c r="I1404" s="239" t="s">
        <v>513</v>
      </c>
      <c r="J1404" s="239" t="s">
        <v>673</v>
      </c>
      <c r="K1404" s="241">
        <f t="shared" si="21"/>
        <v>21.838709677419356</v>
      </c>
      <c r="L1404" s="242">
        <v>46212</v>
      </c>
    </row>
    <row r="1405" spans="2:12" x14ac:dyDescent="0.3">
      <c r="B1405" s="238" t="s">
        <v>443</v>
      </c>
      <c r="C1405" s="239" t="s">
        <v>592</v>
      </c>
      <c r="D1405" s="239">
        <v>15000276</v>
      </c>
      <c r="E1405" s="239" t="s">
        <v>399</v>
      </c>
      <c r="F1405" s="240">
        <v>4800</v>
      </c>
      <c r="G1405" s="239" t="s">
        <v>511</v>
      </c>
      <c r="H1405" s="239" t="s">
        <v>512</v>
      </c>
      <c r="I1405" s="239" t="s">
        <v>513</v>
      </c>
      <c r="J1405" s="239" t="s">
        <v>770</v>
      </c>
      <c r="K1405" s="241">
        <f t="shared" si="21"/>
        <v>20.451612903225808</v>
      </c>
      <c r="L1405" s="242">
        <v>46169</v>
      </c>
    </row>
    <row r="1406" spans="2:12" x14ac:dyDescent="0.3">
      <c r="B1406" s="243" t="s">
        <v>443</v>
      </c>
      <c r="C1406" s="244" t="s">
        <v>592</v>
      </c>
      <c r="D1406" s="244">
        <v>15000276</v>
      </c>
      <c r="E1406" s="244" t="s">
        <v>399</v>
      </c>
      <c r="F1406" s="245">
        <v>7200</v>
      </c>
      <c r="G1406" s="244" t="s">
        <v>511</v>
      </c>
      <c r="H1406" s="244" t="s">
        <v>512</v>
      </c>
      <c r="I1406" s="244" t="s">
        <v>513</v>
      </c>
      <c r="J1406" s="244" t="s">
        <v>770</v>
      </c>
      <c r="K1406" s="241">
        <f t="shared" si="21"/>
        <v>20.451612903225808</v>
      </c>
      <c r="L1406" s="246">
        <v>46169</v>
      </c>
    </row>
    <row r="1407" spans="2:12" x14ac:dyDescent="0.3">
      <c r="B1407" s="238" t="s">
        <v>462</v>
      </c>
      <c r="C1407" s="239" t="s">
        <v>510</v>
      </c>
      <c r="D1407" s="239">
        <v>15000021</v>
      </c>
      <c r="E1407" s="239" t="s">
        <v>484</v>
      </c>
      <c r="F1407" s="240">
        <v>3000</v>
      </c>
      <c r="G1407" s="239" t="s">
        <v>511</v>
      </c>
      <c r="H1407" s="239" t="s">
        <v>512</v>
      </c>
      <c r="I1407" s="239" t="s">
        <v>513</v>
      </c>
      <c r="J1407" s="239" t="s">
        <v>805</v>
      </c>
      <c r="K1407" s="241">
        <f t="shared" si="21"/>
        <v>20.677419354838708</v>
      </c>
      <c r="L1407" s="242">
        <v>46176</v>
      </c>
    </row>
    <row r="1408" spans="2:12" x14ac:dyDescent="0.3">
      <c r="B1408" s="238" t="s">
        <v>443</v>
      </c>
      <c r="C1408" s="239" t="s">
        <v>510</v>
      </c>
      <c r="D1408" s="239">
        <v>15000117</v>
      </c>
      <c r="E1408" s="239" t="s">
        <v>311</v>
      </c>
      <c r="F1408" s="240">
        <v>7200</v>
      </c>
      <c r="G1408" s="239" t="s">
        <v>511</v>
      </c>
      <c r="H1408" s="239" t="s">
        <v>512</v>
      </c>
      <c r="I1408" s="239" t="s">
        <v>513</v>
      </c>
      <c r="J1408" s="239" t="s">
        <v>703</v>
      </c>
      <c r="K1408" s="241">
        <f t="shared" si="21"/>
        <v>22.032258064516128</v>
      </c>
      <c r="L1408" s="242">
        <v>46218</v>
      </c>
    </row>
    <row r="1409" spans="2:12" x14ac:dyDescent="0.3">
      <c r="B1409" s="238" t="s">
        <v>443</v>
      </c>
      <c r="C1409" s="239" t="s">
        <v>510</v>
      </c>
      <c r="D1409" s="239">
        <v>15000106</v>
      </c>
      <c r="E1409" s="239" t="s">
        <v>368</v>
      </c>
      <c r="F1409" s="240">
        <v>2250</v>
      </c>
      <c r="G1409" s="239" t="s">
        <v>511</v>
      </c>
      <c r="H1409" s="239" t="s">
        <v>512</v>
      </c>
      <c r="I1409" s="239" t="s">
        <v>513</v>
      </c>
      <c r="J1409" s="239" t="s">
        <v>609</v>
      </c>
      <c r="K1409" s="241">
        <f t="shared" si="21"/>
        <v>20.741935483870968</v>
      </c>
      <c r="L1409" s="242">
        <v>46178</v>
      </c>
    </row>
    <row r="1410" spans="2:12" x14ac:dyDescent="0.3">
      <c r="B1410" s="238" t="s">
        <v>443</v>
      </c>
      <c r="C1410" s="239" t="s">
        <v>510</v>
      </c>
      <c r="D1410" s="239">
        <v>15000094</v>
      </c>
      <c r="E1410" s="239" t="s">
        <v>345</v>
      </c>
      <c r="F1410" s="240">
        <v>11520</v>
      </c>
      <c r="G1410" s="239" t="s">
        <v>511</v>
      </c>
      <c r="H1410" s="239" t="s">
        <v>512</v>
      </c>
      <c r="I1410" s="239" t="s">
        <v>513</v>
      </c>
      <c r="J1410" s="239" t="s">
        <v>684</v>
      </c>
      <c r="K1410" s="241">
        <f t="shared" si="21"/>
        <v>22.483870967741936</v>
      </c>
      <c r="L1410" s="242">
        <v>46232</v>
      </c>
    </row>
    <row r="1411" spans="2:12" x14ac:dyDescent="0.3">
      <c r="B1411" s="238" t="s">
        <v>443</v>
      </c>
      <c r="C1411" s="239" t="s">
        <v>592</v>
      </c>
      <c r="D1411" s="239">
        <v>15000220</v>
      </c>
      <c r="E1411" s="239" t="s">
        <v>309</v>
      </c>
      <c r="F1411" s="240">
        <v>1900</v>
      </c>
      <c r="G1411" s="239" t="s">
        <v>511</v>
      </c>
      <c r="H1411" s="239" t="s">
        <v>512</v>
      </c>
      <c r="I1411" s="239" t="s">
        <v>513</v>
      </c>
      <c r="J1411" s="239" t="s">
        <v>847</v>
      </c>
      <c r="K1411" s="241">
        <f t="shared" si="21"/>
        <v>17.612903225806452</v>
      </c>
      <c r="L1411" s="242">
        <v>46081</v>
      </c>
    </row>
    <row r="1412" spans="2:12" x14ac:dyDescent="0.3">
      <c r="B1412" s="238" t="s">
        <v>462</v>
      </c>
      <c r="C1412" s="239" t="s">
        <v>510</v>
      </c>
      <c r="D1412" s="239">
        <v>15000013</v>
      </c>
      <c r="E1412" s="239" t="s">
        <v>480</v>
      </c>
      <c r="F1412" s="240">
        <v>3000</v>
      </c>
      <c r="G1412" s="239" t="s">
        <v>511</v>
      </c>
      <c r="H1412" s="239" t="s">
        <v>512</v>
      </c>
      <c r="I1412" s="239" t="s">
        <v>513</v>
      </c>
      <c r="J1412" s="239" t="s">
        <v>680</v>
      </c>
      <c r="K1412" s="241">
        <f t="shared" ref="K1412:K1475" si="22">(L1412-$L$1)/31</f>
        <v>22.35483870967742</v>
      </c>
      <c r="L1412" s="242">
        <v>46228</v>
      </c>
    </row>
    <row r="1413" spans="2:12" x14ac:dyDescent="0.3">
      <c r="B1413" s="238" t="s">
        <v>462</v>
      </c>
      <c r="C1413" s="239" t="s">
        <v>510</v>
      </c>
      <c r="D1413" s="239">
        <v>15000003</v>
      </c>
      <c r="E1413" s="239" t="s">
        <v>469</v>
      </c>
      <c r="F1413" s="240">
        <v>12600</v>
      </c>
      <c r="G1413" s="239" t="s">
        <v>511</v>
      </c>
      <c r="H1413" s="239" t="s">
        <v>512</v>
      </c>
      <c r="I1413" s="239" t="s">
        <v>513</v>
      </c>
      <c r="J1413" s="239" t="s">
        <v>738</v>
      </c>
      <c r="K1413" s="241">
        <f t="shared" si="22"/>
        <v>22.483870967741936</v>
      </c>
      <c r="L1413" s="242">
        <v>46232</v>
      </c>
    </row>
    <row r="1414" spans="2:12" x14ac:dyDescent="0.3">
      <c r="B1414" s="238" t="s">
        <v>462</v>
      </c>
      <c r="C1414" s="239" t="s">
        <v>510</v>
      </c>
      <c r="D1414" s="239">
        <v>15000013</v>
      </c>
      <c r="E1414" s="239" t="s">
        <v>480</v>
      </c>
      <c r="F1414" s="240">
        <v>3000</v>
      </c>
      <c r="G1414" s="239" t="s">
        <v>511</v>
      </c>
      <c r="H1414" s="239" t="s">
        <v>512</v>
      </c>
      <c r="I1414" s="239" t="s">
        <v>513</v>
      </c>
      <c r="J1414" s="239" t="s">
        <v>763</v>
      </c>
      <c r="K1414" s="241">
        <f t="shared" si="22"/>
        <v>22.129032258064516</v>
      </c>
      <c r="L1414" s="242">
        <v>46221</v>
      </c>
    </row>
    <row r="1415" spans="2:12" x14ac:dyDescent="0.3">
      <c r="B1415" s="238" t="s">
        <v>462</v>
      </c>
      <c r="C1415" s="239" t="s">
        <v>510</v>
      </c>
      <c r="D1415" s="239">
        <v>15000021</v>
      </c>
      <c r="E1415" s="239" t="s">
        <v>484</v>
      </c>
      <c r="F1415" s="240">
        <v>3000</v>
      </c>
      <c r="G1415" s="239" t="s">
        <v>511</v>
      </c>
      <c r="H1415" s="239" t="s">
        <v>512</v>
      </c>
      <c r="I1415" s="239" t="s">
        <v>513</v>
      </c>
      <c r="J1415" s="239" t="s">
        <v>722</v>
      </c>
      <c r="K1415" s="241">
        <f t="shared" si="22"/>
        <v>21.225806451612904</v>
      </c>
      <c r="L1415" s="242">
        <v>46193</v>
      </c>
    </row>
    <row r="1416" spans="2:12" x14ac:dyDescent="0.3">
      <c r="B1416" s="238" t="s">
        <v>462</v>
      </c>
      <c r="C1416" s="239" t="s">
        <v>510</v>
      </c>
      <c r="D1416" s="239">
        <v>15000021</v>
      </c>
      <c r="E1416" s="239" t="s">
        <v>484</v>
      </c>
      <c r="F1416" s="240">
        <v>3000</v>
      </c>
      <c r="G1416" s="239" t="s">
        <v>511</v>
      </c>
      <c r="H1416" s="239" t="s">
        <v>512</v>
      </c>
      <c r="I1416" s="239" t="s">
        <v>513</v>
      </c>
      <c r="J1416" s="239" t="s">
        <v>722</v>
      </c>
      <c r="K1416" s="241">
        <f t="shared" si="22"/>
        <v>21.225806451612904</v>
      </c>
      <c r="L1416" s="242">
        <v>46193</v>
      </c>
    </row>
    <row r="1417" spans="2:12" x14ac:dyDescent="0.3">
      <c r="B1417" s="238" t="s">
        <v>443</v>
      </c>
      <c r="C1417" s="239" t="s">
        <v>592</v>
      </c>
      <c r="D1417" s="239">
        <v>15000214</v>
      </c>
      <c r="E1417" s="239" t="s">
        <v>353</v>
      </c>
      <c r="F1417" s="240">
        <v>1800</v>
      </c>
      <c r="G1417" s="239" t="s">
        <v>511</v>
      </c>
      <c r="H1417" s="239" t="s">
        <v>512</v>
      </c>
      <c r="I1417" s="239" t="s">
        <v>513</v>
      </c>
      <c r="J1417" s="239" t="s">
        <v>848</v>
      </c>
      <c r="K1417" s="241">
        <f t="shared" si="22"/>
        <v>21.548387096774192</v>
      </c>
      <c r="L1417" s="242">
        <v>46203</v>
      </c>
    </row>
    <row r="1418" spans="2:12" x14ac:dyDescent="0.3">
      <c r="B1418" s="238" t="s">
        <v>443</v>
      </c>
      <c r="C1418" s="239" t="s">
        <v>592</v>
      </c>
      <c r="D1418" s="239">
        <v>15000214</v>
      </c>
      <c r="E1418" s="239" t="s">
        <v>353</v>
      </c>
      <c r="F1418" s="240">
        <v>550</v>
      </c>
      <c r="G1418" s="239" t="s">
        <v>511</v>
      </c>
      <c r="H1418" s="239" t="s">
        <v>512</v>
      </c>
      <c r="I1418" s="239" t="s">
        <v>513</v>
      </c>
      <c r="J1418" s="239" t="s">
        <v>848</v>
      </c>
      <c r="K1418" s="241">
        <f t="shared" si="22"/>
        <v>21.548387096774192</v>
      </c>
      <c r="L1418" s="242">
        <v>46203</v>
      </c>
    </row>
    <row r="1419" spans="2:12" x14ac:dyDescent="0.3">
      <c r="B1419" s="238" t="s">
        <v>443</v>
      </c>
      <c r="C1419" s="239" t="s">
        <v>510</v>
      </c>
      <c r="D1419" s="239">
        <v>15000085</v>
      </c>
      <c r="E1419" s="239" t="s">
        <v>332</v>
      </c>
      <c r="F1419" s="240">
        <v>6600</v>
      </c>
      <c r="G1419" s="239" t="s">
        <v>511</v>
      </c>
      <c r="H1419" s="239" t="s">
        <v>512</v>
      </c>
      <c r="I1419" s="239" t="s">
        <v>513</v>
      </c>
      <c r="J1419" s="239" t="s">
        <v>791</v>
      </c>
      <c r="K1419" s="241">
        <f t="shared" si="22"/>
        <v>21.838709677419356</v>
      </c>
      <c r="L1419" s="242">
        <v>46212</v>
      </c>
    </row>
    <row r="1420" spans="2:12" x14ac:dyDescent="0.3">
      <c r="B1420" s="238" t="s">
        <v>462</v>
      </c>
      <c r="C1420" s="239" t="s">
        <v>510</v>
      </c>
      <c r="D1420" s="239">
        <v>15000014</v>
      </c>
      <c r="E1420" s="239" t="s">
        <v>481</v>
      </c>
      <c r="F1420" s="240">
        <v>3000</v>
      </c>
      <c r="G1420" s="239" t="s">
        <v>511</v>
      </c>
      <c r="H1420" s="239" t="s">
        <v>512</v>
      </c>
      <c r="I1420" s="239" t="s">
        <v>513</v>
      </c>
      <c r="J1420" s="239" t="s">
        <v>733</v>
      </c>
      <c r="K1420" s="241">
        <f t="shared" si="22"/>
        <v>21.838709677419356</v>
      </c>
      <c r="L1420" s="242">
        <v>46212</v>
      </c>
    </row>
    <row r="1421" spans="2:12" x14ac:dyDescent="0.3">
      <c r="B1421" s="238" t="s">
        <v>443</v>
      </c>
      <c r="C1421" s="239" t="s">
        <v>510</v>
      </c>
      <c r="D1421" s="239">
        <v>15000117</v>
      </c>
      <c r="E1421" s="239" t="s">
        <v>311</v>
      </c>
      <c r="F1421" s="240">
        <v>7200</v>
      </c>
      <c r="G1421" s="239" t="s">
        <v>511</v>
      </c>
      <c r="H1421" s="239" t="s">
        <v>512</v>
      </c>
      <c r="I1421" s="239" t="s">
        <v>513</v>
      </c>
      <c r="J1421" s="239" t="s">
        <v>703</v>
      </c>
      <c r="K1421" s="241">
        <f t="shared" si="22"/>
        <v>22.032258064516128</v>
      </c>
      <c r="L1421" s="242">
        <v>46218</v>
      </c>
    </row>
    <row r="1422" spans="2:12" x14ac:dyDescent="0.3">
      <c r="B1422" s="238" t="s">
        <v>462</v>
      </c>
      <c r="C1422" s="239" t="s">
        <v>510</v>
      </c>
      <c r="D1422" s="239">
        <v>15000034</v>
      </c>
      <c r="E1422" s="239" t="s">
        <v>466</v>
      </c>
      <c r="F1422" s="240">
        <v>3000</v>
      </c>
      <c r="G1422" s="239" t="s">
        <v>511</v>
      </c>
      <c r="H1422" s="239" t="s">
        <v>512</v>
      </c>
      <c r="I1422" s="239" t="s">
        <v>513</v>
      </c>
      <c r="J1422" s="239" t="s">
        <v>842</v>
      </c>
      <c r="K1422" s="241">
        <f t="shared" si="22"/>
        <v>21.806451612903224</v>
      </c>
      <c r="L1422" s="242">
        <v>46211</v>
      </c>
    </row>
    <row r="1423" spans="2:12" x14ac:dyDescent="0.3">
      <c r="B1423" s="238" t="s">
        <v>443</v>
      </c>
      <c r="C1423" s="239" t="s">
        <v>592</v>
      </c>
      <c r="D1423" s="239">
        <v>15000119</v>
      </c>
      <c r="E1423" s="239" t="s">
        <v>305</v>
      </c>
      <c r="F1423" s="240">
        <v>540</v>
      </c>
      <c r="G1423" s="239" t="s">
        <v>511</v>
      </c>
      <c r="H1423" s="239" t="s">
        <v>512</v>
      </c>
      <c r="I1423" s="239" t="s">
        <v>513</v>
      </c>
      <c r="J1423" s="239" t="s">
        <v>849</v>
      </c>
      <c r="K1423" s="241">
        <f t="shared" si="22"/>
        <v>17.612903225806452</v>
      </c>
      <c r="L1423" s="242">
        <v>46081</v>
      </c>
    </row>
    <row r="1424" spans="2:12" x14ac:dyDescent="0.3">
      <c r="B1424" s="238" t="s">
        <v>443</v>
      </c>
      <c r="C1424" s="239" t="s">
        <v>592</v>
      </c>
      <c r="D1424" s="239">
        <v>15000119</v>
      </c>
      <c r="E1424" s="239" t="s">
        <v>305</v>
      </c>
      <c r="F1424" s="240">
        <v>1380</v>
      </c>
      <c r="G1424" s="239" t="s">
        <v>511</v>
      </c>
      <c r="H1424" s="239" t="s">
        <v>512</v>
      </c>
      <c r="I1424" s="239" t="s">
        <v>513</v>
      </c>
      <c r="J1424" s="239" t="s">
        <v>849</v>
      </c>
      <c r="K1424" s="241">
        <f t="shared" si="22"/>
        <v>17.612903225806452</v>
      </c>
      <c r="L1424" s="242">
        <v>46081</v>
      </c>
    </row>
    <row r="1425" spans="2:12" x14ac:dyDescent="0.3">
      <c r="B1425" s="238" t="s">
        <v>443</v>
      </c>
      <c r="C1425" s="239" t="s">
        <v>510</v>
      </c>
      <c r="D1425" s="239">
        <v>15000092</v>
      </c>
      <c r="E1425" s="239" t="s">
        <v>455</v>
      </c>
      <c r="F1425" s="240">
        <v>4500</v>
      </c>
      <c r="G1425" s="239" t="s">
        <v>511</v>
      </c>
      <c r="H1425" s="239" t="s">
        <v>512</v>
      </c>
      <c r="I1425" s="239" t="s">
        <v>513</v>
      </c>
      <c r="J1425" s="239" t="s">
        <v>781</v>
      </c>
      <c r="K1425" s="241">
        <f t="shared" si="22"/>
        <v>21.677419354838708</v>
      </c>
      <c r="L1425" s="242">
        <v>46207</v>
      </c>
    </row>
    <row r="1426" spans="2:12" x14ac:dyDescent="0.3">
      <c r="B1426" s="238" t="s">
        <v>443</v>
      </c>
      <c r="C1426" s="239" t="s">
        <v>510</v>
      </c>
      <c r="D1426" s="239">
        <v>15000117</v>
      </c>
      <c r="E1426" s="239" t="s">
        <v>311</v>
      </c>
      <c r="F1426" s="240">
        <v>7200</v>
      </c>
      <c r="G1426" s="239" t="s">
        <v>511</v>
      </c>
      <c r="H1426" s="239" t="s">
        <v>512</v>
      </c>
      <c r="I1426" s="239" t="s">
        <v>513</v>
      </c>
      <c r="J1426" s="239" t="s">
        <v>703</v>
      </c>
      <c r="K1426" s="241">
        <f t="shared" si="22"/>
        <v>22.032258064516128</v>
      </c>
      <c r="L1426" s="242">
        <v>46218</v>
      </c>
    </row>
    <row r="1427" spans="2:12" x14ac:dyDescent="0.3">
      <c r="B1427" s="238" t="s">
        <v>462</v>
      </c>
      <c r="C1427" s="239" t="s">
        <v>510</v>
      </c>
      <c r="D1427" s="239">
        <v>15000011</v>
      </c>
      <c r="E1427" s="239" t="s">
        <v>477</v>
      </c>
      <c r="F1427" s="240">
        <v>4000</v>
      </c>
      <c r="G1427" s="239" t="s">
        <v>511</v>
      </c>
      <c r="H1427" s="239" t="s">
        <v>512</v>
      </c>
      <c r="I1427" s="239" t="s">
        <v>513</v>
      </c>
      <c r="J1427" s="239" t="s">
        <v>745</v>
      </c>
      <c r="K1427" s="241">
        <f t="shared" si="22"/>
        <v>17.35483870967742</v>
      </c>
      <c r="L1427" s="242">
        <v>46073</v>
      </c>
    </row>
    <row r="1428" spans="2:12" x14ac:dyDescent="0.3">
      <c r="B1428" s="238" t="s">
        <v>443</v>
      </c>
      <c r="C1428" s="239" t="s">
        <v>592</v>
      </c>
      <c r="D1428" s="239">
        <v>15000214</v>
      </c>
      <c r="E1428" s="239" t="s">
        <v>353</v>
      </c>
      <c r="F1428" s="240">
        <v>300</v>
      </c>
      <c r="G1428" s="239" t="s">
        <v>511</v>
      </c>
      <c r="H1428" s="239" t="s">
        <v>512</v>
      </c>
      <c r="I1428" s="239" t="s">
        <v>513</v>
      </c>
      <c r="J1428" s="239" t="s">
        <v>848</v>
      </c>
      <c r="K1428" s="241">
        <f t="shared" si="22"/>
        <v>21.548387096774192</v>
      </c>
      <c r="L1428" s="242">
        <v>46203</v>
      </c>
    </row>
    <row r="1429" spans="2:12" x14ac:dyDescent="0.3">
      <c r="B1429" s="238" t="s">
        <v>443</v>
      </c>
      <c r="C1429" s="239" t="s">
        <v>592</v>
      </c>
      <c r="D1429" s="239">
        <v>15000214</v>
      </c>
      <c r="E1429" s="239" t="s">
        <v>353</v>
      </c>
      <c r="F1429" s="240">
        <v>1800</v>
      </c>
      <c r="G1429" s="239" t="s">
        <v>511</v>
      </c>
      <c r="H1429" s="239" t="s">
        <v>512</v>
      </c>
      <c r="I1429" s="239" t="s">
        <v>513</v>
      </c>
      <c r="J1429" s="239" t="s">
        <v>848</v>
      </c>
      <c r="K1429" s="241">
        <f t="shared" si="22"/>
        <v>21.548387096774192</v>
      </c>
      <c r="L1429" s="242">
        <v>46203</v>
      </c>
    </row>
    <row r="1430" spans="2:12" x14ac:dyDescent="0.3">
      <c r="B1430" s="238" t="s">
        <v>462</v>
      </c>
      <c r="C1430" s="239" t="s">
        <v>510</v>
      </c>
      <c r="D1430" s="239">
        <v>15000003</v>
      </c>
      <c r="E1430" s="239" t="s">
        <v>469</v>
      </c>
      <c r="F1430" s="240">
        <v>12600</v>
      </c>
      <c r="G1430" s="239" t="s">
        <v>511</v>
      </c>
      <c r="H1430" s="239" t="s">
        <v>512</v>
      </c>
      <c r="I1430" s="239" t="s">
        <v>513</v>
      </c>
      <c r="J1430" s="239" t="s">
        <v>690</v>
      </c>
      <c r="K1430" s="241">
        <f t="shared" si="22"/>
        <v>22.322580645161292</v>
      </c>
      <c r="L1430" s="242">
        <v>46227</v>
      </c>
    </row>
    <row r="1431" spans="2:12" x14ac:dyDescent="0.3">
      <c r="B1431" s="238" t="s">
        <v>443</v>
      </c>
      <c r="C1431" s="239" t="s">
        <v>510</v>
      </c>
      <c r="D1431" s="239">
        <v>15000092</v>
      </c>
      <c r="E1431" s="239" t="s">
        <v>455</v>
      </c>
      <c r="F1431" s="240">
        <v>4000</v>
      </c>
      <c r="G1431" s="239" t="s">
        <v>511</v>
      </c>
      <c r="H1431" s="239" t="s">
        <v>512</v>
      </c>
      <c r="I1431" s="239" t="s">
        <v>513</v>
      </c>
      <c r="J1431" s="239" t="s">
        <v>746</v>
      </c>
      <c r="K1431" s="241">
        <f t="shared" si="22"/>
        <v>21.677419354838708</v>
      </c>
      <c r="L1431" s="242">
        <v>46207</v>
      </c>
    </row>
    <row r="1432" spans="2:12" x14ac:dyDescent="0.3">
      <c r="B1432" s="238" t="s">
        <v>462</v>
      </c>
      <c r="C1432" s="239" t="s">
        <v>510</v>
      </c>
      <c r="D1432" s="239">
        <v>15000039</v>
      </c>
      <c r="E1432" s="239" t="s">
        <v>473</v>
      </c>
      <c r="F1432" s="240">
        <v>1000</v>
      </c>
      <c r="G1432" s="239" t="s">
        <v>511</v>
      </c>
      <c r="H1432" s="239" t="s">
        <v>512</v>
      </c>
      <c r="I1432" s="239" t="s">
        <v>513</v>
      </c>
      <c r="J1432" s="239" t="s">
        <v>784</v>
      </c>
      <c r="K1432" s="241">
        <f t="shared" si="22"/>
        <v>20.903225806451612</v>
      </c>
      <c r="L1432" s="242">
        <v>46183</v>
      </c>
    </row>
    <row r="1433" spans="2:12" x14ac:dyDescent="0.3">
      <c r="B1433" s="238" t="s">
        <v>443</v>
      </c>
      <c r="C1433" s="239" t="s">
        <v>592</v>
      </c>
      <c r="D1433" s="239">
        <v>15000119</v>
      </c>
      <c r="E1433" s="239" t="s">
        <v>305</v>
      </c>
      <c r="F1433" s="240">
        <v>1860</v>
      </c>
      <c r="G1433" s="239" t="s">
        <v>511</v>
      </c>
      <c r="H1433" s="239" t="s">
        <v>512</v>
      </c>
      <c r="I1433" s="239" t="s">
        <v>513</v>
      </c>
      <c r="J1433" s="239" t="s">
        <v>849</v>
      </c>
      <c r="K1433" s="241">
        <f t="shared" si="22"/>
        <v>17.612903225806452</v>
      </c>
      <c r="L1433" s="242">
        <v>46081</v>
      </c>
    </row>
    <row r="1434" spans="2:12" x14ac:dyDescent="0.3">
      <c r="B1434" s="238" t="s">
        <v>443</v>
      </c>
      <c r="C1434" s="239" t="s">
        <v>592</v>
      </c>
      <c r="D1434" s="239">
        <v>15000119</v>
      </c>
      <c r="E1434" s="239" t="s">
        <v>305</v>
      </c>
      <c r="F1434" s="240">
        <v>2700</v>
      </c>
      <c r="G1434" s="239" t="s">
        <v>511</v>
      </c>
      <c r="H1434" s="239" t="s">
        <v>512</v>
      </c>
      <c r="I1434" s="239" t="s">
        <v>513</v>
      </c>
      <c r="J1434" s="239" t="s">
        <v>725</v>
      </c>
      <c r="K1434" s="241">
        <f t="shared" si="22"/>
        <v>22.29032258064516</v>
      </c>
      <c r="L1434" s="242">
        <v>46226</v>
      </c>
    </row>
    <row r="1435" spans="2:12" x14ac:dyDescent="0.3">
      <c r="B1435" s="238" t="s">
        <v>443</v>
      </c>
      <c r="C1435" s="239" t="s">
        <v>510</v>
      </c>
      <c r="D1435" s="239">
        <v>15000143</v>
      </c>
      <c r="E1435" s="239" t="s">
        <v>152</v>
      </c>
      <c r="F1435" s="240">
        <v>2250</v>
      </c>
      <c r="G1435" s="239" t="s">
        <v>511</v>
      </c>
      <c r="H1435" s="239" t="s">
        <v>512</v>
      </c>
      <c r="I1435" s="239" t="s">
        <v>513</v>
      </c>
      <c r="J1435" s="239" t="s">
        <v>674</v>
      </c>
      <c r="K1435" s="241">
        <f t="shared" si="22"/>
        <v>20.06451612903226</v>
      </c>
      <c r="L1435" s="242">
        <v>46157</v>
      </c>
    </row>
    <row r="1436" spans="2:12" x14ac:dyDescent="0.3">
      <c r="B1436" s="238" t="s">
        <v>443</v>
      </c>
      <c r="C1436" s="239" t="s">
        <v>510</v>
      </c>
      <c r="D1436" s="239">
        <v>15000082</v>
      </c>
      <c r="E1436" s="239" t="s">
        <v>447</v>
      </c>
      <c r="F1436" s="240">
        <v>960</v>
      </c>
      <c r="G1436" s="239" t="s">
        <v>511</v>
      </c>
      <c r="H1436" s="239" t="s">
        <v>512</v>
      </c>
      <c r="I1436" s="239" t="s">
        <v>513</v>
      </c>
      <c r="J1436" s="239" t="s">
        <v>797</v>
      </c>
      <c r="K1436" s="241">
        <f t="shared" si="22"/>
        <v>22.29032258064516</v>
      </c>
      <c r="L1436" s="242">
        <v>46226</v>
      </c>
    </row>
    <row r="1437" spans="2:12" x14ac:dyDescent="0.3">
      <c r="B1437" s="238" t="s">
        <v>443</v>
      </c>
      <c r="C1437" s="239" t="s">
        <v>510</v>
      </c>
      <c r="D1437" s="239">
        <v>15000216</v>
      </c>
      <c r="E1437" s="239" t="s">
        <v>354</v>
      </c>
      <c r="F1437" s="240">
        <v>1800</v>
      </c>
      <c r="G1437" s="239" t="s">
        <v>511</v>
      </c>
      <c r="H1437" s="239" t="s">
        <v>512</v>
      </c>
      <c r="I1437" s="239" t="s">
        <v>513</v>
      </c>
      <c r="J1437" s="239" t="s">
        <v>804</v>
      </c>
      <c r="K1437" s="241">
        <f t="shared" si="22"/>
        <v>21.903225806451612</v>
      </c>
      <c r="L1437" s="242">
        <v>46214</v>
      </c>
    </row>
    <row r="1438" spans="2:12" x14ac:dyDescent="0.3">
      <c r="B1438" s="238" t="s">
        <v>462</v>
      </c>
      <c r="C1438" s="239" t="s">
        <v>510</v>
      </c>
      <c r="D1438" s="239">
        <v>15000039</v>
      </c>
      <c r="E1438" s="239" t="s">
        <v>473</v>
      </c>
      <c r="F1438" s="240">
        <v>24000</v>
      </c>
      <c r="G1438" s="239" t="s">
        <v>511</v>
      </c>
      <c r="H1438" s="239" t="s">
        <v>512</v>
      </c>
      <c r="I1438" s="239" t="s">
        <v>513</v>
      </c>
      <c r="J1438" s="239" t="s">
        <v>724</v>
      </c>
      <c r="K1438" s="241">
        <f t="shared" si="22"/>
        <v>20.903225806451612</v>
      </c>
      <c r="L1438" s="242">
        <v>46183</v>
      </c>
    </row>
    <row r="1439" spans="2:12" x14ac:dyDescent="0.3">
      <c r="B1439" s="238" t="s">
        <v>443</v>
      </c>
      <c r="C1439" s="239" t="s">
        <v>510</v>
      </c>
      <c r="D1439" s="239">
        <v>15000092</v>
      </c>
      <c r="E1439" s="239" t="s">
        <v>455</v>
      </c>
      <c r="F1439" s="240">
        <v>4000</v>
      </c>
      <c r="G1439" s="239" t="s">
        <v>511</v>
      </c>
      <c r="H1439" s="239" t="s">
        <v>512</v>
      </c>
      <c r="I1439" s="239" t="s">
        <v>513</v>
      </c>
      <c r="J1439" s="239" t="s">
        <v>781</v>
      </c>
      <c r="K1439" s="241">
        <f t="shared" si="22"/>
        <v>21.677419354838708</v>
      </c>
      <c r="L1439" s="242">
        <v>46207</v>
      </c>
    </row>
    <row r="1440" spans="2:12" x14ac:dyDescent="0.3">
      <c r="B1440" s="238" t="s">
        <v>462</v>
      </c>
      <c r="C1440" s="239" t="s">
        <v>510</v>
      </c>
      <c r="D1440" s="239">
        <v>15000425</v>
      </c>
      <c r="E1440" s="239" t="s">
        <v>494</v>
      </c>
      <c r="F1440" s="240">
        <v>14400</v>
      </c>
      <c r="G1440" s="239" t="s">
        <v>511</v>
      </c>
      <c r="H1440" s="239" t="s">
        <v>512</v>
      </c>
      <c r="I1440" s="239" t="s">
        <v>513</v>
      </c>
      <c r="J1440" s="239" t="s">
        <v>535</v>
      </c>
      <c r="K1440" s="241">
        <f t="shared" si="22"/>
        <v>16.161290322580644</v>
      </c>
      <c r="L1440" s="242">
        <v>46036</v>
      </c>
    </row>
    <row r="1441" spans="2:12" x14ac:dyDescent="0.3">
      <c r="B1441" s="238" t="s">
        <v>443</v>
      </c>
      <c r="C1441" s="239" t="s">
        <v>510</v>
      </c>
      <c r="D1441" s="239">
        <v>15000112</v>
      </c>
      <c r="E1441" s="239" t="s">
        <v>379</v>
      </c>
      <c r="F1441" s="240">
        <v>2250</v>
      </c>
      <c r="G1441" s="239" t="s">
        <v>511</v>
      </c>
      <c r="H1441" s="239" t="s">
        <v>512</v>
      </c>
      <c r="I1441" s="239" t="s">
        <v>513</v>
      </c>
      <c r="J1441" s="239" t="s">
        <v>682</v>
      </c>
      <c r="K1441" s="241">
        <f t="shared" si="22"/>
        <v>22.06451612903226</v>
      </c>
      <c r="L1441" s="242">
        <v>46219</v>
      </c>
    </row>
    <row r="1442" spans="2:12" x14ac:dyDescent="0.3">
      <c r="B1442" s="238" t="s">
        <v>443</v>
      </c>
      <c r="C1442" s="239" t="s">
        <v>510</v>
      </c>
      <c r="D1442" s="239">
        <v>15000082</v>
      </c>
      <c r="E1442" s="239" t="s">
        <v>447</v>
      </c>
      <c r="F1442" s="240">
        <v>960</v>
      </c>
      <c r="G1442" s="239" t="s">
        <v>511</v>
      </c>
      <c r="H1442" s="239" t="s">
        <v>512</v>
      </c>
      <c r="I1442" s="239" t="s">
        <v>513</v>
      </c>
      <c r="J1442" s="239" t="s">
        <v>797</v>
      </c>
      <c r="K1442" s="241">
        <f t="shared" si="22"/>
        <v>22.29032258064516</v>
      </c>
      <c r="L1442" s="242">
        <v>46226</v>
      </c>
    </row>
    <row r="1443" spans="2:12" x14ac:dyDescent="0.3">
      <c r="B1443" s="238" t="s">
        <v>462</v>
      </c>
      <c r="C1443" s="239" t="s">
        <v>592</v>
      </c>
      <c r="D1443" s="239">
        <v>15000045</v>
      </c>
      <c r="E1443" s="239" t="s">
        <v>464</v>
      </c>
      <c r="F1443" s="240">
        <v>1020</v>
      </c>
      <c r="G1443" s="239" t="s">
        <v>511</v>
      </c>
      <c r="H1443" s="239" t="s">
        <v>512</v>
      </c>
      <c r="I1443" s="239" t="s">
        <v>513</v>
      </c>
      <c r="J1443" s="239" t="s">
        <v>525</v>
      </c>
      <c r="K1443" s="241">
        <f t="shared" si="22"/>
        <v>22.161290322580644</v>
      </c>
      <c r="L1443" s="242">
        <v>46222</v>
      </c>
    </row>
    <row r="1444" spans="2:12" x14ac:dyDescent="0.3">
      <c r="B1444" s="238" t="s">
        <v>462</v>
      </c>
      <c r="C1444" s="239" t="s">
        <v>592</v>
      </c>
      <c r="D1444" s="239">
        <v>15000045</v>
      </c>
      <c r="E1444" s="239" t="s">
        <v>464</v>
      </c>
      <c r="F1444" s="240">
        <v>1620</v>
      </c>
      <c r="G1444" s="239" t="s">
        <v>511</v>
      </c>
      <c r="H1444" s="239" t="s">
        <v>512</v>
      </c>
      <c r="I1444" s="239" t="s">
        <v>513</v>
      </c>
      <c r="J1444" s="239" t="s">
        <v>525</v>
      </c>
      <c r="K1444" s="241">
        <f t="shared" si="22"/>
        <v>22.161290322580644</v>
      </c>
      <c r="L1444" s="242">
        <v>46222</v>
      </c>
    </row>
    <row r="1445" spans="2:12" x14ac:dyDescent="0.3">
      <c r="B1445" s="238" t="s">
        <v>443</v>
      </c>
      <c r="C1445" s="239" t="s">
        <v>510</v>
      </c>
      <c r="D1445" s="239">
        <v>15000090</v>
      </c>
      <c r="E1445" s="239" t="s">
        <v>338</v>
      </c>
      <c r="F1445" s="240">
        <v>1800</v>
      </c>
      <c r="G1445" s="239" t="s">
        <v>511</v>
      </c>
      <c r="H1445" s="239" t="s">
        <v>512</v>
      </c>
      <c r="I1445" s="239" t="s">
        <v>513</v>
      </c>
      <c r="J1445" s="239" t="s">
        <v>820</v>
      </c>
      <c r="K1445" s="241">
        <f t="shared" si="22"/>
        <v>21.64516129032258</v>
      </c>
      <c r="L1445" s="242">
        <v>46206</v>
      </c>
    </row>
    <row r="1446" spans="2:12" x14ac:dyDescent="0.3">
      <c r="B1446" s="238" t="s">
        <v>443</v>
      </c>
      <c r="C1446" s="239" t="s">
        <v>510</v>
      </c>
      <c r="D1446" s="239">
        <v>15000090</v>
      </c>
      <c r="E1446" s="239" t="s">
        <v>338</v>
      </c>
      <c r="F1446" s="240">
        <v>1800</v>
      </c>
      <c r="G1446" s="239" t="s">
        <v>511</v>
      </c>
      <c r="H1446" s="239" t="s">
        <v>512</v>
      </c>
      <c r="I1446" s="239" t="s">
        <v>513</v>
      </c>
      <c r="J1446" s="239" t="s">
        <v>820</v>
      </c>
      <c r="K1446" s="241">
        <f t="shared" si="22"/>
        <v>21.64516129032258</v>
      </c>
      <c r="L1446" s="242">
        <v>46206</v>
      </c>
    </row>
    <row r="1447" spans="2:12" x14ac:dyDescent="0.3">
      <c r="B1447" s="238" t="s">
        <v>443</v>
      </c>
      <c r="C1447" s="239" t="s">
        <v>510</v>
      </c>
      <c r="D1447" s="239">
        <v>15000093</v>
      </c>
      <c r="E1447" s="239" t="s">
        <v>341</v>
      </c>
      <c r="F1447" s="240">
        <v>4000</v>
      </c>
      <c r="G1447" s="239" t="s">
        <v>511</v>
      </c>
      <c r="H1447" s="239" t="s">
        <v>512</v>
      </c>
      <c r="I1447" s="239" t="s">
        <v>513</v>
      </c>
      <c r="J1447" s="239" t="s">
        <v>803</v>
      </c>
      <c r="K1447" s="241">
        <f t="shared" si="22"/>
        <v>22.096774193548388</v>
      </c>
      <c r="L1447" s="242">
        <v>46220</v>
      </c>
    </row>
    <row r="1448" spans="2:12" x14ac:dyDescent="0.3">
      <c r="B1448" s="238" t="s">
        <v>462</v>
      </c>
      <c r="C1448" s="239" t="s">
        <v>510</v>
      </c>
      <c r="D1448" s="239">
        <v>15000014</v>
      </c>
      <c r="E1448" s="239" t="s">
        <v>481</v>
      </c>
      <c r="F1448" s="240">
        <v>3000</v>
      </c>
      <c r="G1448" s="239" t="s">
        <v>511</v>
      </c>
      <c r="H1448" s="239" t="s">
        <v>512</v>
      </c>
      <c r="I1448" s="239" t="s">
        <v>513</v>
      </c>
      <c r="J1448" s="239" t="s">
        <v>673</v>
      </c>
      <c r="K1448" s="241">
        <f t="shared" si="22"/>
        <v>21.838709677419356</v>
      </c>
      <c r="L1448" s="242">
        <v>46212</v>
      </c>
    </row>
    <row r="1449" spans="2:12" x14ac:dyDescent="0.3">
      <c r="B1449" s="238" t="s">
        <v>462</v>
      </c>
      <c r="C1449" s="239" t="s">
        <v>510</v>
      </c>
      <c r="D1449" s="239">
        <v>15000014</v>
      </c>
      <c r="E1449" s="239" t="s">
        <v>481</v>
      </c>
      <c r="F1449" s="240">
        <v>2050</v>
      </c>
      <c r="G1449" s="239" t="s">
        <v>511</v>
      </c>
      <c r="H1449" s="239" t="s">
        <v>512</v>
      </c>
      <c r="I1449" s="239" t="s">
        <v>513</v>
      </c>
      <c r="J1449" s="239" t="s">
        <v>673</v>
      </c>
      <c r="K1449" s="241">
        <f t="shared" si="22"/>
        <v>21.838709677419356</v>
      </c>
      <c r="L1449" s="242">
        <v>46212</v>
      </c>
    </row>
    <row r="1450" spans="2:12" x14ac:dyDescent="0.3">
      <c r="B1450" s="238" t="s">
        <v>462</v>
      </c>
      <c r="C1450" s="239" t="s">
        <v>510</v>
      </c>
      <c r="D1450" s="239">
        <v>15000014</v>
      </c>
      <c r="E1450" s="239" t="s">
        <v>481</v>
      </c>
      <c r="F1450" s="240">
        <v>3000</v>
      </c>
      <c r="G1450" s="239" t="s">
        <v>511</v>
      </c>
      <c r="H1450" s="239" t="s">
        <v>512</v>
      </c>
      <c r="I1450" s="239" t="s">
        <v>513</v>
      </c>
      <c r="J1450" s="239" t="s">
        <v>673</v>
      </c>
      <c r="K1450" s="241">
        <f t="shared" si="22"/>
        <v>21.838709677419356</v>
      </c>
      <c r="L1450" s="242">
        <v>46212</v>
      </c>
    </row>
    <row r="1451" spans="2:12" x14ac:dyDescent="0.3">
      <c r="B1451" s="238" t="s">
        <v>462</v>
      </c>
      <c r="C1451" s="239" t="s">
        <v>510</v>
      </c>
      <c r="D1451" s="239">
        <v>15000013</v>
      </c>
      <c r="E1451" s="239" t="s">
        <v>480</v>
      </c>
      <c r="F1451" s="240">
        <v>2900</v>
      </c>
      <c r="G1451" s="239" t="s">
        <v>511</v>
      </c>
      <c r="H1451" s="239" t="s">
        <v>512</v>
      </c>
      <c r="I1451" s="239" t="s">
        <v>513</v>
      </c>
      <c r="J1451" s="239" t="s">
        <v>754</v>
      </c>
      <c r="K1451" s="241">
        <f t="shared" si="22"/>
        <v>22.129032258064516</v>
      </c>
      <c r="L1451" s="242">
        <v>46221</v>
      </c>
    </row>
    <row r="1452" spans="2:12" x14ac:dyDescent="0.3">
      <c r="B1452" s="238" t="s">
        <v>443</v>
      </c>
      <c r="C1452" s="239" t="s">
        <v>510</v>
      </c>
      <c r="D1452" s="239">
        <v>15000089</v>
      </c>
      <c r="E1452" s="239" t="s">
        <v>357</v>
      </c>
      <c r="F1452" s="240">
        <v>3000</v>
      </c>
      <c r="G1452" s="239" t="s">
        <v>511</v>
      </c>
      <c r="H1452" s="239" t="s">
        <v>512</v>
      </c>
      <c r="I1452" s="239" t="s">
        <v>513</v>
      </c>
      <c r="J1452" s="239" t="s">
        <v>715</v>
      </c>
      <c r="K1452" s="241">
        <f t="shared" si="22"/>
        <v>21.838709677419356</v>
      </c>
      <c r="L1452" s="242">
        <v>46212</v>
      </c>
    </row>
    <row r="1453" spans="2:12" x14ac:dyDescent="0.3">
      <c r="B1453" s="238" t="s">
        <v>462</v>
      </c>
      <c r="C1453" s="239" t="s">
        <v>510</v>
      </c>
      <c r="D1453" s="239">
        <v>15000014</v>
      </c>
      <c r="E1453" s="239" t="s">
        <v>481</v>
      </c>
      <c r="F1453" s="240">
        <v>3000</v>
      </c>
      <c r="G1453" s="239" t="s">
        <v>511</v>
      </c>
      <c r="H1453" s="239" t="s">
        <v>512</v>
      </c>
      <c r="I1453" s="239" t="s">
        <v>513</v>
      </c>
      <c r="J1453" s="239" t="s">
        <v>733</v>
      </c>
      <c r="K1453" s="241">
        <f t="shared" si="22"/>
        <v>21.838709677419356</v>
      </c>
      <c r="L1453" s="242">
        <v>46212</v>
      </c>
    </row>
    <row r="1454" spans="2:12" x14ac:dyDescent="0.3">
      <c r="B1454" s="238" t="s">
        <v>443</v>
      </c>
      <c r="C1454" s="239" t="s">
        <v>510</v>
      </c>
      <c r="D1454" s="239">
        <v>15000084</v>
      </c>
      <c r="E1454" s="239" t="s">
        <v>325</v>
      </c>
      <c r="F1454" s="240">
        <v>240</v>
      </c>
      <c r="G1454" s="239" t="s">
        <v>511</v>
      </c>
      <c r="H1454" s="239" t="s">
        <v>512</v>
      </c>
      <c r="I1454" s="239" t="s">
        <v>513</v>
      </c>
      <c r="J1454" s="239" t="s">
        <v>788</v>
      </c>
      <c r="K1454" s="241">
        <f t="shared" si="22"/>
        <v>22.483870967741936</v>
      </c>
      <c r="L1454" s="242">
        <v>46232</v>
      </c>
    </row>
    <row r="1455" spans="2:12" x14ac:dyDescent="0.3">
      <c r="B1455" s="238" t="s">
        <v>443</v>
      </c>
      <c r="C1455" s="239" t="s">
        <v>510</v>
      </c>
      <c r="D1455" s="239">
        <v>15000426</v>
      </c>
      <c r="E1455" s="239" t="s">
        <v>424</v>
      </c>
      <c r="F1455" s="240">
        <v>3000</v>
      </c>
      <c r="G1455" s="239" t="s">
        <v>511</v>
      </c>
      <c r="H1455" s="239" t="s">
        <v>512</v>
      </c>
      <c r="I1455" s="239" t="s">
        <v>513</v>
      </c>
      <c r="J1455" s="239" t="s">
        <v>685</v>
      </c>
      <c r="K1455" s="241">
        <f t="shared" si="22"/>
        <v>21.419354838709676</v>
      </c>
      <c r="L1455" s="242">
        <v>46199</v>
      </c>
    </row>
    <row r="1456" spans="2:12" x14ac:dyDescent="0.3">
      <c r="B1456" s="238" t="s">
        <v>462</v>
      </c>
      <c r="C1456" s="239" t="s">
        <v>510</v>
      </c>
      <c r="D1456" s="239">
        <v>15000011</v>
      </c>
      <c r="E1456" s="239" t="s">
        <v>477</v>
      </c>
      <c r="F1456" s="240">
        <v>3500</v>
      </c>
      <c r="G1456" s="239" t="s">
        <v>511</v>
      </c>
      <c r="H1456" s="239" t="s">
        <v>512</v>
      </c>
      <c r="I1456" s="239" t="s">
        <v>513</v>
      </c>
      <c r="J1456" s="239" t="s">
        <v>749</v>
      </c>
      <c r="K1456" s="241">
        <f t="shared" si="22"/>
        <v>19.161290322580644</v>
      </c>
      <c r="L1456" s="242">
        <v>46129</v>
      </c>
    </row>
    <row r="1457" spans="2:12" x14ac:dyDescent="0.3">
      <c r="B1457" s="238" t="s">
        <v>462</v>
      </c>
      <c r="C1457" s="239" t="s">
        <v>510</v>
      </c>
      <c r="D1457" s="239">
        <v>15000021</v>
      </c>
      <c r="E1457" s="239" t="s">
        <v>484</v>
      </c>
      <c r="F1457" s="240">
        <v>2400</v>
      </c>
      <c r="G1457" s="239" t="s">
        <v>511</v>
      </c>
      <c r="H1457" s="239" t="s">
        <v>512</v>
      </c>
      <c r="I1457" s="239" t="s">
        <v>513</v>
      </c>
      <c r="J1457" s="239" t="s">
        <v>789</v>
      </c>
      <c r="K1457" s="241">
        <f t="shared" si="22"/>
        <v>20.677419354838708</v>
      </c>
      <c r="L1457" s="242">
        <v>46176</v>
      </c>
    </row>
    <row r="1458" spans="2:12" x14ac:dyDescent="0.3">
      <c r="B1458" s="238" t="s">
        <v>443</v>
      </c>
      <c r="C1458" s="239" t="s">
        <v>510</v>
      </c>
      <c r="D1458" s="239">
        <v>15000277</v>
      </c>
      <c r="E1458" s="239" t="s">
        <v>293</v>
      </c>
      <c r="F1458" s="240">
        <v>8400</v>
      </c>
      <c r="G1458" s="239" t="s">
        <v>511</v>
      </c>
      <c r="H1458" s="239" t="s">
        <v>512</v>
      </c>
      <c r="I1458" s="239" t="s">
        <v>513</v>
      </c>
      <c r="J1458" s="239" t="s">
        <v>850</v>
      </c>
      <c r="K1458" s="241">
        <f t="shared" si="22"/>
        <v>22.483870967741936</v>
      </c>
      <c r="L1458" s="242">
        <v>46232</v>
      </c>
    </row>
    <row r="1459" spans="2:12" x14ac:dyDescent="0.3">
      <c r="B1459" s="238" t="s">
        <v>462</v>
      </c>
      <c r="C1459" s="239" t="s">
        <v>510</v>
      </c>
      <c r="D1459" s="239">
        <v>15000013</v>
      </c>
      <c r="E1459" s="239" t="s">
        <v>480</v>
      </c>
      <c r="F1459" s="240">
        <v>3000</v>
      </c>
      <c r="G1459" s="239" t="s">
        <v>511</v>
      </c>
      <c r="H1459" s="239" t="s">
        <v>512</v>
      </c>
      <c r="I1459" s="239" t="s">
        <v>513</v>
      </c>
      <c r="J1459" s="239" t="s">
        <v>721</v>
      </c>
      <c r="K1459" s="241">
        <f t="shared" si="22"/>
        <v>22.35483870967742</v>
      </c>
      <c r="L1459" s="242">
        <v>46228</v>
      </c>
    </row>
    <row r="1460" spans="2:12" x14ac:dyDescent="0.3">
      <c r="B1460" s="238" t="s">
        <v>443</v>
      </c>
      <c r="C1460" s="239" t="s">
        <v>510</v>
      </c>
      <c r="D1460" s="239">
        <v>15000069</v>
      </c>
      <c r="E1460" s="239" t="s">
        <v>307</v>
      </c>
      <c r="F1460" s="240">
        <v>2250</v>
      </c>
      <c r="G1460" s="239" t="s">
        <v>511</v>
      </c>
      <c r="H1460" s="239" t="s">
        <v>512</v>
      </c>
      <c r="I1460" s="239" t="s">
        <v>513</v>
      </c>
      <c r="J1460" s="239" t="s">
        <v>778</v>
      </c>
      <c r="K1460" s="241">
        <f t="shared" si="22"/>
        <v>20.677419354838708</v>
      </c>
      <c r="L1460" s="242">
        <v>46176</v>
      </c>
    </row>
    <row r="1461" spans="2:12" x14ac:dyDescent="0.3">
      <c r="B1461" s="238" t="s">
        <v>443</v>
      </c>
      <c r="C1461" s="239" t="s">
        <v>510</v>
      </c>
      <c r="D1461" s="239">
        <v>15000320</v>
      </c>
      <c r="E1461" s="239" t="s">
        <v>403</v>
      </c>
      <c r="F1461" s="240">
        <v>1440</v>
      </c>
      <c r="G1461" s="239" t="s">
        <v>511</v>
      </c>
      <c r="H1461" s="239" t="s">
        <v>512</v>
      </c>
      <c r="I1461" s="239" t="s">
        <v>513</v>
      </c>
      <c r="J1461" s="239" t="s">
        <v>710</v>
      </c>
      <c r="K1461" s="241">
        <f t="shared" si="22"/>
        <v>21.387096774193548</v>
      </c>
      <c r="L1461" s="242">
        <v>46198</v>
      </c>
    </row>
    <row r="1462" spans="2:12" x14ac:dyDescent="0.3">
      <c r="B1462" s="238" t="s">
        <v>462</v>
      </c>
      <c r="C1462" s="239" t="s">
        <v>510</v>
      </c>
      <c r="D1462" s="239">
        <v>15000014</v>
      </c>
      <c r="E1462" s="239" t="s">
        <v>481</v>
      </c>
      <c r="F1462" s="240">
        <v>3000</v>
      </c>
      <c r="G1462" s="239" t="s">
        <v>511</v>
      </c>
      <c r="H1462" s="239" t="s">
        <v>512</v>
      </c>
      <c r="I1462" s="239" t="s">
        <v>513</v>
      </c>
      <c r="J1462" s="239" t="s">
        <v>733</v>
      </c>
      <c r="K1462" s="241">
        <f t="shared" si="22"/>
        <v>21.838709677419356</v>
      </c>
      <c r="L1462" s="242">
        <v>46212</v>
      </c>
    </row>
    <row r="1463" spans="2:12" x14ac:dyDescent="0.3">
      <c r="B1463" s="238" t="s">
        <v>443</v>
      </c>
      <c r="C1463" s="239" t="s">
        <v>510</v>
      </c>
      <c r="D1463" s="239">
        <v>15000151</v>
      </c>
      <c r="E1463" s="239" t="s">
        <v>402</v>
      </c>
      <c r="F1463" s="240">
        <v>1440</v>
      </c>
      <c r="G1463" s="239" t="s">
        <v>511</v>
      </c>
      <c r="H1463" s="239" t="s">
        <v>512</v>
      </c>
      <c r="I1463" s="239" t="s">
        <v>513</v>
      </c>
      <c r="J1463" s="239" t="s">
        <v>735</v>
      </c>
      <c r="K1463" s="241">
        <f t="shared" si="22"/>
        <v>22.032258064516128</v>
      </c>
      <c r="L1463" s="242">
        <v>46218</v>
      </c>
    </row>
    <row r="1464" spans="2:12" x14ac:dyDescent="0.3">
      <c r="B1464" s="238" t="s">
        <v>443</v>
      </c>
      <c r="C1464" s="239" t="s">
        <v>510</v>
      </c>
      <c r="D1464" s="239">
        <v>15000095</v>
      </c>
      <c r="E1464" s="239" t="s">
        <v>346</v>
      </c>
      <c r="F1464" s="240">
        <v>7200</v>
      </c>
      <c r="G1464" s="239" t="s">
        <v>511</v>
      </c>
      <c r="H1464" s="239" t="s">
        <v>512</v>
      </c>
      <c r="I1464" s="239" t="s">
        <v>513</v>
      </c>
      <c r="J1464" s="239" t="s">
        <v>707</v>
      </c>
      <c r="K1464" s="241">
        <f t="shared" si="22"/>
        <v>22.096774193548388</v>
      </c>
      <c r="L1464" s="242">
        <v>46220</v>
      </c>
    </row>
    <row r="1465" spans="2:12" x14ac:dyDescent="0.3">
      <c r="B1465" s="238" t="s">
        <v>443</v>
      </c>
      <c r="C1465" s="239" t="s">
        <v>510</v>
      </c>
      <c r="D1465" s="239">
        <v>15000102</v>
      </c>
      <c r="E1465" s="239" t="s">
        <v>364</v>
      </c>
      <c r="F1465" s="240">
        <v>300</v>
      </c>
      <c r="G1465" s="239" t="s">
        <v>511</v>
      </c>
      <c r="H1465" s="239" t="s">
        <v>512</v>
      </c>
      <c r="I1465" s="239" t="s">
        <v>513</v>
      </c>
      <c r="J1465" s="239" t="s">
        <v>835</v>
      </c>
      <c r="K1465" s="241">
        <f t="shared" si="22"/>
        <v>22.096774193548388</v>
      </c>
      <c r="L1465" s="242">
        <v>46220</v>
      </c>
    </row>
    <row r="1466" spans="2:12" x14ac:dyDescent="0.3">
      <c r="B1466" s="238" t="s">
        <v>443</v>
      </c>
      <c r="C1466" s="239" t="s">
        <v>510</v>
      </c>
      <c r="D1466" s="239">
        <v>15000069</v>
      </c>
      <c r="E1466" s="239" t="s">
        <v>307</v>
      </c>
      <c r="F1466" s="240">
        <v>2250</v>
      </c>
      <c r="G1466" s="239" t="s">
        <v>511</v>
      </c>
      <c r="H1466" s="239" t="s">
        <v>512</v>
      </c>
      <c r="I1466" s="239" t="s">
        <v>513</v>
      </c>
      <c r="J1466" s="239" t="s">
        <v>778</v>
      </c>
      <c r="K1466" s="241">
        <f t="shared" si="22"/>
        <v>20.677419354838708</v>
      </c>
      <c r="L1466" s="242">
        <v>46176</v>
      </c>
    </row>
    <row r="1467" spans="2:12" x14ac:dyDescent="0.3">
      <c r="B1467" s="238" t="s">
        <v>462</v>
      </c>
      <c r="C1467" s="239" t="s">
        <v>510</v>
      </c>
      <c r="D1467" s="239">
        <v>15000021</v>
      </c>
      <c r="E1467" s="239" t="s">
        <v>484</v>
      </c>
      <c r="F1467" s="240">
        <v>3000</v>
      </c>
      <c r="G1467" s="239" t="s">
        <v>511</v>
      </c>
      <c r="H1467" s="239" t="s">
        <v>512</v>
      </c>
      <c r="I1467" s="239" t="s">
        <v>513</v>
      </c>
      <c r="J1467" s="239" t="s">
        <v>789</v>
      </c>
      <c r="K1467" s="241">
        <f t="shared" si="22"/>
        <v>20.677419354838708</v>
      </c>
      <c r="L1467" s="242">
        <v>46176</v>
      </c>
    </row>
    <row r="1468" spans="2:12" x14ac:dyDescent="0.3">
      <c r="B1468" s="238" t="s">
        <v>462</v>
      </c>
      <c r="C1468" s="239" t="s">
        <v>510</v>
      </c>
      <c r="D1468" s="239">
        <v>15000040</v>
      </c>
      <c r="E1468" s="239" t="s">
        <v>470</v>
      </c>
      <c r="F1468" s="240">
        <v>3000</v>
      </c>
      <c r="G1468" s="239" t="s">
        <v>511</v>
      </c>
      <c r="H1468" s="239" t="s">
        <v>512</v>
      </c>
      <c r="I1468" s="239" t="s">
        <v>513</v>
      </c>
      <c r="J1468" s="239" t="s">
        <v>676</v>
      </c>
      <c r="K1468" s="241">
        <f t="shared" si="22"/>
        <v>20.451612903225808</v>
      </c>
      <c r="L1468" s="242">
        <v>46169</v>
      </c>
    </row>
    <row r="1469" spans="2:12" x14ac:dyDescent="0.3">
      <c r="B1469" s="238" t="s">
        <v>462</v>
      </c>
      <c r="C1469" s="239" t="s">
        <v>510</v>
      </c>
      <c r="D1469" s="239">
        <v>15000013</v>
      </c>
      <c r="E1469" s="239" t="s">
        <v>480</v>
      </c>
      <c r="F1469" s="240">
        <v>2400</v>
      </c>
      <c r="G1469" s="239" t="s">
        <v>511</v>
      </c>
      <c r="H1469" s="239" t="s">
        <v>512</v>
      </c>
      <c r="I1469" s="239" t="s">
        <v>513</v>
      </c>
      <c r="J1469" s="239" t="s">
        <v>753</v>
      </c>
      <c r="K1469" s="241">
        <f t="shared" si="22"/>
        <v>22.129032258064516</v>
      </c>
      <c r="L1469" s="242">
        <v>46221</v>
      </c>
    </row>
    <row r="1470" spans="2:12" x14ac:dyDescent="0.3">
      <c r="B1470" s="238" t="s">
        <v>443</v>
      </c>
      <c r="C1470" s="239" t="s">
        <v>510</v>
      </c>
      <c r="D1470" s="239">
        <v>15000090</v>
      </c>
      <c r="E1470" s="239" t="s">
        <v>338</v>
      </c>
      <c r="F1470" s="240">
        <v>1200</v>
      </c>
      <c r="G1470" s="239" t="s">
        <v>511</v>
      </c>
      <c r="H1470" s="239" t="s">
        <v>512</v>
      </c>
      <c r="I1470" s="239" t="s">
        <v>513</v>
      </c>
      <c r="J1470" s="239" t="s">
        <v>693</v>
      </c>
      <c r="K1470" s="241">
        <f t="shared" si="22"/>
        <v>22.096774193548388</v>
      </c>
      <c r="L1470" s="242">
        <v>46220</v>
      </c>
    </row>
    <row r="1471" spans="2:12" x14ac:dyDescent="0.3">
      <c r="B1471" s="238" t="s">
        <v>443</v>
      </c>
      <c r="C1471" s="239" t="s">
        <v>510</v>
      </c>
      <c r="D1471" s="239">
        <v>15000092</v>
      </c>
      <c r="E1471" s="239" t="s">
        <v>455</v>
      </c>
      <c r="F1471" s="240">
        <v>4000</v>
      </c>
      <c r="G1471" s="239" t="s">
        <v>511</v>
      </c>
      <c r="H1471" s="239" t="s">
        <v>512</v>
      </c>
      <c r="I1471" s="239" t="s">
        <v>513</v>
      </c>
      <c r="J1471" s="239" t="s">
        <v>692</v>
      </c>
      <c r="K1471" s="241">
        <f t="shared" si="22"/>
        <v>22.129032258064516</v>
      </c>
      <c r="L1471" s="242">
        <v>46221</v>
      </c>
    </row>
    <row r="1472" spans="2:12" x14ac:dyDescent="0.3">
      <c r="B1472" s="238" t="s">
        <v>462</v>
      </c>
      <c r="C1472" s="239" t="s">
        <v>510</v>
      </c>
      <c r="D1472" s="239">
        <v>15000021</v>
      </c>
      <c r="E1472" s="239" t="s">
        <v>484</v>
      </c>
      <c r="F1472" s="240">
        <v>1950</v>
      </c>
      <c r="G1472" s="239" t="s">
        <v>511</v>
      </c>
      <c r="H1472" s="239" t="s">
        <v>512</v>
      </c>
      <c r="I1472" s="239" t="s">
        <v>513</v>
      </c>
      <c r="J1472" s="239" t="s">
        <v>789</v>
      </c>
      <c r="K1472" s="241">
        <f t="shared" si="22"/>
        <v>20.677419354838708</v>
      </c>
      <c r="L1472" s="242">
        <v>46176</v>
      </c>
    </row>
    <row r="1473" spans="2:12" x14ac:dyDescent="0.3">
      <c r="B1473" s="238" t="s">
        <v>443</v>
      </c>
      <c r="C1473" s="239" t="s">
        <v>510</v>
      </c>
      <c r="D1473" s="239">
        <v>15000084</v>
      </c>
      <c r="E1473" s="239" t="s">
        <v>325</v>
      </c>
      <c r="F1473" s="240">
        <v>960</v>
      </c>
      <c r="G1473" s="239" t="s">
        <v>511</v>
      </c>
      <c r="H1473" s="239" t="s">
        <v>512</v>
      </c>
      <c r="I1473" s="239" t="s">
        <v>513</v>
      </c>
      <c r="J1473" s="239" t="s">
        <v>696</v>
      </c>
      <c r="K1473" s="241">
        <f t="shared" si="22"/>
        <v>22.483870967741936</v>
      </c>
      <c r="L1473" s="242">
        <v>46232</v>
      </c>
    </row>
    <row r="1474" spans="2:12" x14ac:dyDescent="0.3">
      <c r="B1474" s="238" t="s">
        <v>462</v>
      </c>
      <c r="C1474" s="239" t="s">
        <v>510</v>
      </c>
      <c r="D1474" s="239">
        <v>15000011</v>
      </c>
      <c r="E1474" s="239" t="s">
        <v>477</v>
      </c>
      <c r="F1474" s="240">
        <v>4000</v>
      </c>
      <c r="G1474" s="239" t="s">
        <v>511</v>
      </c>
      <c r="H1474" s="239" t="s">
        <v>512</v>
      </c>
      <c r="I1474" s="239" t="s">
        <v>513</v>
      </c>
      <c r="J1474" s="239" t="s">
        <v>749</v>
      </c>
      <c r="K1474" s="241">
        <f t="shared" si="22"/>
        <v>19.161290322580644</v>
      </c>
      <c r="L1474" s="242">
        <v>46129</v>
      </c>
    </row>
    <row r="1475" spans="2:12" x14ac:dyDescent="0.3">
      <c r="B1475" s="238" t="s">
        <v>443</v>
      </c>
      <c r="C1475" s="239" t="s">
        <v>510</v>
      </c>
      <c r="D1475" s="239">
        <v>15000320</v>
      </c>
      <c r="E1475" s="239" t="s">
        <v>403</v>
      </c>
      <c r="F1475" s="240">
        <v>828</v>
      </c>
      <c r="G1475" s="239" t="s">
        <v>511</v>
      </c>
      <c r="H1475" s="239" t="s">
        <v>512</v>
      </c>
      <c r="I1475" s="239" t="s">
        <v>513</v>
      </c>
      <c r="J1475" s="239" t="s">
        <v>704</v>
      </c>
      <c r="K1475" s="241">
        <f t="shared" si="22"/>
        <v>21.419354838709676</v>
      </c>
      <c r="L1475" s="242">
        <v>46199</v>
      </c>
    </row>
    <row r="1476" spans="2:12" x14ac:dyDescent="0.3">
      <c r="B1476" s="238" t="s">
        <v>443</v>
      </c>
      <c r="C1476" s="239" t="s">
        <v>510</v>
      </c>
      <c r="D1476" s="239">
        <v>15000151</v>
      </c>
      <c r="E1476" s="239" t="s">
        <v>402</v>
      </c>
      <c r="F1476" s="240">
        <v>1440</v>
      </c>
      <c r="G1476" s="239" t="s">
        <v>511</v>
      </c>
      <c r="H1476" s="239" t="s">
        <v>512</v>
      </c>
      <c r="I1476" s="239" t="s">
        <v>513</v>
      </c>
      <c r="J1476" s="239" t="s">
        <v>838</v>
      </c>
      <c r="K1476" s="241">
        <f t="shared" ref="K1476:K1539" si="23">(L1476-$L$1)/31</f>
        <v>20.225806451612904</v>
      </c>
      <c r="L1476" s="242">
        <v>46162</v>
      </c>
    </row>
    <row r="1477" spans="2:12" x14ac:dyDescent="0.3">
      <c r="B1477" s="238" t="s">
        <v>443</v>
      </c>
      <c r="C1477" s="239" t="s">
        <v>510</v>
      </c>
      <c r="D1477" s="239">
        <v>15000069</v>
      </c>
      <c r="E1477" s="239" t="s">
        <v>307</v>
      </c>
      <c r="F1477" s="240">
        <v>2250</v>
      </c>
      <c r="G1477" s="239" t="s">
        <v>511</v>
      </c>
      <c r="H1477" s="239" t="s">
        <v>512</v>
      </c>
      <c r="I1477" s="239" t="s">
        <v>513</v>
      </c>
      <c r="J1477" s="239" t="s">
        <v>778</v>
      </c>
      <c r="K1477" s="241">
        <f t="shared" si="23"/>
        <v>20.677419354838708</v>
      </c>
      <c r="L1477" s="242">
        <v>46176</v>
      </c>
    </row>
    <row r="1478" spans="2:12" x14ac:dyDescent="0.3">
      <c r="B1478" s="238" t="s">
        <v>443</v>
      </c>
      <c r="C1478" s="239" t="s">
        <v>510</v>
      </c>
      <c r="D1478" s="239">
        <v>15000320</v>
      </c>
      <c r="E1478" s="239" t="s">
        <v>403</v>
      </c>
      <c r="F1478" s="240">
        <v>1440</v>
      </c>
      <c r="G1478" s="239" t="s">
        <v>511</v>
      </c>
      <c r="H1478" s="239" t="s">
        <v>512</v>
      </c>
      <c r="I1478" s="239" t="s">
        <v>513</v>
      </c>
      <c r="J1478" s="239" t="s">
        <v>710</v>
      </c>
      <c r="K1478" s="241">
        <f t="shared" si="23"/>
        <v>21.387096774193548</v>
      </c>
      <c r="L1478" s="242">
        <v>46198</v>
      </c>
    </row>
    <row r="1479" spans="2:12" x14ac:dyDescent="0.3">
      <c r="B1479" s="238" t="s">
        <v>443</v>
      </c>
      <c r="C1479" s="239" t="s">
        <v>510</v>
      </c>
      <c r="D1479" s="239">
        <v>15000085</v>
      </c>
      <c r="E1479" s="239" t="s">
        <v>332</v>
      </c>
      <c r="F1479" s="240">
        <v>6600</v>
      </c>
      <c r="G1479" s="239" t="s">
        <v>511</v>
      </c>
      <c r="H1479" s="239" t="s">
        <v>512</v>
      </c>
      <c r="I1479" s="239" t="s">
        <v>513</v>
      </c>
      <c r="J1479" s="239" t="s">
        <v>791</v>
      </c>
      <c r="K1479" s="241">
        <f t="shared" si="23"/>
        <v>21.838709677419356</v>
      </c>
      <c r="L1479" s="242">
        <v>46212</v>
      </c>
    </row>
    <row r="1480" spans="2:12" x14ac:dyDescent="0.3">
      <c r="B1480" s="238" t="s">
        <v>443</v>
      </c>
      <c r="C1480" s="239" t="s">
        <v>510</v>
      </c>
      <c r="D1480" s="239">
        <v>15000093</v>
      </c>
      <c r="E1480" s="239" t="s">
        <v>341</v>
      </c>
      <c r="F1480" s="240">
        <v>4700</v>
      </c>
      <c r="G1480" s="239" t="s">
        <v>511</v>
      </c>
      <c r="H1480" s="239" t="s">
        <v>512</v>
      </c>
      <c r="I1480" s="239" t="s">
        <v>513</v>
      </c>
      <c r="J1480" s="239" t="s">
        <v>803</v>
      </c>
      <c r="K1480" s="241">
        <f t="shared" si="23"/>
        <v>22.096774193548388</v>
      </c>
      <c r="L1480" s="242">
        <v>46220</v>
      </c>
    </row>
    <row r="1481" spans="2:12" x14ac:dyDescent="0.3">
      <c r="B1481" s="238" t="s">
        <v>462</v>
      </c>
      <c r="C1481" s="239" t="s">
        <v>510</v>
      </c>
      <c r="D1481" s="239">
        <v>15000003</v>
      </c>
      <c r="E1481" s="239" t="s">
        <v>469</v>
      </c>
      <c r="F1481" s="240">
        <v>12600</v>
      </c>
      <c r="G1481" s="239" t="s">
        <v>511</v>
      </c>
      <c r="H1481" s="239" t="s">
        <v>512</v>
      </c>
      <c r="I1481" s="239" t="s">
        <v>513</v>
      </c>
      <c r="J1481" s="239" t="s">
        <v>738</v>
      </c>
      <c r="K1481" s="241">
        <f t="shared" si="23"/>
        <v>22.483870967741936</v>
      </c>
      <c r="L1481" s="242">
        <v>46232</v>
      </c>
    </row>
    <row r="1482" spans="2:12" x14ac:dyDescent="0.3">
      <c r="B1482" s="238" t="s">
        <v>443</v>
      </c>
      <c r="C1482" s="239" t="s">
        <v>510</v>
      </c>
      <c r="D1482" s="239">
        <v>15000142</v>
      </c>
      <c r="E1482" s="239" t="s">
        <v>356</v>
      </c>
      <c r="F1482" s="240">
        <v>1750</v>
      </c>
      <c r="G1482" s="239" t="s">
        <v>511</v>
      </c>
      <c r="H1482" s="239" t="s">
        <v>512</v>
      </c>
      <c r="I1482" s="239" t="s">
        <v>513</v>
      </c>
      <c r="J1482" s="239" t="s">
        <v>844</v>
      </c>
      <c r="K1482" s="241">
        <f t="shared" si="23"/>
        <v>22.06451612903226</v>
      </c>
      <c r="L1482" s="242">
        <v>46219</v>
      </c>
    </row>
    <row r="1483" spans="2:12" x14ac:dyDescent="0.3">
      <c r="B1483" s="238" t="s">
        <v>443</v>
      </c>
      <c r="C1483" s="239" t="s">
        <v>510</v>
      </c>
      <c r="D1483" s="239">
        <v>15000426</v>
      </c>
      <c r="E1483" s="239" t="s">
        <v>424</v>
      </c>
      <c r="F1483" s="240">
        <v>3000</v>
      </c>
      <c r="G1483" s="239" t="s">
        <v>511</v>
      </c>
      <c r="H1483" s="239" t="s">
        <v>512</v>
      </c>
      <c r="I1483" s="239" t="s">
        <v>513</v>
      </c>
      <c r="J1483" s="239" t="s">
        <v>679</v>
      </c>
      <c r="K1483" s="241">
        <f t="shared" si="23"/>
        <v>20.70967741935484</v>
      </c>
      <c r="L1483" s="242">
        <v>46177</v>
      </c>
    </row>
    <row r="1484" spans="2:12" x14ac:dyDescent="0.3">
      <c r="B1484" s="238" t="s">
        <v>443</v>
      </c>
      <c r="C1484" s="239" t="s">
        <v>510</v>
      </c>
      <c r="D1484" s="239">
        <v>15000135</v>
      </c>
      <c r="E1484" s="239" t="s">
        <v>340</v>
      </c>
      <c r="F1484" s="240">
        <v>8400</v>
      </c>
      <c r="G1484" s="239" t="s">
        <v>511</v>
      </c>
      <c r="H1484" s="239" t="s">
        <v>512</v>
      </c>
      <c r="I1484" s="239" t="s">
        <v>513</v>
      </c>
      <c r="J1484" s="239" t="s">
        <v>827</v>
      </c>
      <c r="K1484" s="241">
        <f t="shared" si="23"/>
        <v>21.225806451612904</v>
      </c>
      <c r="L1484" s="242">
        <v>46193</v>
      </c>
    </row>
    <row r="1485" spans="2:12" x14ac:dyDescent="0.3">
      <c r="B1485" s="238" t="s">
        <v>443</v>
      </c>
      <c r="C1485" s="239" t="s">
        <v>510</v>
      </c>
      <c r="D1485" s="239">
        <v>15000086</v>
      </c>
      <c r="E1485" s="239" t="s">
        <v>333</v>
      </c>
      <c r="F1485" s="240">
        <v>2250</v>
      </c>
      <c r="G1485" s="239" t="s">
        <v>511</v>
      </c>
      <c r="H1485" s="239" t="s">
        <v>512</v>
      </c>
      <c r="I1485" s="239" t="s">
        <v>513</v>
      </c>
      <c r="J1485" s="239" t="s">
        <v>678</v>
      </c>
      <c r="K1485" s="241">
        <f t="shared" si="23"/>
        <v>19.64516129032258</v>
      </c>
      <c r="L1485" s="242">
        <v>46144</v>
      </c>
    </row>
    <row r="1486" spans="2:12" x14ac:dyDescent="0.3">
      <c r="B1486" s="238" t="s">
        <v>443</v>
      </c>
      <c r="C1486" s="239" t="s">
        <v>510</v>
      </c>
      <c r="D1486" s="239">
        <v>15000112</v>
      </c>
      <c r="E1486" s="239" t="s">
        <v>379</v>
      </c>
      <c r="F1486" s="240">
        <v>2250</v>
      </c>
      <c r="G1486" s="239" t="s">
        <v>511</v>
      </c>
      <c r="H1486" s="239" t="s">
        <v>512</v>
      </c>
      <c r="I1486" s="239" t="s">
        <v>513</v>
      </c>
      <c r="J1486" s="239" t="s">
        <v>779</v>
      </c>
      <c r="K1486" s="241">
        <f t="shared" si="23"/>
        <v>22.06451612903226</v>
      </c>
      <c r="L1486" s="242">
        <v>46219</v>
      </c>
    </row>
    <row r="1487" spans="2:12" x14ac:dyDescent="0.3">
      <c r="B1487" s="238" t="s">
        <v>443</v>
      </c>
      <c r="C1487" s="239" t="s">
        <v>510</v>
      </c>
      <c r="D1487" s="239">
        <v>15000094</v>
      </c>
      <c r="E1487" s="239" t="s">
        <v>345</v>
      </c>
      <c r="F1487" s="240">
        <v>11520</v>
      </c>
      <c r="G1487" s="239" t="s">
        <v>511</v>
      </c>
      <c r="H1487" s="239" t="s">
        <v>512</v>
      </c>
      <c r="I1487" s="239" t="s">
        <v>513</v>
      </c>
      <c r="J1487" s="239" t="s">
        <v>677</v>
      </c>
      <c r="K1487" s="241">
        <f t="shared" si="23"/>
        <v>22.35483870967742</v>
      </c>
      <c r="L1487" s="242">
        <v>46228</v>
      </c>
    </row>
    <row r="1488" spans="2:12" x14ac:dyDescent="0.3">
      <c r="B1488" s="238" t="s">
        <v>443</v>
      </c>
      <c r="C1488" s="239" t="s">
        <v>510</v>
      </c>
      <c r="D1488" s="239">
        <v>15000151</v>
      </c>
      <c r="E1488" s="239" t="s">
        <v>402</v>
      </c>
      <c r="F1488" s="240">
        <v>1440</v>
      </c>
      <c r="G1488" s="239" t="s">
        <v>511</v>
      </c>
      <c r="H1488" s="239" t="s">
        <v>512</v>
      </c>
      <c r="I1488" s="239" t="s">
        <v>513</v>
      </c>
      <c r="J1488" s="239" t="s">
        <v>838</v>
      </c>
      <c r="K1488" s="241">
        <f t="shared" si="23"/>
        <v>20.225806451612904</v>
      </c>
      <c r="L1488" s="242">
        <v>46162</v>
      </c>
    </row>
    <row r="1489" spans="2:12" x14ac:dyDescent="0.3">
      <c r="B1489" s="238" t="s">
        <v>443</v>
      </c>
      <c r="C1489" s="239" t="s">
        <v>510</v>
      </c>
      <c r="D1489" s="239">
        <v>15000277</v>
      </c>
      <c r="E1489" s="239" t="s">
        <v>293</v>
      </c>
      <c r="F1489" s="240">
        <v>4100</v>
      </c>
      <c r="G1489" s="239" t="s">
        <v>511</v>
      </c>
      <c r="H1489" s="239" t="s">
        <v>512</v>
      </c>
      <c r="I1489" s="239" t="s">
        <v>513</v>
      </c>
      <c r="J1489" s="239" t="s">
        <v>850</v>
      </c>
      <c r="K1489" s="241">
        <f t="shared" si="23"/>
        <v>22.483870967741936</v>
      </c>
      <c r="L1489" s="242">
        <v>46232</v>
      </c>
    </row>
    <row r="1490" spans="2:12" x14ac:dyDescent="0.3">
      <c r="B1490" s="238" t="s">
        <v>443</v>
      </c>
      <c r="C1490" s="239" t="s">
        <v>510</v>
      </c>
      <c r="D1490" s="239">
        <v>15000089</v>
      </c>
      <c r="E1490" s="239" t="s">
        <v>357</v>
      </c>
      <c r="F1490" s="240">
        <v>3000</v>
      </c>
      <c r="G1490" s="239" t="s">
        <v>511</v>
      </c>
      <c r="H1490" s="239" t="s">
        <v>512</v>
      </c>
      <c r="I1490" s="239" t="s">
        <v>513</v>
      </c>
      <c r="J1490" s="239" t="s">
        <v>839</v>
      </c>
      <c r="K1490" s="241">
        <f t="shared" si="23"/>
        <v>21.387096774193548</v>
      </c>
      <c r="L1490" s="242">
        <v>46198</v>
      </c>
    </row>
    <row r="1491" spans="2:12" x14ac:dyDescent="0.3">
      <c r="B1491" s="238" t="s">
        <v>443</v>
      </c>
      <c r="C1491" s="239" t="s">
        <v>510</v>
      </c>
      <c r="D1491" s="239">
        <v>15000084</v>
      </c>
      <c r="E1491" s="239" t="s">
        <v>325</v>
      </c>
      <c r="F1491" s="240">
        <v>960</v>
      </c>
      <c r="G1491" s="239" t="s">
        <v>511</v>
      </c>
      <c r="H1491" s="239" t="s">
        <v>512</v>
      </c>
      <c r="I1491" s="239" t="s">
        <v>513</v>
      </c>
      <c r="J1491" s="239" t="s">
        <v>788</v>
      </c>
      <c r="K1491" s="241">
        <f t="shared" si="23"/>
        <v>22.483870967741936</v>
      </c>
      <c r="L1491" s="242">
        <v>46232</v>
      </c>
    </row>
    <row r="1492" spans="2:12" x14ac:dyDescent="0.3">
      <c r="B1492" s="238" t="s">
        <v>443</v>
      </c>
      <c r="C1492" s="239" t="s">
        <v>510</v>
      </c>
      <c r="D1492" s="239">
        <v>15000092</v>
      </c>
      <c r="E1492" s="239" t="s">
        <v>455</v>
      </c>
      <c r="F1492" s="240">
        <v>4000</v>
      </c>
      <c r="G1492" s="239" t="s">
        <v>511</v>
      </c>
      <c r="H1492" s="239" t="s">
        <v>512</v>
      </c>
      <c r="I1492" s="239" t="s">
        <v>513</v>
      </c>
      <c r="J1492" s="239" t="s">
        <v>781</v>
      </c>
      <c r="K1492" s="241">
        <f t="shared" si="23"/>
        <v>21.677419354838708</v>
      </c>
      <c r="L1492" s="242">
        <v>46207</v>
      </c>
    </row>
    <row r="1493" spans="2:12" x14ac:dyDescent="0.3">
      <c r="B1493" s="238" t="s">
        <v>443</v>
      </c>
      <c r="C1493" s="239" t="s">
        <v>510</v>
      </c>
      <c r="D1493" s="239">
        <v>15000085</v>
      </c>
      <c r="E1493" s="239" t="s">
        <v>332</v>
      </c>
      <c r="F1493" s="240">
        <v>1600</v>
      </c>
      <c r="G1493" s="239" t="s">
        <v>511</v>
      </c>
      <c r="H1493" s="239" t="s">
        <v>512</v>
      </c>
      <c r="I1493" s="239" t="s">
        <v>513</v>
      </c>
      <c r="J1493" s="239" t="s">
        <v>675</v>
      </c>
      <c r="K1493" s="241">
        <f t="shared" si="23"/>
        <v>19.161290322580644</v>
      </c>
      <c r="L1493" s="242">
        <v>46129</v>
      </c>
    </row>
    <row r="1494" spans="2:12" x14ac:dyDescent="0.3">
      <c r="B1494" s="238" t="s">
        <v>462</v>
      </c>
      <c r="C1494" s="239" t="s">
        <v>510</v>
      </c>
      <c r="D1494" s="239">
        <v>15000013</v>
      </c>
      <c r="E1494" s="239" t="s">
        <v>480</v>
      </c>
      <c r="F1494" s="240">
        <v>3000</v>
      </c>
      <c r="G1494" s="239" t="s">
        <v>511</v>
      </c>
      <c r="H1494" s="239" t="s">
        <v>512</v>
      </c>
      <c r="I1494" s="239" t="s">
        <v>513</v>
      </c>
      <c r="J1494" s="239" t="s">
        <v>834</v>
      </c>
      <c r="K1494" s="241">
        <f t="shared" si="23"/>
        <v>21.838709677419356</v>
      </c>
      <c r="L1494" s="242">
        <v>46212</v>
      </c>
    </row>
    <row r="1495" spans="2:12" x14ac:dyDescent="0.3">
      <c r="B1495" s="238" t="s">
        <v>443</v>
      </c>
      <c r="C1495" s="239" t="s">
        <v>510</v>
      </c>
      <c r="D1495" s="239">
        <v>15000151</v>
      </c>
      <c r="E1495" s="239" t="s">
        <v>402</v>
      </c>
      <c r="F1495" s="240">
        <v>1440</v>
      </c>
      <c r="G1495" s="239" t="s">
        <v>511</v>
      </c>
      <c r="H1495" s="239" t="s">
        <v>512</v>
      </c>
      <c r="I1495" s="239" t="s">
        <v>513</v>
      </c>
      <c r="J1495" s="239" t="s">
        <v>838</v>
      </c>
      <c r="K1495" s="241">
        <f t="shared" si="23"/>
        <v>20.225806451612904</v>
      </c>
      <c r="L1495" s="242">
        <v>46162</v>
      </c>
    </row>
    <row r="1496" spans="2:12" x14ac:dyDescent="0.3">
      <c r="B1496" s="238" t="s">
        <v>462</v>
      </c>
      <c r="C1496" s="239" t="s">
        <v>510</v>
      </c>
      <c r="D1496" s="239">
        <v>15000034</v>
      </c>
      <c r="E1496" s="239" t="s">
        <v>466</v>
      </c>
      <c r="F1496" s="240">
        <v>1000</v>
      </c>
      <c r="G1496" s="239" t="s">
        <v>511</v>
      </c>
      <c r="H1496" s="239" t="s">
        <v>512</v>
      </c>
      <c r="I1496" s="239" t="s">
        <v>513</v>
      </c>
      <c r="J1496" s="239" t="s">
        <v>851</v>
      </c>
      <c r="K1496" s="241">
        <f t="shared" si="23"/>
        <v>21.806451612903224</v>
      </c>
      <c r="L1496" s="242">
        <v>46211</v>
      </c>
    </row>
    <row r="1497" spans="2:12" x14ac:dyDescent="0.3">
      <c r="B1497" s="238" t="s">
        <v>443</v>
      </c>
      <c r="C1497" s="239" t="s">
        <v>510</v>
      </c>
      <c r="D1497" s="239">
        <v>15000151</v>
      </c>
      <c r="E1497" s="239" t="s">
        <v>402</v>
      </c>
      <c r="F1497" s="240">
        <v>1440</v>
      </c>
      <c r="G1497" s="239" t="s">
        <v>511</v>
      </c>
      <c r="H1497" s="239" t="s">
        <v>512</v>
      </c>
      <c r="I1497" s="239" t="s">
        <v>513</v>
      </c>
      <c r="J1497" s="239" t="s">
        <v>838</v>
      </c>
      <c r="K1497" s="241">
        <f t="shared" si="23"/>
        <v>20.225806451612904</v>
      </c>
      <c r="L1497" s="242">
        <v>46162</v>
      </c>
    </row>
    <row r="1498" spans="2:12" x14ac:dyDescent="0.3">
      <c r="B1498" s="238" t="s">
        <v>462</v>
      </c>
      <c r="C1498" s="239" t="s">
        <v>510</v>
      </c>
      <c r="D1498" s="239">
        <v>15000011</v>
      </c>
      <c r="E1498" s="239" t="s">
        <v>477</v>
      </c>
      <c r="F1498" s="240">
        <v>4000</v>
      </c>
      <c r="G1498" s="239" t="s">
        <v>511</v>
      </c>
      <c r="H1498" s="239" t="s">
        <v>512</v>
      </c>
      <c r="I1498" s="239" t="s">
        <v>513</v>
      </c>
      <c r="J1498" s="239" t="s">
        <v>749</v>
      </c>
      <c r="K1498" s="241">
        <f t="shared" si="23"/>
        <v>19.161290322580644</v>
      </c>
      <c r="L1498" s="242">
        <v>46129</v>
      </c>
    </row>
    <row r="1499" spans="2:12" x14ac:dyDescent="0.3">
      <c r="B1499" s="238" t="s">
        <v>443</v>
      </c>
      <c r="C1499" s="239" t="s">
        <v>510</v>
      </c>
      <c r="D1499" s="239">
        <v>15000094</v>
      </c>
      <c r="E1499" s="239" t="s">
        <v>345</v>
      </c>
      <c r="F1499" s="240">
        <v>11520</v>
      </c>
      <c r="G1499" s="239" t="s">
        <v>511</v>
      </c>
      <c r="H1499" s="239" t="s">
        <v>512</v>
      </c>
      <c r="I1499" s="239" t="s">
        <v>513</v>
      </c>
      <c r="J1499" s="239" t="s">
        <v>677</v>
      </c>
      <c r="K1499" s="241">
        <f t="shared" si="23"/>
        <v>22.35483870967742</v>
      </c>
      <c r="L1499" s="242">
        <v>46228</v>
      </c>
    </row>
    <row r="1500" spans="2:12" x14ac:dyDescent="0.3">
      <c r="B1500" s="238" t="s">
        <v>462</v>
      </c>
      <c r="C1500" s="239" t="s">
        <v>510</v>
      </c>
      <c r="D1500" s="239">
        <v>15000040</v>
      </c>
      <c r="E1500" s="239" t="s">
        <v>470</v>
      </c>
      <c r="F1500" s="240">
        <v>3000</v>
      </c>
      <c r="G1500" s="239" t="s">
        <v>511</v>
      </c>
      <c r="H1500" s="239" t="s">
        <v>512</v>
      </c>
      <c r="I1500" s="239" t="s">
        <v>513</v>
      </c>
      <c r="J1500" s="239" t="s">
        <v>769</v>
      </c>
      <c r="K1500" s="241">
        <f t="shared" si="23"/>
        <v>20.451612903225808</v>
      </c>
      <c r="L1500" s="242">
        <v>46169</v>
      </c>
    </row>
    <row r="1501" spans="2:12" x14ac:dyDescent="0.3">
      <c r="B1501" s="238" t="s">
        <v>443</v>
      </c>
      <c r="C1501" s="239" t="s">
        <v>510</v>
      </c>
      <c r="D1501" s="239">
        <v>15000068</v>
      </c>
      <c r="E1501" s="239" t="s">
        <v>306</v>
      </c>
      <c r="F1501" s="240">
        <v>2250</v>
      </c>
      <c r="G1501" s="239" t="s">
        <v>511</v>
      </c>
      <c r="H1501" s="239" t="s">
        <v>512</v>
      </c>
      <c r="I1501" s="239" t="s">
        <v>513</v>
      </c>
      <c r="J1501" s="239" t="s">
        <v>783</v>
      </c>
      <c r="K1501" s="241">
        <f t="shared" si="23"/>
        <v>20.06451612903226</v>
      </c>
      <c r="L1501" s="242">
        <v>46157</v>
      </c>
    </row>
    <row r="1502" spans="2:12" x14ac:dyDescent="0.3">
      <c r="B1502" s="238" t="s">
        <v>462</v>
      </c>
      <c r="C1502" s="239" t="s">
        <v>510</v>
      </c>
      <c r="D1502" s="239">
        <v>15000039</v>
      </c>
      <c r="E1502" s="239" t="s">
        <v>473</v>
      </c>
      <c r="F1502" s="240">
        <v>24000</v>
      </c>
      <c r="G1502" s="239" t="s">
        <v>511</v>
      </c>
      <c r="H1502" s="239" t="s">
        <v>512</v>
      </c>
      <c r="I1502" s="239" t="s">
        <v>513</v>
      </c>
      <c r="J1502" s="239" t="s">
        <v>784</v>
      </c>
      <c r="K1502" s="241">
        <f t="shared" si="23"/>
        <v>20.903225806451612</v>
      </c>
      <c r="L1502" s="242">
        <v>46183</v>
      </c>
    </row>
    <row r="1503" spans="2:12" x14ac:dyDescent="0.3">
      <c r="B1503" s="238" t="s">
        <v>462</v>
      </c>
      <c r="C1503" s="239" t="s">
        <v>510</v>
      </c>
      <c r="D1503" s="239">
        <v>15000021</v>
      </c>
      <c r="E1503" s="239" t="s">
        <v>484</v>
      </c>
      <c r="F1503" s="240">
        <v>3000</v>
      </c>
      <c r="G1503" s="239" t="s">
        <v>511</v>
      </c>
      <c r="H1503" s="239" t="s">
        <v>512</v>
      </c>
      <c r="I1503" s="239" t="s">
        <v>513</v>
      </c>
      <c r="J1503" s="239" t="s">
        <v>709</v>
      </c>
      <c r="K1503" s="241">
        <f t="shared" si="23"/>
        <v>21.225806451612904</v>
      </c>
      <c r="L1503" s="242">
        <v>46193</v>
      </c>
    </row>
    <row r="1504" spans="2:12" x14ac:dyDescent="0.3">
      <c r="B1504" s="238" t="s">
        <v>443</v>
      </c>
      <c r="C1504" s="239" t="s">
        <v>510</v>
      </c>
      <c r="D1504" s="239">
        <v>15000100</v>
      </c>
      <c r="E1504" s="239" t="s">
        <v>352</v>
      </c>
      <c r="F1504" s="240">
        <v>2400</v>
      </c>
      <c r="G1504" s="239" t="s">
        <v>511</v>
      </c>
      <c r="H1504" s="239" t="s">
        <v>512</v>
      </c>
      <c r="I1504" s="239" t="s">
        <v>513</v>
      </c>
      <c r="J1504" s="239" t="s">
        <v>767</v>
      </c>
      <c r="K1504" s="241">
        <f t="shared" si="23"/>
        <v>21.70967741935484</v>
      </c>
      <c r="L1504" s="242">
        <v>46208</v>
      </c>
    </row>
    <row r="1505" spans="2:12" x14ac:dyDescent="0.3">
      <c r="B1505" s="238" t="s">
        <v>462</v>
      </c>
      <c r="C1505" s="239" t="s">
        <v>510</v>
      </c>
      <c r="D1505" s="239">
        <v>15000014</v>
      </c>
      <c r="E1505" s="239" t="s">
        <v>481</v>
      </c>
      <c r="F1505" s="240">
        <v>3000</v>
      </c>
      <c r="G1505" s="239" t="s">
        <v>511</v>
      </c>
      <c r="H1505" s="239" t="s">
        <v>512</v>
      </c>
      <c r="I1505" s="239" t="s">
        <v>513</v>
      </c>
      <c r="J1505" s="239" t="s">
        <v>733</v>
      </c>
      <c r="K1505" s="241">
        <f t="shared" si="23"/>
        <v>21.838709677419356</v>
      </c>
      <c r="L1505" s="242">
        <v>46212</v>
      </c>
    </row>
    <row r="1506" spans="2:12" x14ac:dyDescent="0.3">
      <c r="B1506" s="238" t="s">
        <v>443</v>
      </c>
      <c r="C1506" s="239" t="s">
        <v>510</v>
      </c>
      <c r="D1506" s="239">
        <v>15000094</v>
      </c>
      <c r="E1506" s="239" t="s">
        <v>345</v>
      </c>
      <c r="F1506" s="240">
        <v>11520</v>
      </c>
      <c r="G1506" s="239" t="s">
        <v>511</v>
      </c>
      <c r="H1506" s="239" t="s">
        <v>512</v>
      </c>
      <c r="I1506" s="239" t="s">
        <v>513</v>
      </c>
      <c r="J1506" s="239" t="s">
        <v>677</v>
      </c>
      <c r="K1506" s="241">
        <f t="shared" si="23"/>
        <v>22.35483870967742</v>
      </c>
      <c r="L1506" s="242">
        <v>46228</v>
      </c>
    </row>
    <row r="1507" spans="2:12" x14ac:dyDescent="0.3">
      <c r="B1507" s="238" t="s">
        <v>443</v>
      </c>
      <c r="C1507" s="239" t="s">
        <v>510</v>
      </c>
      <c r="D1507" s="239">
        <v>15000112</v>
      </c>
      <c r="E1507" s="239" t="s">
        <v>379</v>
      </c>
      <c r="F1507" s="240">
        <v>2250</v>
      </c>
      <c r="G1507" s="239" t="s">
        <v>511</v>
      </c>
      <c r="H1507" s="239" t="s">
        <v>512</v>
      </c>
      <c r="I1507" s="239" t="s">
        <v>513</v>
      </c>
      <c r="J1507" s="239" t="s">
        <v>682</v>
      </c>
      <c r="K1507" s="241">
        <f t="shared" si="23"/>
        <v>22.06451612903226</v>
      </c>
      <c r="L1507" s="242">
        <v>46219</v>
      </c>
    </row>
    <row r="1508" spans="2:12" x14ac:dyDescent="0.3">
      <c r="B1508" s="238" t="s">
        <v>443</v>
      </c>
      <c r="C1508" s="239" t="s">
        <v>510</v>
      </c>
      <c r="D1508" s="239">
        <v>15000320</v>
      </c>
      <c r="E1508" s="239" t="s">
        <v>403</v>
      </c>
      <c r="F1508" s="240">
        <v>1440</v>
      </c>
      <c r="G1508" s="239" t="s">
        <v>511</v>
      </c>
      <c r="H1508" s="239" t="s">
        <v>512</v>
      </c>
      <c r="I1508" s="239" t="s">
        <v>513</v>
      </c>
      <c r="J1508" s="239" t="s">
        <v>710</v>
      </c>
      <c r="K1508" s="241">
        <f t="shared" si="23"/>
        <v>21.387096774193548</v>
      </c>
      <c r="L1508" s="242">
        <v>46198</v>
      </c>
    </row>
    <row r="1509" spans="2:12" x14ac:dyDescent="0.3">
      <c r="B1509" s="238" t="s">
        <v>443</v>
      </c>
      <c r="C1509" s="239" t="s">
        <v>510</v>
      </c>
      <c r="D1509" s="239">
        <v>15000427</v>
      </c>
      <c r="E1509" s="239" t="s">
        <v>425</v>
      </c>
      <c r="F1509" s="240">
        <v>1400</v>
      </c>
      <c r="G1509" s="239" t="s">
        <v>511</v>
      </c>
      <c r="H1509" s="239" t="s">
        <v>512</v>
      </c>
      <c r="I1509" s="239" t="s">
        <v>513</v>
      </c>
      <c r="J1509" s="239" t="s">
        <v>829</v>
      </c>
      <c r="K1509" s="241">
        <f t="shared" si="23"/>
        <v>21.387096774193548</v>
      </c>
      <c r="L1509" s="242">
        <v>46198</v>
      </c>
    </row>
    <row r="1510" spans="2:12" x14ac:dyDescent="0.3">
      <c r="B1510" s="238" t="s">
        <v>462</v>
      </c>
      <c r="C1510" s="239" t="s">
        <v>510</v>
      </c>
      <c r="D1510" s="239">
        <v>15000034</v>
      </c>
      <c r="E1510" s="239" t="s">
        <v>466</v>
      </c>
      <c r="F1510" s="240">
        <v>3000</v>
      </c>
      <c r="G1510" s="239" t="s">
        <v>511</v>
      </c>
      <c r="H1510" s="239" t="s">
        <v>512</v>
      </c>
      <c r="I1510" s="239" t="s">
        <v>513</v>
      </c>
      <c r="J1510" s="239" t="s">
        <v>851</v>
      </c>
      <c r="K1510" s="241">
        <f t="shared" si="23"/>
        <v>21.806451612903224</v>
      </c>
      <c r="L1510" s="242">
        <v>46211</v>
      </c>
    </row>
    <row r="1511" spans="2:12" x14ac:dyDescent="0.3">
      <c r="B1511" s="238" t="s">
        <v>443</v>
      </c>
      <c r="C1511" s="239" t="s">
        <v>510</v>
      </c>
      <c r="D1511" s="239">
        <v>15000151</v>
      </c>
      <c r="E1511" s="239" t="s">
        <v>402</v>
      </c>
      <c r="F1511" s="240">
        <v>1440</v>
      </c>
      <c r="G1511" s="239" t="s">
        <v>511</v>
      </c>
      <c r="H1511" s="239" t="s">
        <v>512</v>
      </c>
      <c r="I1511" s="239" t="s">
        <v>513</v>
      </c>
      <c r="J1511" s="239" t="s">
        <v>735</v>
      </c>
      <c r="K1511" s="241">
        <f t="shared" si="23"/>
        <v>22.032258064516128</v>
      </c>
      <c r="L1511" s="242">
        <v>46218</v>
      </c>
    </row>
    <row r="1512" spans="2:12" x14ac:dyDescent="0.3">
      <c r="B1512" s="238" t="s">
        <v>443</v>
      </c>
      <c r="C1512" s="239" t="s">
        <v>510</v>
      </c>
      <c r="D1512" s="239">
        <v>15000277</v>
      </c>
      <c r="E1512" s="239" t="s">
        <v>293</v>
      </c>
      <c r="F1512" s="240">
        <v>2900</v>
      </c>
      <c r="G1512" s="239" t="s">
        <v>511</v>
      </c>
      <c r="H1512" s="239" t="s">
        <v>512</v>
      </c>
      <c r="I1512" s="239" t="s">
        <v>513</v>
      </c>
      <c r="J1512" s="239" t="s">
        <v>852</v>
      </c>
      <c r="K1512" s="241">
        <f t="shared" si="23"/>
        <v>21.419354838709676</v>
      </c>
      <c r="L1512" s="242">
        <v>46199</v>
      </c>
    </row>
    <row r="1513" spans="2:12" x14ac:dyDescent="0.3">
      <c r="B1513" s="238" t="s">
        <v>443</v>
      </c>
      <c r="C1513" s="239" t="s">
        <v>510</v>
      </c>
      <c r="D1513" s="239">
        <v>15000135</v>
      </c>
      <c r="E1513" s="239" t="s">
        <v>340</v>
      </c>
      <c r="F1513" s="240">
        <v>8400</v>
      </c>
      <c r="G1513" s="239" t="s">
        <v>511</v>
      </c>
      <c r="H1513" s="239" t="s">
        <v>512</v>
      </c>
      <c r="I1513" s="239" t="s">
        <v>513</v>
      </c>
      <c r="J1513" s="239" t="s">
        <v>700</v>
      </c>
      <c r="K1513" s="241">
        <f t="shared" si="23"/>
        <v>21.225806451612904</v>
      </c>
      <c r="L1513" s="242">
        <v>46193</v>
      </c>
    </row>
    <row r="1514" spans="2:12" x14ac:dyDescent="0.3">
      <c r="B1514" s="238" t="s">
        <v>462</v>
      </c>
      <c r="C1514" s="239" t="s">
        <v>510</v>
      </c>
      <c r="D1514" s="239">
        <v>15000040</v>
      </c>
      <c r="E1514" s="239" t="s">
        <v>470</v>
      </c>
      <c r="F1514" s="240">
        <v>3000</v>
      </c>
      <c r="G1514" s="239" t="s">
        <v>511</v>
      </c>
      <c r="H1514" s="239" t="s">
        <v>512</v>
      </c>
      <c r="I1514" s="239" t="s">
        <v>513</v>
      </c>
      <c r="J1514" s="239" t="s">
        <v>676</v>
      </c>
      <c r="K1514" s="241">
        <f t="shared" si="23"/>
        <v>20.451612903225808</v>
      </c>
      <c r="L1514" s="242">
        <v>46169</v>
      </c>
    </row>
    <row r="1515" spans="2:12" x14ac:dyDescent="0.3">
      <c r="B1515" s="238" t="s">
        <v>443</v>
      </c>
      <c r="C1515" s="239" t="s">
        <v>510</v>
      </c>
      <c r="D1515" s="239">
        <v>15000117</v>
      </c>
      <c r="E1515" s="239" t="s">
        <v>311</v>
      </c>
      <c r="F1515" s="240">
        <v>7200</v>
      </c>
      <c r="G1515" s="239" t="s">
        <v>511</v>
      </c>
      <c r="H1515" s="239" t="s">
        <v>512</v>
      </c>
      <c r="I1515" s="239" t="s">
        <v>513</v>
      </c>
      <c r="J1515" s="239" t="s">
        <v>703</v>
      </c>
      <c r="K1515" s="241">
        <f t="shared" si="23"/>
        <v>22.032258064516128</v>
      </c>
      <c r="L1515" s="242">
        <v>46218</v>
      </c>
    </row>
    <row r="1516" spans="2:12" x14ac:dyDescent="0.3">
      <c r="B1516" s="238" t="s">
        <v>462</v>
      </c>
      <c r="C1516" s="239" t="s">
        <v>510</v>
      </c>
      <c r="D1516" s="239">
        <v>15000011</v>
      </c>
      <c r="E1516" s="239" t="s">
        <v>477</v>
      </c>
      <c r="F1516" s="240">
        <v>4000</v>
      </c>
      <c r="G1516" s="239" t="s">
        <v>511</v>
      </c>
      <c r="H1516" s="239" t="s">
        <v>512</v>
      </c>
      <c r="I1516" s="239" t="s">
        <v>513</v>
      </c>
      <c r="J1516" s="239" t="s">
        <v>814</v>
      </c>
      <c r="K1516" s="241">
        <f t="shared" si="23"/>
        <v>19.161290322580644</v>
      </c>
      <c r="L1516" s="242">
        <v>46129</v>
      </c>
    </row>
    <row r="1517" spans="2:12" x14ac:dyDescent="0.3">
      <c r="B1517" s="238" t="s">
        <v>443</v>
      </c>
      <c r="C1517" s="239" t="s">
        <v>510</v>
      </c>
      <c r="D1517" s="239">
        <v>15000426</v>
      </c>
      <c r="E1517" s="239" t="s">
        <v>424</v>
      </c>
      <c r="F1517" s="240">
        <v>3000</v>
      </c>
      <c r="G1517" s="239" t="s">
        <v>511</v>
      </c>
      <c r="H1517" s="239" t="s">
        <v>512</v>
      </c>
      <c r="I1517" s="239" t="s">
        <v>513</v>
      </c>
      <c r="J1517" s="239" t="s">
        <v>685</v>
      </c>
      <c r="K1517" s="241">
        <f t="shared" si="23"/>
        <v>21.419354838709676</v>
      </c>
      <c r="L1517" s="242">
        <v>46199</v>
      </c>
    </row>
    <row r="1518" spans="2:12" x14ac:dyDescent="0.3">
      <c r="B1518" s="238" t="s">
        <v>443</v>
      </c>
      <c r="C1518" s="239" t="s">
        <v>510</v>
      </c>
      <c r="D1518" s="239">
        <v>15000069</v>
      </c>
      <c r="E1518" s="239" t="s">
        <v>307</v>
      </c>
      <c r="F1518" s="240">
        <v>2250</v>
      </c>
      <c r="G1518" s="239" t="s">
        <v>511</v>
      </c>
      <c r="H1518" s="239" t="s">
        <v>512</v>
      </c>
      <c r="I1518" s="239" t="s">
        <v>513</v>
      </c>
      <c r="J1518" s="239" t="s">
        <v>778</v>
      </c>
      <c r="K1518" s="241">
        <f t="shared" si="23"/>
        <v>20.677419354838708</v>
      </c>
      <c r="L1518" s="242">
        <v>46176</v>
      </c>
    </row>
    <row r="1519" spans="2:12" x14ac:dyDescent="0.3">
      <c r="B1519" s="238" t="s">
        <v>443</v>
      </c>
      <c r="C1519" s="239" t="s">
        <v>510</v>
      </c>
      <c r="D1519" s="239">
        <v>15000142</v>
      </c>
      <c r="E1519" s="239" t="s">
        <v>356</v>
      </c>
      <c r="F1519" s="240">
        <v>4200</v>
      </c>
      <c r="G1519" s="239" t="s">
        <v>511</v>
      </c>
      <c r="H1519" s="239" t="s">
        <v>512</v>
      </c>
      <c r="I1519" s="239" t="s">
        <v>513</v>
      </c>
      <c r="J1519" s="239" t="s">
        <v>844</v>
      </c>
      <c r="K1519" s="241">
        <f t="shared" si="23"/>
        <v>22.06451612903226</v>
      </c>
      <c r="L1519" s="242">
        <v>46219</v>
      </c>
    </row>
    <row r="1520" spans="2:12" x14ac:dyDescent="0.3">
      <c r="B1520" s="238" t="s">
        <v>443</v>
      </c>
      <c r="C1520" s="239" t="s">
        <v>510</v>
      </c>
      <c r="D1520" s="239">
        <v>15000084</v>
      </c>
      <c r="E1520" s="239" t="s">
        <v>325</v>
      </c>
      <c r="F1520" s="240">
        <v>960</v>
      </c>
      <c r="G1520" s="239" t="s">
        <v>511</v>
      </c>
      <c r="H1520" s="239" t="s">
        <v>512</v>
      </c>
      <c r="I1520" s="239" t="s">
        <v>513</v>
      </c>
      <c r="J1520" s="239" t="s">
        <v>788</v>
      </c>
      <c r="K1520" s="241">
        <f t="shared" si="23"/>
        <v>22.483870967741936</v>
      </c>
      <c r="L1520" s="242">
        <v>46232</v>
      </c>
    </row>
    <row r="1521" spans="2:12" x14ac:dyDescent="0.3">
      <c r="B1521" s="238" t="s">
        <v>443</v>
      </c>
      <c r="C1521" s="239" t="s">
        <v>510</v>
      </c>
      <c r="D1521" s="239">
        <v>15000094</v>
      </c>
      <c r="E1521" s="239" t="s">
        <v>345</v>
      </c>
      <c r="F1521" s="240">
        <v>11520</v>
      </c>
      <c r="G1521" s="239" t="s">
        <v>511</v>
      </c>
      <c r="H1521" s="239" t="s">
        <v>512</v>
      </c>
      <c r="I1521" s="239" t="s">
        <v>513</v>
      </c>
      <c r="J1521" s="239" t="s">
        <v>666</v>
      </c>
      <c r="K1521" s="241">
        <f t="shared" si="23"/>
        <v>21.419354838709676</v>
      </c>
      <c r="L1521" s="242">
        <v>46199</v>
      </c>
    </row>
    <row r="1522" spans="2:12" x14ac:dyDescent="0.3">
      <c r="B1522" s="238" t="s">
        <v>443</v>
      </c>
      <c r="C1522" s="239" t="s">
        <v>510</v>
      </c>
      <c r="D1522" s="239">
        <v>15000151</v>
      </c>
      <c r="E1522" s="239" t="s">
        <v>402</v>
      </c>
      <c r="F1522" s="240">
        <v>1440</v>
      </c>
      <c r="G1522" s="239" t="s">
        <v>511</v>
      </c>
      <c r="H1522" s="239" t="s">
        <v>512</v>
      </c>
      <c r="I1522" s="239" t="s">
        <v>513</v>
      </c>
      <c r="J1522" s="239" t="s">
        <v>838</v>
      </c>
      <c r="K1522" s="241">
        <f t="shared" si="23"/>
        <v>20.225806451612904</v>
      </c>
      <c r="L1522" s="242">
        <v>46162</v>
      </c>
    </row>
    <row r="1523" spans="2:12" x14ac:dyDescent="0.3">
      <c r="B1523" s="238" t="s">
        <v>443</v>
      </c>
      <c r="C1523" s="239" t="s">
        <v>510</v>
      </c>
      <c r="D1523" s="239">
        <v>15000426</v>
      </c>
      <c r="E1523" s="239" t="s">
        <v>424</v>
      </c>
      <c r="F1523" s="240">
        <v>3000</v>
      </c>
      <c r="G1523" s="239" t="s">
        <v>511</v>
      </c>
      <c r="H1523" s="239" t="s">
        <v>512</v>
      </c>
      <c r="I1523" s="239" t="s">
        <v>513</v>
      </c>
      <c r="J1523" s="239" t="s">
        <v>679</v>
      </c>
      <c r="K1523" s="241">
        <f t="shared" si="23"/>
        <v>20.70967741935484</v>
      </c>
      <c r="L1523" s="242">
        <v>46177</v>
      </c>
    </row>
    <row r="1524" spans="2:12" x14ac:dyDescent="0.3">
      <c r="B1524" s="238" t="s">
        <v>443</v>
      </c>
      <c r="C1524" s="239" t="s">
        <v>510</v>
      </c>
      <c r="D1524" s="239">
        <v>15000426</v>
      </c>
      <c r="E1524" s="239" t="s">
        <v>424</v>
      </c>
      <c r="F1524" s="240">
        <v>3000</v>
      </c>
      <c r="G1524" s="239" t="s">
        <v>511</v>
      </c>
      <c r="H1524" s="239" t="s">
        <v>512</v>
      </c>
      <c r="I1524" s="239" t="s">
        <v>513</v>
      </c>
      <c r="J1524" s="239" t="s">
        <v>685</v>
      </c>
      <c r="K1524" s="241">
        <f t="shared" si="23"/>
        <v>21.419354838709676</v>
      </c>
      <c r="L1524" s="242">
        <v>46199</v>
      </c>
    </row>
    <row r="1525" spans="2:12" x14ac:dyDescent="0.3">
      <c r="B1525" s="238" t="s">
        <v>462</v>
      </c>
      <c r="C1525" s="239" t="s">
        <v>510</v>
      </c>
      <c r="D1525" s="239">
        <v>15000040</v>
      </c>
      <c r="E1525" s="239" t="s">
        <v>470</v>
      </c>
      <c r="F1525" s="240">
        <v>1250</v>
      </c>
      <c r="G1525" s="239" t="s">
        <v>511</v>
      </c>
      <c r="H1525" s="239" t="s">
        <v>512</v>
      </c>
      <c r="I1525" s="239" t="s">
        <v>513</v>
      </c>
      <c r="J1525" s="239" t="s">
        <v>676</v>
      </c>
      <c r="K1525" s="241">
        <f t="shared" si="23"/>
        <v>20.451612903225808</v>
      </c>
      <c r="L1525" s="242">
        <v>46169</v>
      </c>
    </row>
    <row r="1526" spans="2:12" x14ac:dyDescent="0.3">
      <c r="B1526" s="238" t="s">
        <v>443</v>
      </c>
      <c r="C1526" s="239" t="s">
        <v>510</v>
      </c>
      <c r="D1526" s="239">
        <v>15000112</v>
      </c>
      <c r="E1526" s="239" t="s">
        <v>379</v>
      </c>
      <c r="F1526" s="240">
        <v>2250</v>
      </c>
      <c r="G1526" s="239" t="s">
        <v>511</v>
      </c>
      <c r="H1526" s="239" t="s">
        <v>512</v>
      </c>
      <c r="I1526" s="239" t="s">
        <v>513</v>
      </c>
      <c r="J1526" s="239" t="s">
        <v>682</v>
      </c>
      <c r="K1526" s="241">
        <f t="shared" si="23"/>
        <v>22.06451612903226</v>
      </c>
      <c r="L1526" s="242">
        <v>46219</v>
      </c>
    </row>
    <row r="1527" spans="2:12" x14ac:dyDescent="0.3">
      <c r="B1527" s="238" t="s">
        <v>443</v>
      </c>
      <c r="C1527" s="239" t="s">
        <v>510</v>
      </c>
      <c r="D1527" s="239">
        <v>15000277</v>
      </c>
      <c r="E1527" s="239" t="s">
        <v>293</v>
      </c>
      <c r="F1527" s="240">
        <v>5200</v>
      </c>
      <c r="G1527" s="239" t="s">
        <v>511</v>
      </c>
      <c r="H1527" s="239" t="s">
        <v>512</v>
      </c>
      <c r="I1527" s="239" t="s">
        <v>513</v>
      </c>
      <c r="J1527" s="239" t="s">
        <v>772</v>
      </c>
      <c r="K1527" s="241">
        <f t="shared" si="23"/>
        <v>22.483870967741936</v>
      </c>
      <c r="L1527" s="242">
        <v>46232</v>
      </c>
    </row>
    <row r="1528" spans="2:12" x14ac:dyDescent="0.3">
      <c r="B1528" s="238" t="s">
        <v>443</v>
      </c>
      <c r="C1528" s="239" t="s">
        <v>510</v>
      </c>
      <c r="D1528" s="239">
        <v>15000092</v>
      </c>
      <c r="E1528" s="239" t="s">
        <v>455</v>
      </c>
      <c r="F1528" s="240">
        <v>4000</v>
      </c>
      <c r="G1528" s="239" t="s">
        <v>511</v>
      </c>
      <c r="H1528" s="239" t="s">
        <v>512</v>
      </c>
      <c r="I1528" s="239" t="s">
        <v>513</v>
      </c>
      <c r="J1528" s="239" t="s">
        <v>686</v>
      </c>
      <c r="K1528" s="241">
        <f t="shared" si="23"/>
        <v>20.06451612903226</v>
      </c>
      <c r="L1528" s="242">
        <v>46157</v>
      </c>
    </row>
    <row r="1529" spans="2:12" x14ac:dyDescent="0.3">
      <c r="B1529" s="238" t="s">
        <v>443</v>
      </c>
      <c r="C1529" s="239" t="s">
        <v>510</v>
      </c>
      <c r="D1529" s="239">
        <v>15000084</v>
      </c>
      <c r="E1529" s="239" t="s">
        <v>325</v>
      </c>
      <c r="F1529" s="240">
        <v>960</v>
      </c>
      <c r="G1529" s="239" t="s">
        <v>511</v>
      </c>
      <c r="H1529" s="239" t="s">
        <v>512</v>
      </c>
      <c r="I1529" s="239" t="s">
        <v>513</v>
      </c>
      <c r="J1529" s="239" t="s">
        <v>788</v>
      </c>
      <c r="K1529" s="241">
        <f t="shared" si="23"/>
        <v>22.483870967741936</v>
      </c>
      <c r="L1529" s="242">
        <v>46232</v>
      </c>
    </row>
    <row r="1530" spans="2:12" x14ac:dyDescent="0.3">
      <c r="B1530" s="238" t="s">
        <v>462</v>
      </c>
      <c r="C1530" s="239" t="s">
        <v>510</v>
      </c>
      <c r="D1530" s="239">
        <v>15000013</v>
      </c>
      <c r="E1530" s="239" t="s">
        <v>480</v>
      </c>
      <c r="F1530" s="240">
        <v>3000</v>
      </c>
      <c r="G1530" s="239" t="s">
        <v>511</v>
      </c>
      <c r="H1530" s="239" t="s">
        <v>512</v>
      </c>
      <c r="I1530" s="239" t="s">
        <v>513</v>
      </c>
      <c r="J1530" s="239" t="s">
        <v>753</v>
      </c>
      <c r="K1530" s="241">
        <f t="shared" si="23"/>
        <v>22.129032258064516</v>
      </c>
      <c r="L1530" s="242">
        <v>46221</v>
      </c>
    </row>
    <row r="1531" spans="2:12" x14ac:dyDescent="0.3">
      <c r="B1531" s="238" t="s">
        <v>462</v>
      </c>
      <c r="C1531" s="239" t="s">
        <v>510</v>
      </c>
      <c r="D1531" s="239">
        <v>15000425</v>
      </c>
      <c r="E1531" s="239" t="s">
        <v>494</v>
      </c>
      <c r="F1531" s="240">
        <v>14400</v>
      </c>
      <c r="G1531" s="239" t="s">
        <v>511</v>
      </c>
      <c r="H1531" s="239" t="s">
        <v>512</v>
      </c>
      <c r="I1531" s="239" t="s">
        <v>513</v>
      </c>
      <c r="J1531" s="239" t="s">
        <v>822</v>
      </c>
      <c r="K1531" s="241">
        <f t="shared" si="23"/>
        <v>13.290322580645162</v>
      </c>
      <c r="L1531" s="242">
        <v>45947</v>
      </c>
    </row>
    <row r="1532" spans="2:12" x14ac:dyDescent="0.3">
      <c r="B1532" s="238" t="s">
        <v>462</v>
      </c>
      <c r="C1532" s="239" t="s">
        <v>510</v>
      </c>
      <c r="D1532" s="239">
        <v>15000013</v>
      </c>
      <c r="E1532" s="239" t="s">
        <v>480</v>
      </c>
      <c r="F1532" s="240">
        <v>3000</v>
      </c>
      <c r="G1532" s="239" t="s">
        <v>511</v>
      </c>
      <c r="H1532" s="239" t="s">
        <v>512</v>
      </c>
      <c r="I1532" s="239" t="s">
        <v>513</v>
      </c>
      <c r="J1532" s="239" t="s">
        <v>754</v>
      </c>
      <c r="K1532" s="241">
        <f t="shared" si="23"/>
        <v>22.129032258064516</v>
      </c>
      <c r="L1532" s="242">
        <v>46221</v>
      </c>
    </row>
    <row r="1533" spans="2:12" x14ac:dyDescent="0.3">
      <c r="B1533" s="238" t="s">
        <v>462</v>
      </c>
      <c r="C1533" s="239" t="s">
        <v>510</v>
      </c>
      <c r="D1533" s="239">
        <v>15000040</v>
      </c>
      <c r="E1533" s="239" t="s">
        <v>470</v>
      </c>
      <c r="F1533" s="240">
        <v>3000</v>
      </c>
      <c r="G1533" s="239" t="s">
        <v>511</v>
      </c>
      <c r="H1533" s="239" t="s">
        <v>512</v>
      </c>
      <c r="I1533" s="239" t="s">
        <v>513</v>
      </c>
      <c r="J1533" s="239" t="s">
        <v>676</v>
      </c>
      <c r="K1533" s="241">
        <f t="shared" si="23"/>
        <v>20.451612903225808</v>
      </c>
      <c r="L1533" s="242">
        <v>46169</v>
      </c>
    </row>
    <row r="1534" spans="2:12" x14ac:dyDescent="0.3">
      <c r="B1534" s="238" t="s">
        <v>462</v>
      </c>
      <c r="C1534" s="239" t="s">
        <v>510</v>
      </c>
      <c r="D1534" s="239">
        <v>15000014</v>
      </c>
      <c r="E1534" s="239" t="s">
        <v>481</v>
      </c>
      <c r="F1534" s="240">
        <v>3000</v>
      </c>
      <c r="G1534" s="239" t="s">
        <v>511</v>
      </c>
      <c r="H1534" s="239" t="s">
        <v>512</v>
      </c>
      <c r="I1534" s="239" t="s">
        <v>513</v>
      </c>
      <c r="J1534" s="239" t="s">
        <v>733</v>
      </c>
      <c r="K1534" s="241">
        <f t="shared" si="23"/>
        <v>21.838709677419356</v>
      </c>
      <c r="L1534" s="242">
        <v>46212</v>
      </c>
    </row>
    <row r="1535" spans="2:12" x14ac:dyDescent="0.3">
      <c r="B1535" s="238" t="s">
        <v>443</v>
      </c>
      <c r="C1535" s="239" t="s">
        <v>510</v>
      </c>
      <c r="D1535" s="239">
        <v>15000320</v>
      </c>
      <c r="E1535" s="239" t="s">
        <v>403</v>
      </c>
      <c r="F1535" s="240">
        <v>1440</v>
      </c>
      <c r="G1535" s="239" t="s">
        <v>511</v>
      </c>
      <c r="H1535" s="239" t="s">
        <v>512</v>
      </c>
      <c r="I1535" s="239" t="s">
        <v>513</v>
      </c>
      <c r="J1535" s="239" t="s">
        <v>730</v>
      </c>
      <c r="K1535" s="241">
        <f t="shared" si="23"/>
        <v>22.129032258064516</v>
      </c>
      <c r="L1535" s="242">
        <v>46221</v>
      </c>
    </row>
    <row r="1536" spans="2:12" x14ac:dyDescent="0.3">
      <c r="B1536" s="238" t="s">
        <v>443</v>
      </c>
      <c r="C1536" s="239" t="s">
        <v>510</v>
      </c>
      <c r="D1536" s="239">
        <v>15000092</v>
      </c>
      <c r="E1536" s="239" t="s">
        <v>455</v>
      </c>
      <c r="F1536" s="240">
        <v>4000</v>
      </c>
      <c r="G1536" s="239" t="s">
        <v>511</v>
      </c>
      <c r="H1536" s="239" t="s">
        <v>512</v>
      </c>
      <c r="I1536" s="239" t="s">
        <v>513</v>
      </c>
      <c r="J1536" s="239" t="s">
        <v>686</v>
      </c>
      <c r="K1536" s="241">
        <f t="shared" si="23"/>
        <v>20.06451612903226</v>
      </c>
      <c r="L1536" s="242">
        <v>46157</v>
      </c>
    </row>
    <row r="1537" spans="2:12" x14ac:dyDescent="0.3">
      <c r="B1537" s="238" t="s">
        <v>443</v>
      </c>
      <c r="C1537" s="239" t="s">
        <v>510</v>
      </c>
      <c r="D1537" s="239">
        <v>15000142</v>
      </c>
      <c r="E1537" s="239" t="s">
        <v>356</v>
      </c>
      <c r="F1537" s="240">
        <v>4200</v>
      </c>
      <c r="G1537" s="239" t="s">
        <v>511</v>
      </c>
      <c r="H1537" s="239" t="s">
        <v>512</v>
      </c>
      <c r="I1537" s="239" t="s">
        <v>513</v>
      </c>
      <c r="J1537" s="239" t="s">
        <v>844</v>
      </c>
      <c r="K1537" s="241">
        <f t="shared" si="23"/>
        <v>22.06451612903226</v>
      </c>
      <c r="L1537" s="242">
        <v>46219</v>
      </c>
    </row>
    <row r="1538" spans="2:12" x14ac:dyDescent="0.3">
      <c r="B1538" s="238" t="s">
        <v>462</v>
      </c>
      <c r="C1538" s="239" t="s">
        <v>510</v>
      </c>
      <c r="D1538" s="239">
        <v>15000039</v>
      </c>
      <c r="E1538" s="239" t="s">
        <v>473</v>
      </c>
      <c r="F1538" s="240">
        <v>24000</v>
      </c>
      <c r="G1538" s="239" t="s">
        <v>511</v>
      </c>
      <c r="H1538" s="239" t="s">
        <v>512</v>
      </c>
      <c r="I1538" s="239" t="s">
        <v>513</v>
      </c>
      <c r="J1538" s="239" t="s">
        <v>826</v>
      </c>
      <c r="K1538" s="241">
        <f t="shared" si="23"/>
        <v>21.93548387096774</v>
      </c>
      <c r="L1538" s="242">
        <v>46215</v>
      </c>
    </row>
    <row r="1539" spans="2:12" x14ac:dyDescent="0.3">
      <c r="B1539" s="238" t="s">
        <v>443</v>
      </c>
      <c r="C1539" s="239" t="s">
        <v>510</v>
      </c>
      <c r="D1539" s="239">
        <v>15000151</v>
      </c>
      <c r="E1539" s="239" t="s">
        <v>402</v>
      </c>
      <c r="F1539" s="240">
        <v>1440</v>
      </c>
      <c r="G1539" s="239" t="s">
        <v>511</v>
      </c>
      <c r="H1539" s="239" t="s">
        <v>512</v>
      </c>
      <c r="I1539" s="239" t="s">
        <v>513</v>
      </c>
      <c r="J1539" s="239" t="s">
        <v>838</v>
      </c>
      <c r="K1539" s="241">
        <f t="shared" si="23"/>
        <v>20.225806451612904</v>
      </c>
      <c r="L1539" s="242">
        <v>46162</v>
      </c>
    </row>
    <row r="1540" spans="2:12" x14ac:dyDescent="0.3">
      <c r="B1540" s="238" t="s">
        <v>462</v>
      </c>
      <c r="C1540" s="239" t="s">
        <v>510</v>
      </c>
      <c r="D1540" s="239">
        <v>15000003</v>
      </c>
      <c r="E1540" s="239" t="s">
        <v>469</v>
      </c>
      <c r="F1540" s="240">
        <v>4300</v>
      </c>
      <c r="G1540" s="239" t="s">
        <v>511</v>
      </c>
      <c r="H1540" s="239" t="s">
        <v>512</v>
      </c>
      <c r="I1540" s="239" t="s">
        <v>513</v>
      </c>
      <c r="J1540" s="239" t="s">
        <v>800</v>
      </c>
      <c r="K1540" s="241">
        <f t="shared" ref="K1540:K1603" si="24">(L1540-$L$1)/31</f>
        <v>21.838709677419356</v>
      </c>
      <c r="L1540" s="242">
        <v>46212</v>
      </c>
    </row>
    <row r="1541" spans="2:12" x14ac:dyDescent="0.3">
      <c r="B1541" s="238" t="s">
        <v>462</v>
      </c>
      <c r="C1541" s="239" t="s">
        <v>510</v>
      </c>
      <c r="D1541" s="239">
        <v>15000013</v>
      </c>
      <c r="E1541" s="239" t="s">
        <v>480</v>
      </c>
      <c r="F1541" s="240">
        <v>3000</v>
      </c>
      <c r="G1541" s="239" t="s">
        <v>511</v>
      </c>
      <c r="H1541" s="239" t="s">
        <v>512</v>
      </c>
      <c r="I1541" s="239" t="s">
        <v>513</v>
      </c>
      <c r="J1541" s="239" t="s">
        <v>782</v>
      </c>
      <c r="K1541" s="241">
        <f t="shared" si="24"/>
        <v>21.838709677419356</v>
      </c>
      <c r="L1541" s="242">
        <v>46212</v>
      </c>
    </row>
    <row r="1542" spans="2:12" x14ac:dyDescent="0.3">
      <c r="B1542" s="238" t="s">
        <v>443</v>
      </c>
      <c r="C1542" s="239" t="s">
        <v>510</v>
      </c>
      <c r="D1542" s="239">
        <v>15000426</v>
      </c>
      <c r="E1542" s="239" t="s">
        <v>424</v>
      </c>
      <c r="F1542" s="240">
        <v>3000</v>
      </c>
      <c r="G1542" s="239" t="s">
        <v>511</v>
      </c>
      <c r="H1542" s="239" t="s">
        <v>512</v>
      </c>
      <c r="I1542" s="239" t="s">
        <v>513</v>
      </c>
      <c r="J1542" s="239" t="s">
        <v>685</v>
      </c>
      <c r="K1542" s="241">
        <f t="shared" si="24"/>
        <v>21.419354838709676</v>
      </c>
      <c r="L1542" s="242">
        <v>46199</v>
      </c>
    </row>
    <row r="1543" spans="2:12" x14ac:dyDescent="0.3">
      <c r="B1543" s="238" t="s">
        <v>443</v>
      </c>
      <c r="C1543" s="239" t="s">
        <v>510</v>
      </c>
      <c r="D1543" s="239">
        <v>15000277</v>
      </c>
      <c r="E1543" s="239" t="s">
        <v>293</v>
      </c>
      <c r="F1543" s="240">
        <v>1700</v>
      </c>
      <c r="G1543" s="239" t="s">
        <v>511</v>
      </c>
      <c r="H1543" s="239" t="s">
        <v>512</v>
      </c>
      <c r="I1543" s="239" t="s">
        <v>513</v>
      </c>
      <c r="J1543" s="239" t="s">
        <v>852</v>
      </c>
      <c r="K1543" s="241">
        <f t="shared" si="24"/>
        <v>21.419354838709676</v>
      </c>
      <c r="L1543" s="242">
        <v>46199</v>
      </c>
    </row>
    <row r="1544" spans="2:12" x14ac:dyDescent="0.3">
      <c r="B1544" s="238" t="s">
        <v>443</v>
      </c>
      <c r="C1544" s="239" t="s">
        <v>510</v>
      </c>
      <c r="D1544" s="239">
        <v>15000117</v>
      </c>
      <c r="E1544" s="239" t="s">
        <v>311</v>
      </c>
      <c r="F1544" s="240">
        <v>7200</v>
      </c>
      <c r="G1544" s="239" t="s">
        <v>511</v>
      </c>
      <c r="H1544" s="239" t="s">
        <v>512</v>
      </c>
      <c r="I1544" s="239" t="s">
        <v>513</v>
      </c>
      <c r="J1544" s="239" t="s">
        <v>703</v>
      </c>
      <c r="K1544" s="241">
        <f t="shared" si="24"/>
        <v>22.032258064516128</v>
      </c>
      <c r="L1544" s="242">
        <v>46218</v>
      </c>
    </row>
    <row r="1545" spans="2:12" x14ac:dyDescent="0.3">
      <c r="B1545" s="238" t="s">
        <v>443</v>
      </c>
      <c r="C1545" s="239" t="s">
        <v>510</v>
      </c>
      <c r="D1545" s="239">
        <v>15000427</v>
      </c>
      <c r="E1545" s="239" t="s">
        <v>425</v>
      </c>
      <c r="F1545" s="240">
        <v>3000</v>
      </c>
      <c r="G1545" s="239" t="s">
        <v>511</v>
      </c>
      <c r="H1545" s="239" t="s">
        <v>512</v>
      </c>
      <c r="I1545" s="239" t="s">
        <v>513</v>
      </c>
      <c r="J1545" s="239" t="s">
        <v>829</v>
      </c>
      <c r="K1545" s="241">
        <f t="shared" si="24"/>
        <v>21.387096774193548</v>
      </c>
      <c r="L1545" s="242">
        <v>46198</v>
      </c>
    </row>
    <row r="1546" spans="2:12" x14ac:dyDescent="0.3">
      <c r="B1546" s="238" t="s">
        <v>443</v>
      </c>
      <c r="C1546" s="239" t="s">
        <v>510</v>
      </c>
      <c r="D1546" s="239">
        <v>15000089</v>
      </c>
      <c r="E1546" s="239" t="s">
        <v>357</v>
      </c>
      <c r="F1546" s="240">
        <v>3000</v>
      </c>
      <c r="G1546" s="239" t="s">
        <v>511</v>
      </c>
      <c r="H1546" s="239" t="s">
        <v>512</v>
      </c>
      <c r="I1546" s="239" t="s">
        <v>513</v>
      </c>
      <c r="J1546" s="239" t="s">
        <v>839</v>
      </c>
      <c r="K1546" s="241">
        <f t="shared" si="24"/>
        <v>21.387096774193548</v>
      </c>
      <c r="L1546" s="242">
        <v>46198</v>
      </c>
    </row>
    <row r="1547" spans="2:12" x14ac:dyDescent="0.3">
      <c r="B1547" s="238" t="s">
        <v>462</v>
      </c>
      <c r="C1547" s="239" t="s">
        <v>510</v>
      </c>
      <c r="D1547" s="239">
        <v>15000013</v>
      </c>
      <c r="E1547" s="239" t="s">
        <v>480</v>
      </c>
      <c r="F1547" s="240">
        <v>3000</v>
      </c>
      <c r="G1547" s="239" t="s">
        <v>511</v>
      </c>
      <c r="H1547" s="239" t="s">
        <v>512</v>
      </c>
      <c r="I1547" s="239" t="s">
        <v>513</v>
      </c>
      <c r="J1547" s="239" t="s">
        <v>806</v>
      </c>
      <c r="K1547" s="241">
        <f t="shared" si="24"/>
        <v>21.838709677419356</v>
      </c>
      <c r="L1547" s="242">
        <v>46212</v>
      </c>
    </row>
    <row r="1548" spans="2:12" x14ac:dyDescent="0.3">
      <c r="B1548" s="238" t="s">
        <v>443</v>
      </c>
      <c r="C1548" s="239" t="s">
        <v>510</v>
      </c>
      <c r="D1548" s="239">
        <v>15000135</v>
      </c>
      <c r="E1548" s="239" t="s">
        <v>340</v>
      </c>
      <c r="F1548" s="240">
        <v>8400</v>
      </c>
      <c r="G1548" s="239" t="s">
        <v>511</v>
      </c>
      <c r="H1548" s="239" t="s">
        <v>512</v>
      </c>
      <c r="I1548" s="239" t="s">
        <v>513</v>
      </c>
      <c r="J1548" s="239" t="s">
        <v>811</v>
      </c>
      <c r="K1548" s="241">
        <f t="shared" si="24"/>
        <v>21.129032258064516</v>
      </c>
      <c r="L1548" s="242">
        <v>46190</v>
      </c>
    </row>
    <row r="1549" spans="2:12" x14ac:dyDescent="0.3">
      <c r="B1549" s="238" t="s">
        <v>462</v>
      </c>
      <c r="C1549" s="239" t="s">
        <v>510</v>
      </c>
      <c r="D1549" s="239">
        <v>15000029</v>
      </c>
      <c r="E1549" s="239" t="s">
        <v>463</v>
      </c>
      <c r="F1549" s="240">
        <v>24000</v>
      </c>
      <c r="G1549" s="239" t="s">
        <v>511</v>
      </c>
      <c r="H1549" s="239" t="s">
        <v>512</v>
      </c>
      <c r="I1549" s="239" t="s">
        <v>513</v>
      </c>
      <c r="J1549" s="239" t="s">
        <v>830</v>
      </c>
      <c r="K1549" s="241">
        <f t="shared" si="24"/>
        <v>22.35483870967742</v>
      </c>
      <c r="L1549" s="242">
        <v>46228</v>
      </c>
    </row>
    <row r="1550" spans="2:12" x14ac:dyDescent="0.3">
      <c r="B1550" s="238" t="s">
        <v>443</v>
      </c>
      <c r="C1550" s="239" t="s">
        <v>510</v>
      </c>
      <c r="D1550" s="239">
        <v>15000085</v>
      </c>
      <c r="E1550" s="239" t="s">
        <v>332</v>
      </c>
      <c r="F1550" s="240">
        <v>6600</v>
      </c>
      <c r="G1550" s="239" t="s">
        <v>511</v>
      </c>
      <c r="H1550" s="239" t="s">
        <v>512</v>
      </c>
      <c r="I1550" s="239" t="s">
        <v>513</v>
      </c>
      <c r="J1550" s="239" t="s">
        <v>675</v>
      </c>
      <c r="K1550" s="241">
        <f t="shared" si="24"/>
        <v>19.161290322580644</v>
      </c>
      <c r="L1550" s="242">
        <v>46129</v>
      </c>
    </row>
    <row r="1551" spans="2:12" x14ac:dyDescent="0.3">
      <c r="B1551" s="238" t="s">
        <v>462</v>
      </c>
      <c r="C1551" s="239" t="s">
        <v>510</v>
      </c>
      <c r="D1551" s="239">
        <v>15000013</v>
      </c>
      <c r="E1551" s="239" t="s">
        <v>480</v>
      </c>
      <c r="F1551" s="240">
        <v>2750</v>
      </c>
      <c r="G1551" s="239" t="s">
        <v>511</v>
      </c>
      <c r="H1551" s="239" t="s">
        <v>512</v>
      </c>
      <c r="I1551" s="239" t="s">
        <v>513</v>
      </c>
      <c r="J1551" s="239" t="s">
        <v>782</v>
      </c>
      <c r="K1551" s="241">
        <f t="shared" si="24"/>
        <v>21.838709677419356</v>
      </c>
      <c r="L1551" s="242">
        <v>46212</v>
      </c>
    </row>
    <row r="1552" spans="2:12" x14ac:dyDescent="0.3">
      <c r="B1552" s="238" t="s">
        <v>443</v>
      </c>
      <c r="C1552" s="239" t="s">
        <v>510</v>
      </c>
      <c r="D1552" s="239">
        <v>15000320</v>
      </c>
      <c r="E1552" s="239" t="s">
        <v>403</v>
      </c>
      <c r="F1552" s="240">
        <v>396</v>
      </c>
      <c r="G1552" s="239" t="s">
        <v>511</v>
      </c>
      <c r="H1552" s="239" t="s">
        <v>512</v>
      </c>
      <c r="I1552" s="239" t="s">
        <v>513</v>
      </c>
      <c r="J1552" s="239" t="s">
        <v>853</v>
      </c>
      <c r="K1552" s="241">
        <f t="shared" si="24"/>
        <v>20.225806451612904</v>
      </c>
      <c r="L1552" s="242">
        <v>46162</v>
      </c>
    </row>
    <row r="1553" spans="2:12" x14ac:dyDescent="0.3">
      <c r="B1553" s="238" t="s">
        <v>462</v>
      </c>
      <c r="C1553" s="239" t="s">
        <v>510</v>
      </c>
      <c r="D1553" s="239">
        <v>15000003</v>
      </c>
      <c r="E1553" s="239" t="s">
        <v>469</v>
      </c>
      <c r="F1553" s="240">
        <v>12600</v>
      </c>
      <c r="G1553" s="239" t="s">
        <v>511</v>
      </c>
      <c r="H1553" s="239" t="s">
        <v>512</v>
      </c>
      <c r="I1553" s="239" t="s">
        <v>513</v>
      </c>
      <c r="J1553" s="239" t="s">
        <v>690</v>
      </c>
      <c r="K1553" s="241">
        <f t="shared" si="24"/>
        <v>22.322580645161292</v>
      </c>
      <c r="L1553" s="242">
        <v>46227</v>
      </c>
    </row>
    <row r="1554" spans="2:12" x14ac:dyDescent="0.3">
      <c r="B1554" s="238" t="s">
        <v>443</v>
      </c>
      <c r="C1554" s="239" t="s">
        <v>510</v>
      </c>
      <c r="D1554" s="239">
        <v>15000277</v>
      </c>
      <c r="E1554" s="239" t="s">
        <v>293</v>
      </c>
      <c r="F1554" s="240">
        <v>8400</v>
      </c>
      <c r="G1554" s="239" t="s">
        <v>511</v>
      </c>
      <c r="H1554" s="239" t="s">
        <v>512</v>
      </c>
      <c r="I1554" s="239" t="s">
        <v>513</v>
      </c>
      <c r="J1554" s="239" t="s">
        <v>793</v>
      </c>
      <c r="K1554" s="241">
        <f t="shared" si="24"/>
        <v>21.419354838709676</v>
      </c>
      <c r="L1554" s="242">
        <v>46199</v>
      </c>
    </row>
    <row r="1555" spans="2:12" x14ac:dyDescent="0.3">
      <c r="B1555" s="238" t="s">
        <v>443</v>
      </c>
      <c r="C1555" s="239" t="s">
        <v>510</v>
      </c>
      <c r="D1555" s="239">
        <v>15000093</v>
      </c>
      <c r="E1555" s="239" t="s">
        <v>341</v>
      </c>
      <c r="F1555" s="240">
        <v>4000</v>
      </c>
      <c r="G1555" s="239" t="s">
        <v>511</v>
      </c>
      <c r="H1555" s="239" t="s">
        <v>512</v>
      </c>
      <c r="I1555" s="239" t="s">
        <v>513</v>
      </c>
      <c r="J1555" s="239" t="s">
        <v>799</v>
      </c>
      <c r="K1555" s="241">
        <f t="shared" si="24"/>
        <v>22.096774193548388</v>
      </c>
      <c r="L1555" s="242">
        <v>46220</v>
      </c>
    </row>
    <row r="1556" spans="2:12" x14ac:dyDescent="0.3">
      <c r="B1556" s="238" t="s">
        <v>443</v>
      </c>
      <c r="C1556" s="239" t="s">
        <v>510</v>
      </c>
      <c r="D1556" s="239">
        <v>15000092</v>
      </c>
      <c r="E1556" s="239" t="s">
        <v>455</v>
      </c>
      <c r="F1556" s="240">
        <v>4000</v>
      </c>
      <c r="G1556" s="239" t="s">
        <v>511</v>
      </c>
      <c r="H1556" s="239" t="s">
        <v>512</v>
      </c>
      <c r="I1556" s="239" t="s">
        <v>513</v>
      </c>
      <c r="J1556" s="239" t="s">
        <v>692</v>
      </c>
      <c r="K1556" s="241">
        <f t="shared" si="24"/>
        <v>22.129032258064516</v>
      </c>
      <c r="L1556" s="242">
        <v>46221</v>
      </c>
    </row>
    <row r="1557" spans="2:12" x14ac:dyDescent="0.3">
      <c r="B1557" s="238" t="s">
        <v>443</v>
      </c>
      <c r="C1557" s="239" t="s">
        <v>510</v>
      </c>
      <c r="D1557" s="239">
        <v>15000068</v>
      </c>
      <c r="E1557" s="239" t="s">
        <v>306</v>
      </c>
      <c r="F1557" s="240">
        <v>2250</v>
      </c>
      <c r="G1557" s="239" t="s">
        <v>511</v>
      </c>
      <c r="H1557" s="239" t="s">
        <v>512</v>
      </c>
      <c r="I1557" s="239" t="s">
        <v>513</v>
      </c>
      <c r="J1557" s="239" t="s">
        <v>783</v>
      </c>
      <c r="K1557" s="241">
        <f t="shared" si="24"/>
        <v>20.06451612903226</v>
      </c>
      <c r="L1557" s="242">
        <v>46157</v>
      </c>
    </row>
    <row r="1558" spans="2:12" x14ac:dyDescent="0.3">
      <c r="B1558" s="238" t="s">
        <v>443</v>
      </c>
      <c r="C1558" s="239" t="s">
        <v>510</v>
      </c>
      <c r="D1558" s="239">
        <v>15000320</v>
      </c>
      <c r="E1558" s="239" t="s">
        <v>403</v>
      </c>
      <c r="F1558" s="240">
        <v>1440</v>
      </c>
      <c r="G1558" s="239" t="s">
        <v>511</v>
      </c>
      <c r="H1558" s="239" t="s">
        <v>512</v>
      </c>
      <c r="I1558" s="239" t="s">
        <v>513</v>
      </c>
      <c r="J1558" s="239" t="s">
        <v>710</v>
      </c>
      <c r="K1558" s="241">
        <f t="shared" si="24"/>
        <v>21.387096774193548</v>
      </c>
      <c r="L1558" s="242">
        <v>46198</v>
      </c>
    </row>
    <row r="1559" spans="2:12" x14ac:dyDescent="0.3">
      <c r="B1559" s="238" t="s">
        <v>443</v>
      </c>
      <c r="C1559" s="239" t="s">
        <v>510</v>
      </c>
      <c r="D1559" s="239">
        <v>15000320</v>
      </c>
      <c r="E1559" s="239" t="s">
        <v>403</v>
      </c>
      <c r="F1559" s="240">
        <v>1008</v>
      </c>
      <c r="G1559" s="239" t="s">
        <v>511</v>
      </c>
      <c r="H1559" s="239" t="s">
        <v>512</v>
      </c>
      <c r="I1559" s="239" t="s">
        <v>513</v>
      </c>
      <c r="J1559" s="239" t="s">
        <v>710</v>
      </c>
      <c r="K1559" s="241">
        <f t="shared" si="24"/>
        <v>21.387096774193548</v>
      </c>
      <c r="L1559" s="242">
        <v>46198</v>
      </c>
    </row>
    <row r="1560" spans="2:12" x14ac:dyDescent="0.3">
      <c r="B1560" s="238" t="s">
        <v>462</v>
      </c>
      <c r="C1560" s="239" t="s">
        <v>510</v>
      </c>
      <c r="D1560" s="239">
        <v>15000013</v>
      </c>
      <c r="E1560" s="239" t="s">
        <v>480</v>
      </c>
      <c r="F1560" s="240">
        <v>3000</v>
      </c>
      <c r="G1560" s="239" t="s">
        <v>511</v>
      </c>
      <c r="H1560" s="239" t="s">
        <v>512</v>
      </c>
      <c r="I1560" s="239" t="s">
        <v>513</v>
      </c>
      <c r="J1560" s="239" t="s">
        <v>753</v>
      </c>
      <c r="K1560" s="241">
        <f t="shared" si="24"/>
        <v>22.129032258064516</v>
      </c>
      <c r="L1560" s="242">
        <v>46221</v>
      </c>
    </row>
    <row r="1561" spans="2:12" x14ac:dyDescent="0.3">
      <c r="B1561" s="238" t="s">
        <v>462</v>
      </c>
      <c r="C1561" s="239" t="s">
        <v>510</v>
      </c>
      <c r="D1561" s="239">
        <v>15000013</v>
      </c>
      <c r="E1561" s="239" t="s">
        <v>480</v>
      </c>
      <c r="F1561" s="240">
        <v>3000</v>
      </c>
      <c r="G1561" s="239" t="s">
        <v>511</v>
      </c>
      <c r="H1561" s="239" t="s">
        <v>512</v>
      </c>
      <c r="I1561" s="239" t="s">
        <v>513</v>
      </c>
      <c r="J1561" s="239" t="s">
        <v>755</v>
      </c>
      <c r="K1561" s="241">
        <f t="shared" si="24"/>
        <v>22.129032258064516</v>
      </c>
      <c r="L1561" s="242">
        <v>46221</v>
      </c>
    </row>
    <row r="1562" spans="2:12" x14ac:dyDescent="0.3">
      <c r="B1562" s="238" t="s">
        <v>462</v>
      </c>
      <c r="C1562" s="239" t="s">
        <v>510</v>
      </c>
      <c r="D1562" s="239">
        <v>15000013</v>
      </c>
      <c r="E1562" s="239" t="s">
        <v>480</v>
      </c>
      <c r="F1562" s="240">
        <v>3000</v>
      </c>
      <c r="G1562" s="239" t="s">
        <v>511</v>
      </c>
      <c r="H1562" s="239" t="s">
        <v>512</v>
      </c>
      <c r="I1562" s="239" t="s">
        <v>513</v>
      </c>
      <c r="J1562" s="239" t="s">
        <v>782</v>
      </c>
      <c r="K1562" s="241">
        <f t="shared" si="24"/>
        <v>21.838709677419356</v>
      </c>
      <c r="L1562" s="242">
        <v>46212</v>
      </c>
    </row>
    <row r="1563" spans="2:12" x14ac:dyDescent="0.3">
      <c r="B1563" s="238" t="s">
        <v>443</v>
      </c>
      <c r="C1563" s="239" t="s">
        <v>510</v>
      </c>
      <c r="D1563" s="239">
        <v>15000069</v>
      </c>
      <c r="E1563" s="239" t="s">
        <v>307</v>
      </c>
      <c r="F1563" s="240">
        <v>2250</v>
      </c>
      <c r="G1563" s="239" t="s">
        <v>511</v>
      </c>
      <c r="H1563" s="239" t="s">
        <v>512</v>
      </c>
      <c r="I1563" s="239" t="s">
        <v>513</v>
      </c>
      <c r="J1563" s="239" t="s">
        <v>778</v>
      </c>
      <c r="K1563" s="241">
        <f t="shared" si="24"/>
        <v>20.677419354838708</v>
      </c>
      <c r="L1563" s="242">
        <v>46176</v>
      </c>
    </row>
    <row r="1564" spans="2:12" x14ac:dyDescent="0.3">
      <c r="B1564" s="238" t="s">
        <v>443</v>
      </c>
      <c r="C1564" s="239" t="s">
        <v>510</v>
      </c>
      <c r="D1564" s="239">
        <v>15000094</v>
      </c>
      <c r="E1564" s="239" t="s">
        <v>345</v>
      </c>
      <c r="F1564" s="240">
        <v>11520</v>
      </c>
      <c r="G1564" s="239" t="s">
        <v>511</v>
      </c>
      <c r="H1564" s="239" t="s">
        <v>512</v>
      </c>
      <c r="I1564" s="239" t="s">
        <v>513</v>
      </c>
      <c r="J1564" s="239" t="s">
        <v>666</v>
      </c>
      <c r="K1564" s="241">
        <f t="shared" si="24"/>
        <v>21.419354838709676</v>
      </c>
      <c r="L1564" s="242">
        <v>46199</v>
      </c>
    </row>
    <row r="1565" spans="2:12" x14ac:dyDescent="0.3">
      <c r="B1565" s="238" t="s">
        <v>462</v>
      </c>
      <c r="C1565" s="239" t="s">
        <v>510</v>
      </c>
      <c r="D1565" s="239">
        <v>15000039</v>
      </c>
      <c r="E1565" s="239" t="s">
        <v>473</v>
      </c>
      <c r="F1565" s="240">
        <v>2400</v>
      </c>
      <c r="G1565" s="239" t="s">
        <v>511</v>
      </c>
      <c r="H1565" s="239" t="s">
        <v>512</v>
      </c>
      <c r="I1565" s="239" t="s">
        <v>513</v>
      </c>
      <c r="J1565" s="239" t="s">
        <v>784</v>
      </c>
      <c r="K1565" s="241">
        <f t="shared" si="24"/>
        <v>20.903225806451612</v>
      </c>
      <c r="L1565" s="242">
        <v>46183</v>
      </c>
    </row>
    <row r="1566" spans="2:12" x14ac:dyDescent="0.3">
      <c r="B1566" s="238" t="s">
        <v>443</v>
      </c>
      <c r="C1566" s="239" t="s">
        <v>510</v>
      </c>
      <c r="D1566" s="239">
        <v>15000135</v>
      </c>
      <c r="E1566" s="239" t="s">
        <v>340</v>
      </c>
      <c r="F1566" s="240">
        <v>8400</v>
      </c>
      <c r="G1566" s="239" t="s">
        <v>511</v>
      </c>
      <c r="H1566" s="239" t="s">
        <v>512</v>
      </c>
      <c r="I1566" s="239" t="s">
        <v>513</v>
      </c>
      <c r="J1566" s="239" t="s">
        <v>700</v>
      </c>
      <c r="K1566" s="241">
        <f t="shared" si="24"/>
        <v>21.225806451612904</v>
      </c>
      <c r="L1566" s="242">
        <v>46193</v>
      </c>
    </row>
    <row r="1567" spans="2:12" x14ac:dyDescent="0.3">
      <c r="B1567" s="238" t="s">
        <v>443</v>
      </c>
      <c r="C1567" s="239" t="s">
        <v>510</v>
      </c>
      <c r="D1567" s="239">
        <v>15000069</v>
      </c>
      <c r="E1567" s="239" t="s">
        <v>307</v>
      </c>
      <c r="F1567" s="240">
        <v>2250</v>
      </c>
      <c r="G1567" s="239" t="s">
        <v>511</v>
      </c>
      <c r="H1567" s="239" t="s">
        <v>512</v>
      </c>
      <c r="I1567" s="239" t="s">
        <v>513</v>
      </c>
      <c r="J1567" s="239" t="s">
        <v>778</v>
      </c>
      <c r="K1567" s="241">
        <f t="shared" si="24"/>
        <v>20.677419354838708</v>
      </c>
      <c r="L1567" s="242">
        <v>46176</v>
      </c>
    </row>
    <row r="1568" spans="2:12" x14ac:dyDescent="0.3">
      <c r="B1568" s="238" t="s">
        <v>443</v>
      </c>
      <c r="C1568" s="239" t="s">
        <v>510</v>
      </c>
      <c r="D1568" s="239">
        <v>15000084</v>
      </c>
      <c r="E1568" s="239" t="s">
        <v>325</v>
      </c>
      <c r="F1568" s="240">
        <v>960</v>
      </c>
      <c r="G1568" s="239" t="s">
        <v>511</v>
      </c>
      <c r="H1568" s="239" t="s">
        <v>512</v>
      </c>
      <c r="I1568" s="239" t="s">
        <v>513</v>
      </c>
      <c r="J1568" s="239" t="s">
        <v>696</v>
      </c>
      <c r="K1568" s="241">
        <f t="shared" si="24"/>
        <v>22.483870967741936</v>
      </c>
      <c r="L1568" s="242">
        <v>46232</v>
      </c>
    </row>
    <row r="1569" spans="2:12" x14ac:dyDescent="0.3">
      <c r="B1569" s="238" t="s">
        <v>462</v>
      </c>
      <c r="C1569" s="239" t="s">
        <v>510</v>
      </c>
      <c r="D1569" s="239">
        <v>15000011</v>
      </c>
      <c r="E1569" s="239" t="s">
        <v>477</v>
      </c>
      <c r="F1569" s="240">
        <v>4000</v>
      </c>
      <c r="G1569" s="239" t="s">
        <v>511</v>
      </c>
      <c r="H1569" s="239" t="s">
        <v>512</v>
      </c>
      <c r="I1569" s="239" t="s">
        <v>513</v>
      </c>
      <c r="J1569" s="239" t="s">
        <v>814</v>
      </c>
      <c r="K1569" s="241">
        <f t="shared" si="24"/>
        <v>19.161290322580644</v>
      </c>
      <c r="L1569" s="242">
        <v>46129</v>
      </c>
    </row>
    <row r="1570" spans="2:12" x14ac:dyDescent="0.3">
      <c r="B1570" s="238" t="s">
        <v>443</v>
      </c>
      <c r="C1570" s="239" t="s">
        <v>510</v>
      </c>
      <c r="D1570" s="239">
        <v>15000429</v>
      </c>
      <c r="E1570" s="239" t="s">
        <v>426</v>
      </c>
      <c r="F1570" s="240">
        <v>7200</v>
      </c>
      <c r="G1570" s="239" t="s">
        <v>511</v>
      </c>
      <c r="H1570" s="239" t="s">
        <v>512</v>
      </c>
      <c r="I1570" s="239" t="s">
        <v>513</v>
      </c>
      <c r="J1570" s="239" t="s">
        <v>691</v>
      </c>
      <c r="K1570" s="241">
        <f t="shared" si="24"/>
        <v>21.419354838709676</v>
      </c>
      <c r="L1570" s="242">
        <v>46199</v>
      </c>
    </row>
    <row r="1571" spans="2:12" x14ac:dyDescent="0.3">
      <c r="B1571" s="238" t="s">
        <v>462</v>
      </c>
      <c r="C1571" s="239" t="s">
        <v>510</v>
      </c>
      <c r="D1571" s="239">
        <v>15000013</v>
      </c>
      <c r="E1571" s="239" t="s">
        <v>480</v>
      </c>
      <c r="F1571" s="240">
        <v>3000</v>
      </c>
      <c r="G1571" s="239" t="s">
        <v>511</v>
      </c>
      <c r="H1571" s="239" t="s">
        <v>512</v>
      </c>
      <c r="I1571" s="239" t="s">
        <v>513</v>
      </c>
      <c r="J1571" s="239" t="s">
        <v>782</v>
      </c>
      <c r="K1571" s="241">
        <f t="shared" si="24"/>
        <v>21.838709677419356</v>
      </c>
      <c r="L1571" s="242">
        <v>46212</v>
      </c>
    </row>
    <row r="1572" spans="2:12" x14ac:dyDescent="0.3">
      <c r="B1572" s="238" t="s">
        <v>462</v>
      </c>
      <c r="C1572" s="239" t="s">
        <v>510</v>
      </c>
      <c r="D1572" s="239">
        <v>15000013</v>
      </c>
      <c r="E1572" s="239" t="s">
        <v>480</v>
      </c>
      <c r="F1572" s="240">
        <v>3000</v>
      </c>
      <c r="G1572" s="239" t="s">
        <v>511</v>
      </c>
      <c r="H1572" s="239" t="s">
        <v>512</v>
      </c>
      <c r="I1572" s="239" t="s">
        <v>513</v>
      </c>
      <c r="J1572" s="239" t="s">
        <v>736</v>
      </c>
      <c r="K1572" s="241">
        <f t="shared" si="24"/>
        <v>21.419354838709676</v>
      </c>
      <c r="L1572" s="242">
        <v>46199</v>
      </c>
    </row>
    <row r="1573" spans="2:12" x14ac:dyDescent="0.3">
      <c r="B1573" s="238" t="s">
        <v>462</v>
      </c>
      <c r="C1573" s="239" t="s">
        <v>510</v>
      </c>
      <c r="D1573" s="239">
        <v>15000013</v>
      </c>
      <c r="E1573" s="239" t="s">
        <v>480</v>
      </c>
      <c r="F1573" s="240">
        <v>3000</v>
      </c>
      <c r="G1573" s="239" t="s">
        <v>511</v>
      </c>
      <c r="H1573" s="239" t="s">
        <v>512</v>
      </c>
      <c r="I1573" s="239" t="s">
        <v>513</v>
      </c>
      <c r="J1573" s="239" t="s">
        <v>806</v>
      </c>
      <c r="K1573" s="241">
        <f t="shared" si="24"/>
        <v>21.838709677419356</v>
      </c>
      <c r="L1573" s="242">
        <v>46212</v>
      </c>
    </row>
    <row r="1574" spans="2:12" x14ac:dyDescent="0.3">
      <c r="B1574" s="238" t="s">
        <v>462</v>
      </c>
      <c r="C1574" s="239" t="s">
        <v>510</v>
      </c>
      <c r="D1574" s="239">
        <v>15000013</v>
      </c>
      <c r="E1574" s="239" t="s">
        <v>480</v>
      </c>
      <c r="F1574" s="240">
        <v>3000</v>
      </c>
      <c r="G1574" s="239" t="s">
        <v>511</v>
      </c>
      <c r="H1574" s="239" t="s">
        <v>512</v>
      </c>
      <c r="I1574" s="239" t="s">
        <v>513</v>
      </c>
      <c r="J1574" s="239" t="s">
        <v>806</v>
      </c>
      <c r="K1574" s="241">
        <f t="shared" si="24"/>
        <v>21.838709677419356</v>
      </c>
      <c r="L1574" s="242">
        <v>46212</v>
      </c>
    </row>
    <row r="1575" spans="2:12" x14ac:dyDescent="0.3">
      <c r="B1575" s="238" t="s">
        <v>462</v>
      </c>
      <c r="C1575" s="239" t="s">
        <v>510</v>
      </c>
      <c r="D1575" s="239">
        <v>15000040</v>
      </c>
      <c r="E1575" s="239" t="s">
        <v>470</v>
      </c>
      <c r="F1575" s="240">
        <v>3000</v>
      </c>
      <c r="G1575" s="239" t="s">
        <v>511</v>
      </c>
      <c r="H1575" s="239" t="s">
        <v>512</v>
      </c>
      <c r="I1575" s="239" t="s">
        <v>513</v>
      </c>
      <c r="J1575" s="239" t="s">
        <v>769</v>
      </c>
      <c r="K1575" s="241">
        <f t="shared" si="24"/>
        <v>20.451612903225808</v>
      </c>
      <c r="L1575" s="242">
        <v>46169</v>
      </c>
    </row>
    <row r="1576" spans="2:12" x14ac:dyDescent="0.3">
      <c r="B1576" s="238" t="s">
        <v>443</v>
      </c>
      <c r="C1576" s="239" t="s">
        <v>510</v>
      </c>
      <c r="D1576" s="239">
        <v>15000119</v>
      </c>
      <c r="E1576" s="239" t="s">
        <v>305</v>
      </c>
      <c r="F1576" s="240">
        <v>2700</v>
      </c>
      <c r="G1576" s="239" t="s">
        <v>511</v>
      </c>
      <c r="H1576" s="239" t="s">
        <v>512</v>
      </c>
      <c r="I1576" s="239" t="s">
        <v>513</v>
      </c>
      <c r="J1576" s="239" t="s">
        <v>725</v>
      </c>
      <c r="K1576" s="241">
        <f t="shared" si="24"/>
        <v>22.29032258064516</v>
      </c>
      <c r="L1576" s="242">
        <v>46226</v>
      </c>
    </row>
    <row r="1577" spans="2:12" x14ac:dyDescent="0.3">
      <c r="B1577" s="238" t="s">
        <v>443</v>
      </c>
      <c r="C1577" s="239" t="s">
        <v>510</v>
      </c>
      <c r="D1577" s="239">
        <v>15000082</v>
      </c>
      <c r="E1577" s="239" t="s">
        <v>447</v>
      </c>
      <c r="F1577" s="240">
        <v>960</v>
      </c>
      <c r="G1577" s="239" t="s">
        <v>511</v>
      </c>
      <c r="H1577" s="239" t="s">
        <v>512</v>
      </c>
      <c r="I1577" s="239" t="s">
        <v>513</v>
      </c>
      <c r="J1577" s="239" t="s">
        <v>797</v>
      </c>
      <c r="K1577" s="241">
        <f t="shared" si="24"/>
        <v>22.29032258064516</v>
      </c>
      <c r="L1577" s="242">
        <v>46226</v>
      </c>
    </row>
    <row r="1578" spans="2:12" x14ac:dyDescent="0.3">
      <c r="B1578" s="238" t="s">
        <v>462</v>
      </c>
      <c r="C1578" s="239" t="s">
        <v>510</v>
      </c>
      <c r="D1578" s="239">
        <v>15000039</v>
      </c>
      <c r="E1578" s="239" t="s">
        <v>473</v>
      </c>
      <c r="F1578" s="240">
        <v>24000</v>
      </c>
      <c r="G1578" s="239" t="s">
        <v>511</v>
      </c>
      <c r="H1578" s="239" t="s">
        <v>512</v>
      </c>
      <c r="I1578" s="239" t="s">
        <v>513</v>
      </c>
      <c r="J1578" s="239" t="s">
        <v>854</v>
      </c>
      <c r="K1578" s="241">
        <f t="shared" si="24"/>
        <v>21.93548387096774</v>
      </c>
      <c r="L1578" s="242">
        <v>46215</v>
      </c>
    </row>
    <row r="1579" spans="2:12" x14ac:dyDescent="0.3">
      <c r="B1579" s="238" t="s">
        <v>443</v>
      </c>
      <c r="C1579" s="239" t="s">
        <v>510</v>
      </c>
      <c r="D1579" s="239">
        <v>15000102</v>
      </c>
      <c r="E1579" s="239" t="s">
        <v>364</v>
      </c>
      <c r="F1579" s="240">
        <v>2250</v>
      </c>
      <c r="G1579" s="239" t="s">
        <v>511</v>
      </c>
      <c r="H1579" s="239" t="s">
        <v>512</v>
      </c>
      <c r="I1579" s="239" t="s">
        <v>513</v>
      </c>
      <c r="J1579" s="239" t="s">
        <v>835</v>
      </c>
      <c r="K1579" s="241">
        <f t="shared" si="24"/>
        <v>22.096774193548388</v>
      </c>
      <c r="L1579" s="242">
        <v>46220</v>
      </c>
    </row>
    <row r="1580" spans="2:12" x14ac:dyDescent="0.3">
      <c r="B1580" s="238" t="s">
        <v>443</v>
      </c>
      <c r="C1580" s="239" t="s">
        <v>510</v>
      </c>
      <c r="D1580" s="239">
        <v>15000084</v>
      </c>
      <c r="E1580" s="239" t="s">
        <v>325</v>
      </c>
      <c r="F1580" s="240">
        <v>960</v>
      </c>
      <c r="G1580" s="239" t="s">
        <v>511</v>
      </c>
      <c r="H1580" s="239" t="s">
        <v>512</v>
      </c>
      <c r="I1580" s="239" t="s">
        <v>513</v>
      </c>
      <c r="J1580" s="239" t="s">
        <v>812</v>
      </c>
      <c r="K1580" s="241">
        <f t="shared" si="24"/>
        <v>22.483870967741936</v>
      </c>
      <c r="L1580" s="242">
        <v>46232</v>
      </c>
    </row>
    <row r="1581" spans="2:12" x14ac:dyDescent="0.3">
      <c r="B1581" s="238" t="s">
        <v>443</v>
      </c>
      <c r="C1581" s="239" t="s">
        <v>510</v>
      </c>
      <c r="D1581" s="239">
        <v>15000151</v>
      </c>
      <c r="E1581" s="239" t="s">
        <v>402</v>
      </c>
      <c r="F1581" s="240">
        <v>1440</v>
      </c>
      <c r="G1581" s="239" t="s">
        <v>511</v>
      </c>
      <c r="H1581" s="239" t="s">
        <v>512</v>
      </c>
      <c r="I1581" s="239" t="s">
        <v>513</v>
      </c>
      <c r="J1581" s="239" t="s">
        <v>838</v>
      </c>
      <c r="K1581" s="241">
        <f t="shared" si="24"/>
        <v>20.225806451612904</v>
      </c>
      <c r="L1581" s="242">
        <v>46162</v>
      </c>
    </row>
    <row r="1582" spans="2:12" x14ac:dyDescent="0.3">
      <c r="B1582" s="238" t="s">
        <v>443</v>
      </c>
      <c r="C1582" s="239" t="s">
        <v>510</v>
      </c>
      <c r="D1582" s="239">
        <v>15000125</v>
      </c>
      <c r="E1582" s="239" t="s">
        <v>378</v>
      </c>
      <c r="F1582" s="240">
        <v>2250</v>
      </c>
      <c r="G1582" s="239" t="s">
        <v>511</v>
      </c>
      <c r="H1582" s="239" t="s">
        <v>512</v>
      </c>
      <c r="I1582" s="239" t="s">
        <v>513</v>
      </c>
      <c r="J1582" s="239" t="s">
        <v>705</v>
      </c>
      <c r="K1582" s="241">
        <f t="shared" si="24"/>
        <v>20.806451612903224</v>
      </c>
      <c r="L1582" s="242">
        <v>46180</v>
      </c>
    </row>
    <row r="1583" spans="2:12" x14ac:dyDescent="0.3">
      <c r="B1583" s="238" t="s">
        <v>443</v>
      </c>
      <c r="C1583" s="239" t="s">
        <v>510</v>
      </c>
      <c r="D1583" s="239">
        <v>15000135</v>
      </c>
      <c r="E1583" s="239" t="s">
        <v>340</v>
      </c>
      <c r="F1583" s="240">
        <v>8400</v>
      </c>
      <c r="G1583" s="239" t="s">
        <v>511</v>
      </c>
      <c r="H1583" s="239" t="s">
        <v>512</v>
      </c>
      <c r="I1583" s="239" t="s">
        <v>513</v>
      </c>
      <c r="J1583" s="239" t="s">
        <v>811</v>
      </c>
      <c r="K1583" s="241">
        <f t="shared" si="24"/>
        <v>21.129032258064516</v>
      </c>
      <c r="L1583" s="242">
        <v>46190</v>
      </c>
    </row>
    <row r="1584" spans="2:12" x14ac:dyDescent="0.3">
      <c r="B1584" s="238" t="s">
        <v>443</v>
      </c>
      <c r="C1584" s="239" t="s">
        <v>510</v>
      </c>
      <c r="D1584" s="239">
        <v>15000112</v>
      </c>
      <c r="E1584" s="239" t="s">
        <v>379</v>
      </c>
      <c r="F1584" s="240">
        <v>2250</v>
      </c>
      <c r="G1584" s="239" t="s">
        <v>511</v>
      </c>
      <c r="H1584" s="239" t="s">
        <v>512</v>
      </c>
      <c r="I1584" s="239" t="s">
        <v>513</v>
      </c>
      <c r="J1584" s="239" t="s">
        <v>682</v>
      </c>
      <c r="K1584" s="241">
        <f t="shared" si="24"/>
        <v>22.06451612903226</v>
      </c>
      <c r="L1584" s="242">
        <v>46219</v>
      </c>
    </row>
    <row r="1585" spans="2:12" x14ac:dyDescent="0.3">
      <c r="B1585" s="238" t="s">
        <v>443</v>
      </c>
      <c r="C1585" s="239" t="s">
        <v>510</v>
      </c>
      <c r="D1585" s="239">
        <v>15000125</v>
      </c>
      <c r="E1585" s="239" t="s">
        <v>378</v>
      </c>
      <c r="F1585" s="240">
        <v>2250</v>
      </c>
      <c r="G1585" s="239" t="s">
        <v>511</v>
      </c>
      <c r="H1585" s="239" t="s">
        <v>512</v>
      </c>
      <c r="I1585" s="239" t="s">
        <v>513</v>
      </c>
      <c r="J1585" s="239" t="s">
        <v>705</v>
      </c>
      <c r="K1585" s="241">
        <f t="shared" si="24"/>
        <v>20.806451612903224</v>
      </c>
      <c r="L1585" s="242">
        <v>46180</v>
      </c>
    </row>
    <row r="1586" spans="2:12" x14ac:dyDescent="0.3">
      <c r="B1586" s="238" t="s">
        <v>443</v>
      </c>
      <c r="C1586" s="239" t="s">
        <v>510</v>
      </c>
      <c r="D1586" s="239">
        <v>15000117</v>
      </c>
      <c r="E1586" s="239" t="s">
        <v>311</v>
      </c>
      <c r="F1586" s="240">
        <v>7200</v>
      </c>
      <c r="G1586" s="239" t="s">
        <v>511</v>
      </c>
      <c r="H1586" s="239" t="s">
        <v>512</v>
      </c>
      <c r="I1586" s="239" t="s">
        <v>513</v>
      </c>
      <c r="J1586" s="239" t="s">
        <v>813</v>
      </c>
      <c r="K1586" s="241">
        <f t="shared" si="24"/>
        <v>22.032258064516128</v>
      </c>
      <c r="L1586" s="242">
        <v>46218</v>
      </c>
    </row>
    <row r="1587" spans="2:12" x14ac:dyDescent="0.3">
      <c r="B1587" s="238" t="s">
        <v>443</v>
      </c>
      <c r="C1587" s="239" t="s">
        <v>510</v>
      </c>
      <c r="D1587" s="239">
        <v>15000084</v>
      </c>
      <c r="E1587" s="239" t="s">
        <v>325</v>
      </c>
      <c r="F1587" s="240">
        <v>960</v>
      </c>
      <c r="G1587" s="239" t="s">
        <v>511</v>
      </c>
      <c r="H1587" s="239" t="s">
        <v>512</v>
      </c>
      <c r="I1587" s="239" t="s">
        <v>513</v>
      </c>
      <c r="J1587" s="239" t="s">
        <v>812</v>
      </c>
      <c r="K1587" s="241">
        <f t="shared" si="24"/>
        <v>22.483870967741936</v>
      </c>
      <c r="L1587" s="242">
        <v>46232</v>
      </c>
    </row>
    <row r="1588" spans="2:12" x14ac:dyDescent="0.3">
      <c r="B1588" s="238" t="s">
        <v>443</v>
      </c>
      <c r="C1588" s="239" t="s">
        <v>510</v>
      </c>
      <c r="D1588" s="239">
        <v>15000102</v>
      </c>
      <c r="E1588" s="239" t="s">
        <v>364</v>
      </c>
      <c r="F1588" s="240">
        <v>2250</v>
      </c>
      <c r="G1588" s="239" t="s">
        <v>511</v>
      </c>
      <c r="H1588" s="239" t="s">
        <v>512</v>
      </c>
      <c r="I1588" s="239" t="s">
        <v>513</v>
      </c>
      <c r="J1588" s="239" t="s">
        <v>835</v>
      </c>
      <c r="K1588" s="241">
        <f t="shared" si="24"/>
        <v>22.096774193548388</v>
      </c>
      <c r="L1588" s="242">
        <v>46220</v>
      </c>
    </row>
    <row r="1589" spans="2:12" x14ac:dyDescent="0.3">
      <c r="B1589" s="238" t="s">
        <v>443</v>
      </c>
      <c r="C1589" s="239" t="s">
        <v>510</v>
      </c>
      <c r="D1589" s="239">
        <v>15000151</v>
      </c>
      <c r="E1589" s="239" t="s">
        <v>402</v>
      </c>
      <c r="F1589" s="240">
        <v>1440</v>
      </c>
      <c r="G1589" s="239" t="s">
        <v>511</v>
      </c>
      <c r="H1589" s="239" t="s">
        <v>512</v>
      </c>
      <c r="I1589" s="239" t="s">
        <v>513</v>
      </c>
      <c r="J1589" s="239" t="s">
        <v>838</v>
      </c>
      <c r="K1589" s="241">
        <f t="shared" si="24"/>
        <v>20.225806451612904</v>
      </c>
      <c r="L1589" s="242">
        <v>46162</v>
      </c>
    </row>
    <row r="1590" spans="2:12" x14ac:dyDescent="0.3">
      <c r="B1590" s="238" t="s">
        <v>462</v>
      </c>
      <c r="C1590" s="239" t="s">
        <v>510</v>
      </c>
      <c r="D1590" s="239">
        <v>15000011</v>
      </c>
      <c r="E1590" s="239" t="s">
        <v>477</v>
      </c>
      <c r="F1590" s="240">
        <v>4000</v>
      </c>
      <c r="G1590" s="239" t="s">
        <v>511</v>
      </c>
      <c r="H1590" s="239" t="s">
        <v>512</v>
      </c>
      <c r="I1590" s="239" t="s">
        <v>513</v>
      </c>
      <c r="J1590" s="239" t="s">
        <v>814</v>
      </c>
      <c r="K1590" s="241">
        <f t="shared" si="24"/>
        <v>19.161290322580644</v>
      </c>
      <c r="L1590" s="242">
        <v>46129</v>
      </c>
    </row>
    <row r="1591" spans="2:12" x14ac:dyDescent="0.3">
      <c r="B1591" s="238" t="s">
        <v>443</v>
      </c>
      <c r="C1591" s="239" t="s">
        <v>510</v>
      </c>
      <c r="D1591" s="239">
        <v>15000216</v>
      </c>
      <c r="E1591" s="239" t="s">
        <v>354</v>
      </c>
      <c r="F1591" s="240">
        <v>650</v>
      </c>
      <c r="G1591" s="239" t="s">
        <v>511</v>
      </c>
      <c r="H1591" s="239" t="s">
        <v>512</v>
      </c>
      <c r="I1591" s="239" t="s">
        <v>513</v>
      </c>
      <c r="J1591" s="239" t="s">
        <v>804</v>
      </c>
      <c r="K1591" s="241">
        <f t="shared" si="24"/>
        <v>21.903225806451612</v>
      </c>
      <c r="L1591" s="242">
        <v>46214</v>
      </c>
    </row>
    <row r="1592" spans="2:12" x14ac:dyDescent="0.3">
      <c r="B1592" s="238" t="s">
        <v>443</v>
      </c>
      <c r="C1592" s="239" t="s">
        <v>510</v>
      </c>
      <c r="D1592" s="239">
        <v>15000095</v>
      </c>
      <c r="E1592" s="239" t="s">
        <v>346</v>
      </c>
      <c r="F1592" s="240">
        <v>4800</v>
      </c>
      <c r="G1592" s="239" t="s">
        <v>511</v>
      </c>
      <c r="H1592" s="239" t="s">
        <v>512</v>
      </c>
      <c r="I1592" s="239" t="s">
        <v>513</v>
      </c>
      <c r="J1592" s="239" t="s">
        <v>750</v>
      </c>
      <c r="K1592" s="241">
        <f t="shared" si="24"/>
        <v>22.096774193548388</v>
      </c>
      <c r="L1592" s="242">
        <v>46220</v>
      </c>
    </row>
    <row r="1593" spans="2:12" x14ac:dyDescent="0.3">
      <c r="B1593" s="238" t="s">
        <v>443</v>
      </c>
      <c r="C1593" s="239" t="s">
        <v>510</v>
      </c>
      <c r="D1593" s="239">
        <v>15000125</v>
      </c>
      <c r="E1593" s="239" t="s">
        <v>378</v>
      </c>
      <c r="F1593" s="240">
        <v>2250</v>
      </c>
      <c r="G1593" s="239" t="s">
        <v>511</v>
      </c>
      <c r="H1593" s="239" t="s">
        <v>512</v>
      </c>
      <c r="I1593" s="239" t="s">
        <v>513</v>
      </c>
      <c r="J1593" s="239" t="s">
        <v>705</v>
      </c>
      <c r="K1593" s="241">
        <f t="shared" si="24"/>
        <v>20.806451612903224</v>
      </c>
      <c r="L1593" s="242">
        <v>46180</v>
      </c>
    </row>
    <row r="1594" spans="2:12" x14ac:dyDescent="0.3">
      <c r="B1594" s="238" t="s">
        <v>462</v>
      </c>
      <c r="C1594" s="239" t="s">
        <v>510</v>
      </c>
      <c r="D1594" s="239">
        <v>15000425</v>
      </c>
      <c r="E1594" s="239" t="s">
        <v>494</v>
      </c>
      <c r="F1594" s="240">
        <v>14400</v>
      </c>
      <c r="G1594" s="239" t="s">
        <v>511</v>
      </c>
      <c r="H1594" s="239" t="s">
        <v>512</v>
      </c>
      <c r="I1594" s="239" t="s">
        <v>513</v>
      </c>
      <c r="J1594" s="239" t="s">
        <v>822</v>
      </c>
      <c r="K1594" s="241">
        <f t="shared" si="24"/>
        <v>13.290322580645162</v>
      </c>
      <c r="L1594" s="242">
        <v>45947</v>
      </c>
    </row>
    <row r="1595" spans="2:12" x14ac:dyDescent="0.3">
      <c r="B1595" s="238" t="s">
        <v>443</v>
      </c>
      <c r="C1595" s="239" t="s">
        <v>510</v>
      </c>
      <c r="D1595" s="239">
        <v>15000117</v>
      </c>
      <c r="E1595" s="239" t="s">
        <v>311</v>
      </c>
      <c r="F1595" s="240">
        <v>1800</v>
      </c>
      <c r="G1595" s="239" t="s">
        <v>511</v>
      </c>
      <c r="H1595" s="239" t="s">
        <v>512</v>
      </c>
      <c r="I1595" s="239" t="s">
        <v>513</v>
      </c>
      <c r="J1595" s="239" t="s">
        <v>813</v>
      </c>
      <c r="K1595" s="241">
        <f t="shared" si="24"/>
        <v>22.032258064516128</v>
      </c>
      <c r="L1595" s="242">
        <v>46218</v>
      </c>
    </row>
    <row r="1596" spans="2:12" x14ac:dyDescent="0.3">
      <c r="B1596" s="238" t="s">
        <v>443</v>
      </c>
      <c r="C1596" s="239" t="s">
        <v>510</v>
      </c>
      <c r="D1596" s="239">
        <v>15000321</v>
      </c>
      <c r="E1596" s="239" t="s">
        <v>404</v>
      </c>
      <c r="F1596" s="240">
        <v>1440</v>
      </c>
      <c r="G1596" s="239" t="s">
        <v>511</v>
      </c>
      <c r="H1596" s="239" t="s">
        <v>512</v>
      </c>
      <c r="I1596" s="239" t="s">
        <v>513</v>
      </c>
      <c r="J1596" s="239" t="s">
        <v>823</v>
      </c>
      <c r="K1596" s="241">
        <f t="shared" si="24"/>
        <v>21.64516129032258</v>
      </c>
      <c r="L1596" s="242">
        <v>46206</v>
      </c>
    </row>
    <row r="1597" spans="2:12" x14ac:dyDescent="0.3">
      <c r="B1597" s="238" t="s">
        <v>443</v>
      </c>
      <c r="C1597" s="239" t="s">
        <v>510</v>
      </c>
      <c r="D1597" s="239">
        <v>15000151</v>
      </c>
      <c r="E1597" s="239" t="s">
        <v>402</v>
      </c>
      <c r="F1597" s="240">
        <v>1440</v>
      </c>
      <c r="G1597" s="239" t="s">
        <v>511</v>
      </c>
      <c r="H1597" s="239" t="s">
        <v>512</v>
      </c>
      <c r="I1597" s="239" t="s">
        <v>513</v>
      </c>
      <c r="J1597" s="239" t="s">
        <v>758</v>
      </c>
      <c r="K1597" s="241">
        <f t="shared" si="24"/>
        <v>20.129032258064516</v>
      </c>
      <c r="L1597" s="242">
        <v>46159</v>
      </c>
    </row>
    <row r="1598" spans="2:12" x14ac:dyDescent="0.3">
      <c r="B1598" s="238" t="s">
        <v>443</v>
      </c>
      <c r="C1598" s="239" t="s">
        <v>510</v>
      </c>
      <c r="D1598" s="239">
        <v>15000125</v>
      </c>
      <c r="E1598" s="239" t="s">
        <v>378</v>
      </c>
      <c r="F1598" s="240">
        <v>300</v>
      </c>
      <c r="G1598" s="239" t="s">
        <v>511</v>
      </c>
      <c r="H1598" s="239" t="s">
        <v>512</v>
      </c>
      <c r="I1598" s="239" t="s">
        <v>513</v>
      </c>
      <c r="J1598" s="239" t="s">
        <v>705</v>
      </c>
      <c r="K1598" s="241">
        <f t="shared" si="24"/>
        <v>20.806451612903224</v>
      </c>
      <c r="L1598" s="242">
        <v>46180</v>
      </c>
    </row>
    <row r="1599" spans="2:12" x14ac:dyDescent="0.3">
      <c r="B1599" s="238" t="s">
        <v>462</v>
      </c>
      <c r="C1599" s="239" t="s">
        <v>510</v>
      </c>
      <c r="D1599" s="239">
        <v>15000034</v>
      </c>
      <c r="E1599" s="239" t="s">
        <v>466</v>
      </c>
      <c r="F1599" s="240">
        <v>1650</v>
      </c>
      <c r="G1599" s="239" t="s">
        <v>511</v>
      </c>
      <c r="H1599" s="239" t="s">
        <v>512</v>
      </c>
      <c r="I1599" s="239" t="s">
        <v>513</v>
      </c>
      <c r="J1599" s="239" t="s">
        <v>851</v>
      </c>
      <c r="K1599" s="241">
        <f t="shared" si="24"/>
        <v>21.806451612903224</v>
      </c>
      <c r="L1599" s="242">
        <v>46211</v>
      </c>
    </row>
    <row r="1600" spans="2:12" x14ac:dyDescent="0.3">
      <c r="B1600" s="238" t="s">
        <v>462</v>
      </c>
      <c r="C1600" s="239" t="s">
        <v>510</v>
      </c>
      <c r="D1600" s="239">
        <v>15000003</v>
      </c>
      <c r="E1600" s="239" t="s">
        <v>469</v>
      </c>
      <c r="F1600" s="240">
        <v>12600</v>
      </c>
      <c r="G1600" s="239" t="s">
        <v>511</v>
      </c>
      <c r="H1600" s="239" t="s">
        <v>512</v>
      </c>
      <c r="I1600" s="239" t="s">
        <v>513</v>
      </c>
      <c r="J1600" s="239" t="s">
        <v>800</v>
      </c>
      <c r="K1600" s="241">
        <f t="shared" si="24"/>
        <v>21.838709677419356</v>
      </c>
      <c r="L1600" s="242">
        <v>46212</v>
      </c>
    </row>
    <row r="1601" spans="2:12" x14ac:dyDescent="0.3">
      <c r="B1601" s="238" t="s">
        <v>443</v>
      </c>
      <c r="C1601" s="239" t="s">
        <v>510</v>
      </c>
      <c r="D1601" s="239">
        <v>15000125</v>
      </c>
      <c r="E1601" s="239" t="s">
        <v>378</v>
      </c>
      <c r="F1601" s="240">
        <v>2250</v>
      </c>
      <c r="G1601" s="239" t="s">
        <v>511</v>
      </c>
      <c r="H1601" s="239" t="s">
        <v>512</v>
      </c>
      <c r="I1601" s="239" t="s">
        <v>513</v>
      </c>
      <c r="J1601" s="239" t="s">
        <v>705</v>
      </c>
      <c r="K1601" s="241">
        <f t="shared" si="24"/>
        <v>20.806451612903224</v>
      </c>
      <c r="L1601" s="242">
        <v>46180</v>
      </c>
    </row>
    <row r="1602" spans="2:12" x14ac:dyDescent="0.3">
      <c r="B1602" s="238" t="s">
        <v>443</v>
      </c>
      <c r="C1602" s="239" t="s">
        <v>510</v>
      </c>
      <c r="D1602" s="239">
        <v>15000135</v>
      </c>
      <c r="E1602" s="239" t="s">
        <v>340</v>
      </c>
      <c r="F1602" s="240">
        <v>8400</v>
      </c>
      <c r="G1602" s="239" t="s">
        <v>511</v>
      </c>
      <c r="H1602" s="239" t="s">
        <v>512</v>
      </c>
      <c r="I1602" s="239" t="s">
        <v>513</v>
      </c>
      <c r="J1602" s="239" t="s">
        <v>827</v>
      </c>
      <c r="K1602" s="241">
        <f t="shared" si="24"/>
        <v>21.225806451612904</v>
      </c>
      <c r="L1602" s="242">
        <v>46193</v>
      </c>
    </row>
    <row r="1603" spans="2:12" x14ac:dyDescent="0.3">
      <c r="B1603" s="238" t="s">
        <v>443</v>
      </c>
      <c r="C1603" s="239" t="s">
        <v>510</v>
      </c>
      <c r="D1603" s="239">
        <v>15000068</v>
      </c>
      <c r="E1603" s="239" t="s">
        <v>306</v>
      </c>
      <c r="F1603" s="240">
        <v>2250</v>
      </c>
      <c r="G1603" s="239" t="s">
        <v>511</v>
      </c>
      <c r="H1603" s="239" t="s">
        <v>512</v>
      </c>
      <c r="I1603" s="239" t="s">
        <v>513</v>
      </c>
      <c r="J1603" s="239" t="s">
        <v>783</v>
      </c>
      <c r="K1603" s="241">
        <f t="shared" si="24"/>
        <v>20.06451612903226</v>
      </c>
      <c r="L1603" s="242">
        <v>46157</v>
      </c>
    </row>
    <row r="1604" spans="2:12" x14ac:dyDescent="0.3">
      <c r="B1604" s="238" t="s">
        <v>443</v>
      </c>
      <c r="C1604" s="239" t="s">
        <v>510</v>
      </c>
      <c r="D1604" s="239">
        <v>15000321</v>
      </c>
      <c r="E1604" s="239" t="s">
        <v>404</v>
      </c>
      <c r="F1604" s="240">
        <v>1440</v>
      </c>
      <c r="G1604" s="239" t="s">
        <v>511</v>
      </c>
      <c r="H1604" s="239" t="s">
        <v>512</v>
      </c>
      <c r="I1604" s="239" t="s">
        <v>513</v>
      </c>
      <c r="J1604" s="239" t="s">
        <v>780</v>
      </c>
      <c r="K1604" s="241">
        <f t="shared" ref="K1604:K1667" si="25">(L1604-$L$1)/31</f>
        <v>22.129032258064516</v>
      </c>
      <c r="L1604" s="242">
        <v>46221</v>
      </c>
    </row>
    <row r="1605" spans="2:12" x14ac:dyDescent="0.3">
      <c r="B1605" s="238" t="s">
        <v>443</v>
      </c>
      <c r="C1605" s="239" t="s">
        <v>510</v>
      </c>
      <c r="D1605" s="239">
        <v>15000089</v>
      </c>
      <c r="E1605" s="239" t="s">
        <v>357</v>
      </c>
      <c r="F1605" s="240">
        <v>3000</v>
      </c>
      <c r="G1605" s="239" t="s">
        <v>511</v>
      </c>
      <c r="H1605" s="239" t="s">
        <v>512</v>
      </c>
      <c r="I1605" s="239" t="s">
        <v>513</v>
      </c>
      <c r="J1605" s="239" t="s">
        <v>839</v>
      </c>
      <c r="K1605" s="241">
        <f t="shared" si="25"/>
        <v>21.387096774193548</v>
      </c>
      <c r="L1605" s="242">
        <v>46198</v>
      </c>
    </row>
    <row r="1606" spans="2:12" x14ac:dyDescent="0.3">
      <c r="B1606" s="238" t="s">
        <v>443</v>
      </c>
      <c r="C1606" s="239" t="s">
        <v>510</v>
      </c>
      <c r="D1606" s="239">
        <v>15000090</v>
      </c>
      <c r="E1606" s="239" t="s">
        <v>338</v>
      </c>
      <c r="F1606" s="240">
        <v>1800</v>
      </c>
      <c r="G1606" s="239" t="s">
        <v>511</v>
      </c>
      <c r="H1606" s="239" t="s">
        <v>512</v>
      </c>
      <c r="I1606" s="239" t="s">
        <v>513</v>
      </c>
      <c r="J1606" s="239" t="s">
        <v>734</v>
      </c>
      <c r="K1606" s="241">
        <f t="shared" si="25"/>
        <v>20.70967741935484</v>
      </c>
      <c r="L1606" s="242">
        <v>46177</v>
      </c>
    </row>
    <row r="1607" spans="2:12" x14ac:dyDescent="0.3">
      <c r="B1607" s="238" t="s">
        <v>443</v>
      </c>
      <c r="C1607" s="239" t="s">
        <v>510</v>
      </c>
      <c r="D1607" s="239">
        <v>15000426</v>
      </c>
      <c r="E1607" s="239" t="s">
        <v>424</v>
      </c>
      <c r="F1607" s="240">
        <v>3000</v>
      </c>
      <c r="G1607" s="239" t="s">
        <v>511</v>
      </c>
      <c r="H1607" s="239" t="s">
        <v>512</v>
      </c>
      <c r="I1607" s="239" t="s">
        <v>513</v>
      </c>
      <c r="J1607" s="239" t="s">
        <v>685</v>
      </c>
      <c r="K1607" s="241">
        <f t="shared" si="25"/>
        <v>21.419354838709676</v>
      </c>
      <c r="L1607" s="242">
        <v>46199</v>
      </c>
    </row>
    <row r="1608" spans="2:12" x14ac:dyDescent="0.3">
      <c r="B1608" s="238" t="s">
        <v>462</v>
      </c>
      <c r="C1608" s="239" t="s">
        <v>510</v>
      </c>
      <c r="D1608" s="239">
        <v>15000013</v>
      </c>
      <c r="E1608" s="239" t="s">
        <v>480</v>
      </c>
      <c r="F1608" s="240">
        <v>3000</v>
      </c>
      <c r="G1608" s="239" t="s">
        <v>511</v>
      </c>
      <c r="H1608" s="239" t="s">
        <v>512</v>
      </c>
      <c r="I1608" s="239" t="s">
        <v>513</v>
      </c>
      <c r="J1608" s="239" t="s">
        <v>782</v>
      </c>
      <c r="K1608" s="241">
        <f t="shared" si="25"/>
        <v>21.838709677419356</v>
      </c>
      <c r="L1608" s="242">
        <v>46212</v>
      </c>
    </row>
    <row r="1609" spans="2:12" x14ac:dyDescent="0.3">
      <c r="B1609" s="238" t="s">
        <v>462</v>
      </c>
      <c r="C1609" s="239" t="s">
        <v>510</v>
      </c>
      <c r="D1609" s="239">
        <v>15000039</v>
      </c>
      <c r="E1609" s="239" t="s">
        <v>473</v>
      </c>
      <c r="F1609" s="240">
        <v>24000</v>
      </c>
      <c r="G1609" s="239" t="s">
        <v>511</v>
      </c>
      <c r="H1609" s="239" t="s">
        <v>512</v>
      </c>
      <c r="I1609" s="239" t="s">
        <v>513</v>
      </c>
      <c r="J1609" s="239" t="s">
        <v>854</v>
      </c>
      <c r="K1609" s="241">
        <f t="shared" si="25"/>
        <v>21.93548387096774</v>
      </c>
      <c r="L1609" s="242">
        <v>46215</v>
      </c>
    </row>
    <row r="1610" spans="2:12" x14ac:dyDescent="0.3">
      <c r="B1610" s="238" t="s">
        <v>443</v>
      </c>
      <c r="C1610" s="239" t="s">
        <v>510</v>
      </c>
      <c r="D1610" s="239">
        <v>15000143</v>
      </c>
      <c r="E1610" s="239" t="s">
        <v>152</v>
      </c>
      <c r="F1610" s="240">
        <v>2250</v>
      </c>
      <c r="G1610" s="239" t="s">
        <v>511</v>
      </c>
      <c r="H1610" s="239" t="s">
        <v>512</v>
      </c>
      <c r="I1610" s="239" t="s">
        <v>513</v>
      </c>
      <c r="J1610" s="239" t="s">
        <v>674</v>
      </c>
      <c r="K1610" s="241">
        <f t="shared" si="25"/>
        <v>20.06451612903226</v>
      </c>
      <c r="L1610" s="242">
        <v>46157</v>
      </c>
    </row>
    <row r="1611" spans="2:12" x14ac:dyDescent="0.3">
      <c r="B1611" s="238" t="s">
        <v>443</v>
      </c>
      <c r="C1611" s="239" t="s">
        <v>510</v>
      </c>
      <c r="D1611" s="239">
        <v>15000084</v>
      </c>
      <c r="E1611" s="239" t="s">
        <v>325</v>
      </c>
      <c r="F1611" s="240">
        <v>960</v>
      </c>
      <c r="G1611" s="239" t="s">
        <v>511</v>
      </c>
      <c r="H1611" s="239" t="s">
        <v>512</v>
      </c>
      <c r="I1611" s="239" t="s">
        <v>513</v>
      </c>
      <c r="J1611" s="239" t="s">
        <v>812</v>
      </c>
      <c r="K1611" s="241">
        <f t="shared" si="25"/>
        <v>22.483870967741936</v>
      </c>
      <c r="L1611" s="242">
        <v>46232</v>
      </c>
    </row>
    <row r="1612" spans="2:12" x14ac:dyDescent="0.3">
      <c r="B1612" s="238" t="s">
        <v>462</v>
      </c>
      <c r="C1612" s="239" t="s">
        <v>510</v>
      </c>
      <c r="D1612" s="239">
        <v>15000011</v>
      </c>
      <c r="E1612" s="239" t="s">
        <v>477</v>
      </c>
      <c r="F1612" s="240">
        <v>4000</v>
      </c>
      <c r="G1612" s="239" t="s">
        <v>511</v>
      </c>
      <c r="H1612" s="239" t="s">
        <v>512</v>
      </c>
      <c r="I1612" s="239" t="s">
        <v>513</v>
      </c>
      <c r="J1612" s="239" t="s">
        <v>814</v>
      </c>
      <c r="K1612" s="241">
        <f t="shared" si="25"/>
        <v>19.161290322580644</v>
      </c>
      <c r="L1612" s="242">
        <v>46129</v>
      </c>
    </row>
    <row r="1613" spans="2:12" x14ac:dyDescent="0.3">
      <c r="B1613" s="238" t="s">
        <v>443</v>
      </c>
      <c r="C1613" s="239" t="s">
        <v>510</v>
      </c>
      <c r="D1613" s="239">
        <v>15000135</v>
      </c>
      <c r="E1613" s="239" t="s">
        <v>340</v>
      </c>
      <c r="F1613" s="240">
        <v>8400</v>
      </c>
      <c r="G1613" s="239" t="s">
        <v>511</v>
      </c>
      <c r="H1613" s="239" t="s">
        <v>512</v>
      </c>
      <c r="I1613" s="239" t="s">
        <v>513</v>
      </c>
      <c r="J1613" s="239" t="s">
        <v>827</v>
      </c>
      <c r="K1613" s="241">
        <f t="shared" si="25"/>
        <v>21.225806451612904</v>
      </c>
      <c r="L1613" s="242">
        <v>46193</v>
      </c>
    </row>
    <row r="1614" spans="2:12" x14ac:dyDescent="0.3">
      <c r="B1614" s="238" t="s">
        <v>443</v>
      </c>
      <c r="C1614" s="239" t="s">
        <v>510</v>
      </c>
      <c r="D1614" s="239">
        <v>15000086</v>
      </c>
      <c r="E1614" s="239" t="s">
        <v>333</v>
      </c>
      <c r="F1614" s="240">
        <v>2250</v>
      </c>
      <c r="G1614" s="239" t="s">
        <v>511</v>
      </c>
      <c r="H1614" s="239" t="s">
        <v>512</v>
      </c>
      <c r="I1614" s="239" t="s">
        <v>513</v>
      </c>
      <c r="J1614" s="239" t="s">
        <v>678</v>
      </c>
      <c r="K1614" s="241">
        <f t="shared" si="25"/>
        <v>19.64516129032258</v>
      </c>
      <c r="L1614" s="242">
        <v>46144</v>
      </c>
    </row>
    <row r="1615" spans="2:12" x14ac:dyDescent="0.3">
      <c r="B1615" s="238" t="s">
        <v>443</v>
      </c>
      <c r="C1615" s="239" t="s">
        <v>510</v>
      </c>
      <c r="D1615" s="239">
        <v>15000091</v>
      </c>
      <c r="E1615" s="239" t="s">
        <v>454</v>
      </c>
      <c r="F1615" s="240">
        <v>2160</v>
      </c>
      <c r="G1615" s="239" t="s">
        <v>511</v>
      </c>
      <c r="H1615" s="239" t="s">
        <v>512</v>
      </c>
      <c r="I1615" s="239" t="s">
        <v>513</v>
      </c>
      <c r="J1615" s="239" t="s">
        <v>695</v>
      </c>
      <c r="K1615" s="241">
        <f t="shared" si="25"/>
        <v>16.967741935483872</v>
      </c>
      <c r="L1615" s="242">
        <v>46061</v>
      </c>
    </row>
    <row r="1616" spans="2:12" x14ac:dyDescent="0.3">
      <c r="B1616" s="238" t="s">
        <v>443</v>
      </c>
      <c r="C1616" s="239" t="s">
        <v>510</v>
      </c>
      <c r="D1616" s="239">
        <v>15000117</v>
      </c>
      <c r="E1616" s="239" t="s">
        <v>311</v>
      </c>
      <c r="F1616" s="240">
        <v>1600</v>
      </c>
      <c r="G1616" s="239" t="s">
        <v>511</v>
      </c>
      <c r="H1616" s="239" t="s">
        <v>512</v>
      </c>
      <c r="I1616" s="239" t="s">
        <v>513</v>
      </c>
      <c r="J1616" s="239" t="s">
        <v>703</v>
      </c>
      <c r="K1616" s="241">
        <f t="shared" si="25"/>
        <v>22.032258064516128</v>
      </c>
      <c r="L1616" s="242">
        <v>46218</v>
      </c>
    </row>
    <row r="1617" spans="2:12" x14ac:dyDescent="0.3">
      <c r="B1617" s="238" t="s">
        <v>443</v>
      </c>
      <c r="C1617" s="239" t="s">
        <v>510</v>
      </c>
      <c r="D1617" s="239">
        <v>15000125</v>
      </c>
      <c r="E1617" s="239" t="s">
        <v>378</v>
      </c>
      <c r="F1617" s="240">
        <v>2250</v>
      </c>
      <c r="G1617" s="239" t="s">
        <v>511</v>
      </c>
      <c r="H1617" s="239" t="s">
        <v>512</v>
      </c>
      <c r="I1617" s="239" t="s">
        <v>513</v>
      </c>
      <c r="J1617" s="239" t="s">
        <v>705</v>
      </c>
      <c r="K1617" s="241">
        <f t="shared" si="25"/>
        <v>20.806451612903224</v>
      </c>
      <c r="L1617" s="242">
        <v>46180</v>
      </c>
    </row>
    <row r="1618" spans="2:12" x14ac:dyDescent="0.3">
      <c r="B1618" s="238" t="s">
        <v>462</v>
      </c>
      <c r="C1618" s="239" t="s">
        <v>510</v>
      </c>
      <c r="D1618" s="239">
        <v>15000021</v>
      </c>
      <c r="E1618" s="239" t="s">
        <v>484</v>
      </c>
      <c r="F1618" s="240">
        <v>3000</v>
      </c>
      <c r="G1618" s="239" t="s">
        <v>511</v>
      </c>
      <c r="H1618" s="239" t="s">
        <v>512</v>
      </c>
      <c r="I1618" s="239" t="s">
        <v>513</v>
      </c>
      <c r="J1618" s="239" t="s">
        <v>805</v>
      </c>
      <c r="K1618" s="241">
        <f t="shared" si="25"/>
        <v>20.677419354838708</v>
      </c>
      <c r="L1618" s="242">
        <v>46176</v>
      </c>
    </row>
    <row r="1619" spans="2:12" x14ac:dyDescent="0.3">
      <c r="B1619" s="238" t="s">
        <v>443</v>
      </c>
      <c r="C1619" s="239" t="s">
        <v>510</v>
      </c>
      <c r="D1619" s="239">
        <v>15000321</v>
      </c>
      <c r="E1619" s="239" t="s">
        <v>404</v>
      </c>
      <c r="F1619" s="240">
        <v>1440</v>
      </c>
      <c r="G1619" s="239" t="s">
        <v>511</v>
      </c>
      <c r="H1619" s="239" t="s">
        <v>512</v>
      </c>
      <c r="I1619" s="239" t="s">
        <v>513</v>
      </c>
      <c r="J1619" s="239" t="s">
        <v>841</v>
      </c>
      <c r="K1619" s="241">
        <f t="shared" si="25"/>
        <v>21.64516129032258</v>
      </c>
      <c r="L1619" s="242">
        <v>46206</v>
      </c>
    </row>
    <row r="1620" spans="2:12" x14ac:dyDescent="0.3">
      <c r="B1620" s="238" t="s">
        <v>443</v>
      </c>
      <c r="C1620" s="239" t="s">
        <v>510</v>
      </c>
      <c r="D1620" s="239">
        <v>15000100</v>
      </c>
      <c r="E1620" s="239" t="s">
        <v>352</v>
      </c>
      <c r="F1620" s="240">
        <v>2400</v>
      </c>
      <c r="G1620" s="239" t="s">
        <v>511</v>
      </c>
      <c r="H1620" s="239" t="s">
        <v>512</v>
      </c>
      <c r="I1620" s="239" t="s">
        <v>513</v>
      </c>
      <c r="J1620" s="239" t="s">
        <v>767</v>
      </c>
      <c r="K1620" s="241">
        <f t="shared" si="25"/>
        <v>21.70967741935484</v>
      </c>
      <c r="L1620" s="242">
        <v>46208</v>
      </c>
    </row>
    <row r="1621" spans="2:12" x14ac:dyDescent="0.3">
      <c r="B1621" s="238" t="s">
        <v>443</v>
      </c>
      <c r="C1621" s="239" t="s">
        <v>510</v>
      </c>
      <c r="D1621" s="239">
        <v>15000094</v>
      </c>
      <c r="E1621" s="239" t="s">
        <v>345</v>
      </c>
      <c r="F1621" s="240">
        <v>11520</v>
      </c>
      <c r="G1621" s="239" t="s">
        <v>511</v>
      </c>
      <c r="H1621" s="239" t="s">
        <v>512</v>
      </c>
      <c r="I1621" s="239" t="s">
        <v>513</v>
      </c>
      <c r="J1621" s="239" t="s">
        <v>677</v>
      </c>
      <c r="K1621" s="241">
        <f t="shared" si="25"/>
        <v>22.35483870967742</v>
      </c>
      <c r="L1621" s="242">
        <v>46228</v>
      </c>
    </row>
    <row r="1622" spans="2:12" x14ac:dyDescent="0.3">
      <c r="B1622" s="238" t="s">
        <v>462</v>
      </c>
      <c r="C1622" s="239" t="s">
        <v>510</v>
      </c>
      <c r="D1622" s="239">
        <v>15000011</v>
      </c>
      <c r="E1622" s="239" t="s">
        <v>477</v>
      </c>
      <c r="F1622" s="240">
        <v>4000</v>
      </c>
      <c r="G1622" s="239" t="s">
        <v>511</v>
      </c>
      <c r="H1622" s="239" t="s">
        <v>512</v>
      </c>
      <c r="I1622" s="239" t="s">
        <v>513</v>
      </c>
      <c r="J1622" s="239" t="s">
        <v>745</v>
      </c>
      <c r="K1622" s="241">
        <f t="shared" si="25"/>
        <v>17.35483870967742</v>
      </c>
      <c r="L1622" s="242">
        <v>46073</v>
      </c>
    </row>
    <row r="1623" spans="2:12" x14ac:dyDescent="0.3">
      <c r="B1623" s="238" t="s">
        <v>462</v>
      </c>
      <c r="C1623" s="239" t="s">
        <v>510</v>
      </c>
      <c r="D1623" s="239">
        <v>15000035</v>
      </c>
      <c r="E1623" s="239" t="s">
        <v>482</v>
      </c>
      <c r="F1623" s="240">
        <v>12000</v>
      </c>
      <c r="G1623" s="239" t="s">
        <v>511</v>
      </c>
      <c r="H1623" s="239" t="s">
        <v>512</v>
      </c>
      <c r="I1623" s="239" t="s">
        <v>513</v>
      </c>
      <c r="J1623" s="239" t="s">
        <v>761</v>
      </c>
      <c r="K1623" s="241">
        <f t="shared" si="25"/>
        <v>22.06451612903226</v>
      </c>
      <c r="L1623" s="242">
        <v>46219</v>
      </c>
    </row>
    <row r="1624" spans="2:12" x14ac:dyDescent="0.3">
      <c r="B1624" s="238" t="s">
        <v>462</v>
      </c>
      <c r="C1624" s="239" t="s">
        <v>510</v>
      </c>
      <c r="D1624" s="239">
        <v>15000021</v>
      </c>
      <c r="E1624" s="239" t="s">
        <v>484</v>
      </c>
      <c r="F1624" s="240">
        <v>3000</v>
      </c>
      <c r="G1624" s="239" t="s">
        <v>511</v>
      </c>
      <c r="H1624" s="239" t="s">
        <v>512</v>
      </c>
      <c r="I1624" s="239" t="s">
        <v>513</v>
      </c>
      <c r="J1624" s="239" t="s">
        <v>801</v>
      </c>
      <c r="K1624" s="241">
        <f t="shared" si="25"/>
        <v>21.64516129032258</v>
      </c>
      <c r="L1624" s="242">
        <v>46206</v>
      </c>
    </row>
    <row r="1625" spans="2:12" x14ac:dyDescent="0.3">
      <c r="B1625" s="238" t="s">
        <v>443</v>
      </c>
      <c r="C1625" s="239" t="s">
        <v>510</v>
      </c>
      <c r="D1625" s="239">
        <v>15000093</v>
      </c>
      <c r="E1625" s="239" t="s">
        <v>341</v>
      </c>
      <c r="F1625" s="240">
        <v>4000</v>
      </c>
      <c r="G1625" s="239" t="s">
        <v>511</v>
      </c>
      <c r="H1625" s="239" t="s">
        <v>512</v>
      </c>
      <c r="I1625" s="239" t="s">
        <v>513</v>
      </c>
      <c r="J1625" s="239" t="s">
        <v>799</v>
      </c>
      <c r="K1625" s="241">
        <f t="shared" si="25"/>
        <v>22.096774193548388</v>
      </c>
      <c r="L1625" s="242">
        <v>46220</v>
      </c>
    </row>
    <row r="1626" spans="2:12" x14ac:dyDescent="0.3">
      <c r="B1626" s="238" t="s">
        <v>443</v>
      </c>
      <c r="C1626" s="239" t="s">
        <v>510</v>
      </c>
      <c r="D1626" s="239">
        <v>15000125</v>
      </c>
      <c r="E1626" s="239" t="s">
        <v>378</v>
      </c>
      <c r="F1626" s="240">
        <v>2250</v>
      </c>
      <c r="G1626" s="239" t="s">
        <v>511</v>
      </c>
      <c r="H1626" s="239" t="s">
        <v>512</v>
      </c>
      <c r="I1626" s="239" t="s">
        <v>513</v>
      </c>
      <c r="J1626" s="239" t="s">
        <v>705</v>
      </c>
      <c r="K1626" s="241">
        <f t="shared" si="25"/>
        <v>20.806451612903224</v>
      </c>
      <c r="L1626" s="242">
        <v>46180</v>
      </c>
    </row>
    <row r="1627" spans="2:12" x14ac:dyDescent="0.3">
      <c r="B1627" s="238" t="s">
        <v>462</v>
      </c>
      <c r="C1627" s="239" t="s">
        <v>592</v>
      </c>
      <c r="D1627" s="239">
        <v>15000051</v>
      </c>
      <c r="E1627" s="239" t="s">
        <v>468</v>
      </c>
      <c r="F1627" s="240">
        <v>160</v>
      </c>
      <c r="G1627" s="239" t="s">
        <v>511</v>
      </c>
      <c r="H1627" s="239" t="s">
        <v>512</v>
      </c>
      <c r="I1627" s="239" t="s">
        <v>513</v>
      </c>
      <c r="J1627" s="239" t="s">
        <v>855</v>
      </c>
      <c r="K1627" s="241">
        <f t="shared" si="25"/>
        <v>22.35483870967742</v>
      </c>
      <c r="L1627" s="242">
        <v>46228</v>
      </c>
    </row>
    <row r="1628" spans="2:12" x14ac:dyDescent="0.3">
      <c r="B1628" s="238" t="s">
        <v>462</v>
      </c>
      <c r="C1628" s="239" t="s">
        <v>592</v>
      </c>
      <c r="D1628" s="239">
        <v>15000051</v>
      </c>
      <c r="E1628" s="239" t="s">
        <v>468</v>
      </c>
      <c r="F1628" s="240">
        <v>130</v>
      </c>
      <c r="G1628" s="239" t="s">
        <v>511</v>
      </c>
      <c r="H1628" s="239" t="s">
        <v>512</v>
      </c>
      <c r="I1628" s="239" t="s">
        <v>513</v>
      </c>
      <c r="J1628" s="239" t="s">
        <v>855</v>
      </c>
      <c r="K1628" s="241">
        <f t="shared" si="25"/>
        <v>22.35483870967742</v>
      </c>
      <c r="L1628" s="242">
        <v>46228</v>
      </c>
    </row>
    <row r="1629" spans="2:12" x14ac:dyDescent="0.3">
      <c r="B1629" s="238" t="s">
        <v>443</v>
      </c>
      <c r="C1629" s="239" t="s">
        <v>510</v>
      </c>
      <c r="D1629" s="239">
        <v>15000084</v>
      </c>
      <c r="E1629" s="239" t="s">
        <v>325</v>
      </c>
      <c r="F1629" s="240">
        <v>960</v>
      </c>
      <c r="G1629" s="239" t="s">
        <v>511</v>
      </c>
      <c r="H1629" s="239" t="s">
        <v>512</v>
      </c>
      <c r="I1629" s="239" t="s">
        <v>513</v>
      </c>
      <c r="J1629" s="239" t="s">
        <v>812</v>
      </c>
      <c r="K1629" s="241">
        <f t="shared" si="25"/>
        <v>22.483870967741936</v>
      </c>
      <c r="L1629" s="242">
        <v>46232</v>
      </c>
    </row>
    <row r="1630" spans="2:12" x14ac:dyDescent="0.3">
      <c r="B1630" s="238" t="s">
        <v>443</v>
      </c>
      <c r="C1630" s="239" t="s">
        <v>510</v>
      </c>
      <c r="D1630" s="239">
        <v>15000089</v>
      </c>
      <c r="E1630" s="239" t="s">
        <v>357</v>
      </c>
      <c r="F1630" s="240">
        <v>3000</v>
      </c>
      <c r="G1630" s="239" t="s">
        <v>511</v>
      </c>
      <c r="H1630" s="239" t="s">
        <v>512</v>
      </c>
      <c r="I1630" s="239" t="s">
        <v>513</v>
      </c>
      <c r="J1630" s="239" t="s">
        <v>839</v>
      </c>
      <c r="K1630" s="241">
        <f t="shared" si="25"/>
        <v>21.387096774193548</v>
      </c>
      <c r="L1630" s="242">
        <v>46198</v>
      </c>
    </row>
    <row r="1631" spans="2:12" x14ac:dyDescent="0.3">
      <c r="B1631" s="238" t="s">
        <v>443</v>
      </c>
      <c r="C1631" s="239" t="s">
        <v>510</v>
      </c>
      <c r="D1631" s="239">
        <v>15000426</v>
      </c>
      <c r="E1631" s="239" t="s">
        <v>424</v>
      </c>
      <c r="F1631" s="240">
        <v>3000</v>
      </c>
      <c r="G1631" s="239" t="s">
        <v>511</v>
      </c>
      <c r="H1631" s="239" t="s">
        <v>512</v>
      </c>
      <c r="I1631" s="239" t="s">
        <v>513</v>
      </c>
      <c r="J1631" s="239" t="s">
        <v>685</v>
      </c>
      <c r="K1631" s="241">
        <f t="shared" si="25"/>
        <v>21.419354838709676</v>
      </c>
      <c r="L1631" s="242">
        <v>46199</v>
      </c>
    </row>
    <row r="1632" spans="2:12" x14ac:dyDescent="0.3">
      <c r="B1632" s="238" t="s">
        <v>443</v>
      </c>
      <c r="C1632" s="239" t="s">
        <v>510</v>
      </c>
      <c r="D1632" s="239">
        <v>15000426</v>
      </c>
      <c r="E1632" s="239" t="s">
        <v>424</v>
      </c>
      <c r="F1632" s="240">
        <v>3000</v>
      </c>
      <c r="G1632" s="239" t="s">
        <v>511</v>
      </c>
      <c r="H1632" s="239" t="s">
        <v>512</v>
      </c>
      <c r="I1632" s="239" t="s">
        <v>513</v>
      </c>
      <c r="J1632" s="239" t="s">
        <v>685</v>
      </c>
      <c r="K1632" s="241">
        <f t="shared" si="25"/>
        <v>21.419354838709676</v>
      </c>
      <c r="L1632" s="242">
        <v>46199</v>
      </c>
    </row>
    <row r="1633" spans="2:12" x14ac:dyDescent="0.3">
      <c r="B1633" s="238" t="s">
        <v>462</v>
      </c>
      <c r="C1633" s="239" t="s">
        <v>510</v>
      </c>
      <c r="D1633" s="239">
        <v>15000425</v>
      </c>
      <c r="E1633" s="239" t="s">
        <v>494</v>
      </c>
      <c r="F1633" s="240">
        <v>6400</v>
      </c>
      <c r="G1633" s="239" t="s">
        <v>511</v>
      </c>
      <c r="H1633" s="239" t="s">
        <v>512</v>
      </c>
      <c r="I1633" s="239" t="s">
        <v>513</v>
      </c>
      <c r="J1633" s="239" t="s">
        <v>822</v>
      </c>
      <c r="K1633" s="241">
        <f t="shared" si="25"/>
        <v>13.290322580645162</v>
      </c>
      <c r="L1633" s="242">
        <v>45947</v>
      </c>
    </row>
    <row r="1634" spans="2:12" x14ac:dyDescent="0.3">
      <c r="B1634" s="238" t="s">
        <v>443</v>
      </c>
      <c r="C1634" s="239" t="s">
        <v>510</v>
      </c>
      <c r="D1634" s="239">
        <v>15000090</v>
      </c>
      <c r="E1634" s="239" t="s">
        <v>338</v>
      </c>
      <c r="F1634" s="240">
        <v>1800</v>
      </c>
      <c r="G1634" s="239" t="s">
        <v>511</v>
      </c>
      <c r="H1634" s="239" t="s">
        <v>512</v>
      </c>
      <c r="I1634" s="239" t="s">
        <v>513</v>
      </c>
      <c r="J1634" s="239" t="s">
        <v>846</v>
      </c>
      <c r="K1634" s="241">
        <f t="shared" si="25"/>
        <v>21.64516129032258</v>
      </c>
      <c r="L1634" s="242">
        <v>46206</v>
      </c>
    </row>
    <row r="1635" spans="2:12" x14ac:dyDescent="0.3">
      <c r="B1635" s="238" t="s">
        <v>462</v>
      </c>
      <c r="C1635" s="239" t="s">
        <v>592</v>
      </c>
      <c r="D1635" s="239">
        <v>15000037</v>
      </c>
      <c r="E1635" s="239" t="s">
        <v>465</v>
      </c>
      <c r="F1635" s="240">
        <v>2000</v>
      </c>
      <c r="G1635" s="239" t="s">
        <v>511</v>
      </c>
      <c r="H1635" s="239" t="s">
        <v>512</v>
      </c>
      <c r="I1635" s="239" t="s">
        <v>513</v>
      </c>
      <c r="J1635" s="239" t="s">
        <v>773</v>
      </c>
      <c r="K1635" s="241">
        <f t="shared" si="25"/>
        <v>22.29032258064516</v>
      </c>
      <c r="L1635" s="242">
        <v>46226</v>
      </c>
    </row>
    <row r="1636" spans="2:12" x14ac:dyDescent="0.3">
      <c r="B1636" s="238" t="s">
        <v>462</v>
      </c>
      <c r="C1636" s="239" t="s">
        <v>592</v>
      </c>
      <c r="D1636" s="239">
        <v>15000037</v>
      </c>
      <c r="E1636" s="239" t="s">
        <v>465</v>
      </c>
      <c r="F1636" s="240">
        <v>3000</v>
      </c>
      <c r="G1636" s="239" t="s">
        <v>511</v>
      </c>
      <c r="H1636" s="239" t="s">
        <v>512</v>
      </c>
      <c r="I1636" s="239" t="s">
        <v>513</v>
      </c>
      <c r="J1636" s="239" t="s">
        <v>773</v>
      </c>
      <c r="K1636" s="241">
        <f t="shared" si="25"/>
        <v>22.29032258064516</v>
      </c>
      <c r="L1636" s="242">
        <v>46226</v>
      </c>
    </row>
    <row r="1637" spans="2:12" x14ac:dyDescent="0.3">
      <c r="B1637" s="238" t="s">
        <v>443</v>
      </c>
      <c r="C1637" s="239" t="s">
        <v>510</v>
      </c>
      <c r="D1637" s="239">
        <v>15000084</v>
      </c>
      <c r="E1637" s="239" t="s">
        <v>325</v>
      </c>
      <c r="F1637" s="240">
        <v>960</v>
      </c>
      <c r="G1637" s="239" t="s">
        <v>511</v>
      </c>
      <c r="H1637" s="239" t="s">
        <v>512</v>
      </c>
      <c r="I1637" s="239" t="s">
        <v>513</v>
      </c>
      <c r="J1637" s="239" t="s">
        <v>812</v>
      </c>
      <c r="K1637" s="241">
        <f t="shared" si="25"/>
        <v>22.483870967741936</v>
      </c>
      <c r="L1637" s="242">
        <v>46232</v>
      </c>
    </row>
    <row r="1638" spans="2:12" x14ac:dyDescent="0.3">
      <c r="B1638" s="238" t="s">
        <v>443</v>
      </c>
      <c r="C1638" s="239" t="s">
        <v>510</v>
      </c>
      <c r="D1638" s="239">
        <v>15000277</v>
      </c>
      <c r="E1638" s="239" t="s">
        <v>293</v>
      </c>
      <c r="F1638" s="240">
        <v>1200</v>
      </c>
      <c r="G1638" s="239" t="s">
        <v>511</v>
      </c>
      <c r="H1638" s="239" t="s">
        <v>512</v>
      </c>
      <c r="I1638" s="239" t="s">
        <v>513</v>
      </c>
      <c r="J1638" s="239" t="s">
        <v>850</v>
      </c>
      <c r="K1638" s="241">
        <f t="shared" si="25"/>
        <v>22.483870967741936</v>
      </c>
      <c r="L1638" s="242">
        <v>46232</v>
      </c>
    </row>
    <row r="1639" spans="2:12" x14ac:dyDescent="0.3">
      <c r="B1639" s="238" t="s">
        <v>443</v>
      </c>
      <c r="C1639" s="239" t="s">
        <v>510</v>
      </c>
      <c r="D1639" s="239">
        <v>15000086</v>
      </c>
      <c r="E1639" s="239" t="s">
        <v>333</v>
      </c>
      <c r="F1639" s="240">
        <v>100</v>
      </c>
      <c r="G1639" s="239" t="s">
        <v>511</v>
      </c>
      <c r="H1639" s="239" t="s">
        <v>512</v>
      </c>
      <c r="I1639" s="239" t="s">
        <v>513</v>
      </c>
      <c r="J1639" s="239" t="s">
        <v>678</v>
      </c>
      <c r="K1639" s="241">
        <f t="shared" si="25"/>
        <v>19.64516129032258</v>
      </c>
      <c r="L1639" s="242">
        <v>46144</v>
      </c>
    </row>
    <row r="1640" spans="2:12" x14ac:dyDescent="0.3">
      <c r="B1640" s="238" t="s">
        <v>443</v>
      </c>
      <c r="C1640" s="239" t="s">
        <v>510</v>
      </c>
      <c r="D1640" s="239">
        <v>15000106</v>
      </c>
      <c r="E1640" s="239" t="s">
        <v>368</v>
      </c>
      <c r="F1640" s="240">
        <v>2250</v>
      </c>
      <c r="G1640" s="239" t="s">
        <v>511</v>
      </c>
      <c r="H1640" s="239" t="s">
        <v>512</v>
      </c>
      <c r="I1640" s="239" t="s">
        <v>513</v>
      </c>
      <c r="J1640" s="239" t="s">
        <v>795</v>
      </c>
      <c r="K1640" s="241">
        <f t="shared" si="25"/>
        <v>22.322580645161292</v>
      </c>
      <c r="L1640" s="242">
        <v>46227</v>
      </c>
    </row>
    <row r="1641" spans="2:12" x14ac:dyDescent="0.3">
      <c r="B1641" s="238" t="s">
        <v>462</v>
      </c>
      <c r="C1641" s="239" t="s">
        <v>510</v>
      </c>
      <c r="D1641" s="239">
        <v>15000003</v>
      </c>
      <c r="E1641" s="239" t="s">
        <v>469</v>
      </c>
      <c r="F1641" s="240">
        <v>12600</v>
      </c>
      <c r="G1641" s="239" t="s">
        <v>511</v>
      </c>
      <c r="H1641" s="239" t="s">
        <v>512</v>
      </c>
      <c r="I1641" s="239" t="s">
        <v>513</v>
      </c>
      <c r="J1641" s="239" t="s">
        <v>728</v>
      </c>
      <c r="K1641" s="241">
        <f t="shared" si="25"/>
        <v>22.032258064516128</v>
      </c>
      <c r="L1641" s="242">
        <v>46218</v>
      </c>
    </row>
    <row r="1642" spans="2:12" x14ac:dyDescent="0.3">
      <c r="B1642" s="238" t="s">
        <v>462</v>
      </c>
      <c r="C1642" s="239" t="s">
        <v>592</v>
      </c>
      <c r="D1642" s="239">
        <v>15000051</v>
      </c>
      <c r="E1642" s="239" t="s">
        <v>468</v>
      </c>
      <c r="F1642" s="240">
        <v>160</v>
      </c>
      <c r="G1642" s="239" t="s">
        <v>511</v>
      </c>
      <c r="H1642" s="239" t="s">
        <v>512</v>
      </c>
      <c r="I1642" s="239" t="s">
        <v>513</v>
      </c>
      <c r="J1642" s="239" t="s">
        <v>856</v>
      </c>
      <c r="K1642" s="241">
        <f t="shared" si="25"/>
        <v>22.35483870967742</v>
      </c>
      <c r="L1642" s="242">
        <v>46228</v>
      </c>
    </row>
    <row r="1643" spans="2:12" x14ac:dyDescent="0.3">
      <c r="B1643" s="238" t="s">
        <v>462</v>
      </c>
      <c r="C1643" s="239" t="s">
        <v>592</v>
      </c>
      <c r="D1643" s="239">
        <v>15000051</v>
      </c>
      <c r="E1643" s="239" t="s">
        <v>468</v>
      </c>
      <c r="F1643" s="240">
        <v>160</v>
      </c>
      <c r="G1643" s="239" t="s">
        <v>511</v>
      </c>
      <c r="H1643" s="239" t="s">
        <v>512</v>
      </c>
      <c r="I1643" s="239" t="s">
        <v>513</v>
      </c>
      <c r="J1643" s="239" t="s">
        <v>856</v>
      </c>
      <c r="K1643" s="241">
        <f t="shared" si="25"/>
        <v>22.35483870967742</v>
      </c>
      <c r="L1643" s="242">
        <v>46228</v>
      </c>
    </row>
    <row r="1644" spans="2:12" x14ac:dyDescent="0.3">
      <c r="B1644" s="238" t="s">
        <v>443</v>
      </c>
      <c r="C1644" s="239" t="s">
        <v>510</v>
      </c>
      <c r="D1644" s="239">
        <v>15000151</v>
      </c>
      <c r="E1644" s="239" t="s">
        <v>402</v>
      </c>
      <c r="F1644" s="240">
        <v>360</v>
      </c>
      <c r="G1644" s="239" t="s">
        <v>511</v>
      </c>
      <c r="H1644" s="239" t="s">
        <v>512</v>
      </c>
      <c r="I1644" s="239" t="s">
        <v>513</v>
      </c>
      <c r="J1644" s="239" t="s">
        <v>838</v>
      </c>
      <c r="K1644" s="241">
        <f t="shared" si="25"/>
        <v>20.225806451612904</v>
      </c>
      <c r="L1644" s="242">
        <v>46162</v>
      </c>
    </row>
    <row r="1645" spans="2:12" x14ac:dyDescent="0.3">
      <c r="B1645" s="238" t="s">
        <v>462</v>
      </c>
      <c r="C1645" s="239" t="s">
        <v>510</v>
      </c>
      <c r="D1645" s="239">
        <v>15000011</v>
      </c>
      <c r="E1645" s="239" t="s">
        <v>477</v>
      </c>
      <c r="F1645" s="240">
        <v>4000</v>
      </c>
      <c r="G1645" s="239" t="s">
        <v>511</v>
      </c>
      <c r="H1645" s="239" t="s">
        <v>512</v>
      </c>
      <c r="I1645" s="239" t="s">
        <v>513</v>
      </c>
      <c r="J1645" s="239" t="s">
        <v>814</v>
      </c>
      <c r="K1645" s="241">
        <f t="shared" si="25"/>
        <v>19.161290322580644</v>
      </c>
      <c r="L1645" s="242">
        <v>46129</v>
      </c>
    </row>
    <row r="1646" spans="2:12" x14ac:dyDescent="0.3">
      <c r="B1646" s="238" t="s">
        <v>443</v>
      </c>
      <c r="C1646" s="239" t="s">
        <v>510</v>
      </c>
      <c r="D1646" s="239">
        <v>15000151</v>
      </c>
      <c r="E1646" s="239" t="s">
        <v>402</v>
      </c>
      <c r="F1646" s="240">
        <v>1440</v>
      </c>
      <c r="G1646" s="239" t="s">
        <v>511</v>
      </c>
      <c r="H1646" s="239" t="s">
        <v>512</v>
      </c>
      <c r="I1646" s="239" t="s">
        <v>513</v>
      </c>
      <c r="J1646" s="239" t="s">
        <v>838</v>
      </c>
      <c r="K1646" s="241">
        <f t="shared" si="25"/>
        <v>20.225806451612904</v>
      </c>
      <c r="L1646" s="242">
        <v>46162</v>
      </c>
    </row>
    <row r="1647" spans="2:12" x14ac:dyDescent="0.3">
      <c r="B1647" s="238" t="s">
        <v>462</v>
      </c>
      <c r="C1647" s="239" t="s">
        <v>510</v>
      </c>
      <c r="D1647" s="239">
        <v>15000024</v>
      </c>
      <c r="E1647" s="239" t="s">
        <v>475</v>
      </c>
      <c r="F1647" s="240">
        <v>12500</v>
      </c>
      <c r="G1647" s="239" t="s">
        <v>511</v>
      </c>
      <c r="H1647" s="239" t="s">
        <v>512</v>
      </c>
      <c r="I1647" s="239" t="s">
        <v>513</v>
      </c>
      <c r="J1647" s="239" t="s">
        <v>760</v>
      </c>
      <c r="K1647" s="241">
        <f t="shared" si="25"/>
        <v>22.096774193548388</v>
      </c>
      <c r="L1647" s="242">
        <v>46220</v>
      </c>
    </row>
    <row r="1648" spans="2:12" x14ac:dyDescent="0.3">
      <c r="B1648" s="238" t="s">
        <v>443</v>
      </c>
      <c r="C1648" s="239" t="s">
        <v>510</v>
      </c>
      <c r="D1648" s="239">
        <v>15000094</v>
      </c>
      <c r="E1648" s="239" t="s">
        <v>345</v>
      </c>
      <c r="F1648" s="240">
        <v>11520</v>
      </c>
      <c r="G1648" s="239" t="s">
        <v>511</v>
      </c>
      <c r="H1648" s="239" t="s">
        <v>512</v>
      </c>
      <c r="I1648" s="239" t="s">
        <v>513</v>
      </c>
      <c r="J1648" s="239" t="s">
        <v>666</v>
      </c>
      <c r="K1648" s="241">
        <f t="shared" si="25"/>
        <v>21.419354838709676</v>
      </c>
      <c r="L1648" s="242">
        <v>46199</v>
      </c>
    </row>
    <row r="1649" spans="2:12" x14ac:dyDescent="0.3">
      <c r="B1649" s="238" t="s">
        <v>443</v>
      </c>
      <c r="C1649" s="239" t="s">
        <v>510</v>
      </c>
      <c r="D1649" s="239">
        <v>15000426</v>
      </c>
      <c r="E1649" s="239" t="s">
        <v>424</v>
      </c>
      <c r="F1649" s="240">
        <v>3000</v>
      </c>
      <c r="G1649" s="239" t="s">
        <v>511</v>
      </c>
      <c r="H1649" s="239" t="s">
        <v>512</v>
      </c>
      <c r="I1649" s="239" t="s">
        <v>513</v>
      </c>
      <c r="J1649" s="239" t="s">
        <v>685</v>
      </c>
      <c r="K1649" s="241">
        <f t="shared" si="25"/>
        <v>21.419354838709676</v>
      </c>
      <c r="L1649" s="242">
        <v>46199</v>
      </c>
    </row>
    <row r="1650" spans="2:12" x14ac:dyDescent="0.3">
      <c r="B1650" s="238" t="s">
        <v>443</v>
      </c>
      <c r="C1650" s="239" t="s">
        <v>510</v>
      </c>
      <c r="D1650" s="239">
        <v>15000090</v>
      </c>
      <c r="E1650" s="239" t="s">
        <v>338</v>
      </c>
      <c r="F1650" s="240">
        <v>1800</v>
      </c>
      <c r="G1650" s="239" t="s">
        <v>511</v>
      </c>
      <c r="H1650" s="239" t="s">
        <v>512</v>
      </c>
      <c r="I1650" s="239" t="s">
        <v>513</v>
      </c>
      <c r="J1650" s="239" t="s">
        <v>846</v>
      </c>
      <c r="K1650" s="241">
        <f t="shared" si="25"/>
        <v>21.64516129032258</v>
      </c>
      <c r="L1650" s="242">
        <v>46206</v>
      </c>
    </row>
    <row r="1651" spans="2:12" x14ac:dyDescent="0.3">
      <c r="B1651" s="238" t="s">
        <v>443</v>
      </c>
      <c r="C1651" s="239" t="s">
        <v>510</v>
      </c>
      <c r="D1651" s="239">
        <v>15000142</v>
      </c>
      <c r="E1651" s="239" t="s">
        <v>356</v>
      </c>
      <c r="F1651" s="240">
        <v>4200</v>
      </c>
      <c r="G1651" s="239" t="s">
        <v>511</v>
      </c>
      <c r="H1651" s="239" t="s">
        <v>512</v>
      </c>
      <c r="I1651" s="239" t="s">
        <v>513</v>
      </c>
      <c r="J1651" s="239" t="s">
        <v>683</v>
      </c>
      <c r="K1651" s="241">
        <f t="shared" si="25"/>
        <v>22.06451612903226</v>
      </c>
      <c r="L1651" s="242">
        <v>46219</v>
      </c>
    </row>
    <row r="1652" spans="2:12" x14ac:dyDescent="0.3">
      <c r="B1652" s="238" t="s">
        <v>443</v>
      </c>
      <c r="C1652" s="239" t="s">
        <v>510</v>
      </c>
      <c r="D1652" s="239">
        <v>15000092</v>
      </c>
      <c r="E1652" s="239" t="s">
        <v>455</v>
      </c>
      <c r="F1652" s="240">
        <v>4000</v>
      </c>
      <c r="G1652" s="239" t="s">
        <v>511</v>
      </c>
      <c r="H1652" s="239" t="s">
        <v>512</v>
      </c>
      <c r="I1652" s="239" t="s">
        <v>513</v>
      </c>
      <c r="J1652" s="239" t="s">
        <v>781</v>
      </c>
      <c r="K1652" s="241">
        <f t="shared" si="25"/>
        <v>21.677419354838708</v>
      </c>
      <c r="L1652" s="242">
        <v>46207</v>
      </c>
    </row>
    <row r="1653" spans="2:12" x14ac:dyDescent="0.3">
      <c r="B1653" s="238" t="s">
        <v>443</v>
      </c>
      <c r="C1653" s="239" t="s">
        <v>510</v>
      </c>
      <c r="D1653" s="239">
        <v>15000084</v>
      </c>
      <c r="E1653" s="239" t="s">
        <v>325</v>
      </c>
      <c r="F1653" s="240">
        <v>960</v>
      </c>
      <c r="G1653" s="239" t="s">
        <v>511</v>
      </c>
      <c r="H1653" s="239" t="s">
        <v>512</v>
      </c>
      <c r="I1653" s="239" t="s">
        <v>513</v>
      </c>
      <c r="J1653" s="239" t="s">
        <v>812</v>
      </c>
      <c r="K1653" s="241">
        <f t="shared" si="25"/>
        <v>22.483870967741936</v>
      </c>
      <c r="L1653" s="242">
        <v>46232</v>
      </c>
    </row>
    <row r="1654" spans="2:12" x14ac:dyDescent="0.3">
      <c r="B1654" s="238" t="s">
        <v>443</v>
      </c>
      <c r="C1654" s="239" t="s">
        <v>510</v>
      </c>
      <c r="D1654" s="239">
        <v>15000094</v>
      </c>
      <c r="E1654" s="239" t="s">
        <v>345</v>
      </c>
      <c r="F1654" s="240">
        <v>11520</v>
      </c>
      <c r="G1654" s="239" t="s">
        <v>511</v>
      </c>
      <c r="H1654" s="239" t="s">
        <v>512</v>
      </c>
      <c r="I1654" s="239" t="s">
        <v>513</v>
      </c>
      <c r="J1654" s="239" t="s">
        <v>677</v>
      </c>
      <c r="K1654" s="241">
        <f t="shared" si="25"/>
        <v>22.35483870967742</v>
      </c>
      <c r="L1654" s="242">
        <v>46228</v>
      </c>
    </row>
    <row r="1655" spans="2:12" x14ac:dyDescent="0.3">
      <c r="B1655" s="238" t="s">
        <v>462</v>
      </c>
      <c r="C1655" s="239" t="s">
        <v>510</v>
      </c>
      <c r="D1655" s="239">
        <v>15000039</v>
      </c>
      <c r="E1655" s="239" t="s">
        <v>473</v>
      </c>
      <c r="F1655" s="240">
        <v>24000</v>
      </c>
      <c r="G1655" s="239" t="s">
        <v>511</v>
      </c>
      <c r="H1655" s="239" t="s">
        <v>512</v>
      </c>
      <c r="I1655" s="239" t="s">
        <v>513</v>
      </c>
      <c r="J1655" s="239" t="s">
        <v>724</v>
      </c>
      <c r="K1655" s="241">
        <f t="shared" si="25"/>
        <v>20.903225806451612</v>
      </c>
      <c r="L1655" s="242">
        <v>46183</v>
      </c>
    </row>
    <row r="1656" spans="2:12" x14ac:dyDescent="0.3">
      <c r="B1656" s="238" t="s">
        <v>462</v>
      </c>
      <c r="C1656" s="239" t="s">
        <v>592</v>
      </c>
      <c r="D1656" s="239">
        <v>15000051</v>
      </c>
      <c r="E1656" s="239" t="s">
        <v>468</v>
      </c>
      <c r="F1656" s="240">
        <v>160</v>
      </c>
      <c r="G1656" s="239" t="s">
        <v>511</v>
      </c>
      <c r="H1656" s="239" t="s">
        <v>512</v>
      </c>
      <c r="I1656" s="239" t="s">
        <v>513</v>
      </c>
      <c r="J1656" s="239" t="s">
        <v>856</v>
      </c>
      <c r="K1656" s="241">
        <f t="shared" si="25"/>
        <v>22.35483870967742</v>
      </c>
      <c r="L1656" s="242">
        <v>46228</v>
      </c>
    </row>
    <row r="1657" spans="2:12" x14ac:dyDescent="0.3">
      <c r="B1657" s="238" t="s">
        <v>462</v>
      </c>
      <c r="C1657" s="239" t="s">
        <v>592</v>
      </c>
      <c r="D1657" s="239">
        <v>15000051</v>
      </c>
      <c r="E1657" s="239" t="s">
        <v>468</v>
      </c>
      <c r="F1657" s="240">
        <v>60</v>
      </c>
      <c r="G1657" s="239" t="s">
        <v>511</v>
      </c>
      <c r="H1657" s="239" t="s">
        <v>512</v>
      </c>
      <c r="I1657" s="239" t="s">
        <v>513</v>
      </c>
      <c r="J1657" s="239" t="s">
        <v>856</v>
      </c>
      <c r="K1657" s="241">
        <f t="shared" si="25"/>
        <v>22.35483870967742</v>
      </c>
      <c r="L1657" s="242">
        <v>46228</v>
      </c>
    </row>
    <row r="1658" spans="2:12" x14ac:dyDescent="0.3">
      <c r="B1658" s="238" t="s">
        <v>443</v>
      </c>
      <c r="C1658" s="239" t="s">
        <v>510</v>
      </c>
      <c r="D1658" s="239">
        <v>15000068</v>
      </c>
      <c r="E1658" s="239" t="s">
        <v>306</v>
      </c>
      <c r="F1658" s="240">
        <v>2250</v>
      </c>
      <c r="G1658" s="239" t="s">
        <v>511</v>
      </c>
      <c r="H1658" s="239" t="s">
        <v>512</v>
      </c>
      <c r="I1658" s="239" t="s">
        <v>513</v>
      </c>
      <c r="J1658" s="239" t="s">
        <v>783</v>
      </c>
      <c r="K1658" s="241">
        <f t="shared" si="25"/>
        <v>20.06451612903226</v>
      </c>
      <c r="L1658" s="242">
        <v>46157</v>
      </c>
    </row>
    <row r="1659" spans="2:12" x14ac:dyDescent="0.3">
      <c r="B1659" s="238" t="s">
        <v>443</v>
      </c>
      <c r="C1659" s="239" t="s">
        <v>510</v>
      </c>
      <c r="D1659" s="239">
        <v>15000094</v>
      </c>
      <c r="E1659" s="239" t="s">
        <v>345</v>
      </c>
      <c r="F1659" s="240">
        <v>11520</v>
      </c>
      <c r="G1659" s="239" t="s">
        <v>511</v>
      </c>
      <c r="H1659" s="239" t="s">
        <v>512</v>
      </c>
      <c r="I1659" s="239" t="s">
        <v>513</v>
      </c>
      <c r="J1659" s="239" t="s">
        <v>666</v>
      </c>
      <c r="K1659" s="241">
        <f t="shared" si="25"/>
        <v>21.419354838709676</v>
      </c>
      <c r="L1659" s="242">
        <v>46199</v>
      </c>
    </row>
    <row r="1660" spans="2:12" x14ac:dyDescent="0.3">
      <c r="B1660" s="238" t="s">
        <v>462</v>
      </c>
      <c r="C1660" s="239" t="s">
        <v>510</v>
      </c>
      <c r="D1660" s="239">
        <v>15000425</v>
      </c>
      <c r="E1660" s="239" t="s">
        <v>494</v>
      </c>
      <c r="F1660" s="240">
        <v>14400</v>
      </c>
      <c r="G1660" s="239" t="s">
        <v>511</v>
      </c>
      <c r="H1660" s="239" t="s">
        <v>512</v>
      </c>
      <c r="I1660" s="239" t="s">
        <v>513</v>
      </c>
      <c r="J1660" s="239" t="s">
        <v>824</v>
      </c>
      <c r="K1660" s="241">
        <f t="shared" si="25"/>
        <v>22.35483870967742</v>
      </c>
      <c r="L1660" s="242">
        <v>46228</v>
      </c>
    </row>
    <row r="1661" spans="2:12" x14ac:dyDescent="0.3">
      <c r="B1661" s="238" t="s">
        <v>462</v>
      </c>
      <c r="C1661" s="239" t="s">
        <v>510</v>
      </c>
      <c r="D1661" s="239">
        <v>15000028</v>
      </c>
      <c r="E1661" s="239" t="s">
        <v>485</v>
      </c>
      <c r="F1661" s="240">
        <v>3000</v>
      </c>
      <c r="G1661" s="239" t="s">
        <v>511</v>
      </c>
      <c r="H1661" s="239" t="s">
        <v>512</v>
      </c>
      <c r="I1661" s="239" t="s">
        <v>513</v>
      </c>
      <c r="J1661" s="239" t="s">
        <v>786</v>
      </c>
      <c r="K1661" s="241">
        <f t="shared" si="25"/>
        <v>22.06451612903226</v>
      </c>
      <c r="L1661" s="242">
        <v>46219</v>
      </c>
    </row>
    <row r="1662" spans="2:12" x14ac:dyDescent="0.3">
      <c r="B1662" s="238" t="s">
        <v>462</v>
      </c>
      <c r="C1662" s="239" t="s">
        <v>510</v>
      </c>
      <c r="D1662" s="239">
        <v>15000011</v>
      </c>
      <c r="E1662" s="239" t="s">
        <v>477</v>
      </c>
      <c r="F1662" s="240">
        <v>4000</v>
      </c>
      <c r="G1662" s="239" t="s">
        <v>511</v>
      </c>
      <c r="H1662" s="239" t="s">
        <v>512</v>
      </c>
      <c r="I1662" s="239" t="s">
        <v>513</v>
      </c>
      <c r="J1662" s="239" t="s">
        <v>814</v>
      </c>
      <c r="K1662" s="241">
        <f t="shared" si="25"/>
        <v>19.161290322580644</v>
      </c>
      <c r="L1662" s="242">
        <v>46129</v>
      </c>
    </row>
    <row r="1663" spans="2:12" x14ac:dyDescent="0.3">
      <c r="B1663" s="238" t="s">
        <v>443</v>
      </c>
      <c r="C1663" s="239" t="s">
        <v>510</v>
      </c>
      <c r="D1663" s="239">
        <v>15000142</v>
      </c>
      <c r="E1663" s="239" t="s">
        <v>356</v>
      </c>
      <c r="F1663" s="240">
        <v>4200</v>
      </c>
      <c r="G1663" s="239" t="s">
        <v>511</v>
      </c>
      <c r="H1663" s="239" t="s">
        <v>512</v>
      </c>
      <c r="I1663" s="239" t="s">
        <v>513</v>
      </c>
      <c r="J1663" s="239" t="s">
        <v>683</v>
      </c>
      <c r="K1663" s="241">
        <f t="shared" si="25"/>
        <v>22.06451612903226</v>
      </c>
      <c r="L1663" s="242">
        <v>46219</v>
      </c>
    </row>
    <row r="1664" spans="2:12" x14ac:dyDescent="0.3">
      <c r="B1664" s="238" t="s">
        <v>462</v>
      </c>
      <c r="C1664" s="239" t="s">
        <v>510</v>
      </c>
      <c r="D1664" s="239">
        <v>15000003</v>
      </c>
      <c r="E1664" s="239" t="s">
        <v>469</v>
      </c>
      <c r="F1664" s="240">
        <v>12600</v>
      </c>
      <c r="G1664" s="239" t="s">
        <v>511</v>
      </c>
      <c r="H1664" s="239" t="s">
        <v>512</v>
      </c>
      <c r="I1664" s="239" t="s">
        <v>513</v>
      </c>
      <c r="J1664" s="239" t="s">
        <v>671</v>
      </c>
      <c r="K1664" s="241">
        <f t="shared" si="25"/>
        <v>22.322580645161292</v>
      </c>
      <c r="L1664" s="242">
        <v>46227</v>
      </c>
    </row>
    <row r="1665" spans="2:12" x14ac:dyDescent="0.3">
      <c r="B1665" s="238" t="s">
        <v>443</v>
      </c>
      <c r="C1665" s="239" t="s">
        <v>510</v>
      </c>
      <c r="D1665" s="239">
        <v>15000106</v>
      </c>
      <c r="E1665" s="239" t="s">
        <v>368</v>
      </c>
      <c r="F1665" s="240">
        <v>2250</v>
      </c>
      <c r="G1665" s="239" t="s">
        <v>511</v>
      </c>
      <c r="H1665" s="239" t="s">
        <v>512</v>
      </c>
      <c r="I1665" s="239" t="s">
        <v>513</v>
      </c>
      <c r="J1665" s="239" t="s">
        <v>795</v>
      </c>
      <c r="K1665" s="241">
        <f t="shared" si="25"/>
        <v>22.322580645161292</v>
      </c>
      <c r="L1665" s="242">
        <v>46227</v>
      </c>
    </row>
    <row r="1666" spans="2:12" x14ac:dyDescent="0.3">
      <c r="B1666" s="238" t="s">
        <v>462</v>
      </c>
      <c r="C1666" s="239" t="s">
        <v>510</v>
      </c>
      <c r="D1666" s="239">
        <v>15000003</v>
      </c>
      <c r="E1666" s="239" t="s">
        <v>469</v>
      </c>
      <c r="F1666" s="240">
        <v>12600</v>
      </c>
      <c r="G1666" s="239" t="s">
        <v>511</v>
      </c>
      <c r="H1666" s="239" t="s">
        <v>512</v>
      </c>
      <c r="I1666" s="239" t="s">
        <v>513</v>
      </c>
      <c r="J1666" s="239" t="s">
        <v>690</v>
      </c>
      <c r="K1666" s="241">
        <f t="shared" si="25"/>
        <v>22.322580645161292</v>
      </c>
      <c r="L1666" s="242">
        <v>46227</v>
      </c>
    </row>
    <row r="1667" spans="2:12" x14ac:dyDescent="0.3">
      <c r="B1667" s="238" t="s">
        <v>443</v>
      </c>
      <c r="C1667" s="239" t="s">
        <v>510</v>
      </c>
      <c r="D1667" s="239">
        <v>15000125</v>
      </c>
      <c r="E1667" s="239" t="s">
        <v>378</v>
      </c>
      <c r="F1667" s="240">
        <v>2250</v>
      </c>
      <c r="G1667" s="239" t="s">
        <v>511</v>
      </c>
      <c r="H1667" s="239" t="s">
        <v>512</v>
      </c>
      <c r="I1667" s="239" t="s">
        <v>513</v>
      </c>
      <c r="J1667" s="239" t="s">
        <v>705</v>
      </c>
      <c r="K1667" s="241">
        <f t="shared" si="25"/>
        <v>20.806451612903224</v>
      </c>
      <c r="L1667" s="242">
        <v>46180</v>
      </c>
    </row>
    <row r="1668" spans="2:12" x14ac:dyDescent="0.3">
      <c r="B1668" s="238" t="s">
        <v>443</v>
      </c>
      <c r="C1668" s="239" t="s">
        <v>510</v>
      </c>
      <c r="D1668" s="239">
        <v>15000071</v>
      </c>
      <c r="E1668" s="239" t="s">
        <v>310</v>
      </c>
      <c r="F1668" s="240">
        <v>300</v>
      </c>
      <c r="G1668" s="239" t="s">
        <v>511</v>
      </c>
      <c r="H1668" s="239" t="s">
        <v>512</v>
      </c>
      <c r="I1668" s="239" t="s">
        <v>513</v>
      </c>
      <c r="J1668" s="239" t="s">
        <v>857</v>
      </c>
      <c r="K1668" s="241">
        <f t="shared" ref="K1668:K1731" si="26">(L1668-$L$1)/31</f>
        <v>18.967741935483872</v>
      </c>
      <c r="L1668" s="242">
        <v>46123</v>
      </c>
    </row>
    <row r="1669" spans="2:12" x14ac:dyDescent="0.3">
      <c r="B1669" s="238" t="s">
        <v>462</v>
      </c>
      <c r="C1669" s="239" t="s">
        <v>592</v>
      </c>
      <c r="D1669" s="239">
        <v>15000051</v>
      </c>
      <c r="E1669" s="239" t="s">
        <v>468</v>
      </c>
      <c r="F1669" s="240">
        <v>160</v>
      </c>
      <c r="G1669" s="239" t="s">
        <v>511</v>
      </c>
      <c r="H1669" s="239" t="s">
        <v>512</v>
      </c>
      <c r="I1669" s="239" t="s">
        <v>513</v>
      </c>
      <c r="J1669" s="239" t="s">
        <v>586</v>
      </c>
      <c r="K1669" s="241">
        <f t="shared" si="26"/>
        <v>22.483870967741936</v>
      </c>
      <c r="L1669" s="242">
        <v>46232</v>
      </c>
    </row>
    <row r="1670" spans="2:12" x14ac:dyDescent="0.3">
      <c r="B1670" s="238" t="s">
        <v>462</v>
      </c>
      <c r="C1670" s="239" t="s">
        <v>592</v>
      </c>
      <c r="D1670" s="239">
        <v>15000051</v>
      </c>
      <c r="E1670" s="239" t="s">
        <v>468</v>
      </c>
      <c r="F1670" s="240">
        <v>160</v>
      </c>
      <c r="G1670" s="239" t="s">
        <v>511</v>
      </c>
      <c r="H1670" s="239" t="s">
        <v>512</v>
      </c>
      <c r="I1670" s="239" t="s">
        <v>513</v>
      </c>
      <c r="J1670" s="239" t="s">
        <v>586</v>
      </c>
      <c r="K1670" s="241">
        <f t="shared" si="26"/>
        <v>22.483870967741936</v>
      </c>
      <c r="L1670" s="242">
        <v>46232</v>
      </c>
    </row>
    <row r="1671" spans="2:12" x14ac:dyDescent="0.3">
      <c r="B1671" s="238" t="s">
        <v>462</v>
      </c>
      <c r="C1671" s="239" t="s">
        <v>510</v>
      </c>
      <c r="D1671" s="239">
        <v>15000013</v>
      </c>
      <c r="E1671" s="239" t="s">
        <v>480</v>
      </c>
      <c r="F1671" s="240">
        <v>3000</v>
      </c>
      <c r="G1671" s="239" t="s">
        <v>511</v>
      </c>
      <c r="H1671" s="239" t="s">
        <v>512</v>
      </c>
      <c r="I1671" s="239" t="s">
        <v>513</v>
      </c>
      <c r="J1671" s="239" t="s">
        <v>806</v>
      </c>
      <c r="K1671" s="241">
        <f t="shared" si="26"/>
        <v>21.838709677419356</v>
      </c>
      <c r="L1671" s="242">
        <v>46212</v>
      </c>
    </row>
    <row r="1672" spans="2:12" x14ac:dyDescent="0.3">
      <c r="B1672" s="238" t="s">
        <v>462</v>
      </c>
      <c r="C1672" s="239" t="s">
        <v>510</v>
      </c>
      <c r="D1672" s="239">
        <v>15000024</v>
      </c>
      <c r="E1672" s="239" t="s">
        <v>475</v>
      </c>
      <c r="F1672" s="240">
        <v>12600</v>
      </c>
      <c r="G1672" s="239" t="s">
        <v>511</v>
      </c>
      <c r="H1672" s="239" t="s">
        <v>512</v>
      </c>
      <c r="I1672" s="239" t="s">
        <v>513</v>
      </c>
      <c r="J1672" s="239" t="s">
        <v>760</v>
      </c>
      <c r="K1672" s="241">
        <f t="shared" si="26"/>
        <v>22.096774193548388</v>
      </c>
      <c r="L1672" s="242">
        <v>46220</v>
      </c>
    </row>
    <row r="1673" spans="2:12" x14ac:dyDescent="0.3">
      <c r="B1673" s="238" t="s">
        <v>443</v>
      </c>
      <c r="C1673" s="239" t="s">
        <v>510</v>
      </c>
      <c r="D1673" s="239">
        <v>15000095</v>
      </c>
      <c r="E1673" s="239" t="s">
        <v>346</v>
      </c>
      <c r="F1673" s="240">
        <v>4400</v>
      </c>
      <c r="G1673" s="239" t="s">
        <v>511</v>
      </c>
      <c r="H1673" s="239" t="s">
        <v>512</v>
      </c>
      <c r="I1673" s="239" t="s">
        <v>513</v>
      </c>
      <c r="J1673" s="239" t="s">
        <v>707</v>
      </c>
      <c r="K1673" s="241">
        <f t="shared" si="26"/>
        <v>22.096774193548388</v>
      </c>
      <c r="L1673" s="242">
        <v>46220</v>
      </c>
    </row>
    <row r="1674" spans="2:12" x14ac:dyDescent="0.3">
      <c r="B1674" s="238" t="s">
        <v>443</v>
      </c>
      <c r="C1674" s="239" t="s">
        <v>510</v>
      </c>
      <c r="D1674" s="239">
        <v>15000426</v>
      </c>
      <c r="E1674" s="239" t="s">
        <v>424</v>
      </c>
      <c r="F1674" s="240">
        <v>3000</v>
      </c>
      <c r="G1674" s="239" t="s">
        <v>511</v>
      </c>
      <c r="H1674" s="239" t="s">
        <v>512</v>
      </c>
      <c r="I1674" s="239" t="s">
        <v>513</v>
      </c>
      <c r="J1674" s="239" t="s">
        <v>685</v>
      </c>
      <c r="K1674" s="241">
        <f t="shared" si="26"/>
        <v>21.419354838709676</v>
      </c>
      <c r="L1674" s="242">
        <v>46199</v>
      </c>
    </row>
    <row r="1675" spans="2:12" x14ac:dyDescent="0.3">
      <c r="B1675" s="238" t="s">
        <v>462</v>
      </c>
      <c r="C1675" s="239" t="s">
        <v>510</v>
      </c>
      <c r="D1675" s="239">
        <v>15000021</v>
      </c>
      <c r="E1675" s="239" t="s">
        <v>484</v>
      </c>
      <c r="F1675" s="240">
        <v>3000</v>
      </c>
      <c r="G1675" s="239" t="s">
        <v>511</v>
      </c>
      <c r="H1675" s="239" t="s">
        <v>512</v>
      </c>
      <c r="I1675" s="239" t="s">
        <v>513</v>
      </c>
      <c r="J1675" s="239" t="s">
        <v>801</v>
      </c>
      <c r="K1675" s="241">
        <f t="shared" si="26"/>
        <v>21.64516129032258</v>
      </c>
      <c r="L1675" s="242">
        <v>46206</v>
      </c>
    </row>
    <row r="1676" spans="2:12" x14ac:dyDescent="0.3">
      <c r="B1676" s="238" t="s">
        <v>443</v>
      </c>
      <c r="C1676" s="239" t="s">
        <v>510</v>
      </c>
      <c r="D1676" s="239">
        <v>15000102</v>
      </c>
      <c r="E1676" s="239" t="s">
        <v>364</v>
      </c>
      <c r="F1676" s="240">
        <v>2250</v>
      </c>
      <c r="G1676" s="239" t="s">
        <v>511</v>
      </c>
      <c r="H1676" s="239" t="s">
        <v>512</v>
      </c>
      <c r="I1676" s="239" t="s">
        <v>513</v>
      </c>
      <c r="J1676" s="239" t="s">
        <v>835</v>
      </c>
      <c r="K1676" s="241">
        <f t="shared" si="26"/>
        <v>22.096774193548388</v>
      </c>
      <c r="L1676" s="242">
        <v>46220</v>
      </c>
    </row>
    <row r="1677" spans="2:12" x14ac:dyDescent="0.3">
      <c r="B1677" s="238" t="s">
        <v>462</v>
      </c>
      <c r="C1677" s="239" t="s">
        <v>592</v>
      </c>
      <c r="D1677" s="239">
        <v>15000011</v>
      </c>
      <c r="E1677" s="239" t="s">
        <v>477</v>
      </c>
      <c r="F1677" s="240">
        <v>4000</v>
      </c>
      <c r="G1677" s="239" t="s">
        <v>511</v>
      </c>
      <c r="H1677" s="239" t="s">
        <v>512</v>
      </c>
      <c r="I1677" s="239" t="s">
        <v>513</v>
      </c>
      <c r="J1677" s="239" t="s">
        <v>777</v>
      </c>
      <c r="K1677" s="241">
        <f t="shared" si="26"/>
        <v>15.96774193548387</v>
      </c>
      <c r="L1677" s="242">
        <v>46030</v>
      </c>
    </row>
    <row r="1678" spans="2:12" x14ac:dyDescent="0.3">
      <c r="B1678" s="238" t="s">
        <v>462</v>
      </c>
      <c r="C1678" s="239" t="s">
        <v>592</v>
      </c>
      <c r="D1678" s="239">
        <v>15000011</v>
      </c>
      <c r="E1678" s="239" t="s">
        <v>477</v>
      </c>
      <c r="F1678" s="240">
        <v>4000</v>
      </c>
      <c r="G1678" s="239" t="s">
        <v>511</v>
      </c>
      <c r="H1678" s="239" t="s">
        <v>512</v>
      </c>
      <c r="I1678" s="239" t="s">
        <v>513</v>
      </c>
      <c r="J1678" s="239" t="s">
        <v>777</v>
      </c>
      <c r="K1678" s="241">
        <f t="shared" si="26"/>
        <v>15.96774193548387</v>
      </c>
      <c r="L1678" s="242">
        <v>46030</v>
      </c>
    </row>
    <row r="1679" spans="2:12" x14ac:dyDescent="0.3">
      <c r="B1679" s="238" t="s">
        <v>443</v>
      </c>
      <c r="C1679" s="239" t="s">
        <v>510</v>
      </c>
      <c r="D1679" s="239">
        <v>15000092</v>
      </c>
      <c r="E1679" s="239" t="s">
        <v>455</v>
      </c>
      <c r="F1679" s="240">
        <v>600</v>
      </c>
      <c r="G1679" s="239" t="s">
        <v>511</v>
      </c>
      <c r="H1679" s="239" t="s">
        <v>512</v>
      </c>
      <c r="I1679" s="239" t="s">
        <v>513</v>
      </c>
      <c r="J1679" s="239" t="s">
        <v>746</v>
      </c>
      <c r="K1679" s="241">
        <f t="shared" si="26"/>
        <v>21.677419354838708</v>
      </c>
      <c r="L1679" s="242">
        <v>46207</v>
      </c>
    </row>
    <row r="1680" spans="2:12" x14ac:dyDescent="0.3">
      <c r="B1680" s="238" t="s">
        <v>443</v>
      </c>
      <c r="C1680" s="239" t="s">
        <v>510</v>
      </c>
      <c r="D1680" s="239">
        <v>15000090</v>
      </c>
      <c r="E1680" s="239" t="s">
        <v>338</v>
      </c>
      <c r="F1680" s="240">
        <v>1800</v>
      </c>
      <c r="G1680" s="239" t="s">
        <v>511</v>
      </c>
      <c r="H1680" s="239" t="s">
        <v>512</v>
      </c>
      <c r="I1680" s="239" t="s">
        <v>513</v>
      </c>
      <c r="J1680" s="239" t="s">
        <v>734</v>
      </c>
      <c r="K1680" s="241">
        <f t="shared" si="26"/>
        <v>20.70967741935484</v>
      </c>
      <c r="L1680" s="242">
        <v>46177</v>
      </c>
    </row>
    <row r="1681" spans="2:12" x14ac:dyDescent="0.3">
      <c r="B1681" s="238" t="s">
        <v>462</v>
      </c>
      <c r="C1681" s="239" t="s">
        <v>510</v>
      </c>
      <c r="D1681" s="239">
        <v>15000039</v>
      </c>
      <c r="E1681" s="239" t="s">
        <v>473</v>
      </c>
      <c r="F1681" s="240">
        <v>24000</v>
      </c>
      <c r="G1681" s="239" t="s">
        <v>511</v>
      </c>
      <c r="H1681" s="239" t="s">
        <v>512</v>
      </c>
      <c r="I1681" s="239" t="s">
        <v>513</v>
      </c>
      <c r="J1681" s="239" t="s">
        <v>828</v>
      </c>
      <c r="K1681" s="241">
        <f t="shared" si="26"/>
        <v>22.096774193548388</v>
      </c>
      <c r="L1681" s="242">
        <v>46220</v>
      </c>
    </row>
    <row r="1682" spans="2:12" x14ac:dyDescent="0.3">
      <c r="B1682" s="238" t="s">
        <v>462</v>
      </c>
      <c r="C1682" s="239" t="s">
        <v>510</v>
      </c>
      <c r="D1682" s="239">
        <v>15000021</v>
      </c>
      <c r="E1682" s="239" t="s">
        <v>484</v>
      </c>
      <c r="F1682" s="240">
        <v>3000</v>
      </c>
      <c r="G1682" s="239" t="s">
        <v>511</v>
      </c>
      <c r="H1682" s="239" t="s">
        <v>512</v>
      </c>
      <c r="I1682" s="239" t="s">
        <v>513</v>
      </c>
      <c r="J1682" s="239" t="s">
        <v>805</v>
      </c>
      <c r="K1682" s="241">
        <f t="shared" si="26"/>
        <v>20.677419354838708</v>
      </c>
      <c r="L1682" s="242">
        <v>46176</v>
      </c>
    </row>
    <row r="1683" spans="2:12" x14ac:dyDescent="0.3">
      <c r="B1683" s="238" t="s">
        <v>443</v>
      </c>
      <c r="C1683" s="239" t="s">
        <v>592</v>
      </c>
      <c r="D1683" s="239">
        <v>15000112</v>
      </c>
      <c r="E1683" s="239" t="s">
        <v>379</v>
      </c>
      <c r="F1683" s="240">
        <v>100</v>
      </c>
      <c r="G1683" s="239" t="s">
        <v>511</v>
      </c>
      <c r="H1683" s="239" t="s">
        <v>512</v>
      </c>
      <c r="I1683" s="239" t="s">
        <v>513</v>
      </c>
      <c r="J1683" s="239" t="s">
        <v>858</v>
      </c>
      <c r="K1683" s="241">
        <f t="shared" si="26"/>
        <v>21.677419354838708</v>
      </c>
      <c r="L1683" s="242">
        <v>46207</v>
      </c>
    </row>
    <row r="1684" spans="2:12" x14ac:dyDescent="0.3">
      <c r="B1684" s="238" t="s">
        <v>443</v>
      </c>
      <c r="C1684" s="239" t="s">
        <v>592</v>
      </c>
      <c r="D1684" s="239">
        <v>15000112</v>
      </c>
      <c r="E1684" s="239" t="s">
        <v>379</v>
      </c>
      <c r="F1684" s="240">
        <v>500</v>
      </c>
      <c r="G1684" s="239" t="s">
        <v>511</v>
      </c>
      <c r="H1684" s="239" t="s">
        <v>512</v>
      </c>
      <c r="I1684" s="239" t="s">
        <v>513</v>
      </c>
      <c r="J1684" s="239" t="s">
        <v>858</v>
      </c>
      <c r="K1684" s="241">
        <f t="shared" si="26"/>
        <v>21.677419354838708</v>
      </c>
      <c r="L1684" s="242">
        <v>46207</v>
      </c>
    </row>
    <row r="1685" spans="2:12" x14ac:dyDescent="0.3">
      <c r="B1685" s="238" t="s">
        <v>443</v>
      </c>
      <c r="C1685" s="239" t="s">
        <v>510</v>
      </c>
      <c r="D1685" s="239">
        <v>15000069</v>
      </c>
      <c r="E1685" s="239" t="s">
        <v>307</v>
      </c>
      <c r="F1685" s="240">
        <v>2250</v>
      </c>
      <c r="G1685" s="239" t="s">
        <v>511</v>
      </c>
      <c r="H1685" s="239" t="s">
        <v>512</v>
      </c>
      <c r="I1685" s="239" t="s">
        <v>513</v>
      </c>
      <c r="J1685" s="239" t="s">
        <v>778</v>
      </c>
      <c r="K1685" s="241">
        <f t="shared" si="26"/>
        <v>20.677419354838708</v>
      </c>
      <c r="L1685" s="242">
        <v>46176</v>
      </c>
    </row>
    <row r="1686" spans="2:12" x14ac:dyDescent="0.3">
      <c r="B1686" s="238" t="s">
        <v>443</v>
      </c>
      <c r="C1686" s="239" t="s">
        <v>510</v>
      </c>
      <c r="D1686" s="239">
        <v>15000094</v>
      </c>
      <c r="E1686" s="239" t="s">
        <v>345</v>
      </c>
      <c r="F1686" s="240">
        <v>11520</v>
      </c>
      <c r="G1686" s="239" t="s">
        <v>511</v>
      </c>
      <c r="H1686" s="239" t="s">
        <v>512</v>
      </c>
      <c r="I1686" s="239" t="s">
        <v>513</v>
      </c>
      <c r="J1686" s="239" t="s">
        <v>666</v>
      </c>
      <c r="K1686" s="241">
        <f t="shared" si="26"/>
        <v>21.419354838709676</v>
      </c>
      <c r="L1686" s="242">
        <v>46199</v>
      </c>
    </row>
    <row r="1687" spans="2:12" x14ac:dyDescent="0.3">
      <c r="B1687" s="238" t="s">
        <v>462</v>
      </c>
      <c r="C1687" s="239" t="s">
        <v>510</v>
      </c>
      <c r="D1687" s="239">
        <v>15000013</v>
      </c>
      <c r="E1687" s="239" t="s">
        <v>480</v>
      </c>
      <c r="F1687" s="240">
        <v>3000</v>
      </c>
      <c r="G1687" s="239" t="s">
        <v>511</v>
      </c>
      <c r="H1687" s="239" t="s">
        <v>512</v>
      </c>
      <c r="I1687" s="239" t="s">
        <v>513</v>
      </c>
      <c r="J1687" s="239" t="s">
        <v>736</v>
      </c>
      <c r="K1687" s="241">
        <f t="shared" si="26"/>
        <v>21.419354838709676</v>
      </c>
      <c r="L1687" s="242">
        <v>46199</v>
      </c>
    </row>
    <row r="1688" spans="2:12" x14ac:dyDescent="0.3">
      <c r="B1688" s="238" t="s">
        <v>443</v>
      </c>
      <c r="C1688" s="239" t="s">
        <v>510</v>
      </c>
      <c r="D1688" s="239">
        <v>15000090</v>
      </c>
      <c r="E1688" s="239" t="s">
        <v>338</v>
      </c>
      <c r="F1688" s="240">
        <v>1800</v>
      </c>
      <c r="G1688" s="239" t="s">
        <v>511</v>
      </c>
      <c r="H1688" s="239" t="s">
        <v>512</v>
      </c>
      <c r="I1688" s="239" t="s">
        <v>513</v>
      </c>
      <c r="J1688" s="239" t="s">
        <v>748</v>
      </c>
      <c r="K1688" s="241">
        <f t="shared" si="26"/>
        <v>20.677419354838708</v>
      </c>
      <c r="L1688" s="242">
        <v>46176</v>
      </c>
    </row>
    <row r="1689" spans="2:12" x14ac:dyDescent="0.3">
      <c r="B1689" s="238" t="s">
        <v>443</v>
      </c>
      <c r="C1689" s="239" t="s">
        <v>510</v>
      </c>
      <c r="D1689" s="239">
        <v>15000090</v>
      </c>
      <c r="E1689" s="239" t="s">
        <v>338</v>
      </c>
      <c r="F1689" s="240">
        <v>1800</v>
      </c>
      <c r="G1689" s="239" t="s">
        <v>511</v>
      </c>
      <c r="H1689" s="239" t="s">
        <v>512</v>
      </c>
      <c r="I1689" s="239" t="s">
        <v>513</v>
      </c>
      <c r="J1689" s="239" t="s">
        <v>846</v>
      </c>
      <c r="K1689" s="241">
        <f t="shared" si="26"/>
        <v>21.64516129032258</v>
      </c>
      <c r="L1689" s="242">
        <v>46206</v>
      </c>
    </row>
    <row r="1690" spans="2:12" x14ac:dyDescent="0.3">
      <c r="B1690" s="238" t="s">
        <v>462</v>
      </c>
      <c r="C1690" s="239" t="s">
        <v>592</v>
      </c>
      <c r="D1690" s="239">
        <v>15000011</v>
      </c>
      <c r="E1690" s="239" t="s">
        <v>477</v>
      </c>
      <c r="F1690" s="240">
        <v>1200</v>
      </c>
      <c r="G1690" s="239" t="s">
        <v>511</v>
      </c>
      <c r="H1690" s="239" t="s">
        <v>512</v>
      </c>
      <c r="I1690" s="239" t="s">
        <v>513</v>
      </c>
      <c r="J1690" s="239" t="s">
        <v>777</v>
      </c>
      <c r="K1690" s="241">
        <f t="shared" si="26"/>
        <v>15.96774193548387</v>
      </c>
      <c r="L1690" s="242">
        <v>46030</v>
      </c>
    </row>
    <row r="1691" spans="2:12" x14ac:dyDescent="0.3">
      <c r="B1691" s="238" t="s">
        <v>462</v>
      </c>
      <c r="C1691" s="239" t="s">
        <v>592</v>
      </c>
      <c r="D1691" s="239">
        <v>15000011</v>
      </c>
      <c r="E1691" s="239" t="s">
        <v>477</v>
      </c>
      <c r="F1691" s="240">
        <v>4000</v>
      </c>
      <c r="G1691" s="239" t="s">
        <v>511</v>
      </c>
      <c r="H1691" s="239" t="s">
        <v>512</v>
      </c>
      <c r="I1691" s="239" t="s">
        <v>513</v>
      </c>
      <c r="J1691" s="239" t="s">
        <v>777</v>
      </c>
      <c r="K1691" s="241">
        <f t="shared" si="26"/>
        <v>15.96774193548387</v>
      </c>
      <c r="L1691" s="242">
        <v>46030</v>
      </c>
    </row>
    <row r="1692" spans="2:12" x14ac:dyDescent="0.3">
      <c r="B1692" s="238" t="s">
        <v>462</v>
      </c>
      <c r="C1692" s="239" t="s">
        <v>510</v>
      </c>
      <c r="D1692" s="239">
        <v>15000027</v>
      </c>
      <c r="E1692" s="239" t="s">
        <v>467</v>
      </c>
      <c r="F1692" s="240">
        <v>14400</v>
      </c>
      <c r="G1692" s="239" t="s">
        <v>511</v>
      </c>
      <c r="H1692" s="239" t="s">
        <v>512</v>
      </c>
      <c r="I1692" s="239" t="s">
        <v>513</v>
      </c>
      <c r="J1692" s="239" t="s">
        <v>729</v>
      </c>
      <c r="K1692" s="241">
        <f t="shared" si="26"/>
        <v>21.838709677419356</v>
      </c>
      <c r="L1692" s="242">
        <v>46212</v>
      </c>
    </row>
    <row r="1693" spans="2:12" x14ac:dyDescent="0.3">
      <c r="B1693" s="238" t="s">
        <v>462</v>
      </c>
      <c r="C1693" s="239" t="s">
        <v>510</v>
      </c>
      <c r="D1693" s="239">
        <v>15000021</v>
      </c>
      <c r="E1693" s="239" t="s">
        <v>484</v>
      </c>
      <c r="F1693" s="240">
        <v>3000</v>
      </c>
      <c r="G1693" s="239" t="s">
        <v>511</v>
      </c>
      <c r="H1693" s="239" t="s">
        <v>512</v>
      </c>
      <c r="I1693" s="239" t="s">
        <v>513</v>
      </c>
      <c r="J1693" s="239" t="s">
        <v>805</v>
      </c>
      <c r="K1693" s="241">
        <f t="shared" si="26"/>
        <v>20.677419354838708</v>
      </c>
      <c r="L1693" s="242">
        <v>46176</v>
      </c>
    </row>
    <row r="1694" spans="2:12" x14ac:dyDescent="0.3">
      <c r="B1694" s="238" t="s">
        <v>443</v>
      </c>
      <c r="C1694" s="239" t="s">
        <v>510</v>
      </c>
      <c r="D1694" s="239">
        <v>15000090</v>
      </c>
      <c r="E1694" s="239" t="s">
        <v>338</v>
      </c>
      <c r="F1694" s="240">
        <v>1800</v>
      </c>
      <c r="G1694" s="239" t="s">
        <v>511</v>
      </c>
      <c r="H1694" s="239" t="s">
        <v>512</v>
      </c>
      <c r="I1694" s="239" t="s">
        <v>513</v>
      </c>
      <c r="J1694" s="239" t="s">
        <v>693</v>
      </c>
      <c r="K1694" s="241">
        <f t="shared" si="26"/>
        <v>22.096774193548388</v>
      </c>
      <c r="L1694" s="242">
        <v>46220</v>
      </c>
    </row>
    <row r="1695" spans="2:12" x14ac:dyDescent="0.3">
      <c r="B1695" s="238" t="s">
        <v>443</v>
      </c>
      <c r="C1695" s="239" t="s">
        <v>510</v>
      </c>
      <c r="D1695" s="239">
        <v>15000068</v>
      </c>
      <c r="E1695" s="239" t="s">
        <v>306</v>
      </c>
      <c r="F1695" s="240">
        <v>2250</v>
      </c>
      <c r="G1695" s="239" t="s">
        <v>511</v>
      </c>
      <c r="H1695" s="239" t="s">
        <v>512</v>
      </c>
      <c r="I1695" s="239" t="s">
        <v>513</v>
      </c>
      <c r="J1695" s="239" t="s">
        <v>783</v>
      </c>
      <c r="K1695" s="241">
        <f t="shared" si="26"/>
        <v>20.06451612903226</v>
      </c>
      <c r="L1695" s="242">
        <v>46157</v>
      </c>
    </row>
    <row r="1696" spans="2:12" x14ac:dyDescent="0.3">
      <c r="B1696" s="238" t="s">
        <v>443</v>
      </c>
      <c r="C1696" s="239" t="s">
        <v>510</v>
      </c>
      <c r="D1696" s="239">
        <v>15000102</v>
      </c>
      <c r="E1696" s="239" t="s">
        <v>364</v>
      </c>
      <c r="F1696" s="240">
        <v>2250</v>
      </c>
      <c r="G1696" s="239" t="s">
        <v>511</v>
      </c>
      <c r="H1696" s="239" t="s">
        <v>512</v>
      </c>
      <c r="I1696" s="239" t="s">
        <v>513</v>
      </c>
      <c r="J1696" s="239" t="s">
        <v>835</v>
      </c>
      <c r="K1696" s="241">
        <f t="shared" si="26"/>
        <v>22.096774193548388</v>
      </c>
      <c r="L1696" s="242">
        <v>46220</v>
      </c>
    </row>
    <row r="1697" spans="2:12" x14ac:dyDescent="0.3">
      <c r="B1697" s="238" t="s">
        <v>462</v>
      </c>
      <c r="C1697" s="239" t="s">
        <v>510</v>
      </c>
      <c r="D1697" s="239">
        <v>15000034</v>
      </c>
      <c r="E1697" s="239" t="s">
        <v>466</v>
      </c>
      <c r="F1697" s="240">
        <v>3000</v>
      </c>
      <c r="G1697" s="239" t="s">
        <v>511</v>
      </c>
      <c r="H1697" s="239" t="s">
        <v>512</v>
      </c>
      <c r="I1697" s="239" t="s">
        <v>513</v>
      </c>
      <c r="J1697" s="239" t="s">
        <v>842</v>
      </c>
      <c r="K1697" s="241">
        <f t="shared" si="26"/>
        <v>21.806451612903224</v>
      </c>
      <c r="L1697" s="242">
        <v>46211</v>
      </c>
    </row>
    <row r="1698" spans="2:12" x14ac:dyDescent="0.3">
      <c r="B1698" s="238" t="s">
        <v>443</v>
      </c>
      <c r="C1698" s="239" t="s">
        <v>592</v>
      </c>
      <c r="D1698" s="239">
        <v>15000112</v>
      </c>
      <c r="E1698" s="239" t="s">
        <v>379</v>
      </c>
      <c r="F1698" s="240">
        <v>2250</v>
      </c>
      <c r="G1698" s="239" t="s">
        <v>511</v>
      </c>
      <c r="H1698" s="239" t="s">
        <v>512</v>
      </c>
      <c r="I1698" s="239" t="s">
        <v>513</v>
      </c>
      <c r="J1698" s="239" t="s">
        <v>858</v>
      </c>
      <c r="K1698" s="241">
        <f t="shared" si="26"/>
        <v>21.677419354838708</v>
      </c>
      <c r="L1698" s="242">
        <v>46207</v>
      </c>
    </row>
    <row r="1699" spans="2:12" x14ac:dyDescent="0.3">
      <c r="B1699" s="238" t="s">
        <v>443</v>
      </c>
      <c r="C1699" s="239" t="s">
        <v>592</v>
      </c>
      <c r="D1699" s="239">
        <v>15000112</v>
      </c>
      <c r="E1699" s="239" t="s">
        <v>379</v>
      </c>
      <c r="F1699" s="240">
        <v>2250</v>
      </c>
      <c r="G1699" s="239" t="s">
        <v>511</v>
      </c>
      <c r="H1699" s="239" t="s">
        <v>512</v>
      </c>
      <c r="I1699" s="239" t="s">
        <v>513</v>
      </c>
      <c r="J1699" s="239" t="s">
        <v>858</v>
      </c>
      <c r="K1699" s="241">
        <f t="shared" si="26"/>
        <v>21.677419354838708</v>
      </c>
      <c r="L1699" s="242">
        <v>46207</v>
      </c>
    </row>
    <row r="1700" spans="2:12" x14ac:dyDescent="0.3">
      <c r="B1700" s="238" t="s">
        <v>443</v>
      </c>
      <c r="C1700" s="239" t="s">
        <v>510</v>
      </c>
      <c r="D1700" s="239">
        <v>15000094</v>
      </c>
      <c r="E1700" s="239" t="s">
        <v>345</v>
      </c>
      <c r="F1700" s="240">
        <v>11520</v>
      </c>
      <c r="G1700" s="239" t="s">
        <v>511</v>
      </c>
      <c r="H1700" s="239" t="s">
        <v>512</v>
      </c>
      <c r="I1700" s="239" t="s">
        <v>513</v>
      </c>
      <c r="J1700" s="239" t="s">
        <v>684</v>
      </c>
      <c r="K1700" s="241">
        <f t="shared" si="26"/>
        <v>22.483870967741936</v>
      </c>
      <c r="L1700" s="242">
        <v>46232</v>
      </c>
    </row>
    <row r="1701" spans="2:12" x14ac:dyDescent="0.3">
      <c r="B1701" s="238" t="s">
        <v>462</v>
      </c>
      <c r="C1701" s="239" t="s">
        <v>510</v>
      </c>
      <c r="D1701" s="239">
        <v>15000003</v>
      </c>
      <c r="E1701" s="239" t="s">
        <v>469</v>
      </c>
      <c r="F1701" s="240">
        <v>12600</v>
      </c>
      <c r="G1701" s="239" t="s">
        <v>511</v>
      </c>
      <c r="H1701" s="239" t="s">
        <v>512</v>
      </c>
      <c r="I1701" s="239" t="s">
        <v>513</v>
      </c>
      <c r="J1701" s="239" t="s">
        <v>671</v>
      </c>
      <c r="K1701" s="241">
        <f t="shared" si="26"/>
        <v>22.322580645161292</v>
      </c>
      <c r="L1701" s="242">
        <v>46227</v>
      </c>
    </row>
    <row r="1702" spans="2:12" x14ac:dyDescent="0.3">
      <c r="B1702" s="238" t="s">
        <v>443</v>
      </c>
      <c r="C1702" s="239" t="s">
        <v>510</v>
      </c>
      <c r="D1702" s="239">
        <v>15000094</v>
      </c>
      <c r="E1702" s="239" t="s">
        <v>345</v>
      </c>
      <c r="F1702" s="240">
        <v>11520</v>
      </c>
      <c r="G1702" s="239" t="s">
        <v>511</v>
      </c>
      <c r="H1702" s="239" t="s">
        <v>512</v>
      </c>
      <c r="I1702" s="239" t="s">
        <v>513</v>
      </c>
      <c r="J1702" s="239" t="s">
        <v>684</v>
      </c>
      <c r="K1702" s="241">
        <f t="shared" si="26"/>
        <v>22.483870967741936</v>
      </c>
      <c r="L1702" s="242">
        <v>46232</v>
      </c>
    </row>
    <row r="1703" spans="2:12" x14ac:dyDescent="0.3">
      <c r="B1703" s="238" t="s">
        <v>443</v>
      </c>
      <c r="C1703" s="239" t="s">
        <v>510</v>
      </c>
      <c r="D1703" s="239">
        <v>15000069</v>
      </c>
      <c r="E1703" s="239" t="s">
        <v>307</v>
      </c>
      <c r="F1703" s="240">
        <v>1700</v>
      </c>
      <c r="G1703" s="239" t="s">
        <v>511</v>
      </c>
      <c r="H1703" s="239" t="s">
        <v>512</v>
      </c>
      <c r="I1703" s="239" t="s">
        <v>513</v>
      </c>
      <c r="J1703" s="239" t="s">
        <v>778</v>
      </c>
      <c r="K1703" s="241">
        <f t="shared" si="26"/>
        <v>20.677419354838708</v>
      </c>
      <c r="L1703" s="242">
        <v>46176</v>
      </c>
    </row>
    <row r="1704" spans="2:12" x14ac:dyDescent="0.3">
      <c r="B1704" s="238" t="s">
        <v>462</v>
      </c>
      <c r="C1704" s="239" t="s">
        <v>510</v>
      </c>
      <c r="D1704" s="239">
        <v>15000021</v>
      </c>
      <c r="E1704" s="239" t="s">
        <v>484</v>
      </c>
      <c r="F1704" s="240">
        <v>2550</v>
      </c>
      <c r="G1704" s="239" t="s">
        <v>511</v>
      </c>
      <c r="H1704" s="239" t="s">
        <v>512</v>
      </c>
      <c r="I1704" s="239" t="s">
        <v>513</v>
      </c>
      <c r="J1704" s="239" t="s">
        <v>805</v>
      </c>
      <c r="K1704" s="241">
        <f t="shared" si="26"/>
        <v>20.677419354838708</v>
      </c>
      <c r="L1704" s="242">
        <v>46176</v>
      </c>
    </row>
    <row r="1705" spans="2:12" x14ac:dyDescent="0.3">
      <c r="B1705" s="238" t="s">
        <v>462</v>
      </c>
      <c r="C1705" s="239" t="s">
        <v>510</v>
      </c>
      <c r="D1705" s="239">
        <v>15000425</v>
      </c>
      <c r="E1705" s="239" t="s">
        <v>494</v>
      </c>
      <c r="F1705" s="240">
        <v>14400</v>
      </c>
      <c r="G1705" s="239" t="s">
        <v>511</v>
      </c>
      <c r="H1705" s="239" t="s">
        <v>512</v>
      </c>
      <c r="I1705" s="239" t="s">
        <v>513</v>
      </c>
      <c r="J1705" s="239" t="s">
        <v>824</v>
      </c>
      <c r="K1705" s="241">
        <f t="shared" si="26"/>
        <v>22.35483870967742</v>
      </c>
      <c r="L1705" s="242">
        <v>46228</v>
      </c>
    </row>
    <row r="1706" spans="2:12" x14ac:dyDescent="0.3">
      <c r="B1706" s="238" t="s">
        <v>443</v>
      </c>
      <c r="C1706" s="239" t="s">
        <v>510</v>
      </c>
      <c r="D1706" s="239">
        <v>15000143</v>
      </c>
      <c r="E1706" s="239" t="s">
        <v>152</v>
      </c>
      <c r="F1706" s="240">
        <v>2250</v>
      </c>
      <c r="G1706" s="239" t="s">
        <v>511</v>
      </c>
      <c r="H1706" s="239" t="s">
        <v>512</v>
      </c>
      <c r="I1706" s="239" t="s">
        <v>513</v>
      </c>
      <c r="J1706" s="239" t="s">
        <v>674</v>
      </c>
      <c r="K1706" s="241">
        <f t="shared" si="26"/>
        <v>20.06451612903226</v>
      </c>
      <c r="L1706" s="242">
        <v>46157</v>
      </c>
    </row>
    <row r="1707" spans="2:12" x14ac:dyDescent="0.3">
      <c r="B1707" s="238" t="s">
        <v>462</v>
      </c>
      <c r="C1707" s="239" t="s">
        <v>510</v>
      </c>
      <c r="D1707" s="239">
        <v>15000034</v>
      </c>
      <c r="E1707" s="239" t="s">
        <v>466</v>
      </c>
      <c r="F1707" s="240">
        <v>3000</v>
      </c>
      <c r="G1707" s="239" t="s">
        <v>511</v>
      </c>
      <c r="H1707" s="239" t="s">
        <v>512</v>
      </c>
      <c r="I1707" s="239" t="s">
        <v>513</v>
      </c>
      <c r="J1707" s="239" t="s">
        <v>842</v>
      </c>
      <c r="K1707" s="241">
        <f t="shared" si="26"/>
        <v>21.806451612903224</v>
      </c>
      <c r="L1707" s="242">
        <v>46211</v>
      </c>
    </row>
    <row r="1708" spans="2:12" x14ac:dyDescent="0.3">
      <c r="B1708" s="238" t="s">
        <v>443</v>
      </c>
      <c r="C1708" s="239" t="s">
        <v>592</v>
      </c>
      <c r="D1708" s="239">
        <v>15000091</v>
      </c>
      <c r="E1708" s="239" t="s">
        <v>454</v>
      </c>
      <c r="F1708" s="240">
        <v>540</v>
      </c>
      <c r="G1708" s="239" t="s">
        <v>511</v>
      </c>
      <c r="H1708" s="239" t="s">
        <v>512</v>
      </c>
      <c r="I1708" s="239" t="s">
        <v>513</v>
      </c>
      <c r="J1708" s="239" t="s">
        <v>695</v>
      </c>
      <c r="K1708" s="241">
        <f t="shared" si="26"/>
        <v>16.967741935483872</v>
      </c>
      <c r="L1708" s="242">
        <v>46061</v>
      </c>
    </row>
    <row r="1709" spans="2:12" x14ac:dyDescent="0.3">
      <c r="B1709" s="238" t="s">
        <v>443</v>
      </c>
      <c r="C1709" s="239" t="s">
        <v>592</v>
      </c>
      <c r="D1709" s="239">
        <v>15000091</v>
      </c>
      <c r="E1709" s="239" t="s">
        <v>454</v>
      </c>
      <c r="F1709" s="240">
        <v>2160</v>
      </c>
      <c r="G1709" s="239" t="s">
        <v>511</v>
      </c>
      <c r="H1709" s="239" t="s">
        <v>512</v>
      </c>
      <c r="I1709" s="239" t="s">
        <v>513</v>
      </c>
      <c r="J1709" s="239" t="s">
        <v>695</v>
      </c>
      <c r="K1709" s="241">
        <f t="shared" si="26"/>
        <v>16.967741935483872</v>
      </c>
      <c r="L1709" s="242">
        <v>46061</v>
      </c>
    </row>
    <row r="1710" spans="2:12" x14ac:dyDescent="0.3">
      <c r="B1710" s="238" t="s">
        <v>443</v>
      </c>
      <c r="C1710" s="239" t="s">
        <v>510</v>
      </c>
      <c r="D1710" s="239">
        <v>15000089</v>
      </c>
      <c r="E1710" s="239" t="s">
        <v>357</v>
      </c>
      <c r="F1710" s="240">
        <v>700</v>
      </c>
      <c r="G1710" s="239" t="s">
        <v>511</v>
      </c>
      <c r="H1710" s="239" t="s">
        <v>512</v>
      </c>
      <c r="I1710" s="239" t="s">
        <v>513</v>
      </c>
      <c r="J1710" s="239" t="s">
        <v>839</v>
      </c>
      <c r="K1710" s="241">
        <f t="shared" si="26"/>
        <v>21.387096774193548</v>
      </c>
      <c r="L1710" s="242">
        <v>46198</v>
      </c>
    </row>
    <row r="1711" spans="2:12" x14ac:dyDescent="0.3">
      <c r="B1711" s="238" t="s">
        <v>462</v>
      </c>
      <c r="C1711" s="239" t="s">
        <v>510</v>
      </c>
      <c r="D1711" s="239">
        <v>15000039</v>
      </c>
      <c r="E1711" s="239" t="s">
        <v>473</v>
      </c>
      <c r="F1711" s="240">
        <v>6000</v>
      </c>
      <c r="G1711" s="239" t="s">
        <v>511</v>
      </c>
      <c r="H1711" s="239" t="s">
        <v>512</v>
      </c>
      <c r="I1711" s="239" t="s">
        <v>513</v>
      </c>
      <c r="J1711" s="239" t="s">
        <v>724</v>
      </c>
      <c r="K1711" s="241">
        <f t="shared" si="26"/>
        <v>20.903225806451612</v>
      </c>
      <c r="L1711" s="242">
        <v>46183</v>
      </c>
    </row>
    <row r="1712" spans="2:12" x14ac:dyDescent="0.3">
      <c r="B1712" s="238" t="s">
        <v>462</v>
      </c>
      <c r="C1712" s="239" t="s">
        <v>510</v>
      </c>
      <c r="D1712" s="239">
        <v>15000028</v>
      </c>
      <c r="E1712" s="239" t="s">
        <v>485</v>
      </c>
      <c r="F1712" s="240">
        <v>3000</v>
      </c>
      <c r="G1712" s="239" t="s">
        <v>511</v>
      </c>
      <c r="H1712" s="239" t="s">
        <v>512</v>
      </c>
      <c r="I1712" s="239" t="s">
        <v>513</v>
      </c>
      <c r="J1712" s="239" t="s">
        <v>786</v>
      </c>
      <c r="K1712" s="241">
        <f t="shared" si="26"/>
        <v>22.06451612903226</v>
      </c>
      <c r="L1712" s="242">
        <v>46219</v>
      </c>
    </row>
    <row r="1713" spans="2:12" x14ac:dyDescent="0.3">
      <c r="B1713" s="238" t="s">
        <v>462</v>
      </c>
      <c r="C1713" s="239" t="s">
        <v>510</v>
      </c>
      <c r="D1713" s="239">
        <v>15000425</v>
      </c>
      <c r="E1713" s="239" t="s">
        <v>494</v>
      </c>
      <c r="F1713" s="240">
        <v>14400</v>
      </c>
      <c r="G1713" s="239" t="s">
        <v>511</v>
      </c>
      <c r="H1713" s="239" t="s">
        <v>512</v>
      </c>
      <c r="I1713" s="239" t="s">
        <v>513</v>
      </c>
      <c r="J1713" s="239" t="s">
        <v>535</v>
      </c>
      <c r="K1713" s="241">
        <f t="shared" si="26"/>
        <v>16.161290322580644</v>
      </c>
      <c r="L1713" s="242">
        <v>46036</v>
      </c>
    </row>
    <row r="1714" spans="2:12" x14ac:dyDescent="0.3">
      <c r="B1714" s="238" t="s">
        <v>443</v>
      </c>
      <c r="C1714" s="239" t="s">
        <v>510</v>
      </c>
      <c r="D1714" s="239">
        <v>15000106</v>
      </c>
      <c r="E1714" s="239" t="s">
        <v>368</v>
      </c>
      <c r="F1714" s="240">
        <v>2250</v>
      </c>
      <c r="G1714" s="239" t="s">
        <v>511</v>
      </c>
      <c r="H1714" s="239" t="s">
        <v>512</v>
      </c>
      <c r="I1714" s="239" t="s">
        <v>513</v>
      </c>
      <c r="J1714" s="239" t="s">
        <v>795</v>
      </c>
      <c r="K1714" s="241">
        <f t="shared" si="26"/>
        <v>22.322580645161292</v>
      </c>
      <c r="L1714" s="242">
        <v>46227</v>
      </c>
    </row>
    <row r="1715" spans="2:12" x14ac:dyDescent="0.3">
      <c r="B1715" s="238" t="s">
        <v>462</v>
      </c>
      <c r="C1715" s="239" t="s">
        <v>510</v>
      </c>
      <c r="D1715" s="239">
        <v>15000034</v>
      </c>
      <c r="E1715" s="239" t="s">
        <v>466</v>
      </c>
      <c r="F1715" s="240">
        <v>3000</v>
      </c>
      <c r="G1715" s="239" t="s">
        <v>511</v>
      </c>
      <c r="H1715" s="239" t="s">
        <v>512</v>
      </c>
      <c r="I1715" s="239" t="s">
        <v>513</v>
      </c>
      <c r="J1715" s="239" t="s">
        <v>842</v>
      </c>
      <c r="K1715" s="241">
        <f t="shared" si="26"/>
        <v>21.806451612903224</v>
      </c>
      <c r="L1715" s="242">
        <v>46211</v>
      </c>
    </row>
    <row r="1716" spans="2:12" x14ac:dyDescent="0.3">
      <c r="B1716" s="238" t="s">
        <v>443</v>
      </c>
      <c r="C1716" s="239" t="s">
        <v>592</v>
      </c>
      <c r="D1716" s="239">
        <v>15000085</v>
      </c>
      <c r="E1716" s="239" t="s">
        <v>332</v>
      </c>
      <c r="F1716" s="240">
        <v>6600</v>
      </c>
      <c r="G1716" s="239" t="s">
        <v>511</v>
      </c>
      <c r="H1716" s="239" t="s">
        <v>512</v>
      </c>
      <c r="I1716" s="239" t="s">
        <v>513</v>
      </c>
      <c r="J1716" s="239" t="s">
        <v>675</v>
      </c>
      <c r="K1716" s="241">
        <f t="shared" si="26"/>
        <v>19.161290322580644</v>
      </c>
      <c r="L1716" s="242">
        <v>46129</v>
      </c>
    </row>
    <row r="1717" spans="2:12" x14ac:dyDescent="0.3">
      <c r="B1717" s="238" t="s">
        <v>443</v>
      </c>
      <c r="C1717" s="239" t="s">
        <v>592</v>
      </c>
      <c r="D1717" s="239">
        <v>15000085</v>
      </c>
      <c r="E1717" s="239" t="s">
        <v>332</v>
      </c>
      <c r="F1717" s="240">
        <v>6600</v>
      </c>
      <c r="G1717" s="239" t="s">
        <v>511</v>
      </c>
      <c r="H1717" s="239" t="s">
        <v>512</v>
      </c>
      <c r="I1717" s="239" t="s">
        <v>513</v>
      </c>
      <c r="J1717" s="239" t="s">
        <v>675</v>
      </c>
      <c r="K1717" s="241">
        <f t="shared" si="26"/>
        <v>19.161290322580644</v>
      </c>
      <c r="L1717" s="242">
        <v>46129</v>
      </c>
    </row>
    <row r="1718" spans="2:12" x14ac:dyDescent="0.3">
      <c r="B1718" s="238" t="s">
        <v>462</v>
      </c>
      <c r="C1718" s="239" t="s">
        <v>510</v>
      </c>
      <c r="D1718" s="239">
        <v>15000021</v>
      </c>
      <c r="E1718" s="239" t="s">
        <v>484</v>
      </c>
      <c r="F1718" s="240">
        <v>3000</v>
      </c>
      <c r="G1718" s="239" t="s">
        <v>511</v>
      </c>
      <c r="H1718" s="239" t="s">
        <v>512</v>
      </c>
      <c r="I1718" s="239" t="s">
        <v>513</v>
      </c>
      <c r="J1718" s="239" t="s">
        <v>805</v>
      </c>
      <c r="K1718" s="241">
        <f t="shared" si="26"/>
        <v>20.677419354838708</v>
      </c>
      <c r="L1718" s="242">
        <v>46176</v>
      </c>
    </row>
    <row r="1719" spans="2:12" x14ac:dyDescent="0.3">
      <c r="B1719" s="238" t="s">
        <v>443</v>
      </c>
      <c r="C1719" s="239" t="s">
        <v>510</v>
      </c>
      <c r="D1719" s="239">
        <v>15000321</v>
      </c>
      <c r="E1719" s="239" t="s">
        <v>404</v>
      </c>
      <c r="F1719" s="240">
        <v>1440</v>
      </c>
      <c r="G1719" s="239" t="s">
        <v>511</v>
      </c>
      <c r="H1719" s="239" t="s">
        <v>512</v>
      </c>
      <c r="I1719" s="239" t="s">
        <v>513</v>
      </c>
      <c r="J1719" s="239" t="s">
        <v>780</v>
      </c>
      <c r="K1719" s="241">
        <f t="shared" si="26"/>
        <v>22.129032258064516</v>
      </c>
      <c r="L1719" s="242">
        <v>46221</v>
      </c>
    </row>
    <row r="1720" spans="2:12" x14ac:dyDescent="0.3">
      <c r="B1720" s="238" t="s">
        <v>443</v>
      </c>
      <c r="C1720" s="239" t="s">
        <v>510</v>
      </c>
      <c r="D1720" s="239">
        <v>15000117</v>
      </c>
      <c r="E1720" s="239" t="s">
        <v>311</v>
      </c>
      <c r="F1720" s="240">
        <v>7200</v>
      </c>
      <c r="G1720" s="239" t="s">
        <v>511</v>
      </c>
      <c r="H1720" s="239" t="s">
        <v>512</v>
      </c>
      <c r="I1720" s="239" t="s">
        <v>513</v>
      </c>
      <c r="J1720" s="239" t="s">
        <v>703</v>
      </c>
      <c r="K1720" s="241">
        <f t="shared" si="26"/>
        <v>22.032258064516128</v>
      </c>
      <c r="L1720" s="242">
        <v>46218</v>
      </c>
    </row>
    <row r="1721" spans="2:12" x14ac:dyDescent="0.3">
      <c r="B1721" s="238" t="s">
        <v>443</v>
      </c>
      <c r="C1721" s="239" t="s">
        <v>510</v>
      </c>
      <c r="D1721" s="239">
        <v>15000093</v>
      </c>
      <c r="E1721" s="239" t="s">
        <v>341</v>
      </c>
      <c r="F1721" s="240">
        <v>4000</v>
      </c>
      <c r="G1721" s="239" t="s">
        <v>511</v>
      </c>
      <c r="H1721" s="239" t="s">
        <v>512</v>
      </c>
      <c r="I1721" s="239" t="s">
        <v>513</v>
      </c>
      <c r="J1721" s="239" t="s">
        <v>803</v>
      </c>
      <c r="K1721" s="241">
        <f t="shared" si="26"/>
        <v>22.096774193548388</v>
      </c>
      <c r="L1721" s="242">
        <v>46220</v>
      </c>
    </row>
    <row r="1722" spans="2:12" x14ac:dyDescent="0.3">
      <c r="B1722" s="238" t="s">
        <v>443</v>
      </c>
      <c r="C1722" s="239" t="s">
        <v>510</v>
      </c>
      <c r="D1722" s="239">
        <v>15000085</v>
      </c>
      <c r="E1722" s="239" t="s">
        <v>332</v>
      </c>
      <c r="F1722" s="240">
        <v>3300</v>
      </c>
      <c r="G1722" s="239" t="s">
        <v>511</v>
      </c>
      <c r="H1722" s="239" t="s">
        <v>512</v>
      </c>
      <c r="I1722" s="239" t="s">
        <v>513</v>
      </c>
      <c r="J1722" s="239" t="s">
        <v>791</v>
      </c>
      <c r="K1722" s="241">
        <f t="shared" si="26"/>
        <v>21.838709677419356</v>
      </c>
      <c r="L1722" s="242">
        <v>46212</v>
      </c>
    </row>
    <row r="1723" spans="2:12" x14ac:dyDescent="0.3">
      <c r="B1723" s="238" t="s">
        <v>443</v>
      </c>
      <c r="C1723" s="239" t="s">
        <v>592</v>
      </c>
      <c r="D1723" s="239">
        <v>15000091</v>
      </c>
      <c r="E1723" s="239" t="s">
        <v>454</v>
      </c>
      <c r="F1723" s="240">
        <v>2160</v>
      </c>
      <c r="G1723" s="239" t="s">
        <v>511</v>
      </c>
      <c r="H1723" s="239" t="s">
        <v>512</v>
      </c>
      <c r="I1723" s="239" t="s">
        <v>513</v>
      </c>
      <c r="J1723" s="239" t="s">
        <v>695</v>
      </c>
      <c r="K1723" s="241">
        <f t="shared" si="26"/>
        <v>16.967741935483872</v>
      </c>
      <c r="L1723" s="242">
        <v>46061</v>
      </c>
    </row>
    <row r="1724" spans="2:12" x14ac:dyDescent="0.3">
      <c r="B1724" s="238" t="s">
        <v>443</v>
      </c>
      <c r="C1724" s="239" t="s">
        <v>592</v>
      </c>
      <c r="D1724" s="239">
        <v>15000091</v>
      </c>
      <c r="E1724" s="239" t="s">
        <v>454</v>
      </c>
      <c r="F1724" s="240">
        <v>2160</v>
      </c>
      <c r="G1724" s="239" t="s">
        <v>511</v>
      </c>
      <c r="H1724" s="239" t="s">
        <v>512</v>
      </c>
      <c r="I1724" s="239" t="s">
        <v>513</v>
      </c>
      <c r="J1724" s="239" t="s">
        <v>695</v>
      </c>
      <c r="K1724" s="241">
        <f t="shared" si="26"/>
        <v>16.967741935483872</v>
      </c>
      <c r="L1724" s="242">
        <v>46061</v>
      </c>
    </row>
    <row r="1725" spans="2:12" x14ac:dyDescent="0.3">
      <c r="B1725" s="238" t="s">
        <v>443</v>
      </c>
      <c r="C1725" s="239" t="s">
        <v>510</v>
      </c>
      <c r="D1725" s="239">
        <v>15000321</v>
      </c>
      <c r="E1725" s="239" t="s">
        <v>404</v>
      </c>
      <c r="F1725" s="240">
        <v>1440</v>
      </c>
      <c r="G1725" s="239" t="s">
        <v>511</v>
      </c>
      <c r="H1725" s="239" t="s">
        <v>512</v>
      </c>
      <c r="I1725" s="239" t="s">
        <v>513</v>
      </c>
      <c r="J1725" s="239" t="s">
        <v>841</v>
      </c>
      <c r="K1725" s="241">
        <f t="shared" si="26"/>
        <v>21.64516129032258</v>
      </c>
      <c r="L1725" s="242">
        <v>46206</v>
      </c>
    </row>
    <row r="1726" spans="2:12" x14ac:dyDescent="0.3">
      <c r="B1726" s="238" t="s">
        <v>443</v>
      </c>
      <c r="C1726" s="239" t="s">
        <v>510</v>
      </c>
      <c r="D1726" s="239">
        <v>15000143</v>
      </c>
      <c r="E1726" s="239" t="s">
        <v>152</v>
      </c>
      <c r="F1726" s="240">
        <v>2250</v>
      </c>
      <c r="G1726" s="239" t="s">
        <v>511</v>
      </c>
      <c r="H1726" s="239" t="s">
        <v>512</v>
      </c>
      <c r="I1726" s="239" t="s">
        <v>513</v>
      </c>
      <c r="J1726" s="239" t="s">
        <v>674</v>
      </c>
      <c r="K1726" s="241">
        <f t="shared" si="26"/>
        <v>20.06451612903226</v>
      </c>
      <c r="L1726" s="242">
        <v>46157</v>
      </c>
    </row>
    <row r="1727" spans="2:12" x14ac:dyDescent="0.3">
      <c r="B1727" s="238" t="s">
        <v>443</v>
      </c>
      <c r="C1727" s="239" t="s">
        <v>510</v>
      </c>
      <c r="D1727" s="239">
        <v>15000090</v>
      </c>
      <c r="E1727" s="239" t="s">
        <v>338</v>
      </c>
      <c r="F1727" s="240">
        <v>1700</v>
      </c>
      <c r="G1727" s="239" t="s">
        <v>511</v>
      </c>
      <c r="H1727" s="239" t="s">
        <v>512</v>
      </c>
      <c r="I1727" s="239" t="s">
        <v>513</v>
      </c>
      <c r="J1727" s="239" t="s">
        <v>748</v>
      </c>
      <c r="K1727" s="241">
        <f t="shared" si="26"/>
        <v>20.677419354838708</v>
      </c>
      <c r="L1727" s="242">
        <v>46176</v>
      </c>
    </row>
    <row r="1728" spans="2:12" x14ac:dyDescent="0.3">
      <c r="B1728" s="238" t="s">
        <v>443</v>
      </c>
      <c r="C1728" s="239" t="s">
        <v>510</v>
      </c>
      <c r="D1728" s="239">
        <v>15000106</v>
      </c>
      <c r="E1728" s="239" t="s">
        <v>368</v>
      </c>
      <c r="F1728" s="240">
        <v>1850</v>
      </c>
      <c r="G1728" s="239" t="s">
        <v>511</v>
      </c>
      <c r="H1728" s="239" t="s">
        <v>512</v>
      </c>
      <c r="I1728" s="239" t="s">
        <v>513</v>
      </c>
      <c r="J1728" s="239" t="s">
        <v>795</v>
      </c>
      <c r="K1728" s="241">
        <f t="shared" si="26"/>
        <v>22.322580645161292</v>
      </c>
      <c r="L1728" s="242">
        <v>46227</v>
      </c>
    </row>
    <row r="1729" spans="2:12" x14ac:dyDescent="0.3">
      <c r="B1729" s="238" t="s">
        <v>443</v>
      </c>
      <c r="C1729" s="239" t="s">
        <v>592</v>
      </c>
      <c r="D1729" s="239">
        <v>15000085</v>
      </c>
      <c r="E1729" s="239" t="s">
        <v>332</v>
      </c>
      <c r="F1729" s="240">
        <v>6600</v>
      </c>
      <c r="G1729" s="239" t="s">
        <v>511</v>
      </c>
      <c r="H1729" s="239" t="s">
        <v>512</v>
      </c>
      <c r="I1729" s="239" t="s">
        <v>513</v>
      </c>
      <c r="J1729" s="239" t="s">
        <v>675</v>
      </c>
      <c r="K1729" s="241">
        <f t="shared" si="26"/>
        <v>19.161290322580644</v>
      </c>
      <c r="L1729" s="242">
        <v>46129</v>
      </c>
    </row>
    <row r="1730" spans="2:12" x14ac:dyDescent="0.3">
      <c r="B1730" s="238" t="s">
        <v>443</v>
      </c>
      <c r="C1730" s="239" t="s">
        <v>592</v>
      </c>
      <c r="D1730" s="239">
        <v>15000085</v>
      </c>
      <c r="E1730" s="239" t="s">
        <v>332</v>
      </c>
      <c r="F1730" s="240">
        <v>6600</v>
      </c>
      <c r="G1730" s="239" t="s">
        <v>511</v>
      </c>
      <c r="H1730" s="239" t="s">
        <v>512</v>
      </c>
      <c r="I1730" s="239" t="s">
        <v>513</v>
      </c>
      <c r="J1730" s="239" t="s">
        <v>675</v>
      </c>
      <c r="K1730" s="241">
        <f t="shared" si="26"/>
        <v>19.161290322580644</v>
      </c>
      <c r="L1730" s="242">
        <v>46129</v>
      </c>
    </row>
    <row r="1731" spans="2:12" x14ac:dyDescent="0.3">
      <c r="B1731" s="238" t="s">
        <v>462</v>
      </c>
      <c r="C1731" s="239" t="s">
        <v>510</v>
      </c>
      <c r="D1731" s="239">
        <v>15000013</v>
      </c>
      <c r="E1731" s="239" t="s">
        <v>480</v>
      </c>
      <c r="F1731" s="240">
        <v>3000</v>
      </c>
      <c r="G1731" s="239" t="s">
        <v>511</v>
      </c>
      <c r="H1731" s="239" t="s">
        <v>512</v>
      </c>
      <c r="I1731" s="239" t="s">
        <v>513</v>
      </c>
      <c r="J1731" s="239" t="s">
        <v>736</v>
      </c>
      <c r="K1731" s="241">
        <f t="shared" si="26"/>
        <v>21.419354838709676</v>
      </c>
      <c r="L1731" s="242">
        <v>46199</v>
      </c>
    </row>
    <row r="1732" spans="2:12" x14ac:dyDescent="0.3">
      <c r="B1732" s="238" t="s">
        <v>443</v>
      </c>
      <c r="C1732" s="239" t="s">
        <v>510</v>
      </c>
      <c r="D1732" s="239">
        <v>15000142</v>
      </c>
      <c r="E1732" s="239" t="s">
        <v>356</v>
      </c>
      <c r="F1732" s="240">
        <v>4200</v>
      </c>
      <c r="G1732" s="239" t="s">
        <v>511</v>
      </c>
      <c r="H1732" s="239" t="s">
        <v>512</v>
      </c>
      <c r="I1732" s="239" t="s">
        <v>513</v>
      </c>
      <c r="J1732" s="239" t="s">
        <v>844</v>
      </c>
      <c r="K1732" s="241">
        <f t="shared" ref="K1732:K1795" si="27">(L1732-$L$1)/31</f>
        <v>22.06451612903226</v>
      </c>
      <c r="L1732" s="242">
        <v>46219</v>
      </c>
    </row>
    <row r="1733" spans="2:12" x14ac:dyDescent="0.3">
      <c r="B1733" s="238" t="s">
        <v>443</v>
      </c>
      <c r="C1733" s="239" t="s">
        <v>510</v>
      </c>
      <c r="D1733" s="239">
        <v>15000100</v>
      </c>
      <c r="E1733" s="239" t="s">
        <v>352</v>
      </c>
      <c r="F1733" s="240">
        <v>2400</v>
      </c>
      <c r="G1733" s="239" t="s">
        <v>511</v>
      </c>
      <c r="H1733" s="239" t="s">
        <v>512</v>
      </c>
      <c r="I1733" s="239" t="s">
        <v>513</v>
      </c>
      <c r="J1733" s="239" t="s">
        <v>767</v>
      </c>
      <c r="K1733" s="241">
        <f t="shared" si="27"/>
        <v>21.70967741935484</v>
      </c>
      <c r="L1733" s="242">
        <v>46208</v>
      </c>
    </row>
    <row r="1734" spans="2:12" x14ac:dyDescent="0.3">
      <c r="B1734" s="238" t="s">
        <v>462</v>
      </c>
      <c r="C1734" s="239" t="s">
        <v>510</v>
      </c>
      <c r="D1734" s="239">
        <v>15000003</v>
      </c>
      <c r="E1734" s="239" t="s">
        <v>469</v>
      </c>
      <c r="F1734" s="240">
        <v>12600</v>
      </c>
      <c r="G1734" s="239" t="s">
        <v>511</v>
      </c>
      <c r="H1734" s="239" t="s">
        <v>512</v>
      </c>
      <c r="I1734" s="239" t="s">
        <v>513</v>
      </c>
      <c r="J1734" s="239" t="s">
        <v>717</v>
      </c>
      <c r="K1734" s="241">
        <f t="shared" si="27"/>
        <v>22.032258064516128</v>
      </c>
      <c r="L1734" s="242">
        <v>46218</v>
      </c>
    </row>
    <row r="1735" spans="2:12" x14ac:dyDescent="0.3">
      <c r="B1735" s="238" t="s">
        <v>443</v>
      </c>
      <c r="C1735" s="239" t="s">
        <v>510</v>
      </c>
      <c r="D1735" s="239">
        <v>15000119</v>
      </c>
      <c r="E1735" s="239" t="s">
        <v>305</v>
      </c>
      <c r="F1735" s="240">
        <v>2700</v>
      </c>
      <c r="G1735" s="239" t="s">
        <v>511</v>
      </c>
      <c r="H1735" s="239" t="s">
        <v>512</v>
      </c>
      <c r="I1735" s="239" t="s">
        <v>513</v>
      </c>
      <c r="J1735" s="239" t="s">
        <v>725</v>
      </c>
      <c r="K1735" s="241">
        <f t="shared" si="27"/>
        <v>22.29032258064516</v>
      </c>
      <c r="L1735" s="242">
        <v>46226</v>
      </c>
    </row>
    <row r="1736" spans="2:12" x14ac:dyDescent="0.3">
      <c r="B1736" s="238" t="s">
        <v>443</v>
      </c>
      <c r="C1736" s="239" t="s">
        <v>510</v>
      </c>
      <c r="D1736" s="239">
        <v>15000142</v>
      </c>
      <c r="E1736" s="239" t="s">
        <v>356</v>
      </c>
      <c r="F1736" s="240">
        <v>4200</v>
      </c>
      <c r="G1736" s="239" t="s">
        <v>511</v>
      </c>
      <c r="H1736" s="239" t="s">
        <v>512</v>
      </c>
      <c r="I1736" s="239" t="s">
        <v>513</v>
      </c>
      <c r="J1736" s="239" t="s">
        <v>844</v>
      </c>
      <c r="K1736" s="241">
        <f t="shared" si="27"/>
        <v>22.06451612903226</v>
      </c>
      <c r="L1736" s="242">
        <v>46219</v>
      </c>
    </row>
    <row r="1737" spans="2:12" x14ac:dyDescent="0.3">
      <c r="B1737" s="238" t="s">
        <v>462</v>
      </c>
      <c r="C1737" s="239" t="s">
        <v>510</v>
      </c>
      <c r="D1737" s="239">
        <v>15000034</v>
      </c>
      <c r="E1737" s="239" t="s">
        <v>466</v>
      </c>
      <c r="F1737" s="240">
        <v>3000</v>
      </c>
      <c r="G1737" s="239" t="s">
        <v>511</v>
      </c>
      <c r="H1737" s="239" t="s">
        <v>512</v>
      </c>
      <c r="I1737" s="239" t="s">
        <v>513</v>
      </c>
      <c r="J1737" s="239" t="s">
        <v>842</v>
      </c>
      <c r="K1737" s="241">
        <f t="shared" si="27"/>
        <v>21.806451612903224</v>
      </c>
      <c r="L1737" s="242">
        <v>46211</v>
      </c>
    </row>
    <row r="1738" spans="2:12" x14ac:dyDescent="0.3">
      <c r="B1738" s="238" t="s">
        <v>462</v>
      </c>
      <c r="C1738" s="239" t="s">
        <v>510</v>
      </c>
      <c r="D1738" s="239">
        <v>15000013</v>
      </c>
      <c r="E1738" s="239" t="s">
        <v>480</v>
      </c>
      <c r="F1738" s="240">
        <v>2450</v>
      </c>
      <c r="G1738" s="239" t="s">
        <v>511</v>
      </c>
      <c r="H1738" s="239" t="s">
        <v>512</v>
      </c>
      <c r="I1738" s="239" t="s">
        <v>513</v>
      </c>
      <c r="J1738" s="239" t="s">
        <v>736</v>
      </c>
      <c r="K1738" s="241">
        <f t="shared" si="27"/>
        <v>21.419354838709676</v>
      </c>
      <c r="L1738" s="242">
        <v>46199</v>
      </c>
    </row>
    <row r="1739" spans="2:12" x14ac:dyDescent="0.3">
      <c r="B1739" s="238" t="s">
        <v>462</v>
      </c>
      <c r="C1739" s="239" t="s">
        <v>510</v>
      </c>
      <c r="D1739" s="239">
        <v>15000425</v>
      </c>
      <c r="E1739" s="239" t="s">
        <v>494</v>
      </c>
      <c r="F1739" s="240">
        <v>14400</v>
      </c>
      <c r="G1739" s="239" t="s">
        <v>511</v>
      </c>
      <c r="H1739" s="239" t="s">
        <v>512</v>
      </c>
      <c r="I1739" s="239" t="s">
        <v>513</v>
      </c>
      <c r="J1739" s="239" t="s">
        <v>824</v>
      </c>
      <c r="K1739" s="241">
        <f t="shared" si="27"/>
        <v>22.35483870967742</v>
      </c>
      <c r="L1739" s="242">
        <v>46228</v>
      </c>
    </row>
    <row r="1740" spans="2:12" x14ac:dyDescent="0.3">
      <c r="B1740" s="238" t="s">
        <v>443</v>
      </c>
      <c r="C1740" s="239" t="s">
        <v>510</v>
      </c>
      <c r="D1740" s="239">
        <v>15000094</v>
      </c>
      <c r="E1740" s="239" t="s">
        <v>345</v>
      </c>
      <c r="F1740" s="240">
        <v>11520</v>
      </c>
      <c r="G1740" s="239" t="s">
        <v>511</v>
      </c>
      <c r="H1740" s="239" t="s">
        <v>512</v>
      </c>
      <c r="I1740" s="239" t="s">
        <v>513</v>
      </c>
      <c r="J1740" s="239" t="s">
        <v>666</v>
      </c>
      <c r="K1740" s="241">
        <f t="shared" si="27"/>
        <v>21.419354838709676</v>
      </c>
      <c r="L1740" s="242">
        <v>46199</v>
      </c>
    </row>
    <row r="1741" spans="2:12" x14ac:dyDescent="0.3">
      <c r="B1741" s="238" t="s">
        <v>462</v>
      </c>
      <c r="C1741" s="239" t="s">
        <v>510</v>
      </c>
      <c r="D1741" s="239">
        <v>15000013</v>
      </c>
      <c r="E1741" s="239" t="s">
        <v>480</v>
      </c>
      <c r="F1741" s="240">
        <v>3000</v>
      </c>
      <c r="G1741" s="239" t="s">
        <v>511</v>
      </c>
      <c r="H1741" s="239" t="s">
        <v>512</v>
      </c>
      <c r="I1741" s="239" t="s">
        <v>513</v>
      </c>
      <c r="J1741" s="239" t="s">
        <v>763</v>
      </c>
      <c r="K1741" s="241">
        <f t="shared" si="27"/>
        <v>22.129032258064516</v>
      </c>
      <c r="L1741" s="242">
        <v>46221</v>
      </c>
    </row>
    <row r="1742" spans="2:12" x14ac:dyDescent="0.3">
      <c r="B1742" s="238" t="s">
        <v>443</v>
      </c>
      <c r="C1742" s="239" t="s">
        <v>510</v>
      </c>
      <c r="D1742" s="239">
        <v>15000100</v>
      </c>
      <c r="E1742" s="239" t="s">
        <v>352</v>
      </c>
      <c r="F1742" s="240">
        <v>450</v>
      </c>
      <c r="G1742" s="239" t="s">
        <v>511</v>
      </c>
      <c r="H1742" s="239" t="s">
        <v>512</v>
      </c>
      <c r="I1742" s="239" t="s">
        <v>513</v>
      </c>
      <c r="J1742" s="239" t="s">
        <v>767</v>
      </c>
      <c r="K1742" s="241">
        <f t="shared" si="27"/>
        <v>21.70967741935484</v>
      </c>
      <c r="L1742" s="242">
        <v>46208</v>
      </c>
    </row>
    <row r="1743" spans="2:12" x14ac:dyDescent="0.3">
      <c r="B1743" s="238" t="s">
        <v>443</v>
      </c>
      <c r="C1743" s="239" t="s">
        <v>510</v>
      </c>
      <c r="D1743" s="239">
        <v>15000321</v>
      </c>
      <c r="E1743" s="239" t="s">
        <v>404</v>
      </c>
      <c r="F1743" s="240">
        <v>1440</v>
      </c>
      <c r="G1743" s="239" t="s">
        <v>511</v>
      </c>
      <c r="H1743" s="239" t="s">
        <v>512</v>
      </c>
      <c r="I1743" s="239" t="s">
        <v>513</v>
      </c>
      <c r="J1743" s="239" t="s">
        <v>841</v>
      </c>
      <c r="K1743" s="241">
        <f t="shared" si="27"/>
        <v>21.64516129032258</v>
      </c>
      <c r="L1743" s="242">
        <v>46206</v>
      </c>
    </row>
    <row r="1744" spans="2:12" x14ac:dyDescent="0.3">
      <c r="B1744" s="238" t="s">
        <v>462</v>
      </c>
      <c r="C1744" s="239" t="s">
        <v>510</v>
      </c>
      <c r="D1744" s="239">
        <v>15000035</v>
      </c>
      <c r="E1744" s="239" t="s">
        <v>482</v>
      </c>
      <c r="F1744" s="240">
        <v>12000</v>
      </c>
      <c r="G1744" s="239" t="s">
        <v>511</v>
      </c>
      <c r="H1744" s="239" t="s">
        <v>512</v>
      </c>
      <c r="I1744" s="239" t="s">
        <v>513</v>
      </c>
      <c r="J1744" s="239" t="s">
        <v>761</v>
      </c>
      <c r="K1744" s="241">
        <f t="shared" si="27"/>
        <v>22.06451612903226</v>
      </c>
      <c r="L1744" s="242">
        <v>46219</v>
      </c>
    </row>
    <row r="1745" spans="2:12" x14ac:dyDescent="0.3">
      <c r="B1745" s="238" t="s">
        <v>443</v>
      </c>
      <c r="C1745" s="239" t="s">
        <v>510</v>
      </c>
      <c r="D1745" s="239">
        <v>15000100</v>
      </c>
      <c r="E1745" s="239" t="s">
        <v>352</v>
      </c>
      <c r="F1745" s="240">
        <v>2400</v>
      </c>
      <c r="G1745" s="239" t="s">
        <v>511</v>
      </c>
      <c r="H1745" s="239" t="s">
        <v>512</v>
      </c>
      <c r="I1745" s="239" t="s">
        <v>513</v>
      </c>
      <c r="J1745" s="239" t="s">
        <v>767</v>
      </c>
      <c r="K1745" s="241">
        <f t="shared" si="27"/>
        <v>21.70967741935484</v>
      </c>
      <c r="L1745" s="242">
        <v>46208</v>
      </c>
    </row>
    <row r="1746" spans="2:12" x14ac:dyDescent="0.3">
      <c r="B1746" s="238" t="s">
        <v>462</v>
      </c>
      <c r="C1746" s="239" t="s">
        <v>510</v>
      </c>
      <c r="D1746" s="239">
        <v>15000011</v>
      </c>
      <c r="E1746" s="239" t="s">
        <v>477</v>
      </c>
      <c r="F1746" s="240">
        <v>4000</v>
      </c>
      <c r="G1746" s="239" t="s">
        <v>511</v>
      </c>
      <c r="H1746" s="239" t="s">
        <v>512</v>
      </c>
      <c r="I1746" s="239" t="s">
        <v>513</v>
      </c>
      <c r="J1746" s="239" t="s">
        <v>745</v>
      </c>
      <c r="K1746" s="241">
        <f t="shared" si="27"/>
        <v>17.35483870967742</v>
      </c>
      <c r="L1746" s="242">
        <v>46073</v>
      </c>
    </row>
    <row r="1747" spans="2:12" x14ac:dyDescent="0.3">
      <c r="B1747" s="238" t="s">
        <v>462</v>
      </c>
      <c r="C1747" s="239" t="s">
        <v>510</v>
      </c>
      <c r="D1747" s="239">
        <v>15000011</v>
      </c>
      <c r="E1747" s="239" t="s">
        <v>477</v>
      </c>
      <c r="F1747" s="240">
        <v>4000</v>
      </c>
      <c r="G1747" s="239" t="s">
        <v>511</v>
      </c>
      <c r="H1747" s="239" t="s">
        <v>512</v>
      </c>
      <c r="I1747" s="239" t="s">
        <v>513</v>
      </c>
      <c r="J1747" s="239" t="s">
        <v>749</v>
      </c>
      <c r="K1747" s="241">
        <f t="shared" si="27"/>
        <v>19.161290322580644</v>
      </c>
      <c r="L1747" s="242">
        <v>46129</v>
      </c>
    </row>
    <row r="1748" spans="2:12" x14ac:dyDescent="0.3">
      <c r="B1748" s="238" t="s">
        <v>443</v>
      </c>
      <c r="C1748" s="239" t="s">
        <v>510</v>
      </c>
      <c r="D1748" s="239">
        <v>15000117</v>
      </c>
      <c r="E1748" s="239" t="s">
        <v>311</v>
      </c>
      <c r="F1748" s="240">
        <v>7200</v>
      </c>
      <c r="G1748" s="239" t="s">
        <v>511</v>
      </c>
      <c r="H1748" s="239" t="s">
        <v>512</v>
      </c>
      <c r="I1748" s="239" t="s">
        <v>513</v>
      </c>
      <c r="J1748" s="239" t="s">
        <v>703</v>
      </c>
      <c r="K1748" s="241">
        <f t="shared" si="27"/>
        <v>22.032258064516128</v>
      </c>
      <c r="L1748" s="242">
        <v>46218</v>
      </c>
    </row>
    <row r="1749" spans="2:12" x14ac:dyDescent="0.3">
      <c r="B1749" s="238" t="s">
        <v>443</v>
      </c>
      <c r="C1749" s="239" t="s">
        <v>510</v>
      </c>
      <c r="D1749" s="239">
        <v>15000321</v>
      </c>
      <c r="E1749" s="239" t="s">
        <v>404</v>
      </c>
      <c r="F1749" s="240">
        <v>1440</v>
      </c>
      <c r="G1749" s="239" t="s">
        <v>511</v>
      </c>
      <c r="H1749" s="239" t="s">
        <v>512</v>
      </c>
      <c r="I1749" s="239" t="s">
        <v>513</v>
      </c>
      <c r="J1749" s="239" t="s">
        <v>823</v>
      </c>
      <c r="K1749" s="241">
        <f t="shared" si="27"/>
        <v>21.64516129032258</v>
      </c>
      <c r="L1749" s="242">
        <v>46206</v>
      </c>
    </row>
    <row r="1750" spans="2:12" x14ac:dyDescent="0.3">
      <c r="B1750" s="238" t="s">
        <v>462</v>
      </c>
      <c r="C1750" s="239" t="s">
        <v>510</v>
      </c>
      <c r="D1750" s="239">
        <v>15000003</v>
      </c>
      <c r="E1750" s="239" t="s">
        <v>469</v>
      </c>
      <c r="F1750" s="240">
        <v>12600</v>
      </c>
      <c r="G1750" s="239" t="s">
        <v>511</v>
      </c>
      <c r="H1750" s="239" t="s">
        <v>512</v>
      </c>
      <c r="I1750" s="239" t="s">
        <v>513</v>
      </c>
      <c r="J1750" s="239" t="s">
        <v>717</v>
      </c>
      <c r="K1750" s="241">
        <f t="shared" si="27"/>
        <v>22.032258064516128</v>
      </c>
      <c r="L1750" s="242">
        <v>46218</v>
      </c>
    </row>
    <row r="1751" spans="2:12" x14ac:dyDescent="0.3">
      <c r="B1751" s="238" t="s">
        <v>443</v>
      </c>
      <c r="C1751" s="239" t="s">
        <v>510</v>
      </c>
      <c r="D1751" s="239">
        <v>15000068</v>
      </c>
      <c r="E1751" s="239" t="s">
        <v>306</v>
      </c>
      <c r="F1751" s="240">
        <v>2250</v>
      </c>
      <c r="G1751" s="239" t="s">
        <v>511</v>
      </c>
      <c r="H1751" s="239" t="s">
        <v>512</v>
      </c>
      <c r="I1751" s="239" t="s">
        <v>513</v>
      </c>
      <c r="J1751" s="239" t="s">
        <v>783</v>
      </c>
      <c r="K1751" s="241">
        <f t="shared" si="27"/>
        <v>20.06451612903226</v>
      </c>
      <c r="L1751" s="242">
        <v>46157</v>
      </c>
    </row>
    <row r="1752" spans="2:12" x14ac:dyDescent="0.3">
      <c r="B1752" s="238" t="s">
        <v>443</v>
      </c>
      <c r="C1752" s="239" t="s">
        <v>510</v>
      </c>
      <c r="D1752" s="239">
        <v>15000218</v>
      </c>
      <c r="E1752" s="239" t="s">
        <v>291</v>
      </c>
      <c r="F1752" s="240">
        <v>1800</v>
      </c>
      <c r="G1752" s="239" t="s">
        <v>511</v>
      </c>
      <c r="H1752" s="239" t="s">
        <v>512</v>
      </c>
      <c r="I1752" s="239" t="s">
        <v>513</v>
      </c>
      <c r="J1752" s="239" t="s">
        <v>617</v>
      </c>
      <c r="K1752" s="241">
        <f t="shared" si="27"/>
        <v>21.741935483870968</v>
      </c>
      <c r="L1752" s="242">
        <v>46209</v>
      </c>
    </row>
    <row r="1753" spans="2:12" x14ac:dyDescent="0.3">
      <c r="B1753" s="238" t="s">
        <v>443</v>
      </c>
      <c r="C1753" s="239" t="s">
        <v>510</v>
      </c>
      <c r="D1753" s="239">
        <v>15000321</v>
      </c>
      <c r="E1753" s="239" t="s">
        <v>404</v>
      </c>
      <c r="F1753" s="240">
        <v>1116</v>
      </c>
      <c r="G1753" s="239" t="s">
        <v>511</v>
      </c>
      <c r="H1753" s="239" t="s">
        <v>512</v>
      </c>
      <c r="I1753" s="239" t="s">
        <v>513</v>
      </c>
      <c r="J1753" s="239" t="s">
        <v>841</v>
      </c>
      <c r="K1753" s="241">
        <f t="shared" si="27"/>
        <v>21.64516129032258</v>
      </c>
      <c r="L1753" s="242">
        <v>46206</v>
      </c>
    </row>
    <row r="1754" spans="2:12" x14ac:dyDescent="0.3">
      <c r="B1754" s="238" t="s">
        <v>443</v>
      </c>
      <c r="C1754" s="239" t="s">
        <v>510</v>
      </c>
      <c r="D1754" s="239">
        <v>15000085</v>
      </c>
      <c r="E1754" s="239" t="s">
        <v>332</v>
      </c>
      <c r="F1754" s="240">
        <v>3900</v>
      </c>
      <c r="G1754" s="239" t="s">
        <v>511</v>
      </c>
      <c r="H1754" s="239" t="s">
        <v>512</v>
      </c>
      <c r="I1754" s="239" t="s">
        <v>513</v>
      </c>
      <c r="J1754" s="239" t="s">
        <v>675</v>
      </c>
      <c r="K1754" s="241">
        <f t="shared" si="27"/>
        <v>19.161290322580644</v>
      </c>
      <c r="L1754" s="242">
        <v>46129</v>
      </c>
    </row>
    <row r="1755" spans="2:12" x14ac:dyDescent="0.3">
      <c r="B1755" s="238" t="s">
        <v>462</v>
      </c>
      <c r="C1755" s="239" t="s">
        <v>510</v>
      </c>
      <c r="D1755" s="239">
        <v>15000039</v>
      </c>
      <c r="E1755" s="239" t="s">
        <v>473</v>
      </c>
      <c r="F1755" s="240">
        <v>24000</v>
      </c>
      <c r="G1755" s="239" t="s">
        <v>511</v>
      </c>
      <c r="H1755" s="239" t="s">
        <v>512</v>
      </c>
      <c r="I1755" s="239" t="s">
        <v>513</v>
      </c>
      <c r="J1755" s="239" t="s">
        <v>796</v>
      </c>
      <c r="K1755" s="241">
        <f t="shared" si="27"/>
        <v>22.096774193548388</v>
      </c>
      <c r="L1755" s="242">
        <v>46220</v>
      </c>
    </row>
    <row r="1756" spans="2:12" x14ac:dyDescent="0.3">
      <c r="B1756" s="238" t="s">
        <v>462</v>
      </c>
      <c r="C1756" s="239" t="s">
        <v>510</v>
      </c>
      <c r="D1756" s="239">
        <v>15000021</v>
      </c>
      <c r="E1756" s="239" t="s">
        <v>484</v>
      </c>
      <c r="F1756" s="240">
        <v>3000</v>
      </c>
      <c r="G1756" s="239" t="s">
        <v>511</v>
      </c>
      <c r="H1756" s="239" t="s">
        <v>512</v>
      </c>
      <c r="I1756" s="239" t="s">
        <v>513</v>
      </c>
      <c r="J1756" s="239" t="s">
        <v>801</v>
      </c>
      <c r="K1756" s="241">
        <f t="shared" si="27"/>
        <v>21.64516129032258</v>
      </c>
      <c r="L1756" s="242">
        <v>46206</v>
      </c>
    </row>
    <row r="1757" spans="2:12" x14ac:dyDescent="0.3">
      <c r="B1757" s="238" t="s">
        <v>443</v>
      </c>
      <c r="C1757" s="239" t="s">
        <v>510</v>
      </c>
      <c r="D1757" s="239">
        <v>15000085</v>
      </c>
      <c r="E1757" s="239" t="s">
        <v>332</v>
      </c>
      <c r="F1757" s="240">
        <v>6600</v>
      </c>
      <c r="G1757" s="239" t="s">
        <v>511</v>
      </c>
      <c r="H1757" s="239" t="s">
        <v>512</v>
      </c>
      <c r="I1757" s="239" t="s">
        <v>513</v>
      </c>
      <c r="J1757" s="239" t="s">
        <v>791</v>
      </c>
      <c r="K1757" s="241">
        <f t="shared" si="27"/>
        <v>21.838709677419356</v>
      </c>
      <c r="L1757" s="242">
        <v>46212</v>
      </c>
    </row>
    <row r="1758" spans="2:12" x14ac:dyDescent="0.3">
      <c r="B1758" s="238" t="s">
        <v>462</v>
      </c>
      <c r="C1758" s="239" t="s">
        <v>510</v>
      </c>
      <c r="D1758" s="239">
        <v>15000034</v>
      </c>
      <c r="E1758" s="239" t="s">
        <v>466</v>
      </c>
      <c r="F1758" s="240">
        <v>3000</v>
      </c>
      <c r="G1758" s="239" t="s">
        <v>511</v>
      </c>
      <c r="H1758" s="239" t="s">
        <v>512</v>
      </c>
      <c r="I1758" s="239" t="s">
        <v>513</v>
      </c>
      <c r="J1758" s="239" t="s">
        <v>842</v>
      </c>
      <c r="K1758" s="241">
        <f t="shared" si="27"/>
        <v>21.806451612903224</v>
      </c>
      <c r="L1758" s="242">
        <v>46211</v>
      </c>
    </row>
    <row r="1759" spans="2:12" x14ac:dyDescent="0.3">
      <c r="B1759" s="238" t="s">
        <v>443</v>
      </c>
      <c r="C1759" s="239" t="s">
        <v>510</v>
      </c>
      <c r="D1759" s="239">
        <v>15000429</v>
      </c>
      <c r="E1759" s="239" t="s">
        <v>426</v>
      </c>
      <c r="F1759" s="240">
        <v>2400</v>
      </c>
      <c r="G1759" s="239" t="s">
        <v>511</v>
      </c>
      <c r="H1759" s="239" t="s">
        <v>512</v>
      </c>
      <c r="I1759" s="239" t="s">
        <v>513</v>
      </c>
      <c r="J1759" s="239" t="s">
        <v>691</v>
      </c>
      <c r="K1759" s="241">
        <f t="shared" si="27"/>
        <v>21.419354838709676</v>
      </c>
      <c r="L1759" s="242">
        <v>46199</v>
      </c>
    </row>
    <row r="1760" spans="2:12" x14ac:dyDescent="0.3">
      <c r="B1760" s="238" t="s">
        <v>443</v>
      </c>
      <c r="C1760" s="239" t="s">
        <v>510</v>
      </c>
      <c r="D1760" s="239">
        <v>15000320</v>
      </c>
      <c r="E1760" s="239" t="s">
        <v>403</v>
      </c>
      <c r="F1760" s="240">
        <v>1440</v>
      </c>
      <c r="G1760" s="239" t="s">
        <v>511</v>
      </c>
      <c r="H1760" s="239" t="s">
        <v>512</v>
      </c>
      <c r="I1760" s="239" t="s">
        <v>513</v>
      </c>
      <c r="J1760" s="239" t="s">
        <v>730</v>
      </c>
      <c r="K1760" s="241">
        <f t="shared" si="27"/>
        <v>22.129032258064516</v>
      </c>
      <c r="L1760" s="242">
        <v>46221</v>
      </c>
    </row>
    <row r="1761" spans="2:12" x14ac:dyDescent="0.3">
      <c r="B1761" s="238" t="s">
        <v>462</v>
      </c>
      <c r="C1761" s="239" t="s">
        <v>510</v>
      </c>
      <c r="D1761" s="239">
        <v>15000006</v>
      </c>
      <c r="E1761" s="239" t="s">
        <v>472</v>
      </c>
      <c r="F1761" s="240">
        <v>300</v>
      </c>
      <c r="G1761" s="239" t="s">
        <v>511</v>
      </c>
      <c r="H1761" s="239" t="s">
        <v>512</v>
      </c>
      <c r="I1761" s="239" t="s">
        <v>513</v>
      </c>
      <c r="J1761" s="239" t="s">
        <v>859</v>
      </c>
      <c r="K1761" s="241">
        <f t="shared" si="27"/>
        <v>21.64516129032258</v>
      </c>
      <c r="L1761" s="242">
        <v>46206</v>
      </c>
    </row>
    <row r="1762" spans="2:12" x14ac:dyDescent="0.3">
      <c r="B1762" s="238" t="s">
        <v>443</v>
      </c>
      <c r="C1762" s="239" t="s">
        <v>510</v>
      </c>
      <c r="D1762" s="239">
        <v>15000090</v>
      </c>
      <c r="E1762" s="239" t="s">
        <v>338</v>
      </c>
      <c r="F1762" s="240">
        <v>1300</v>
      </c>
      <c r="G1762" s="239" t="s">
        <v>511</v>
      </c>
      <c r="H1762" s="239" t="s">
        <v>512</v>
      </c>
      <c r="I1762" s="239" t="s">
        <v>513</v>
      </c>
      <c r="J1762" s="239" t="s">
        <v>846</v>
      </c>
      <c r="K1762" s="241">
        <f t="shared" si="27"/>
        <v>21.64516129032258</v>
      </c>
      <c r="L1762" s="242">
        <v>46206</v>
      </c>
    </row>
    <row r="1763" spans="2:12" x14ac:dyDescent="0.3">
      <c r="B1763" s="238" t="s">
        <v>462</v>
      </c>
      <c r="C1763" s="239" t="s">
        <v>592</v>
      </c>
      <c r="D1763" s="239">
        <v>15000013</v>
      </c>
      <c r="E1763" s="239" t="s">
        <v>480</v>
      </c>
      <c r="F1763" s="240">
        <v>3000</v>
      </c>
      <c r="G1763" s="239" t="s">
        <v>511</v>
      </c>
      <c r="H1763" s="239" t="s">
        <v>512</v>
      </c>
      <c r="I1763" s="239" t="s">
        <v>513</v>
      </c>
      <c r="J1763" s="239" t="s">
        <v>736</v>
      </c>
      <c r="K1763" s="241">
        <f t="shared" si="27"/>
        <v>21.419354838709676</v>
      </c>
      <c r="L1763" s="242">
        <v>46199</v>
      </c>
    </row>
    <row r="1764" spans="2:12" x14ac:dyDescent="0.3">
      <c r="B1764" s="238" t="s">
        <v>462</v>
      </c>
      <c r="C1764" s="239" t="s">
        <v>592</v>
      </c>
      <c r="D1764" s="239">
        <v>15000013</v>
      </c>
      <c r="E1764" s="239" t="s">
        <v>480</v>
      </c>
      <c r="F1764" s="240">
        <v>800</v>
      </c>
      <c r="G1764" s="239" t="s">
        <v>511</v>
      </c>
      <c r="H1764" s="239" t="s">
        <v>512</v>
      </c>
      <c r="I1764" s="239" t="s">
        <v>513</v>
      </c>
      <c r="J1764" s="239" t="s">
        <v>736</v>
      </c>
      <c r="K1764" s="241">
        <f t="shared" si="27"/>
        <v>21.419354838709676</v>
      </c>
      <c r="L1764" s="242">
        <v>46199</v>
      </c>
    </row>
    <row r="1765" spans="2:12" x14ac:dyDescent="0.3">
      <c r="B1765" s="238" t="s">
        <v>443</v>
      </c>
      <c r="C1765" s="239" t="s">
        <v>510</v>
      </c>
      <c r="D1765" s="239">
        <v>15000429</v>
      </c>
      <c r="E1765" s="239" t="s">
        <v>426</v>
      </c>
      <c r="F1765" s="240">
        <v>7200</v>
      </c>
      <c r="G1765" s="239" t="s">
        <v>511</v>
      </c>
      <c r="H1765" s="239" t="s">
        <v>512</v>
      </c>
      <c r="I1765" s="239" t="s">
        <v>513</v>
      </c>
      <c r="J1765" s="239" t="s">
        <v>691</v>
      </c>
      <c r="K1765" s="241">
        <f t="shared" si="27"/>
        <v>21.419354838709676</v>
      </c>
      <c r="L1765" s="242">
        <v>46199</v>
      </c>
    </row>
    <row r="1766" spans="2:12" x14ac:dyDescent="0.3">
      <c r="B1766" s="238" t="s">
        <v>462</v>
      </c>
      <c r="C1766" s="239" t="s">
        <v>510</v>
      </c>
      <c r="D1766" s="239">
        <v>15000021</v>
      </c>
      <c r="E1766" s="239" t="s">
        <v>484</v>
      </c>
      <c r="F1766" s="240">
        <v>3000</v>
      </c>
      <c r="G1766" s="239" t="s">
        <v>511</v>
      </c>
      <c r="H1766" s="239" t="s">
        <v>512</v>
      </c>
      <c r="I1766" s="239" t="s">
        <v>513</v>
      </c>
      <c r="J1766" s="239" t="s">
        <v>801</v>
      </c>
      <c r="K1766" s="241">
        <f t="shared" si="27"/>
        <v>21.64516129032258</v>
      </c>
      <c r="L1766" s="242">
        <v>46206</v>
      </c>
    </row>
    <row r="1767" spans="2:12" x14ac:dyDescent="0.3">
      <c r="B1767" s="238" t="s">
        <v>443</v>
      </c>
      <c r="C1767" s="239" t="s">
        <v>510</v>
      </c>
      <c r="D1767" s="239">
        <v>15000106</v>
      </c>
      <c r="E1767" s="239" t="s">
        <v>368</v>
      </c>
      <c r="F1767" s="240">
        <v>2250</v>
      </c>
      <c r="G1767" s="239" t="s">
        <v>511</v>
      </c>
      <c r="H1767" s="239" t="s">
        <v>512</v>
      </c>
      <c r="I1767" s="239" t="s">
        <v>513</v>
      </c>
      <c r="J1767" s="239" t="s">
        <v>795</v>
      </c>
      <c r="K1767" s="241">
        <f t="shared" si="27"/>
        <v>22.322580645161292</v>
      </c>
      <c r="L1767" s="242">
        <v>46227</v>
      </c>
    </row>
    <row r="1768" spans="2:12" x14ac:dyDescent="0.3">
      <c r="B1768" s="238" t="s">
        <v>462</v>
      </c>
      <c r="C1768" s="239" t="s">
        <v>510</v>
      </c>
      <c r="D1768" s="239">
        <v>15000021</v>
      </c>
      <c r="E1768" s="239" t="s">
        <v>484</v>
      </c>
      <c r="F1768" s="240">
        <v>3000</v>
      </c>
      <c r="G1768" s="239" t="s">
        <v>511</v>
      </c>
      <c r="H1768" s="239" t="s">
        <v>512</v>
      </c>
      <c r="I1768" s="239" t="s">
        <v>513</v>
      </c>
      <c r="J1768" s="239" t="s">
        <v>801</v>
      </c>
      <c r="K1768" s="241">
        <f t="shared" si="27"/>
        <v>21.64516129032258</v>
      </c>
      <c r="L1768" s="242">
        <v>46206</v>
      </c>
    </row>
    <row r="1769" spans="2:12" x14ac:dyDescent="0.3">
      <c r="B1769" s="238" t="s">
        <v>443</v>
      </c>
      <c r="C1769" s="239" t="s">
        <v>510</v>
      </c>
      <c r="D1769" s="239">
        <v>15000094</v>
      </c>
      <c r="E1769" s="239" t="s">
        <v>345</v>
      </c>
      <c r="F1769" s="240">
        <v>11520</v>
      </c>
      <c r="G1769" s="239" t="s">
        <v>511</v>
      </c>
      <c r="H1769" s="239" t="s">
        <v>512</v>
      </c>
      <c r="I1769" s="239" t="s">
        <v>513</v>
      </c>
      <c r="J1769" s="239" t="s">
        <v>666</v>
      </c>
      <c r="K1769" s="241">
        <f t="shared" si="27"/>
        <v>21.419354838709676</v>
      </c>
      <c r="L1769" s="242">
        <v>46199</v>
      </c>
    </row>
    <row r="1770" spans="2:12" x14ac:dyDescent="0.3">
      <c r="B1770" s="238" t="s">
        <v>443</v>
      </c>
      <c r="C1770" s="239" t="s">
        <v>510</v>
      </c>
      <c r="D1770" s="239">
        <v>15000151</v>
      </c>
      <c r="E1770" s="239" t="s">
        <v>402</v>
      </c>
      <c r="F1770" s="240">
        <v>1440</v>
      </c>
      <c r="G1770" s="239" t="s">
        <v>511</v>
      </c>
      <c r="H1770" s="239" t="s">
        <v>512</v>
      </c>
      <c r="I1770" s="239" t="s">
        <v>513</v>
      </c>
      <c r="J1770" s="239" t="s">
        <v>765</v>
      </c>
      <c r="K1770" s="241">
        <f t="shared" si="27"/>
        <v>22.032258064516128</v>
      </c>
      <c r="L1770" s="242">
        <v>46218</v>
      </c>
    </row>
    <row r="1771" spans="2:12" x14ac:dyDescent="0.3">
      <c r="B1771" s="238" t="s">
        <v>462</v>
      </c>
      <c r="C1771" s="239" t="s">
        <v>510</v>
      </c>
      <c r="D1771" s="239">
        <v>15000034</v>
      </c>
      <c r="E1771" s="239" t="s">
        <v>466</v>
      </c>
      <c r="F1771" s="240">
        <v>2350</v>
      </c>
      <c r="G1771" s="239" t="s">
        <v>511</v>
      </c>
      <c r="H1771" s="239" t="s">
        <v>512</v>
      </c>
      <c r="I1771" s="239" t="s">
        <v>513</v>
      </c>
      <c r="J1771" s="239" t="s">
        <v>842</v>
      </c>
      <c r="K1771" s="241">
        <f t="shared" si="27"/>
        <v>21.806451612903224</v>
      </c>
      <c r="L1771" s="242">
        <v>46211</v>
      </c>
    </row>
    <row r="1772" spans="2:12" x14ac:dyDescent="0.3">
      <c r="B1772" s="238" t="s">
        <v>462</v>
      </c>
      <c r="C1772" s="239" t="s">
        <v>592</v>
      </c>
      <c r="D1772" s="239">
        <v>15000013</v>
      </c>
      <c r="E1772" s="239" t="s">
        <v>480</v>
      </c>
      <c r="F1772" s="240">
        <v>3000</v>
      </c>
      <c r="G1772" s="239" t="s">
        <v>511</v>
      </c>
      <c r="H1772" s="239" t="s">
        <v>512</v>
      </c>
      <c r="I1772" s="239" t="s">
        <v>513</v>
      </c>
      <c r="J1772" s="239" t="s">
        <v>736</v>
      </c>
      <c r="K1772" s="241">
        <f t="shared" si="27"/>
        <v>21.419354838709676</v>
      </c>
      <c r="L1772" s="242">
        <v>46199</v>
      </c>
    </row>
    <row r="1773" spans="2:12" x14ac:dyDescent="0.3">
      <c r="B1773" s="238" t="s">
        <v>462</v>
      </c>
      <c r="C1773" s="239" t="s">
        <v>592</v>
      </c>
      <c r="D1773" s="239">
        <v>15000013</v>
      </c>
      <c r="E1773" s="239" t="s">
        <v>480</v>
      </c>
      <c r="F1773" s="240">
        <v>3000</v>
      </c>
      <c r="G1773" s="239" t="s">
        <v>511</v>
      </c>
      <c r="H1773" s="239" t="s">
        <v>512</v>
      </c>
      <c r="I1773" s="239" t="s">
        <v>513</v>
      </c>
      <c r="J1773" s="239" t="s">
        <v>736</v>
      </c>
      <c r="K1773" s="241">
        <f t="shared" si="27"/>
        <v>21.419354838709676</v>
      </c>
      <c r="L1773" s="242">
        <v>46199</v>
      </c>
    </row>
    <row r="1774" spans="2:12" x14ac:dyDescent="0.3">
      <c r="B1774" s="238" t="s">
        <v>462</v>
      </c>
      <c r="C1774" s="239" t="s">
        <v>510</v>
      </c>
      <c r="D1774" s="239">
        <v>15000013</v>
      </c>
      <c r="E1774" s="239" t="s">
        <v>480</v>
      </c>
      <c r="F1774" s="240">
        <v>3000</v>
      </c>
      <c r="G1774" s="239" t="s">
        <v>511</v>
      </c>
      <c r="H1774" s="239" t="s">
        <v>512</v>
      </c>
      <c r="I1774" s="239" t="s">
        <v>513</v>
      </c>
      <c r="J1774" s="239" t="s">
        <v>763</v>
      </c>
      <c r="K1774" s="241">
        <f t="shared" si="27"/>
        <v>22.129032258064516</v>
      </c>
      <c r="L1774" s="242">
        <v>46221</v>
      </c>
    </row>
    <row r="1775" spans="2:12" x14ac:dyDescent="0.3">
      <c r="B1775" s="238" t="s">
        <v>462</v>
      </c>
      <c r="C1775" s="239" t="s">
        <v>510</v>
      </c>
      <c r="D1775" s="239">
        <v>15000021</v>
      </c>
      <c r="E1775" s="239" t="s">
        <v>484</v>
      </c>
      <c r="F1775" s="240">
        <v>3000</v>
      </c>
      <c r="G1775" s="239" t="s">
        <v>511</v>
      </c>
      <c r="H1775" s="239" t="s">
        <v>512</v>
      </c>
      <c r="I1775" s="239" t="s">
        <v>513</v>
      </c>
      <c r="J1775" s="239" t="s">
        <v>801</v>
      </c>
      <c r="K1775" s="241">
        <f t="shared" si="27"/>
        <v>21.64516129032258</v>
      </c>
      <c r="L1775" s="242">
        <v>46206</v>
      </c>
    </row>
    <row r="1776" spans="2:12" x14ac:dyDescent="0.3">
      <c r="B1776" s="238" t="s">
        <v>443</v>
      </c>
      <c r="C1776" s="239" t="s">
        <v>510</v>
      </c>
      <c r="D1776" s="239">
        <v>15000082</v>
      </c>
      <c r="E1776" s="239" t="s">
        <v>447</v>
      </c>
      <c r="F1776" s="240">
        <v>960</v>
      </c>
      <c r="G1776" s="239" t="s">
        <v>511</v>
      </c>
      <c r="H1776" s="239" t="s">
        <v>512</v>
      </c>
      <c r="I1776" s="239" t="s">
        <v>513</v>
      </c>
      <c r="J1776" s="239" t="s">
        <v>797</v>
      </c>
      <c r="K1776" s="241">
        <f t="shared" si="27"/>
        <v>22.29032258064516</v>
      </c>
      <c r="L1776" s="242">
        <v>46226</v>
      </c>
    </row>
    <row r="1777" spans="2:12" x14ac:dyDescent="0.3">
      <c r="B1777" s="238" t="s">
        <v>443</v>
      </c>
      <c r="C1777" s="239" t="s">
        <v>510</v>
      </c>
      <c r="D1777" s="239">
        <v>15000429</v>
      </c>
      <c r="E1777" s="239" t="s">
        <v>426</v>
      </c>
      <c r="F1777" s="240">
        <v>7200</v>
      </c>
      <c r="G1777" s="239" t="s">
        <v>511</v>
      </c>
      <c r="H1777" s="239" t="s">
        <v>512</v>
      </c>
      <c r="I1777" s="239" t="s">
        <v>513</v>
      </c>
      <c r="J1777" s="239" t="s">
        <v>691</v>
      </c>
      <c r="K1777" s="241">
        <f t="shared" si="27"/>
        <v>21.419354838709676</v>
      </c>
      <c r="L1777" s="242">
        <v>46199</v>
      </c>
    </row>
    <row r="1778" spans="2:12" x14ac:dyDescent="0.3">
      <c r="B1778" s="238" t="s">
        <v>443</v>
      </c>
      <c r="C1778" s="239" t="s">
        <v>510</v>
      </c>
      <c r="D1778" s="239">
        <v>15000092</v>
      </c>
      <c r="E1778" s="239" t="s">
        <v>455</v>
      </c>
      <c r="F1778" s="240">
        <v>4000</v>
      </c>
      <c r="G1778" s="239" t="s">
        <v>511</v>
      </c>
      <c r="H1778" s="239" t="s">
        <v>512</v>
      </c>
      <c r="I1778" s="239" t="s">
        <v>513</v>
      </c>
      <c r="J1778" s="239" t="s">
        <v>781</v>
      </c>
      <c r="K1778" s="241">
        <f t="shared" si="27"/>
        <v>21.677419354838708</v>
      </c>
      <c r="L1778" s="242">
        <v>46207</v>
      </c>
    </row>
    <row r="1779" spans="2:12" x14ac:dyDescent="0.3">
      <c r="B1779" s="238" t="s">
        <v>462</v>
      </c>
      <c r="C1779" s="239" t="s">
        <v>510</v>
      </c>
      <c r="D1779" s="239">
        <v>15000013</v>
      </c>
      <c r="E1779" s="239" t="s">
        <v>480</v>
      </c>
      <c r="F1779" s="240">
        <v>3000</v>
      </c>
      <c r="G1779" s="239" t="s">
        <v>511</v>
      </c>
      <c r="H1779" s="239" t="s">
        <v>512</v>
      </c>
      <c r="I1779" s="239" t="s">
        <v>513</v>
      </c>
      <c r="J1779" s="239" t="s">
        <v>806</v>
      </c>
      <c r="K1779" s="241">
        <f t="shared" si="27"/>
        <v>21.838709677419356</v>
      </c>
      <c r="L1779" s="242">
        <v>46212</v>
      </c>
    </row>
    <row r="1780" spans="2:12" x14ac:dyDescent="0.3">
      <c r="B1780" s="238" t="s">
        <v>462</v>
      </c>
      <c r="C1780" s="239" t="s">
        <v>510</v>
      </c>
      <c r="D1780" s="239">
        <v>15000013</v>
      </c>
      <c r="E1780" s="239" t="s">
        <v>480</v>
      </c>
      <c r="F1780" s="240">
        <v>2550</v>
      </c>
      <c r="G1780" s="239" t="s">
        <v>511</v>
      </c>
      <c r="H1780" s="239" t="s">
        <v>512</v>
      </c>
      <c r="I1780" s="239" t="s">
        <v>513</v>
      </c>
      <c r="J1780" s="239" t="s">
        <v>834</v>
      </c>
      <c r="K1780" s="241">
        <f t="shared" si="27"/>
        <v>21.838709677419356</v>
      </c>
      <c r="L1780" s="242">
        <v>46212</v>
      </c>
    </row>
    <row r="1781" spans="2:12" x14ac:dyDescent="0.3">
      <c r="B1781" s="238" t="s">
        <v>462</v>
      </c>
      <c r="C1781" s="239" t="s">
        <v>510</v>
      </c>
      <c r="D1781" s="239">
        <v>15000013</v>
      </c>
      <c r="E1781" s="239" t="s">
        <v>480</v>
      </c>
      <c r="F1781" s="240">
        <v>3000</v>
      </c>
      <c r="G1781" s="239" t="s">
        <v>511</v>
      </c>
      <c r="H1781" s="239" t="s">
        <v>512</v>
      </c>
      <c r="I1781" s="239" t="s">
        <v>513</v>
      </c>
      <c r="J1781" s="239" t="s">
        <v>763</v>
      </c>
      <c r="K1781" s="241">
        <f t="shared" si="27"/>
        <v>22.129032258064516</v>
      </c>
      <c r="L1781" s="242">
        <v>46221</v>
      </c>
    </row>
    <row r="1782" spans="2:12" x14ac:dyDescent="0.3">
      <c r="B1782" s="238" t="s">
        <v>443</v>
      </c>
      <c r="C1782" s="239" t="s">
        <v>510</v>
      </c>
      <c r="D1782" s="239">
        <v>15000218</v>
      </c>
      <c r="E1782" s="239" t="s">
        <v>291</v>
      </c>
      <c r="F1782" s="240">
        <v>500</v>
      </c>
      <c r="G1782" s="239" t="s">
        <v>511</v>
      </c>
      <c r="H1782" s="239" t="s">
        <v>512</v>
      </c>
      <c r="I1782" s="239" t="s">
        <v>513</v>
      </c>
      <c r="J1782" s="239" t="s">
        <v>617</v>
      </c>
      <c r="K1782" s="241">
        <f t="shared" si="27"/>
        <v>21.741935483870968</v>
      </c>
      <c r="L1782" s="242">
        <v>46209</v>
      </c>
    </row>
    <row r="1783" spans="2:12" x14ac:dyDescent="0.3">
      <c r="B1783" s="238" t="s">
        <v>443</v>
      </c>
      <c r="C1783" s="239" t="s">
        <v>510</v>
      </c>
      <c r="D1783" s="239">
        <v>15000135</v>
      </c>
      <c r="E1783" s="239" t="s">
        <v>340</v>
      </c>
      <c r="F1783" s="240">
        <v>8400</v>
      </c>
      <c r="G1783" s="239" t="s">
        <v>511</v>
      </c>
      <c r="H1783" s="239" t="s">
        <v>512</v>
      </c>
      <c r="I1783" s="239" t="s">
        <v>513</v>
      </c>
      <c r="J1783" s="239" t="s">
        <v>827</v>
      </c>
      <c r="K1783" s="241">
        <f t="shared" si="27"/>
        <v>21.225806451612904</v>
      </c>
      <c r="L1783" s="242">
        <v>46193</v>
      </c>
    </row>
    <row r="1784" spans="2:12" x14ac:dyDescent="0.3">
      <c r="B1784" s="238" t="s">
        <v>443</v>
      </c>
      <c r="C1784" s="239" t="s">
        <v>510</v>
      </c>
      <c r="D1784" s="239">
        <v>15000085</v>
      </c>
      <c r="E1784" s="239" t="s">
        <v>332</v>
      </c>
      <c r="F1784" s="240">
        <v>6500</v>
      </c>
      <c r="G1784" s="239" t="s">
        <v>511</v>
      </c>
      <c r="H1784" s="239" t="s">
        <v>512</v>
      </c>
      <c r="I1784" s="239" t="s">
        <v>513</v>
      </c>
      <c r="J1784" s="239" t="s">
        <v>791</v>
      </c>
      <c r="K1784" s="241">
        <f t="shared" si="27"/>
        <v>21.838709677419356</v>
      </c>
      <c r="L1784" s="242">
        <v>46212</v>
      </c>
    </row>
    <row r="1785" spans="2:12" x14ac:dyDescent="0.3">
      <c r="B1785" s="238" t="s">
        <v>462</v>
      </c>
      <c r="C1785" s="239" t="s">
        <v>510</v>
      </c>
      <c r="D1785" s="239">
        <v>15000013</v>
      </c>
      <c r="E1785" s="239" t="s">
        <v>480</v>
      </c>
      <c r="F1785" s="240">
        <v>3000</v>
      </c>
      <c r="G1785" s="239" t="s">
        <v>511</v>
      </c>
      <c r="H1785" s="239" t="s">
        <v>512</v>
      </c>
      <c r="I1785" s="239" t="s">
        <v>513</v>
      </c>
      <c r="J1785" s="239" t="s">
        <v>782</v>
      </c>
      <c r="K1785" s="241">
        <f t="shared" si="27"/>
        <v>21.838709677419356</v>
      </c>
      <c r="L1785" s="242">
        <v>46212</v>
      </c>
    </row>
    <row r="1786" spans="2:12" x14ac:dyDescent="0.3">
      <c r="B1786" s="238" t="s">
        <v>462</v>
      </c>
      <c r="C1786" s="239" t="s">
        <v>510</v>
      </c>
      <c r="D1786" s="239">
        <v>15000011</v>
      </c>
      <c r="E1786" s="239" t="s">
        <v>477</v>
      </c>
      <c r="F1786" s="240">
        <v>4000</v>
      </c>
      <c r="G1786" s="239" t="s">
        <v>511</v>
      </c>
      <c r="H1786" s="239" t="s">
        <v>512</v>
      </c>
      <c r="I1786" s="239" t="s">
        <v>513</v>
      </c>
      <c r="J1786" s="239" t="s">
        <v>745</v>
      </c>
      <c r="K1786" s="241">
        <f t="shared" si="27"/>
        <v>17.35483870967742</v>
      </c>
      <c r="L1786" s="242">
        <v>46073</v>
      </c>
    </row>
    <row r="1787" spans="2:12" x14ac:dyDescent="0.3">
      <c r="B1787" s="238" t="s">
        <v>443</v>
      </c>
      <c r="C1787" s="239" t="s">
        <v>510</v>
      </c>
      <c r="D1787" s="239">
        <v>15000069</v>
      </c>
      <c r="E1787" s="239" t="s">
        <v>307</v>
      </c>
      <c r="F1787" s="240">
        <v>850</v>
      </c>
      <c r="G1787" s="239" t="s">
        <v>511</v>
      </c>
      <c r="H1787" s="239" t="s">
        <v>512</v>
      </c>
      <c r="I1787" s="239" t="s">
        <v>513</v>
      </c>
      <c r="J1787" s="239" t="s">
        <v>778</v>
      </c>
      <c r="K1787" s="241">
        <f t="shared" si="27"/>
        <v>20.677419354838708</v>
      </c>
      <c r="L1787" s="242">
        <v>46176</v>
      </c>
    </row>
    <row r="1788" spans="2:12" x14ac:dyDescent="0.3">
      <c r="B1788" s="238" t="s">
        <v>462</v>
      </c>
      <c r="C1788" s="239" t="s">
        <v>510</v>
      </c>
      <c r="D1788" s="239">
        <v>15000040</v>
      </c>
      <c r="E1788" s="239" t="s">
        <v>470</v>
      </c>
      <c r="F1788" s="240">
        <v>3000</v>
      </c>
      <c r="G1788" s="239" t="s">
        <v>511</v>
      </c>
      <c r="H1788" s="239" t="s">
        <v>512</v>
      </c>
      <c r="I1788" s="239" t="s">
        <v>513</v>
      </c>
      <c r="J1788" s="239" t="s">
        <v>676</v>
      </c>
      <c r="K1788" s="241">
        <f t="shared" si="27"/>
        <v>20.451612903225808</v>
      </c>
      <c r="L1788" s="242">
        <v>46169</v>
      </c>
    </row>
    <row r="1789" spans="2:12" x14ac:dyDescent="0.3">
      <c r="B1789" s="238" t="s">
        <v>462</v>
      </c>
      <c r="C1789" s="239" t="s">
        <v>510</v>
      </c>
      <c r="D1789" s="239">
        <v>15000013</v>
      </c>
      <c r="E1789" s="239" t="s">
        <v>480</v>
      </c>
      <c r="F1789" s="240">
        <v>3000</v>
      </c>
      <c r="G1789" s="239" t="s">
        <v>511</v>
      </c>
      <c r="H1789" s="239" t="s">
        <v>512</v>
      </c>
      <c r="I1789" s="239" t="s">
        <v>513</v>
      </c>
      <c r="J1789" s="239" t="s">
        <v>806</v>
      </c>
      <c r="K1789" s="241">
        <f t="shared" si="27"/>
        <v>21.838709677419356</v>
      </c>
      <c r="L1789" s="242">
        <v>46212</v>
      </c>
    </row>
    <row r="1790" spans="2:12" x14ac:dyDescent="0.3">
      <c r="B1790" s="238" t="s">
        <v>443</v>
      </c>
      <c r="C1790" s="239" t="s">
        <v>510</v>
      </c>
      <c r="D1790" s="239">
        <v>15000095</v>
      </c>
      <c r="E1790" s="239" t="s">
        <v>346</v>
      </c>
      <c r="F1790" s="240">
        <v>7200</v>
      </c>
      <c r="G1790" s="239" t="s">
        <v>511</v>
      </c>
      <c r="H1790" s="239" t="s">
        <v>512</v>
      </c>
      <c r="I1790" s="239" t="s">
        <v>513</v>
      </c>
      <c r="J1790" s="239" t="s">
        <v>707</v>
      </c>
      <c r="K1790" s="241">
        <f t="shared" si="27"/>
        <v>22.096774193548388</v>
      </c>
      <c r="L1790" s="242">
        <v>46220</v>
      </c>
    </row>
    <row r="1791" spans="2:12" x14ac:dyDescent="0.3">
      <c r="B1791" s="238" t="s">
        <v>443</v>
      </c>
      <c r="C1791" s="239" t="s">
        <v>510</v>
      </c>
      <c r="D1791" s="239">
        <v>15000085</v>
      </c>
      <c r="E1791" s="239" t="s">
        <v>332</v>
      </c>
      <c r="F1791" s="240">
        <v>6600</v>
      </c>
      <c r="G1791" s="239" t="s">
        <v>511</v>
      </c>
      <c r="H1791" s="239" t="s">
        <v>512</v>
      </c>
      <c r="I1791" s="239" t="s">
        <v>513</v>
      </c>
      <c r="J1791" s="239" t="s">
        <v>791</v>
      </c>
      <c r="K1791" s="241">
        <f t="shared" si="27"/>
        <v>21.838709677419356</v>
      </c>
      <c r="L1791" s="242">
        <v>46212</v>
      </c>
    </row>
    <row r="1792" spans="2:12" x14ac:dyDescent="0.3">
      <c r="B1792" s="238" t="s">
        <v>462</v>
      </c>
      <c r="C1792" s="239" t="s">
        <v>510</v>
      </c>
      <c r="D1792" s="239">
        <v>15000003</v>
      </c>
      <c r="E1792" s="239" t="s">
        <v>469</v>
      </c>
      <c r="F1792" s="240">
        <v>12600</v>
      </c>
      <c r="G1792" s="239" t="s">
        <v>511</v>
      </c>
      <c r="H1792" s="239" t="s">
        <v>512</v>
      </c>
      <c r="I1792" s="239" t="s">
        <v>513</v>
      </c>
      <c r="J1792" s="239" t="s">
        <v>800</v>
      </c>
      <c r="K1792" s="241">
        <f t="shared" si="27"/>
        <v>21.838709677419356</v>
      </c>
      <c r="L1792" s="242">
        <v>46212</v>
      </c>
    </row>
    <row r="1793" spans="2:12" x14ac:dyDescent="0.3">
      <c r="B1793" s="238" t="s">
        <v>462</v>
      </c>
      <c r="C1793" s="239" t="s">
        <v>510</v>
      </c>
      <c r="D1793" s="239">
        <v>15000425</v>
      </c>
      <c r="E1793" s="239" t="s">
        <v>494</v>
      </c>
      <c r="F1793" s="240">
        <v>5800</v>
      </c>
      <c r="G1793" s="239" t="s">
        <v>511</v>
      </c>
      <c r="H1793" s="239" t="s">
        <v>512</v>
      </c>
      <c r="I1793" s="239" t="s">
        <v>513</v>
      </c>
      <c r="J1793" s="239" t="s">
        <v>731</v>
      </c>
      <c r="K1793" s="241">
        <f t="shared" si="27"/>
        <v>16.387096774193548</v>
      </c>
      <c r="L1793" s="242">
        <v>46043</v>
      </c>
    </row>
    <row r="1794" spans="2:12" x14ac:dyDescent="0.3">
      <c r="B1794" s="238" t="s">
        <v>462</v>
      </c>
      <c r="C1794" s="239" t="s">
        <v>510</v>
      </c>
      <c r="D1794" s="239">
        <v>15000021</v>
      </c>
      <c r="E1794" s="239" t="s">
        <v>484</v>
      </c>
      <c r="F1794" s="240">
        <v>2850</v>
      </c>
      <c r="G1794" s="239" t="s">
        <v>511</v>
      </c>
      <c r="H1794" s="239" t="s">
        <v>512</v>
      </c>
      <c r="I1794" s="239" t="s">
        <v>513</v>
      </c>
      <c r="J1794" s="239" t="s">
        <v>709</v>
      </c>
      <c r="K1794" s="241">
        <f t="shared" si="27"/>
        <v>21.225806451612904</v>
      </c>
      <c r="L1794" s="242">
        <v>46193</v>
      </c>
    </row>
    <row r="1795" spans="2:12" x14ac:dyDescent="0.3">
      <c r="B1795" s="238" t="s">
        <v>462</v>
      </c>
      <c r="C1795" s="239" t="s">
        <v>510</v>
      </c>
      <c r="D1795" s="239">
        <v>15000013</v>
      </c>
      <c r="E1795" s="239" t="s">
        <v>480</v>
      </c>
      <c r="F1795" s="240">
        <v>2900</v>
      </c>
      <c r="G1795" s="239" t="s">
        <v>511</v>
      </c>
      <c r="H1795" s="239" t="s">
        <v>512</v>
      </c>
      <c r="I1795" s="239" t="s">
        <v>513</v>
      </c>
      <c r="J1795" s="239" t="s">
        <v>763</v>
      </c>
      <c r="K1795" s="241">
        <f t="shared" si="27"/>
        <v>22.129032258064516</v>
      </c>
      <c r="L1795" s="242">
        <v>46221</v>
      </c>
    </row>
    <row r="1796" spans="2:12" x14ac:dyDescent="0.3">
      <c r="B1796" s="238" t="s">
        <v>443</v>
      </c>
      <c r="C1796" s="239" t="s">
        <v>510</v>
      </c>
      <c r="D1796" s="239">
        <v>15000068</v>
      </c>
      <c r="E1796" s="239" t="s">
        <v>306</v>
      </c>
      <c r="F1796" s="240">
        <v>2250</v>
      </c>
      <c r="G1796" s="239" t="s">
        <v>511</v>
      </c>
      <c r="H1796" s="239" t="s">
        <v>512</v>
      </c>
      <c r="I1796" s="239" t="s">
        <v>513</v>
      </c>
      <c r="J1796" s="239" t="s">
        <v>783</v>
      </c>
      <c r="K1796" s="241">
        <f t="shared" ref="K1796:K1859" si="28">(L1796-$L$1)/31</f>
        <v>20.06451612903226</v>
      </c>
      <c r="L1796" s="242">
        <v>46157</v>
      </c>
    </row>
    <row r="1797" spans="2:12" x14ac:dyDescent="0.3">
      <c r="B1797" s="238" t="s">
        <v>443</v>
      </c>
      <c r="C1797" s="239" t="s">
        <v>510</v>
      </c>
      <c r="D1797" s="239">
        <v>15000085</v>
      </c>
      <c r="E1797" s="239" t="s">
        <v>332</v>
      </c>
      <c r="F1797" s="240">
        <v>6600</v>
      </c>
      <c r="G1797" s="239" t="s">
        <v>511</v>
      </c>
      <c r="H1797" s="239" t="s">
        <v>512</v>
      </c>
      <c r="I1797" s="239" t="s">
        <v>513</v>
      </c>
      <c r="J1797" s="239" t="s">
        <v>791</v>
      </c>
      <c r="K1797" s="241">
        <f t="shared" si="28"/>
        <v>21.838709677419356</v>
      </c>
      <c r="L1797" s="242">
        <v>46212</v>
      </c>
    </row>
    <row r="1798" spans="2:12" x14ac:dyDescent="0.3">
      <c r="B1798" s="238" t="s">
        <v>443</v>
      </c>
      <c r="C1798" s="239" t="s">
        <v>510</v>
      </c>
      <c r="D1798" s="239">
        <v>15000321</v>
      </c>
      <c r="E1798" s="239" t="s">
        <v>404</v>
      </c>
      <c r="F1798" s="240">
        <v>1440</v>
      </c>
      <c r="G1798" s="239" t="s">
        <v>511</v>
      </c>
      <c r="H1798" s="239" t="s">
        <v>512</v>
      </c>
      <c r="I1798" s="239" t="s">
        <v>513</v>
      </c>
      <c r="J1798" s="239" t="s">
        <v>711</v>
      </c>
      <c r="K1798" s="241">
        <f t="shared" si="28"/>
        <v>22.129032258064516</v>
      </c>
      <c r="L1798" s="242">
        <v>46221</v>
      </c>
    </row>
    <row r="1799" spans="2:12" x14ac:dyDescent="0.3">
      <c r="B1799" s="238" t="s">
        <v>443</v>
      </c>
      <c r="C1799" s="239" t="s">
        <v>510</v>
      </c>
      <c r="D1799" s="239">
        <v>15000321</v>
      </c>
      <c r="E1799" s="239" t="s">
        <v>404</v>
      </c>
      <c r="F1799" s="240">
        <v>1440</v>
      </c>
      <c r="G1799" s="239" t="s">
        <v>511</v>
      </c>
      <c r="H1799" s="239" t="s">
        <v>512</v>
      </c>
      <c r="I1799" s="239" t="s">
        <v>513</v>
      </c>
      <c r="J1799" s="239" t="s">
        <v>711</v>
      </c>
      <c r="K1799" s="241">
        <f t="shared" si="28"/>
        <v>22.129032258064516</v>
      </c>
      <c r="L1799" s="242">
        <v>46221</v>
      </c>
    </row>
    <row r="1800" spans="2:12" x14ac:dyDescent="0.3">
      <c r="B1800" s="238" t="s">
        <v>443</v>
      </c>
      <c r="C1800" s="239" t="s">
        <v>510</v>
      </c>
      <c r="D1800" s="239">
        <v>15000321</v>
      </c>
      <c r="E1800" s="239" t="s">
        <v>404</v>
      </c>
      <c r="F1800" s="240">
        <v>1440</v>
      </c>
      <c r="G1800" s="239" t="s">
        <v>511</v>
      </c>
      <c r="H1800" s="239" t="s">
        <v>512</v>
      </c>
      <c r="I1800" s="239" t="s">
        <v>513</v>
      </c>
      <c r="J1800" s="239" t="s">
        <v>809</v>
      </c>
      <c r="K1800" s="241">
        <f t="shared" si="28"/>
        <v>21.64516129032258</v>
      </c>
      <c r="L1800" s="242">
        <v>46206</v>
      </c>
    </row>
    <row r="1801" spans="2:12" x14ac:dyDescent="0.3">
      <c r="B1801" s="238" t="s">
        <v>462</v>
      </c>
      <c r="C1801" s="239" t="s">
        <v>510</v>
      </c>
      <c r="D1801" s="239">
        <v>15000028</v>
      </c>
      <c r="E1801" s="239" t="s">
        <v>485</v>
      </c>
      <c r="F1801" s="240">
        <v>3000</v>
      </c>
      <c r="G1801" s="239" t="s">
        <v>511</v>
      </c>
      <c r="H1801" s="239" t="s">
        <v>512</v>
      </c>
      <c r="I1801" s="239" t="s">
        <v>513</v>
      </c>
      <c r="J1801" s="239" t="s">
        <v>786</v>
      </c>
      <c r="K1801" s="241">
        <f t="shared" si="28"/>
        <v>22.06451612903226</v>
      </c>
      <c r="L1801" s="242">
        <v>46219</v>
      </c>
    </row>
    <row r="1802" spans="2:12" x14ac:dyDescent="0.3">
      <c r="B1802" s="238" t="s">
        <v>443</v>
      </c>
      <c r="C1802" s="239" t="s">
        <v>510</v>
      </c>
      <c r="D1802" s="239">
        <v>15000145</v>
      </c>
      <c r="E1802" s="239" t="s">
        <v>143</v>
      </c>
      <c r="F1802" s="240">
        <v>6800</v>
      </c>
      <c r="G1802" s="239" t="s">
        <v>511</v>
      </c>
      <c r="H1802" s="239" t="s">
        <v>512</v>
      </c>
      <c r="I1802" s="239" t="s">
        <v>513</v>
      </c>
      <c r="J1802" s="239" t="s">
        <v>775</v>
      </c>
      <c r="K1802" s="241">
        <f t="shared" si="28"/>
        <v>20.06451612903226</v>
      </c>
      <c r="L1802" s="242">
        <v>46157</v>
      </c>
    </row>
    <row r="1803" spans="2:12" x14ac:dyDescent="0.3">
      <c r="B1803" s="238" t="s">
        <v>462</v>
      </c>
      <c r="C1803" s="239" t="s">
        <v>510</v>
      </c>
      <c r="D1803" s="239">
        <v>15000040</v>
      </c>
      <c r="E1803" s="239" t="s">
        <v>470</v>
      </c>
      <c r="F1803" s="240">
        <v>3000</v>
      </c>
      <c r="G1803" s="239" t="s">
        <v>511</v>
      </c>
      <c r="H1803" s="239" t="s">
        <v>512</v>
      </c>
      <c r="I1803" s="239" t="s">
        <v>513</v>
      </c>
      <c r="J1803" s="239" t="s">
        <v>676</v>
      </c>
      <c r="K1803" s="241">
        <f t="shared" si="28"/>
        <v>20.451612903225808</v>
      </c>
      <c r="L1803" s="242">
        <v>46169</v>
      </c>
    </row>
    <row r="1804" spans="2:12" x14ac:dyDescent="0.3">
      <c r="B1804" s="238" t="s">
        <v>443</v>
      </c>
      <c r="C1804" s="239" t="s">
        <v>510</v>
      </c>
      <c r="D1804" s="239">
        <v>15000093</v>
      </c>
      <c r="E1804" s="239" t="s">
        <v>341</v>
      </c>
      <c r="F1804" s="240">
        <v>4000</v>
      </c>
      <c r="G1804" s="239" t="s">
        <v>511</v>
      </c>
      <c r="H1804" s="239" t="s">
        <v>512</v>
      </c>
      <c r="I1804" s="239" t="s">
        <v>513</v>
      </c>
      <c r="J1804" s="239" t="s">
        <v>762</v>
      </c>
      <c r="K1804" s="241">
        <f t="shared" si="28"/>
        <v>22.096774193548388</v>
      </c>
      <c r="L1804" s="242">
        <v>46220</v>
      </c>
    </row>
    <row r="1805" spans="2:12" x14ac:dyDescent="0.3">
      <c r="B1805" s="238" t="s">
        <v>462</v>
      </c>
      <c r="C1805" s="239" t="s">
        <v>510</v>
      </c>
      <c r="D1805" s="239">
        <v>15000011</v>
      </c>
      <c r="E1805" s="239" t="s">
        <v>477</v>
      </c>
      <c r="F1805" s="240">
        <v>4000</v>
      </c>
      <c r="G1805" s="239" t="s">
        <v>511</v>
      </c>
      <c r="H1805" s="239" t="s">
        <v>512</v>
      </c>
      <c r="I1805" s="239" t="s">
        <v>513</v>
      </c>
      <c r="J1805" s="239" t="s">
        <v>814</v>
      </c>
      <c r="K1805" s="241">
        <f t="shared" si="28"/>
        <v>19.161290322580644</v>
      </c>
      <c r="L1805" s="242">
        <v>46129</v>
      </c>
    </row>
    <row r="1806" spans="2:12" x14ac:dyDescent="0.3">
      <c r="B1806" s="238" t="s">
        <v>443</v>
      </c>
      <c r="C1806" s="239" t="s">
        <v>510</v>
      </c>
      <c r="D1806" s="239">
        <v>15000106</v>
      </c>
      <c r="E1806" s="239" t="s">
        <v>368</v>
      </c>
      <c r="F1806" s="240">
        <v>2250</v>
      </c>
      <c r="G1806" s="239" t="s">
        <v>511</v>
      </c>
      <c r="H1806" s="239" t="s">
        <v>512</v>
      </c>
      <c r="I1806" s="239" t="s">
        <v>513</v>
      </c>
      <c r="J1806" s="239" t="s">
        <v>795</v>
      </c>
      <c r="K1806" s="241">
        <f t="shared" si="28"/>
        <v>22.322580645161292</v>
      </c>
      <c r="L1806" s="242">
        <v>46227</v>
      </c>
    </row>
    <row r="1807" spans="2:12" x14ac:dyDescent="0.3">
      <c r="B1807" s="238" t="s">
        <v>443</v>
      </c>
      <c r="C1807" s="239" t="s">
        <v>510</v>
      </c>
      <c r="D1807" s="239">
        <v>15000429</v>
      </c>
      <c r="E1807" s="239" t="s">
        <v>426</v>
      </c>
      <c r="F1807" s="240">
        <v>7200</v>
      </c>
      <c r="G1807" s="239" t="s">
        <v>511</v>
      </c>
      <c r="H1807" s="239" t="s">
        <v>512</v>
      </c>
      <c r="I1807" s="239" t="s">
        <v>513</v>
      </c>
      <c r="J1807" s="239" t="s">
        <v>691</v>
      </c>
      <c r="K1807" s="241">
        <f t="shared" si="28"/>
        <v>21.419354838709676</v>
      </c>
      <c r="L1807" s="242">
        <v>46199</v>
      </c>
    </row>
    <row r="1808" spans="2:12" x14ac:dyDescent="0.3">
      <c r="B1808" s="238" t="s">
        <v>443</v>
      </c>
      <c r="C1808" s="239" t="s">
        <v>510</v>
      </c>
      <c r="D1808" s="239">
        <v>15000068</v>
      </c>
      <c r="E1808" s="239" t="s">
        <v>306</v>
      </c>
      <c r="F1808" s="240">
        <v>600</v>
      </c>
      <c r="G1808" s="239" t="s">
        <v>511</v>
      </c>
      <c r="H1808" s="239" t="s">
        <v>512</v>
      </c>
      <c r="I1808" s="239" t="s">
        <v>513</v>
      </c>
      <c r="J1808" s="239" t="s">
        <v>783</v>
      </c>
      <c r="K1808" s="241">
        <f t="shared" si="28"/>
        <v>20.06451612903226</v>
      </c>
      <c r="L1808" s="242">
        <v>46157</v>
      </c>
    </row>
    <row r="1809" spans="2:12" x14ac:dyDescent="0.3">
      <c r="B1809" s="238" t="s">
        <v>462</v>
      </c>
      <c r="C1809" s="239" t="s">
        <v>510</v>
      </c>
      <c r="D1809" s="239">
        <v>15000035</v>
      </c>
      <c r="E1809" s="239" t="s">
        <v>482</v>
      </c>
      <c r="F1809" s="240">
        <v>8950</v>
      </c>
      <c r="G1809" s="239" t="s">
        <v>511</v>
      </c>
      <c r="H1809" s="239" t="s">
        <v>512</v>
      </c>
      <c r="I1809" s="239" t="s">
        <v>513</v>
      </c>
      <c r="J1809" s="239" t="s">
        <v>761</v>
      </c>
      <c r="K1809" s="241">
        <f t="shared" si="28"/>
        <v>22.06451612903226</v>
      </c>
      <c r="L1809" s="242">
        <v>46219</v>
      </c>
    </row>
    <row r="1810" spans="2:12" x14ac:dyDescent="0.3">
      <c r="B1810" s="238" t="s">
        <v>462</v>
      </c>
      <c r="C1810" s="239" t="s">
        <v>510</v>
      </c>
      <c r="D1810" s="239">
        <v>15000003</v>
      </c>
      <c r="E1810" s="239" t="s">
        <v>469</v>
      </c>
      <c r="F1810" s="240">
        <v>12600</v>
      </c>
      <c r="G1810" s="239" t="s">
        <v>511</v>
      </c>
      <c r="H1810" s="239" t="s">
        <v>512</v>
      </c>
      <c r="I1810" s="239" t="s">
        <v>513</v>
      </c>
      <c r="J1810" s="239" t="s">
        <v>717</v>
      </c>
      <c r="K1810" s="241">
        <f t="shared" si="28"/>
        <v>22.032258064516128</v>
      </c>
      <c r="L1810" s="242">
        <v>46218</v>
      </c>
    </row>
    <row r="1811" spans="2:12" x14ac:dyDescent="0.3">
      <c r="B1811" s="238" t="s">
        <v>462</v>
      </c>
      <c r="C1811" s="239" t="s">
        <v>510</v>
      </c>
      <c r="D1811" s="239">
        <v>15000028</v>
      </c>
      <c r="E1811" s="239" t="s">
        <v>485</v>
      </c>
      <c r="F1811" s="240">
        <v>3000</v>
      </c>
      <c r="G1811" s="239" t="s">
        <v>511</v>
      </c>
      <c r="H1811" s="239" t="s">
        <v>512</v>
      </c>
      <c r="I1811" s="239" t="s">
        <v>513</v>
      </c>
      <c r="J1811" s="239" t="s">
        <v>786</v>
      </c>
      <c r="K1811" s="241">
        <f t="shared" si="28"/>
        <v>22.06451612903226</v>
      </c>
      <c r="L1811" s="242">
        <v>46219</v>
      </c>
    </row>
    <row r="1812" spans="2:12" x14ac:dyDescent="0.3">
      <c r="B1812" s="238" t="s">
        <v>443</v>
      </c>
      <c r="C1812" s="239" t="s">
        <v>510</v>
      </c>
      <c r="D1812" s="239">
        <v>15000119</v>
      </c>
      <c r="E1812" s="239" t="s">
        <v>305</v>
      </c>
      <c r="F1812" s="240">
        <v>2700</v>
      </c>
      <c r="G1812" s="239" t="s">
        <v>511</v>
      </c>
      <c r="H1812" s="239" t="s">
        <v>512</v>
      </c>
      <c r="I1812" s="239" t="s">
        <v>513</v>
      </c>
      <c r="J1812" s="239" t="s">
        <v>725</v>
      </c>
      <c r="K1812" s="241">
        <f t="shared" si="28"/>
        <v>22.29032258064516</v>
      </c>
      <c r="L1812" s="242">
        <v>46226</v>
      </c>
    </row>
    <row r="1813" spans="2:12" x14ac:dyDescent="0.3">
      <c r="B1813" s="238" t="s">
        <v>462</v>
      </c>
      <c r="C1813" s="239" t="s">
        <v>510</v>
      </c>
      <c r="D1813" s="239">
        <v>15000425</v>
      </c>
      <c r="E1813" s="239" t="s">
        <v>494</v>
      </c>
      <c r="F1813" s="240">
        <v>14400</v>
      </c>
      <c r="G1813" s="239" t="s">
        <v>511</v>
      </c>
      <c r="H1813" s="239" t="s">
        <v>512</v>
      </c>
      <c r="I1813" s="239" t="s">
        <v>513</v>
      </c>
      <c r="J1813" s="239" t="s">
        <v>535</v>
      </c>
      <c r="K1813" s="241">
        <f t="shared" si="28"/>
        <v>16.161290322580644</v>
      </c>
      <c r="L1813" s="242">
        <v>46036</v>
      </c>
    </row>
    <row r="1814" spans="2:12" x14ac:dyDescent="0.3">
      <c r="B1814" s="238" t="s">
        <v>443</v>
      </c>
      <c r="C1814" s="239" t="s">
        <v>592</v>
      </c>
      <c r="D1814" s="239">
        <v>15000165</v>
      </c>
      <c r="E1814" s="239" t="s">
        <v>452</v>
      </c>
      <c r="F1814" s="240">
        <v>1470</v>
      </c>
      <c r="G1814" s="239" t="s">
        <v>511</v>
      </c>
      <c r="H1814" s="239" t="s">
        <v>512</v>
      </c>
      <c r="I1814" s="239" t="s">
        <v>513</v>
      </c>
      <c r="J1814" s="239" t="s">
        <v>860</v>
      </c>
      <c r="K1814" s="241">
        <f t="shared" si="28"/>
        <v>22.322580645161292</v>
      </c>
      <c r="L1814" s="242">
        <v>46227</v>
      </c>
    </row>
    <row r="1815" spans="2:12" x14ac:dyDescent="0.3">
      <c r="B1815" s="238" t="s">
        <v>443</v>
      </c>
      <c r="C1815" s="239" t="s">
        <v>592</v>
      </c>
      <c r="D1815" s="239">
        <v>15000165</v>
      </c>
      <c r="E1815" s="239" t="s">
        <v>452</v>
      </c>
      <c r="F1815" s="240">
        <v>1470</v>
      </c>
      <c r="G1815" s="239" t="s">
        <v>511</v>
      </c>
      <c r="H1815" s="239" t="s">
        <v>512</v>
      </c>
      <c r="I1815" s="239" t="s">
        <v>513</v>
      </c>
      <c r="J1815" s="239" t="s">
        <v>860</v>
      </c>
      <c r="K1815" s="241">
        <f t="shared" si="28"/>
        <v>22.322580645161292</v>
      </c>
      <c r="L1815" s="242">
        <v>46227</v>
      </c>
    </row>
    <row r="1816" spans="2:12" x14ac:dyDescent="0.3">
      <c r="B1816" s="238" t="s">
        <v>462</v>
      </c>
      <c r="C1816" s="239" t="s">
        <v>510</v>
      </c>
      <c r="D1816" s="239">
        <v>15000013</v>
      </c>
      <c r="E1816" s="239" t="s">
        <v>480</v>
      </c>
      <c r="F1816" s="240">
        <v>3000</v>
      </c>
      <c r="G1816" s="239" t="s">
        <v>511</v>
      </c>
      <c r="H1816" s="239" t="s">
        <v>512</v>
      </c>
      <c r="I1816" s="239" t="s">
        <v>513</v>
      </c>
      <c r="J1816" s="239" t="s">
        <v>754</v>
      </c>
      <c r="K1816" s="241">
        <f t="shared" si="28"/>
        <v>22.129032258064516</v>
      </c>
      <c r="L1816" s="242">
        <v>46221</v>
      </c>
    </row>
    <row r="1817" spans="2:12" x14ac:dyDescent="0.3">
      <c r="B1817" s="238" t="s">
        <v>443</v>
      </c>
      <c r="C1817" s="239" t="s">
        <v>510</v>
      </c>
      <c r="D1817" s="239">
        <v>15000092</v>
      </c>
      <c r="E1817" s="239" t="s">
        <v>455</v>
      </c>
      <c r="F1817" s="240">
        <v>4000</v>
      </c>
      <c r="G1817" s="239" t="s">
        <v>511</v>
      </c>
      <c r="H1817" s="239" t="s">
        <v>512</v>
      </c>
      <c r="I1817" s="239" t="s">
        <v>513</v>
      </c>
      <c r="J1817" s="239" t="s">
        <v>727</v>
      </c>
      <c r="K1817" s="241">
        <f t="shared" si="28"/>
        <v>21.677419354838708</v>
      </c>
      <c r="L1817" s="242">
        <v>46207</v>
      </c>
    </row>
    <row r="1818" spans="2:12" x14ac:dyDescent="0.3">
      <c r="B1818" s="238" t="s">
        <v>443</v>
      </c>
      <c r="C1818" s="239" t="s">
        <v>510</v>
      </c>
      <c r="D1818" s="239">
        <v>15000091</v>
      </c>
      <c r="E1818" s="239" t="s">
        <v>454</v>
      </c>
      <c r="F1818" s="240">
        <v>2160</v>
      </c>
      <c r="G1818" s="239" t="s">
        <v>511</v>
      </c>
      <c r="H1818" s="239" t="s">
        <v>512</v>
      </c>
      <c r="I1818" s="239" t="s">
        <v>513</v>
      </c>
      <c r="J1818" s="239" t="s">
        <v>695</v>
      </c>
      <c r="K1818" s="241">
        <f t="shared" si="28"/>
        <v>16.967741935483872</v>
      </c>
      <c r="L1818" s="242">
        <v>46061</v>
      </c>
    </row>
    <row r="1819" spans="2:12" x14ac:dyDescent="0.3">
      <c r="B1819" s="238" t="s">
        <v>443</v>
      </c>
      <c r="C1819" s="239" t="s">
        <v>510</v>
      </c>
      <c r="D1819" s="239">
        <v>15000068</v>
      </c>
      <c r="E1819" s="239" t="s">
        <v>306</v>
      </c>
      <c r="F1819" s="240">
        <v>2250</v>
      </c>
      <c r="G1819" s="239" t="s">
        <v>511</v>
      </c>
      <c r="H1819" s="239" t="s">
        <v>512</v>
      </c>
      <c r="I1819" s="239" t="s">
        <v>513</v>
      </c>
      <c r="J1819" s="239" t="s">
        <v>783</v>
      </c>
      <c r="K1819" s="241">
        <f t="shared" si="28"/>
        <v>20.06451612903226</v>
      </c>
      <c r="L1819" s="242">
        <v>46157</v>
      </c>
    </row>
    <row r="1820" spans="2:12" x14ac:dyDescent="0.3">
      <c r="B1820" s="238" t="s">
        <v>443</v>
      </c>
      <c r="C1820" s="239" t="s">
        <v>510</v>
      </c>
      <c r="D1820" s="239">
        <v>15000084</v>
      </c>
      <c r="E1820" s="239" t="s">
        <v>325</v>
      </c>
      <c r="F1820" s="240">
        <v>960</v>
      </c>
      <c r="G1820" s="239" t="s">
        <v>511</v>
      </c>
      <c r="H1820" s="239" t="s">
        <v>512</v>
      </c>
      <c r="I1820" s="239" t="s">
        <v>513</v>
      </c>
      <c r="J1820" s="239" t="s">
        <v>696</v>
      </c>
      <c r="K1820" s="241">
        <f t="shared" si="28"/>
        <v>22.483870967741936</v>
      </c>
      <c r="L1820" s="242">
        <v>46232</v>
      </c>
    </row>
    <row r="1821" spans="2:12" x14ac:dyDescent="0.3">
      <c r="B1821" s="238" t="s">
        <v>443</v>
      </c>
      <c r="C1821" s="239" t="s">
        <v>510</v>
      </c>
      <c r="D1821" s="239">
        <v>15000084</v>
      </c>
      <c r="E1821" s="239" t="s">
        <v>325</v>
      </c>
      <c r="F1821" s="240">
        <v>960</v>
      </c>
      <c r="G1821" s="239" t="s">
        <v>511</v>
      </c>
      <c r="H1821" s="239" t="s">
        <v>512</v>
      </c>
      <c r="I1821" s="239" t="s">
        <v>513</v>
      </c>
      <c r="J1821" s="239" t="s">
        <v>696</v>
      </c>
      <c r="K1821" s="241">
        <f t="shared" si="28"/>
        <v>22.483870967741936</v>
      </c>
      <c r="L1821" s="242">
        <v>46232</v>
      </c>
    </row>
    <row r="1822" spans="2:12" x14ac:dyDescent="0.3">
      <c r="B1822" s="238" t="s">
        <v>462</v>
      </c>
      <c r="C1822" s="239" t="s">
        <v>510</v>
      </c>
      <c r="D1822" s="239">
        <v>15000028</v>
      </c>
      <c r="E1822" s="239" t="s">
        <v>485</v>
      </c>
      <c r="F1822" s="240">
        <v>3000</v>
      </c>
      <c r="G1822" s="239" t="s">
        <v>511</v>
      </c>
      <c r="H1822" s="239" t="s">
        <v>512</v>
      </c>
      <c r="I1822" s="239" t="s">
        <v>513</v>
      </c>
      <c r="J1822" s="239" t="s">
        <v>786</v>
      </c>
      <c r="K1822" s="241">
        <f t="shared" si="28"/>
        <v>22.06451612903226</v>
      </c>
      <c r="L1822" s="242">
        <v>46219</v>
      </c>
    </row>
    <row r="1823" spans="2:12" x14ac:dyDescent="0.3">
      <c r="B1823" s="238" t="s">
        <v>462</v>
      </c>
      <c r="C1823" s="239" t="s">
        <v>510</v>
      </c>
      <c r="D1823" s="239">
        <v>15000026</v>
      </c>
      <c r="E1823" s="239" t="s">
        <v>476</v>
      </c>
      <c r="F1823" s="240">
        <v>11000</v>
      </c>
      <c r="G1823" s="239" t="s">
        <v>511</v>
      </c>
      <c r="H1823" s="239" t="s">
        <v>512</v>
      </c>
      <c r="I1823" s="239" t="s">
        <v>513</v>
      </c>
      <c r="J1823" s="239" t="s">
        <v>861</v>
      </c>
      <c r="K1823" s="241">
        <f t="shared" si="28"/>
        <v>20.903225806451612</v>
      </c>
      <c r="L1823" s="242">
        <v>46183</v>
      </c>
    </row>
    <row r="1824" spans="2:12" x14ac:dyDescent="0.3">
      <c r="B1824" s="238" t="s">
        <v>443</v>
      </c>
      <c r="C1824" s="239" t="s">
        <v>510</v>
      </c>
      <c r="D1824" s="239">
        <v>15000119</v>
      </c>
      <c r="E1824" s="239" t="s">
        <v>305</v>
      </c>
      <c r="F1824" s="240">
        <v>2700</v>
      </c>
      <c r="G1824" s="239" t="s">
        <v>511</v>
      </c>
      <c r="H1824" s="239" t="s">
        <v>512</v>
      </c>
      <c r="I1824" s="239" t="s">
        <v>513</v>
      </c>
      <c r="J1824" s="239" t="s">
        <v>725</v>
      </c>
      <c r="K1824" s="241">
        <f t="shared" si="28"/>
        <v>22.29032258064516</v>
      </c>
      <c r="L1824" s="242">
        <v>46226</v>
      </c>
    </row>
    <row r="1825" spans="2:12" x14ac:dyDescent="0.3">
      <c r="B1825" s="238" t="s">
        <v>462</v>
      </c>
      <c r="C1825" s="239" t="s">
        <v>510</v>
      </c>
      <c r="D1825" s="239">
        <v>15000040</v>
      </c>
      <c r="E1825" s="239" t="s">
        <v>470</v>
      </c>
      <c r="F1825" s="240">
        <v>3000</v>
      </c>
      <c r="G1825" s="239" t="s">
        <v>511</v>
      </c>
      <c r="H1825" s="239" t="s">
        <v>512</v>
      </c>
      <c r="I1825" s="239" t="s">
        <v>513</v>
      </c>
      <c r="J1825" s="239" t="s">
        <v>676</v>
      </c>
      <c r="K1825" s="241">
        <f t="shared" si="28"/>
        <v>20.451612903225808</v>
      </c>
      <c r="L1825" s="242">
        <v>46169</v>
      </c>
    </row>
    <row r="1826" spans="2:12" x14ac:dyDescent="0.3">
      <c r="B1826" s="238" t="s">
        <v>443</v>
      </c>
      <c r="C1826" s="239" t="s">
        <v>592</v>
      </c>
      <c r="D1826" s="239">
        <v>15000165</v>
      </c>
      <c r="E1826" s="239" t="s">
        <v>452</v>
      </c>
      <c r="F1826" s="240">
        <v>1470</v>
      </c>
      <c r="G1826" s="239" t="s">
        <v>511</v>
      </c>
      <c r="H1826" s="239" t="s">
        <v>512</v>
      </c>
      <c r="I1826" s="239" t="s">
        <v>513</v>
      </c>
      <c r="J1826" s="239" t="s">
        <v>860</v>
      </c>
      <c r="K1826" s="241">
        <f t="shared" si="28"/>
        <v>22.322580645161292</v>
      </c>
      <c r="L1826" s="242">
        <v>46227</v>
      </c>
    </row>
    <row r="1827" spans="2:12" x14ac:dyDescent="0.3">
      <c r="B1827" s="238" t="s">
        <v>443</v>
      </c>
      <c r="C1827" s="239" t="s">
        <v>592</v>
      </c>
      <c r="D1827" s="239">
        <v>15000165</v>
      </c>
      <c r="E1827" s="239" t="s">
        <v>452</v>
      </c>
      <c r="F1827" s="240">
        <v>870</v>
      </c>
      <c r="G1827" s="239" t="s">
        <v>511</v>
      </c>
      <c r="H1827" s="239" t="s">
        <v>512</v>
      </c>
      <c r="I1827" s="239" t="s">
        <v>513</v>
      </c>
      <c r="J1827" s="239" t="s">
        <v>860</v>
      </c>
      <c r="K1827" s="241">
        <f t="shared" si="28"/>
        <v>22.322580645161292</v>
      </c>
      <c r="L1827" s="242">
        <v>46227</v>
      </c>
    </row>
    <row r="1828" spans="2:12" x14ac:dyDescent="0.3">
      <c r="B1828" s="238" t="s">
        <v>462</v>
      </c>
      <c r="C1828" s="239" t="s">
        <v>510</v>
      </c>
      <c r="D1828" s="239">
        <v>15000013</v>
      </c>
      <c r="E1828" s="239" t="s">
        <v>480</v>
      </c>
      <c r="F1828" s="240">
        <v>3000</v>
      </c>
      <c r="G1828" s="239" t="s">
        <v>511</v>
      </c>
      <c r="H1828" s="239" t="s">
        <v>512</v>
      </c>
      <c r="I1828" s="239" t="s">
        <v>513</v>
      </c>
      <c r="J1828" s="239" t="s">
        <v>754</v>
      </c>
      <c r="K1828" s="241">
        <f t="shared" si="28"/>
        <v>22.129032258064516</v>
      </c>
      <c r="L1828" s="242">
        <v>46221</v>
      </c>
    </row>
    <row r="1829" spans="2:12" x14ac:dyDescent="0.3">
      <c r="B1829" s="238" t="s">
        <v>462</v>
      </c>
      <c r="C1829" s="239" t="s">
        <v>510</v>
      </c>
      <c r="D1829" s="239">
        <v>15000013</v>
      </c>
      <c r="E1829" s="239" t="s">
        <v>480</v>
      </c>
      <c r="F1829" s="240">
        <v>3000</v>
      </c>
      <c r="G1829" s="239" t="s">
        <v>511</v>
      </c>
      <c r="H1829" s="239" t="s">
        <v>512</v>
      </c>
      <c r="I1829" s="239" t="s">
        <v>513</v>
      </c>
      <c r="J1829" s="239" t="s">
        <v>754</v>
      </c>
      <c r="K1829" s="241">
        <f t="shared" si="28"/>
        <v>22.129032258064516</v>
      </c>
      <c r="L1829" s="242">
        <v>46221</v>
      </c>
    </row>
    <row r="1830" spans="2:12" x14ac:dyDescent="0.3">
      <c r="B1830" s="238" t="s">
        <v>443</v>
      </c>
      <c r="C1830" s="239" t="s">
        <v>510</v>
      </c>
      <c r="D1830" s="239">
        <v>15000151</v>
      </c>
      <c r="E1830" s="239" t="s">
        <v>402</v>
      </c>
      <c r="F1830" s="240">
        <v>1440</v>
      </c>
      <c r="G1830" s="239" t="s">
        <v>511</v>
      </c>
      <c r="H1830" s="239" t="s">
        <v>512</v>
      </c>
      <c r="I1830" s="239" t="s">
        <v>513</v>
      </c>
      <c r="J1830" s="239" t="s">
        <v>765</v>
      </c>
      <c r="K1830" s="241">
        <f t="shared" si="28"/>
        <v>22.032258064516128</v>
      </c>
      <c r="L1830" s="242">
        <v>46218</v>
      </c>
    </row>
    <row r="1831" spans="2:12" x14ac:dyDescent="0.3">
      <c r="B1831" s="238" t="s">
        <v>462</v>
      </c>
      <c r="C1831" s="239" t="s">
        <v>510</v>
      </c>
      <c r="D1831" s="239">
        <v>15000013</v>
      </c>
      <c r="E1831" s="239" t="s">
        <v>480</v>
      </c>
      <c r="F1831" s="240">
        <v>3000</v>
      </c>
      <c r="G1831" s="239" t="s">
        <v>511</v>
      </c>
      <c r="H1831" s="239" t="s">
        <v>512</v>
      </c>
      <c r="I1831" s="239" t="s">
        <v>513</v>
      </c>
      <c r="J1831" s="239" t="s">
        <v>754</v>
      </c>
      <c r="K1831" s="241">
        <f t="shared" si="28"/>
        <v>22.129032258064516</v>
      </c>
      <c r="L1831" s="242">
        <v>46221</v>
      </c>
    </row>
    <row r="1832" spans="2:12" x14ac:dyDescent="0.3">
      <c r="B1832" s="238" t="s">
        <v>462</v>
      </c>
      <c r="C1832" s="239" t="s">
        <v>510</v>
      </c>
      <c r="D1832" s="239">
        <v>15000425</v>
      </c>
      <c r="E1832" s="239" t="s">
        <v>494</v>
      </c>
      <c r="F1832" s="240">
        <v>14400</v>
      </c>
      <c r="G1832" s="239" t="s">
        <v>511</v>
      </c>
      <c r="H1832" s="239" t="s">
        <v>512</v>
      </c>
      <c r="I1832" s="239" t="s">
        <v>513</v>
      </c>
      <c r="J1832" s="239" t="s">
        <v>535</v>
      </c>
      <c r="K1832" s="241">
        <f t="shared" si="28"/>
        <v>16.161290322580644</v>
      </c>
      <c r="L1832" s="242">
        <v>46036</v>
      </c>
    </row>
    <row r="1833" spans="2:12" x14ac:dyDescent="0.3">
      <c r="B1833" s="238" t="s">
        <v>443</v>
      </c>
      <c r="C1833" s="239" t="s">
        <v>510</v>
      </c>
      <c r="D1833" s="239">
        <v>15000191</v>
      </c>
      <c r="E1833" s="239" t="s">
        <v>347</v>
      </c>
      <c r="F1833" s="240">
        <v>3000</v>
      </c>
      <c r="G1833" s="239" t="s">
        <v>511</v>
      </c>
      <c r="H1833" s="239" t="s">
        <v>512</v>
      </c>
      <c r="I1833" s="239" t="s">
        <v>513</v>
      </c>
      <c r="J1833" s="239" t="s">
        <v>625</v>
      </c>
      <c r="K1833" s="241">
        <f t="shared" si="28"/>
        <v>21.677419354838708</v>
      </c>
      <c r="L1833" s="242">
        <v>46207</v>
      </c>
    </row>
    <row r="1834" spans="2:12" x14ac:dyDescent="0.3">
      <c r="B1834" s="238" t="s">
        <v>462</v>
      </c>
      <c r="C1834" s="239" t="s">
        <v>510</v>
      </c>
      <c r="D1834" s="239">
        <v>15000021</v>
      </c>
      <c r="E1834" s="239" t="s">
        <v>484</v>
      </c>
      <c r="F1834" s="240">
        <v>3000</v>
      </c>
      <c r="G1834" s="239" t="s">
        <v>511</v>
      </c>
      <c r="H1834" s="239" t="s">
        <v>512</v>
      </c>
      <c r="I1834" s="239" t="s">
        <v>513</v>
      </c>
      <c r="J1834" s="239" t="s">
        <v>722</v>
      </c>
      <c r="K1834" s="241">
        <f t="shared" si="28"/>
        <v>21.225806451612904</v>
      </c>
      <c r="L1834" s="242">
        <v>46193</v>
      </c>
    </row>
    <row r="1835" spans="2:12" x14ac:dyDescent="0.3">
      <c r="B1835" s="238" t="s">
        <v>443</v>
      </c>
      <c r="C1835" s="239" t="s">
        <v>510</v>
      </c>
      <c r="D1835" s="239">
        <v>15000277</v>
      </c>
      <c r="E1835" s="239" t="s">
        <v>293</v>
      </c>
      <c r="F1835" s="240">
        <v>5300</v>
      </c>
      <c r="G1835" s="239" t="s">
        <v>511</v>
      </c>
      <c r="H1835" s="239" t="s">
        <v>512</v>
      </c>
      <c r="I1835" s="239" t="s">
        <v>513</v>
      </c>
      <c r="J1835" s="239" t="s">
        <v>794</v>
      </c>
      <c r="K1835" s="241">
        <f t="shared" si="28"/>
        <v>22.483870967741936</v>
      </c>
      <c r="L1835" s="242">
        <v>46232</v>
      </c>
    </row>
    <row r="1836" spans="2:12" x14ac:dyDescent="0.3">
      <c r="B1836" s="238" t="s">
        <v>462</v>
      </c>
      <c r="C1836" s="239" t="s">
        <v>510</v>
      </c>
      <c r="D1836" s="239">
        <v>15000013</v>
      </c>
      <c r="E1836" s="239" t="s">
        <v>480</v>
      </c>
      <c r="F1836" s="240">
        <v>3000</v>
      </c>
      <c r="G1836" s="239" t="s">
        <v>511</v>
      </c>
      <c r="H1836" s="239" t="s">
        <v>512</v>
      </c>
      <c r="I1836" s="239" t="s">
        <v>513</v>
      </c>
      <c r="J1836" s="239" t="s">
        <v>754</v>
      </c>
      <c r="K1836" s="241">
        <f t="shared" si="28"/>
        <v>22.129032258064516</v>
      </c>
      <c r="L1836" s="242">
        <v>46221</v>
      </c>
    </row>
    <row r="1837" spans="2:12" x14ac:dyDescent="0.3">
      <c r="B1837" s="238" t="s">
        <v>462</v>
      </c>
      <c r="C1837" s="239" t="s">
        <v>510</v>
      </c>
      <c r="D1837" s="239">
        <v>15000028</v>
      </c>
      <c r="E1837" s="239" t="s">
        <v>485</v>
      </c>
      <c r="F1837" s="240">
        <v>3000</v>
      </c>
      <c r="G1837" s="239" t="s">
        <v>511</v>
      </c>
      <c r="H1837" s="239" t="s">
        <v>512</v>
      </c>
      <c r="I1837" s="239" t="s">
        <v>513</v>
      </c>
      <c r="J1837" s="239" t="s">
        <v>786</v>
      </c>
      <c r="K1837" s="241">
        <f t="shared" si="28"/>
        <v>22.06451612903226</v>
      </c>
      <c r="L1837" s="242">
        <v>46219</v>
      </c>
    </row>
    <row r="1838" spans="2:12" x14ac:dyDescent="0.3">
      <c r="B1838" s="238" t="s">
        <v>462</v>
      </c>
      <c r="C1838" s="239" t="s">
        <v>510</v>
      </c>
      <c r="D1838" s="239">
        <v>15000029</v>
      </c>
      <c r="E1838" s="239" t="s">
        <v>463</v>
      </c>
      <c r="F1838" s="240">
        <v>24000</v>
      </c>
      <c r="G1838" s="239" t="s">
        <v>511</v>
      </c>
      <c r="H1838" s="239" t="s">
        <v>512</v>
      </c>
      <c r="I1838" s="239" t="s">
        <v>513</v>
      </c>
      <c r="J1838" s="239" t="s">
        <v>830</v>
      </c>
      <c r="K1838" s="241">
        <f t="shared" si="28"/>
        <v>22.35483870967742</v>
      </c>
      <c r="L1838" s="242">
        <v>46228</v>
      </c>
    </row>
    <row r="1839" spans="2:12" x14ac:dyDescent="0.3">
      <c r="B1839" s="238" t="s">
        <v>462</v>
      </c>
      <c r="C1839" s="239" t="s">
        <v>510</v>
      </c>
      <c r="D1839" s="239">
        <v>15000011</v>
      </c>
      <c r="E1839" s="239" t="s">
        <v>477</v>
      </c>
      <c r="F1839" s="240">
        <v>2800</v>
      </c>
      <c r="G1839" s="239" t="s">
        <v>511</v>
      </c>
      <c r="H1839" s="239" t="s">
        <v>512</v>
      </c>
      <c r="I1839" s="239" t="s">
        <v>513</v>
      </c>
      <c r="J1839" s="239" t="s">
        <v>814</v>
      </c>
      <c r="K1839" s="241">
        <f t="shared" si="28"/>
        <v>19.161290322580644</v>
      </c>
      <c r="L1839" s="242">
        <v>46129</v>
      </c>
    </row>
    <row r="1840" spans="2:12" x14ac:dyDescent="0.3">
      <c r="B1840" s="238" t="s">
        <v>443</v>
      </c>
      <c r="C1840" s="239" t="s">
        <v>592</v>
      </c>
      <c r="D1840" s="239">
        <v>15000165</v>
      </c>
      <c r="E1840" s="239" t="s">
        <v>452</v>
      </c>
      <c r="F1840" s="240">
        <v>1470</v>
      </c>
      <c r="G1840" s="239" t="s">
        <v>511</v>
      </c>
      <c r="H1840" s="239" t="s">
        <v>512</v>
      </c>
      <c r="I1840" s="239" t="s">
        <v>513</v>
      </c>
      <c r="J1840" s="239" t="s">
        <v>862</v>
      </c>
      <c r="K1840" s="241">
        <f t="shared" si="28"/>
        <v>22.322580645161292</v>
      </c>
      <c r="L1840" s="242">
        <v>46227</v>
      </c>
    </row>
    <row r="1841" spans="2:12" x14ac:dyDescent="0.3">
      <c r="B1841" s="238" t="s">
        <v>443</v>
      </c>
      <c r="C1841" s="239" t="s">
        <v>592</v>
      </c>
      <c r="D1841" s="239">
        <v>15000165</v>
      </c>
      <c r="E1841" s="239" t="s">
        <v>452</v>
      </c>
      <c r="F1841" s="240">
        <v>600</v>
      </c>
      <c r="G1841" s="239" t="s">
        <v>511</v>
      </c>
      <c r="H1841" s="239" t="s">
        <v>512</v>
      </c>
      <c r="I1841" s="239" t="s">
        <v>513</v>
      </c>
      <c r="J1841" s="239" t="s">
        <v>862</v>
      </c>
      <c r="K1841" s="241">
        <f t="shared" si="28"/>
        <v>22.322580645161292</v>
      </c>
      <c r="L1841" s="242">
        <v>46227</v>
      </c>
    </row>
    <row r="1842" spans="2:12" x14ac:dyDescent="0.3">
      <c r="B1842" s="238" t="s">
        <v>462</v>
      </c>
      <c r="C1842" s="239" t="s">
        <v>510</v>
      </c>
      <c r="D1842" s="239">
        <v>15000003</v>
      </c>
      <c r="E1842" s="239" t="s">
        <v>469</v>
      </c>
      <c r="F1842" s="240">
        <v>12600</v>
      </c>
      <c r="G1842" s="239" t="s">
        <v>511</v>
      </c>
      <c r="H1842" s="239" t="s">
        <v>512</v>
      </c>
      <c r="I1842" s="239" t="s">
        <v>513</v>
      </c>
      <c r="J1842" s="239" t="s">
        <v>690</v>
      </c>
      <c r="K1842" s="241">
        <f t="shared" si="28"/>
        <v>22.322580645161292</v>
      </c>
      <c r="L1842" s="242">
        <v>46227</v>
      </c>
    </row>
    <row r="1843" spans="2:12" x14ac:dyDescent="0.3">
      <c r="B1843" s="238" t="s">
        <v>443</v>
      </c>
      <c r="C1843" s="239" t="s">
        <v>510</v>
      </c>
      <c r="D1843" s="239">
        <v>15000112</v>
      </c>
      <c r="E1843" s="239" t="s">
        <v>379</v>
      </c>
      <c r="F1843" s="240">
        <v>2250</v>
      </c>
      <c r="G1843" s="239" t="s">
        <v>511</v>
      </c>
      <c r="H1843" s="239" t="s">
        <v>512</v>
      </c>
      <c r="I1843" s="239" t="s">
        <v>513</v>
      </c>
      <c r="J1843" s="239" t="s">
        <v>779</v>
      </c>
      <c r="K1843" s="241">
        <f t="shared" si="28"/>
        <v>22.06451612903226</v>
      </c>
      <c r="L1843" s="242">
        <v>46219</v>
      </c>
    </row>
    <row r="1844" spans="2:12" x14ac:dyDescent="0.3">
      <c r="B1844" s="238" t="s">
        <v>443</v>
      </c>
      <c r="C1844" s="239" t="s">
        <v>510</v>
      </c>
      <c r="D1844" s="239">
        <v>15000119</v>
      </c>
      <c r="E1844" s="239" t="s">
        <v>305</v>
      </c>
      <c r="F1844" s="240">
        <v>2700</v>
      </c>
      <c r="G1844" s="239" t="s">
        <v>511</v>
      </c>
      <c r="H1844" s="239" t="s">
        <v>512</v>
      </c>
      <c r="I1844" s="239" t="s">
        <v>513</v>
      </c>
      <c r="J1844" s="239" t="s">
        <v>725</v>
      </c>
      <c r="K1844" s="241">
        <f t="shared" si="28"/>
        <v>22.29032258064516</v>
      </c>
      <c r="L1844" s="242">
        <v>46226</v>
      </c>
    </row>
    <row r="1845" spans="2:12" x14ac:dyDescent="0.3">
      <c r="B1845" s="238" t="s">
        <v>462</v>
      </c>
      <c r="C1845" s="239" t="s">
        <v>510</v>
      </c>
      <c r="D1845" s="239">
        <v>15000013</v>
      </c>
      <c r="E1845" s="239" t="s">
        <v>480</v>
      </c>
      <c r="F1845" s="240">
        <v>3000</v>
      </c>
      <c r="G1845" s="239" t="s">
        <v>511</v>
      </c>
      <c r="H1845" s="239" t="s">
        <v>512</v>
      </c>
      <c r="I1845" s="239" t="s">
        <v>513</v>
      </c>
      <c r="J1845" s="239" t="s">
        <v>834</v>
      </c>
      <c r="K1845" s="241">
        <f t="shared" si="28"/>
        <v>21.838709677419356</v>
      </c>
      <c r="L1845" s="242">
        <v>46212</v>
      </c>
    </row>
    <row r="1846" spans="2:12" x14ac:dyDescent="0.3">
      <c r="B1846" s="238" t="s">
        <v>462</v>
      </c>
      <c r="C1846" s="239" t="s">
        <v>510</v>
      </c>
      <c r="D1846" s="239">
        <v>15000028</v>
      </c>
      <c r="E1846" s="239" t="s">
        <v>485</v>
      </c>
      <c r="F1846" s="240">
        <v>2400</v>
      </c>
      <c r="G1846" s="239" t="s">
        <v>511</v>
      </c>
      <c r="H1846" s="239" t="s">
        <v>512</v>
      </c>
      <c r="I1846" s="239" t="s">
        <v>513</v>
      </c>
      <c r="J1846" s="239" t="s">
        <v>786</v>
      </c>
      <c r="K1846" s="241">
        <f t="shared" si="28"/>
        <v>22.06451612903226</v>
      </c>
      <c r="L1846" s="242">
        <v>46219</v>
      </c>
    </row>
    <row r="1847" spans="2:12" x14ac:dyDescent="0.3">
      <c r="B1847" s="238" t="s">
        <v>462</v>
      </c>
      <c r="C1847" s="239" t="s">
        <v>510</v>
      </c>
      <c r="D1847" s="239">
        <v>15000021</v>
      </c>
      <c r="E1847" s="239" t="s">
        <v>484</v>
      </c>
      <c r="F1847" s="240">
        <v>3000</v>
      </c>
      <c r="G1847" s="239" t="s">
        <v>511</v>
      </c>
      <c r="H1847" s="239" t="s">
        <v>512</v>
      </c>
      <c r="I1847" s="239" t="s">
        <v>513</v>
      </c>
      <c r="J1847" s="239" t="s">
        <v>709</v>
      </c>
      <c r="K1847" s="241">
        <f t="shared" si="28"/>
        <v>21.225806451612904</v>
      </c>
      <c r="L1847" s="242">
        <v>46193</v>
      </c>
    </row>
    <row r="1848" spans="2:12" x14ac:dyDescent="0.3">
      <c r="B1848" s="238" t="s">
        <v>443</v>
      </c>
      <c r="C1848" s="239" t="s">
        <v>510</v>
      </c>
      <c r="D1848" s="239">
        <v>15000112</v>
      </c>
      <c r="E1848" s="239" t="s">
        <v>379</v>
      </c>
      <c r="F1848" s="240">
        <v>2250</v>
      </c>
      <c r="G1848" s="239" t="s">
        <v>511</v>
      </c>
      <c r="H1848" s="239" t="s">
        <v>512</v>
      </c>
      <c r="I1848" s="239" t="s">
        <v>513</v>
      </c>
      <c r="J1848" s="239" t="s">
        <v>779</v>
      </c>
      <c r="K1848" s="241">
        <f t="shared" si="28"/>
        <v>22.06451612903226</v>
      </c>
      <c r="L1848" s="242">
        <v>46219</v>
      </c>
    </row>
    <row r="1849" spans="2:12" x14ac:dyDescent="0.3">
      <c r="B1849" s="238" t="s">
        <v>443</v>
      </c>
      <c r="C1849" s="239" t="s">
        <v>510</v>
      </c>
      <c r="D1849" s="239">
        <v>15000094</v>
      </c>
      <c r="E1849" s="239" t="s">
        <v>345</v>
      </c>
      <c r="F1849" s="240">
        <v>11520</v>
      </c>
      <c r="G1849" s="239" t="s">
        <v>511</v>
      </c>
      <c r="H1849" s="239" t="s">
        <v>512</v>
      </c>
      <c r="I1849" s="239" t="s">
        <v>513</v>
      </c>
      <c r="J1849" s="239" t="s">
        <v>684</v>
      </c>
      <c r="K1849" s="241">
        <f t="shared" si="28"/>
        <v>22.483870967741936</v>
      </c>
      <c r="L1849" s="242">
        <v>46232</v>
      </c>
    </row>
    <row r="1850" spans="2:12" x14ac:dyDescent="0.3">
      <c r="B1850" s="238" t="s">
        <v>462</v>
      </c>
      <c r="C1850" s="239" t="s">
        <v>510</v>
      </c>
      <c r="D1850" s="239">
        <v>15000021</v>
      </c>
      <c r="E1850" s="239" t="s">
        <v>484</v>
      </c>
      <c r="F1850" s="240">
        <v>3000</v>
      </c>
      <c r="G1850" s="239" t="s">
        <v>511</v>
      </c>
      <c r="H1850" s="239" t="s">
        <v>512</v>
      </c>
      <c r="I1850" s="239" t="s">
        <v>513</v>
      </c>
      <c r="J1850" s="239" t="s">
        <v>722</v>
      </c>
      <c r="K1850" s="241">
        <f t="shared" si="28"/>
        <v>21.225806451612904</v>
      </c>
      <c r="L1850" s="242">
        <v>46193</v>
      </c>
    </row>
    <row r="1851" spans="2:12" x14ac:dyDescent="0.3">
      <c r="B1851" s="238" t="s">
        <v>462</v>
      </c>
      <c r="C1851" s="239" t="s">
        <v>510</v>
      </c>
      <c r="D1851" s="239">
        <v>15000013</v>
      </c>
      <c r="E1851" s="239" t="s">
        <v>480</v>
      </c>
      <c r="F1851" s="240">
        <v>3000</v>
      </c>
      <c r="G1851" s="239" t="s">
        <v>511</v>
      </c>
      <c r="H1851" s="239" t="s">
        <v>512</v>
      </c>
      <c r="I1851" s="239" t="s">
        <v>513</v>
      </c>
      <c r="J1851" s="239" t="s">
        <v>834</v>
      </c>
      <c r="K1851" s="241">
        <f t="shared" si="28"/>
        <v>21.838709677419356</v>
      </c>
      <c r="L1851" s="242">
        <v>46212</v>
      </c>
    </row>
    <row r="1852" spans="2:12" x14ac:dyDescent="0.3">
      <c r="B1852" s="238" t="s">
        <v>462</v>
      </c>
      <c r="C1852" s="239" t="s">
        <v>510</v>
      </c>
      <c r="D1852" s="239">
        <v>15000040</v>
      </c>
      <c r="E1852" s="239" t="s">
        <v>470</v>
      </c>
      <c r="F1852" s="240">
        <v>3200</v>
      </c>
      <c r="G1852" s="239" t="s">
        <v>511</v>
      </c>
      <c r="H1852" s="239" t="s">
        <v>512</v>
      </c>
      <c r="I1852" s="239" t="s">
        <v>513</v>
      </c>
      <c r="J1852" s="239" t="s">
        <v>843</v>
      </c>
      <c r="K1852" s="241">
        <f t="shared" si="28"/>
        <v>20.451612903225808</v>
      </c>
      <c r="L1852" s="242">
        <v>46169</v>
      </c>
    </row>
    <row r="1853" spans="2:12" x14ac:dyDescent="0.3">
      <c r="B1853" s="238" t="s">
        <v>443</v>
      </c>
      <c r="C1853" s="239" t="s">
        <v>510</v>
      </c>
      <c r="D1853" s="239">
        <v>15000151</v>
      </c>
      <c r="E1853" s="239" t="s">
        <v>402</v>
      </c>
      <c r="F1853" s="240">
        <v>1440</v>
      </c>
      <c r="G1853" s="239" t="s">
        <v>511</v>
      </c>
      <c r="H1853" s="239" t="s">
        <v>512</v>
      </c>
      <c r="I1853" s="239" t="s">
        <v>513</v>
      </c>
      <c r="J1853" s="239" t="s">
        <v>765</v>
      </c>
      <c r="K1853" s="241">
        <f t="shared" si="28"/>
        <v>22.032258064516128</v>
      </c>
      <c r="L1853" s="242">
        <v>46218</v>
      </c>
    </row>
    <row r="1854" spans="2:12" x14ac:dyDescent="0.3">
      <c r="B1854" s="238" t="s">
        <v>462</v>
      </c>
      <c r="C1854" s="239" t="s">
        <v>510</v>
      </c>
      <c r="D1854" s="239">
        <v>15000013</v>
      </c>
      <c r="E1854" s="239" t="s">
        <v>480</v>
      </c>
      <c r="F1854" s="240">
        <v>3000</v>
      </c>
      <c r="G1854" s="239" t="s">
        <v>511</v>
      </c>
      <c r="H1854" s="239" t="s">
        <v>512</v>
      </c>
      <c r="I1854" s="239" t="s">
        <v>513</v>
      </c>
      <c r="J1854" s="239" t="s">
        <v>834</v>
      </c>
      <c r="K1854" s="241">
        <f t="shared" si="28"/>
        <v>21.838709677419356</v>
      </c>
      <c r="L1854" s="242">
        <v>46212</v>
      </c>
    </row>
    <row r="1855" spans="2:12" x14ac:dyDescent="0.3">
      <c r="B1855" s="238" t="s">
        <v>443</v>
      </c>
      <c r="C1855" s="239" t="s">
        <v>510</v>
      </c>
      <c r="D1855" s="239">
        <v>15000082</v>
      </c>
      <c r="E1855" s="239" t="s">
        <v>447</v>
      </c>
      <c r="F1855" s="240">
        <v>960</v>
      </c>
      <c r="G1855" s="239" t="s">
        <v>511</v>
      </c>
      <c r="H1855" s="239" t="s">
        <v>512</v>
      </c>
      <c r="I1855" s="239" t="s">
        <v>513</v>
      </c>
      <c r="J1855" s="239" t="s">
        <v>802</v>
      </c>
      <c r="K1855" s="241">
        <f t="shared" si="28"/>
        <v>22.29032258064516</v>
      </c>
      <c r="L1855" s="242">
        <v>46226</v>
      </c>
    </row>
    <row r="1856" spans="2:12" x14ac:dyDescent="0.3">
      <c r="B1856" s="238" t="s">
        <v>443</v>
      </c>
      <c r="C1856" s="239" t="s">
        <v>510</v>
      </c>
      <c r="D1856" s="239">
        <v>15000112</v>
      </c>
      <c r="E1856" s="239" t="s">
        <v>379</v>
      </c>
      <c r="F1856" s="240">
        <v>2250</v>
      </c>
      <c r="G1856" s="239" t="s">
        <v>511</v>
      </c>
      <c r="H1856" s="239" t="s">
        <v>512</v>
      </c>
      <c r="I1856" s="239" t="s">
        <v>513</v>
      </c>
      <c r="J1856" s="239" t="s">
        <v>779</v>
      </c>
      <c r="K1856" s="241">
        <f t="shared" si="28"/>
        <v>22.06451612903226</v>
      </c>
      <c r="L1856" s="242">
        <v>46219</v>
      </c>
    </row>
    <row r="1857" spans="2:12" x14ac:dyDescent="0.3">
      <c r="B1857" s="238" t="s">
        <v>462</v>
      </c>
      <c r="C1857" s="239" t="s">
        <v>510</v>
      </c>
      <c r="D1857" s="239">
        <v>15000024</v>
      </c>
      <c r="E1857" s="239" t="s">
        <v>475</v>
      </c>
      <c r="F1857" s="240">
        <v>12600</v>
      </c>
      <c r="G1857" s="239" t="s">
        <v>511</v>
      </c>
      <c r="H1857" s="239" t="s">
        <v>512</v>
      </c>
      <c r="I1857" s="239" t="s">
        <v>513</v>
      </c>
      <c r="J1857" s="239" t="s">
        <v>760</v>
      </c>
      <c r="K1857" s="241">
        <f t="shared" si="28"/>
        <v>22.096774193548388</v>
      </c>
      <c r="L1857" s="242">
        <v>46220</v>
      </c>
    </row>
    <row r="1858" spans="2:12" x14ac:dyDescent="0.3">
      <c r="B1858" s="238" t="s">
        <v>462</v>
      </c>
      <c r="C1858" s="239" t="s">
        <v>510</v>
      </c>
      <c r="D1858" s="239">
        <v>15000028</v>
      </c>
      <c r="E1858" s="239" t="s">
        <v>485</v>
      </c>
      <c r="F1858" s="240">
        <v>3000</v>
      </c>
      <c r="G1858" s="239" t="s">
        <v>511</v>
      </c>
      <c r="H1858" s="239" t="s">
        <v>512</v>
      </c>
      <c r="I1858" s="239" t="s">
        <v>513</v>
      </c>
      <c r="J1858" s="239" t="s">
        <v>786</v>
      </c>
      <c r="K1858" s="241">
        <f t="shared" si="28"/>
        <v>22.06451612903226</v>
      </c>
      <c r="L1858" s="242">
        <v>46219</v>
      </c>
    </row>
    <row r="1859" spans="2:12" x14ac:dyDescent="0.3">
      <c r="B1859" s="238" t="s">
        <v>462</v>
      </c>
      <c r="C1859" s="239" t="s">
        <v>510</v>
      </c>
      <c r="D1859" s="239">
        <v>15000028</v>
      </c>
      <c r="E1859" s="239" t="s">
        <v>485</v>
      </c>
      <c r="F1859" s="240">
        <v>3000</v>
      </c>
      <c r="G1859" s="239" t="s">
        <v>511</v>
      </c>
      <c r="H1859" s="239" t="s">
        <v>512</v>
      </c>
      <c r="I1859" s="239" t="s">
        <v>513</v>
      </c>
      <c r="J1859" s="239" t="s">
        <v>786</v>
      </c>
      <c r="K1859" s="241">
        <f t="shared" si="28"/>
        <v>22.06451612903226</v>
      </c>
      <c r="L1859" s="242">
        <v>46219</v>
      </c>
    </row>
    <row r="1860" spans="2:12" x14ac:dyDescent="0.3">
      <c r="B1860" s="238" t="s">
        <v>462</v>
      </c>
      <c r="C1860" s="239" t="s">
        <v>510</v>
      </c>
      <c r="D1860" s="239">
        <v>15000021</v>
      </c>
      <c r="E1860" s="239" t="s">
        <v>484</v>
      </c>
      <c r="F1860" s="240">
        <v>1350</v>
      </c>
      <c r="G1860" s="239" t="s">
        <v>511</v>
      </c>
      <c r="H1860" s="239" t="s">
        <v>512</v>
      </c>
      <c r="I1860" s="239" t="s">
        <v>513</v>
      </c>
      <c r="J1860" s="239" t="s">
        <v>722</v>
      </c>
      <c r="K1860" s="241">
        <f t="shared" ref="K1860:K1923" si="29">(L1860-$L$1)/31</f>
        <v>21.225806451612904</v>
      </c>
      <c r="L1860" s="242">
        <v>46193</v>
      </c>
    </row>
    <row r="1861" spans="2:12" x14ac:dyDescent="0.3">
      <c r="B1861" s="238" t="s">
        <v>443</v>
      </c>
      <c r="C1861" s="239" t="s">
        <v>510</v>
      </c>
      <c r="D1861" s="239">
        <v>15000106</v>
      </c>
      <c r="E1861" s="239" t="s">
        <v>368</v>
      </c>
      <c r="F1861" s="240">
        <v>2250</v>
      </c>
      <c r="G1861" s="239" t="s">
        <v>511</v>
      </c>
      <c r="H1861" s="239" t="s">
        <v>512</v>
      </c>
      <c r="I1861" s="239" t="s">
        <v>513</v>
      </c>
      <c r="J1861" s="239" t="s">
        <v>795</v>
      </c>
      <c r="K1861" s="241">
        <f t="shared" si="29"/>
        <v>22.322580645161292</v>
      </c>
      <c r="L1861" s="242">
        <v>46227</v>
      </c>
    </row>
    <row r="1862" spans="2:12" x14ac:dyDescent="0.3">
      <c r="B1862" s="238" t="s">
        <v>462</v>
      </c>
      <c r="C1862" s="239" t="s">
        <v>510</v>
      </c>
      <c r="D1862" s="239">
        <v>15000003</v>
      </c>
      <c r="E1862" s="239" t="s">
        <v>469</v>
      </c>
      <c r="F1862" s="240">
        <v>12600</v>
      </c>
      <c r="G1862" s="239" t="s">
        <v>511</v>
      </c>
      <c r="H1862" s="239" t="s">
        <v>512</v>
      </c>
      <c r="I1862" s="239" t="s">
        <v>513</v>
      </c>
      <c r="J1862" s="239" t="s">
        <v>671</v>
      </c>
      <c r="K1862" s="241">
        <f t="shared" si="29"/>
        <v>22.322580645161292</v>
      </c>
      <c r="L1862" s="242">
        <v>46227</v>
      </c>
    </row>
    <row r="1863" spans="2:12" x14ac:dyDescent="0.3">
      <c r="B1863" s="238" t="s">
        <v>443</v>
      </c>
      <c r="C1863" s="239" t="s">
        <v>510</v>
      </c>
      <c r="D1863" s="239">
        <v>15000106</v>
      </c>
      <c r="E1863" s="239" t="s">
        <v>368</v>
      </c>
      <c r="F1863" s="240">
        <v>2250</v>
      </c>
      <c r="G1863" s="239" t="s">
        <v>511</v>
      </c>
      <c r="H1863" s="239" t="s">
        <v>512</v>
      </c>
      <c r="I1863" s="239" t="s">
        <v>513</v>
      </c>
      <c r="J1863" s="239" t="s">
        <v>795</v>
      </c>
      <c r="K1863" s="241">
        <f t="shared" si="29"/>
        <v>22.322580645161292</v>
      </c>
      <c r="L1863" s="242">
        <v>46227</v>
      </c>
    </row>
    <row r="1864" spans="2:12" x14ac:dyDescent="0.3">
      <c r="B1864" s="238" t="s">
        <v>443</v>
      </c>
      <c r="C1864" s="239" t="s">
        <v>510</v>
      </c>
      <c r="D1864" s="239">
        <v>15000085</v>
      </c>
      <c r="E1864" s="239" t="s">
        <v>332</v>
      </c>
      <c r="F1864" s="240">
        <v>6600</v>
      </c>
      <c r="G1864" s="239" t="s">
        <v>511</v>
      </c>
      <c r="H1864" s="239" t="s">
        <v>512</v>
      </c>
      <c r="I1864" s="239" t="s">
        <v>513</v>
      </c>
      <c r="J1864" s="239" t="s">
        <v>791</v>
      </c>
      <c r="K1864" s="241">
        <f t="shared" si="29"/>
        <v>21.838709677419356</v>
      </c>
      <c r="L1864" s="242">
        <v>46212</v>
      </c>
    </row>
    <row r="1865" spans="2:12" x14ac:dyDescent="0.3">
      <c r="B1865" s="238" t="s">
        <v>462</v>
      </c>
      <c r="C1865" s="239" t="s">
        <v>510</v>
      </c>
      <c r="D1865" s="239">
        <v>15000013</v>
      </c>
      <c r="E1865" s="239" t="s">
        <v>480</v>
      </c>
      <c r="F1865" s="240">
        <v>3000</v>
      </c>
      <c r="G1865" s="239" t="s">
        <v>511</v>
      </c>
      <c r="H1865" s="239" t="s">
        <v>512</v>
      </c>
      <c r="I1865" s="239" t="s">
        <v>513</v>
      </c>
      <c r="J1865" s="239" t="s">
        <v>806</v>
      </c>
      <c r="K1865" s="241">
        <f t="shared" si="29"/>
        <v>21.838709677419356</v>
      </c>
      <c r="L1865" s="242">
        <v>46212</v>
      </c>
    </row>
    <row r="1866" spans="2:12" x14ac:dyDescent="0.3">
      <c r="B1866" s="238" t="s">
        <v>462</v>
      </c>
      <c r="C1866" s="239" t="s">
        <v>510</v>
      </c>
      <c r="D1866" s="239">
        <v>15000021</v>
      </c>
      <c r="E1866" s="239" t="s">
        <v>484</v>
      </c>
      <c r="F1866" s="240">
        <v>3000</v>
      </c>
      <c r="G1866" s="239" t="s">
        <v>511</v>
      </c>
      <c r="H1866" s="239" t="s">
        <v>512</v>
      </c>
      <c r="I1866" s="239" t="s">
        <v>513</v>
      </c>
      <c r="J1866" s="239" t="s">
        <v>722</v>
      </c>
      <c r="K1866" s="241">
        <f t="shared" si="29"/>
        <v>21.225806451612904</v>
      </c>
      <c r="L1866" s="242">
        <v>46193</v>
      </c>
    </row>
    <row r="1867" spans="2:12" x14ac:dyDescent="0.3">
      <c r="B1867" s="238" t="s">
        <v>462</v>
      </c>
      <c r="C1867" s="239" t="s">
        <v>510</v>
      </c>
      <c r="D1867" s="239">
        <v>15000011</v>
      </c>
      <c r="E1867" s="239" t="s">
        <v>477</v>
      </c>
      <c r="F1867" s="240">
        <v>4000</v>
      </c>
      <c r="G1867" s="239" t="s">
        <v>511</v>
      </c>
      <c r="H1867" s="239" t="s">
        <v>512</v>
      </c>
      <c r="I1867" s="239" t="s">
        <v>513</v>
      </c>
      <c r="J1867" s="239" t="s">
        <v>814</v>
      </c>
      <c r="K1867" s="241">
        <f t="shared" si="29"/>
        <v>19.161290322580644</v>
      </c>
      <c r="L1867" s="242">
        <v>46129</v>
      </c>
    </row>
    <row r="1868" spans="2:12" x14ac:dyDescent="0.3">
      <c r="B1868" s="238" t="s">
        <v>443</v>
      </c>
      <c r="C1868" s="239" t="s">
        <v>510</v>
      </c>
      <c r="D1868" s="239">
        <v>15000092</v>
      </c>
      <c r="E1868" s="239" t="s">
        <v>455</v>
      </c>
      <c r="F1868" s="240">
        <v>4000</v>
      </c>
      <c r="G1868" s="239" t="s">
        <v>511</v>
      </c>
      <c r="H1868" s="239" t="s">
        <v>512</v>
      </c>
      <c r="I1868" s="239" t="s">
        <v>513</v>
      </c>
      <c r="J1868" s="239" t="s">
        <v>727</v>
      </c>
      <c r="K1868" s="241">
        <f t="shared" si="29"/>
        <v>21.677419354838708</v>
      </c>
      <c r="L1868" s="242">
        <v>46207</v>
      </c>
    </row>
    <row r="1869" spans="2:12" x14ac:dyDescent="0.3">
      <c r="B1869" s="238" t="s">
        <v>462</v>
      </c>
      <c r="C1869" s="239" t="s">
        <v>510</v>
      </c>
      <c r="D1869" s="239">
        <v>15000003</v>
      </c>
      <c r="E1869" s="239" t="s">
        <v>469</v>
      </c>
      <c r="F1869" s="240">
        <v>5100</v>
      </c>
      <c r="G1869" s="239" t="s">
        <v>511</v>
      </c>
      <c r="H1869" s="239" t="s">
        <v>512</v>
      </c>
      <c r="I1869" s="239" t="s">
        <v>513</v>
      </c>
      <c r="J1869" s="239" t="s">
        <v>671</v>
      </c>
      <c r="K1869" s="241">
        <f t="shared" si="29"/>
        <v>22.322580645161292</v>
      </c>
      <c r="L1869" s="242">
        <v>46227</v>
      </c>
    </row>
    <row r="1870" spans="2:12" x14ac:dyDescent="0.3">
      <c r="B1870" s="238" t="s">
        <v>443</v>
      </c>
      <c r="C1870" s="239" t="s">
        <v>510</v>
      </c>
      <c r="D1870" s="239">
        <v>15000093</v>
      </c>
      <c r="E1870" s="239" t="s">
        <v>341</v>
      </c>
      <c r="F1870" s="240">
        <v>4000</v>
      </c>
      <c r="G1870" s="239" t="s">
        <v>511</v>
      </c>
      <c r="H1870" s="239" t="s">
        <v>512</v>
      </c>
      <c r="I1870" s="239" t="s">
        <v>513</v>
      </c>
      <c r="J1870" s="239" t="s">
        <v>762</v>
      </c>
      <c r="K1870" s="241">
        <f t="shared" si="29"/>
        <v>22.096774193548388</v>
      </c>
      <c r="L1870" s="242">
        <v>46220</v>
      </c>
    </row>
    <row r="1871" spans="2:12" x14ac:dyDescent="0.3">
      <c r="B1871" s="238" t="s">
        <v>462</v>
      </c>
      <c r="C1871" s="239" t="s">
        <v>510</v>
      </c>
      <c r="D1871" s="239">
        <v>15000040</v>
      </c>
      <c r="E1871" s="239" t="s">
        <v>470</v>
      </c>
      <c r="F1871" s="240">
        <v>3000</v>
      </c>
      <c r="G1871" s="239" t="s">
        <v>511</v>
      </c>
      <c r="H1871" s="239" t="s">
        <v>512</v>
      </c>
      <c r="I1871" s="239" t="s">
        <v>513</v>
      </c>
      <c r="J1871" s="239" t="s">
        <v>676</v>
      </c>
      <c r="K1871" s="241">
        <f t="shared" si="29"/>
        <v>20.451612903225808</v>
      </c>
      <c r="L1871" s="242">
        <v>46169</v>
      </c>
    </row>
    <row r="1872" spans="2:12" x14ac:dyDescent="0.3">
      <c r="B1872" s="238" t="s">
        <v>462</v>
      </c>
      <c r="C1872" s="239" t="s">
        <v>510</v>
      </c>
      <c r="D1872" s="239">
        <v>15000039</v>
      </c>
      <c r="E1872" s="239" t="s">
        <v>473</v>
      </c>
      <c r="F1872" s="240">
        <v>24000</v>
      </c>
      <c r="G1872" s="239" t="s">
        <v>511</v>
      </c>
      <c r="H1872" s="239" t="s">
        <v>512</v>
      </c>
      <c r="I1872" s="239" t="s">
        <v>513</v>
      </c>
      <c r="J1872" s="239" t="s">
        <v>796</v>
      </c>
      <c r="K1872" s="241">
        <f t="shared" si="29"/>
        <v>22.096774193548388</v>
      </c>
      <c r="L1872" s="242">
        <v>46220</v>
      </c>
    </row>
    <row r="1873" spans="2:12" x14ac:dyDescent="0.3">
      <c r="B1873" s="238" t="s">
        <v>443</v>
      </c>
      <c r="C1873" s="239" t="s">
        <v>510</v>
      </c>
      <c r="D1873" s="239">
        <v>15000085</v>
      </c>
      <c r="E1873" s="239" t="s">
        <v>332</v>
      </c>
      <c r="F1873" s="240">
        <v>6600</v>
      </c>
      <c r="G1873" s="239" t="s">
        <v>511</v>
      </c>
      <c r="H1873" s="239" t="s">
        <v>512</v>
      </c>
      <c r="I1873" s="239" t="s">
        <v>513</v>
      </c>
      <c r="J1873" s="239" t="s">
        <v>791</v>
      </c>
      <c r="K1873" s="241">
        <f t="shared" si="29"/>
        <v>21.838709677419356</v>
      </c>
      <c r="L1873" s="242">
        <v>46212</v>
      </c>
    </row>
    <row r="1874" spans="2:12" x14ac:dyDescent="0.3">
      <c r="B1874" s="238" t="s">
        <v>462</v>
      </c>
      <c r="C1874" s="239" t="s">
        <v>510</v>
      </c>
      <c r="D1874" s="239">
        <v>15000013</v>
      </c>
      <c r="E1874" s="239" t="s">
        <v>480</v>
      </c>
      <c r="F1874" s="240">
        <v>3000</v>
      </c>
      <c r="G1874" s="239" t="s">
        <v>511</v>
      </c>
      <c r="H1874" s="239" t="s">
        <v>512</v>
      </c>
      <c r="I1874" s="239" t="s">
        <v>513</v>
      </c>
      <c r="J1874" s="239" t="s">
        <v>834</v>
      </c>
      <c r="K1874" s="241">
        <f t="shared" si="29"/>
        <v>21.838709677419356</v>
      </c>
      <c r="L1874" s="242">
        <v>46212</v>
      </c>
    </row>
    <row r="1875" spans="2:12" x14ac:dyDescent="0.3">
      <c r="B1875" s="238" t="s">
        <v>462</v>
      </c>
      <c r="C1875" s="239" t="s">
        <v>510</v>
      </c>
      <c r="D1875" s="239">
        <v>15000013</v>
      </c>
      <c r="E1875" s="239" t="s">
        <v>480</v>
      </c>
      <c r="F1875" s="240">
        <v>3000</v>
      </c>
      <c r="G1875" s="239" t="s">
        <v>511</v>
      </c>
      <c r="H1875" s="239" t="s">
        <v>512</v>
      </c>
      <c r="I1875" s="239" t="s">
        <v>513</v>
      </c>
      <c r="J1875" s="239" t="s">
        <v>834</v>
      </c>
      <c r="K1875" s="241">
        <f t="shared" si="29"/>
        <v>21.838709677419356</v>
      </c>
      <c r="L1875" s="242">
        <v>46212</v>
      </c>
    </row>
    <row r="1876" spans="2:12" x14ac:dyDescent="0.3">
      <c r="B1876" s="238" t="s">
        <v>443</v>
      </c>
      <c r="C1876" s="239" t="s">
        <v>510</v>
      </c>
      <c r="D1876" s="239">
        <v>15000320</v>
      </c>
      <c r="E1876" s="239" t="s">
        <v>403</v>
      </c>
      <c r="F1876" s="240">
        <v>1008</v>
      </c>
      <c r="G1876" s="239" t="s">
        <v>511</v>
      </c>
      <c r="H1876" s="239" t="s">
        <v>512</v>
      </c>
      <c r="I1876" s="239" t="s">
        <v>513</v>
      </c>
      <c r="J1876" s="239" t="s">
        <v>688</v>
      </c>
      <c r="K1876" s="241">
        <f t="shared" si="29"/>
        <v>22.129032258064516</v>
      </c>
      <c r="L1876" s="242">
        <v>46221</v>
      </c>
    </row>
    <row r="1877" spans="2:12" x14ac:dyDescent="0.3">
      <c r="B1877" s="238" t="s">
        <v>443</v>
      </c>
      <c r="C1877" s="239" t="s">
        <v>510</v>
      </c>
      <c r="D1877" s="239">
        <v>15000093</v>
      </c>
      <c r="E1877" s="239" t="s">
        <v>341</v>
      </c>
      <c r="F1877" s="240">
        <v>4000</v>
      </c>
      <c r="G1877" s="239" t="s">
        <v>511</v>
      </c>
      <c r="H1877" s="239" t="s">
        <v>512</v>
      </c>
      <c r="I1877" s="239" t="s">
        <v>513</v>
      </c>
      <c r="J1877" s="239" t="s">
        <v>762</v>
      </c>
      <c r="K1877" s="241">
        <f t="shared" si="29"/>
        <v>22.096774193548388</v>
      </c>
      <c r="L1877" s="242">
        <v>46220</v>
      </c>
    </row>
    <row r="1878" spans="2:12" x14ac:dyDescent="0.3">
      <c r="B1878" s="238" t="s">
        <v>443</v>
      </c>
      <c r="C1878" s="239" t="s">
        <v>510</v>
      </c>
      <c r="D1878" s="239">
        <v>15000429</v>
      </c>
      <c r="E1878" s="239" t="s">
        <v>426</v>
      </c>
      <c r="F1878" s="240">
        <v>7200</v>
      </c>
      <c r="G1878" s="239" t="s">
        <v>511</v>
      </c>
      <c r="H1878" s="239" t="s">
        <v>512</v>
      </c>
      <c r="I1878" s="239" t="s">
        <v>513</v>
      </c>
      <c r="J1878" s="239" t="s">
        <v>691</v>
      </c>
      <c r="K1878" s="241">
        <f t="shared" si="29"/>
        <v>21.419354838709676</v>
      </c>
      <c r="L1878" s="242">
        <v>46199</v>
      </c>
    </row>
    <row r="1879" spans="2:12" x14ac:dyDescent="0.3">
      <c r="B1879" s="238" t="s">
        <v>443</v>
      </c>
      <c r="C1879" s="239" t="s">
        <v>592</v>
      </c>
      <c r="D1879" s="239">
        <v>15000153</v>
      </c>
      <c r="E1879" s="239" t="s">
        <v>301</v>
      </c>
      <c r="F1879" s="240">
        <v>10000</v>
      </c>
      <c r="G1879" s="239" t="s">
        <v>511</v>
      </c>
      <c r="H1879" s="239" t="s">
        <v>512</v>
      </c>
      <c r="I1879" s="239" t="s">
        <v>513</v>
      </c>
      <c r="J1879" s="239" t="s">
        <v>639</v>
      </c>
      <c r="K1879" s="241">
        <f t="shared" si="29"/>
        <v>22.032258064516128</v>
      </c>
      <c r="L1879" s="242">
        <v>46218</v>
      </c>
    </row>
    <row r="1880" spans="2:12" x14ac:dyDescent="0.3">
      <c r="B1880" s="238" t="s">
        <v>443</v>
      </c>
      <c r="C1880" s="239" t="s">
        <v>592</v>
      </c>
      <c r="D1880" s="239">
        <v>15000153</v>
      </c>
      <c r="E1880" s="239" t="s">
        <v>301</v>
      </c>
      <c r="F1880" s="240">
        <v>10000</v>
      </c>
      <c r="G1880" s="239" t="s">
        <v>511</v>
      </c>
      <c r="H1880" s="239" t="s">
        <v>512</v>
      </c>
      <c r="I1880" s="239" t="s">
        <v>513</v>
      </c>
      <c r="J1880" s="239" t="s">
        <v>639</v>
      </c>
      <c r="K1880" s="241">
        <f t="shared" si="29"/>
        <v>22.032258064516128</v>
      </c>
      <c r="L1880" s="242">
        <v>46218</v>
      </c>
    </row>
    <row r="1881" spans="2:12" x14ac:dyDescent="0.3">
      <c r="B1881" s="238" t="s">
        <v>443</v>
      </c>
      <c r="C1881" s="239" t="s">
        <v>510</v>
      </c>
      <c r="D1881" s="239">
        <v>15000375</v>
      </c>
      <c r="E1881" s="239" t="s">
        <v>360</v>
      </c>
      <c r="F1881" s="240">
        <v>1050</v>
      </c>
      <c r="G1881" s="239" t="s">
        <v>511</v>
      </c>
      <c r="H1881" s="239" t="s">
        <v>512</v>
      </c>
      <c r="I1881" s="239" t="s">
        <v>513</v>
      </c>
      <c r="J1881" s="239" t="s">
        <v>863</v>
      </c>
      <c r="K1881" s="241">
        <f t="shared" si="29"/>
        <v>21.419354838709676</v>
      </c>
      <c r="L1881" s="242">
        <v>46199</v>
      </c>
    </row>
    <row r="1882" spans="2:12" x14ac:dyDescent="0.3">
      <c r="B1882" s="238" t="s">
        <v>443</v>
      </c>
      <c r="C1882" s="239" t="s">
        <v>510</v>
      </c>
      <c r="D1882" s="239">
        <v>15000092</v>
      </c>
      <c r="E1882" s="239" t="s">
        <v>455</v>
      </c>
      <c r="F1882" s="240">
        <v>4000</v>
      </c>
      <c r="G1882" s="239" t="s">
        <v>511</v>
      </c>
      <c r="H1882" s="239" t="s">
        <v>512</v>
      </c>
      <c r="I1882" s="239" t="s">
        <v>513</v>
      </c>
      <c r="J1882" s="239" t="s">
        <v>746</v>
      </c>
      <c r="K1882" s="241">
        <f t="shared" si="29"/>
        <v>21.677419354838708</v>
      </c>
      <c r="L1882" s="242">
        <v>46207</v>
      </c>
    </row>
    <row r="1883" spans="2:12" x14ac:dyDescent="0.3">
      <c r="B1883" s="238" t="s">
        <v>462</v>
      </c>
      <c r="C1883" s="239" t="s">
        <v>510</v>
      </c>
      <c r="D1883" s="239">
        <v>15000425</v>
      </c>
      <c r="E1883" s="239" t="s">
        <v>494</v>
      </c>
      <c r="F1883" s="240">
        <v>14400</v>
      </c>
      <c r="G1883" s="239" t="s">
        <v>511</v>
      </c>
      <c r="H1883" s="239" t="s">
        <v>512</v>
      </c>
      <c r="I1883" s="239" t="s">
        <v>513</v>
      </c>
      <c r="J1883" s="239" t="s">
        <v>654</v>
      </c>
      <c r="K1883" s="241">
        <f t="shared" si="29"/>
        <v>16.93548387096774</v>
      </c>
      <c r="L1883" s="242">
        <v>46060</v>
      </c>
    </row>
    <row r="1884" spans="2:12" x14ac:dyDescent="0.3">
      <c r="B1884" s="238" t="s">
        <v>462</v>
      </c>
      <c r="C1884" s="239" t="s">
        <v>510</v>
      </c>
      <c r="D1884" s="239">
        <v>15000425</v>
      </c>
      <c r="E1884" s="239" t="s">
        <v>494</v>
      </c>
      <c r="F1884" s="240">
        <v>14400</v>
      </c>
      <c r="G1884" s="239" t="s">
        <v>511</v>
      </c>
      <c r="H1884" s="239" t="s">
        <v>512</v>
      </c>
      <c r="I1884" s="239" t="s">
        <v>513</v>
      </c>
      <c r="J1884" s="239" t="s">
        <v>822</v>
      </c>
      <c r="K1884" s="241">
        <f t="shared" si="29"/>
        <v>13.290322580645162</v>
      </c>
      <c r="L1884" s="242">
        <v>45947</v>
      </c>
    </row>
    <row r="1885" spans="2:12" x14ac:dyDescent="0.3">
      <c r="B1885" s="238" t="s">
        <v>443</v>
      </c>
      <c r="C1885" s="239" t="s">
        <v>592</v>
      </c>
      <c r="D1885" s="239">
        <v>15000277</v>
      </c>
      <c r="E1885" s="239" t="s">
        <v>293</v>
      </c>
      <c r="F1885" s="240">
        <v>500</v>
      </c>
      <c r="G1885" s="239" t="s">
        <v>511</v>
      </c>
      <c r="H1885" s="239" t="s">
        <v>512</v>
      </c>
      <c r="I1885" s="239" t="s">
        <v>513</v>
      </c>
      <c r="J1885" s="239" t="s">
        <v>742</v>
      </c>
      <c r="K1885" s="241">
        <f t="shared" si="29"/>
        <v>21.419354838709676</v>
      </c>
      <c r="L1885" s="242">
        <v>46199</v>
      </c>
    </row>
    <row r="1886" spans="2:12" x14ac:dyDescent="0.3">
      <c r="B1886" s="238" t="s">
        <v>443</v>
      </c>
      <c r="C1886" s="239" t="s">
        <v>592</v>
      </c>
      <c r="D1886" s="239">
        <v>15000277</v>
      </c>
      <c r="E1886" s="239" t="s">
        <v>293</v>
      </c>
      <c r="F1886" s="240">
        <v>2100</v>
      </c>
      <c r="G1886" s="239" t="s">
        <v>511</v>
      </c>
      <c r="H1886" s="239" t="s">
        <v>512</v>
      </c>
      <c r="I1886" s="239" t="s">
        <v>513</v>
      </c>
      <c r="J1886" s="239" t="s">
        <v>852</v>
      </c>
      <c r="K1886" s="241">
        <f t="shared" si="29"/>
        <v>21.419354838709676</v>
      </c>
      <c r="L1886" s="242">
        <v>46199</v>
      </c>
    </row>
    <row r="1887" spans="2:12" x14ac:dyDescent="0.3">
      <c r="B1887" s="238" t="s">
        <v>462</v>
      </c>
      <c r="C1887" s="239" t="s">
        <v>510</v>
      </c>
      <c r="D1887" s="239">
        <v>15000028</v>
      </c>
      <c r="E1887" s="239" t="s">
        <v>485</v>
      </c>
      <c r="F1887" s="240">
        <v>3000</v>
      </c>
      <c r="G1887" s="239" t="s">
        <v>511</v>
      </c>
      <c r="H1887" s="239" t="s">
        <v>512</v>
      </c>
      <c r="I1887" s="239" t="s">
        <v>513</v>
      </c>
      <c r="J1887" s="239" t="s">
        <v>786</v>
      </c>
      <c r="K1887" s="241">
        <f t="shared" si="29"/>
        <v>22.06451612903226</v>
      </c>
      <c r="L1887" s="242">
        <v>46219</v>
      </c>
    </row>
    <row r="1888" spans="2:12" x14ac:dyDescent="0.3">
      <c r="B1888" s="238" t="s">
        <v>443</v>
      </c>
      <c r="C1888" s="239" t="s">
        <v>510</v>
      </c>
      <c r="D1888" s="239">
        <v>15000094</v>
      </c>
      <c r="E1888" s="239" t="s">
        <v>345</v>
      </c>
      <c r="F1888" s="240">
        <v>11520</v>
      </c>
      <c r="G1888" s="239" t="s">
        <v>511</v>
      </c>
      <c r="H1888" s="239" t="s">
        <v>512</v>
      </c>
      <c r="I1888" s="239" t="s">
        <v>513</v>
      </c>
      <c r="J1888" s="239" t="s">
        <v>684</v>
      </c>
      <c r="K1888" s="241">
        <f t="shared" si="29"/>
        <v>22.483870967741936</v>
      </c>
      <c r="L1888" s="242">
        <v>46232</v>
      </c>
    </row>
    <row r="1889" spans="2:12" x14ac:dyDescent="0.3">
      <c r="B1889" s="238" t="s">
        <v>462</v>
      </c>
      <c r="C1889" s="239" t="s">
        <v>510</v>
      </c>
      <c r="D1889" s="239">
        <v>15000026</v>
      </c>
      <c r="E1889" s="239" t="s">
        <v>476</v>
      </c>
      <c r="F1889" s="240">
        <v>12900</v>
      </c>
      <c r="G1889" s="239" t="s">
        <v>511</v>
      </c>
      <c r="H1889" s="239" t="s">
        <v>512</v>
      </c>
      <c r="I1889" s="239" t="s">
        <v>513</v>
      </c>
      <c r="J1889" s="239" t="s">
        <v>861</v>
      </c>
      <c r="K1889" s="241">
        <f t="shared" si="29"/>
        <v>20.903225806451612</v>
      </c>
      <c r="L1889" s="242">
        <v>46183</v>
      </c>
    </row>
    <row r="1890" spans="2:12" x14ac:dyDescent="0.3">
      <c r="B1890" s="238" t="s">
        <v>443</v>
      </c>
      <c r="C1890" s="239" t="s">
        <v>510</v>
      </c>
      <c r="D1890" s="239">
        <v>15000429</v>
      </c>
      <c r="E1890" s="239" t="s">
        <v>426</v>
      </c>
      <c r="F1890" s="240">
        <v>7200</v>
      </c>
      <c r="G1890" s="239" t="s">
        <v>511</v>
      </c>
      <c r="H1890" s="239" t="s">
        <v>512</v>
      </c>
      <c r="I1890" s="239" t="s">
        <v>513</v>
      </c>
      <c r="J1890" s="239" t="s">
        <v>691</v>
      </c>
      <c r="K1890" s="241">
        <f t="shared" si="29"/>
        <v>21.419354838709676</v>
      </c>
      <c r="L1890" s="242">
        <v>46199</v>
      </c>
    </row>
    <row r="1891" spans="2:12" x14ac:dyDescent="0.3">
      <c r="B1891" s="238" t="s">
        <v>443</v>
      </c>
      <c r="C1891" s="239" t="s">
        <v>510</v>
      </c>
      <c r="D1891" s="239">
        <v>15000429</v>
      </c>
      <c r="E1891" s="239" t="s">
        <v>426</v>
      </c>
      <c r="F1891" s="240">
        <v>7200</v>
      </c>
      <c r="G1891" s="239" t="s">
        <v>511</v>
      </c>
      <c r="H1891" s="239" t="s">
        <v>512</v>
      </c>
      <c r="I1891" s="239" t="s">
        <v>513</v>
      </c>
      <c r="J1891" s="239" t="s">
        <v>691</v>
      </c>
      <c r="K1891" s="241">
        <f t="shared" si="29"/>
        <v>21.419354838709676</v>
      </c>
      <c r="L1891" s="242">
        <v>46199</v>
      </c>
    </row>
    <row r="1892" spans="2:12" x14ac:dyDescent="0.3">
      <c r="B1892" s="238" t="s">
        <v>462</v>
      </c>
      <c r="C1892" s="239" t="s">
        <v>510</v>
      </c>
      <c r="D1892" s="239">
        <v>15000003</v>
      </c>
      <c r="E1892" s="239" t="s">
        <v>469</v>
      </c>
      <c r="F1892" s="240">
        <v>12600</v>
      </c>
      <c r="G1892" s="239" t="s">
        <v>511</v>
      </c>
      <c r="H1892" s="239" t="s">
        <v>512</v>
      </c>
      <c r="I1892" s="239" t="s">
        <v>513</v>
      </c>
      <c r="J1892" s="239" t="s">
        <v>717</v>
      </c>
      <c r="K1892" s="241">
        <f t="shared" si="29"/>
        <v>22.032258064516128</v>
      </c>
      <c r="L1892" s="242">
        <v>46218</v>
      </c>
    </row>
    <row r="1893" spans="2:12" x14ac:dyDescent="0.3">
      <c r="B1893" s="238" t="s">
        <v>443</v>
      </c>
      <c r="C1893" s="239" t="s">
        <v>592</v>
      </c>
      <c r="D1893" s="239">
        <v>15000153</v>
      </c>
      <c r="E1893" s="239" t="s">
        <v>301</v>
      </c>
      <c r="F1893" s="240">
        <v>10000</v>
      </c>
      <c r="G1893" s="239" t="s">
        <v>511</v>
      </c>
      <c r="H1893" s="239" t="s">
        <v>512</v>
      </c>
      <c r="I1893" s="239" t="s">
        <v>513</v>
      </c>
      <c r="J1893" s="239" t="s">
        <v>639</v>
      </c>
      <c r="K1893" s="241">
        <f t="shared" si="29"/>
        <v>22.032258064516128</v>
      </c>
      <c r="L1893" s="242">
        <v>46218</v>
      </c>
    </row>
    <row r="1894" spans="2:12" x14ac:dyDescent="0.3">
      <c r="B1894" s="238" t="s">
        <v>443</v>
      </c>
      <c r="C1894" s="239" t="s">
        <v>592</v>
      </c>
      <c r="D1894" s="239">
        <v>15000153</v>
      </c>
      <c r="E1894" s="239" t="s">
        <v>301</v>
      </c>
      <c r="F1894" s="240">
        <v>10000</v>
      </c>
      <c r="G1894" s="239" t="s">
        <v>511</v>
      </c>
      <c r="H1894" s="239" t="s">
        <v>512</v>
      </c>
      <c r="I1894" s="239" t="s">
        <v>513</v>
      </c>
      <c r="J1894" s="239" t="s">
        <v>639</v>
      </c>
      <c r="K1894" s="241">
        <f t="shared" si="29"/>
        <v>22.032258064516128</v>
      </c>
      <c r="L1894" s="242">
        <v>46218</v>
      </c>
    </row>
    <row r="1895" spans="2:12" x14ac:dyDescent="0.3">
      <c r="B1895" s="238" t="s">
        <v>462</v>
      </c>
      <c r="C1895" s="239" t="s">
        <v>510</v>
      </c>
      <c r="D1895" s="239">
        <v>15000021</v>
      </c>
      <c r="E1895" s="239" t="s">
        <v>484</v>
      </c>
      <c r="F1895" s="240">
        <v>3000</v>
      </c>
      <c r="G1895" s="239" t="s">
        <v>511</v>
      </c>
      <c r="H1895" s="239" t="s">
        <v>512</v>
      </c>
      <c r="I1895" s="239" t="s">
        <v>513</v>
      </c>
      <c r="J1895" s="239" t="s">
        <v>709</v>
      </c>
      <c r="K1895" s="241">
        <f t="shared" si="29"/>
        <v>21.225806451612904</v>
      </c>
      <c r="L1895" s="242">
        <v>46193</v>
      </c>
    </row>
    <row r="1896" spans="2:12" x14ac:dyDescent="0.3">
      <c r="B1896" s="238" t="s">
        <v>443</v>
      </c>
      <c r="C1896" s="239" t="s">
        <v>510</v>
      </c>
      <c r="D1896" s="239">
        <v>15000082</v>
      </c>
      <c r="E1896" s="239" t="s">
        <v>447</v>
      </c>
      <c r="F1896" s="240">
        <v>960</v>
      </c>
      <c r="G1896" s="239" t="s">
        <v>511</v>
      </c>
      <c r="H1896" s="239" t="s">
        <v>512</v>
      </c>
      <c r="I1896" s="239" t="s">
        <v>513</v>
      </c>
      <c r="J1896" s="239" t="s">
        <v>802</v>
      </c>
      <c r="K1896" s="241">
        <f t="shared" si="29"/>
        <v>22.29032258064516</v>
      </c>
      <c r="L1896" s="242">
        <v>46226</v>
      </c>
    </row>
    <row r="1897" spans="2:12" x14ac:dyDescent="0.3">
      <c r="B1897" s="238" t="s">
        <v>443</v>
      </c>
      <c r="C1897" s="239" t="s">
        <v>510</v>
      </c>
      <c r="D1897" s="239">
        <v>15000085</v>
      </c>
      <c r="E1897" s="239" t="s">
        <v>332</v>
      </c>
      <c r="F1897" s="240">
        <v>6600</v>
      </c>
      <c r="G1897" s="239" t="s">
        <v>511</v>
      </c>
      <c r="H1897" s="239" t="s">
        <v>512</v>
      </c>
      <c r="I1897" s="239" t="s">
        <v>513</v>
      </c>
      <c r="J1897" s="239" t="s">
        <v>791</v>
      </c>
      <c r="K1897" s="241">
        <f t="shared" si="29"/>
        <v>21.838709677419356</v>
      </c>
      <c r="L1897" s="242">
        <v>46212</v>
      </c>
    </row>
    <row r="1898" spans="2:12" x14ac:dyDescent="0.3">
      <c r="B1898" s="238" t="s">
        <v>462</v>
      </c>
      <c r="C1898" s="239" t="s">
        <v>510</v>
      </c>
      <c r="D1898" s="239">
        <v>15000039</v>
      </c>
      <c r="E1898" s="239" t="s">
        <v>473</v>
      </c>
      <c r="F1898" s="240">
        <v>24000</v>
      </c>
      <c r="G1898" s="239" t="s">
        <v>511</v>
      </c>
      <c r="H1898" s="239" t="s">
        <v>512</v>
      </c>
      <c r="I1898" s="239" t="s">
        <v>513</v>
      </c>
      <c r="J1898" s="239" t="s">
        <v>854</v>
      </c>
      <c r="K1898" s="241">
        <f t="shared" si="29"/>
        <v>21.93548387096774</v>
      </c>
      <c r="L1898" s="242">
        <v>46215</v>
      </c>
    </row>
    <row r="1899" spans="2:12" x14ac:dyDescent="0.3">
      <c r="B1899" s="238" t="s">
        <v>443</v>
      </c>
      <c r="C1899" s="239" t="s">
        <v>592</v>
      </c>
      <c r="D1899" s="239">
        <v>15000213</v>
      </c>
      <c r="E1899" s="239" t="s">
        <v>315</v>
      </c>
      <c r="F1899" s="240">
        <v>1950</v>
      </c>
      <c r="G1899" s="239" t="s">
        <v>511</v>
      </c>
      <c r="H1899" s="239" t="s">
        <v>512</v>
      </c>
      <c r="I1899" s="239" t="s">
        <v>513</v>
      </c>
      <c r="J1899" s="239" t="s">
        <v>864</v>
      </c>
      <c r="K1899" s="241">
        <f t="shared" si="29"/>
        <v>21.870967741935484</v>
      </c>
      <c r="L1899" s="242">
        <v>46213</v>
      </c>
    </row>
    <row r="1900" spans="2:12" x14ac:dyDescent="0.3">
      <c r="B1900" s="238" t="s">
        <v>443</v>
      </c>
      <c r="C1900" s="239" t="s">
        <v>510</v>
      </c>
      <c r="D1900" s="239">
        <v>15000082</v>
      </c>
      <c r="E1900" s="239" t="s">
        <v>447</v>
      </c>
      <c r="F1900" s="240">
        <v>960</v>
      </c>
      <c r="G1900" s="239" t="s">
        <v>511</v>
      </c>
      <c r="H1900" s="239" t="s">
        <v>512</v>
      </c>
      <c r="I1900" s="239" t="s">
        <v>513</v>
      </c>
      <c r="J1900" s="239" t="s">
        <v>802</v>
      </c>
      <c r="K1900" s="241">
        <f t="shared" si="29"/>
        <v>22.29032258064516</v>
      </c>
      <c r="L1900" s="242">
        <v>46226</v>
      </c>
    </row>
    <row r="1901" spans="2:12" x14ac:dyDescent="0.3">
      <c r="B1901" s="238" t="s">
        <v>443</v>
      </c>
      <c r="C1901" s="239" t="s">
        <v>510</v>
      </c>
      <c r="D1901" s="239">
        <v>15000092</v>
      </c>
      <c r="E1901" s="239" t="s">
        <v>455</v>
      </c>
      <c r="F1901" s="240">
        <v>4000</v>
      </c>
      <c r="G1901" s="239" t="s">
        <v>511</v>
      </c>
      <c r="H1901" s="239" t="s">
        <v>512</v>
      </c>
      <c r="I1901" s="239" t="s">
        <v>513</v>
      </c>
      <c r="J1901" s="239" t="s">
        <v>746</v>
      </c>
      <c r="K1901" s="241">
        <f t="shared" si="29"/>
        <v>21.677419354838708</v>
      </c>
      <c r="L1901" s="242">
        <v>46207</v>
      </c>
    </row>
    <row r="1902" spans="2:12" x14ac:dyDescent="0.3">
      <c r="B1902" s="238" t="s">
        <v>443</v>
      </c>
      <c r="C1902" s="239" t="s">
        <v>510</v>
      </c>
      <c r="D1902" s="239">
        <v>15000102</v>
      </c>
      <c r="E1902" s="239" t="s">
        <v>364</v>
      </c>
      <c r="F1902" s="240">
        <v>850</v>
      </c>
      <c r="G1902" s="239" t="s">
        <v>511</v>
      </c>
      <c r="H1902" s="239" t="s">
        <v>512</v>
      </c>
      <c r="I1902" s="239" t="s">
        <v>513</v>
      </c>
      <c r="J1902" s="239" t="s">
        <v>835</v>
      </c>
      <c r="K1902" s="241">
        <f t="shared" si="29"/>
        <v>22.096774193548388</v>
      </c>
      <c r="L1902" s="242">
        <v>46220</v>
      </c>
    </row>
    <row r="1903" spans="2:12" x14ac:dyDescent="0.3">
      <c r="B1903" s="238" t="s">
        <v>443</v>
      </c>
      <c r="C1903" s="239" t="s">
        <v>592</v>
      </c>
      <c r="D1903" s="239">
        <v>15000153</v>
      </c>
      <c r="E1903" s="239" t="s">
        <v>301</v>
      </c>
      <c r="F1903" s="240">
        <v>8600</v>
      </c>
      <c r="G1903" s="239" t="s">
        <v>511</v>
      </c>
      <c r="H1903" s="239" t="s">
        <v>512</v>
      </c>
      <c r="I1903" s="239" t="s">
        <v>513</v>
      </c>
      <c r="J1903" s="239" t="s">
        <v>639</v>
      </c>
      <c r="K1903" s="241">
        <f t="shared" si="29"/>
        <v>22.032258064516128</v>
      </c>
      <c r="L1903" s="242">
        <v>46218</v>
      </c>
    </row>
    <row r="1904" spans="2:12" x14ac:dyDescent="0.3">
      <c r="B1904" s="238" t="s">
        <v>462</v>
      </c>
      <c r="C1904" s="239" t="s">
        <v>510</v>
      </c>
      <c r="D1904" s="239">
        <v>15000029</v>
      </c>
      <c r="E1904" s="239" t="s">
        <v>463</v>
      </c>
      <c r="F1904" s="240">
        <v>5800</v>
      </c>
      <c r="G1904" s="239" t="s">
        <v>511</v>
      </c>
      <c r="H1904" s="239" t="s">
        <v>512</v>
      </c>
      <c r="I1904" s="239" t="s">
        <v>513</v>
      </c>
      <c r="J1904" s="239" t="s">
        <v>830</v>
      </c>
      <c r="K1904" s="241">
        <f t="shared" si="29"/>
        <v>22.35483870967742</v>
      </c>
      <c r="L1904" s="242">
        <v>46228</v>
      </c>
    </row>
    <row r="1905" spans="2:12" x14ac:dyDescent="0.3">
      <c r="B1905" s="238" t="s">
        <v>462</v>
      </c>
      <c r="C1905" s="239" t="s">
        <v>510</v>
      </c>
      <c r="D1905" s="239">
        <v>15000003</v>
      </c>
      <c r="E1905" s="239" t="s">
        <v>469</v>
      </c>
      <c r="F1905" s="240">
        <v>8600</v>
      </c>
      <c r="G1905" s="239" t="s">
        <v>511</v>
      </c>
      <c r="H1905" s="239" t="s">
        <v>512</v>
      </c>
      <c r="I1905" s="239" t="s">
        <v>513</v>
      </c>
      <c r="J1905" s="239" t="s">
        <v>671</v>
      </c>
      <c r="K1905" s="241">
        <f t="shared" si="29"/>
        <v>22.322580645161292</v>
      </c>
      <c r="L1905" s="242">
        <v>46227</v>
      </c>
    </row>
    <row r="1906" spans="2:12" x14ac:dyDescent="0.3">
      <c r="B1906" s="238" t="s">
        <v>462</v>
      </c>
      <c r="C1906" s="239" t="s">
        <v>510</v>
      </c>
      <c r="D1906" s="239">
        <v>15000013</v>
      </c>
      <c r="E1906" s="239" t="s">
        <v>480</v>
      </c>
      <c r="F1906" s="240">
        <v>3000</v>
      </c>
      <c r="G1906" s="239" t="s">
        <v>511</v>
      </c>
      <c r="H1906" s="239" t="s">
        <v>512</v>
      </c>
      <c r="I1906" s="239" t="s">
        <v>513</v>
      </c>
      <c r="J1906" s="239" t="s">
        <v>782</v>
      </c>
      <c r="K1906" s="241">
        <f t="shared" si="29"/>
        <v>21.838709677419356</v>
      </c>
      <c r="L1906" s="242">
        <v>46212</v>
      </c>
    </row>
    <row r="1907" spans="2:12" x14ac:dyDescent="0.3">
      <c r="B1907" s="238" t="s">
        <v>462</v>
      </c>
      <c r="C1907" s="239" t="s">
        <v>510</v>
      </c>
      <c r="D1907" s="239">
        <v>15000013</v>
      </c>
      <c r="E1907" s="239" t="s">
        <v>480</v>
      </c>
      <c r="F1907" s="240">
        <v>3000</v>
      </c>
      <c r="G1907" s="239" t="s">
        <v>511</v>
      </c>
      <c r="H1907" s="239" t="s">
        <v>512</v>
      </c>
      <c r="I1907" s="239" t="s">
        <v>513</v>
      </c>
      <c r="J1907" s="239" t="s">
        <v>834</v>
      </c>
      <c r="K1907" s="241">
        <f t="shared" si="29"/>
        <v>21.838709677419356</v>
      </c>
      <c r="L1907" s="242">
        <v>46212</v>
      </c>
    </row>
    <row r="1908" spans="2:12" x14ac:dyDescent="0.3">
      <c r="B1908" s="238" t="s">
        <v>462</v>
      </c>
      <c r="C1908" s="239" t="s">
        <v>510</v>
      </c>
      <c r="D1908" s="239">
        <v>15000425</v>
      </c>
      <c r="E1908" s="239" t="s">
        <v>494</v>
      </c>
      <c r="F1908" s="240">
        <v>14400</v>
      </c>
      <c r="G1908" s="239" t="s">
        <v>511</v>
      </c>
      <c r="H1908" s="239" t="s">
        <v>512</v>
      </c>
      <c r="I1908" s="239" t="s">
        <v>513</v>
      </c>
      <c r="J1908" s="239" t="s">
        <v>822</v>
      </c>
      <c r="K1908" s="241">
        <f t="shared" si="29"/>
        <v>13.290322580645162</v>
      </c>
      <c r="L1908" s="242">
        <v>45947</v>
      </c>
    </row>
    <row r="1909" spans="2:12" x14ac:dyDescent="0.3">
      <c r="B1909" s="238" t="s">
        <v>443</v>
      </c>
      <c r="C1909" s="239" t="s">
        <v>510</v>
      </c>
      <c r="D1909" s="239">
        <v>15000082</v>
      </c>
      <c r="E1909" s="239" t="s">
        <v>447</v>
      </c>
      <c r="F1909" s="240">
        <v>960</v>
      </c>
      <c r="G1909" s="239" t="s">
        <v>511</v>
      </c>
      <c r="H1909" s="239" t="s">
        <v>512</v>
      </c>
      <c r="I1909" s="239" t="s">
        <v>513</v>
      </c>
      <c r="J1909" s="239" t="s">
        <v>802</v>
      </c>
      <c r="K1909" s="241">
        <f t="shared" si="29"/>
        <v>22.29032258064516</v>
      </c>
      <c r="L1909" s="242">
        <v>46226</v>
      </c>
    </row>
    <row r="1910" spans="2:12" x14ac:dyDescent="0.3">
      <c r="B1910" s="238" t="s">
        <v>443</v>
      </c>
      <c r="C1910" s="239" t="s">
        <v>510</v>
      </c>
      <c r="D1910" s="239">
        <v>15000082</v>
      </c>
      <c r="E1910" s="239" t="s">
        <v>447</v>
      </c>
      <c r="F1910" s="240">
        <v>960</v>
      </c>
      <c r="G1910" s="239" t="s">
        <v>511</v>
      </c>
      <c r="H1910" s="239" t="s">
        <v>512</v>
      </c>
      <c r="I1910" s="239" t="s">
        <v>513</v>
      </c>
      <c r="J1910" s="239" t="s">
        <v>802</v>
      </c>
      <c r="K1910" s="241">
        <f t="shared" si="29"/>
        <v>22.29032258064516</v>
      </c>
      <c r="L1910" s="242">
        <v>46226</v>
      </c>
    </row>
    <row r="1911" spans="2:12" x14ac:dyDescent="0.3">
      <c r="B1911" s="238" t="s">
        <v>462</v>
      </c>
      <c r="C1911" s="239" t="s">
        <v>510</v>
      </c>
      <c r="D1911" s="239">
        <v>15000014</v>
      </c>
      <c r="E1911" s="239" t="s">
        <v>481</v>
      </c>
      <c r="F1911" s="240">
        <v>3000</v>
      </c>
      <c r="G1911" s="239" t="s">
        <v>511</v>
      </c>
      <c r="H1911" s="239" t="s">
        <v>512</v>
      </c>
      <c r="I1911" s="239" t="s">
        <v>513</v>
      </c>
      <c r="J1911" s="239" t="s">
        <v>733</v>
      </c>
      <c r="K1911" s="241">
        <f t="shared" si="29"/>
        <v>21.838709677419356</v>
      </c>
      <c r="L1911" s="242">
        <v>46212</v>
      </c>
    </row>
    <row r="1912" spans="2:12" x14ac:dyDescent="0.3">
      <c r="B1912" s="238" t="s">
        <v>443</v>
      </c>
      <c r="C1912" s="239" t="s">
        <v>510</v>
      </c>
      <c r="D1912" s="239">
        <v>15000106</v>
      </c>
      <c r="E1912" s="239" t="s">
        <v>368</v>
      </c>
      <c r="F1912" s="240">
        <v>2250</v>
      </c>
      <c r="G1912" s="239" t="s">
        <v>511</v>
      </c>
      <c r="H1912" s="239" t="s">
        <v>512</v>
      </c>
      <c r="I1912" s="239" t="s">
        <v>513</v>
      </c>
      <c r="J1912" s="239" t="s">
        <v>795</v>
      </c>
      <c r="K1912" s="241">
        <f t="shared" si="29"/>
        <v>22.322580645161292</v>
      </c>
      <c r="L1912" s="242">
        <v>46227</v>
      </c>
    </row>
    <row r="1913" spans="2:12" x14ac:dyDescent="0.3">
      <c r="B1913" s="238" t="s">
        <v>443</v>
      </c>
      <c r="C1913" s="239" t="s">
        <v>510</v>
      </c>
      <c r="D1913" s="239">
        <v>15000085</v>
      </c>
      <c r="E1913" s="239" t="s">
        <v>332</v>
      </c>
      <c r="F1913" s="240">
        <v>6600</v>
      </c>
      <c r="G1913" s="239" t="s">
        <v>511</v>
      </c>
      <c r="H1913" s="239" t="s">
        <v>512</v>
      </c>
      <c r="I1913" s="239" t="s">
        <v>513</v>
      </c>
      <c r="J1913" s="239" t="s">
        <v>791</v>
      </c>
      <c r="K1913" s="241">
        <f t="shared" si="29"/>
        <v>21.838709677419356</v>
      </c>
      <c r="L1913" s="242">
        <v>46212</v>
      </c>
    </row>
    <row r="1914" spans="2:12" x14ac:dyDescent="0.3">
      <c r="B1914" s="238" t="s">
        <v>443</v>
      </c>
      <c r="C1914" s="239" t="s">
        <v>592</v>
      </c>
      <c r="D1914" s="239">
        <v>15000153</v>
      </c>
      <c r="E1914" s="239" t="s">
        <v>301</v>
      </c>
      <c r="F1914" s="240">
        <v>10000</v>
      </c>
      <c r="G1914" s="239" t="s">
        <v>511</v>
      </c>
      <c r="H1914" s="239" t="s">
        <v>512</v>
      </c>
      <c r="I1914" s="239" t="s">
        <v>513</v>
      </c>
      <c r="J1914" s="239" t="s">
        <v>639</v>
      </c>
      <c r="K1914" s="241">
        <f t="shared" si="29"/>
        <v>22.032258064516128</v>
      </c>
      <c r="L1914" s="242">
        <v>46218</v>
      </c>
    </row>
    <row r="1915" spans="2:12" x14ac:dyDescent="0.3">
      <c r="B1915" s="238" t="s">
        <v>443</v>
      </c>
      <c r="C1915" s="239" t="s">
        <v>592</v>
      </c>
      <c r="D1915" s="239">
        <v>15000153</v>
      </c>
      <c r="E1915" s="239" t="s">
        <v>301</v>
      </c>
      <c r="F1915" s="240">
        <v>10000</v>
      </c>
      <c r="G1915" s="239" t="s">
        <v>511</v>
      </c>
      <c r="H1915" s="239" t="s">
        <v>512</v>
      </c>
      <c r="I1915" s="239" t="s">
        <v>513</v>
      </c>
      <c r="J1915" s="239" t="s">
        <v>639</v>
      </c>
      <c r="K1915" s="241">
        <f t="shared" si="29"/>
        <v>22.032258064516128</v>
      </c>
      <c r="L1915" s="242">
        <v>46218</v>
      </c>
    </row>
    <row r="1916" spans="2:12" x14ac:dyDescent="0.3">
      <c r="B1916" s="238" t="s">
        <v>462</v>
      </c>
      <c r="C1916" s="239" t="s">
        <v>510</v>
      </c>
      <c r="D1916" s="239">
        <v>15000040</v>
      </c>
      <c r="E1916" s="239" t="s">
        <v>470</v>
      </c>
      <c r="F1916" s="240">
        <v>3000</v>
      </c>
      <c r="G1916" s="239" t="s">
        <v>511</v>
      </c>
      <c r="H1916" s="239" t="s">
        <v>512</v>
      </c>
      <c r="I1916" s="239" t="s">
        <v>513</v>
      </c>
      <c r="J1916" s="239" t="s">
        <v>676</v>
      </c>
      <c r="K1916" s="241">
        <f t="shared" si="29"/>
        <v>20.451612903225808</v>
      </c>
      <c r="L1916" s="242">
        <v>46169</v>
      </c>
    </row>
    <row r="1917" spans="2:12" x14ac:dyDescent="0.3">
      <c r="B1917" s="238" t="s">
        <v>443</v>
      </c>
      <c r="C1917" s="239" t="s">
        <v>510</v>
      </c>
      <c r="D1917" s="239">
        <v>15000106</v>
      </c>
      <c r="E1917" s="239" t="s">
        <v>368</v>
      </c>
      <c r="F1917" s="240">
        <v>2250</v>
      </c>
      <c r="G1917" s="239" t="s">
        <v>511</v>
      </c>
      <c r="H1917" s="239" t="s">
        <v>512</v>
      </c>
      <c r="I1917" s="239" t="s">
        <v>513</v>
      </c>
      <c r="J1917" s="239" t="s">
        <v>795</v>
      </c>
      <c r="K1917" s="241">
        <f t="shared" si="29"/>
        <v>22.322580645161292</v>
      </c>
      <c r="L1917" s="242">
        <v>46227</v>
      </c>
    </row>
    <row r="1918" spans="2:12" x14ac:dyDescent="0.3">
      <c r="B1918" s="238" t="s">
        <v>462</v>
      </c>
      <c r="C1918" s="239" t="s">
        <v>510</v>
      </c>
      <c r="D1918" s="239">
        <v>15000013</v>
      </c>
      <c r="E1918" s="239" t="s">
        <v>480</v>
      </c>
      <c r="F1918" s="240">
        <v>3000</v>
      </c>
      <c r="G1918" s="239" t="s">
        <v>511</v>
      </c>
      <c r="H1918" s="239" t="s">
        <v>512</v>
      </c>
      <c r="I1918" s="239" t="s">
        <v>513</v>
      </c>
      <c r="J1918" s="239" t="s">
        <v>834</v>
      </c>
      <c r="K1918" s="241">
        <f t="shared" si="29"/>
        <v>21.838709677419356</v>
      </c>
      <c r="L1918" s="242">
        <v>46212</v>
      </c>
    </row>
    <row r="1919" spans="2:12" x14ac:dyDescent="0.3">
      <c r="B1919" s="238" t="s">
        <v>443</v>
      </c>
      <c r="C1919" s="239" t="s">
        <v>510</v>
      </c>
      <c r="D1919" s="239">
        <v>15000085</v>
      </c>
      <c r="E1919" s="239" t="s">
        <v>332</v>
      </c>
      <c r="F1919" s="240">
        <v>6600</v>
      </c>
      <c r="G1919" s="239" t="s">
        <v>511</v>
      </c>
      <c r="H1919" s="239" t="s">
        <v>512</v>
      </c>
      <c r="I1919" s="239" t="s">
        <v>513</v>
      </c>
      <c r="J1919" s="239" t="s">
        <v>791</v>
      </c>
      <c r="K1919" s="241">
        <f t="shared" si="29"/>
        <v>21.838709677419356</v>
      </c>
      <c r="L1919" s="242">
        <v>46212</v>
      </c>
    </row>
    <row r="1920" spans="2:12" x14ac:dyDescent="0.3">
      <c r="B1920" s="238" t="s">
        <v>443</v>
      </c>
      <c r="C1920" s="239" t="s">
        <v>510</v>
      </c>
      <c r="D1920" s="239">
        <v>15000082</v>
      </c>
      <c r="E1920" s="239" t="s">
        <v>447</v>
      </c>
      <c r="F1920" s="240">
        <v>960</v>
      </c>
      <c r="G1920" s="239" t="s">
        <v>511</v>
      </c>
      <c r="H1920" s="239" t="s">
        <v>512</v>
      </c>
      <c r="I1920" s="239" t="s">
        <v>513</v>
      </c>
      <c r="J1920" s="239" t="s">
        <v>802</v>
      </c>
      <c r="K1920" s="241">
        <f t="shared" si="29"/>
        <v>22.29032258064516</v>
      </c>
      <c r="L1920" s="242">
        <v>46226</v>
      </c>
    </row>
    <row r="1921" spans="2:12" x14ac:dyDescent="0.3">
      <c r="B1921" s="238" t="s">
        <v>443</v>
      </c>
      <c r="C1921" s="239" t="s">
        <v>510</v>
      </c>
      <c r="D1921" s="239">
        <v>15000106</v>
      </c>
      <c r="E1921" s="239" t="s">
        <v>368</v>
      </c>
      <c r="F1921" s="240">
        <v>2250</v>
      </c>
      <c r="G1921" s="239" t="s">
        <v>511</v>
      </c>
      <c r="H1921" s="239" t="s">
        <v>512</v>
      </c>
      <c r="I1921" s="239" t="s">
        <v>513</v>
      </c>
      <c r="J1921" s="239" t="s">
        <v>795</v>
      </c>
      <c r="K1921" s="241">
        <f t="shared" si="29"/>
        <v>22.322580645161292</v>
      </c>
      <c r="L1921" s="242">
        <v>46227</v>
      </c>
    </row>
    <row r="1922" spans="2:12" x14ac:dyDescent="0.3">
      <c r="B1922" s="238" t="s">
        <v>443</v>
      </c>
      <c r="C1922" s="239" t="s">
        <v>510</v>
      </c>
      <c r="D1922" s="239">
        <v>15000106</v>
      </c>
      <c r="E1922" s="239" t="s">
        <v>368</v>
      </c>
      <c r="F1922" s="240">
        <v>2250</v>
      </c>
      <c r="G1922" s="239" t="s">
        <v>511</v>
      </c>
      <c r="H1922" s="239" t="s">
        <v>512</v>
      </c>
      <c r="I1922" s="239" t="s">
        <v>513</v>
      </c>
      <c r="J1922" s="239" t="s">
        <v>795</v>
      </c>
      <c r="K1922" s="241">
        <f t="shared" si="29"/>
        <v>22.322580645161292</v>
      </c>
      <c r="L1922" s="242">
        <v>46227</v>
      </c>
    </row>
    <row r="1923" spans="2:12" x14ac:dyDescent="0.3">
      <c r="B1923" s="238" t="s">
        <v>462</v>
      </c>
      <c r="C1923" s="239" t="s">
        <v>510</v>
      </c>
      <c r="D1923" s="239">
        <v>15000039</v>
      </c>
      <c r="E1923" s="239" t="s">
        <v>473</v>
      </c>
      <c r="F1923" s="240">
        <v>5400</v>
      </c>
      <c r="G1923" s="239" t="s">
        <v>511</v>
      </c>
      <c r="H1923" s="239" t="s">
        <v>512</v>
      </c>
      <c r="I1923" s="239" t="s">
        <v>513</v>
      </c>
      <c r="J1923" s="239" t="s">
        <v>854</v>
      </c>
      <c r="K1923" s="241">
        <f t="shared" si="29"/>
        <v>21.93548387096774</v>
      </c>
      <c r="L1923" s="242">
        <v>46215</v>
      </c>
    </row>
    <row r="1924" spans="2:12" x14ac:dyDescent="0.3">
      <c r="B1924" s="238" t="s">
        <v>462</v>
      </c>
      <c r="C1924" s="239" t="s">
        <v>510</v>
      </c>
      <c r="D1924" s="239">
        <v>15000039</v>
      </c>
      <c r="E1924" s="239" t="s">
        <v>473</v>
      </c>
      <c r="F1924" s="240">
        <v>24000</v>
      </c>
      <c r="G1924" s="239" t="s">
        <v>511</v>
      </c>
      <c r="H1924" s="239" t="s">
        <v>512</v>
      </c>
      <c r="I1924" s="239" t="s">
        <v>513</v>
      </c>
      <c r="J1924" s="239" t="s">
        <v>826</v>
      </c>
      <c r="K1924" s="241">
        <f t="shared" ref="K1924:K1987" si="30">(L1924-$L$1)/31</f>
        <v>21.93548387096774</v>
      </c>
      <c r="L1924" s="242">
        <v>46215</v>
      </c>
    </row>
    <row r="1925" spans="2:12" x14ac:dyDescent="0.3">
      <c r="B1925" s="238" t="s">
        <v>462</v>
      </c>
      <c r="C1925" s="239" t="s">
        <v>510</v>
      </c>
      <c r="D1925" s="239">
        <v>15000039</v>
      </c>
      <c r="E1925" s="239" t="s">
        <v>473</v>
      </c>
      <c r="F1925" s="240">
        <v>8000</v>
      </c>
      <c r="G1925" s="239" t="s">
        <v>511</v>
      </c>
      <c r="H1925" s="239" t="s">
        <v>512</v>
      </c>
      <c r="I1925" s="239" t="s">
        <v>513</v>
      </c>
      <c r="J1925" s="239" t="s">
        <v>826</v>
      </c>
      <c r="K1925" s="241">
        <f t="shared" si="30"/>
        <v>21.93548387096774</v>
      </c>
      <c r="L1925" s="242">
        <v>46215</v>
      </c>
    </row>
    <row r="1926" spans="2:12" x14ac:dyDescent="0.3">
      <c r="B1926" s="238" t="s">
        <v>462</v>
      </c>
      <c r="C1926" s="239" t="s">
        <v>510</v>
      </c>
      <c r="D1926" s="239">
        <v>15000013</v>
      </c>
      <c r="E1926" s="239" t="s">
        <v>480</v>
      </c>
      <c r="F1926" s="240">
        <v>3000</v>
      </c>
      <c r="G1926" s="239" t="s">
        <v>511</v>
      </c>
      <c r="H1926" s="239" t="s">
        <v>512</v>
      </c>
      <c r="I1926" s="239" t="s">
        <v>513</v>
      </c>
      <c r="J1926" s="239" t="s">
        <v>834</v>
      </c>
      <c r="K1926" s="241">
        <f t="shared" si="30"/>
        <v>21.838709677419356</v>
      </c>
      <c r="L1926" s="242">
        <v>46212</v>
      </c>
    </row>
    <row r="1927" spans="2:12" x14ac:dyDescent="0.3">
      <c r="B1927" s="238" t="s">
        <v>443</v>
      </c>
      <c r="C1927" s="239" t="s">
        <v>510</v>
      </c>
      <c r="D1927" s="239">
        <v>15000106</v>
      </c>
      <c r="E1927" s="239" t="s">
        <v>368</v>
      </c>
      <c r="F1927" s="240">
        <v>2250</v>
      </c>
      <c r="G1927" s="239" t="s">
        <v>511</v>
      </c>
      <c r="H1927" s="239" t="s">
        <v>512</v>
      </c>
      <c r="I1927" s="239" t="s">
        <v>513</v>
      </c>
      <c r="J1927" s="239" t="s">
        <v>795</v>
      </c>
      <c r="K1927" s="241">
        <f t="shared" si="30"/>
        <v>22.322580645161292</v>
      </c>
      <c r="L1927" s="242">
        <v>46227</v>
      </c>
    </row>
    <row r="1928" spans="2:12" x14ac:dyDescent="0.3">
      <c r="B1928" s="238" t="s">
        <v>462</v>
      </c>
      <c r="C1928" s="239" t="s">
        <v>510</v>
      </c>
      <c r="D1928" s="239">
        <v>15000013</v>
      </c>
      <c r="E1928" s="239" t="s">
        <v>480</v>
      </c>
      <c r="F1928" s="240">
        <v>3000</v>
      </c>
      <c r="G1928" s="239" t="s">
        <v>511</v>
      </c>
      <c r="H1928" s="239" t="s">
        <v>512</v>
      </c>
      <c r="I1928" s="239" t="s">
        <v>513</v>
      </c>
      <c r="J1928" s="239" t="s">
        <v>834</v>
      </c>
      <c r="K1928" s="241">
        <f t="shared" si="30"/>
        <v>21.838709677419356</v>
      </c>
      <c r="L1928" s="242">
        <v>46212</v>
      </c>
    </row>
    <row r="1929" spans="2:12" x14ac:dyDescent="0.3">
      <c r="B1929" s="238" t="s">
        <v>443</v>
      </c>
      <c r="C1929" s="239" t="s">
        <v>510</v>
      </c>
      <c r="D1929" s="239">
        <v>15000106</v>
      </c>
      <c r="E1929" s="239" t="s">
        <v>368</v>
      </c>
      <c r="F1929" s="240">
        <v>2250</v>
      </c>
      <c r="G1929" s="239" t="s">
        <v>511</v>
      </c>
      <c r="H1929" s="239" t="s">
        <v>512</v>
      </c>
      <c r="I1929" s="239" t="s">
        <v>513</v>
      </c>
      <c r="J1929" s="239" t="s">
        <v>795</v>
      </c>
      <c r="K1929" s="241">
        <f t="shared" si="30"/>
        <v>22.322580645161292</v>
      </c>
      <c r="L1929" s="242">
        <v>46227</v>
      </c>
    </row>
    <row r="1930" spans="2:12" x14ac:dyDescent="0.3">
      <c r="B1930" s="238" t="s">
        <v>443</v>
      </c>
      <c r="C1930" s="239" t="s">
        <v>510</v>
      </c>
      <c r="D1930" s="239">
        <v>15000135</v>
      </c>
      <c r="E1930" s="239" t="s">
        <v>340</v>
      </c>
      <c r="F1930" s="240">
        <v>8400</v>
      </c>
      <c r="G1930" s="239" t="s">
        <v>511</v>
      </c>
      <c r="H1930" s="239" t="s">
        <v>512</v>
      </c>
      <c r="I1930" s="239" t="s">
        <v>513</v>
      </c>
      <c r="J1930" s="239" t="s">
        <v>681</v>
      </c>
      <c r="K1930" s="241">
        <f t="shared" si="30"/>
        <v>21.129032258064516</v>
      </c>
      <c r="L1930" s="242">
        <v>46190</v>
      </c>
    </row>
    <row r="1931" spans="2:12" x14ac:dyDescent="0.3">
      <c r="B1931" s="238" t="s">
        <v>443</v>
      </c>
      <c r="C1931" s="239" t="s">
        <v>510</v>
      </c>
      <c r="D1931" s="239">
        <v>15000135</v>
      </c>
      <c r="E1931" s="239" t="s">
        <v>340</v>
      </c>
      <c r="F1931" s="240">
        <v>8400</v>
      </c>
      <c r="G1931" s="239" t="s">
        <v>511</v>
      </c>
      <c r="H1931" s="239" t="s">
        <v>512</v>
      </c>
      <c r="I1931" s="239" t="s">
        <v>513</v>
      </c>
      <c r="J1931" s="239" t="s">
        <v>681</v>
      </c>
      <c r="K1931" s="241">
        <f t="shared" si="30"/>
        <v>21.129032258064516</v>
      </c>
      <c r="L1931" s="242">
        <v>46190</v>
      </c>
    </row>
    <row r="1932" spans="2:12" x14ac:dyDescent="0.3">
      <c r="B1932" s="238" t="s">
        <v>443</v>
      </c>
      <c r="C1932" s="239" t="s">
        <v>592</v>
      </c>
      <c r="D1932" s="239">
        <v>15000263</v>
      </c>
      <c r="E1932" s="239" t="s">
        <v>460</v>
      </c>
      <c r="F1932" s="240">
        <v>3600</v>
      </c>
      <c r="G1932" s="239" t="s">
        <v>511</v>
      </c>
      <c r="H1932" s="239" t="s">
        <v>512</v>
      </c>
      <c r="I1932" s="239" t="s">
        <v>513</v>
      </c>
      <c r="J1932" s="239" t="s">
        <v>865</v>
      </c>
      <c r="K1932" s="241">
        <f t="shared" si="30"/>
        <v>20.096774193548388</v>
      </c>
      <c r="L1932" s="242">
        <v>46158</v>
      </c>
    </row>
    <row r="1933" spans="2:12" x14ac:dyDescent="0.3">
      <c r="B1933" s="238" t="s">
        <v>443</v>
      </c>
      <c r="C1933" s="239" t="s">
        <v>592</v>
      </c>
      <c r="D1933" s="239">
        <v>15000263</v>
      </c>
      <c r="E1933" s="239" t="s">
        <v>460</v>
      </c>
      <c r="F1933" s="240">
        <v>4000</v>
      </c>
      <c r="G1933" s="239" t="s">
        <v>511</v>
      </c>
      <c r="H1933" s="239" t="s">
        <v>512</v>
      </c>
      <c r="I1933" s="239" t="s">
        <v>513</v>
      </c>
      <c r="J1933" s="239" t="s">
        <v>866</v>
      </c>
      <c r="K1933" s="241">
        <f t="shared" si="30"/>
        <v>20.096774193548388</v>
      </c>
      <c r="L1933" s="242">
        <v>46158</v>
      </c>
    </row>
    <row r="1934" spans="2:12" x14ac:dyDescent="0.3">
      <c r="B1934" s="238" t="s">
        <v>443</v>
      </c>
      <c r="C1934" s="239" t="s">
        <v>592</v>
      </c>
      <c r="D1934" s="239">
        <v>15000351</v>
      </c>
      <c r="E1934" s="239" t="s">
        <v>459</v>
      </c>
      <c r="F1934" s="240">
        <v>500</v>
      </c>
      <c r="G1934" s="239" t="s">
        <v>511</v>
      </c>
      <c r="H1934" s="239" t="s">
        <v>512</v>
      </c>
      <c r="I1934" s="239" t="s">
        <v>513</v>
      </c>
      <c r="J1934" s="239" t="s">
        <v>867</v>
      </c>
      <c r="K1934" s="241">
        <f t="shared" si="30"/>
        <v>18.903225806451612</v>
      </c>
      <c r="L1934" s="242">
        <v>46121</v>
      </c>
    </row>
    <row r="1935" spans="2:12" x14ac:dyDescent="0.3">
      <c r="B1935" s="238" t="s">
        <v>443</v>
      </c>
      <c r="C1935" s="239" t="s">
        <v>592</v>
      </c>
      <c r="D1935" s="239">
        <v>15000263</v>
      </c>
      <c r="E1935" s="239" t="s">
        <v>460</v>
      </c>
      <c r="F1935" s="240">
        <v>2100</v>
      </c>
      <c r="G1935" s="239" t="s">
        <v>511</v>
      </c>
      <c r="H1935" s="239" t="s">
        <v>512</v>
      </c>
      <c r="I1935" s="239" t="s">
        <v>513</v>
      </c>
      <c r="J1935" s="239" t="s">
        <v>866</v>
      </c>
      <c r="K1935" s="241">
        <f t="shared" si="30"/>
        <v>20.096774193548388</v>
      </c>
      <c r="L1935" s="242">
        <v>46158</v>
      </c>
    </row>
    <row r="1936" spans="2:12" x14ac:dyDescent="0.3">
      <c r="B1936" s="238" t="s">
        <v>443</v>
      </c>
      <c r="C1936" s="239" t="s">
        <v>592</v>
      </c>
      <c r="D1936" s="239">
        <v>15000263</v>
      </c>
      <c r="E1936" s="239" t="s">
        <v>460</v>
      </c>
      <c r="F1936" s="240">
        <v>4000</v>
      </c>
      <c r="G1936" s="239" t="s">
        <v>511</v>
      </c>
      <c r="H1936" s="239" t="s">
        <v>512</v>
      </c>
      <c r="I1936" s="239" t="s">
        <v>513</v>
      </c>
      <c r="J1936" s="239" t="s">
        <v>868</v>
      </c>
      <c r="K1936" s="241">
        <f t="shared" si="30"/>
        <v>20.096774193548388</v>
      </c>
      <c r="L1936" s="242">
        <v>46158</v>
      </c>
    </row>
    <row r="1937" spans="2:12" x14ac:dyDescent="0.3">
      <c r="B1937" s="238" t="s">
        <v>443</v>
      </c>
      <c r="C1937" s="239" t="s">
        <v>592</v>
      </c>
      <c r="D1937" s="239">
        <v>15000268</v>
      </c>
      <c r="E1937" s="239" t="s">
        <v>461</v>
      </c>
      <c r="F1937" s="240">
        <v>500</v>
      </c>
      <c r="G1937" s="239" t="s">
        <v>511</v>
      </c>
      <c r="H1937" s="239" t="s">
        <v>512</v>
      </c>
      <c r="I1937" s="239" t="s">
        <v>513</v>
      </c>
      <c r="J1937" s="239" t="s">
        <v>869</v>
      </c>
      <c r="K1937" s="241">
        <f t="shared" si="30"/>
        <v>20.06451612903226</v>
      </c>
      <c r="L1937" s="242">
        <v>46157</v>
      </c>
    </row>
    <row r="1938" spans="2:12" x14ac:dyDescent="0.3">
      <c r="B1938" s="238" t="s">
        <v>443</v>
      </c>
      <c r="C1938" s="239" t="s">
        <v>592</v>
      </c>
      <c r="D1938" s="239">
        <v>15000257</v>
      </c>
      <c r="E1938" s="239" t="s">
        <v>36</v>
      </c>
      <c r="F1938" s="240">
        <v>1044</v>
      </c>
      <c r="G1938" s="239" t="s">
        <v>511</v>
      </c>
      <c r="H1938" s="239" t="s">
        <v>512</v>
      </c>
      <c r="I1938" s="239" t="s">
        <v>513</v>
      </c>
      <c r="J1938" s="239" t="s">
        <v>870</v>
      </c>
      <c r="K1938" s="241">
        <f t="shared" si="30"/>
        <v>20.612903225806452</v>
      </c>
      <c r="L1938" s="242">
        <v>46174</v>
      </c>
    </row>
    <row r="1939" spans="2:12" x14ac:dyDescent="0.3">
      <c r="B1939" s="238" t="s">
        <v>443</v>
      </c>
      <c r="C1939" s="239" t="s">
        <v>592</v>
      </c>
      <c r="D1939" s="239">
        <v>15000257</v>
      </c>
      <c r="E1939" s="239" t="s">
        <v>36</v>
      </c>
      <c r="F1939" s="240">
        <v>108</v>
      </c>
      <c r="G1939" s="239" t="s">
        <v>511</v>
      </c>
      <c r="H1939" s="239" t="s">
        <v>512</v>
      </c>
      <c r="I1939" s="239" t="s">
        <v>513</v>
      </c>
      <c r="J1939" s="239" t="s">
        <v>870</v>
      </c>
      <c r="K1939" s="241">
        <f t="shared" si="30"/>
        <v>16.677419354838708</v>
      </c>
      <c r="L1939" s="242">
        <v>46052</v>
      </c>
    </row>
    <row r="1940" spans="2:12" x14ac:dyDescent="0.3">
      <c r="B1940" s="238" t="s">
        <v>215</v>
      </c>
      <c r="C1940" s="239" t="s">
        <v>592</v>
      </c>
      <c r="D1940" s="239">
        <v>15000397</v>
      </c>
      <c r="E1940" s="239" t="s">
        <v>496</v>
      </c>
      <c r="F1940" s="240">
        <v>500</v>
      </c>
      <c r="G1940" s="239" t="s">
        <v>511</v>
      </c>
      <c r="H1940" s="239" t="s">
        <v>512</v>
      </c>
      <c r="I1940" s="239" t="s">
        <v>513</v>
      </c>
      <c r="J1940" s="239" t="s">
        <v>871</v>
      </c>
      <c r="K1940" s="241">
        <f t="shared" si="30"/>
        <v>16.93548387096774</v>
      </c>
      <c r="L1940" s="242">
        <v>46060</v>
      </c>
    </row>
    <row r="1941" spans="2:12" x14ac:dyDescent="0.3">
      <c r="B1941" s="238" t="s">
        <v>215</v>
      </c>
      <c r="C1941" s="239" t="s">
        <v>592</v>
      </c>
      <c r="D1941" s="239">
        <v>15000397</v>
      </c>
      <c r="E1941" s="239" t="s">
        <v>496</v>
      </c>
      <c r="F1941" s="240">
        <v>300</v>
      </c>
      <c r="G1941" s="239" t="s">
        <v>511</v>
      </c>
      <c r="H1941" s="239" t="s">
        <v>512</v>
      </c>
      <c r="I1941" s="239" t="s">
        <v>513</v>
      </c>
      <c r="J1941" s="239" t="s">
        <v>872</v>
      </c>
      <c r="K1941" s="241">
        <f t="shared" si="30"/>
        <v>16.93548387096774</v>
      </c>
      <c r="L1941" s="242">
        <v>46060</v>
      </c>
    </row>
    <row r="1942" spans="2:12" x14ac:dyDescent="0.3">
      <c r="B1942" s="238" t="s">
        <v>443</v>
      </c>
      <c r="C1942" s="239" t="s">
        <v>592</v>
      </c>
      <c r="D1942" s="239">
        <v>15000239</v>
      </c>
      <c r="E1942" s="239" t="s">
        <v>381</v>
      </c>
      <c r="F1942" s="240">
        <v>36</v>
      </c>
      <c r="G1942" s="239" t="s">
        <v>511</v>
      </c>
      <c r="H1942" s="239" t="s">
        <v>512</v>
      </c>
      <c r="I1942" s="239" t="s">
        <v>513</v>
      </c>
      <c r="J1942" s="239" t="s">
        <v>873</v>
      </c>
      <c r="K1942" s="241">
        <f t="shared" si="30"/>
        <v>19.580645161290324</v>
      </c>
      <c r="L1942" s="242">
        <v>46142</v>
      </c>
    </row>
    <row r="1943" spans="2:12" x14ac:dyDescent="0.3">
      <c r="B1943" s="238" t="s">
        <v>443</v>
      </c>
      <c r="C1943" s="239" t="s">
        <v>510</v>
      </c>
      <c r="D1943" s="239">
        <v>15000399</v>
      </c>
      <c r="E1943" s="239" t="s">
        <v>415</v>
      </c>
      <c r="F1943" s="240">
        <v>1800</v>
      </c>
      <c r="G1943" s="239" t="s">
        <v>511</v>
      </c>
      <c r="H1943" s="239" t="s">
        <v>512</v>
      </c>
      <c r="I1943" s="239" t="s">
        <v>513</v>
      </c>
      <c r="J1943" s="239" t="s">
        <v>874</v>
      </c>
      <c r="K1943" s="241">
        <f t="shared" si="30"/>
        <v>17.580645161290324</v>
      </c>
      <c r="L1943" s="242">
        <v>46080</v>
      </c>
    </row>
    <row r="1944" spans="2:12" x14ac:dyDescent="0.3">
      <c r="B1944" s="238" t="s">
        <v>215</v>
      </c>
      <c r="C1944" s="239" t="s">
        <v>510</v>
      </c>
      <c r="D1944" s="239">
        <v>15000397</v>
      </c>
      <c r="E1944" s="239" t="s">
        <v>496</v>
      </c>
      <c r="F1944" s="240">
        <v>1800</v>
      </c>
      <c r="G1944" s="239" t="s">
        <v>511</v>
      </c>
      <c r="H1944" s="239" t="s">
        <v>512</v>
      </c>
      <c r="I1944" s="239" t="s">
        <v>513</v>
      </c>
      <c r="J1944" s="239" t="s">
        <v>875</v>
      </c>
      <c r="K1944" s="241">
        <f t="shared" si="30"/>
        <v>18.93548387096774</v>
      </c>
      <c r="L1944" s="242">
        <v>46122</v>
      </c>
    </row>
    <row r="1945" spans="2:12" x14ac:dyDescent="0.3">
      <c r="B1945" s="238" t="s">
        <v>443</v>
      </c>
      <c r="C1945" s="239" t="s">
        <v>510</v>
      </c>
      <c r="D1945" s="239">
        <v>15000232</v>
      </c>
      <c r="E1945" s="239" t="s">
        <v>385</v>
      </c>
      <c r="F1945" s="240">
        <v>1800</v>
      </c>
      <c r="G1945" s="239" t="s">
        <v>511</v>
      </c>
      <c r="H1945" s="239" t="s">
        <v>512</v>
      </c>
      <c r="I1945" s="239" t="s">
        <v>513</v>
      </c>
      <c r="J1945" s="239" t="s">
        <v>876</v>
      </c>
      <c r="K1945" s="241">
        <f t="shared" si="30"/>
        <v>12.193548387096774</v>
      </c>
      <c r="L1945" s="242">
        <v>45913</v>
      </c>
    </row>
    <row r="1946" spans="2:12" x14ac:dyDescent="0.3">
      <c r="B1946" s="238" t="s">
        <v>443</v>
      </c>
      <c r="C1946" s="239" t="s">
        <v>510</v>
      </c>
      <c r="D1946" s="239">
        <v>15000431</v>
      </c>
      <c r="E1946" s="239" t="s">
        <v>877</v>
      </c>
      <c r="F1946" s="240">
        <v>1800</v>
      </c>
      <c r="G1946" s="239" t="s">
        <v>511</v>
      </c>
      <c r="H1946" s="239" t="s">
        <v>512</v>
      </c>
      <c r="I1946" s="239" t="s">
        <v>513</v>
      </c>
      <c r="J1946" s="239" t="s">
        <v>878</v>
      </c>
      <c r="K1946" s="241">
        <f t="shared" si="30"/>
        <v>17.580645161290324</v>
      </c>
      <c r="L1946" s="242">
        <v>46080</v>
      </c>
    </row>
    <row r="1947" spans="2:12" x14ac:dyDescent="0.3">
      <c r="B1947" s="238" t="s">
        <v>443</v>
      </c>
      <c r="C1947" s="239" t="s">
        <v>510</v>
      </c>
      <c r="D1947" s="239">
        <v>15000382</v>
      </c>
      <c r="E1947" s="239" t="s">
        <v>414</v>
      </c>
      <c r="F1947" s="240">
        <v>1800</v>
      </c>
      <c r="G1947" s="239" t="s">
        <v>511</v>
      </c>
      <c r="H1947" s="239" t="s">
        <v>512</v>
      </c>
      <c r="I1947" s="239" t="s">
        <v>513</v>
      </c>
      <c r="J1947" s="239" t="s">
        <v>879</v>
      </c>
      <c r="K1947" s="241">
        <f t="shared" si="30"/>
        <v>16.93548387096774</v>
      </c>
      <c r="L1947" s="242">
        <v>46060</v>
      </c>
    </row>
    <row r="1948" spans="2:12" x14ac:dyDescent="0.3">
      <c r="B1948" s="238" t="s">
        <v>443</v>
      </c>
      <c r="C1948" s="239" t="s">
        <v>510</v>
      </c>
      <c r="D1948" s="239">
        <v>15000228</v>
      </c>
      <c r="E1948" s="239" t="s">
        <v>387</v>
      </c>
      <c r="F1948" s="240">
        <v>1800</v>
      </c>
      <c r="G1948" s="239" t="s">
        <v>511</v>
      </c>
      <c r="H1948" s="239" t="s">
        <v>512</v>
      </c>
      <c r="I1948" s="239" t="s">
        <v>513</v>
      </c>
      <c r="J1948" s="239" t="s">
        <v>880</v>
      </c>
      <c r="K1948" s="241">
        <f t="shared" si="30"/>
        <v>20.741935483870968</v>
      </c>
      <c r="L1948" s="242">
        <v>46178</v>
      </c>
    </row>
    <row r="1949" spans="2:12" x14ac:dyDescent="0.3">
      <c r="B1949" s="238" t="s">
        <v>443</v>
      </c>
      <c r="C1949" s="239" t="s">
        <v>510</v>
      </c>
      <c r="D1949" s="239">
        <v>15000433</v>
      </c>
      <c r="E1949" s="239" t="s">
        <v>881</v>
      </c>
      <c r="F1949" s="240">
        <v>300</v>
      </c>
      <c r="G1949" s="239" t="s">
        <v>511</v>
      </c>
      <c r="H1949" s="239" t="s">
        <v>512</v>
      </c>
      <c r="I1949" s="239" t="s">
        <v>513</v>
      </c>
      <c r="J1949" s="239" t="s">
        <v>882</v>
      </c>
      <c r="K1949" s="241">
        <f t="shared" si="30"/>
        <v>12.741935483870968</v>
      </c>
      <c r="L1949" s="242">
        <v>45930</v>
      </c>
    </row>
    <row r="1950" spans="2:12" x14ac:dyDescent="0.3">
      <c r="B1950" s="238" t="s">
        <v>443</v>
      </c>
      <c r="C1950" s="239" t="s">
        <v>510</v>
      </c>
      <c r="D1950" s="239">
        <v>15000263</v>
      </c>
      <c r="E1950" s="239" t="s">
        <v>460</v>
      </c>
      <c r="F1950" s="240">
        <v>4000</v>
      </c>
      <c r="G1950" s="239" t="s">
        <v>511</v>
      </c>
      <c r="H1950" s="239" t="s">
        <v>512</v>
      </c>
      <c r="I1950" s="239" t="s">
        <v>513</v>
      </c>
      <c r="J1950" s="239" t="s">
        <v>883</v>
      </c>
      <c r="K1950" s="241">
        <f t="shared" si="30"/>
        <v>20.096774193548388</v>
      </c>
      <c r="L1950" s="242">
        <v>46158</v>
      </c>
    </row>
    <row r="1951" spans="2:12" x14ac:dyDescent="0.3">
      <c r="B1951" s="238" t="s">
        <v>443</v>
      </c>
      <c r="C1951" s="239" t="s">
        <v>510</v>
      </c>
      <c r="D1951" s="239">
        <v>15000263</v>
      </c>
      <c r="E1951" s="239" t="s">
        <v>460</v>
      </c>
      <c r="F1951" s="240">
        <v>4000</v>
      </c>
      <c r="G1951" s="239" t="s">
        <v>511</v>
      </c>
      <c r="H1951" s="239" t="s">
        <v>512</v>
      </c>
      <c r="I1951" s="239" t="s">
        <v>513</v>
      </c>
      <c r="J1951" s="239" t="s">
        <v>884</v>
      </c>
      <c r="K1951" s="241">
        <f t="shared" si="30"/>
        <v>20.096774193548388</v>
      </c>
      <c r="L1951" s="242">
        <v>46158</v>
      </c>
    </row>
    <row r="1952" spans="2:12" x14ac:dyDescent="0.3">
      <c r="B1952" s="238" t="s">
        <v>443</v>
      </c>
      <c r="C1952" s="239" t="s">
        <v>510</v>
      </c>
      <c r="D1952" s="239">
        <v>15000232</v>
      </c>
      <c r="E1952" s="239" t="s">
        <v>385</v>
      </c>
      <c r="F1952" s="240">
        <v>50</v>
      </c>
      <c r="G1952" s="239" t="s">
        <v>511</v>
      </c>
      <c r="H1952" s="239" t="s">
        <v>512</v>
      </c>
      <c r="I1952" s="239" t="s">
        <v>513</v>
      </c>
      <c r="J1952" s="239" t="s">
        <v>885</v>
      </c>
      <c r="K1952" s="241">
        <f t="shared" si="30"/>
        <v>12.096774193548388</v>
      </c>
      <c r="L1952" s="242">
        <v>45910</v>
      </c>
    </row>
    <row r="1953" spans="2:12" x14ac:dyDescent="0.3">
      <c r="B1953" s="238" t="s">
        <v>443</v>
      </c>
      <c r="C1953" s="239" t="s">
        <v>510</v>
      </c>
      <c r="D1953" s="239">
        <v>15000382</v>
      </c>
      <c r="E1953" s="239" t="s">
        <v>414</v>
      </c>
      <c r="F1953" s="240">
        <v>1800</v>
      </c>
      <c r="G1953" s="239" t="s">
        <v>511</v>
      </c>
      <c r="H1953" s="239" t="s">
        <v>512</v>
      </c>
      <c r="I1953" s="239" t="s">
        <v>513</v>
      </c>
      <c r="J1953" s="239" t="s">
        <v>879</v>
      </c>
      <c r="K1953" s="241">
        <f t="shared" si="30"/>
        <v>16.93548387096774</v>
      </c>
      <c r="L1953" s="242">
        <v>46060</v>
      </c>
    </row>
    <row r="1954" spans="2:12" x14ac:dyDescent="0.3">
      <c r="B1954" s="238" t="s">
        <v>443</v>
      </c>
      <c r="C1954" s="239" t="s">
        <v>510</v>
      </c>
      <c r="D1954" s="239">
        <v>15000228</v>
      </c>
      <c r="E1954" s="239" t="s">
        <v>387</v>
      </c>
      <c r="F1954" s="240">
        <v>1800</v>
      </c>
      <c r="G1954" s="239" t="s">
        <v>511</v>
      </c>
      <c r="H1954" s="239" t="s">
        <v>512</v>
      </c>
      <c r="I1954" s="239" t="s">
        <v>513</v>
      </c>
      <c r="J1954" s="239" t="s">
        <v>886</v>
      </c>
      <c r="K1954" s="241">
        <f t="shared" si="30"/>
        <v>20.741935483870968</v>
      </c>
      <c r="L1954" s="242">
        <v>46178</v>
      </c>
    </row>
    <row r="1955" spans="2:12" x14ac:dyDescent="0.3">
      <c r="B1955" s="238" t="s">
        <v>443</v>
      </c>
      <c r="C1955" s="239" t="s">
        <v>510</v>
      </c>
      <c r="D1955" s="239">
        <v>15000432</v>
      </c>
      <c r="E1955" s="239" t="s">
        <v>498</v>
      </c>
      <c r="F1955" s="240">
        <v>1080</v>
      </c>
      <c r="G1955" s="239" t="s">
        <v>511</v>
      </c>
      <c r="H1955" s="239" t="s">
        <v>512</v>
      </c>
      <c r="I1955" s="239" t="s">
        <v>513</v>
      </c>
      <c r="J1955" s="239" t="s">
        <v>887</v>
      </c>
      <c r="K1955" s="241">
        <f t="shared" si="30"/>
        <v>12.096774193548388</v>
      </c>
      <c r="L1955" s="242">
        <v>45910</v>
      </c>
    </row>
    <row r="1956" spans="2:12" x14ac:dyDescent="0.3">
      <c r="B1956" s="238" t="s">
        <v>215</v>
      </c>
      <c r="C1956" s="239" t="s">
        <v>510</v>
      </c>
      <c r="D1956" s="239">
        <v>15000397</v>
      </c>
      <c r="E1956" s="239" t="s">
        <v>496</v>
      </c>
      <c r="F1956" s="240">
        <v>1800</v>
      </c>
      <c r="G1956" s="239" t="s">
        <v>511</v>
      </c>
      <c r="H1956" s="239" t="s">
        <v>512</v>
      </c>
      <c r="I1956" s="239" t="s">
        <v>513</v>
      </c>
      <c r="J1956" s="239" t="s">
        <v>875</v>
      </c>
      <c r="K1956" s="241">
        <f t="shared" si="30"/>
        <v>18.93548387096774</v>
      </c>
      <c r="L1956" s="242">
        <v>46122</v>
      </c>
    </row>
    <row r="1957" spans="2:12" x14ac:dyDescent="0.3">
      <c r="B1957" s="238" t="s">
        <v>443</v>
      </c>
      <c r="C1957" s="239" t="s">
        <v>510</v>
      </c>
      <c r="D1957" s="239">
        <v>15000263</v>
      </c>
      <c r="E1957" s="239" t="s">
        <v>460</v>
      </c>
      <c r="F1957" s="240">
        <v>3700</v>
      </c>
      <c r="G1957" s="239" t="s">
        <v>511</v>
      </c>
      <c r="H1957" s="239" t="s">
        <v>512</v>
      </c>
      <c r="I1957" s="239" t="s">
        <v>513</v>
      </c>
      <c r="J1957" s="239" t="s">
        <v>884</v>
      </c>
      <c r="K1957" s="241">
        <f t="shared" si="30"/>
        <v>20.096774193548388</v>
      </c>
      <c r="L1957" s="242">
        <v>46158</v>
      </c>
    </row>
    <row r="1958" spans="2:12" x14ac:dyDescent="0.3">
      <c r="B1958" s="238" t="s">
        <v>443</v>
      </c>
      <c r="C1958" s="239" t="s">
        <v>510</v>
      </c>
      <c r="D1958" s="239">
        <v>15000263</v>
      </c>
      <c r="E1958" s="239" t="s">
        <v>460</v>
      </c>
      <c r="F1958" s="240">
        <v>4000</v>
      </c>
      <c r="G1958" s="239" t="s">
        <v>511</v>
      </c>
      <c r="H1958" s="239" t="s">
        <v>512</v>
      </c>
      <c r="I1958" s="239" t="s">
        <v>513</v>
      </c>
      <c r="J1958" s="239" t="s">
        <v>888</v>
      </c>
      <c r="K1958" s="241">
        <f t="shared" si="30"/>
        <v>20.096774193548388</v>
      </c>
      <c r="L1958" s="242">
        <v>46158</v>
      </c>
    </row>
    <row r="1959" spans="2:12" x14ac:dyDescent="0.3">
      <c r="B1959" s="238" t="s">
        <v>443</v>
      </c>
      <c r="C1959" s="239" t="s">
        <v>510</v>
      </c>
      <c r="D1959" s="239">
        <v>15000234</v>
      </c>
      <c r="E1959" s="239" t="s">
        <v>386</v>
      </c>
      <c r="F1959" s="240">
        <v>50</v>
      </c>
      <c r="G1959" s="239" t="s">
        <v>511</v>
      </c>
      <c r="H1959" s="239" t="s">
        <v>512</v>
      </c>
      <c r="I1959" s="239" t="s">
        <v>513</v>
      </c>
      <c r="J1959" s="239" t="s">
        <v>889</v>
      </c>
      <c r="K1959" s="241">
        <f t="shared" si="30"/>
        <v>12.096774193548388</v>
      </c>
      <c r="L1959" s="242">
        <v>45910</v>
      </c>
    </row>
    <row r="1960" spans="2:12" x14ac:dyDescent="0.3">
      <c r="B1960" s="238" t="s">
        <v>443</v>
      </c>
      <c r="C1960" s="239" t="s">
        <v>510</v>
      </c>
      <c r="D1960" s="239">
        <v>15000228</v>
      </c>
      <c r="E1960" s="239" t="s">
        <v>387</v>
      </c>
      <c r="F1960" s="240">
        <v>1800</v>
      </c>
      <c r="G1960" s="239" t="s">
        <v>511</v>
      </c>
      <c r="H1960" s="239" t="s">
        <v>512</v>
      </c>
      <c r="I1960" s="239" t="s">
        <v>513</v>
      </c>
      <c r="J1960" s="239" t="s">
        <v>880</v>
      </c>
      <c r="K1960" s="241">
        <f t="shared" si="30"/>
        <v>20.741935483870968</v>
      </c>
      <c r="L1960" s="242">
        <v>46178</v>
      </c>
    </row>
    <row r="1961" spans="2:12" x14ac:dyDescent="0.3">
      <c r="B1961" s="238" t="s">
        <v>443</v>
      </c>
      <c r="C1961" s="239" t="s">
        <v>510</v>
      </c>
      <c r="D1961" s="239">
        <v>15000264</v>
      </c>
      <c r="E1961" s="239" t="s">
        <v>457</v>
      </c>
      <c r="F1961" s="240">
        <v>3300</v>
      </c>
      <c r="G1961" s="239" t="s">
        <v>511</v>
      </c>
      <c r="H1961" s="239" t="s">
        <v>512</v>
      </c>
      <c r="I1961" s="239" t="s">
        <v>513</v>
      </c>
      <c r="J1961" s="239" t="s">
        <v>890</v>
      </c>
      <c r="K1961" s="241">
        <f t="shared" si="30"/>
        <v>15</v>
      </c>
      <c r="L1961" s="242">
        <v>46000</v>
      </c>
    </row>
    <row r="1962" spans="2:12" x14ac:dyDescent="0.3">
      <c r="B1962" s="238" t="s">
        <v>215</v>
      </c>
      <c r="C1962" s="239" t="s">
        <v>510</v>
      </c>
      <c r="D1962" s="239">
        <v>15000397</v>
      </c>
      <c r="E1962" s="239" t="s">
        <v>496</v>
      </c>
      <c r="F1962" s="240">
        <v>1800</v>
      </c>
      <c r="G1962" s="239" t="s">
        <v>511</v>
      </c>
      <c r="H1962" s="239" t="s">
        <v>512</v>
      </c>
      <c r="I1962" s="239" t="s">
        <v>513</v>
      </c>
      <c r="J1962" s="239" t="s">
        <v>875</v>
      </c>
      <c r="K1962" s="241">
        <f t="shared" si="30"/>
        <v>18.93548387096774</v>
      </c>
      <c r="L1962" s="242">
        <v>46122</v>
      </c>
    </row>
    <row r="1963" spans="2:12" x14ac:dyDescent="0.3">
      <c r="B1963" s="238" t="s">
        <v>443</v>
      </c>
      <c r="C1963" s="239" t="s">
        <v>510</v>
      </c>
      <c r="D1963" s="239">
        <v>15000228</v>
      </c>
      <c r="E1963" s="239" t="s">
        <v>387</v>
      </c>
      <c r="F1963" s="240">
        <v>1800</v>
      </c>
      <c r="G1963" s="239" t="s">
        <v>511</v>
      </c>
      <c r="H1963" s="239" t="s">
        <v>512</v>
      </c>
      <c r="I1963" s="239" t="s">
        <v>513</v>
      </c>
      <c r="J1963" s="239" t="s">
        <v>891</v>
      </c>
      <c r="K1963" s="241">
        <f t="shared" si="30"/>
        <v>20.741935483870968</v>
      </c>
      <c r="L1963" s="242">
        <v>46178</v>
      </c>
    </row>
    <row r="1964" spans="2:12" x14ac:dyDescent="0.3">
      <c r="B1964" s="238" t="s">
        <v>443</v>
      </c>
      <c r="C1964" s="239" t="s">
        <v>510</v>
      </c>
      <c r="D1964" s="239">
        <v>15000228</v>
      </c>
      <c r="E1964" s="239" t="s">
        <v>387</v>
      </c>
      <c r="F1964" s="240">
        <v>1800</v>
      </c>
      <c r="G1964" s="239" t="s">
        <v>511</v>
      </c>
      <c r="H1964" s="239" t="s">
        <v>512</v>
      </c>
      <c r="I1964" s="239" t="s">
        <v>513</v>
      </c>
      <c r="J1964" s="239" t="s">
        <v>891</v>
      </c>
      <c r="K1964" s="241">
        <f t="shared" si="30"/>
        <v>20.741935483870968</v>
      </c>
      <c r="L1964" s="242">
        <v>46178</v>
      </c>
    </row>
    <row r="1965" spans="2:12" x14ac:dyDescent="0.3">
      <c r="B1965" s="238" t="s">
        <v>443</v>
      </c>
      <c r="C1965" s="239" t="s">
        <v>510</v>
      </c>
      <c r="D1965" s="239">
        <v>15000259</v>
      </c>
      <c r="E1965" s="239" t="s">
        <v>397</v>
      </c>
      <c r="F1965" s="240">
        <v>1800</v>
      </c>
      <c r="G1965" s="239" t="s">
        <v>511</v>
      </c>
      <c r="H1965" s="239" t="s">
        <v>512</v>
      </c>
      <c r="I1965" s="239" t="s">
        <v>513</v>
      </c>
      <c r="J1965" s="239" t="s">
        <v>892</v>
      </c>
      <c r="K1965" s="241">
        <f t="shared" si="30"/>
        <v>20.451612903225808</v>
      </c>
      <c r="L1965" s="242">
        <v>46169</v>
      </c>
    </row>
    <row r="1966" spans="2:12" x14ac:dyDescent="0.3">
      <c r="B1966" s="238" t="s">
        <v>443</v>
      </c>
      <c r="C1966" s="239" t="s">
        <v>510</v>
      </c>
      <c r="D1966" s="239">
        <v>15000228</v>
      </c>
      <c r="E1966" s="239" t="s">
        <v>387</v>
      </c>
      <c r="F1966" s="240">
        <v>1200</v>
      </c>
      <c r="G1966" s="239" t="s">
        <v>511</v>
      </c>
      <c r="H1966" s="239" t="s">
        <v>512</v>
      </c>
      <c r="I1966" s="239" t="s">
        <v>513</v>
      </c>
      <c r="J1966" s="239" t="s">
        <v>893</v>
      </c>
      <c r="K1966" s="241">
        <f t="shared" si="30"/>
        <v>20.741935483870968</v>
      </c>
      <c r="L1966" s="242">
        <v>46178</v>
      </c>
    </row>
    <row r="1967" spans="2:12" x14ac:dyDescent="0.3">
      <c r="B1967" s="238" t="s">
        <v>443</v>
      </c>
      <c r="C1967" s="239" t="s">
        <v>510</v>
      </c>
      <c r="D1967" s="239">
        <v>15000232</v>
      </c>
      <c r="E1967" s="239" t="s">
        <v>385</v>
      </c>
      <c r="F1967" s="240">
        <v>1800</v>
      </c>
      <c r="G1967" s="239" t="s">
        <v>511</v>
      </c>
      <c r="H1967" s="239" t="s">
        <v>512</v>
      </c>
      <c r="I1967" s="239" t="s">
        <v>513</v>
      </c>
      <c r="J1967" s="239" t="s">
        <v>876</v>
      </c>
      <c r="K1967" s="241">
        <f t="shared" si="30"/>
        <v>12.193548387096774</v>
      </c>
      <c r="L1967" s="242">
        <v>45913</v>
      </c>
    </row>
    <row r="1968" spans="2:12" x14ac:dyDescent="0.3">
      <c r="B1968" s="238" t="s">
        <v>443</v>
      </c>
      <c r="C1968" s="239" t="s">
        <v>510</v>
      </c>
      <c r="D1968" s="239">
        <v>15000431</v>
      </c>
      <c r="E1968" s="239" t="s">
        <v>877</v>
      </c>
      <c r="F1968" s="240">
        <v>1800</v>
      </c>
      <c r="G1968" s="239" t="s">
        <v>511</v>
      </c>
      <c r="H1968" s="239" t="s">
        <v>512</v>
      </c>
      <c r="I1968" s="239" t="s">
        <v>513</v>
      </c>
      <c r="J1968" s="239" t="s">
        <v>878</v>
      </c>
      <c r="K1968" s="241">
        <f t="shared" si="30"/>
        <v>17.580645161290324</v>
      </c>
      <c r="L1968" s="242">
        <v>46080</v>
      </c>
    </row>
    <row r="1969" spans="2:12" x14ac:dyDescent="0.3">
      <c r="B1969" s="238" t="s">
        <v>443</v>
      </c>
      <c r="C1969" s="239" t="s">
        <v>510</v>
      </c>
      <c r="D1969" s="239">
        <v>15000431</v>
      </c>
      <c r="E1969" s="239" t="s">
        <v>877</v>
      </c>
      <c r="F1969" s="240">
        <v>1800</v>
      </c>
      <c r="G1969" s="239" t="s">
        <v>511</v>
      </c>
      <c r="H1969" s="239" t="s">
        <v>512</v>
      </c>
      <c r="I1969" s="239" t="s">
        <v>513</v>
      </c>
      <c r="J1969" s="239" t="s">
        <v>878</v>
      </c>
      <c r="K1969" s="241">
        <f t="shared" si="30"/>
        <v>17.580645161290324</v>
      </c>
      <c r="L1969" s="242">
        <v>46080</v>
      </c>
    </row>
    <row r="1970" spans="2:12" x14ac:dyDescent="0.3">
      <c r="B1970" s="238" t="s">
        <v>443</v>
      </c>
      <c r="C1970" s="239" t="s">
        <v>510</v>
      </c>
      <c r="D1970" s="239">
        <v>15000264</v>
      </c>
      <c r="E1970" s="239" t="s">
        <v>457</v>
      </c>
      <c r="F1970" s="240">
        <v>2300</v>
      </c>
      <c r="G1970" s="239" t="s">
        <v>511</v>
      </c>
      <c r="H1970" s="239" t="s">
        <v>512</v>
      </c>
      <c r="I1970" s="239" t="s">
        <v>513</v>
      </c>
      <c r="J1970" s="239" t="s">
        <v>890</v>
      </c>
      <c r="K1970" s="241">
        <f t="shared" si="30"/>
        <v>15</v>
      </c>
      <c r="L1970" s="242">
        <v>46000</v>
      </c>
    </row>
    <row r="1971" spans="2:12" x14ac:dyDescent="0.3">
      <c r="B1971" s="238" t="s">
        <v>443</v>
      </c>
      <c r="C1971" s="239" t="s">
        <v>510</v>
      </c>
      <c r="D1971" s="239">
        <v>15000433</v>
      </c>
      <c r="E1971" s="239" t="s">
        <v>881</v>
      </c>
      <c r="F1971" s="240">
        <v>250</v>
      </c>
      <c r="G1971" s="239" t="s">
        <v>511</v>
      </c>
      <c r="H1971" s="239" t="s">
        <v>512</v>
      </c>
      <c r="I1971" s="239" t="s">
        <v>513</v>
      </c>
      <c r="J1971" s="239" t="s">
        <v>894</v>
      </c>
      <c r="K1971" s="241">
        <f t="shared" si="30"/>
        <v>12.741935483870968</v>
      </c>
      <c r="L1971" s="242">
        <v>45930</v>
      </c>
    </row>
    <row r="1972" spans="2:12" x14ac:dyDescent="0.3">
      <c r="B1972" s="238" t="s">
        <v>443</v>
      </c>
      <c r="C1972" s="239" t="s">
        <v>510</v>
      </c>
      <c r="D1972" s="239">
        <v>15000432</v>
      </c>
      <c r="E1972" s="239" t="s">
        <v>498</v>
      </c>
      <c r="F1972" s="240">
        <v>456</v>
      </c>
      <c r="G1972" s="239" t="s">
        <v>511</v>
      </c>
      <c r="H1972" s="239" t="s">
        <v>512</v>
      </c>
      <c r="I1972" s="239" t="s">
        <v>513</v>
      </c>
      <c r="J1972" s="239" t="s">
        <v>895</v>
      </c>
      <c r="K1972" s="241">
        <f t="shared" si="30"/>
        <v>12.741935483870968</v>
      </c>
      <c r="L1972" s="242">
        <v>45930</v>
      </c>
    </row>
    <row r="1973" spans="2:12" x14ac:dyDescent="0.3">
      <c r="B1973" s="238" t="s">
        <v>443</v>
      </c>
      <c r="C1973" s="239" t="s">
        <v>510</v>
      </c>
      <c r="D1973" s="239">
        <v>15000232</v>
      </c>
      <c r="E1973" s="239" t="s">
        <v>385</v>
      </c>
      <c r="F1973" s="240">
        <v>1800</v>
      </c>
      <c r="G1973" s="239" t="s">
        <v>511</v>
      </c>
      <c r="H1973" s="239" t="s">
        <v>512</v>
      </c>
      <c r="I1973" s="239" t="s">
        <v>513</v>
      </c>
      <c r="J1973" s="239" t="s">
        <v>876</v>
      </c>
      <c r="K1973" s="241">
        <f t="shared" si="30"/>
        <v>12.193548387096774</v>
      </c>
      <c r="L1973" s="242">
        <v>45913</v>
      </c>
    </row>
    <row r="1974" spans="2:12" x14ac:dyDescent="0.3">
      <c r="B1974" s="238" t="s">
        <v>443</v>
      </c>
      <c r="C1974" s="239" t="s">
        <v>510</v>
      </c>
      <c r="D1974" s="239">
        <v>15000263</v>
      </c>
      <c r="E1974" s="239" t="s">
        <v>460</v>
      </c>
      <c r="F1974" s="240">
        <v>3600</v>
      </c>
      <c r="G1974" s="239" t="s">
        <v>511</v>
      </c>
      <c r="H1974" s="239" t="s">
        <v>512</v>
      </c>
      <c r="I1974" s="239" t="s">
        <v>513</v>
      </c>
      <c r="J1974" s="239" t="s">
        <v>896</v>
      </c>
      <c r="K1974" s="241">
        <f t="shared" si="30"/>
        <v>20.096774193548388</v>
      </c>
      <c r="L1974" s="242">
        <v>46158</v>
      </c>
    </row>
    <row r="1975" spans="2:12" x14ac:dyDescent="0.3">
      <c r="B1975" s="238" t="s">
        <v>443</v>
      </c>
      <c r="C1975" s="239" t="s">
        <v>510</v>
      </c>
      <c r="D1975" s="239">
        <v>15000259</v>
      </c>
      <c r="E1975" s="239" t="s">
        <v>397</v>
      </c>
      <c r="F1975" s="240">
        <v>6000</v>
      </c>
      <c r="G1975" s="239" t="s">
        <v>511</v>
      </c>
      <c r="H1975" s="239" t="s">
        <v>512</v>
      </c>
      <c r="I1975" s="239" t="s">
        <v>513</v>
      </c>
      <c r="J1975" s="239" t="s">
        <v>892</v>
      </c>
      <c r="K1975" s="241">
        <f t="shared" si="30"/>
        <v>20.451612903225808</v>
      </c>
      <c r="L1975" s="242">
        <v>46169</v>
      </c>
    </row>
    <row r="1976" spans="2:12" x14ac:dyDescent="0.3">
      <c r="B1976" s="238" t="s">
        <v>443</v>
      </c>
      <c r="C1976" s="239" t="s">
        <v>510</v>
      </c>
      <c r="D1976" s="239">
        <v>15000399</v>
      </c>
      <c r="E1976" s="239" t="s">
        <v>415</v>
      </c>
      <c r="F1976" s="240">
        <v>1800</v>
      </c>
      <c r="G1976" s="239" t="s">
        <v>511</v>
      </c>
      <c r="H1976" s="239" t="s">
        <v>512</v>
      </c>
      <c r="I1976" s="239" t="s">
        <v>513</v>
      </c>
      <c r="J1976" s="239" t="s">
        <v>874</v>
      </c>
      <c r="K1976" s="241">
        <f t="shared" si="30"/>
        <v>17.580645161290324</v>
      </c>
      <c r="L1976" s="242">
        <v>46080</v>
      </c>
    </row>
    <row r="1977" spans="2:12" x14ac:dyDescent="0.3">
      <c r="B1977" s="238" t="s">
        <v>443</v>
      </c>
      <c r="C1977" s="239" t="s">
        <v>510</v>
      </c>
      <c r="D1977" s="239">
        <v>15000263</v>
      </c>
      <c r="E1977" s="239" t="s">
        <v>460</v>
      </c>
      <c r="F1977" s="240">
        <v>3600</v>
      </c>
      <c r="G1977" s="239" t="s">
        <v>511</v>
      </c>
      <c r="H1977" s="239" t="s">
        <v>512</v>
      </c>
      <c r="I1977" s="239" t="s">
        <v>513</v>
      </c>
      <c r="J1977" s="239" t="s">
        <v>897</v>
      </c>
      <c r="K1977" s="241">
        <f t="shared" si="30"/>
        <v>20.096774193548388</v>
      </c>
      <c r="L1977" s="242">
        <v>46158</v>
      </c>
    </row>
    <row r="1978" spans="2:12" x14ac:dyDescent="0.3">
      <c r="B1978" s="238" t="s">
        <v>443</v>
      </c>
      <c r="C1978" s="239" t="s">
        <v>510</v>
      </c>
      <c r="D1978" s="239">
        <v>15000263</v>
      </c>
      <c r="E1978" s="239" t="s">
        <v>460</v>
      </c>
      <c r="F1978" s="240">
        <v>4000</v>
      </c>
      <c r="G1978" s="239" t="s">
        <v>511</v>
      </c>
      <c r="H1978" s="239" t="s">
        <v>512</v>
      </c>
      <c r="I1978" s="239" t="s">
        <v>513</v>
      </c>
      <c r="J1978" s="239" t="s">
        <v>898</v>
      </c>
      <c r="K1978" s="241">
        <f t="shared" si="30"/>
        <v>20.096774193548388</v>
      </c>
      <c r="L1978" s="242">
        <v>46158</v>
      </c>
    </row>
    <row r="1979" spans="2:12" x14ac:dyDescent="0.3">
      <c r="B1979" s="238" t="s">
        <v>443</v>
      </c>
      <c r="C1979" s="239" t="s">
        <v>510</v>
      </c>
      <c r="D1979" s="239">
        <v>15000228</v>
      </c>
      <c r="E1979" s="239" t="s">
        <v>387</v>
      </c>
      <c r="F1979" s="240">
        <v>1200</v>
      </c>
      <c r="G1979" s="239" t="s">
        <v>511</v>
      </c>
      <c r="H1979" s="239" t="s">
        <v>512</v>
      </c>
      <c r="I1979" s="239" t="s">
        <v>513</v>
      </c>
      <c r="J1979" s="239" t="s">
        <v>886</v>
      </c>
      <c r="K1979" s="241">
        <f t="shared" si="30"/>
        <v>20.741935483870968</v>
      </c>
      <c r="L1979" s="242">
        <v>46178</v>
      </c>
    </row>
    <row r="1980" spans="2:12" x14ac:dyDescent="0.3">
      <c r="B1980" s="238" t="s">
        <v>443</v>
      </c>
      <c r="C1980" s="239" t="s">
        <v>510</v>
      </c>
      <c r="D1980" s="239">
        <v>15000228</v>
      </c>
      <c r="E1980" s="239" t="s">
        <v>387</v>
      </c>
      <c r="F1980" s="240">
        <v>1200</v>
      </c>
      <c r="G1980" s="239" t="s">
        <v>511</v>
      </c>
      <c r="H1980" s="239" t="s">
        <v>512</v>
      </c>
      <c r="I1980" s="239" t="s">
        <v>513</v>
      </c>
      <c r="J1980" s="239" t="s">
        <v>899</v>
      </c>
      <c r="K1980" s="241">
        <f t="shared" si="30"/>
        <v>20.741935483870968</v>
      </c>
      <c r="L1980" s="242">
        <v>46178</v>
      </c>
    </row>
    <row r="1981" spans="2:12" x14ac:dyDescent="0.3">
      <c r="B1981" s="238" t="s">
        <v>443</v>
      </c>
      <c r="C1981" s="239" t="s">
        <v>510</v>
      </c>
      <c r="D1981" s="239">
        <v>15000399</v>
      </c>
      <c r="E1981" s="239" t="s">
        <v>415</v>
      </c>
      <c r="F1981" s="240">
        <v>1800</v>
      </c>
      <c r="G1981" s="239" t="s">
        <v>511</v>
      </c>
      <c r="H1981" s="239" t="s">
        <v>512</v>
      </c>
      <c r="I1981" s="239" t="s">
        <v>513</v>
      </c>
      <c r="J1981" s="239" t="s">
        <v>874</v>
      </c>
      <c r="K1981" s="241">
        <f t="shared" si="30"/>
        <v>17.580645161290324</v>
      </c>
      <c r="L1981" s="242">
        <v>46080</v>
      </c>
    </row>
    <row r="1982" spans="2:12" x14ac:dyDescent="0.3">
      <c r="B1982" s="238" t="s">
        <v>443</v>
      </c>
      <c r="C1982" s="239" t="s">
        <v>510</v>
      </c>
      <c r="D1982" s="239">
        <v>15000232</v>
      </c>
      <c r="E1982" s="239" t="s">
        <v>385</v>
      </c>
      <c r="F1982" s="240">
        <v>1800</v>
      </c>
      <c r="G1982" s="239" t="s">
        <v>511</v>
      </c>
      <c r="H1982" s="239" t="s">
        <v>512</v>
      </c>
      <c r="I1982" s="239" t="s">
        <v>513</v>
      </c>
      <c r="J1982" s="239" t="s">
        <v>876</v>
      </c>
      <c r="K1982" s="241">
        <f t="shared" si="30"/>
        <v>12.193548387096774</v>
      </c>
      <c r="L1982" s="242">
        <v>45913</v>
      </c>
    </row>
    <row r="1983" spans="2:12" x14ac:dyDescent="0.3">
      <c r="B1983" s="238" t="s">
        <v>443</v>
      </c>
      <c r="C1983" s="239" t="s">
        <v>510</v>
      </c>
      <c r="D1983" s="239">
        <v>15000259</v>
      </c>
      <c r="E1983" s="239" t="s">
        <v>397</v>
      </c>
      <c r="F1983" s="240">
        <v>6000</v>
      </c>
      <c r="G1983" s="239" t="s">
        <v>511</v>
      </c>
      <c r="H1983" s="239" t="s">
        <v>512</v>
      </c>
      <c r="I1983" s="239" t="s">
        <v>513</v>
      </c>
      <c r="J1983" s="239" t="s">
        <v>900</v>
      </c>
      <c r="K1983" s="241">
        <f t="shared" si="30"/>
        <v>21.806451612903224</v>
      </c>
      <c r="L1983" s="242">
        <v>46211</v>
      </c>
    </row>
    <row r="1984" spans="2:12" x14ac:dyDescent="0.3">
      <c r="B1984" s="238" t="s">
        <v>443</v>
      </c>
      <c r="C1984" s="239" t="s">
        <v>510</v>
      </c>
      <c r="D1984" s="239">
        <v>15000263</v>
      </c>
      <c r="E1984" s="239" t="s">
        <v>460</v>
      </c>
      <c r="F1984" s="240">
        <v>4000</v>
      </c>
      <c r="G1984" s="239" t="s">
        <v>511</v>
      </c>
      <c r="H1984" s="239" t="s">
        <v>512</v>
      </c>
      <c r="I1984" s="239" t="s">
        <v>513</v>
      </c>
      <c r="J1984" s="239" t="s">
        <v>883</v>
      </c>
      <c r="K1984" s="241">
        <f t="shared" si="30"/>
        <v>20.096774193548388</v>
      </c>
      <c r="L1984" s="242">
        <v>46158</v>
      </c>
    </row>
    <row r="1985" spans="2:12" x14ac:dyDescent="0.3">
      <c r="B1985" s="238" t="s">
        <v>443</v>
      </c>
      <c r="C1985" s="239" t="s">
        <v>510</v>
      </c>
      <c r="D1985" s="239">
        <v>15000228</v>
      </c>
      <c r="E1985" s="239" t="s">
        <v>387</v>
      </c>
      <c r="F1985" s="240">
        <v>50</v>
      </c>
      <c r="G1985" s="239" t="s">
        <v>511</v>
      </c>
      <c r="H1985" s="239" t="s">
        <v>512</v>
      </c>
      <c r="I1985" s="239" t="s">
        <v>513</v>
      </c>
      <c r="J1985" s="239" t="s">
        <v>901</v>
      </c>
      <c r="K1985" s="241">
        <f t="shared" si="30"/>
        <v>20.741935483870968</v>
      </c>
      <c r="L1985" s="242">
        <v>46178</v>
      </c>
    </row>
    <row r="1986" spans="2:12" x14ac:dyDescent="0.3">
      <c r="B1986" s="238" t="s">
        <v>443</v>
      </c>
      <c r="C1986" s="239" t="s">
        <v>510</v>
      </c>
      <c r="D1986" s="239">
        <v>15000259</v>
      </c>
      <c r="E1986" s="239" t="s">
        <v>397</v>
      </c>
      <c r="F1986" s="240">
        <v>6000</v>
      </c>
      <c r="G1986" s="239" t="s">
        <v>511</v>
      </c>
      <c r="H1986" s="239" t="s">
        <v>512</v>
      </c>
      <c r="I1986" s="239" t="s">
        <v>513</v>
      </c>
      <c r="J1986" s="239" t="s">
        <v>900</v>
      </c>
      <c r="K1986" s="241">
        <f t="shared" si="30"/>
        <v>21.806451612903224</v>
      </c>
      <c r="L1986" s="242">
        <v>46211</v>
      </c>
    </row>
    <row r="1987" spans="2:12" x14ac:dyDescent="0.3">
      <c r="B1987" s="238" t="s">
        <v>443</v>
      </c>
      <c r="C1987" s="239" t="s">
        <v>510</v>
      </c>
      <c r="D1987" s="239">
        <v>15000232</v>
      </c>
      <c r="E1987" s="239" t="s">
        <v>385</v>
      </c>
      <c r="F1987" s="240">
        <v>1800</v>
      </c>
      <c r="G1987" s="239" t="s">
        <v>511</v>
      </c>
      <c r="H1987" s="239" t="s">
        <v>512</v>
      </c>
      <c r="I1987" s="239" t="s">
        <v>513</v>
      </c>
      <c r="J1987" s="239" t="s">
        <v>876</v>
      </c>
      <c r="K1987" s="241">
        <f t="shared" si="30"/>
        <v>12.193548387096774</v>
      </c>
      <c r="L1987" s="242">
        <v>45913</v>
      </c>
    </row>
    <row r="1988" spans="2:12" x14ac:dyDescent="0.3">
      <c r="B1988" s="238" t="s">
        <v>443</v>
      </c>
      <c r="C1988" s="239" t="s">
        <v>510</v>
      </c>
      <c r="D1988" s="239">
        <v>15000431</v>
      </c>
      <c r="E1988" s="239" t="s">
        <v>877</v>
      </c>
      <c r="F1988" s="240">
        <v>100</v>
      </c>
      <c r="G1988" s="239" t="s">
        <v>511</v>
      </c>
      <c r="H1988" s="239" t="s">
        <v>512</v>
      </c>
      <c r="I1988" s="239" t="s">
        <v>513</v>
      </c>
      <c r="J1988" s="239" t="s">
        <v>902</v>
      </c>
      <c r="K1988" s="241">
        <f t="shared" ref="K1988:K2051" si="31">(L1988-$L$1)/31</f>
        <v>12.741935483870968</v>
      </c>
      <c r="L1988" s="242">
        <v>45930</v>
      </c>
    </row>
    <row r="1989" spans="2:12" x14ac:dyDescent="0.3">
      <c r="B1989" s="238" t="s">
        <v>443</v>
      </c>
      <c r="C1989" s="239" t="s">
        <v>510</v>
      </c>
      <c r="D1989" s="239">
        <v>15000382</v>
      </c>
      <c r="E1989" s="239" t="s">
        <v>414</v>
      </c>
      <c r="F1989" s="240">
        <v>400</v>
      </c>
      <c r="G1989" s="239" t="s">
        <v>511</v>
      </c>
      <c r="H1989" s="239" t="s">
        <v>512</v>
      </c>
      <c r="I1989" s="239" t="s">
        <v>513</v>
      </c>
      <c r="J1989" s="239" t="s">
        <v>903</v>
      </c>
      <c r="K1989" s="241">
        <f t="shared" si="31"/>
        <v>12.741935483870968</v>
      </c>
      <c r="L1989" s="242">
        <v>45930</v>
      </c>
    </row>
    <row r="1990" spans="2:12" x14ac:dyDescent="0.3">
      <c r="B1990" s="238" t="s">
        <v>443</v>
      </c>
      <c r="C1990" s="239" t="s">
        <v>510</v>
      </c>
      <c r="D1990" s="239">
        <v>15000234</v>
      </c>
      <c r="E1990" s="239" t="s">
        <v>386</v>
      </c>
      <c r="F1990" s="240">
        <v>100</v>
      </c>
      <c r="G1990" s="239" t="s">
        <v>511</v>
      </c>
      <c r="H1990" s="239" t="s">
        <v>512</v>
      </c>
      <c r="I1990" s="239" t="s">
        <v>513</v>
      </c>
      <c r="J1990" s="239" t="s">
        <v>889</v>
      </c>
      <c r="K1990" s="241">
        <f t="shared" si="31"/>
        <v>12.096774193548388</v>
      </c>
      <c r="L1990" s="242">
        <v>45910</v>
      </c>
    </row>
    <row r="1991" spans="2:12" x14ac:dyDescent="0.3">
      <c r="B1991" s="238" t="s">
        <v>443</v>
      </c>
      <c r="C1991" s="239" t="s">
        <v>510</v>
      </c>
      <c r="D1991" s="239">
        <v>15000232</v>
      </c>
      <c r="E1991" s="239" t="s">
        <v>385</v>
      </c>
      <c r="F1991" s="240">
        <v>1750</v>
      </c>
      <c r="G1991" s="239" t="s">
        <v>511</v>
      </c>
      <c r="H1991" s="239" t="s">
        <v>512</v>
      </c>
      <c r="I1991" s="239" t="s">
        <v>513</v>
      </c>
      <c r="J1991" s="239" t="s">
        <v>876</v>
      </c>
      <c r="K1991" s="241">
        <f t="shared" si="31"/>
        <v>12.193548387096774</v>
      </c>
      <c r="L1991" s="242">
        <v>45913</v>
      </c>
    </row>
    <row r="1992" spans="2:12" x14ac:dyDescent="0.3">
      <c r="B1992" s="238" t="s">
        <v>443</v>
      </c>
      <c r="C1992" s="239" t="s">
        <v>510</v>
      </c>
      <c r="D1992" s="239">
        <v>15000399</v>
      </c>
      <c r="E1992" s="239" t="s">
        <v>415</v>
      </c>
      <c r="F1992" s="240">
        <v>1800</v>
      </c>
      <c r="G1992" s="239" t="s">
        <v>511</v>
      </c>
      <c r="H1992" s="239" t="s">
        <v>512</v>
      </c>
      <c r="I1992" s="239" t="s">
        <v>513</v>
      </c>
      <c r="J1992" s="239" t="s">
        <v>874</v>
      </c>
      <c r="K1992" s="241">
        <f t="shared" si="31"/>
        <v>17.580645161290324</v>
      </c>
      <c r="L1992" s="242">
        <v>46080</v>
      </c>
    </row>
    <row r="1993" spans="2:12" x14ac:dyDescent="0.3">
      <c r="B1993" s="238" t="s">
        <v>443</v>
      </c>
      <c r="C1993" s="239" t="s">
        <v>510</v>
      </c>
      <c r="D1993" s="239">
        <v>15000259</v>
      </c>
      <c r="E1993" s="239" t="s">
        <v>397</v>
      </c>
      <c r="F1993" s="240">
        <v>6000</v>
      </c>
      <c r="G1993" s="239" t="s">
        <v>511</v>
      </c>
      <c r="H1993" s="239" t="s">
        <v>512</v>
      </c>
      <c r="I1993" s="239" t="s">
        <v>513</v>
      </c>
      <c r="J1993" s="239" t="s">
        <v>892</v>
      </c>
      <c r="K1993" s="241">
        <f t="shared" si="31"/>
        <v>20.451612903225808</v>
      </c>
      <c r="L1993" s="242">
        <v>46169</v>
      </c>
    </row>
    <row r="1994" spans="2:12" x14ac:dyDescent="0.3">
      <c r="B1994" s="238" t="s">
        <v>443</v>
      </c>
      <c r="C1994" s="239" t="s">
        <v>510</v>
      </c>
      <c r="D1994" s="239">
        <v>15000229</v>
      </c>
      <c r="E1994" s="239" t="s">
        <v>388</v>
      </c>
      <c r="F1994" s="240">
        <v>1100</v>
      </c>
      <c r="G1994" s="239" t="s">
        <v>511</v>
      </c>
      <c r="H1994" s="239" t="s">
        <v>512</v>
      </c>
      <c r="I1994" s="239" t="s">
        <v>513</v>
      </c>
      <c r="J1994" s="239" t="s">
        <v>904</v>
      </c>
      <c r="K1994" s="241">
        <f t="shared" si="31"/>
        <v>20.677419354838708</v>
      </c>
      <c r="L1994" s="242">
        <v>46176</v>
      </c>
    </row>
    <row r="1995" spans="2:12" x14ac:dyDescent="0.3">
      <c r="B1995" s="238" t="s">
        <v>443</v>
      </c>
      <c r="C1995" s="239" t="s">
        <v>510</v>
      </c>
      <c r="D1995" s="239">
        <v>15000259</v>
      </c>
      <c r="E1995" s="239" t="s">
        <v>397</v>
      </c>
      <c r="F1995" s="240">
        <v>6000</v>
      </c>
      <c r="G1995" s="239" t="s">
        <v>511</v>
      </c>
      <c r="H1995" s="239" t="s">
        <v>512</v>
      </c>
      <c r="I1995" s="239" t="s">
        <v>513</v>
      </c>
      <c r="J1995" s="239" t="s">
        <v>900</v>
      </c>
      <c r="K1995" s="241">
        <f t="shared" si="31"/>
        <v>21.806451612903224</v>
      </c>
      <c r="L1995" s="242">
        <v>46211</v>
      </c>
    </row>
    <row r="1996" spans="2:12" x14ac:dyDescent="0.3">
      <c r="B1996" s="238" t="s">
        <v>443</v>
      </c>
      <c r="C1996" s="239" t="s">
        <v>510</v>
      </c>
      <c r="D1996" s="239">
        <v>15000259</v>
      </c>
      <c r="E1996" s="239" t="s">
        <v>397</v>
      </c>
      <c r="F1996" s="240">
        <v>6000</v>
      </c>
      <c r="G1996" s="239" t="s">
        <v>511</v>
      </c>
      <c r="H1996" s="239" t="s">
        <v>512</v>
      </c>
      <c r="I1996" s="239" t="s">
        <v>513</v>
      </c>
      <c r="J1996" s="239" t="s">
        <v>900</v>
      </c>
      <c r="K1996" s="241">
        <f t="shared" si="31"/>
        <v>21.806451612903224</v>
      </c>
      <c r="L1996" s="242">
        <v>46211</v>
      </c>
    </row>
    <row r="1997" spans="2:12" x14ac:dyDescent="0.3">
      <c r="B1997" s="238" t="s">
        <v>443</v>
      </c>
      <c r="C1997" s="239" t="s">
        <v>510</v>
      </c>
      <c r="D1997" s="239">
        <v>15000234</v>
      </c>
      <c r="E1997" s="239" t="s">
        <v>386</v>
      </c>
      <c r="F1997" s="240">
        <v>1800</v>
      </c>
      <c r="G1997" s="239" t="s">
        <v>511</v>
      </c>
      <c r="H1997" s="239" t="s">
        <v>512</v>
      </c>
      <c r="I1997" s="239" t="s">
        <v>513</v>
      </c>
      <c r="J1997" s="239" t="s">
        <v>889</v>
      </c>
      <c r="K1997" s="241">
        <f t="shared" si="31"/>
        <v>12.096774193548388</v>
      </c>
      <c r="L1997" s="242">
        <v>45910</v>
      </c>
    </row>
    <row r="1998" spans="2:12" x14ac:dyDescent="0.3">
      <c r="B1998" s="238" t="s">
        <v>443</v>
      </c>
      <c r="C1998" s="239" t="s">
        <v>510</v>
      </c>
      <c r="D1998" s="239">
        <v>15000263</v>
      </c>
      <c r="E1998" s="239" t="s">
        <v>460</v>
      </c>
      <c r="F1998" s="240">
        <v>4000</v>
      </c>
      <c r="G1998" s="239" t="s">
        <v>511</v>
      </c>
      <c r="H1998" s="239" t="s">
        <v>512</v>
      </c>
      <c r="I1998" s="239" t="s">
        <v>513</v>
      </c>
      <c r="J1998" s="239" t="s">
        <v>905</v>
      </c>
      <c r="K1998" s="241">
        <f t="shared" si="31"/>
        <v>20.096774193548388</v>
      </c>
      <c r="L1998" s="242">
        <v>46158</v>
      </c>
    </row>
    <row r="1999" spans="2:12" x14ac:dyDescent="0.3">
      <c r="B1999" s="238" t="s">
        <v>443</v>
      </c>
      <c r="C1999" s="239" t="s">
        <v>510</v>
      </c>
      <c r="D1999" s="239">
        <v>15000259</v>
      </c>
      <c r="E1999" s="239" t="s">
        <v>397</v>
      </c>
      <c r="F1999" s="240">
        <v>6000</v>
      </c>
      <c r="G1999" s="239" t="s">
        <v>511</v>
      </c>
      <c r="H1999" s="239" t="s">
        <v>512</v>
      </c>
      <c r="I1999" s="239" t="s">
        <v>513</v>
      </c>
      <c r="J1999" s="239" t="s">
        <v>892</v>
      </c>
      <c r="K1999" s="241">
        <f t="shared" si="31"/>
        <v>20.451612903225808</v>
      </c>
      <c r="L1999" s="242">
        <v>46169</v>
      </c>
    </row>
    <row r="2000" spans="2:12" x14ac:dyDescent="0.3">
      <c r="B2000" s="238" t="s">
        <v>215</v>
      </c>
      <c r="C2000" s="239" t="s">
        <v>510</v>
      </c>
      <c r="D2000" s="239">
        <v>15000397</v>
      </c>
      <c r="E2000" s="239" t="s">
        <v>496</v>
      </c>
      <c r="F2000" s="240">
        <v>1800</v>
      </c>
      <c r="G2000" s="239" t="s">
        <v>511</v>
      </c>
      <c r="H2000" s="239" t="s">
        <v>512</v>
      </c>
      <c r="I2000" s="239" t="s">
        <v>513</v>
      </c>
      <c r="J2000" s="239" t="s">
        <v>906</v>
      </c>
      <c r="K2000" s="241">
        <f t="shared" si="31"/>
        <v>18.93548387096774</v>
      </c>
      <c r="L2000" s="242">
        <v>46122</v>
      </c>
    </row>
    <row r="2001" spans="2:12" x14ac:dyDescent="0.3">
      <c r="B2001" s="238" t="s">
        <v>443</v>
      </c>
      <c r="C2001" s="239" t="s">
        <v>510</v>
      </c>
      <c r="D2001" s="239">
        <v>15000228</v>
      </c>
      <c r="E2001" s="239" t="s">
        <v>387</v>
      </c>
      <c r="F2001" s="240">
        <v>1150</v>
      </c>
      <c r="G2001" s="239" t="s">
        <v>511</v>
      </c>
      <c r="H2001" s="239" t="s">
        <v>512</v>
      </c>
      <c r="I2001" s="239" t="s">
        <v>513</v>
      </c>
      <c r="J2001" s="239" t="s">
        <v>880</v>
      </c>
      <c r="K2001" s="241">
        <f t="shared" si="31"/>
        <v>20.741935483870968</v>
      </c>
      <c r="L2001" s="242">
        <v>46178</v>
      </c>
    </row>
    <row r="2002" spans="2:12" x14ac:dyDescent="0.3">
      <c r="B2002" s="238" t="s">
        <v>443</v>
      </c>
      <c r="C2002" s="239" t="s">
        <v>510</v>
      </c>
      <c r="D2002" s="239">
        <v>15000431</v>
      </c>
      <c r="E2002" s="239" t="s">
        <v>877</v>
      </c>
      <c r="F2002" s="240">
        <v>1800</v>
      </c>
      <c r="G2002" s="239" t="s">
        <v>511</v>
      </c>
      <c r="H2002" s="239" t="s">
        <v>512</v>
      </c>
      <c r="I2002" s="239" t="s">
        <v>513</v>
      </c>
      <c r="J2002" s="239" t="s">
        <v>878</v>
      </c>
      <c r="K2002" s="241">
        <f t="shared" si="31"/>
        <v>17.580645161290324</v>
      </c>
      <c r="L2002" s="242">
        <v>46080</v>
      </c>
    </row>
    <row r="2003" spans="2:12" x14ac:dyDescent="0.3">
      <c r="B2003" s="238" t="s">
        <v>443</v>
      </c>
      <c r="C2003" s="239" t="s">
        <v>510</v>
      </c>
      <c r="D2003" s="239">
        <v>15000232</v>
      </c>
      <c r="E2003" s="239" t="s">
        <v>385</v>
      </c>
      <c r="F2003" s="240">
        <v>1800</v>
      </c>
      <c r="G2003" s="239" t="s">
        <v>511</v>
      </c>
      <c r="H2003" s="239" t="s">
        <v>512</v>
      </c>
      <c r="I2003" s="239" t="s">
        <v>513</v>
      </c>
      <c r="J2003" s="239" t="s">
        <v>876</v>
      </c>
      <c r="K2003" s="241">
        <f t="shared" si="31"/>
        <v>12.193548387096774</v>
      </c>
      <c r="L2003" s="242">
        <v>45913</v>
      </c>
    </row>
    <row r="2004" spans="2:12" x14ac:dyDescent="0.3">
      <c r="B2004" s="238" t="s">
        <v>443</v>
      </c>
      <c r="C2004" s="239" t="s">
        <v>510</v>
      </c>
      <c r="D2004" s="239">
        <v>15000259</v>
      </c>
      <c r="E2004" s="239" t="s">
        <v>397</v>
      </c>
      <c r="F2004" s="240">
        <v>6000</v>
      </c>
      <c r="G2004" s="239" t="s">
        <v>511</v>
      </c>
      <c r="H2004" s="239" t="s">
        <v>512</v>
      </c>
      <c r="I2004" s="239" t="s">
        <v>513</v>
      </c>
      <c r="J2004" s="239" t="s">
        <v>892</v>
      </c>
      <c r="K2004" s="241">
        <f t="shared" si="31"/>
        <v>20.451612903225808</v>
      </c>
      <c r="L2004" s="242">
        <v>46169</v>
      </c>
    </row>
    <row r="2005" spans="2:12" x14ac:dyDescent="0.3">
      <c r="B2005" s="238" t="s">
        <v>443</v>
      </c>
      <c r="C2005" s="239" t="s">
        <v>510</v>
      </c>
      <c r="D2005" s="239">
        <v>15000263</v>
      </c>
      <c r="E2005" s="239" t="s">
        <v>460</v>
      </c>
      <c r="F2005" s="240">
        <v>3500</v>
      </c>
      <c r="G2005" s="239" t="s">
        <v>511</v>
      </c>
      <c r="H2005" s="239" t="s">
        <v>512</v>
      </c>
      <c r="I2005" s="239" t="s">
        <v>513</v>
      </c>
      <c r="J2005" s="239" t="s">
        <v>905</v>
      </c>
      <c r="K2005" s="241">
        <f t="shared" si="31"/>
        <v>20.096774193548388</v>
      </c>
      <c r="L2005" s="242">
        <v>46158</v>
      </c>
    </row>
    <row r="2006" spans="2:12" x14ac:dyDescent="0.3">
      <c r="B2006" s="238" t="s">
        <v>443</v>
      </c>
      <c r="C2006" s="239" t="s">
        <v>510</v>
      </c>
      <c r="D2006" s="239">
        <v>15000263</v>
      </c>
      <c r="E2006" s="239" t="s">
        <v>460</v>
      </c>
      <c r="F2006" s="240">
        <v>4000</v>
      </c>
      <c r="G2006" s="239" t="s">
        <v>511</v>
      </c>
      <c r="H2006" s="239" t="s">
        <v>512</v>
      </c>
      <c r="I2006" s="239" t="s">
        <v>513</v>
      </c>
      <c r="J2006" s="239" t="s">
        <v>897</v>
      </c>
      <c r="K2006" s="241">
        <f t="shared" si="31"/>
        <v>20.096774193548388</v>
      </c>
      <c r="L2006" s="242">
        <v>46158</v>
      </c>
    </row>
    <row r="2007" spans="2:12" x14ac:dyDescent="0.3">
      <c r="B2007" s="238" t="s">
        <v>443</v>
      </c>
      <c r="C2007" s="239" t="s">
        <v>510</v>
      </c>
      <c r="D2007" s="239">
        <v>15000229</v>
      </c>
      <c r="E2007" s="239" t="s">
        <v>388</v>
      </c>
      <c r="F2007" s="240">
        <v>50</v>
      </c>
      <c r="G2007" s="239" t="s">
        <v>511</v>
      </c>
      <c r="H2007" s="239" t="s">
        <v>512</v>
      </c>
      <c r="I2007" s="239" t="s">
        <v>513</v>
      </c>
      <c r="J2007" s="239" t="s">
        <v>907</v>
      </c>
      <c r="K2007" s="241">
        <f t="shared" si="31"/>
        <v>20.677419354838708</v>
      </c>
      <c r="L2007" s="242">
        <v>46176</v>
      </c>
    </row>
    <row r="2008" spans="2:12" x14ac:dyDescent="0.3">
      <c r="B2008" s="238" t="s">
        <v>443</v>
      </c>
      <c r="C2008" s="239" t="s">
        <v>510</v>
      </c>
      <c r="D2008" s="239">
        <v>15000228</v>
      </c>
      <c r="E2008" s="239" t="s">
        <v>387</v>
      </c>
      <c r="F2008" s="240">
        <v>1800</v>
      </c>
      <c r="G2008" s="239" t="s">
        <v>511</v>
      </c>
      <c r="H2008" s="239" t="s">
        <v>512</v>
      </c>
      <c r="I2008" s="239" t="s">
        <v>513</v>
      </c>
      <c r="J2008" s="239" t="s">
        <v>886</v>
      </c>
      <c r="K2008" s="241">
        <f t="shared" si="31"/>
        <v>20.741935483870968</v>
      </c>
      <c r="L2008" s="242">
        <v>46178</v>
      </c>
    </row>
    <row r="2009" spans="2:12" x14ac:dyDescent="0.3">
      <c r="B2009" s="238" t="s">
        <v>215</v>
      </c>
      <c r="C2009" s="239" t="s">
        <v>510</v>
      </c>
      <c r="D2009" s="239">
        <v>15000397</v>
      </c>
      <c r="E2009" s="239" t="s">
        <v>496</v>
      </c>
      <c r="F2009" s="240">
        <v>500</v>
      </c>
      <c r="G2009" s="239" t="s">
        <v>511</v>
      </c>
      <c r="H2009" s="239" t="s">
        <v>512</v>
      </c>
      <c r="I2009" s="239" t="s">
        <v>513</v>
      </c>
      <c r="J2009" s="239" t="s">
        <v>875</v>
      </c>
      <c r="K2009" s="241">
        <f t="shared" si="31"/>
        <v>18.93548387096774</v>
      </c>
      <c r="L2009" s="242">
        <v>46122</v>
      </c>
    </row>
    <row r="2010" spans="2:12" x14ac:dyDescent="0.3">
      <c r="B2010" s="238" t="s">
        <v>443</v>
      </c>
      <c r="C2010" s="239" t="s">
        <v>510</v>
      </c>
      <c r="D2010" s="239">
        <v>15000263</v>
      </c>
      <c r="E2010" s="239" t="s">
        <v>460</v>
      </c>
      <c r="F2010" s="240">
        <v>4000</v>
      </c>
      <c r="G2010" s="239" t="s">
        <v>511</v>
      </c>
      <c r="H2010" s="239" t="s">
        <v>512</v>
      </c>
      <c r="I2010" s="239" t="s">
        <v>513</v>
      </c>
      <c r="J2010" s="239" t="s">
        <v>896</v>
      </c>
      <c r="K2010" s="241">
        <f t="shared" si="31"/>
        <v>20.096774193548388</v>
      </c>
      <c r="L2010" s="242">
        <v>46158</v>
      </c>
    </row>
    <row r="2011" spans="2:12" x14ac:dyDescent="0.3">
      <c r="B2011" s="238" t="s">
        <v>443</v>
      </c>
      <c r="C2011" s="239" t="s">
        <v>510</v>
      </c>
      <c r="D2011" s="239">
        <v>15000232</v>
      </c>
      <c r="E2011" s="239" t="s">
        <v>385</v>
      </c>
      <c r="F2011" s="240">
        <v>1800</v>
      </c>
      <c r="G2011" s="239" t="s">
        <v>511</v>
      </c>
      <c r="H2011" s="239" t="s">
        <v>512</v>
      </c>
      <c r="I2011" s="239" t="s">
        <v>513</v>
      </c>
      <c r="J2011" s="239" t="s">
        <v>876</v>
      </c>
      <c r="K2011" s="241">
        <f t="shared" si="31"/>
        <v>12.193548387096774</v>
      </c>
      <c r="L2011" s="242">
        <v>45913</v>
      </c>
    </row>
    <row r="2012" spans="2:12" x14ac:dyDescent="0.3">
      <c r="B2012" s="238" t="s">
        <v>443</v>
      </c>
      <c r="C2012" s="239" t="s">
        <v>510</v>
      </c>
      <c r="D2012" s="239">
        <v>15000259</v>
      </c>
      <c r="E2012" s="239" t="s">
        <v>397</v>
      </c>
      <c r="F2012" s="240">
        <v>6000</v>
      </c>
      <c r="G2012" s="239" t="s">
        <v>511</v>
      </c>
      <c r="H2012" s="239" t="s">
        <v>512</v>
      </c>
      <c r="I2012" s="239" t="s">
        <v>513</v>
      </c>
      <c r="J2012" s="239" t="s">
        <v>900</v>
      </c>
      <c r="K2012" s="241">
        <f t="shared" si="31"/>
        <v>21.806451612903224</v>
      </c>
      <c r="L2012" s="242">
        <v>46211</v>
      </c>
    </row>
    <row r="2013" spans="2:12" x14ac:dyDescent="0.3">
      <c r="B2013" s="238" t="s">
        <v>443</v>
      </c>
      <c r="C2013" s="239" t="s">
        <v>510</v>
      </c>
      <c r="D2013" s="239">
        <v>15000259</v>
      </c>
      <c r="E2013" s="239" t="s">
        <v>397</v>
      </c>
      <c r="F2013" s="240">
        <v>500</v>
      </c>
      <c r="G2013" s="239" t="s">
        <v>511</v>
      </c>
      <c r="H2013" s="239" t="s">
        <v>512</v>
      </c>
      <c r="I2013" s="239" t="s">
        <v>513</v>
      </c>
      <c r="J2013" s="239" t="s">
        <v>908</v>
      </c>
      <c r="K2013" s="241">
        <f t="shared" si="31"/>
        <v>19.870967741935484</v>
      </c>
      <c r="L2013" s="242">
        <v>46151</v>
      </c>
    </row>
    <row r="2014" spans="2:12" x14ac:dyDescent="0.3">
      <c r="B2014" s="238" t="s">
        <v>443</v>
      </c>
      <c r="C2014" s="239" t="s">
        <v>510</v>
      </c>
      <c r="D2014" s="239">
        <v>15000228</v>
      </c>
      <c r="E2014" s="239" t="s">
        <v>387</v>
      </c>
      <c r="F2014" s="240">
        <v>1200</v>
      </c>
      <c r="G2014" s="239" t="s">
        <v>511</v>
      </c>
      <c r="H2014" s="239" t="s">
        <v>512</v>
      </c>
      <c r="I2014" s="239" t="s">
        <v>513</v>
      </c>
      <c r="J2014" s="239" t="s">
        <v>891</v>
      </c>
      <c r="K2014" s="241">
        <f t="shared" si="31"/>
        <v>20.741935483870968</v>
      </c>
      <c r="L2014" s="242">
        <v>46178</v>
      </c>
    </row>
    <row r="2015" spans="2:12" x14ac:dyDescent="0.3">
      <c r="B2015" s="238" t="s">
        <v>443</v>
      </c>
      <c r="C2015" s="239" t="s">
        <v>510</v>
      </c>
      <c r="D2015" s="239">
        <v>15000228</v>
      </c>
      <c r="E2015" s="239" t="s">
        <v>387</v>
      </c>
      <c r="F2015" s="240">
        <v>1200</v>
      </c>
      <c r="G2015" s="239" t="s">
        <v>511</v>
      </c>
      <c r="H2015" s="239" t="s">
        <v>512</v>
      </c>
      <c r="I2015" s="239" t="s">
        <v>513</v>
      </c>
      <c r="J2015" s="239" t="s">
        <v>909</v>
      </c>
      <c r="K2015" s="241">
        <f t="shared" si="31"/>
        <v>20.741935483870968</v>
      </c>
      <c r="L2015" s="242">
        <v>46178</v>
      </c>
    </row>
    <row r="2016" spans="2:12" x14ac:dyDescent="0.3">
      <c r="B2016" s="238" t="s">
        <v>443</v>
      </c>
      <c r="C2016" s="239" t="s">
        <v>510</v>
      </c>
      <c r="D2016" s="239">
        <v>15000329</v>
      </c>
      <c r="E2016" s="239" t="s">
        <v>401</v>
      </c>
      <c r="F2016" s="240">
        <v>100</v>
      </c>
      <c r="G2016" s="239" t="s">
        <v>511</v>
      </c>
      <c r="H2016" s="239" t="s">
        <v>512</v>
      </c>
      <c r="I2016" s="239" t="s">
        <v>513</v>
      </c>
      <c r="J2016" s="239" t="s">
        <v>910</v>
      </c>
      <c r="K2016" s="241">
        <f t="shared" si="31"/>
        <v>21.483870967741936</v>
      </c>
      <c r="L2016" s="242">
        <v>46201</v>
      </c>
    </row>
    <row r="2017" spans="2:12" x14ac:dyDescent="0.3">
      <c r="B2017" s="238" t="s">
        <v>443</v>
      </c>
      <c r="C2017" s="239" t="s">
        <v>510</v>
      </c>
      <c r="D2017" s="239">
        <v>15000263</v>
      </c>
      <c r="E2017" s="239" t="s">
        <v>460</v>
      </c>
      <c r="F2017" s="240">
        <v>3500</v>
      </c>
      <c r="G2017" s="239" t="s">
        <v>511</v>
      </c>
      <c r="H2017" s="239" t="s">
        <v>512</v>
      </c>
      <c r="I2017" s="239" t="s">
        <v>513</v>
      </c>
      <c r="J2017" s="239" t="s">
        <v>911</v>
      </c>
      <c r="K2017" s="241">
        <f t="shared" si="31"/>
        <v>20.096774193548388</v>
      </c>
      <c r="L2017" s="242">
        <v>46158</v>
      </c>
    </row>
    <row r="2018" spans="2:12" x14ac:dyDescent="0.3">
      <c r="B2018" s="238" t="s">
        <v>443</v>
      </c>
      <c r="C2018" s="239" t="s">
        <v>510</v>
      </c>
      <c r="D2018" s="239">
        <v>15000263</v>
      </c>
      <c r="E2018" s="239" t="s">
        <v>460</v>
      </c>
      <c r="F2018" s="240">
        <v>4000</v>
      </c>
      <c r="G2018" s="239" t="s">
        <v>511</v>
      </c>
      <c r="H2018" s="239" t="s">
        <v>512</v>
      </c>
      <c r="I2018" s="239" t="s">
        <v>513</v>
      </c>
      <c r="J2018" s="239" t="s">
        <v>888</v>
      </c>
      <c r="K2018" s="241">
        <f t="shared" si="31"/>
        <v>20.096774193548388</v>
      </c>
      <c r="L2018" s="242">
        <v>46158</v>
      </c>
    </row>
    <row r="2019" spans="2:12" x14ac:dyDescent="0.3">
      <c r="B2019" s="238" t="s">
        <v>215</v>
      </c>
      <c r="C2019" s="239" t="s">
        <v>510</v>
      </c>
      <c r="D2019" s="239">
        <v>15000397</v>
      </c>
      <c r="E2019" s="239" t="s">
        <v>496</v>
      </c>
      <c r="F2019" s="240">
        <v>1800</v>
      </c>
      <c r="G2019" s="239" t="s">
        <v>511</v>
      </c>
      <c r="H2019" s="239" t="s">
        <v>512</v>
      </c>
      <c r="I2019" s="239" t="s">
        <v>513</v>
      </c>
      <c r="J2019" s="239" t="s">
        <v>906</v>
      </c>
      <c r="K2019" s="241">
        <f t="shared" si="31"/>
        <v>18.93548387096774</v>
      </c>
      <c r="L2019" s="242">
        <v>46122</v>
      </c>
    </row>
    <row r="2020" spans="2:12" x14ac:dyDescent="0.3">
      <c r="B2020" s="238" t="s">
        <v>443</v>
      </c>
      <c r="C2020" s="239" t="s">
        <v>510</v>
      </c>
      <c r="D2020" s="239">
        <v>15000259</v>
      </c>
      <c r="E2020" s="239" t="s">
        <v>397</v>
      </c>
      <c r="F2020" s="240">
        <v>6000</v>
      </c>
      <c r="G2020" s="239" t="s">
        <v>511</v>
      </c>
      <c r="H2020" s="239" t="s">
        <v>512</v>
      </c>
      <c r="I2020" s="239" t="s">
        <v>513</v>
      </c>
      <c r="J2020" s="239" t="s">
        <v>900</v>
      </c>
      <c r="K2020" s="241">
        <f t="shared" si="31"/>
        <v>21.806451612903224</v>
      </c>
      <c r="L2020" s="242">
        <v>46211</v>
      </c>
    </row>
    <row r="2021" spans="2:12" x14ac:dyDescent="0.3">
      <c r="B2021" s="238" t="s">
        <v>443</v>
      </c>
      <c r="C2021" s="239" t="s">
        <v>510</v>
      </c>
      <c r="D2021" s="239">
        <v>15000399</v>
      </c>
      <c r="E2021" s="239" t="s">
        <v>415</v>
      </c>
      <c r="F2021" s="240">
        <v>1800</v>
      </c>
      <c r="G2021" s="239" t="s">
        <v>511</v>
      </c>
      <c r="H2021" s="239" t="s">
        <v>512</v>
      </c>
      <c r="I2021" s="239" t="s">
        <v>513</v>
      </c>
      <c r="J2021" s="239" t="s">
        <v>874</v>
      </c>
      <c r="K2021" s="241">
        <f t="shared" si="31"/>
        <v>17.580645161290324</v>
      </c>
      <c r="L2021" s="242">
        <v>46080</v>
      </c>
    </row>
    <row r="2022" spans="2:12" x14ac:dyDescent="0.3">
      <c r="B2022" s="238" t="s">
        <v>443</v>
      </c>
      <c r="C2022" s="239" t="s">
        <v>510</v>
      </c>
      <c r="D2022" s="239">
        <v>15000399</v>
      </c>
      <c r="E2022" s="239" t="s">
        <v>415</v>
      </c>
      <c r="F2022" s="240">
        <v>1800</v>
      </c>
      <c r="G2022" s="239" t="s">
        <v>511</v>
      </c>
      <c r="H2022" s="239" t="s">
        <v>512</v>
      </c>
      <c r="I2022" s="239" t="s">
        <v>513</v>
      </c>
      <c r="J2022" s="239" t="s">
        <v>874</v>
      </c>
      <c r="K2022" s="241">
        <f t="shared" si="31"/>
        <v>17.580645161290324</v>
      </c>
      <c r="L2022" s="242">
        <v>46080</v>
      </c>
    </row>
    <row r="2023" spans="2:12" x14ac:dyDescent="0.3">
      <c r="B2023" s="238" t="s">
        <v>443</v>
      </c>
      <c r="C2023" s="239" t="s">
        <v>510</v>
      </c>
      <c r="D2023" s="239">
        <v>15000259</v>
      </c>
      <c r="E2023" s="239" t="s">
        <v>397</v>
      </c>
      <c r="F2023" s="240">
        <v>6000</v>
      </c>
      <c r="G2023" s="239" t="s">
        <v>511</v>
      </c>
      <c r="H2023" s="239" t="s">
        <v>512</v>
      </c>
      <c r="I2023" s="239" t="s">
        <v>513</v>
      </c>
      <c r="J2023" s="239" t="s">
        <v>892</v>
      </c>
      <c r="K2023" s="241">
        <f t="shared" si="31"/>
        <v>20.451612903225808</v>
      </c>
      <c r="L2023" s="242">
        <v>46169</v>
      </c>
    </row>
    <row r="2024" spans="2:12" x14ac:dyDescent="0.3">
      <c r="B2024" s="238" t="s">
        <v>443</v>
      </c>
      <c r="C2024" s="239" t="s">
        <v>510</v>
      </c>
      <c r="D2024" s="239">
        <v>15000228</v>
      </c>
      <c r="E2024" s="239" t="s">
        <v>387</v>
      </c>
      <c r="F2024" s="240">
        <v>1800</v>
      </c>
      <c r="G2024" s="239" t="s">
        <v>511</v>
      </c>
      <c r="H2024" s="239" t="s">
        <v>512</v>
      </c>
      <c r="I2024" s="239" t="s">
        <v>513</v>
      </c>
      <c r="J2024" s="239" t="s">
        <v>909</v>
      </c>
      <c r="K2024" s="241">
        <f t="shared" si="31"/>
        <v>20.741935483870968</v>
      </c>
      <c r="L2024" s="242">
        <v>46178</v>
      </c>
    </row>
    <row r="2025" spans="2:12" x14ac:dyDescent="0.3">
      <c r="B2025" s="238" t="s">
        <v>443</v>
      </c>
      <c r="C2025" s="239" t="s">
        <v>510</v>
      </c>
      <c r="D2025" s="239">
        <v>15000232</v>
      </c>
      <c r="E2025" s="239" t="s">
        <v>385</v>
      </c>
      <c r="F2025" s="240">
        <v>50</v>
      </c>
      <c r="G2025" s="239" t="s">
        <v>511</v>
      </c>
      <c r="H2025" s="239" t="s">
        <v>512</v>
      </c>
      <c r="I2025" s="239" t="s">
        <v>513</v>
      </c>
      <c r="J2025" s="239" t="s">
        <v>885</v>
      </c>
      <c r="K2025" s="241">
        <f t="shared" si="31"/>
        <v>12.096774193548388</v>
      </c>
      <c r="L2025" s="242">
        <v>45910</v>
      </c>
    </row>
    <row r="2026" spans="2:12" x14ac:dyDescent="0.3">
      <c r="B2026" s="238" t="s">
        <v>443</v>
      </c>
      <c r="C2026" s="239" t="s">
        <v>510</v>
      </c>
      <c r="D2026" s="239">
        <v>15000382</v>
      </c>
      <c r="E2026" s="239" t="s">
        <v>414</v>
      </c>
      <c r="F2026" s="240">
        <v>1600</v>
      </c>
      <c r="G2026" s="239" t="s">
        <v>511</v>
      </c>
      <c r="H2026" s="239" t="s">
        <v>512</v>
      </c>
      <c r="I2026" s="239" t="s">
        <v>513</v>
      </c>
      <c r="J2026" s="239" t="s">
        <v>879</v>
      </c>
      <c r="K2026" s="241">
        <f t="shared" si="31"/>
        <v>16.93548387096774</v>
      </c>
      <c r="L2026" s="242">
        <v>46060</v>
      </c>
    </row>
    <row r="2027" spans="2:12" x14ac:dyDescent="0.3">
      <c r="B2027" s="238" t="s">
        <v>443</v>
      </c>
      <c r="C2027" s="239" t="s">
        <v>510</v>
      </c>
      <c r="D2027" s="239">
        <v>15000259</v>
      </c>
      <c r="E2027" s="239" t="s">
        <v>397</v>
      </c>
      <c r="F2027" s="240">
        <v>6000</v>
      </c>
      <c r="G2027" s="239" t="s">
        <v>511</v>
      </c>
      <c r="H2027" s="239" t="s">
        <v>512</v>
      </c>
      <c r="I2027" s="239" t="s">
        <v>513</v>
      </c>
      <c r="J2027" s="239" t="s">
        <v>892</v>
      </c>
      <c r="K2027" s="241">
        <f t="shared" si="31"/>
        <v>20.451612903225808</v>
      </c>
      <c r="L2027" s="242">
        <v>46169</v>
      </c>
    </row>
    <row r="2028" spans="2:12" x14ac:dyDescent="0.3">
      <c r="B2028" s="238" t="s">
        <v>443</v>
      </c>
      <c r="C2028" s="239" t="s">
        <v>510</v>
      </c>
      <c r="D2028" s="239">
        <v>15000259</v>
      </c>
      <c r="E2028" s="239" t="s">
        <v>397</v>
      </c>
      <c r="F2028" s="240">
        <v>500</v>
      </c>
      <c r="G2028" s="239" t="s">
        <v>511</v>
      </c>
      <c r="H2028" s="239" t="s">
        <v>512</v>
      </c>
      <c r="I2028" s="239" t="s">
        <v>513</v>
      </c>
      <c r="J2028" s="239" t="s">
        <v>908</v>
      </c>
      <c r="K2028" s="241">
        <f t="shared" si="31"/>
        <v>19.870967741935484</v>
      </c>
      <c r="L2028" s="242">
        <v>46151</v>
      </c>
    </row>
    <row r="2029" spans="2:12" x14ac:dyDescent="0.3">
      <c r="B2029" s="238" t="s">
        <v>215</v>
      </c>
      <c r="C2029" s="239" t="s">
        <v>510</v>
      </c>
      <c r="D2029" s="239">
        <v>15000397</v>
      </c>
      <c r="E2029" s="239" t="s">
        <v>496</v>
      </c>
      <c r="F2029" s="240">
        <v>450</v>
      </c>
      <c r="G2029" s="239" t="s">
        <v>511</v>
      </c>
      <c r="H2029" s="239" t="s">
        <v>512</v>
      </c>
      <c r="I2029" s="239" t="s">
        <v>513</v>
      </c>
      <c r="J2029" s="239" t="s">
        <v>906</v>
      </c>
      <c r="K2029" s="241">
        <f t="shared" si="31"/>
        <v>18.93548387096774</v>
      </c>
      <c r="L2029" s="242">
        <v>46122</v>
      </c>
    </row>
    <row r="2030" spans="2:12" x14ac:dyDescent="0.3">
      <c r="B2030" s="238" t="s">
        <v>443</v>
      </c>
      <c r="C2030" s="239" t="s">
        <v>510</v>
      </c>
      <c r="D2030" s="239">
        <v>15000259</v>
      </c>
      <c r="E2030" s="239" t="s">
        <v>397</v>
      </c>
      <c r="F2030" s="240">
        <v>5000</v>
      </c>
      <c r="G2030" s="239" t="s">
        <v>511</v>
      </c>
      <c r="H2030" s="239" t="s">
        <v>512</v>
      </c>
      <c r="I2030" s="239" t="s">
        <v>513</v>
      </c>
      <c r="J2030" s="239" t="s">
        <v>900</v>
      </c>
      <c r="K2030" s="241">
        <f t="shared" si="31"/>
        <v>21.806451612903224</v>
      </c>
      <c r="L2030" s="242">
        <v>46211</v>
      </c>
    </row>
    <row r="2031" spans="2:12" x14ac:dyDescent="0.3">
      <c r="B2031" s="238" t="s">
        <v>215</v>
      </c>
      <c r="C2031" s="239" t="s">
        <v>510</v>
      </c>
      <c r="D2031" s="239">
        <v>15000397</v>
      </c>
      <c r="E2031" s="239" t="s">
        <v>496</v>
      </c>
      <c r="F2031" s="240">
        <v>1800</v>
      </c>
      <c r="G2031" s="239" t="s">
        <v>511</v>
      </c>
      <c r="H2031" s="239" t="s">
        <v>512</v>
      </c>
      <c r="I2031" s="239" t="s">
        <v>513</v>
      </c>
      <c r="J2031" s="239" t="s">
        <v>906</v>
      </c>
      <c r="K2031" s="241">
        <f t="shared" si="31"/>
        <v>18.93548387096774</v>
      </c>
      <c r="L2031" s="242">
        <v>46122</v>
      </c>
    </row>
    <row r="2032" spans="2:12" x14ac:dyDescent="0.3">
      <c r="B2032" s="238" t="s">
        <v>443</v>
      </c>
      <c r="C2032" s="239" t="s">
        <v>510</v>
      </c>
      <c r="D2032" s="239">
        <v>15000263</v>
      </c>
      <c r="E2032" s="239" t="s">
        <v>460</v>
      </c>
      <c r="F2032" s="240">
        <v>4000</v>
      </c>
      <c r="G2032" s="239" t="s">
        <v>511</v>
      </c>
      <c r="H2032" s="239" t="s">
        <v>512</v>
      </c>
      <c r="I2032" s="239" t="s">
        <v>513</v>
      </c>
      <c r="J2032" s="239" t="s">
        <v>912</v>
      </c>
      <c r="K2032" s="241">
        <f t="shared" si="31"/>
        <v>20.096774193548388</v>
      </c>
      <c r="L2032" s="242">
        <v>46158</v>
      </c>
    </row>
    <row r="2033" spans="2:12" x14ac:dyDescent="0.3">
      <c r="B2033" s="238" t="s">
        <v>443</v>
      </c>
      <c r="C2033" s="239" t="s">
        <v>510</v>
      </c>
      <c r="D2033" s="239">
        <v>15000263</v>
      </c>
      <c r="E2033" s="239" t="s">
        <v>460</v>
      </c>
      <c r="F2033" s="240">
        <v>4000</v>
      </c>
      <c r="G2033" s="239" t="s">
        <v>511</v>
      </c>
      <c r="H2033" s="239" t="s">
        <v>512</v>
      </c>
      <c r="I2033" s="239" t="s">
        <v>513</v>
      </c>
      <c r="J2033" s="239" t="s">
        <v>913</v>
      </c>
      <c r="K2033" s="241">
        <f t="shared" si="31"/>
        <v>20.096774193548388</v>
      </c>
      <c r="L2033" s="242">
        <v>46158</v>
      </c>
    </row>
    <row r="2034" spans="2:12" x14ac:dyDescent="0.3">
      <c r="B2034" s="238" t="s">
        <v>443</v>
      </c>
      <c r="C2034" s="239" t="s">
        <v>510</v>
      </c>
      <c r="D2034" s="239">
        <v>15000228</v>
      </c>
      <c r="E2034" s="239" t="s">
        <v>387</v>
      </c>
      <c r="F2034" s="240">
        <v>200</v>
      </c>
      <c r="G2034" s="239" t="s">
        <v>511</v>
      </c>
      <c r="H2034" s="239" t="s">
        <v>512</v>
      </c>
      <c r="I2034" s="239" t="s">
        <v>513</v>
      </c>
      <c r="J2034" s="239" t="s">
        <v>914</v>
      </c>
      <c r="K2034" s="241">
        <f t="shared" si="31"/>
        <v>20.741935483870968</v>
      </c>
      <c r="L2034" s="242">
        <v>46178</v>
      </c>
    </row>
    <row r="2035" spans="2:12" x14ac:dyDescent="0.3">
      <c r="B2035" s="238" t="s">
        <v>443</v>
      </c>
      <c r="C2035" s="239" t="s">
        <v>510</v>
      </c>
      <c r="D2035" s="239">
        <v>15000228</v>
      </c>
      <c r="E2035" s="239" t="s">
        <v>387</v>
      </c>
      <c r="F2035" s="240">
        <v>1800</v>
      </c>
      <c r="G2035" s="239" t="s">
        <v>511</v>
      </c>
      <c r="H2035" s="239" t="s">
        <v>512</v>
      </c>
      <c r="I2035" s="239" t="s">
        <v>513</v>
      </c>
      <c r="J2035" s="239" t="s">
        <v>899</v>
      </c>
      <c r="K2035" s="241">
        <f t="shared" si="31"/>
        <v>20.741935483870968</v>
      </c>
      <c r="L2035" s="242">
        <v>46178</v>
      </c>
    </row>
    <row r="2036" spans="2:12" x14ac:dyDescent="0.3">
      <c r="B2036" s="238" t="s">
        <v>443</v>
      </c>
      <c r="C2036" s="239" t="s">
        <v>510</v>
      </c>
      <c r="D2036" s="239">
        <v>15000399</v>
      </c>
      <c r="E2036" s="239" t="s">
        <v>415</v>
      </c>
      <c r="F2036" s="240">
        <v>1800</v>
      </c>
      <c r="G2036" s="239" t="s">
        <v>511</v>
      </c>
      <c r="H2036" s="239" t="s">
        <v>512</v>
      </c>
      <c r="I2036" s="239" t="s">
        <v>513</v>
      </c>
      <c r="J2036" s="239" t="s">
        <v>874</v>
      </c>
      <c r="K2036" s="241">
        <f t="shared" si="31"/>
        <v>17.580645161290324</v>
      </c>
      <c r="L2036" s="242">
        <v>46080</v>
      </c>
    </row>
    <row r="2037" spans="2:12" x14ac:dyDescent="0.3">
      <c r="B2037" s="238" t="s">
        <v>443</v>
      </c>
      <c r="C2037" s="239" t="s">
        <v>510</v>
      </c>
      <c r="D2037" s="239">
        <v>15000259</v>
      </c>
      <c r="E2037" s="239" t="s">
        <v>397</v>
      </c>
      <c r="F2037" s="240">
        <v>6000</v>
      </c>
      <c r="G2037" s="239" t="s">
        <v>511</v>
      </c>
      <c r="H2037" s="239" t="s">
        <v>512</v>
      </c>
      <c r="I2037" s="239" t="s">
        <v>513</v>
      </c>
      <c r="J2037" s="239" t="s">
        <v>892</v>
      </c>
      <c r="K2037" s="241">
        <f t="shared" si="31"/>
        <v>20.451612903225808</v>
      </c>
      <c r="L2037" s="242">
        <v>46169</v>
      </c>
    </row>
    <row r="2038" spans="2:12" x14ac:dyDescent="0.3">
      <c r="B2038" s="238" t="s">
        <v>443</v>
      </c>
      <c r="C2038" s="239" t="s">
        <v>510</v>
      </c>
      <c r="D2038" s="239">
        <v>15000228</v>
      </c>
      <c r="E2038" s="239" t="s">
        <v>387</v>
      </c>
      <c r="F2038" s="240">
        <v>1800</v>
      </c>
      <c r="G2038" s="239" t="s">
        <v>511</v>
      </c>
      <c r="H2038" s="239" t="s">
        <v>512</v>
      </c>
      <c r="I2038" s="239" t="s">
        <v>513</v>
      </c>
      <c r="J2038" s="239" t="s">
        <v>899</v>
      </c>
      <c r="K2038" s="241">
        <f t="shared" si="31"/>
        <v>20.741935483870968</v>
      </c>
      <c r="L2038" s="242">
        <v>46178</v>
      </c>
    </row>
    <row r="2039" spans="2:12" x14ac:dyDescent="0.3">
      <c r="B2039" s="238" t="s">
        <v>443</v>
      </c>
      <c r="C2039" s="239" t="s">
        <v>510</v>
      </c>
      <c r="D2039" s="239">
        <v>15000263</v>
      </c>
      <c r="E2039" s="239" t="s">
        <v>460</v>
      </c>
      <c r="F2039" s="240">
        <v>4000</v>
      </c>
      <c r="G2039" s="239" t="s">
        <v>511</v>
      </c>
      <c r="H2039" s="239" t="s">
        <v>512</v>
      </c>
      <c r="I2039" s="239" t="s">
        <v>513</v>
      </c>
      <c r="J2039" s="239" t="s">
        <v>896</v>
      </c>
      <c r="K2039" s="241">
        <f t="shared" si="31"/>
        <v>20.096774193548388</v>
      </c>
      <c r="L2039" s="242">
        <v>46158</v>
      </c>
    </row>
    <row r="2040" spans="2:12" x14ac:dyDescent="0.3">
      <c r="B2040" s="238" t="s">
        <v>443</v>
      </c>
      <c r="C2040" s="239" t="s">
        <v>510</v>
      </c>
      <c r="D2040" s="239">
        <v>15000228</v>
      </c>
      <c r="E2040" s="239" t="s">
        <v>387</v>
      </c>
      <c r="F2040" s="240">
        <v>1800</v>
      </c>
      <c r="G2040" s="239" t="s">
        <v>511</v>
      </c>
      <c r="H2040" s="239" t="s">
        <v>512</v>
      </c>
      <c r="I2040" s="239" t="s">
        <v>513</v>
      </c>
      <c r="J2040" s="239" t="s">
        <v>909</v>
      </c>
      <c r="K2040" s="241">
        <f t="shared" si="31"/>
        <v>20.741935483870968</v>
      </c>
      <c r="L2040" s="242">
        <v>46178</v>
      </c>
    </row>
    <row r="2041" spans="2:12" x14ac:dyDescent="0.3">
      <c r="B2041" s="238" t="s">
        <v>443</v>
      </c>
      <c r="C2041" s="239" t="s">
        <v>510</v>
      </c>
      <c r="D2041" s="239">
        <v>15000399</v>
      </c>
      <c r="E2041" s="239" t="s">
        <v>415</v>
      </c>
      <c r="F2041" s="240">
        <v>50</v>
      </c>
      <c r="G2041" s="239" t="s">
        <v>511</v>
      </c>
      <c r="H2041" s="239" t="s">
        <v>512</v>
      </c>
      <c r="I2041" s="239" t="s">
        <v>513</v>
      </c>
      <c r="J2041" s="239" t="s">
        <v>915</v>
      </c>
      <c r="K2041" s="241">
        <f t="shared" si="31"/>
        <v>12.096774193548388</v>
      </c>
      <c r="L2041" s="242">
        <v>45910</v>
      </c>
    </row>
    <row r="2042" spans="2:12" x14ac:dyDescent="0.3">
      <c r="B2042" s="238" t="s">
        <v>443</v>
      </c>
      <c r="C2042" s="239" t="s">
        <v>510</v>
      </c>
      <c r="D2042" s="239">
        <v>15000431</v>
      </c>
      <c r="E2042" s="239" t="s">
        <v>877</v>
      </c>
      <c r="F2042" s="240">
        <v>1800</v>
      </c>
      <c r="G2042" s="239" t="s">
        <v>511</v>
      </c>
      <c r="H2042" s="239" t="s">
        <v>512</v>
      </c>
      <c r="I2042" s="239" t="s">
        <v>513</v>
      </c>
      <c r="J2042" s="239" t="s">
        <v>878</v>
      </c>
      <c r="K2042" s="241">
        <f t="shared" si="31"/>
        <v>17.580645161290324</v>
      </c>
      <c r="L2042" s="242">
        <v>46080</v>
      </c>
    </row>
    <row r="2043" spans="2:12" x14ac:dyDescent="0.3">
      <c r="B2043" s="238" t="s">
        <v>443</v>
      </c>
      <c r="C2043" s="239" t="s">
        <v>510</v>
      </c>
      <c r="D2043" s="239">
        <v>15000263</v>
      </c>
      <c r="E2043" s="239" t="s">
        <v>460</v>
      </c>
      <c r="F2043" s="240">
        <v>4000</v>
      </c>
      <c r="G2043" s="239" t="s">
        <v>511</v>
      </c>
      <c r="H2043" s="239" t="s">
        <v>512</v>
      </c>
      <c r="I2043" s="239" t="s">
        <v>513</v>
      </c>
      <c r="J2043" s="239" t="s">
        <v>913</v>
      </c>
      <c r="K2043" s="241">
        <f t="shared" si="31"/>
        <v>20.096774193548388</v>
      </c>
      <c r="L2043" s="242">
        <v>46158</v>
      </c>
    </row>
    <row r="2044" spans="2:12" x14ac:dyDescent="0.3">
      <c r="B2044" s="238" t="s">
        <v>443</v>
      </c>
      <c r="C2044" s="239" t="s">
        <v>510</v>
      </c>
      <c r="D2044" s="239">
        <v>15000263</v>
      </c>
      <c r="E2044" s="239" t="s">
        <v>460</v>
      </c>
      <c r="F2044" s="240">
        <v>3600</v>
      </c>
      <c r="G2044" s="239" t="s">
        <v>511</v>
      </c>
      <c r="H2044" s="239" t="s">
        <v>512</v>
      </c>
      <c r="I2044" s="239" t="s">
        <v>513</v>
      </c>
      <c r="J2044" s="239" t="s">
        <v>912</v>
      </c>
      <c r="K2044" s="241">
        <f t="shared" si="31"/>
        <v>20.096774193548388</v>
      </c>
      <c r="L2044" s="242">
        <v>46158</v>
      </c>
    </row>
    <row r="2045" spans="2:12" x14ac:dyDescent="0.3">
      <c r="B2045" s="238" t="s">
        <v>462</v>
      </c>
      <c r="C2045" s="239" t="s">
        <v>510</v>
      </c>
      <c r="D2045" s="239">
        <v>15000233</v>
      </c>
      <c r="E2045" s="239" t="s">
        <v>471</v>
      </c>
      <c r="F2045" s="240">
        <v>3000</v>
      </c>
      <c r="G2045" s="239" t="s">
        <v>511</v>
      </c>
      <c r="H2045" s="239" t="s">
        <v>512</v>
      </c>
      <c r="I2045" s="239" t="s">
        <v>513</v>
      </c>
      <c r="J2045" s="239" t="s">
        <v>916</v>
      </c>
      <c r="K2045" s="241">
        <f t="shared" si="31"/>
        <v>20.677419354838708</v>
      </c>
      <c r="L2045" s="242">
        <v>46176</v>
      </c>
    </row>
    <row r="2046" spans="2:12" x14ac:dyDescent="0.3">
      <c r="B2046" s="238" t="s">
        <v>443</v>
      </c>
      <c r="C2046" s="239" t="s">
        <v>510</v>
      </c>
      <c r="D2046" s="239">
        <v>15000432</v>
      </c>
      <c r="E2046" s="239" t="s">
        <v>498</v>
      </c>
      <c r="F2046" s="240">
        <v>1176</v>
      </c>
      <c r="G2046" s="239" t="s">
        <v>511</v>
      </c>
      <c r="H2046" s="239" t="s">
        <v>512</v>
      </c>
      <c r="I2046" s="239" t="s">
        <v>513</v>
      </c>
      <c r="J2046" s="239" t="s">
        <v>887</v>
      </c>
      <c r="K2046" s="241">
        <f t="shared" si="31"/>
        <v>12.096774193548388</v>
      </c>
      <c r="L2046" s="242">
        <v>45910</v>
      </c>
    </row>
    <row r="2047" spans="2:12" x14ac:dyDescent="0.3">
      <c r="B2047" s="238" t="s">
        <v>462</v>
      </c>
      <c r="C2047" s="239" t="s">
        <v>510</v>
      </c>
      <c r="D2047" s="239">
        <v>15000233</v>
      </c>
      <c r="E2047" s="239" t="s">
        <v>471</v>
      </c>
      <c r="F2047" s="240">
        <v>3000</v>
      </c>
      <c r="G2047" s="239" t="s">
        <v>511</v>
      </c>
      <c r="H2047" s="239" t="s">
        <v>512</v>
      </c>
      <c r="I2047" s="239" t="s">
        <v>513</v>
      </c>
      <c r="J2047" s="239" t="s">
        <v>916</v>
      </c>
      <c r="K2047" s="241">
        <f t="shared" si="31"/>
        <v>20.677419354838708</v>
      </c>
      <c r="L2047" s="242">
        <v>46176</v>
      </c>
    </row>
    <row r="2048" spans="2:12" x14ac:dyDescent="0.3">
      <c r="B2048" s="238" t="s">
        <v>443</v>
      </c>
      <c r="C2048" s="239" t="s">
        <v>510</v>
      </c>
      <c r="D2048" s="239">
        <v>15000263</v>
      </c>
      <c r="E2048" s="239" t="s">
        <v>460</v>
      </c>
      <c r="F2048" s="240">
        <v>4000</v>
      </c>
      <c r="G2048" s="239" t="s">
        <v>511</v>
      </c>
      <c r="H2048" s="239" t="s">
        <v>512</v>
      </c>
      <c r="I2048" s="239" t="s">
        <v>513</v>
      </c>
      <c r="J2048" s="239" t="s">
        <v>912</v>
      </c>
      <c r="K2048" s="241">
        <f t="shared" si="31"/>
        <v>20.096774193548388</v>
      </c>
      <c r="L2048" s="242">
        <v>46158</v>
      </c>
    </row>
    <row r="2049" spans="2:12" x14ac:dyDescent="0.3">
      <c r="B2049" s="238" t="s">
        <v>443</v>
      </c>
      <c r="C2049" s="239" t="s">
        <v>510</v>
      </c>
      <c r="D2049" s="239">
        <v>15000259</v>
      </c>
      <c r="E2049" s="239" t="s">
        <v>397</v>
      </c>
      <c r="F2049" s="240">
        <v>600</v>
      </c>
      <c r="G2049" s="239" t="s">
        <v>511</v>
      </c>
      <c r="H2049" s="239" t="s">
        <v>512</v>
      </c>
      <c r="I2049" s="239" t="s">
        <v>513</v>
      </c>
      <c r="J2049" s="239" t="s">
        <v>900</v>
      </c>
      <c r="K2049" s="241">
        <f t="shared" si="31"/>
        <v>21.806451612903224</v>
      </c>
      <c r="L2049" s="242">
        <v>46211</v>
      </c>
    </row>
    <row r="2050" spans="2:12" x14ac:dyDescent="0.3">
      <c r="B2050" s="238" t="s">
        <v>443</v>
      </c>
      <c r="C2050" s="239" t="s">
        <v>510</v>
      </c>
      <c r="D2050" s="239">
        <v>15000259</v>
      </c>
      <c r="E2050" s="239" t="s">
        <v>397</v>
      </c>
      <c r="F2050" s="240">
        <v>6000</v>
      </c>
      <c r="G2050" s="239" t="s">
        <v>511</v>
      </c>
      <c r="H2050" s="239" t="s">
        <v>512</v>
      </c>
      <c r="I2050" s="239" t="s">
        <v>513</v>
      </c>
      <c r="J2050" s="239" t="s">
        <v>900</v>
      </c>
      <c r="K2050" s="241">
        <f t="shared" si="31"/>
        <v>21.806451612903224</v>
      </c>
      <c r="L2050" s="242">
        <v>46211</v>
      </c>
    </row>
    <row r="2051" spans="2:12" x14ac:dyDescent="0.3">
      <c r="B2051" s="238" t="s">
        <v>443</v>
      </c>
      <c r="C2051" s="239" t="s">
        <v>510</v>
      </c>
      <c r="D2051" s="239">
        <v>15000431</v>
      </c>
      <c r="E2051" s="239" t="s">
        <v>877</v>
      </c>
      <c r="F2051" s="240">
        <v>1800</v>
      </c>
      <c r="G2051" s="239" t="s">
        <v>511</v>
      </c>
      <c r="H2051" s="239" t="s">
        <v>512</v>
      </c>
      <c r="I2051" s="239" t="s">
        <v>513</v>
      </c>
      <c r="J2051" s="239" t="s">
        <v>878</v>
      </c>
      <c r="K2051" s="241">
        <f t="shared" si="31"/>
        <v>17.580645161290324</v>
      </c>
      <c r="L2051" s="242">
        <v>46080</v>
      </c>
    </row>
    <row r="2052" spans="2:12" x14ac:dyDescent="0.3">
      <c r="B2052" s="238" t="s">
        <v>443</v>
      </c>
      <c r="C2052" s="239" t="s">
        <v>510</v>
      </c>
      <c r="D2052" s="239">
        <v>15000263</v>
      </c>
      <c r="E2052" s="239" t="s">
        <v>460</v>
      </c>
      <c r="F2052" s="240">
        <v>4000</v>
      </c>
      <c r="G2052" s="239" t="s">
        <v>511</v>
      </c>
      <c r="H2052" s="239" t="s">
        <v>512</v>
      </c>
      <c r="I2052" s="239" t="s">
        <v>513</v>
      </c>
      <c r="J2052" s="239" t="s">
        <v>898</v>
      </c>
      <c r="K2052" s="241">
        <f t="shared" ref="K2052:K2115" si="32">(L2052-$L$1)/31</f>
        <v>20.096774193548388</v>
      </c>
      <c r="L2052" s="242">
        <v>46158</v>
      </c>
    </row>
    <row r="2053" spans="2:12" x14ac:dyDescent="0.3">
      <c r="B2053" s="238" t="s">
        <v>443</v>
      </c>
      <c r="C2053" s="239" t="s">
        <v>510</v>
      </c>
      <c r="D2053" s="239">
        <v>15000263</v>
      </c>
      <c r="E2053" s="239" t="s">
        <v>460</v>
      </c>
      <c r="F2053" s="240">
        <v>3500</v>
      </c>
      <c r="G2053" s="239" t="s">
        <v>511</v>
      </c>
      <c r="H2053" s="239" t="s">
        <v>512</v>
      </c>
      <c r="I2053" s="239" t="s">
        <v>513</v>
      </c>
      <c r="J2053" s="239" t="s">
        <v>898</v>
      </c>
      <c r="K2053" s="241">
        <f t="shared" si="32"/>
        <v>20.096774193548388</v>
      </c>
      <c r="L2053" s="242">
        <v>46158</v>
      </c>
    </row>
    <row r="2054" spans="2:12" x14ac:dyDescent="0.3">
      <c r="B2054" s="238" t="s">
        <v>443</v>
      </c>
      <c r="C2054" s="239" t="s">
        <v>510</v>
      </c>
      <c r="D2054" s="239">
        <v>15000431</v>
      </c>
      <c r="E2054" s="239" t="s">
        <v>877</v>
      </c>
      <c r="F2054" s="240">
        <v>1050</v>
      </c>
      <c r="G2054" s="239" t="s">
        <v>511</v>
      </c>
      <c r="H2054" s="239" t="s">
        <v>512</v>
      </c>
      <c r="I2054" s="239" t="s">
        <v>513</v>
      </c>
      <c r="J2054" s="239" t="s">
        <v>902</v>
      </c>
      <c r="K2054" s="241">
        <f t="shared" si="32"/>
        <v>12.096774193548388</v>
      </c>
      <c r="L2054" s="242">
        <v>45910</v>
      </c>
    </row>
    <row r="2055" spans="2:12" x14ac:dyDescent="0.3">
      <c r="B2055" s="238" t="s">
        <v>443</v>
      </c>
      <c r="C2055" s="239" t="s">
        <v>510</v>
      </c>
      <c r="D2055" s="239">
        <v>15000399</v>
      </c>
      <c r="E2055" s="239" t="s">
        <v>415</v>
      </c>
      <c r="F2055" s="240">
        <v>1800</v>
      </c>
      <c r="G2055" s="239" t="s">
        <v>511</v>
      </c>
      <c r="H2055" s="239" t="s">
        <v>512</v>
      </c>
      <c r="I2055" s="239" t="s">
        <v>513</v>
      </c>
      <c r="J2055" s="239" t="s">
        <v>915</v>
      </c>
      <c r="K2055" s="241">
        <f t="shared" si="32"/>
        <v>12.096774193548388</v>
      </c>
      <c r="L2055" s="242">
        <v>45910</v>
      </c>
    </row>
    <row r="2056" spans="2:12" x14ac:dyDescent="0.3">
      <c r="B2056" s="238" t="s">
        <v>443</v>
      </c>
      <c r="C2056" s="239" t="s">
        <v>510</v>
      </c>
      <c r="D2056" s="239">
        <v>15000229</v>
      </c>
      <c r="E2056" s="239" t="s">
        <v>388</v>
      </c>
      <c r="F2056" s="240">
        <v>1750</v>
      </c>
      <c r="G2056" s="239" t="s">
        <v>511</v>
      </c>
      <c r="H2056" s="239" t="s">
        <v>512</v>
      </c>
      <c r="I2056" s="239" t="s">
        <v>513</v>
      </c>
      <c r="J2056" s="239" t="s">
        <v>904</v>
      </c>
      <c r="K2056" s="241">
        <f t="shared" si="32"/>
        <v>20.677419354838708</v>
      </c>
      <c r="L2056" s="242">
        <v>46176</v>
      </c>
    </row>
    <row r="2057" spans="2:12" x14ac:dyDescent="0.3">
      <c r="B2057" s="238" t="s">
        <v>443</v>
      </c>
      <c r="C2057" s="239" t="s">
        <v>510</v>
      </c>
      <c r="D2057" s="239">
        <v>15000263</v>
      </c>
      <c r="E2057" s="239" t="s">
        <v>460</v>
      </c>
      <c r="F2057" s="240">
        <v>4000</v>
      </c>
      <c r="G2057" s="239" t="s">
        <v>511</v>
      </c>
      <c r="H2057" s="239" t="s">
        <v>512</v>
      </c>
      <c r="I2057" s="239" t="s">
        <v>513</v>
      </c>
      <c r="J2057" s="239" t="s">
        <v>884</v>
      </c>
      <c r="K2057" s="241">
        <f t="shared" si="32"/>
        <v>20.096774193548388</v>
      </c>
      <c r="L2057" s="242">
        <v>46158</v>
      </c>
    </row>
    <row r="2058" spans="2:12" x14ac:dyDescent="0.3">
      <c r="B2058" s="238" t="s">
        <v>443</v>
      </c>
      <c r="C2058" s="239" t="s">
        <v>510</v>
      </c>
      <c r="D2058" s="239">
        <v>15000228</v>
      </c>
      <c r="E2058" s="239" t="s">
        <v>387</v>
      </c>
      <c r="F2058" s="240">
        <v>1800</v>
      </c>
      <c r="G2058" s="239" t="s">
        <v>511</v>
      </c>
      <c r="H2058" s="239" t="s">
        <v>512</v>
      </c>
      <c r="I2058" s="239" t="s">
        <v>513</v>
      </c>
      <c r="J2058" s="239" t="s">
        <v>917</v>
      </c>
      <c r="K2058" s="241">
        <f t="shared" si="32"/>
        <v>20.741935483870968</v>
      </c>
      <c r="L2058" s="242">
        <v>46178</v>
      </c>
    </row>
    <row r="2059" spans="2:12" x14ac:dyDescent="0.3">
      <c r="B2059" s="238" t="s">
        <v>443</v>
      </c>
      <c r="C2059" s="239" t="s">
        <v>510</v>
      </c>
      <c r="D2059" s="239">
        <v>15000263</v>
      </c>
      <c r="E2059" s="239" t="s">
        <v>460</v>
      </c>
      <c r="F2059" s="240">
        <v>4000</v>
      </c>
      <c r="G2059" s="239" t="s">
        <v>511</v>
      </c>
      <c r="H2059" s="239" t="s">
        <v>512</v>
      </c>
      <c r="I2059" s="239" t="s">
        <v>513</v>
      </c>
      <c r="J2059" s="239" t="s">
        <v>905</v>
      </c>
      <c r="K2059" s="241">
        <f t="shared" si="32"/>
        <v>20.096774193548388</v>
      </c>
      <c r="L2059" s="242">
        <v>46158</v>
      </c>
    </row>
    <row r="2060" spans="2:12" x14ac:dyDescent="0.3">
      <c r="B2060" s="238" t="s">
        <v>443</v>
      </c>
      <c r="C2060" s="239" t="s">
        <v>510</v>
      </c>
      <c r="D2060" s="239">
        <v>15000263</v>
      </c>
      <c r="E2060" s="239" t="s">
        <v>460</v>
      </c>
      <c r="F2060" s="240">
        <v>4000</v>
      </c>
      <c r="G2060" s="239" t="s">
        <v>511</v>
      </c>
      <c r="H2060" s="239" t="s">
        <v>512</v>
      </c>
      <c r="I2060" s="239" t="s">
        <v>513</v>
      </c>
      <c r="J2060" s="239" t="s">
        <v>897</v>
      </c>
      <c r="K2060" s="241">
        <f t="shared" si="32"/>
        <v>20.096774193548388</v>
      </c>
      <c r="L2060" s="242">
        <v>46158</v>
      </c>
    </row>
    <row r="2061" spans="2:12" x14ac:dyDescent="0.3">
      <c r="B2061" s="238" t="s">
        <v>443</v>
      </c>
      <c r="C2061" s="239" t="s">
        <v>592</v>
      </c>
      <c r="D2061" s="239">
        <v>15000263</v>
      </c>
      <c r="E2061" s="239" t="s">
        <v>460</v>
      </c>
      <c r="F2061" s="240">
        <v>3700</v>
      </c>
      <c r="G2061" s="239" t="s">
        <v>511</v>
      </c>
      <c r="H2061" s="239" t="s">
        <v>512</v>
      </c>
      <c r="I2061" s="239" t="s">
        <v>513</v>
      </c>
      <c r="J2061" s="239" t="s">
        <v>868</v>
      </c>
      <c r="K2061" s="241">
        <f t="shared" si="32"/>
        <v>20.096774193548388</v>
      </c>
      <c r="L2061" s="242">
        <v>46158</v>
      </c>
    </row>
    <row r="2062" spans="2:12" x14ac:dyDescent="0.3">
      <c r="B2062" s="238" t="s">
        <v>443</v>
      </c>
      <c r="C2062" s="239" t="s">
        <v>592</v>
      </c>
      <c r="D2062" s="239">
        <v>15000263</v>
      </c>
      <c r="E2062" s="239" t="s">
        <v>460</v>
      </c>
      <c r="F2062" s="240">
        <v>500</v>
      </c>
      <c r="G2062" s="239" t="s">
        <v>511</v>
      </c>
      <c r="H2062" s="239" t="s">
        <v>512</v>
      </c>
      <c r="I2062" s="239" t="s">
        <v>513</v>
      </c>
      <c r="J2062" s="239" t="s">
        <v>918</v>
      </c>
      <c r="K2062" s="241">
        <f t="shared" si="32"/>
        <v>20.096774193548388</v>
      </c>
      <c r="L2062" s="242">
        <v>46158</v>
      </c>
    </row>
    <row r="2063" spans="2:12" x14ac:dyDescent="0.3">
      <c r="B2063" s="238" t="s">
        <v>443</v>
      </c>
      <c r="C2063" s="239" t="s">
        <v>510</v>
      </c>
      <c r="D2063" s="239">
        <v>15000431</v>
      </c>
      <c r="E2063" s="239" t="s">
        <v>877</v>
      </c>
      <c r="F2063" s="240">
        <v>1800</v>
      </c>
      <c r="G2063" s="239" t="s">
        <v>511</v>
      </c>
      <c r="H2063" s="239" t="s">
        <v>512</v>
      </c>
      <c r="I2063" s="239" t="s">
        <v>513</v>
      </c>
      <c r="J2063" s="239" t="s">
        <v>878</v>
      </c>
      <c r="K2063" s="241">
        <f t="shared" si="32"/>
        <v>17.580645161290324</v>
      </c>
      <c r="L2063" s="242">
        <v>46080</v>
      </c>
    </row>
    <row r="2064" spans="2:12" x14ac:dyDescent="0.3">
      <c r="B2064" s="238" t="s">
        <v>443</v>
      </c>
      <c r="C2064" s="239" t="s">
        <v>510</v>
      </c>
      <c r="D2064" s="239">
        <v>15000399</v>
      </c>
      <c r="E2064" s="239" t="s">
        <v>415</v>
      </c>
      <c r="F2064" s="240">
        <v>1800</v>
      </c>
      <c r="G2064" s="239" t="s">
        <v>511</v>
      </c>
      <c r="H2064" s="239" t="s">
        <v>512</v>
      </c>
      <c r="I2064" s="239" t="s">
        <v>513</v>
      </c>
      <c r="J2064" s="239" t="s">
        <v>874</v>
      </c>
      <c r="K2064" s="241">
        <f t="shared" si="32"/>
        <v>17.580645161290324</v>
      </c>
      <c r="L2064" s="242">
        <v>46080</v>
      </c>
    </row>
    <row r="2065" spans="2:12" x14ac:dyDescent="0.3">
      <c r="B2065" s="238" t="s">
        <v>462</v>
      </c>
      <c r="C2065" s="239" t="s">
        <v>510</v>
      </c>
      <c r="D2065" s="239">
        <v>15000233</v>
      </c>
      <c r="E2065" s="239" t="s">
        <v>471</v>
      </c>
      <c r="F2065" s="240">
        <v>2150</v>
      </c>
      <c r="G2065" s="239" t="s">
        <v>511</v>
      </c>
      <c r="H2065" s="239" t="s">
        <v>512</v>
      </c>
      <c r="I2065" s="239" t="s">
        <v>513</v>
      </c>
      <c r="J2065" s="239" t="s">
        <v>916</v>
      </c>
      <c r="K2065" s="241">
        <f t="shared" si="32"/>
        <v>20.677419354838708</v>
      </c>
      <c r="L2065" s="242">
        <v>46176</v>
      </c>
    </row>
    <row r="2066" spans="2:12" x14ac:dyDescent="0.3">
      <c r="B2066" s="238" t="s">
        <v>443</v>
      </c>
      <c r="C2066" s="239" t="s">
        <v>592</v>
      </c>
      <c r="D2066" s="239">
        <v>15000264</v>
      </c>
      <c r="E2066" s="239" t="s">
        <v>457</v>
      </c>
      <c r="F2066" s="240">
        <v>3800</v>
      </c>
      <c r="G2066" s="239" t="s">
        <v>511</v>
      </c>
      <c r="H2066" s="239" t="s">
        <v>512</v>
      </c>
      <c r="I2066" s="239" t="s">
        <v>513</v>
      </c>
      <c r="J2066" s="239" t="s">
        <v>919</v>
      </c>
      <c r="K2066" s="241">
        <f t="shared" si="32"/>
        <v>15</v>
      </c>
      <c r="L2066" s="242">
        <v>46000</v>
      </c>
    </row>
    <row r="2067" spans="2:12" x14ac:dyDescent="0.3">
      <c r="B2067" s="238" t="s">
        <v>443</v>
      </c>
      <c r="C2067" s="239" t="s">
        <v>510</v>
      </c>
      <c r="D2067" s="239">
        <v>15000431</v>
      </c>
      <c r="E2067" s="239" t="s">
        <v>877</v>
      </c>
      <c r="F2067" s="240">
        <v>1800</v>
      </c>
      <c r="G2067" s="239" t="s">
        <v>511</v>
      </c>
      <c r="H2067" s="239" t="s">
        <v>512</v>
      </c>
      <c r="I2067" s="239" t="s">
        <v>513</v>
      </c>
      <c r="J2067" s="239" t="s">
        <v>878</v>
      </c>
      <c r="K2067" s="241">
        <f t="shared" si="32"/>
        <v>17.580645161290324</v>
      </c>
      <c r="L2067" s="242">
        <v>46080</v>
      </c>
    </row>
    <row r="2068" spans="2:12" x14ac:dyDescent="0.3">
      <c r="B2068" s="238" t="s">
        <v>443</v>
      </c>
      <c r="C2068" s="239" t="s">
        <v>510</v>
      </c>
      <c r="D2068" s="239">
        <v>15000263</v>
      </c>
      <c r="E2068" s="239" t="s">
        <v>460</v>
      </c>
      <c r="F2068" s="240">
        <v>3100</v>
      </c>
      <c r="G2068" s="239" t="s">
        <v>511</v>
      </c>
      <c r="H2068" s="239" t="s">
        <v>512</v>
      </c>
      <c r="I2068" s="239" t="s">
        <v>513</v>
      </c>
      <c r="J2068" s="239" t="s">
        <v>883</v>
      </c>
      <c r="K2068" s="241">
        <f t="shared" si="32"/>
        <v>20.096774193548388</v>
      </c>
      <c r="L2068" s="242">
        <v>46158</v>
      </c>
    </row>
    <row r="2069" spans="2:12" x14ac:dyDescent="0.3">
      <c r="B2069" s="238" t="s">
        <v>443</v>
      </c>
      <c r="C2069" s="239" t="s">
        <v>510</v>
      </c>
      <c r="D2069" s="239">
        <v>15000431</v>
      </c>
      <c r="E2069" s="239" t="s">
        <v>877</v>
      </c>
      <c r="F2069" s="240">
        <v>1800</v>
      </c>
      <c r="G2069" s="239" t="s">
        <v>511</v>
      </c>
      <c r="H2069" s="239" t="s">
        <v>512</v>
      </c>
      <c r="I2069" s="239" t="s">
        <v>513</v>
      </c>
      <c r="J2069" s="239" t="s">
        <v>878</v>
      </c>
      <c r="K2069" s="241">
        <f t="shared" si="32"/>
        <v>17.580645161290324</v>
      </c>
      <c r="L2069" s="242">
        <v>46080</v>
      </c>
    </row>
    <row r="2070" spans="2:12" x14ac:dyDescent="0.3">
      <c r="B2070" s="238" t="s">
        <v>443</v>
      </c>
      <c r="C2070" s="239" t="s">
        <v>510</v>
      </c>
      <c r="D2070" s="239">
        <v>15000399</v>
      </c>
      <c r="E2070" s="239" t="s">
        <v>415</v>
      </c>
      <c r="F2070" s="240">
        <v>2050</v>
      </c>
      <c r="G2070" s="239" t="s">
        <v>511</v>
      </c>
      <c r="H2070" s="239" t="s">
        <v>512</v>
      </c>
      <c r="I2070" s="239" t="s">
        <v>513</v>
      </c>
      <c r="J2070" s="239" t="s">
        <v>874</v>
      </c>
      <c r="K2070" s="241">
        <f t="shared" si="32"/>
        <v>17.580645161290324</v>
      </c>
      <c r="L2070" s="242">
        <v>46080</v>
      </c>
    </row>
    <row r="2071" spans="2:12" x14ac:dyDescent="0.3">
      <c r="B2071" s="238" t="s">
        <v>443</v>
      </c>
      <c r="C2071" s="239" t="s">
        <v>510</v>
      </c>
      <c r="D2071" s="239">
        <v>15000263</v>
      </c>
      <c r="E2071" s="239" t="s">
        <v>460</v>
      </c>
      <c r="F2071" s="240">
        <v>3700</v>
      </c>
      <c r="G2071" s="239" t="s">
        <v>511</v>
      </c>
      <c r="H2071" s="239" t="s">
        <v>512</v>
      </c>
      <c r="I2071" s="239" t="s">
        <v>513</v>
      </c>
      <c r="J2071" s="239" t="s">
        <v>888</v>
      </c>
      <c r="K2071" s="241">
        <f t="shared" si="32"/>
        <v>20.096774193548388</v>
      </c>
      <c r="L2071" s="242">
        <v>46158</v>
      </c>
    </row>
    <row r="2072" spans="2:12" x14ac:dyDescent="0.3">
      <c r="B2072" s="238" t="s">
        <v>443</v>
      </c>
      <c r="C2072" s="239" t="s">
        <v>510</v>
      </c>
      <c r="D2072" s="239">
        <v>15000263</v>
      </c>
      <c r="E2072" s="239" t="s">
        <v>460</v>
      </c>
      <c r="F2072" s="240">
        <v>4000</v>
      </c>
      <c r="G2072" s="239" t="s">
        <v>511</v>
      </c>
      <c r="H2072" s="239" t="s">
        <v>512</v>
      </c>
      <c r="I2072" s="239" t="s">
        <v>513</v>
      </c>
      <c r="J2072" s="239" t="s">
        <v>911</v>
      </c>
      <c r="K2072" s="241">
        <f t="shared" si="32"/>
        <v>20.096774193548388</v>
      </c>
      <c r="L2072" s="242">
        <v>46158</v>
      </c>
    </row>
    <row r="2073" spans="2:12" x14ac:dyDescent="0.3">
      <c r="B2073" s="238" t="s">
        <v>443</v>
      </c>
      <c r="C2073" s="239" t="s">
        <v>510</v>
      </c>
      <c r="D2073" s="239">
        <v>15000228</v>
      </c>
      <c r="E2073" s="239" t="s">
        <v>387</v>
      </c>
      <c r="F2073" s="240">
        <v>1800</v>
      </c>
      <c r="G2073" s="239" t="s">
        <v>511</v>
      </c>
      <c r="H2073" s="239" t="s">
        <v>512</v>
      </c>
      <c r="I2073" s="239" t="s">
        <v>513</v>
      </c>
      <c r="J2073" s="239" t="s">
        <v>917</v>
      </c>
      <c r="K2073" s="241">
        <f t="shared" si="32"/>
        <v>20.741935483870968</v>
      </c>
      <c r="L2073" s="242">
        <v>46178</v>
      </c>
    </row>
    <row r="2074" spans="2:12" x14ac:dyDescent="0.3">
      <c r="B2074" s="238" t="s">
        <v>215</v>
      </c>
      <c r="C2074" s="239" t="s">
        <v>510</v>
      </c>
      <c r="D2074" s="239">
        <v>15000368</v>
      </c>
      <c r="E2074" s="239" t="s">
        <v>486</v>
      </c>
      <c r="F2074" s="240">
        <v>1176</v>
      </c>
      <c r="G2074" s="239" t="s">
        <v>511</v>
      </c>
      <c r="H2074" s="239" t="s">
        <v>512</v>
      </c>
      <c r="I2074" s="239" t="s">
        <v>513</v>
      </c>
      <c r="J2074" s="239" t="s">
        <v>920</v>
      </c>
      <c r="K2074" s="241">
        <f t="shared" si="32"/>
        <v>20.451612903225808</v>
      </c>
      <c r="L2074" s="242">
        <v>46169</v>
      </c>
    </row>
    <row r="2075" spans="2:12" x14ac:dyDescent="0.3">
      <c r="B2075" s="238" t="s">
        <v>443</v>
      </c>
      <c r="C2075" s="239" t="s">
        <v>592</v>
      </c>
      <c r="D2075" s="239">
        <v>15000259</v>
      </c>
      <c r="E2075" s="239" t="s">
        <v>397</v>
      </c>
      <c r="F2075" s="240">
        <v>1000</v>
      </c>
      <c r="G2075" s="239" t="s">
        <v>511</v>
      </c>
      <c r="H2075" s="239" t="s">
        <v>512</v>
      </c>
      <c r="I2075" s="239" t="s">
        <v>513</v>
      </c>
      <c r="J2075" s="239" t="s">
        <v>908</v>
      </c>
      <c r="K2075" s="241">
        <f t="shared" si="32"/>
        <v>19.870967741935484</v>
      </c>
      <c r="L2075" s="242">
        <v>46151</v>
      </c>
    </row>
    <row r="2076" spans="2:12" x14ac:dyDescent="0.3">
      <c r="B2076" s="238" t="s">
        <v>443</v>
      </c>
      <c r="C2076" s="239" t="s">
        <v>592</v>
      </c>
      <c r="D2076" s="239">
        <v>15000259</v>
      </c>
      <c r="E2076" s="239" t="s">
        <v>397</v>
      </c>
      <c r="F2076" s="240">
        <v>6000</v>
      </c>
      <c r="G2076" s="239" t="s">
        <v>511</v>
      </c>
      <c r="H2076" s="239" t="s">
        <v>512</v>
      </c>
      <c r="I2076" s="239" t="s">
        <v>513</v>
      </c>
      <c r="J2076" s="239" t="s">
        <v>908</v>
      </c>
      <c r="K2076" s="241">
        <f t="shared" si="32"/>
        <v>19.870967741935484</v>
      </c>
      <c r="L2076" s="242">
        <v>46151</v>
      </c>
    </row>
    <row r="2077" spans="2:12" x14ac:dyDescent="0.3">
      <c r="B2077" s="238" t="s">
        <v>215</v>
      </c>
      <c r="C2077" s="239" t="s">
        <v>510</v>
      </c>
      <c r="D2077" s="239">
        <v>15000368</v>
      </c>
      <c r="E2077" s="239" t="s">
        <v>486</v>
      </c>
      <c r="F2077" s="240">
        <v>840</v>
      </c>
      <c r="G2077" s="239" t="s">
        <v>511</v>
      </c>
      <c r="H2077" s="239" t="s">
        <v>512</v>
      </c>
      <c r="I2077" s="239" t="s">
        <v>513</v>
      </c>
      <c r="J2077" s="239" t="s">
        <v>921</v>
      </c>
      <c r="K2077" s="241">
        <f t="shared" si="32"/>
        <v>19.548387096774192</v>
      </c>
      <c r="L2077" s="242">
        <v>46141</v>
      </c>
    </row>
    <row r="2078" spans="2:12" x14ac:dyDescent="0.3">
      <c r="B2078" s="238" t="s">
        <v>443</v>
      </c>
      <c r="C2078" s="239" t="s">
        <v>510</v>
      </c>
      <c r="D2078" s="239">
        <v>15000263</v>
      </c>
      <c r="E2078" s="239" t="s">
        <v>460</v>
      </c>
      <c r="F2078" s="240">
        <v>4000</v>
      </c>
      <c r="G2078" s="239" t="s">
        <v>511</v>
      </c>
      <c r="H2078" s="239" t="s">
        <v>512</v>
      </c>
      <c r="I2078" s="239" t="s">
        <v>513</v>
      </c>
      <c r="J2078" s="239" t="s">
        <v>922</v>
      </c>
      <c r="K2078" s="241">
        <f t="shared" si="32"/>
        <v>20.096774193548388</v>
      </c>
      <c r="L2078" s="242">
        <v>46158</v>
      </c>
    </row>
    <row r="2079" spans="2:12" x14ac:dyDescent="0.3">
      <c r="B2079" s="238" t="s">
        <v>443</v>
      </c>
      <c r="C2079" s="239" t="s">
        <v>510</v>
      </c>
      <c r="D2079" s="239">
        <v>15000229</v>
      </c>
      <c r="E2079" s="239" t="s">
        <v>388</v>
      </c>
      <c r="F2079" s="240">
        <v>1800</v>
      </c>
      <c r="G2079" s="239" t="s">
        <v>511</v>
      </c>
      <c r="H2079" s="239" t="s">
        <v>512</v>
      </c>
      <c r="I2079" s="239" t="s">
        <v>513</v>
      </c>
      <c r="J2079" s="239" t="s">
        <v>904</v>
      </c>
      <c r="K2079" s="241">
        <f t="shared" si="32"/>
        <v>20.677419354838708</v>
      </c>
      <c r="L2079" s="242">
        <v>46176</v>
      </c>
    </row>
    <row r="2080" spans="2:12" x14ac:dyDescent="0.3">
      <c r="B2080" s="238" t="s">
        <v>443</v>
      </c>
      <c r="C2080" s="239" t="s">
        <v>510</v>
      </c>
      <c r="D2080" s="239">
        <v>15000228</v>
      </c>
      <c r="E2080" s="239" t="s">
        <v>387</v>
      </c>
      <c r="F2080" s="240">
        <v>1200</v>
      </c>
      <c r="G2080" s="239" t="s">
        <v>511</v>
      </c>
      <c r="H2080" s="239" t="s">
        <v>512</v>
      </c>
      <c r="I2080" s="239" t="s">
        <v>513</v>
      </c>
      <c r="J2080" s="239" t="s">
        <v>923</v>
      </c>
      <c r="K2080" s="241">
        <f t="shared" si="32"/>
        <v>20.741935483870968</v>
      </c>
      <c r="L2080" s="242">
        <v>46178</v>
      </c>
    </row>
    <row r="2081" spans="2:12" x14ac:dyDescent="0.3">
      <c r="B2081" s="238" t="s">
        <v>215</v>
      </c>
      <c r="C2081" s="239" t="s">
        <v>510</v>
      </c>
      <c r="D2081" s="239">
        <v>15000368</v>
      </c>
      <c r="E2081" s="239" t="s">
        <v>486</v>
      </c>
      <c r="F2081" s="240">
        <v>1176</v>
      </c>
      <c r="G2081" s="239" t="s">
        <v>511</v>
      </c>
      <c r="H2081" s="239" t="s">
        <v>512</v>
      </c>
      <c r="I2081" s="239" t="s">
        <v>513</v>
      </c>
      <c r="J2081" s="239" t="s">
        <v>920</v>
      </c>
      <c r="K2081" s="241">
        <f t="shared" si="32"/>
        <v>20.451612903225808</v>
      </c>
      <c r="L2081" s="242">
        <v>46169</v>
      </c>
    </row>
    <row r="2082" spans="2:12" x14ac:dyDescent="0.3">
      <c r="B2082" s="238" t="s">
        <v>443</v>
      </c>
      <c r="C2082" s="239" t="s">
        <v>510</v>
      </c>
      <c r="D2082" s="239">
        <v>15000263</v>
      </c>
      <c r="E2082" s="239" t="s">
        <v>460</v>
      </c>
      <c r="F2082" s="240">
        <v>4000</v>
      </c>
      <c r="G2082" s="239" t="s">
        <v>511</v>
      </c>
      <c r="H2082" s="239" t="s">
        <v>512</v>
      </c>
      <c r="I2082" s="239" t="s">
        <v>513</v>
      </c>
      <c r="J2082" s="239" t="s">
        <v>922</v>
      </c>
      <c r="K2082" s="241">
        <f t="shared" si="32"/>
        <v>20.096774193548388</v>
      </c>
      <c r="L2082" s="242">
        <v>46158</v>
      </c>
    </row>
    <row r="2083" spans="2:12" x14ac:dyDescent="0.3">
      <c r="B2083" s="238" t="s">
        <v>443</v>
      </c>
      <c r="C2083" s="239" t="s">
        <v>592</v>
      </c>
      <c r="D2083" s="239">
        <v>15000330</v>
      </c>
      <c r="E2083" s="239" t="s">
        <v>487</v>
      </c>
      <c r="F2083" s="240">
        <v>1800</v>
      </c>
      <c r="G2083" s="239" t="s">
        <v>511</v>
      </c>
      <c r="H2083" s="239" t="s">
        <v>512</v>
      </c>
      <c r="I2083" s="239" t="s">
        <v>513</v>
      </c>
      <c r="J2083" s="239" t="s">
        <v>924</v>
      </c>
      <c r="K2083" s="241">
        <f t="shared" si="32"/>
        <v>21.387096774193548</v>
      </c>
      <c r="L2083" s="242">
        <v>46198</v>
      </c>
    </row>
    <row r="2084" spans="2:12" x14ac:dyDescent="0.3">
      <c r="B2084" s="238" t="s">
        <v>443</v>
      </c>
      <c r="C2084" s="239" t="s">
        <v>592</v>
      </c>
      <c r="D2084" s="239">
        <v>15000330</v>
      </c>
      <c r="E2084" s="239" t="s">
        <v>487</v>
      </c>
      <c r="F2084" s="240">
        <v>250</v>
      </c>
      <c r="G2084" s="239" t="s">
        <v>511</v>
      </c>
      <c r="H2084" s="239" t="s">
        <v>512</v>
      </c>
      <c r="I2084" s="239" t="s">
        <v>513</v>
      </c>
      <c r="J2084" s="239" t="s">
        <v>924</v>
      </c>
      <c r="K2084" s="241">
        <f t="shared" si="32"/>
        <v>21.387096774193548</v>
      </c>
      <c r="L2084" s="242">
        <v>46198</v>
      </c>
    </row>
    <row r="2085" spans="2:12" x14ac:dyDescent="0.3">
      <c r="B2085" s="238" t="s">
        <v>215</v>
      </c>
      <c r="C2085" s="239" t="s">
        <v>510</v>
      </c>
      <c r="D2085" s="239">
        <v>15000368</v>
      </c>
      <c r="E2085" s="239" t="s">
        <v>486</v>
      </c>
      <c r="F2085" s="240">
        <v>1176</v>
      </c>
      <c r="G2085" s="239" t="s">
        <v>511</v>
      </c>
      <c r="H2085" s="239" t="s">
        <v>512</v>
      </c>
      <c r="I2085" s="239" t="s">
        <v>513</v>
      </c>
      <c r="J2085" s="239" t="s">
        <v>921</v>
      </c>
      <c r="K2085" s="241">
        <f t="shared" si="32"/>
        <v>19.548387096774192</v>
      </c>
      <c r="L2085" s="242">
        <v>46141</v>
      </c>
    </row>
    <row r="2086" spans="2:12" x14ac:dyDescent="0.3">
      <c r="B2086" s="238" t="s">
        <v>443</v>
      </c>
      <c r="C2086" s="239" t="s">
        <v>510</v>
      </c>
      <c r="D2086" s="239">
        <v>15000228</v>
      </c>
      <c r="E2086" s="239" t="s">
        <v>387</v>
      </c>
      <c r="F2086" s="240">
        <v>1800</v>
      </c>
      <c r="G2086" s="239" t="s">
        <v>511</v>
      </c>
      <c r="H2086" s="239" t="s">
        <v>512</v>
      </c>
      <c r="I2086" s="239" t="s">
        <v>513</v>
      </c>
      <c r="J2086" s="239" t="s">
        <v>923</v>
      </c>
      <c r="K2086" s="241">
        <f t="shared" si="32"/>
        <v>20.741935483870968</v>
      </c>
      <c r="L2086" s="242">
        <v>46178</v>
      </c>
    </row>
    <row r="2087" spans="2:12" x14ac:dyDescent="0.3">
      <c r="B2087" s="238" t="s">
        <v>443</v>
      </c>
      <c r="C2087" s="239" t="s">
        <v>592</v>
      </c>
      <c r="D2087" s="239">
        <v>15000329</v>
      </c>
      <c r="E2087" s="239" t="s">
        <v>401</v>
      </c>
      <c r="F2087" s="240">
        <v>700</v>
      </c>
      <c r="G2087" s="239" t="s">
        <v>511</v>
      </c>
      <c r="H2087" s="239" t="s">
        <v>512</v>
      </c>
      <c r="I2087" s="239" t="s">
        <v>513</v>
      </c>
      <c r="J2087" s="239" t="s">
        <v>925</v>
      </c>
      <c r="K2087" s="241">
        <f t="shared" si="32"/>
        <v>21.483870967741936</v>
      </c>
      <c r="L2087" s="242">
        <v>46201</v>
      </c>
    </row>
    <row r="2088" spans="2:12" x14ac:dyDescent="0.3">
      <c r="B2088" s="238" t="s">
        <v>443</v>
      </c>
      <c r="C2088" s="239" t="s">
        <v>592</v>
      </c>
      <c r="D2088" s="239">
        <v>15000329</v>
      </c>
      <c r="E2088" s="239" t="s">
        <v>401</v>
      </c>
      <c r="F2088" s="240">
        <v>1800</v>
      </c>
      <c r="G2088" s="239" t="s">
        <v>511</v>
      </c>
      <c r="H2088" s="239" t="s">
        <v>512</v>
      </c>
      <c r="I2088" s="239" t="s">
        <v>513</v>
      </c>
      <c r="J2088" s="239" t="s">
        <v>925</v>
      </c>
      <c r="K2088" s="241">
        <f t="shared" si="32"/>
        <v>21.483870967741936</v>
      </c>
      <c r="L2088" s="242">
        <v>46201</v>
      </c>
    </row>
    <row r="2089" spans="2:12" x14ac:dyDescent="0.3">
      <c r="B2089" s="238" t="s">
        <v>215</v>
      </c>
      <c r="C2089" s="239" t="s">
        <v>510</v>
      </c>
      <c r="D2089" s="239">
        <v>15000368</v>
      </c>
      <c r="E2089" s="239" t="s">
        <v>486</v>
      </c>
      <c r="F2089" s="240">
        <v>1176</v>
      </c>
      <c r="G2089" s="239" t="s">
        <v>511</v>
      </c>
      <c r="H2089" s="239" t="s">
        <v>512</v>
      </c>
      <c r="I2089" s="239" t="s">
        <v>513</v>
      </c>
      <c r="J2089" s="239" t="s">
        <v>920</v>
      </c>
      <c r="K2089" s="241">
        <f t="shared" si="32"/>
        <v>20.451612903225808</v>
      </c>
      <c r="L2089" s="242">
        <v>46169</v>
      </c>
    </row>
    <row r="2090" spans="2:12" x14ac:dyDescent="0.3">
      <c r="B2090" s="238" t="s">
        <v>443</v>
      </c>
      <c r="C2090" s="239" t="s">
        <v>510</v>
      </c>
      <c r="D2090" s="239">
        <v>15000263</v>
      </c>
      <c r="E2090" s="239" t="s">
        <v>460</v>
      </c>
      <c r="F2090" s="240">
        <v>4000</v>
      </c>
      <c r="G2090" s="239" t="s">
        <v>511</v>
      </c>
      <c r="H2090" s="239" t="s">
        <v>512</v>
      </c>
      <c r="I2090" s="239" t="s">
        <v>513</v>
      </c>
      <c r="J2090" s="239" t="s">
        <v>911</v>
      </c>
      <c r="K2090" s="241">
        <f t="shared" si="32"/>
        <v>20.096774193548388</v>
      </c>
      <c r="L2090" s="242">
        <v>46158</v>
      </c>
    </row>
    <row r="2091" spans="2:12" x14ac:dyDescent="0.3">
      <c r="B2091" s="238" t="s">
        <v>443</v>
      </c>
      <c r="C2091" s="239" t="s">
        <v>592</v>
      </c>
      <c r="D2091" s="239">
        <v>15000229</v>
      </c>
      <c r="E2091" s="239" t="s">
        <v>388</v>
      </c>
      <c r="F2091" s="240">
        <v>1800</v>
      </c>
      <c r="G2091" s="239" t="s">
        <v>511</v>
      </c>
      <c r="H2091" s="239" t="s">
        <v>512</v>
      </c>
      <c r="I2091" s="239" t="s">
        <v>513</v>
      </c>
      <c r="J2091" s="239" t="s">
        <v>904</v>
      </c>
      <c r="K2091" s="241">
        <f t="shared" si="32"/>
        <v>20.677419354838708</v>
      </c>
      <c r="L2091" s="242">
        <v>46176</v>
      </c>
    </row>
    <row r="2092" spans="2:12" x14ac:dyDescent="0.3">
      <c r="B2092" s="238" t="s">
        <v>443</v>
      </c>
      <c r="C2092" s="239" t="s">
        <v>592</v>
      </c>
      <c r="D2092" s="239">
        <v>15000229</v>
      </c>
      <c r="E2092" s="239" t="s">
        <v>388</v>
      </c>
      <c r="F2092" s="240">
        <v>950</v>
      </c>
      <c r="G2092" s="239" t="s">
        <v>511</v>
      </c>
      <c r="H2092" s="239" t="s">
        <v>512</v>
      </c>
      <c r="I2092" s="239" t="s">
        <v>513</v>
      </c>
      <c r="J2092" s="239" t="s">
        <v>907</v>
      </c>
      <c r="K2092" s="241">
        <f t="shared" si="32"/>
        <v>20.677419354838708</v>
      </c>
      <c r="L2092" s="242">
        <v>46176</v>
      </c>
    </row>
    <row r="2093" spans="2:12" x14ac:dyDescent="0.3">
      <c r="B2093" s="238" t="s">
        <v>443</v>
      </c>
      <c r="C2093" s="239" t="s">
        <v>510</v>
      </c>
      <c r="D2093" s="239">
        <v>15000432</v>
      </c>
      <c r="E2093" s="239" t="s">
        <v>498</v>
      </c>
      <c r="F2093" s="240">
        <v>1176</v>
      </c>
      <c r="G2093" s="239" t="s">
        <v>511</v>
      </c>
      <c r="H2093" s="239" t="s">
        <v>512</v>
      </c>
      <c r="I2093" s="239" t="s">
        <v>513</v>
      </c>
      <c r="J2093" s="239" t="s">
        <v>887</v>
      </c>
      <c r="K2093" s="241">
        <f t="shared" si="32"/>
        <v>12.096774193548388</v>
      </c>
      <c r="L2093" s="242">
        <v>45910</v>
      </c>
    </row>
    <row r="2094" spans="2:12" x14ac:dyDescent="0.3">
      <c r="B2094" s="238" t="s">
        <v>443</v>
      </c>
      <c r="C2094" s="239" t="s">
        <v>510</v>
      </c>
      <c r="D2094" s="239">
        <v>15000232</v>
      </c>
      <c r="E2094" s="239" t="s">
        <v>385</v>
      </c>
      <c r="F2094" s="240">
        <v>1500</v>
      </c>
      <c r="G2094" s="239" t="s">
        <v>511</v>
      </c>
      <c r="H2094" s="239" t="s">
        <v>512</v>
      </c>
      <c r="I2094" s="239" t="s">
        <v>513</v>
      </c>
      <c r="J2094" s="239" t="s">
        <v>885</v>
      </c>
      <c r="K2094" s="241">
        <f t="shared" si="32"/>
        <v>12.096774193548388</v>
      </c>
      <c r="L2094" s="242">
        <v>45910</v>
      </c>
    </row>
    <row r="2095" spans="2:12" x14ac:dyDescent="0.3">
      <c r="B2095" s="238" t="s">
        <v>443</v>
      </c>
      <c r="C2095" s="239" t="s">
        <v>510</v>
      </c>
      <c r="D2095" s="239">
        <v>15000263</v>
      </c>
      <c r="E2095" s="239" t="s">
        <v>460</v>
      </c>
      <c r="F2095" s="240">
        <v>3600</v>
      </c>
      <c r="G2095" s="239" t="s">
        <v>511</v>
      </c>
      <c r="H2095" s="239" t="s">
        <v>512</v>
      </c>
      <c r="I2095" s="239" t="s">
        <v>513</v>
      </c>
      <c r="J2095" s="239" t="s">
        <v>913</v>
      </c>
      <c r="K2095" s="241">
        <f t="shared" si="32"/>
        <v>20.096774193548388</v>
      </c>
      <c r="L2095" s="242">
        <v>46158</v>
      </c>
    </row>
    <row r="2096" spans="2:12" x14ac:dyDescent="0.3">
      <c r="B2096" s="238" t="s">
        <v>443</v>
      </c>
      <c r="C2096" s="239" t="s">
        <v>510</v>
      </c>
      <c r="D2096" s="239">
        <v>15000263</v>
      </c>
      <c r="E2096" s="239" t="s">
        <v>460</v>
      </c>
      <c r="F2096" s="240">
        <v>3400</v>
      </c>
      <c r="G2096" s="239" t="s">
        <v>511</v>
      </c>
      <c r="H2096" s="239" t="s">
        <v>512</v>
      </c>
      <c r="I2096" s="239" t="s">
        <v>513</v>
      </c>
      <c r="J2096" s="239" t="s">
        <v>922</v>
      </c>
      <c r="K2096" s="241">
        <f t="shared" si="32"/>
        <v>20.096774193548388</v>
      </c>
      <c r="L2096" s="242">
        <v>46158</v>
      </c>
    </row>
    <row r="2097" spans="2:12" x14ac:dyDescent="0.3">
      <c r="B2097" s="238" t="s">
        <v>443</v>
      </c>
      <c r="C2097" s="239" t="s">
        <v>510</v>
      </c>
      <c r="D2097" s="239">
        <v>15000432</v>
      </c>
      <c r="E2097" s="239" t="s">
        <v>498</v>
      </c>
      <c r="F2097" s="240">
        <v>1176</v>
      </c>
      <c r="G2097" s="239" t="s">
        <v>511</v>
      </c>
      <c r="H2097" s="239" t="s">
        <v>512</v>
      </c>
      <c r="I2097" s="239" t="s">
        <v>513</v>
      </c>
      <c r="J2097" s="239" t="s">
        <v>887</v>
      </c>
      <c r="K2097" s="241">
        <f t="shared" si="32"/>
        <v>12.096774193548388</v>
      </c>
      <c r="L2097" s="242">
        <v>45910</v>
      </c>
    </row>
    <row r="2098" spans="2:12" x14ac:dyDescent="0.3">
      <c r="B2098" s="238" t="s">
        <v>443</v>
      </c>
      <c r="C2098" s="239" t="s">
        <v>592</v>
      </c>
      <c r="D2098" s="239">
        <v>15000228</v>
      </c>
      <c r="E2098" s="239" t="s">
        <v>387</v>
      </c>
      <c r="F2098" s="240">
        <v>350</v>
      </c>
      <c r="G2098" s="239" t="s">
        <v>511</v>
      </c>
      <c r="H2098" s="239" t="s">
        <v>512</v>
      </c>
      <c r="I2098" s="239" t="s">
        <v>513</v>
      </c>
      <c r="J2098" s="239" t="s">
        <v>901</v>
      </c>
      <c r="K2098" s="241">
        <f t="shared" si="32"/>
        <v>20.741935483870968</v>
      </c>
      <c r="L2098" s="242">
        <v>46178</v>
      </c>
    </row>
    <row r="2099" spans="2:12" x14ac:dyDescent="0.3">
      <c r="B2099" s="238" t="s">
        <v>443</v>
      </c>
      <c r="C2099" s="239" t="s">
        <v>592</v>
      </c>
      <c r="D2099" s="239">
        <v>15000228</v>
      </c>
      <c r="E2099" s="239" t="s">
        <v>387</v>
      </c>
      <c r="F2099" s="240">
        <v>800</v>
      </c>
      <c r="G2099" s="239" t="s">
        <v>511</v>
      </c>
      <c r="H2099" s="239" t="s">
        <v>512</v>
      </c>
      <c r="I2099" s="239" t="s">
        <v>513</v>
      </c>
      <c r="J2099" s="239" t="s">
        <v>914</v>
      </c>
      <c r="K2099" s="241">
        <f t="shared" si="32"/>
        <v>20.741935483870968</v>
      </c>
      <c r="L2099" s="242">
        <v>46178</v>
      </c>
    </row>
    <row r="2100" spans="2:12" x14ac:dyDescent="0.3">
      <c r="B2100" s="238" t="s">
        <v>462</v>
      </c>
      <c r="C2100" s="239" t="s">
        <v>592</v>
      </c>
      <c r="D2100" s="239">
        <v>15000233</v>
      </c>
      <c r="E2100" s="239" t="s">
        <v>471</v>
      </c>
      <c r="F2100" s="240">
        <v>500</v>
      </c>
      <c r="G2100" s="239" t="s">
        <v>511</v>
      </c>
      <c r="H2100" s="239" t="s">
        <v>512</v>
      </c>
      <c r="I2100" s="239" t="s">
        <v>513</v>
      </c>
      <c r="J2100" s="239" t="s">
        <v>926</v>
      </c>
      <c r="K2100" s="241">
        <f t="shared" si="32"/>
        <v>15.96774193548387</v>
      </c>
      <c r="L2100" s="242">
        <v>46030</v>
      </c>
    </row>
    <row r="2101" spans="2:12" x14ac:dyDescent="0.3">
      <c r="B2101" s="238" t="s">
        <v>443</v>
      </c>
      <c r="C2101" s="239" t="s">
        <v>510</v>
      </c>
      <c r="D2101" s="239">
        <v>15000228</v>
      </c>
      <c r="E2101" s="239" t="s">
        <v>387</v>
      </c>
      <c r="F2101" s="240">
        <v>1200</v>
      </c>
      <c r="G2101" s="239" t="s">
        <v>511</v>
      </c>
      <c r="H2101" s="239" t="s">
        <v>512</v>
      </c>
      <c r="I2101" s="239" t="s">
        <v>513</v>
      </c>
      <c r="J2101" s="239" t="s">
        <v>917</v>
      </c>
      <c r="K2101" s="241">
        <f t="shared" si="32"/>
        <v>20.741935483870968</v>
      </c>
      <c r="L2101" s="242">
        <v>46178</v>
      </c>
    </row>
    <row r="2102" spans="2:12" x14ac:dyDescent="0.3">
      <c r="B2102" s="238" t="s">
        <v>443</v>
      </c>
      <c r="C2102" s="239" t="s">
        <v>510</v>
      </c>
      <c r="D2102" s="239">
        <v>15000432</v>
      </c>
      <c r="E2102" s="239" t="s">
        <v>498</v>
      </c>
      <c r="F2102" s="240">
        <v>1176</v>
      </c>
      <c r="G2102" s="239" t="s">
        <v>511</v>
      </c>
      <c r="H2102" s="239" t="s">
        <v>512</v>
      </c>
      <c r="I2102" s="239" t="s">
        <v>513</v>
      </c>
      <c r="J2102" s="239" t="s">
        <v>887</v>
      </c>
      <c r="K2102" s="241">
        <f t="shared" si="32"/>
        <v>12.096774193548388</v>
      </c>
      <c r="L2102" s="242">
        <v>45910</v>
      </c>
    </row>
    <row r="2103" spans="2:12" x14ac:dyDescent="0.3">
      <c r="B2103" s="238" t="s">
        <v>215</v>
      </c>
      <c r="C2103" s="239" t="s">
        <v>510</v>
      </c>
      <c r="D2103" s="239">
        <v>15000368</v>
      </c>
      <c r="E2103" s="239" t="s">
        <v>486</v>
      </c>
      <c r="F2103" s="240">
        <v>1176</v>
      </c>
      <c r="G2103" s="239" t="s">
        <v>511</v>
      </c>
      <c r="H2103" s="239" t="s">
        <v>512</v>
      </c>
      <c r="I2103" s="239" t="s">
        <v>513</v>
      </c>
      <c r="J2103" s="239" t="s">
        <v>920</v>
      </c>
      <c r="K2103" s="241">
        <f t="shared" si="32"/>
        <v>20.451612903225808</v>
      </c>
      <c r="L2103" s="242">
        <v>46169</v>
      </c>
    </row>
    <row r="2104" spans="2:12" x14ac:dyDescent="0.3">
      <c r="B2104" s="238" t="s">
        <v>215</v>
      </c>
      <c r="C2104" s="239" t="s">
        <v>510</v>
      </c>
      <c r="D2104" s="239">
        <v>15000368</v>
      </c>
      <c r="E2104" s="239" t="s">
        <v>486</v>
      </c>
      <c r="F2104" s="240">
        <v>1176</v>
      </c>
      <c r="G2104" s="239" t="s">
        <v>511</v>
      </c>
      <c r="H2104" s="239" t="s">
        <v>512</v>
      </c>
      <c r="I2104" s="239" t="s">
        <v>513</v>
      </c>
      <c r="J2104" s="239" t="s">
        <v>921</v>
      </c>
      <c r="K2104" s="241">
        <f t="shared" si="32"/>
        <v>19.548387096774192</v>
      </c>
      <c r="L2104" s="242">
        <v>46141</v>
      </c>
    </row>
    <row r="2105" spans="2:12" x14ac:dyDescent="0.3">
      <c r="B2105" s="238" t="s">
        <v>443</v>
      </c>
      <c r="C2105" s="239" t="s">
        <v>592</v>
      </c>
      <c r="D2105" s="239">
        <v>15000228</v>
      </c>
      <c r="E2105" s="239" t="s">
        <v>387</v>
      </c>
      <c r="F2105" s="240">
        <v>1800</v>
      </c>
      <c r="G2105" s="239" t="s">
        <v>511</v>
      </c>
      <c r="H2105" s="239" t="s">
        <v>512</v>
      </c>
      <c r="I2105" s="239" t="s">
        <v>513</v>
      </c>
      <c r="J2105" s="239" t="s">
        <v>893</v>
      </c>
      <c r="K2105" s="241">
        <f t="shared" si="32"/>
        <v>20.741935483870968</v>
      </c>
      <c r="L2105" s="242">
        <v>46178</v>
      </c>
    </row>
    <row r="2106" spans="2:12" x14ac:dyDescent="0.3">
      <c r="B2106" s="238" t="s">
        <v>443</v>
      </c>
      <c r="C2106" s="239" t="s">
        <v>592</v>
      </c>
      <c r="D2106" s="239">
        <v>15000228</v>
      </c>
      <c r="E2106" s="239" t="s">
        <v>387</v>
      </c>
      <c r="F2106" s="240">
        <v>1800</v>
      </c>
      <c r="G2106" s="239" t="s">
        <v>511</v>
      </c>
      <c r="H2106" s="239" t="s">
        <v>512</v>
      </c>
      <c r="I2106" s="239" t="s">
        <v>513</v>
      </c>
      <c r="J2106" s="239" t="s">
        <v>893</v>
      </c>
      <c r="K2106" s="241">
        <f t="shared" si="32"/>
        <v>20.741935483870968</v>
      </c>
      <c r="L2106" s="242">
        <v>46178</v>
      </c>
    </row>
    <row r="2107" spans="2:12" x14ac:dyDescent="0.3">
      <c r="B2107" s="238" t="s">
        <v>215</v>
      </c>
      <c r="C2107" s="239" t="s">
        <v>510</v>
      </c>
      <c r="D2107" s="239">
        <v>15000368</v>
      </c>
      <c r="E2107" s="239" t="s">
        <v>486</v>
      </c>
      <c r="F2107" s="240">
        <v>1176</v>
      </c>
      <c r="G2107" s="239" t="s">
        <v>511</v>
      </c>
      <c r="H2107" s="239" t="s">
        <v>512</v>
      </c>
      <c r="I2107" s="239" t="s">
        <v>513</v>
      </c>
      <c r="J2107" s="239" t="s">
        <v>920</v>
      </c>
      <c r="K2107" s="241">
        <f t="shared" si="32"/>
        <v>20.451612903225808</v>
      </c>
      <c r="L2107" s="242">
        <v>46169</v>
      </c>
    </row>
    <row r="2108" spans="2:12" x14ac:dyDescent="0.3">
      <c r="B2108" s="238" t="s">
        <v>443</v>
      </c>
      <c r="C2108" s="239" t="s">
        <v>592</v>
      </c>
      <c r="D2108" s="239">
        <v>15000232</v>
      </c>
      <c r="E2108" s="239" t="s">
        <v>385</v>
      </c>
      <c r="F2108" s="240">
        <v>1800</v>
      </c>
      <c r="G2108" s="239" t="s">
        <v>511</v>
      </c>
      <c r="H2108" s="239" t="s">
        <v>512</v>
      </c>
      <c r="I2108" s="239" t="s">
        <v>513</v>
      </c>
      <c r="J2108" s="239" t="s">
        <v>885</v>
      </c>
      <c r="K2108" s="241">
        <f t="shared" si="32"/>
        <v>12.096774193548388</v>
      </c>
      <c r="L2108" s="242">
        <v>45910</v>
      </c>
    </row>
    <row r="2109" spans="2:12" x14ac:dyDescent="0.3">
      <c r="B2109" s="238" t="s">
        <v>443</v>
      </c>
      <c r="C2109" s="239" t="s">
        <v>592</v>
      </c>
      <c r="D2109" s="239">
        <v>15000232</v>
      </c>
      <c r="E2109" s="239" t="s">
        <v>385</v>
      </c>
      <c r="F2109" s="240">
        <v>50</v>
      </c>
      <c r="G2109" s="239" t="s">
        <v>511</v>
      </c>
      <c r="H2109" s="239" t="s">
        <v>512</v>
      </c>
      <c r="I2109" s="239" t="s">
        <v>513</v>
      </c>
      <c r="J2109" s="239" t="s">
        <v>885</v>
      </c>
      <c r="K2109" s="241">
        <f t="shared" si="32"/>
        <v>12.096774193548388</v>
      </c>
      <c r="L2109" s="242">
        <v>45910</v>
      </c>
    </row>
    <row r="2110" spans="2:12" x14ac:dyDescent="0.3">
      <c r="B2110" s="238" t="s">
        <v>215</v>
      </c>
      <c r="C2110" s="239" t="s">
        <v>510</v>
      </c>
      <c r="D2110" s="239">
        <v>15000368</v>
      </c>
      <c r="E2110" s="239" t="s">
        <v>486</v>
      </c>
      <c r="F2110" s="240">
        <v>1176</v>
      </c>
      <c r="G2110" s="239" t="s">
        <v>511</v>
      </c>
      <c r="H2110" s="239" t="s">
        <v>512</v>
      </c>
      <c r="I2110" s="239" t="s">
        <v>513</v>
      </c>
      <c r="J2110" s="239" t="s">
        <v>921</v>
      </c>
      <c r="K2110" s="241">
        <f t="shared" si="32"/>
        <v>19.548387096774192</v>
      </c>
      <c r="L2110" s="242">
        <v>46141</v>
      </c>
    </row>
    <row r="2111" spans="2:12" x14ac:dyDescent="0.3">
      <c r="B2111" s="238" t="s">
        <v>215</v>
      </c>
      <c r="C2111" s="239" t="s">
        <v>510</v>
      </c>
      <c r="D2111" s="239">
        <v>15000368</v>
      </c>
      <c r="E2111" s="239" t="s">
        <v>486</v>
      </c>
      <c r="F2111" s="240">
        <v>1080</v>
      </c>
      <c r="G2111" s="239" t="s">
        <v>511</v>
      </c>
      <c r="H2111" s="239" t="s">
        <v>512</v>
      </c>
      <c r="I2111" s="239" t="s">
        <v>513</v>
      </c>
      <c r="J2111" s="239" t="s">
        <v>920</v>
      </c>
      <c r="K2111" s="241">
        <f t="shared" si="32"/>
        <v>20.451612903225808</v>
      </c>
      <c r="L2111" s="242">
        <v>46169</v>
      </c>
    </row>
    <row r="2112" spans="2:12" x14ac:dyDescent="0.3">
      <c r="B2112" s="238" t="s">
        <v>443</v>
      </c>
      <c r="C2112" s="239" t="s">
        <v>592</v>
      </c>
      <c r="D2112" s="239">
        <v>15000234</v>
      </c>
      <c r="E2112" s="239" t="s">
        <v>386</v>
      </c>
      <c r="F2112" s="240">
        <v>750</v>
      </c>
      <c r="G2112" s="239" t="s">
        <v>511</v>
      </c>
      <c r="H2112" s="239" t="s">
        <v>512</v>
      </c>
      <c r="I2112" s="239" t="s">
        <v>513</v>
      </c>
      <c r="J2112" s="239" t="s">
        <v>889</v>
      </c>
      <c r="K2112" s="241">
        <f t="shared" si="32"/>
        <v>12.096774193548388</v>
      </c>
      <c r="L2112" s="242">
        <v>45910</v>
      </c>
    </row>
    <row r="2113" spans="2:12" x14ac:dyDescent="0.3">
      <c r="B2113" s="238" t="s">
        <v>443</v>
      </c>
      <c r="C2113" s="239" t="s">
        <v>592</v>
      </c>
      <c r="D2113" s="239">
        <v>15000234</v>
      </c>
      <c r="E2113" s="239" t="s">
        <v>386</v>
      </c>
      <c r="F2113" s="240">
        <v>1200</v>
      </c>
      <c r="G2113" s="239" t="s">
        <v>511</v>
      </c>
      <c r="H2113" s="239" t="s">
        <v>512</v>
      </c>
      <c r="I2113" s="239" t="s">
        <v>513</v>
      </c>
      <c r="J2113" s="239" t="s">
        <v>889</v>
      </c>
      <c r="K2113" s="241">
        <f t="shared" si="32"/>
        <v>12.096774193548388</v>
      </c>
      <c r="L2113" s="242">
        <v>45910</v>
      </c>
    </row>
    <row r="2114" spans="2:12" x14ac:dyDescent="0.3">
      <c r="B2114" s="238" t="s">
        <v>443</v>
      </c>
      <c r="C2114" s="239" t="s">
        <v>510</v>
      </c>
      <c r="D2114" s="239">
        <v>15000232</v>
      </c>
      <c r="E2114" s="239" t="s">
        <v>385</v>
      </c>
      <c r="F2114" s="240">
        <v>150</v>
      </c>
      <c r="G2114" s="239" t="s">
        <v>511</v>
      </c>
      <c r="H2114" s="239" t="s">
        <v>512</v>
      </c>
      <c r="I2114" s="239" t="s">
        <v>513</v>
      </c>
      <c r="J2114" s="239" t="s">
        <v>885</v>
      </c>
      <c r="K2114" s="241">
        <f t="shared" si="32"/>
        <v>12.096774193548388</v>
      </c>
      <c r="L2114" s="242">
        <v>45910</v>
      </c>
    </row>
    <row r="2115" spans="2:12" x14ac:dyDescent="0.3">
      <c r="B2115" s="238" t="s">
        <v>215</v>
      </c>
      <c r="C2115" s="239" t="s">
        <v>510</v>
      </c>
      <c r="D2115" s="239">
        <v>15000368</v>
      </c>
      <c r="E2115" s="239" t="s">
        <v>486</v>
      </c>
      <c r="F2115" s="240">
        <v>1176</v>
      </c>
      <c r="G2115" s="239" t="s">
        <v>511</v>
      </c>
      <c r="H2115" s="239" t="s">
        <v>512</v>
      </c>
      <c r="I2115" s="239" t="s">
        <v>513</v>
      </c>
      <c r="J2115" s="239" t="s">
        <v>921</v>
      </c>
      <c r="K2115" s="241">
        <f t="shared" si="32"/>
        <v>19.548387096774192</v>
      </c>
      <c r="L2115" s="242">
        <v>46141</v>
      </c>
    </row>
    <row r="2116" spans="2:12" x14ac:dyDescent="0.3">
      <c r="B2116" s="238" t="s">
        <v>443</v>
      </c>
      <c r="C2116" s="239" t="s">
        <v>510</v>
      </c>
      <c r="D2116" s="239">
        <v>15000399</v>
      </c>
      <c r="E2116" s="239" t="s">
        <v>415</v>
      </c>
      <c r="F2116" s="240">
        <v>1100</v>
      </c>
      <c r="G2116" s="239" t="s">
        <v>511</v>
      </c>
      <c r="H2116" s="239" t="s">
        <v>512</v>
      </c>
      <c r="I2116" s="239" t="s">
        <v>513</v>
      </c>
      <c r="J2116" s="239" t="s">
        <v>915</v>
      </c>
      <c r="K2116" s="241">
        <f t="shared" ref="K2116:K2179" si="33">(L2116-$L$1)/31</f>
        <v>12.096774193548388</v>
      </c>
      <c r="L2116" s="242">
        <v>45910</v>
      </c>
    </row>
    <row r="2117" spans="2:12" x14ac:dyDescent="0.3">
      <c r="B2117" s="238" t="s">
        <v>443</v>
      </c>
      <c r="C2117" s="239" t="s">
        <v>592</v>
      </c>
      <c r="D2117" s="239">
        <v>15000259</v>
      </c>
      <c r="E2117" s="239" t="s">
        <v>397</v>
      </c>
      <c r="F2117" s="240">
        <v>3800</v>
      </c>
      <c r="G2117" s="239" t="s">
        <v>511</v>
      </c>
      <c r="H2117" s="239" t="s">
        <v>512</v>
      </c>
      <c r="I2117" s="239" t="s">
        <v>513</v>
      </c>
      <c r="J2117" s="239" t="s">
        <v>908</v>
      </c>
      <c r="K2117" s="241">
        <f t="shared" si="33"/>
        <v>19.870967741935484</v>
      </c>
      <c r="L2117" s="242">
        <v>46151</v>
      </c>
    </row>
    <row r="2118" spans="2:12" x14ac:dyDescent="0.3">
      <c r="B2118" s="238" t="s">
        <v>443</v>
      </c>
      <c r="C2118" s="239" t="s">
        <v>592</v>
      </c>
      <c r="D2118" s="239">
        <v>15000259</v>
      </c>
      <c r="E2118" s="239" t="s">
        <v>397</v>
      </c>
      <c r="F2118" s="240">
        <v>6000</v>
      </c>
      <c r="G2118" s="239" t="s">
        <v>511</v>
      </c>
      <c r="H2118" s="239" t="s">
        <v>512</v>
      </c>
      <c r="I2118" s="239" t="s">
        <v>513</v>
      </c>
      <c r="J2118" s="239" t="s">
        <v>892</v>
      </c>
      <c r="K2118" s="241">
        <f t="shared" si="33"/>
        <v>20.451612903225808</v>
      </c>
      <c r="L2118" s="242">
        <v>46169</v>
      </c>
    </row>
    <row r="2119" spans="2:12" x14ac:dyDescent="0.3">
      <c r="B2119" s="238" t="s">
        <v>215</v>
      </c>
      <c r="C2119" s="239" t="s">
        <v>510</v>
      </c>
      <c r="D2119" s="239">
        <v>15000368</v>
      </c>
      <c r="E2119" s="239" t="s">
        <v>486</v>
      </c>
      <c r="F2119" s="240">
        <v>1176</v>
      </c>
      <c r="G2119" s="239" t="s">
        <v>511</v>
      </c>
      <c r="H2119" s="239" t="s">
        <v>512</v>
      </c>
      <c r="I2119" s="239" t="s">
        <v>513</v>
      </c>
      <c r="J2119" s="239" t="s">
        <v>920</v>
      </c>
      <c r="K2119" s="241">
        <f t="shared" si="33"/>
        <v>20.451612903225808</v>
      </c>
      <c r="L2119" s="242">
        <v>46169</v>
      </c>
    </row>
    <row r="2120" spans="2:12" x14ac:dyDescent="0.3">
      <c r="B2120" s="238" t="s">
        <v>443</v>
      </c>
      <c r="C2120" s="239" t="s">
        <v>592</v>
      </c>
      <c r="D2120" s="239">
        <v>15000268</v>
      </c>
      <c r="E2120" s="239" t="s">
        <v>461</v>
      </c>
      <c r="F2120" s="240">
        <v>100</v>
      </c>
      <c r="G2120" s="239" t="s">
        <v>511</v>
      </c>
      <c r="H2120" s="239" t="s">
        <v>512</v>
      </c>
      <c r="I2120" s="239" t="s">
        <v>513</v>
      </c>
      <c r="J2120" s="239" t="s">
        <v>869</v>
      </c>
      <c r="K2120" s="241">
        <f t="shared" si="33"/>
        <v>20.06451612903226</v>
      </c>
      <c r="L2120" s="242">
        <v>46157</v>
      </c>
    </row>
    <row r="2121" spans="2:12" x14ac:dyDescent="0.3">
      <c r="B2121" s="238" t="s">
        <v>443</v>
      </c>
      <c r="C2121" s="239" t="s">
        <v>510</v>
      </c>
      <c r="D2121" s="239">
        <v>15000228</v>
      </c>
      <c r="E2121" s="239" t="s">
        <v>387</v>
      </c>
      <c r="F2121" s="240">
        <v>1800</v>
      </c>
      <c r="G2121" s="239" t="s">
        <v>511</v>
      </c>
      <c r="H2121" s="239" t="s">
        <v>512</v>
      </c>
      <c r="I2121" s="239" t="s">
        <v>513</v>
      </c>
      <c r="J2121" s="239" t="s">
        <v>923</v>
      </c>
      <c r="K2121" s="241">
        <f t="shared" si="33"/>
        <v>20.741935483870968</v>
      </c>
      <c r="L2121" s="242">
        <v>46178</v>
      </c>
    </row>
    <row r="2122" spans="2:12" x14ac:dyDescent="0.3">
      <c r="B2122" s="238" t="s">
        <v>215</v>
      </c>
      <c r="C2122" s="239" t="s">
        <v>510</v>
      </c>
      <c r="D2122" s="239">
        <v>15000368</v>
      </c>
      <c r="E2122" s="239" t="s">
        <v>486</v>
      </c>
      <c r="F2122" s="240">
        <v>1176</v>
      </c>
      <c r="G2122" s="239" t="s">
        <v>511</v>
      </c>
      <c r="H2122" s="239" t="s">
        <v>512</v>
      </c>
      <c r="I2122" s="239" t="s">
        <v>513</v>
      </c>
      <c r="J2122" s="239" t="s">
        <v>921</v>
      </c>
      <c r="K2122" s="241">
        <f t="shared" si="33"/>
        <v>19.548387096774192</v>
      </c>
      <c r="L2122" s="242">
        <v>46141</v>
      </c>
    </row>
    <row r="2123" spans="2:12" x14ac:dyDescent="0.3">
      <c r="B2123" s="238" t="s">
        <v>215</v>
      </c>
      <c r="C2123" s="239" t="s">
        <v>510</v>
      </c>
      <c r="D2123" s="239">
        <v>15000368</v>
      </c>
      <c r="E2123" s="239" t="s">
        <v>486</v>
      </c>
      <c r="F2123" s="240">
        <v>1176</v>
      </c>
      <c r="G2123" s="239" t="s">
        <v>511</v>
      </c>
      <c r="H2123" s="239" t="s">
        <v>512</v>
      </c>
      <c r="I2123" s="239" t="s">
        <v>513</v>
      </c>
      <c r="J2123" s="239" t="s">
        <v>921</v>
      </c>
      <c r="K2123" s="241">
        <f t="shared" si="33"/>
        <v>19.548387096774192</v>
      </c>
      <c r="L2123" s="242">
        <v>46141</v>
      </c>
    </row>
    <row r="2124" spans="2:12" x14ac:dyDescent="0.3">
      <c r="B2124" s="238" t="s">
        <v>443</v>
      </c>
      <c r="C2124" s="239" t="s">
        <v>592</v>
      </c>
      <c r="D2124" s="239">
        <v>15000329</v>
      </c>
      <c r="E2124" s="239" t="s">
        <v>401</v>
      </c>
      <c r="F2124" s="240">
        <v>1800</v>
      </c>
      <c r="G2124" s="239" t="s">
        <v>511</v>
      </c>
      <c r="H2124" s="239" t="s">
        <v>512</v>
      </c>
      <c r="I2124" s="239" t="s">
        <v>513</v>
      </c>
      <c r="J2124" s="239" t="s">
        <v>925</v>
      </c>
      <c r="K2124" s="241">
        <f t="shared" si="33"/>
        <v>21.483870967741936</v>
      </c>
      <c r="L2124" s="242">
        <v>46201</v>
      </c>
    </row>
    <row r="2125" spans="2:12" x14ac:dyDescent="0.3">
      <c r="B2125" s="238" t="s">
        <v>443</v>
      </c>
      <c r="C2125" s="239" t="s">
        <v>592</v>
      </c>
      <c r="D2125" s="239">
        <v>15000329</v>
      </c>
      <c r="E2125" s="239" t="s">
        <v>401</v>
      </c>
      <c r="F2125" s="240">
        <v>100</v>
      </c>
      <c r="G2125" s="239" t="s">
        <v>511</v>
      </c>
      <c r="H2125" s="239" t="s">
        <v>512</v>
      </c>
      <c r="I2125" s="239" t="s">
        <v>513</v>
      </c>
      <c r="J2125" s="239" t="s">
        <v>925</v>
      </c>
      <c r="K2125" s="241">
        <f t="shared" si="33"/>
        <v>21.483870967741936</v>
      </c>
      <c r="L2125" s="242">
        <v>46201</v>
      </c>
    </row>
    <row r="2126" spans="2:12" x14ac:dyDescent="0.3">
      <c r="B2126" s="238" t="s">
        <v>443</v>
      </c>
      <c r="C2126" s="239" t="s">
        <v>592</v>
      </c>
      <c r="D2126" s="239">
        <v>15000399</v>
      </c>
      <c r="E2126" s="239" t="s">
        <v>415</v>
      </c>
      <c r="F2126" s="240">
        <v>1800</v>
      </c>
      <c r="G2126" s="239" t="s">
        <v>511</v>
      </c>
      <c r="H2126" s="239" t="s">
        <v>512</v>
      </c>
      <c r="I2126" s="239" t="s">
        <v>513</v>
      </c>
      <c r="J2126" s="239" t="s">
        <v>915</v>
      </c>
      <c r="K2126" s="241">
        <f t="shared" si="33"/>
        <v>12.096774193548388</v>
      </c>
      <c r="L2126" s="242">
        <v>45910</v>
      </c>
    </row>
    <row r="2127" spans="2:12" x14ac:dyDescent="0.3">
      <c r="B2127" s="238" t="s">
        <v>443</v>
      </c>
      <c r="C2127" s="239" t="s">
        <v>592</v>
      </c>
      <c r="D2127" s="239">
        <v>15000399</v>
      </c>
      <c r="E2127" s="239" t="s">
        <v>415</v>
      </c>
      <c r="F2127" s="240">
        <v>1750</v>
      </c>
      <c r="G2127" s="239" t="s">
        <v>511</v>
      </c>
      <c r="H2127" s="239" t="s">
        <v>512</v>
      </c>
      <c r="I2127" s="239" t="s">
        <v>513</v>
      </c>
      <c r="J2127" s="239" t="s">
        <v>915</v>
      </c>
      <c r="K2127" s="241">
        <f t="shared" si="33"/>
        <v>12.096774193548388</v>
      </c>
      <c r="L2127" s="242">
        <v>45910</v>
      </c>
    </row>
    <row r="2128" spans="2:12" x14ac:dyDescent="0.3">
      <c r="B2128" s="238" t="s">
        <v>443</v>
      </c>
      <c r="C2128" s="239" t="s">
        <v>510</v>
      </c>
      <c r="D2128" s="239">
        <v>15000234</v>
      </c>
      <c r="E2128" s="239" t="s">
        <v>386</v>
      </c>
      <c r="F2128" s="240">
        <v>1750</v>
      </c>
      <c r="G2128" s="239" t="s">
        <v>511</v>
      </c>
      <c r="H2128" s="239" t="s">
        <v>512</v>
      </c>
      <c r="I2128" s="239" t="s">
        <v>513</v>
      </c>
      <c r="J2128" s="239" t="s">
        <v>889</v>
      </c>
      <c r="K2128" s="241">
        <f t="shared" si="33"/>
        <v>12.096774193548388</v>
      </c>
      <c r="L2128" s="242">
        <v>45910</v>
      </c>
    </row>
    <row r="2129" spans="2:12" x14ac:dyDescent="0.3">
      <c r="B2129" s="238" t="s">
        <v>443</v>
      </c>
      <c r="C2129" s="239" t="s">
        <v>510</v>
      </c>
      <c r="D2129" s="239">
        <v>15000234</v>
      </c>
      <c r="E2129" s="239" t="s">
        <v>386</v>
      </c>
      <c r="F2129" s="240">
        <v>1800</v>
      </c>
      <c r="G2129" s="239" t="s">
        <v>511</v>
      </c>
      <c r="H2129" s="239" t="s">
        <v>512</v>
      </c>
      <c r="I2129" s="239" t="s">
        <v>513</v>
      </c>
      <c r="J2129" s="239" t="s">
        <v>889</v>
      </c>
      <c r="K2129" s="241">
        <f t="shared" si="33"/>
        <v>12.096774193548388</v>
      </c>
      <c r="L2129" s="242">
        <v>45910</v>
      </c>
    </row>
    <row r="2130" spans="2:12" x14ac:dyDescent="0.3">
      <c r="B2130" s="238" t="s">
        <v>443</v>
      </c>
      <c r="C2130" s="239" t="s">
        <v>510</v>
      </c>
      <c r="D2130" s="239">
        <v>15000232</v>
      </c>
      <c r="E2130" s="239" t="s">
        <v>385</v>
      </c>
      <c r="F2130" s="240">
        <v>1800</v>
      </c>
      <c r="G2130" s="239" t="s">
        <v>511</v>
      </c>
      <c r="H2130" s="239" t="s">
        <v>512</v>
      </c>
      <c r="I2130" s="239" t="s">
        <v>513</v>
      </c>
      <c r="J2130" s="239" t="s">
        <v>876</v>
      </c>
      <c r="K2130" s="241">
        <f t="shared" si="33"/>
        <v>12.193548387096774</v>
      </c>
      <c r="L2130" s="242">
        <v>45913</v>
      </c>
    </row>
    <row r="2131" spans="2:12" x14ac:dyDescent="0.3">
      <c r="B2131" s="238" t="s">
        <v>443</v>
      </c>
      <c r="C2131" s="239" t="s">
        <v>510</v>
      </c>
      <c r="D2131" s="239">
        <v>15000234</v>
      </c>
      <c r="E2131" s="239" t="s">
        <v>386</v>
      </c>
      <c r="F2131" s="240">
        <v>1800</v>
      </c>
      <c r="G2131" s="239" t="s">
        <v>511</v>
      </c>
      <c r="H2131" s="239" t="s">
        <v>512</v>
      </c>
      <c r="I2131" s="239" t="s">
        <v>513</v>
      </c>
      <c r="J2131" s="239" t="s">
        <v>889</v>
      </c>
      <c r="K2131" s="241">
        <f t="shared" si="33"/>
        <v>12.096774193548388</v>
      </c>
      <c r="L2131" s="242">
        <v>45910</v>
      </c>
    </row>
    <row r="2132" spans="2:12" x14ac:dyDescent="0.3">
      <c r="B2132" s="238" t="s">
        <v>443</v>
      </c>
      <c r="C2132" s="239" t="s">
        <v>510</v>
      </c>
      <c r="D2132" s="239">
        <v>15000181</v>
      </c>
      <c r="E2132" s="239" t="s">
        <v>376</v>
      </c>
      <c r="F2132" s="240">
        <v>4200</v>
      </c>
      <c r="G2132" s="239" t="s">
        <v>511</v>
      </c>
      <c r="H2132" s="239" t="s">
        <v>927</v>
      </c>
      <c r="I2132" s="239" t="s">
        <v>928</v>
      </c>
      <c r="J2132" s="239" t="s">
        <v>929</v>
      </c>
      <c r="K2132" s="241">
        <f t="shared" si="33"/>
        <v>5.5483870967741939</v>
      </c>
      <c r="L2132" s="242">
        <v>45707</v>
      </c>
    </row>
    <row r="2133" spans="2:12" x14ac:dyDescent="0.3">
      <c r="B2133" s="238" t="s">
        <v>443</v>
      </c>
      <c r="C2133" s="239" t="s">
        <v>510</v>
      </c>
      <c r="D2133" s="239">
        <v>15000181</v>
      </c>
      <c r="E2133" s="239" t="s">
        <v>376</v>
      </c>
      <c r="F2133" s="240">
        <v>2700</v>
      </c>
      <c r="G2133" s="239" t="s">
        <v>511</v>
      </c>
      <c r="H2133" s="239" t="s">
        <v>927</v>
      </c>
      <c r="I2133" s="239" t="s">
        <v>928</v>
      </c>
      <c r="J2133" s="239" t="s">
        <v>929</v>
      </c>
      <c r="K2133" s="241">
        <f t="shared" si="33"/>
        <v>5.5483870967741939</v>
      </c>
      <c r="L2133" s="242">
        <v>45707</v>
      </c>
    </row>
    <row r="2134" spans="2:12" x14ac:dyDescent="0.3">
      <c r="B2134" s="238" t="s">
        <v>462</v>
      </c>
      <c r="C2134" s="239" t="s">
        <v>510</v>
      </c>
      <c r="D2134" s="239">
        <v>15000003</v>
      </c>
      <c r="E2134" s="239" t="s">
        <v>469</v>
      </c>
      <c r="F2134" s="240">
        <v>12600</v>
      </c>
      <c r="G2134" s="239" t="s">
        <v>511</v>
      </c>
      <c r="H2134" s="239" t="s">
        <v>927</v>
      </c>
      <c r="I2134" s="239" t="s">
        <v>928</v>
      </c>
      <c r="J2134" s="239" t="s">
        <v>930</v>
      </c>
      <c r="K2134" s="241">
        <f t="shared" si="33"/>
        <v>1.7096774193548387</v>
      </c>
      <c r="L2134" s="242">
        <v>45588</v>
      </c>
    </row>
    <row r="2135" spans="2:12" x14ac:dyDescent="0.3">
      <c r="B2135" s="238" t="s">
        <v>443</v>
      </c>
      <c r="C2135" s="239" t="s">
        <v>510</v>
      </c>
      <c r="D2135" s="239">
        <v>15000181</v>
      </c>
      <c r="E2135" s="239" t="s">
        <v>376</v>
      </c>
      <c r="F2135" s="240">
        <v>1800</v>
      </c>
      <c r="G2135" s="239" t="s">
        <v>511</v>
      </c>
      <c r="H2135" s="239" t="s">
        <v>927</v>
      </c>
      <c r="I2135" s="239" t="s">
        <v>928</v>
      </c>
      <c r="J2135" s="239" t="s">
        <v>929</v>
      </c>
      <c r="K2135" s="241">
        <f t="shared" si="33"/>
        <v>5.5483870967741939</v>
      </c>
      <c r="L2135" s="242">
        <v>45707</v>
      </c>
    </row>
    <row r="2136" spans="2:12" x14ac:dyDescent="0.3">
      <c r="B2136" s="238" t="s">
        <v>443</v>
      </c>
      <c r="C2136" s="239" t="s">
        <v>510</v>
      </c>
      <c r="D2136" s="239">
        <v>15000191</v>
      </c>
      <c r="E2136" s="239" t="s">
        <v>347</v>
      </c>
      <c r="F2136" s="240">
        <v>3</v>
      </c>
      <c r="G2136" s="239" t="s">
        <v>511</v>
      </c>
      <c r="H2136" s="239" t="s">
        <v>927</v>
      </c>
      <c r="I2136" s="239" t="s">
        <v>928</v>
      </c>
      <c r="J2136" s="239" t="s">
        <v>931</v>
      </c>
      <c r="K2136" s="241">
        <f t="shared" si="33"/>
        <v>9.935483870967742</v>
      </c>
      <c r="L2136" s="242">
        <v>45843</v>
      </c>
    </row>
    <row r="2137" spans="2:12" x14ac:dyDescent="0.3">
      <c r="B2137" s="238" t="s">
        <v>443</v>
      </c>
      <c r="C2137" s="239" t="s">
        <v>510</v>
      </c>
      <c r="D2137" s="239">
        <v>15000178</v>
      </c>
      <c r="E2137" s="239" t="s">
        <v>373</v>
      </c>
      <c r="F2137" s="240">
        <v>24</v>
      </c>
      <c r="G2137" s="239" t="s">
        <v>511</v>
      </c>
      <c r="H2137" s="239" t="s">
        <v>927</v>
      </c>
      <c r="I2137" s="239" t="s">
        <v>928</v>
      </c>
      <c r="J2137" s="239" t="s">
        <v>932</v>
      </c>
      <c r="K2137" s="241">
        <f t="shared" si="33"/>
        <v>1.935483870967742</v>
      </c>
      <c r="L2137" s="242">
        <v>45595</v>
      </c>
    </row>
    <row r="2138" spans="2:12" x14ac:dyDescent="0.3">
      <c r="B2138" s="238" t="s">
        <v>462</v>
      </c>
      <c r="C2138" s="239" t="s">
        <v>510</v>
      </c>
      <c r="D2138" s="239">
        <v>15000029</v>
      </c>
      <c r="E2138" s="239" t="s">
        <v>463</v>
      </c>
      <c r="F2138" s="240">
        <v>199</v>
      </c>
      <c r="G2138" s="239" t="s">
        <v>511</v>
      </c>
      <c r="H2138" s="239" t="s">
        <v>927</v>
      </c>
      <c r="I2138" s="239" t="s">
        <v>928</v>
      </c>
      <c r="J2138" s="239" t="s">
        <v>933</v>
      </c>
      <c r="K2138" s="241">
        <f t="shared" si="33"/>
        <v>7.870967741935484</v>
      </c>
      <c r="L2138" s="242">
        <v>45779</v>
      </c>
    </row>
    <row r="2139" spans="2:12" x14ac:dyDescent="0.3">
      <c r="B2139" s="238" t="s">
        <v>443</v>
      </c>
      <c r="C2139" s="239" t="s">
        <v>510</v>
      </c>
      <c r="D2139" s="239">
        <v>15000081</v>
      </c>
      <c r="E2139" s="239" t="s">
        <v>446</v>
      </c>
      <c r="F2139" s="240">
        <v>0.4</v>
      </c>
      <c r="G2139" s="239" t="s">
        <v>511</v>
      </c>
      <c r="H2139" s="239" t="s">
        <v>927</v>
      </c>
      <c r="I2139" s="239" t="s">
        <v>928</v>
      </c>
      <c r="J2139" s="239" t="s">
        <v>934</v>
      </c>
      <c r="K2139" s="241">
        <f t="shared" si="33"/>
        <v>9.935483870967742</v>
      </c>
      <c r="L2139" s="242">
        <v>45843</v>
      </c>
    </row>
    <row r="2140" spans="2:12" x14ac:dyDescent="0.3">
      <c r="B2140" s="238" t="s">
        <v>443</v>
      </c>
      <c r="C2140" s="239" t="s">
        <v>510</v>
      </c>
      <c r="D2140" s="239">
        <v>15000107</v>
      </c>
      <c r="E2140" s="239" t="s">
        <v>369</v>
      </c>
      <c r="F2140" s="240">
        <v>89</v>
      </c>
      <c r="G2140" s="239" t="s">
        <v>511</v>
      </c>
      <c r="H2140" s="239" t="s">
        <v>927</v>
      </c>
      <c r="I2140" s="239" t="s">
        <v>928</v>
      </c>
      <c r="J2140" s="239" t="s">
        <v>935</v>
      </c>
      <c r="K2140" s="241">
        <f t="shared" si="33"/>
        <v>9.7741935483870961</v>
      </c>
      <c r="L2140" s="242">
        <v>45838</v>
      </c>
    </row>
    <row r="2141" spans="2:12" x14ac:dyDescent="0.3">
      <c r="B2141" s="238" t="s">
        <v>443</v>
      </c>
      <c r="C2141" s="239" t="s">
        <v>510</v>
      </c>
      <c r="D2141" s="239">
        <v>15000108</v>
      </c>
      <c r="E2141" s="239" t="s">
        <v>371</v>
      </c>
      <c r="F2141" s="240">
        <v>8</v>
      </c>
      <c r="G2141" s="239" t="s">
        <v>511</v>
      </c>
      <c r="H2141" s="239" t="s">
        <v>927</v>
      </c>
      <c r="I2141" s="239" t="s">
        <v>928</v>
      </c>
      <c r="J2141" s="239" t="s">
        <v>936</v>
      </c>
      <c r="K2141" s="241">
        <f t="shared" si="33"/>
        <v>7.838709677419355</v>
      </c>
      <c r="L2141" s="242">
        <v>45778</v>
      </c>
    </row>
    <row r="2142" spans="2:12" x14ac:dyDescent="0.3">
      <c r="B2142" s="238" t="s">
        <v>443</v>
      </c>
      <c r="C2142" s="239" t="s">
        <v>510</v>
      </c>
      <c r="D2142" s="239">
        <v>15000162</v>
      </c>
      <c r="E2142" s="239" t="s">
        <v>450</v>
      </c>
      <c r="F2142" s="240">
        <v>4</v>
      </c>
      <c r="G2142" s="239" t="s">
        <v>511</v>
      </c>
      <c r="H2142" s="239" t="s">
        <v>927</v>
      </c>
      <c r="I2142" s="239" t="s">
        <v>928</v>
      </c>
      <c r="J2142" s="239" t="s">
        <v>937</v>
      </c>
      <c r="K2142" s="241">
        <f t="shared" si="33"/>
        <v>7.193548387096774</v>
      </c>
      <c r="L2142" s="242">
        <v>45758</v>
      </c>
    </row>
    <row r="2143" spans="2:12" x14ac:dyDescent="0.3">
      <c r="B2143" s="238" t="s">
        <v>443</v>
      </c>
      <c r="C2143" s="239" t="s">
        <v>510</v>
      </c>
      <c r="D2143" s="239">
        <v>15000200</v>
      </c>
      <c r="E2143" s="239" t="s">
        <v>230</v>
      </c>
      <c r="F2143" s="240">
        <v>36</v>
      </c>
      <c r="G2143" s="239" t="s">
        <v>511</v>
      </c>
      <c r="H2143" s="239" t="s">
        <v>927</v>
      </c>
      <c r="I2143" s="239" t="s">
        <v>928</v>
      </c>
      <c r="J2143" s="239" t="s">
        <v>938</v>
      </c>
      <c r="K2143" s="241">
        <f t="shared" si="33"/>
        <v>11.903225806451612</v>
      </c>
      <c r="L2143" s="242">
        <v>45904</v>
      </c>
    </row>
    <row r="2144" spans="2:12" x14ac:dyDescent="0.3">
      <c r="B2144" s="238" t="s">
        <v>443</v>
      </c>
      <c r="C2144" s="239" t="s">
        <v>510</v>
      </c>
      <c r="D2144" s="239">
        <v>15000110</v>
      </c>
      <c r="E2144" s="239" t="s">
        <v>372</v>
      </c>
      <c r="F2144" s="240">
        <v>95</v>
      </c>
      <c r="G2144" s="239" t="s">
        <v>511</v>
      </c>
      <c r="H2144" s="239" t="s">
        <v>927</v>
      </c>
      <c r="I2144" s="239" t="s">
        <v>928</v>
      </c>
      <c r="J2144" s="239" t="s">
        <v>939</v>
      </c>
      <c r="K2144" s="241">
        <f t="shared" si="33"/>
        <v>11.290322580645162</v>
      </c>
      <c r="L2144" s="242">
        <v>45885</v>
      </c>
    </row>
    <row r="2145" spans="2:12" x14ac:dyDescent="0.3">
      <c r="B2145" s="238" t="s">
        <v>443</v>
      </c>
      <c r="C2145" s="239" t="s">
        <v>510</v>
      </c>
      <c r="D2145" s="239">
        <v>15000214</v>
      </c>
      <c r="E2145" s="239" t="s">
        <v>353</v>
      </c>
      <c r="F2145" s="240">
        <v>23</v>
      </c>
      <c r="G2145" s="239" t="s">
        <v>511</v>
      </c>
      <c r="H2145" s="239" t="s">
        <v>927</v>
      </c>
      <c r="I2145" s="239" t="s">
        <v>928</v>
      </c>
      <c r="J2145" s="239" t="s">
        <v>940</v>
      </c>
      <c r="K2145" s="241">
        <f t="shared" si="33"/>
        <v>5.838709677419355</v>
      </c>
      <c r="L2145" s="242">
        <v>45716</v>
      </c>
    </row>
    <row r="2146" spans="2:12" x14ac:dyDescent="0.3">
      <c r="B2146" s="238" t="s">
        <v>443</v>
      </c>
      <c r="C2146" s="239" t="s">
        <v>510</v>
      </c>
      <c r="D2146" s="239">
        <v>15000187</v>
      </c>
      <c r="E2146" s="239" t="s">
        <v>367</v>
      </c>
      <c r="F2146" s="240">
        <v>30</v>
      </c>
      <c r="G2146" s="239" t="s">
        <v>511</v>
      </c>
      <c r="H2146" s="239" t="s">
        <v>927</v>
      </c>
      <c r="I2146" s="239" t="s">
        <v>928</v>
      </c>
      <c r="J2146" s="239" t="s">
        <v>941</v>
      </c>
      <c r="K2146" s="241">
        <f t="shared" si="33"/>
        <v>1.8064516129032258</v>
      </c>
      <c r="L2146" s="242">
        <v>45591</v>
      </c>
    </row>
    <row r="2147" spans="2:12" x14ac:dyDescent="0.3">
      <c r="B2147" s="238" t="s">
        <v>443</v>
      </c>
      <c r="C2147" s="239" t="s">
        <v>510</v>
      </c>
      <c r="D2147" s="239">
        <v>15000161</v>
      </c>
      <c r="E2147" s="239" t="s">
        <v>551</v>
      </c>
      <c r="F2147" s="240">
        <v>8</v>
      </c>
      <c r="G2147" s="239" t="s">
        <v>511</v>
      </c>
      <c r="H2147" s="239" t="s">
        <v>927</v>
      </c>
      <c r="I2147" s="239" t="s">
        <v>928</v>
      </c>
      <c r="J2147" s="239" t="s">
        <v>942</v>
      </c>
      <c r="K2147" s="241">
        <f t="shared" si="33"/>
        <v>2.935483870967742</v>
      </c>
      <c r="L2147" s="242">
        <v>45626</v>
      </c>
    </row>
    <row r="2148" spans="2:12" x14ac:dyDescent="0.3">
      <c r="B2148" s="238" t="s">
        <v>443</v>
      </c>
      <c r="C2148" s="239" t="s">
        <v>510</v>
      </c>
      <c r="D2148" s="239">
        <v>15000094</v>
      </c>
      <c r="E2148" s="239" t="s">
        <v>345</v>
      </c>
      <c r="F2148" s="240">
        <v>9</v>
      </c>
      <c r="G2148" s="239" t="s">
        <v>511</v>
      </c>
      <c r="H2148" s="239" t="s">
        <v>927</v>
      </c>
      <c r="I2148" s="239" t="s">
        <v>928</v>
      </c>
      <c r="J2148" s="239" t="s">
        <v>943</v>
      </c>
      <c r="K2148" s="241">
        <f t="shared" si="33"/>
        <v>2.193548387096774</v>
      </c>
      <c r="L2148" s="242">
        <v>45603</v>
      </c>
    </row>
    <row r="2149" spans="2:12" x14ac:dyDescent="0.3">
      <c r="B2149" s="238" t="s">
        <v>462</v>
      </c>
      <c r="C2149" s="239" t="s">
        <v>510</v>
      </c>
      <c r="D2149" s="239">
        <v>15000003</v>
      </c>
      <c r="E2149" s="239" t="s">
        <v>469</v>
      </c>
      <c r="F2149" s="240">
        <v>2700</v>
      </c>
      <c r="G2149" s="239" t="s">
        <v>511</v>
      </c>
      <c r="H2149" s="239" t="s">
        <v>927</v>
      </c>
      <c r="I2149" s="239" t="s">
        <v>928</v>
      </c>
      <c r="J2149" s="239" t="s">
        <v>930</v>
      </c>
      <c r="K2149" s="241">
        <f t="shared" si="33"/>
        <v>3.129032258064516</v>
      </c>
      <c r="L2149" s="242">
        <v>45632</v>
      </c>
    </row>
    <row r="2150" spans="2:12" x14ac:dyDescent="0.3">
      <c r="B2150" s="238" t="s">
        <v>443</v>
      </c>
      <c r="C2150" s="239" t="s">
        <v>510</v>
      </c>
      <c r="D2150" s="239">
        <v>15000125</v>
      </c>
      <c r="E2150" s="239" t="s">
        <v>378</v>
      </c>
      <c r="F2150" s="240">
        <v>750</v>
      </c>
      <c r="G2150" s="239" t="s">
        <v>511</v>
      </c>
      <c r="H2150" s="239" t="s">
        <v>927</v>
      </c>
      <c r="I2150" s="239" t="s">
        <v>928</v>
      </c>
      <c r="J2150" s="239" t="s">
        <v>944</v>
      </c>
      <c r="K2150" s="241">
        <f t="shared" si="33"/>
        <v>11.32258064516129</v>
      </c>
      <c r="L2150" s="242">
        <v>45886</v>
      </c>
    </row>
    <row r="2151" spans="2:12" x14ac:dyDescent="0.3">
      <c r="B2151" s="238" t="s">
        <v>443</v>
      </c>
      <c r="C2151" s="239" t="s">
        <v>510</v>
      </c>
      <c r="D2151" s="239">
        <v>15000100</v>
      </c>
      <c r="E2151" s="239" t="s">
        <v>352</v>
      </c>
      <c r="F2151" s="240">
        <v>200</v>
      </c>
      <c r="G2151" s="239" t="s">
        <v>511</v>
      </c>
      <c r="H2151" s="239" t="s">
        <v>927</v>
      </c>
      <c r="I2151" s="239" t="s">
        <v>928</v>
      </c>
      <c r="J2151" s="239" t="s">
        <v>945</v>
      </c>
      <c r="K2151" s="241">
        <f t="shared" si="33"/>
        <v>11.225806451612904</v>
      </c>
      <c r="L2151" s="242">
        <v>45883</v>
      </c>
    </row>
    <row r="2152" spans="2:12" x14ac:dyDescent="0.3">
      <c r="B2152" s="238" t="s">
        <v>462</v>
      </c>
      <c r="C2152" s="239" t="s">
        <v>510</v>
      </c>
      <c r="D2152" s="239">
        <v>15000003</v>
      </c>
      <c r="E2152" s="239" t="s">
        <v>469</v>
      </c>
      <c r="F2152" s="240">
        <v>10900</v>
      </c>
      <c r="G2152" s="239" t="s">
        <v>511</v>
      </c>
      <c r="H2152" s="239" t="s">
        <v>927</v>
      </c>
      <c r="I2152" s="239" t="s">
        <v>928</v>
      </c>
      <c r="J2152" s="239" t="s">
        <v>930</v>
      </c>
      <c r="K2152" s="241">
        <f t="shared" si="33"/>
        <v>1.7096774193548387</v>
      </c>
      <c r="L2152" s="242">
        <v>45588</v>
      </c>
    </row>
    <row r="2153" spans="2:12" x14ac:dyDescent="0.3">
      <c r="B2153" s="238" t="s">
        <v>462</v>
      </c>
      <c r="C2153" s="239" t="s">
        <v>510</v>
      </c>
      <c r="D2153" s="239">
        <v>15000003</v>
      </c>
      <c r="E2153" s="239" t="s">
        <v>469</v>
      </c>
      <c r="F2153" s="240">
        <v>12600</v>
      </c>
      <c r="G2153" s="239" t="s">
        <v>511</v>
      </c>
      <c r="H2153" s="239" t="s">
        <v>927</v>
      </c>
      <c r="I2153" s="239" t="s">
        <v>928</v>
      </c>
      <c r="J2153" s="239" t="s">
        <v>930</v>
      </c>
      <c r="K2153" s="241">
        <f t="shared" si="33"/>
        <v>1.7096774193548387</v>
      </c>
      <c r="L2153" s="242">
        <v>45588</v>
      </c>
    </row>
    <row r="2154" spans="2:12" x14ac:dyDescent="0.3">
      <c r="B2154" s="238" t="s">
        <v>462</v>
      </c>
      <c r="C2154" s="239" t="s">
        <v>510</v>
      </c>
      <c r="D2154" s="239">
        <v>15000003</v>
      </c>
      <c r="E2154" s="239" t="s">
        <v>469</v>
      </c>
      <c r="F2154" s="240">
        <v>12400</v>
      </c>
      <c r="G2154" s="239" t="s">
        <v>511</v>
      </c>
      <c r="H2154" s="239" t="s">
        <v>927</v>
      </c>
      <c r="I2154" s="239" t="s">
        <v>928</v>
      </c>
      <c r="J2154" s="239" t="s">
        <v>930</v>
      </c>
      <c r="K2154" s="241">
        <f t="shared" si="33"/>
        <v>1.7096774193548387</v>
      </c>
      <c r="L2154" s="242">
        <v>45588</v>
      </c>
    </row>
    <row r="2155" spans="2:12" x14ac:dyDescent="0.3">
      <c r="B2155" s="238" t="s">
        <v>462</v>
      </c>
      <c r="C2155" s="239" t="s">
        <v>510</v>
      </c>
      <c r="D2155" s="239">
        <v>15000003</v>
      </c>
      <c r="E2155" s="239" t="s">
        <v>469</v>
      </c>
      <c r="F2155" s="240">
        <v>12600</v>
      </c>
      <c r="G2155" s="239" t="s">
        <v>511</v>
      </c>
      <c r="H2155" s="239" t="s">
        <v>927</v>
      </c>
      <c r="I2155" s="239" t="s">
        <v>928</v>
      </c>
      <c r="J2155" s="239" t="s">
        <v>930</v>
      </c>
      <c r="K2155" s="241">
        <f t="shared" si="33"/>
        <v>1.7096774193548387</v>
      </c>
      <c r="L2155" s="242">
        <v>45588</v>
      </c>
    </row>
    <row r="2156" spans="2:12" x14ac:dyDescent="0.3">
      <c r="B2156" s="238" t="s">
        <v>462</v>
      </c>
      <c r="C2156" s="239" t="s">
        <v>510</v>
      </c>
      <c r="D2156" s="239">
        <v>15000003</v>
      </c>
      <c r="E2156" s="239" t="s">
        <v>469</v>
      </c>
      <c r="F2156" s="240">
        <v>12300</v>
      </c>
      <c r="G2156" s="239" t="s">
        <v>511</v>
      </c>
      <c r="H2156" s="239" t="s">
        <v>927</v>
      </c>
      <c r="I2156" s="239" t="s">
        <v>928</v>
      </c>
      <c r="J2156" s="239" t="s">
        <v>930</v>
      </c>
      <c r="K2156" s="241">
        <f t="shared" si="33"/>
        <v>1.7096774193548387</v>
      </c>
      <c r="L2156" s="242">
        <v>45588</v>
      </c>
    </row>
    <row r="2157" spans="2:12" x14ac:dyDescent="0.3">
      <c r="B2157" s="238" t="s">
        <v>462</v>
      </c>
      <c r="C2157" s="239" t="s">
        <v>510</v>
      </c>
      <c r="D2157" s="239">
        <v>15000003</v>
      </c>
      <c r="E2157" s="239" t="s">
        <v>469</v>
      </c>
      <c r="F2157" s="240">
        <v>12600</v>
      </c>
      <c r="G2157" s="239" t="s">
        <v>511</v>
      </c>
      <c r="H2157" s="239" t="s">
        <v>927</v>
      </c>
      <c r="I2157" s="239" t="s">
        <v>928</v>
      </c>
      <c r="J2157" s="239" t="s">
        <v>930</v>
      </c>
      <c r="K2157" s="241">
        <f t="shared" si="33"/>
        <v>1.7096774193548387</v>
      </c>
      <c r="L2157" s="242">
        <v>45588</v>
      </c>
    </row>
    <row r="2158" spans="2:12" x14ac:dyDescent="0.3">
      <c r="B2158" s="238" t="s">
        <v>462</v>
      </c>
      <c r="C2158" s="239" t="s">
        <v>510</v>
      </c>
      <c r="D2158" s="239">
        <v>15000003</v>
      </c>
      <c r="E2158" s="239" t="s">
        <v>469</v>
      </c>
      <c r="F2158" s="240">
        <v>12600</v>
      </c>
      <c r="G2158" s="239" t="s">
        <v>511</v>
      </c>
      <c r="H2158" s="239" t="s">
        <v>927</v>
      </c>
      <c r="I2158" s="239" t="s">
        <v>928</v>
      </c>
      <c r="J2158" s="239" t="s">
        <v>930</v>
      </c>
      <c r="K2158" s="241">
        <f t="shared" si="33"/>
        <v>1.7096774193548387</v>
      </c>
      <c r="L2158" s="242">
        <v>45588</v>
      </c>
    </row>
    <row r="2159" spans="2:12" x14ac:dyDescent="0.3">
      <c r="B2159" s="238" t="s">
        <v>462</v>
      </c>
      <c r="C2159" s="239" t="s">
        <v>510</v>
      </c>
      <c r="D2159" s="239">
        <v>15000003</v>
      </c>
      <c r="E2159" s="239" t="s">
        <v>469</v>
      </c>
      <c r="F2159" s="240">
        <v>12600</v>
      </c>
      <c r="G2159" s="239" t="s">
        <v>511</v>
      </c>
      <c r="H2159" s="239" t="s">
        <v>927</v>
      </c>
      <c r="I2159" s="239" t="s">
        <v>928</v>
      </c>
      <c r="J2159" s="239" t="s">
        <v>930</v>
      </c>
      <c r="K2159" s="241">
        <f t="shared" si="33"/>
        <v>1.7096774193548387</v>
      </c>
      <c r="L2159" s="242">
        <v>45588</v>
      </c>
    </row>
    <row r="2160" spans="2:12" x14ac:dyDescent="0.3">
      <c r="B2160" s="238" t="s">
        <v>443</v>
      </c>
      <c r="C2160" s="239" t="s">
        <v>592</v>
      </c>
      <c r="D2160" s="239">
        <v>15000110</v>
      </c>
      <c r="E2160" s="239" t="s">
        <v>372</v>
      </c>
      <c r="F2160" s="240">
        <v>50</v>
      </c>
      <c r="G2160" s="239" t="s">
        <v>511</v>
      </c>
      <c r="H2160" s="239" t="s">
        <v>927</v>
      </c>
      <c r="I2160" s="239" t="s">
        <v>928</v>
      </c>
      <c r="J2160" s="239" t="s">
        <v>939</v>
      </c>
      <c r="K2160" s="241">
        <f t="shared" si="33"/>
        <v>11.290322580645162</v>
      </c>
      <c r="L2160" s="242">
        <v>45885</v>
      </c>
    </row>
    <row r="2161" spans="2:12" x14ac:dyDescent="0.3">
      <c r="B2161" s="238" t="s">
        <v>443</v>
      </c>
      <c r="C2161" s="239" t="s">
        <v>510</v>
      </c>
      <c r="D2161" s="239">
        <v>15000399</v>
      </c>
      <c r="E2161" s="239" t="s">
        <v>415</v>
      </c>
      <c r="F2161" s="240">
        <v>300</v>
      </c>
      <c r="G2161" s="239" t="s">
        <v>511</v>
      </c>
      <c r="H2161" s="239" t="s">
        <v>927</v>
      </c>
      <c r="I2161" s="239" t="s">
        <v>946</v>
      </c>
      <c r="J2161" s="239" t="s">
        <v>947</v>
      </c>
      <c r="K2161" s="241">
        <f t="shared" si="33"/>
        <v>11.741935483870968</v>
      </c>
      <c r="L2161" s="242">
        <v>45899</v>
      </c>
    </row>
    <row r="2162" spans="2:12" x14ac:dyDescent="0.3">
      <c r="B2162" s="238" t="s">
        <v>443</v>
      </c>
      <c r="C2162" s="239" t="s">
        <v>510</v>
      </c>
      <c r="D2162" s="239">
        <v>15000263</v>
      </c>
      <c r="E2162" s="239" t="s">
        <v>460</v>
      </c>
      <c r="F2162" s="240">
        <v>37</v>
      </c>
      <c r="G2162" s="239" t="s">
        <v>511</v>
      </c>
      <c r="H2162" s="239" t="s">
        <v>927</v>
      </c>
      <c r="I2162" s="239" t="s">
        <v>946</v>
      </c>
      <c r="J2162" s="239" t="s">
        <v>948</v>
      </c>
      <c r="K2162" s="241">
        <f t="shared" si="33"/>
        <v>11.741935483870968</v>
      </c>
      <c r="L2162" s="242">
        <v>45899</v>
      </c>
    </row>
    <row r="2163" spans="2:12" x14ac:dyDescent="0.3">
      <c r="B2163" s="238" t="s">
        <v>443</v>
      </c>
      <c r="C2163" s="239" t="s">
        <v>510</v>
      </c>
      <c r="D2163" s="239">
        <v>15000264</v>
      </c>
      <c r="E2163" s="239" t="s">
        <v>457</v>
      </c>
      <c r="F2163" s="240">
        <v>99</v>
      </c>
      <c r="G2163" s="239" t="s">
        <v>511</v>
      </c>
      <c r="H2163" s="239" t="s">
        <v>927</v>
      </c>
      <c r="I2163" s="239" t="s">
        <v>946</v>
      </c>
      <c r="J2163" s="239" t="s">
        <v>949</v>
      </c>
      <c r="K2163" s="241">
        <f t="shared" si="33"/>
        <v>6.387096774193548</v>
      </c>
      <c r="L2163" s="242">
        <v>45733</v>
      </c>
    </row>
    <row r="2164" spans="2:12" x14ac:dyDescent="0.3">
      <c r="B2164" s="238" t="s">
        <v>443</v>
      </c>
      <c r="C2164" s="239" t="s">
        <v>510</v>
      </c>
      <c r="D2164" s="239">
        <v>15000259</v>
      </c>
      <c r="E2164" s="239" t="s">
        <v>397</v>
      </c>
      <c r="F2164" s="240">
        <v>96</v>
      </c>
      <c r="G2164" s="239" t="s">
        <v>511</v>
      </c>
      <c r="H2164" s="239" t="s">
        <v>927</v>
      </c>
      <c r="I2164" s="239" t="s">
        <v>946</v>
      </c>
      <c r="J2164" s="239" t="s">
        <v>950</v>
      </c>
      <c r="K2164" s="241">
        <f t="shared" si="33"/>
        <v>8.806451612903226</v>
      </c>
      <c r="L2164" s="242">
        <v>45808</v>
      </c>
    </row>
    <row r="2165" spans="2:12" x14ac:dyDescent="0.3">
      <c r="B2165" s="238" t="s">
        <v>443</v>
      </c>
      <c r="C2165" s="239" t="s">
        <v>510</v>
      </c>
      <c r="D2165" s="239">
        <v>15000382</v>
      </c>
      <c r="E2165" s="239" t="s">
        <v>414</v>
      </c>
      <c r="F2165" s="240">
        <v>47</v>
      </c>
      <c r="G2165" s="239" t="s">
        <v>511</v>
      </c>
      <c r="H2165" s="239" t="s">
        <v>927</v>
      </c>
      <c r="I2165" s="239" t="s">
        <v>946</v>
      </c>
      <c r="J2165" s="239" t="s">
        <v>903</v>
      </c>
      <c r="K2165" s="241">
        <f t="shared" si="33"/>
        <v>11.870967741935484</v>
      </c>
      <c r="L2165" s="242">
        <v>45903</v>
      </c>
    </row>
    <row r="2166" spans="2:12" x14ac:dyDescent="0.3">
      <c r="B2166" s="238" t="s">
        <v>443</v>
      </c>
      <c r="C2166" s="239" t="s">
        <v>510</v>
      </c>
      <c r="D2166" s="239">
        <v>15000264</v>
      </c>
      <c r="E2166" s="239" t="s">
        <v>457</v>
      </c>
      <c r="F2166" s="240">
        <v>100</v>
      </c>
      <c r="G2166" s="239" t="s">
        <v>511</v>
      </c>
      <c r="H2166" s="239" t="s">
        <v>927</v>
      </c>
      <c r="I2166" s="239" t="s">
        <v>946</v>
      </c>
      <c r="J2166" s="239" t="s">
        <v>951</v>
      </c>
      <c r="K2166" s="241">
        <f t="shared" si="33"/>
        <v>10.161290322580646</v>
      </c>
      <c r="L2166" s="242">
        <v>45850</v>
      </c>
    </row>
    <row r="2167" spans="2:12" x14ac:dyDescent="0.3">
      <c r="B2167" s="238" t="s">
        <v>443</v>
      </c>
      <c r="C2167" s="239" t="s">
        <v>510</v>
      </c>
      <c r="D2167" s="239">
        <v>15000416</v>
      </c>
      <c r="E2167" s="239" t="s">
        <v>489</v>
      </c>
      <c r="F2167" s="240">
        <v>1500</v>
      </c>
      <c r="G2167" s="239" t="s">
        <v>511</v>
      </c>
      <c r="H2167" s="239" t="s">
        <v>927</v>
      </c>
      <c r="I2167" s="239" t="s">
        <v>946</v>
      </c>
      <c r="J2167" s="239" t="s">
        <v>952</v>
      </c>
      <c r="K2167" s="241">
        <f t="shared" si="33"/>
        <v>11.225806451612904</v>
      </c>
      <c r="L2167" s="242">
        <v>45883</v>
      </c>
    </row>
    <row r="2168" spans="2:12" x14ac:dyDescent="0.3">
      <c r="B2168" s="238" t="s">
        <v>443</v>
      </c>
      <c r="C2168" s="239" t="s">
        <v>510</v>
      </c>
      <c r="D2168" s="239">
        <v>15000416</v>
      </c>
      <c r="E2168" s="239" t="s">
        <v>489</v>
      </c>
      <c r="F2168" s="240">
        <v>1800</v>
      </c>
      <c r="G2168" s="239" t="s">
        <v>511</v>
      </c>
      <c r="H2168" s="239" t="s">
        <v>927</v>
      </c>
      <c r="I2168" s="239" t="s">
        <v>946</v>
      </c>
      <c r="J2168" s="239" t="s">
        <v>953</v>
      </c>
      <c r="K2168" s="241">
        <f t="shared" si="33"/>
        <v>11.225806451612904</v>
      </c>
      <c r="L2168" s="242">
        <v>45883</v>
      </c>
    </row>
    <row r="2169" spans="2:12" x14ac:dyDescent="0.3">
      <c r="B2169" s="238" t="s">
        <v>443</v>
      </c>
      <c r="C2169" s="239" t="s">
        <v>510</v>
      </c>
      <c r="D2169" s="239">
        <v>15000399</v>
      </c>
      <c r="E2169" s="239" t="s">
        <v>415</v>
      </c>
      <c r="F2169" s="240">
        <v>1800</v>
      </c>
      <c r="G2169" s="239" t="s">
        <v>511</v>
      </c>
      <c r="H2169" s="239" t="s">
        <v>927</v>
      </c>
      <c r="I2169" s="239" t="s">
        <v>946</v>
      </c>
      <c r="J2169" s="239" t="s">
        <v>954</v>
      </c>
      <c r="K2169" s="241">
        <f t="shared" si="33"/>
        <v>10.838709677419354</v>
      </c>
      <c r="L2169" s="242">
        <v>45871</v>
      </c>
    </row>
    <row r="2170" spans="2:12" x14ac:dyDescent="0.3">
      <c r="B2170" s="238" t="s">
        <v>443</v>
      </c>
      <c r="C2170" s="239" t="s">
        <v>510</v>
      </c>
      <c r="D2170" s="239">
        <v>15000418</v>
      </c>
      <c r="E2170" s="239" t="s">
        <v>955</v>
      </c>
      <c r="F2170" s="240">
        <v>1176</v>
      </c>
      <c r="G2170" s="239" t="s">
        <v>511</v>
      </c>
      <c r="H2170" s="239" t="s">
        <v>927</v>
      </c>
      <c r="I2170" s="239" t="s">
        <v>946</v>
      </c>
      <c r="J2170" s="239" t="s">
        <v>956</v>
      </c>
      <c r="K2170" s="241">
        <f t="shared" si="33"/>
        <v>10.806451612903226</v>
      </c>
      <c r="L2170" s="242">
        <v>45870</v>
      </c>
    </row>
    <row r="2171" spans="2:12" x14ac:dyDescent="0.3">
      <c r="B2171" s="238" t="s">
        <v>443</v>
      </c>
      <c r="C2171" s="239" t="s">
        <v>510</v>
      </c>
      <c r="D2171" s="239">
        <v>15000399</v>
      </c>
      <c r="E2171" s="239" t="s">
        <v>415</v>
      </c>
      <c r="F2171" s="240">
        <v>1800</v>
      </c>
      <c r="G2171" s="239" t="s">
        <v>511</v>
      </c>
      <c r="H2171" s="239" t="s">
        <v>927</v>
      </c>
      <c r="I2171" s="239" t="s">
        <v>946</v>
      </c>
      <c r="J2171" s="239" t="s">
        <v>947</v>
      </c>
      <c r="K2171" s="241">
        <f t="shared" si="33"/>
        <v>10.806451612903226</v>
      </c>
      <c r="L2171" s="242">
        <v>45870</v>
      </c>
    </row>
    <row r="2172" spans="2:12" x14ac:dyDescent="0.3">
      <c r="B2172" s="238" t="s">
        <v>443</v>
      </c>
      <c r="C2172" s="239" t="s">
        <v>510</v>
      </c>
      <c r="D2172" s="239">
        <v>15000416</v>
      </c>
      <c r="E2172" s="239" t="s">
        <v>489</v>
      </c>
      <c r="F2172" s="240">
        <v>1800</v>
      </c>
      <c r="G2172" s="239" t="s">
        <v>511</v>
      </c>
      <c r="H2172" s="239" t="s">
        <v>927</v>
      </c>
      <c r="I2172" s="239" t="s">
        <v>946</v>
      </c>
      <c r="J2172" s="239" t="s">
        <v>953</v>
      </c>
      <c r="K2172" s="241">
        <f t="shared" si="33"/>
        <v>11.225806451612904</v>
      </c>
      <c r="L2172" s="242">
        <v>45883</v>
      </c>
    </row>
    <row r="2173" spans="2:12" x14ac:dyDescent="0.3">
      <c r="B2173" s="238" t="s">
        <v>443</v>
      </c>
      <c r="C2173" s="239" t="s">
        <v>510</v>
      </c>
      <c r="D2173" s="239">
        <v>15000399</v>
      </c>
      <c r="E2173" s="239" t="s">
        <v>415</v>
      </c>
      <c r="F2173" s="240">
        <v>1150</v>
      </c>
      <c r="G2173" s="239" t="s">
        <v>511</v>
      </c>
      <c r="H2173" s="239" t="s">
        <v>927</v>
      </c>
      <c r="I2173" s="239" t="s">
        <v>946</v>
      </c>
      <c r="J2173" s="239" t="s">
        <v>947</v>
      </c>
      <c r="K2173" s="241">
        <f t="shared" si="33"/>
        <v>10.806451612903226</v>
      </c>
      <c r="L2173" s="242">
        <v>45870</v>
      </c>
    </row>
    <row r="2174" spans="2:12" x14ac:dyDescent="0.3">
      <c r="B2174" s="238" t="s">
        <v>443</v>
      </c>
      <c r="C2174" s="239" t="s">
        <v>510</v>
      </c>
      <c r="D2174" s="239">
        <v>15000401</v>
      </c>
      <c r="E2174" s="239" t="s">
        <v>417</v>
      </c>
      <c r="F2174" s="240">
        <v>100</v>
      </c>
      <c r="G2174" s="239" t="s">
        <v>511</v>
      </c>
      <c r="H2174" s="239" t="s">
        <v>927</v>
      </c>
      <c r="I2174" s="239" t="s">
        <v>946</v>
      </c>
      <c r="J2174" s="239" t="s">
        <v>957</v>
      </c>
      <c r="K2174" s="241">
        <f t="shared" si="33"/>
        <v>8.806451612903226</v>
      </c>
      <c r="L2174" s="242">
        <v>45808</v>
      </c>
    </row>
    <row r="2175" spans="2:12" x14ac:dyDescent="0.3">
      <c r="B2175" s="238" t="s">
        <v>443</v>
      </c>
      <c r="C2175" s="239" t="s">
        <v>510</v>
      </c>
      <c r="D2175" s="239">
        <v>15000418</v>
      </c>
      <c r="E2175" s="239" t="s">
        <v>955</v>
      </c>
      <c r="F2175" s="240">
        <v>1008</v>
      </c>
      <c r="G2175" s="239" t="s">
        <v>511</v>
      </c>
      <c r="H2175" s="239" t="s">
        <v>927</v>
      </c>
      <c r="I2175" s="239" t="s">
        <v>946</v>
      </c>
      <c r="J2175" s="239" t="s">
        <v>956</v>
      </c>
      <c r="K2175" s="241">
        <f t="shared" si="33"/>
        <v>10.806451612903226</v>
      </c>
      <c r="L2175" s="242">
        <v>45870</v>
      </c>
    </row>
    <row r="2176" spans="2:12" x14ac:dyDescent="0.3">
      <c r="B2176" s="238" t="s">
        <v>443</v>
      </c>
      <c r="C2176" s="239" t="s">
        <v>510</v>
      </c>
      <c r="D2176" s="239">
        <v>15000418</v>
      </c>
      <c r="E2176" s="239" t="s">
        <v>955</v>
      </c>
      <c r="F2176" s="240">
        <v>1176</v>
      </c>
      <c r="G2176" s="239" t="s">
        <v>511</v>
      </c>
      <c r="H2176" s="239" t="s">
        <v>927</v>
      </c>
      <c r="I2176" s="239" t="s">
        <v>946</v>
      </c>
      <c r="J2176" s="239" t="s">
        <v>956</v>
      </c>
      <c r="K2176" s="241">
        <f t="shared" si="33"/>
        <v>10.806451612903226</v>
      </c>
      <c r="L2176" s="242">
        <v>45870</v>
      </c>
    </row>
    <row r="2177" spans="2:12" x14ac:dyDescent="0.3">
      <c r="B2177" s="238" t="s">
        <v>443</v>
      </c>
      <c r="C2177" s="239" t="s">
        <v>510</v>
      </c>
      <c r="D2177" s="239">
        <v>15000416</v>
      </c>
      <c r="E2177" s="239" t="s">
        <v>489</v>
      </c>
      <c r="F2177" s="240">
        <v>1800</v>
      </c>
      <c r="G2177" s="239" t="s">
        <v>511</v>
      </c>
      <c r="H2177" s="239" t="s">
        <v>927</v>
      </c>
      <c r="I2177" s="239" t="s">
        <v>946</v>
      </c>
      <c r="J2177" s="239" t="s">
        <v>952</v>
      </c>
      <c r="K2177" s="241">
        <f t="shared" si="33"/>
        <v>11.225806451612904</v>
      </c>
      <c r="L2177" s="242">
        <v>45883</v>
      </c>
    </row>
    <row r="2178" spans="2:12" x14ac:dyDescent="0.3">
      <c r="B2178" s="238" t="s">
        <v>443</v>
      </c>
      <c r="C2178" s="239" t="s">
        <v>510</v>
      </c>
      <c r="D2178" s="239">
        <v>15000416</v>
      </c>
      <c r="E2178" s="239" t="s">
        <v>489</v>
      </c>
      <c r="F2178" s="240">
        <v>1800</v>
      </c>
      <c r="G2178" s="239" t="s">
        <v>511</v>
      </c>
      <c r="H2178" s="239" t="s">
        <v>927</v>
      </c>
      <c r="I2178" s="239" t="s">
        <v>946</v>
      </c>
      <c r="J2178" s="239" t="s">
        <v>953</v>
      </c>
      <c r="K2178" s="241">
        <f t="shared" si="33"/>
        <v>11.225806451612904</v>
      </c>
      <c r="L2178" s="242">
        <v>45883</v>
      </c>
    </row>
    <row r="2179" spans="2:12" x14ac:dyDescent="0.3">
      <c r="B2179" s="238" t="s">
        <v>443</v>
      </c>
      <c r="C2179" s="239" t="s">
        <v>510</v>
      </c>
      <c r="D2179" s="239">
        <v>15000401</v>
      </c>
      <c r="E2179" s="239" t="s">
        <v>417</v>
      </c>
      <c r="F2179" s="240">
        <v>100</v>
      </c>
      <c r="G2179" s="239" t="s">
        <v>511</v>
      </c>
      <c r="H2179" s="239" t="s">
        <v>927</v>
      </c>
      <c r="I2179" s="239" t="s">
        <v>946</v>
      </c>
      <c r="J2179" s="239" t="s">
        <v>958</v>
      </c>
      <c r="K2179" s="241">
        <f t="shared" si="33"/>
        <v>11.741935483870968</v>
      </c>
      <c r="L2179" s="242">
        <v>45899</v>
      </c>
    </row>
    <row r="2180" spans="2:12" x14ac:dyDescent="0.3">
      <c r="B2180" s="238" t="s">
        <v>443</v>
      </c>
      <c r="C2180" s="239" t="s">
        <v>510</v>
      </c>
      <c r="D2180" s="239">
        <v>15000417</v>
      </c>
      <c r="E2180" s="239" t="s">
        <v>488</v>
      </c>
      <c r="F2180" s="240">
        <v>1350</v>
      </c>
      <c r="G2180" s="239" t="s">
        <v>511</v>
      </c>
      <c r="H2180" s="239" t="s">
        <v>927</v>
      </c>
      <c r="I2180" s="239" t="s">
        <v>946</v>
      </c>
      <c r="J2180" s="239" t="s">
        <v>959</v>
      </c>
      <c r="K2180" s="241">
        <f t="shared" ref="K2180:K2243" si="34">(L2180-$L$1)/31</f>
        <v>9.935483870967742</v>
      </c>
      <c r="L2180" s="242">
        <v>45843</v>
      </c>
    </row>
    <row r="2181" spans="2:12" x14ac:dyDescent="0.3">
      <c r="B2181" s="238" t="s">
        <v>443</v>
      </c>
      <c r="C2181" s="239" t="s">
        <v>510</v>
      </c>
      <c r="D2181" s="239">
        <v>15000416</v>
      </c>
      <c r="E2181" s="239" t="s">
        <v>489</v>
      </c>
      <c r="F2181" s="240">
        <v>1800</v>
      </c>
      <c r="G2181" s="239" t="s">
        <v>511</v>
      </c>
      <c r="H2181" s="239" t="s">
        <v>927</v>
      </c>
      <c r="I2181" s="239" t="s">
        <v>946</v>
      </c>
      <c r="J2181" s="239" t="s">
        <v>952</v>
      </c>
      <c r="K2181" s="241">
        <f t="shared" si="34"/>
        <v>11.225806451612904</v>
      </c>
      <c r="L2181" s="242">
        <v>45883</v>
      </c>
    </row>
    <row r="2182" spans="2:12" x14ac:dyDescent="0.3">
      <c r="B2182" s="238" t="s">
        <v>443</v>
      </c>
      <c r="C2182" s="239" t="s">
        <v>510</v>
      </c>
      <c r="D2182" s="239">
        <v>15000401</v>
      </c>
      <c r="E2182" s="239" t="s">
        <v>417</v>
      </c>
      <c r="F2182" s="240">
        <v>100</v>
      </c>
      <c r="G2182" s="239" t="s">
        <v>511</v>
      </c>
      <c r="H2182" s="239" t="s">
        <v>927</v>
      </c>
      <c r="I2182" s="239" t="s">
        <v>946</v>
      </c>
      <c r="J2182" s="239" t="s">
        <v>957</v>
      </c>
      <c r="K2182" s="241">
        <f t="shared" si="34"/>
        <v>8.806451612903226</v>
      </c>
      <c r="L2182" s="242">
        <v>45808</v>
      </c>
    </row>
    <row r="2183" spans="2:12" x14ac:dyDescent="0.3">
      <c r="B2183" s="238" t="s">
        <v>443</v>
      </c>
      <c r="C2183" s="239" t="s">
        <v>510</v>
      </c>
      <c r="D2183" s="239">
        <v>15000416</v>
      </c>
      <c r="E2183" s="239" t="s">
        <v>489</v>
      </c>
      <c r="F2183" s="240">
        <v>1800</v>
      </c>
      <c r="G2183" s="239" t="s">
        <v>511</v>
      </c>
      <c r="H2183" s="239" t="s">
        <v>927</v>
      </c>
      <c r="I2183" s="239" t="s">
        <v>946</v>
      </c>
      <c r="J2183" s="239" t="s">
        <v>953</v>
      </c>
      <c r="K2183" s="241">
        <f t="shared" si="34"/>
        <v>11.225806451612904</v>
      </c>
      <c r="L2183" s="242">
        <v>45883</v>
      </c>
    </row>
    <row r="2184" spans="2:12" x14ac:dyDescent="0.3">
      <c r="B2184" s="238" t="s">
        <v>443</v>
      </c>
      <c r="C2184" s="239" t="s">
        <v>510</v>
      </c>
      <c r="D2184" s="239">
        <v>15000433</v>
      </c>
      <c r="E2184" s="239" t="s">
        <v>881</v>
      </c>
      <c r="F2184" s="240">
        <v>1800</v>
      </c>
      <c r="G2184" s="239" t="s">
        <v>511</v>
      </c>
      <c r="H2184" s="239" t="s">
        <v>927</v>
      </c>
      <c r="I2184" s="239" t="s">
        <v>946</v>
      </c>
      <c r="J2184" s="239" t="s">
        <v>960</v>
      </c>
      <c r="K2184" s="241">
        <f t="shared" si="34"/>
        <v>11.903225806451612</v>
      </c>
      <c r="L2184" s="242">
        <v>45904</v>
      </c>
    </row>
    <row r="2185" spans="2:12" x14ac:dyDescent="0.3">
      <c r="B2185" s="238" t="s">
        <v>443</v>
      </c>
      <c r="C2185" s="239" t="s">
        <v>510</v>
      </c>
      <c r="D2185" s="239">
        <v>15000399</v>
      </c>
      <c r="E2185" s="239" t="s">
        <v>415</v>
      </c>
      <c r="F2185" s="240">
        <v>1800</v>
      </c>
      <c r="G2185" s="239" t="s">
        <v>511</v>
      </c>
      <c r="H2185" s="239" t="s">
        <v>927</v>
      </c>
      <c r="I2185" s="239" t="s">
        <v>946</v>
      </c>
      <c r="J2185" s="239" t="s">
        <v>954</v>
      </c>
      <c r="K2185" s="241">
        <f t="shared" si="34"/>
        <v>10.838709677419354</v>
      </c>
      <c r="L2185" s="242">
        <v>45871</v>
      </c>
    </row>
    <row r="2186" spans="2:12" x14ac:dyDescent="0.3">
      <c r="B2186" s="238" t="s">
        <v>443</v>
      </c>
      <c r="C2186" s="239" t="s">
        <v>510</v>
      </c>
      <c r="D2186" s="239">
        <v>15000416</v>
      </c>
      <c r="E2186" s="239" t="s">
        <v>489</v>
      </c>
      <c r="F2186" s="240">
        <v>1800</v>
      </c>
      <c r="G2186" s="239" t="s">
        <v>511</v>
      </c>
      <c r="H2186" s="239" t="s">
        <v>927</v>
      </c>
      <c r="I2186" s="239" t="s">
        <v>946</v>
      </c>
      <c r="J2186" s="239" t="s">
        <v>952</v>
      </c>
      <c r="K2186" s="241">
        <f t="shared" si="34"/>
        <v>11.225806451612904</v>
      </c>
      <c r="L2186" s="242">
        <v>45883</v>
      </c>
    </row>
    <row r="2187" spans="2:12" x14ac:dyDescent="0.3">
      <c r="B2187" s="238" t="s">
        <v>443</v>
      </c>
      <c r="C2187" s="239" t="s">
        <v>510</v>
      </c>
      <c r="D2187" s="239">
        <v>15000416</v>
      </c>
      <c r="E2187" s="239" t="s">
        <v>489</v>
      </c>
      <c r="F2187" s="240">
        <v>1800</v>
      </c>
      <c r="G2187" s="239" t="s">
        <v>511</v>
      </c>
      <c r="H2187" s="239" t="s">
        <v>927</v>
      </c>
      <c r="I2187" s="239" t="s">
        <v>946</v>
      </c>
      <c r="J2187" s="239" t="s">
        <v>952</v>
      </c>
      <c r="K2187" s="241">
        <f t="shared" si="34"/>
        <v>11.225806451612904</v>
      </c>
      <c r="L2187" s="242">
        <v>45883</v>
      </c>
    </row>
    <row r="2188" spans="2:12" x14ac:dyDescent="0.3">
      <c r="B2188" s="238" t="s">
        <v>443</v>
      </c>
      <c r="C2188" s="239" t="s">
        <v>510</v>
      </c>
      <c r="D2188" s="239">
        <v>15000418</v>
      </c>
      <c r="E2188" s="239" t="s">
        <v>955</v>
      </c>
      <c r="F2188" s="240">
        <v>336</v>
      </c>
      <c r="G2188" s="239" t="s">
        <v>511</v>
      </c>
      <c r="H2188" s="239" t="s">
        <v>927</v>
      </c>
      <c r="I2188" s="239" t="s">
        <v>946</v>
      </c>
      <c r="J2188" s="239" t="s">
        <v>961</v>
      </c>
      <c r="K2188" s="241">
        <f t="shared" si="34"/>
        <v>8.935483870967742</v>
      </c>
      <c r="L2188" s="242">
        <v>45812</v>
      </c>
    </row>
    <row r="2189" spans="2:12" x14ac:dyDescent="0.3">
      <c r="B2189" s="238" t="s">
        <v>443</v>
      </c>
      <c r="C2189" s="239" t="s">
        <v>510</v>
      </c>
      <c r="D2189" s="239">
        <v>15000399</v>
      </c>
      <c r="E2189" s="239" t="s">
        <v>415</v>
      </c>
      <c r="F2189" s="240">
        <v>1800</v>
      </c>
      <c r="G2189" s="239" t="s">
        <v>511</v>
      </c>
      <c r="H2189" s="239" t="s">
        <v>927</v>
      </c>
      <c r="I2189" s="239" t="s">
        <v>946</v>
      </c>
      <c r="J2189" s="239" t="s">
        <v>954</v>
      </c>
      <c r="K2189" s="241">
        <f t="shared" si="34"/>
        <v>10.838709677419354</v>
      </c>
      <c r="L2189" s="242">
        <v>45871</v>
      </c>
    </row>
    <row r="2190" spans="2:12" x14ac:dyDescent="0.3">
      <c r="B2190" s="238" t="s">
        <v>443</v>
      </c>
      <c r="C2190" s="239" t="s">
        <v>510</v>
      </c>
      <c r="D2190" s="239">
        <v>15000401</v>
      </c>
      <c r="E2190" s="239" t="s">
        <v>417</v>
      </c>
      <c r="F2190" s="240">
        <v>6000</v>
      </c>
      <c r="G2190" s="239" t="s">
        <v>511</v>
      </c>
      <c r="H2190" s="239" t="s">
        <v>927</v>
      </c>
      <c r="I2190" s="239" t="s">
        <v>946</v>
      </c>
      <c r="J2190" s="239" t="s">
        <v>958</v>
      </c>
      <c r="K2190" s="241">
        <f t="shared" si="34"/>
        <v>11.225806451612904</v>
      </c>
      <c r="L2190" s="242">
        <v>45883</v>
      </c>
    </row>
    <row r="2191" spans="2:12" x14ac:dyDescent="0.3">
      <c r="B2191" s="238" t="s">
        <v>443</v>
      </c>
      <c r="C2191" s="239" t="s">
        <v>510</v>
      </c>
      <c r="D2191" s="239">
        <v>15000382</v>
      </c>
      <c r="E2191" s="239" t="s">
        <v>414</v>
      </c>
      <c r="F2191" s="240">
        <v>100</v>
      </c>
      <c r="G2191" s="239" t="s">
        <v>511</v>
      </c>
      <c r="H2191" s="239" t="s">
        <v>927</v>
      </c>
      <c r="I2191" s="239" t="s">
        <v>946</v>
      </c>
      <c r="J2191" s="239" t="s">
        <v>962</v>
      </c>
      <c r="K2191" s="241">
        <f t="shared" si="34"/>
        <v>11.870967741935484</v>
      </c>
      <c r="L2191" s="242">
        <v>45903</v>
      </c>
    </row>
    <row r="2192" spans="2:12" x14ac:dyDescent="0.3">
      <c r="B2192" s="238" t="s">
        <v>443</v>
      </c>
      <c r="C2192" s="239" t="s">
        <v>510</v>
      </c>
      <c r="D2192" s="239">
        <v>15000418</v>
      </c>
      <c r="E2192" s="239" t="s">
        <v>955</v>
      </c>
      <c r="F2192" s="240">
        <v>1176</v>
      </c>
      <c r="G2192" s="239" t="s">
        <v>511</v>
      </c>
      <c r="H2192" s="239" t="s">
        <v>927</v>
      </c>
      <c r="I2192" s="239" t="s">
        <v>946</v>
      </c>
      <c r="J2192" s="239" t="s">
        <v>963</v>
      </c>
      <c r="K2192" s="241">
        <f t="shared" si="34"/>
        <v>10.806451612903226</v>
      </c>
      <c r="L2192" s="242">
        <v>45870</v>
      </c>
    </row>
    <row r="2193" spans="2:12" x14ac:dyDescent="0.3">
      <c r="B2193" s="238" t="s">
        <v>443</v>
      </c>
      <c r="C2193" s="239" t="s">
        <v>510</v>
      </c>
      <c r="D2193" s="239">
        <v>15000418</v>
      </c>
      <c r="E2193" s="239" t="s">
        <v>955</v>
      </c>
      <c r="F2193" s="240">
        <v>1176</v>
      </c>
      <c r="G2193" s="239" t="s">
        <v>511</v>
      </c>
      <c r="H2193" s="239" t="s">
        <v>927</v>
      </c>
      <c r="I2193" s="239" t="s">
        <v>946</v>
      </c>
      <c r="J2193" s="239" t="s">
        <v>963</v>
      </c>
      <c r="K2193" s="241">
        <f t="shared" si="34"/>
        <v>10.806451612903226</v>
      </c>
      <c r="L2193" s="242">
        <v>45870</v>
      </c>
    </row>
    <row r="2194" spans="2:12" x14ac:dyDescent="0.3">
      <c r="B2194" s="238" t="s">
        <v>443</v>
      </c>
      <c r="C2194" s="239" t="s">
        <v>510</v>
      </c>
      <c r="D2194" s="239">
        <v>15000400</v>
      </c>
      <c r="E2194" s="239" t="s">
        <v>964</v>
      </c>
      <c r="F2194" s="240">
        <v>120</v>
      </c>
      <c r="G2194" s="239" t="s">
        <v>511</v>
      </c>
      <c r="H2194" s="239" t="s">
        <v>927</v>
      </c>
      <c r="I2194" s="239" t="s">
        <v>946</v>
      </c>
      <c r="J2194" s="239" t="s">
        <v>965</v>
      </c>
      <c r="K2194" s="241">
        <f t="shared" si="34"/>
        <v>10.419354838709678</v>
      </c>
      <c r="L2194" s="242">
        <v>45858</v>
      </c>
    </row>
    <row r="2195" spans="2:12" x14ac:dyDescent="0.3">
      <c r="B2195" s="238" t="s">
        <v>443</v>
      </c>
      <c r="C2195" s="239" t="s">
        <v>510</v>
      </c>
      <c r="D2195" s="239">
        <v>15000417</v>
      </c>
      <c r="E2195" s="239" t="s">
        <v>488</v>
      </c>
      <c r="F2195" s="240">
        <v>1800</v>
      </c>
      <c r="G2195" s="239" t="s">
        <v>511</v>
      </c>
      <c r="H2195" s="239" t="s">
        <v>927</v>
      </c>
      <c r="I2195" s="239" t="s">
        <v>946</v>
      </c>
      <c r="J2195" s="239" t="s">
        <v>959</v>
      </c>
      <c r="K2195" s="241">
        <f t="shared" si="34"/>
        <v>9.935483870967742</v>
      </c>
      <c r="L2195" s="242">
        <v>45843</v>
      </c>
    </row>
    <row r="2196" spans="2:12" x14ac:dyDescent="0.3">
      <c r="B2196" s="238" t="s">
        <v>443</v>
      </c>
      <c r="C2196" s="239" t="s">
        <v>510</v>
      </c>
      <c r="D2196" s="239">
        <v>15000399</v>
      </c>
      <c r="E2196" s="239" t="s">
        <v>415</v>
      </c>
      <c r="F2196" s="240">
        <v>900</v>
      </c>
      <c r="G2196" s="239" t="s">
        <v>511</v>
      </c>
      <c r="H2196" s="239" t="s">
        <v>927</v>
      </c>
      <c r="I2196" s="239" t="s">
        <v>946</v>
      </c>
      <c r="J2196" s="239" t="s">
        <v>954</v>
      </c>
      <c r="K2196" s="241">
        <f t="shared" si="34"/>
        <v>10.838709677419354</v>
      </c>
      <c r="L2196" s="242">
        <v>45871</v>
      </c>
    </row>
    <row r="2197" spans="2:12" x14ac:dyDescent="0.3">
      <c r="B2197" s="238" t="s">
        <v>443</v>
      </c>
      <c r="C2197" s="239" t="s">
        <v>510</v>
      </c>
      <c r="D2197" s="239">
        <v>15000418</v>
      </c>
      <c r="E2197" s="239" t="s">
        <v>955</v>
      </c>
      <c r="F2197" s="240">
        <v>1128</v>
      </c>
      <c r="G2197" s="239" t="s">
        <v>511</v>
      </c>
      <c r="H2197" s="239" t="s">
        <v>927</v>
      </c>
      <c r="I2197" s="239" t="s">
        <v>946</v>
      </c>
      <c r="J2197" s="239" t="s">
        <v>963</v>
      </c>
      <c r="K2197" s="241">
        <f t="shared" si="34"/>
        <v>10.806451612903226</v>
      </c>
      <c r="L2197" s="242">
        <v>45870</v>
      </c>
    </row>
    <row r="2198" spans="2:12" x14ac:dyDescent="0.3">
      <c r="B2198" s="238" t="s">
        <v>443</v>
      </c>
      <c r="C2198" s="239" t="s">
        <v>510</v>
      </c>
      <c r="D2198" s="239">
        <v>15000400</v>
      </c>
      <c r="E2198" s="239" t="s">
        <v>964</v>
      </c>
      <c r="F2198" s="240">
        <v>48</v>
      </c>
      <c r="G2198" s="239" t="s">
        <v>511</v>
      </c>
      <c r="H2198" s="239" t="s">
        <v>927</v>
      </c>
      <c r="I2198" s="239" t="s">
        <v>946</v>
      </c>
      <c r="J2198" s="239" t="s">
        <v>965</v>
      </c>
      <c r="K2198" s="241">
        <f t="shared" si="34"/>
        <v>10.419354838709678</v>
      </c>
      <c r="L2198" s="242">
        <v>45858</v>
      </c>
    </row>
    <row r="2199" spans="2:12" x14ac:dyDescent="0.3">
      <c r="B2199" s="238" t="s">
        <v>443</v>
      </c>
      <c r="C2199" s="239" t="s">
        <v>510</v>
      </c>
      <c r="D2199" s="239">
        <v>15000418</v>
      </c>
      <c r="E2199" s="239" t="s">
        <v>955</v>
      </c>
      <c r="F2199" s="240">
        <v>1176</v>
      </c>
      <c r="G2199" s="239" t="s">
        <v>511</v>
      </c>
      <c r="H2199" s="239" t="s">
        <v>927</v>
      </c>
      <c r="I2199" s="239" t="s">
        <v>946</v>
      </c>
      <c r="J2199" s="239" t="s">
        <v>966</v>
      </c>
      <c r="K2199" s="241">
        <f t="shared" si="34"/>
        <v>10.806451612903226</v>
      </c>
      <c r="L2199" s="242">
        <v>45870</v>
      </c>
    </row>
    <row r="2200" spans="2:12" x14ac:dyDescent="0.3">
      <c r="B2200" s="238" t="s">
        <v>443</v>
      </c>
      <c r="C2200" s="239" t="s">
        <v>510</v>
      </c>
      <c r="D2200" s="239">
        <v>15000418</v>
      </c>
      <c r="E2200" s="239" t="s">
        <v>955</v>
      </c>
      <c r="F2200" s="240">
        <v>1176</v>
      </c>
      <c r="G2200" s="239" t="s">
        <v>511</v>
      </c>
      <c r="H2200" s="239" t="s">
        <v>927</v>
      </c>
      <c r="I2200" s="239" t="s">
        <v>946</v>
      </c>
      <c r="J2200" s="239" t="s">
        <v>966</v>
      </c>
      <c r="K2200" s="241">
        <f t="shared" si="34"/>
        <v>10.806451612903226</v>
      </c>
      <c r="L2200" s="242">
        <v>45870</v>
      </c>
    </row>
    <row r="2201" spans="2:12" x14ac:dyDescent="0.3">
      <c r="B2201" s="238" t="s">
        <v>443</v>
      </c>
      <c r="C2201" s="239" t="s">
        <v>510</v>
      </c>
      <c r="D2201" s="239">
        <v>15000399</v>
      </c>
      <c r="E2201" s="239" t="s">
        <v>415</v>
      </c>
      <c r="F2201" s="240">
        <v>100</v>
      </c>
      <c r="G2201" s="239" t="s">
        <v>511</v>
      </c>
      <c r="H2201" s="239" t="s">
        <v>927</v>
      </c>
      <c r="I2201" s="239" t="s">
        <v>946</v>
      </c>
      <c r="J2201" s="239" t="s">
        <v>947</v>
      </c>
      <c r="K2201" s="241">
        <f t="shared" si="34"/>
        <v>10.806451612903226</v>
      </c>
      <c r="L2201" s="242">
        <v>45870</v>
      </c>
    </row>
    <row r="2202" spans="2:12" x14ac:dyDescent="0.3">
      <c r="B2202" s="238" t="s">
        <v>443</v>
      </c>
      <c r="C2202" s="239" t="s">
        <v>510</v>
      </c>
      <c r="D2202" s="239">
        <v>15000433</v>
      </c>
      <c r="E2202" s="239" t="s">
        <v>881</v>
      </c>
      <c r="F2202" s="240">
        <v>1750</v>
      </c>
      <c r="G2202" s="239" t="s">
        <v>511</v>
      </c>
      <c r="H2202" s="239" t="s">
        <v>927</v>
      </c>
      <c r="I2202" s="239" t="s">
        <v>946</v>
      </c>
      <c r="J2202" s="239" t="s">
        <v>960</v>
      </c>
      <c r="K2202" s="241">
        <f t="shared" si="34"/>
        <v>11.903225806451612</v>
      </c>
      <c r="L2202" s="242">
        <v>45904</v>
      </c>
    </row>
    <row r="2203" spans="2:12" x14ac:dyDescent="0.3">
      <c r="B2203" s="238" t="s">
        <v>443</v>
      </c>
      <c r="C2203" s="239" t="s">
        <v>510</v>
      </c>
      <c r="D2203" s="239">
        <v>15000417</v>
      </c>
      <c r="E2203" s="239" t="s">
        <v>488</v>
      </c>
      <c r="F2203" s="240">
        <v>1100</v>
      </c>
      <c r="G2203" s="239" t="s">
        <v>511</v>
      </c>
      <c r="H2203" s="239" t="s">
        <v>927</v>
      </c>
      <c r="I2203" s="239" t="s">
        <v>946</v>
      </c>
      <c r="J2203" s="239" t="s">
        <v>959</v>
      </c>
      <c r="K2203" s="241">
        <f t="shared" si="34"/>
        <v>9.935483870967742</v>
      </c>
      <c r="L2203" s="242">
        <v>45843</v>
      </c>
    </row>
    <row r="2204" spans="2:12" x14ac:dyDescent="0.3">
      <c r="B2204" s="238" t="s">
        <v>443</v>
      </c>
      <c r="C2204" s="239" t="s">
        <v>510</v>
      </c>
      <c r="D2204" s="239">
        <v>15000433</v>
      </c>
      <c r="E2204" s="239" t="s">
        <v>881</v>
      </c>
      <c r="F2204" s="240">
        <v>1800</v>
      </c>
      <c r="G2204" s="239" t="s">
        <v>511</v>
      </c>
      <c r="H2204" s="239" t="s">
        <v>927</v>
      </c>
      <c r="I2204" s="239" t="s">
        <v>946</v>
      </c>
      <c r="J2204" s="239" t="s">
        <v>882</v>
      </c>
      <c r="K2204" s="241">
        <f t="shared" si="34"/>
        <v>11.903225806451612</v>
      </c>
      <c r="L2204" s="242">
        <v>45904</v>
      </c>
    </row>
    <row r="2205" spans="2:12" x14ac:dyDescent="0.3">
      <c r="B2205" s="238" t="s">
        <v>443</v>
      </c>
      <c r="C2205" s="239" t="s">
        <v>510</v>
      </c>
      <c r="D2205" s="239">
        <v>15000401</v>
      </c>
      <c r="E2205" s="239" t="s">
        <v>417</v>
      </c>
      <c r="F2205" s="240">
        <v>1900</v>
      </c>
      <c r="G2205" s="239" t="s">
        <v>511</v>
      </c>
      <c r="H2205" s="239" t="s">
        <v>927</v>
      </c>
      <c r="I2205" s="239" t="s">
        <v>946</v>
      </c>
      <c r="J2205" s="239" t="s">
        <v>957</v>
      </c>
      <c r="K2205" s="241">
        <f t="shared" si="34"/>
        <v>8.806451612903226</v>
      </c>
      <c r="L2205" s="242">
        <v>45808</v>
      </c>
    </row>
    <row r="2206" spans="2:12" x14ac:dyDescent="0.3">
      <c r="B2206" s="238" t="s">
        <v>443</v>
      </c>
      <c r="C2206" s="239" t="s">
        <v>510</v>
      </c>
      <c r="D2206" s="239">
        <v>15000433</v>
      </c>
      <c r="E2206" s="239" t="s">
        <v>881</v>
      </c>
      <c r="F2206" s="240">
        <v>1800</v>
      </c>
      <c r="G2206" s="239" t="s">
        <v>511</v>
      </c>
      <c r="H2206" s="239" t="s">
        <v>927</v>
      </c>
      <c r="I2206" s="239" t="s">
        <v>946</v>
      </c>
      <c r="J2206" s="239" t="s">
        <v>882</v>
      </c>
      <c r="K2206" s="241">
        <f t="shared" si="34"/>
        <v>11.903225806451612</v>
      </c>
      <c r="L2206" s="242">
        <v>45904</v>
      </c>
    </row>
    <row r="2207" spans="2:12" x14ac:dyDescent="0.3">
      <c r="B2207" s="238" t="s">
        <v>443</v>
      </c>
      <c r="C2207" s="239" t="s">
        <v>510</v>
      </c>
      <c r="D2207" s="239">
        <v>15000418</v>
      </c>
      <c r="E2207" s="239" t="s">
        <v>955</v>
      </c>
      <c r="F2207" s="240">
        <v>1176</v>
      </c>
      <c r="G2207" s="239" t="s">
        <v>511</v>
      </c>
      <c r="H2207" s="239" t="s">
        <v>927</v>
      </c>
      <c r="I2207" s="239" t="s">
        <v>946</v>
      </c>
      <c r="J2207" s="239" t="s">
        <v>961</v>
      </c>
      <c r="K2207" s="241">
        <f t="shared" si="34"/>
        <v>8.935483870967742</v>
      </c>
      <c r="L2207" s="242">
        <v>45812</v>
      </c>
    </row>
    <row r="2208" spans="2:12" x14ac:dyDescent="0.3">
      <c r="B2208" s="238" t="s">
        <v>443</v>
      </c>
      <c r="C2208" s="239" t="s">
        <v>510</v>
      </c>
      <c r="D2208" s="239">
        <v>15000418</v>
      </c>
      <c r="E2208" s="239" t="s">
        <v>955</v>
      </c>
      <c r="F2208" s="240">
        <v>1176</v>
      </c>
      <c r="G2208" s="239" t="s">
        <v>511</v>
      </c>
      <c r="H2208" s="239" t="s">
        <v>927</v>
      </c>
      <c r="I2208" s="239" t="s">
        <v>946</v>
      </c>
      <c r="J2208" s="239" t="s">
        <v>956</v>
      </c>
      <c r="K2208" s="241">
        <f t="shared" si="34"/>
        <v>10.806451612903226</v>
      </c>
      <c r="L2208" s="242">
        <v>45870</v>
      </c>
    </row>
    <row r="2209" spans="2:12" x14ac:dyDescent="0.3">
      <c r="B2209" s="238" t="s">
        <v>443</v>
      </c>
      <c r="C2209" s="239" t="s">
        <v>510</v>
      </c>
      <c r="D2209" s="239">
        <v>15000418</v>
      </c>
      <c r="E2209" s="239" t="s">
        <v>955</v>
      </c>
      <c r="F2209" s="240">
        <v>1176</v>
      </c>
      <c r="G2209" s="239" t="s">
        <v>511</v>
      </c>
      <c r="H2209" s="239" t="s">
        <v>927</v>
      </c>
      <c r="I2209" s="239" t="s">
        <v>946</v>
      </c>
      <c r="J2209" s="239" t="s">
        <v>961</v>
      </c>
      <c r="K2209" s="241">
        <f t="shared" si="34"/>
        <v>8.935483870967742</v>
      </c>
      <c r="L2209" s="242">
        <v>45812</v>
      </c>
    </row>
    <row r="2210" spans="2:12" x14ac:dyDescent="0.3">
      <c r="B2210" s="238" t="s">
        <v>443</v>
      </c>
      <c r="C2210" s="239" t="s">
        <v>510</v>
      </c>
      <c r="D2210" s="239">
        <v>15000418</v>
      </c>
      <c r="E2210" s="239" t="s">
        <v>955</v>
      </c>
      <c r="F2210" s="240">
        <v>1152</v>
      </c>
      <c r="G2210" s="239" t="s">
        <v>511</v>
      </c>
      <c r="H2210" s="239" t="s">
        <v>927</v>
      </c>
      <c r="I2210" s="239" t="s">
        <v>946</v>
      </c>
      <c r="J2210" s="239" t="s">
        <v>961</v>
      </c>
      <c r="K2210" s="241">
        <f t="shared" si="34"/>
        <v>8.935483870967742</v>
      </c>
      <c r="L2210" s="242">
        <v>45812</v>
      </c>
    </row>
    <row r="2211" spans="2:12" x14ac:dyDescent="0.3">
      <c r="B2211" s="238" t="s">
        <v>443</v>
      </c>
      <c r="C2211" s="239" t="s">
        <v>510</v>
      </c>
      <c r="D2211" s="239">
        <v>15000416</v>
      </c>
      <c r="E2211" s="239" t="s">
        <v>489</v>
      </c>
      <c r="F2211" s="240">
        <v>1800</v>
      </c>
      <c r="G2211" s="239" t="s">
        <v>511</v>
      </c>
      <c r="H2211" s="239" t="s">
        <v>927</v>
      </c>
      <c r="I2211" s="239" t="s">
        <v>946</v>
      </c>
      <c r="J2211" s="239" t="s">
        <v>952</v>
      </c>
      <c r="K2211" s="241">
        <f t="shared" si="34"/>
        <v>11.225806451612904</v>
      </c>
      <c r="L2211" s="242">
        <v>45883</v>
      </c>
    </row>
    <row r="2212" spans="2:12" x14ac:dyDescent="0.3">
      <c r="B2212" s="238" t="s">
        <v>443</v>
      </c>
      <c r="C2212" s="239" t="s">
        <v>510</v>
      </c>
      <c r="D2212" s="239">
        <v>15000418</v>
      </c>
      <c r="E2212" s="239" t="s">
        <v>955</v>
      </c>
      <c r="F2212" s="240">
        <v>1176</v>
      </c>
      <c r="G2212" s="239" t="s">
        <v>511</v>
      </c>
      <c r="H2212" s="239" t="s">
        <v>927</v>
      </c>
      <c r="I2212" s="239" t="s">
        <v>946</v>
      </c>
      <c r="J2212" s="239" t="s">
        <v>956</v>
      </c>
      <c r="K2212" s="241">
        <f t="shared" si="34"/>
        <v>10.806451612903226</v>
      </c>
      <c r="L2212" s="242">
        <v>45870</v>
      </c>
    </row>
    <row r="2213" spans="2:12" x14ac:dyDescent="0.3">
      <c r="B2213" s="238" t="s">
        <v>443</v>
      </c>
      <c r="C2213" s="239" t="s">
        <v>510</v>
      </c>
      <c r="D2213" s="239">
        <v>15000418</v>
      </c>
      <c r="E2213" s="239" t="s">
        <v>955</v>
      </c>
      <c r="F2213" s="240">
        <v>1176</v>
      </c>
      <c r="G2213" s="239" t="s">
        <v>511</v>
      </c>
      <c r="H2213" s="239" t="s">
        <v>927</v>
      </c>
      <c r="I2213" s="239" t="s">
        <v>946</v>
      </c>
      <c r="J2213" s="239" t="s">
        <v>967</v>
      </c>
      <c r="K2213" s="241">
        <f t="shared" si="34"/>
        <v>8.935483870967742</v>
      </c>
      <c r="L2213" s="242">
        <v>45812</v>
      </c>
    </row>
    <row r="2214" spans="2:12" x14ac:dyDescent="0.3">
      <c r="B2214" s="238" t="s">
        <v>443</v>
      </c>
      <c r="C2214" s="239" t="s">
        <v>510</v>
      </c>
      <c r="D2214" s="239">
        <v>15000401</v>
      </c>
      <c r="E2214" s="239" t="s">
        <v>417</v>
      </c>
      <c r="F2214" s="240">
        <v>6000</v>
      </c>
      <c r="G2214" s="239" t="s">
        <v>511</v>
      </c>
      <c r="H2214" s="239" t="s">
        <v>927</v>
      </c>
      <c r="I2214" s="239" t="s">
        <v>946</v>
      </c>
      <c r="J2214" s="239" t="s">
        <v>958</v>
      </c>
      <c r="K2214" s="241">
        <f t="shared" si="34"/>
        <v>11.225806451612904</v>
      </c>
      <c r="L2214" s="242">
        <v>45883</v>
      </c>
    </row>
    <row r="2215" spans="2:12" x14ac:dyDescent="0.3">
      <c r="B2215" s="238" t="s">
        <v>443</v>
      </c>
      <c r="C2215" s="239" t="s">
        <v>592</v>
      </c>
      <c r="D2215" s="239">
        <v>15000264</v>
      </c>
      <c r="E2215" s="239" t="s">
        <v>457</v>
      </c>
      <c r="F2215" s="240">
        <v>96</v>
      </c>
      <c r="G2215" s="239" t="s">
        <v>511</v>
      </c>
      <c r="H2215" s="239" t="s">
        <v>927</v>
      </c>
      <c r="I2215" s="239" t="s">
        <v>946</v>
      </c>
      <c r="J2215" s="239" t="s">
        <v>951</v>
      </c>
      <c r="K2215" s="241">
        <f t="shared" si="34"/>
        <v>10.161290322580646</v>
      </c>
      <c r="L2215" s="242">
        <v>45850</v>
      </c>
    </row>
    <row r="2216" spans="2:12" x14ac:dyDescent="0.3">
      <c r="B2216" s="238" t="s">
        <v>443</v>
      </c>
      <c r="C2216" s="239" t="s">
        <v>510</v>
      </c>
      <c r="D2216" s="239">
        <v>15000241</v>
      </c>
      <c r="E2216" s="239" t="s">
        <v>392</v>
      </c>
      <c r="F2216" s="240">
        <v>1250</v>
      </c>
      <c r="G2216" s="239" t="s">
        <v>511</v>
      </c>
      <c r="H2216" s="239" t="s">
        <v>927</v>
      </c>
      <c r="I2216" s="239" t="s">
        <v>946</v>
      </c>
      <c r="J2216" s="239" t="s">
        <v>968</v>
      </c>
      <c r="K2216" s="241">
        <f t="shared" si="34"/>
        <v>10.387096774193548</v>
      </c>
      <c r="L2216" s="242">
        <v>45857</v>
      </c>
    </row>
    <row r="2217" spans="2:12" x14ac:dyDescent="0.3">
      <c r="B2217" s="238" t="s">
        <v>443</v>
      </c>
      <c r="C2217" s="239" t="s">
        <v>510</v>
      </c>
      <c r="D2217" s="239">
        <v>15000416</v>
      </c>
      <c r="E2217" s="239" t="s">
        <v>489</v>
      </c>
      <c r="F2217" s="240">
        <v>1800</v>
      </c>
      <c r="G2217" s="239" t="s">
        <v>511</v>
      </c>
      <c r="H2217" s="239" t="s">
        <v>927</v>
      </c>
      <c r="I2217" s="239" t="s">
        <v>946</v>
      </c>
      <c r="J2217" s="239" t="s">
        <v>953</v>
      </c>
      <c r="K2217" s="241">
        <f t="shared" si="34"/>
        <v>11.225806451612904</v>
      </c>
      <c r="L2217" s="242">
        <v>45883</v>
      </c>
    </row>
    <row r="2218" spans="2:12" x14ac:dyDescent="0.3">
      <c r="B2218" s="238" t="s">
        <v>443</v>
      </c>
      <c r="C2218" s="239" t="s">
        <v>510</v>
      </c>
      <c r="D2218" s="239">
        <v>15000418</v>
      </c>
      <c r="E2218" s="239" t="s">
        <v>955</v>
      </c>
      <c r="F2218" s="240">
        <v>1176</v>
      </c>
      <c r="G2218" s="239" t="s">
        <v>511</v>
      </c>
      <c r="H2218" s="239" t="s">
        <v>927</v>
      </c>
      <c r="I2218" s="239" t="s">
        <v>946</v>
      </c>
      <c r="J2218" s="239" t="s">
        <v>956</v>
      </c>
      <c r="K2218" s="241">
        <f t="shared" si="34"/>
        <v>10.806451612903226</v>
      </c>
      <c r="L2218" s="242">
        <v>45870</v>
      </c>
    </row>
    <row r="2219" spans="2:12" x14ac:dyDescent="0.3">
      <c r="B2219" s="238" t="s">
        <v>443</v>
      </c>
      <c r="C2219" s="239" t="s">
        <v>510</v>
      </c>
      <c r="D2219" s="239">
        <v>15000418</v>
      </c>
      <c r="E2219" s="239" t="s">
        <v>955</v>
      </c>
      <c r="F2219" s="240">
        <v>1176</v>
      </c>
      <c r="G2219" s="239" t="s">
        <v>511</v>
      </c>
      <c r="H2219" s="239" t="s">
        <v>927</v>
      </c>
      <c r="I2219" s="239" t="s">
        <v>946</v>
      </c>
      <c r="J2219" s="239" t="s">
        <v>963</v>
      </c>
      <c r="K2219" s="241">
        <f t="shared" si="34"/>
        <v>10.806451612903226</v>
      </c>
      <c r="L2219" s="242">
        <v>45870</v>
      </c>
    </row>
    <row r="2220" spans="2:12" x14ac:dyDescent="0.3">
      <c r="B2220" s="238" t="s">
        <v>443</v>
      </c>
      <c r="C2220" s="239" t="s">
        <v>592</v>
      </c>
      <c r="D2220" s="239">
        <v>15000241</v>
      </c>
      <c r="E2220" s="239" t="s">
        <v>392</v>
      </c>
      <c r="F2220" s="240">
        <v>850</v>
      </c>
      <c r="G2220" s="239" t="s">
        <v>511</v>
      </c>
      <c r="H2220" s="239" t="s">
        <v>927</v>
      </c>
      <c r="I2220" s="239" t="s">
        <v>946</v>
      </c>
      <c r="J2220" s="239" t="s">
        <v>969</v>
      </c>
      <c r="K2220" s="241">
        <f t="shared" si="34"/>
        <v>10.387096774193548</v>
      </c>
      <c r="L2220" s="242">
        <v>45857</v>
      </c>
    </row>
    <row r="2221" spans="2:12" x14ac:dyDescent="0.3">
      <c r="B2221" s="238" t="s">
        <v>443</v>
      </c>
      <c r="C2221" s="239" t="s">
        <v>592</v>
      </c>
      <c r="D2221" s="239">
        <v>15000241</v>
      </c>
      <c r="E2221" s="239" t="s">
        <v>392</v>
      </c>
      <c r="F2221" s="240">
        <v>1800</v>
      </c>
      <c r="G2221" s="239" t="s">
        <v>511</v>
      </c>
      <c r="H2221" s="239" t="s">
        <v>927</v>
      </c>
      <c r="I2221" s="239" t="s">
        <v>946</v>
      </c>
      <c r="J2221" s="239" t="s">
        <v>968</v>
      </c>
      <c r="K2221" s="241">
        <f t="shared" si="34"/>
        <v>10.387096774193548</v>
      </c>
      <c r="L2221" s="242">
        <v>45857</v>
      </c>
    </row>
    <row r="2222" spans="2:12" x14ac:dyDescent="0.3">
      <c r="B2222" s="238" t="s">
        <v>443</v>
      </c>
      <c r="C2222" s="239" t="s">
        <v>510</v>
      </c>
      <c r="D2222" s="239">
        <v>15000433</v>
      </c>
      <c r="E2222" s="239" t="s">
        <v>881</v>
      </c>
      <c r="F2222" s="240">
        <v>1700</v>
      </c>
      <c r="G2222" s="239" t="s">
        <v>511</v>
      </c>
      <c r="H2222" s="239" t="s">
        <v>927</v>
      </c>
      <c r="I2222" s="239" t="s">
        <v>946</v>
      </c>
      <c r="J2222" s="239" t="s">
        <v>894</v>
      </c>
      <c r="K2222" s="241">
        <f t="shared" si="34"/>
        <v>11.903225806451612</v>
      </c>
      <c r="L2222" s="242">
        <v>45904</v>
      </c>
    </row>
    <row r="2223" spans="2:12" x14ac:dyDescent="0.3">
      <c r="B2223" s="238" t="s">
        <v>443</v>
      </c>
      <c r="C2223" s="239" t="s">
        <v>510</v>
      </c>
      <c r="D2223" s="239">
        <v>15000400</v>
      </c>
      <c r="E2223" s="239" t="s">
        <v>964</v>
      </c>
      <c r="F2223" s="240">
        <v>1176</v>
      </c>
      <c r="G2223" s="239" t="s">
        <v>511</v>
      </c>
      <c r="H2223" s="239" t="s">
        <v>927</v>
      </c>
      <c r="I2223" s="239" t="s">
        <v>946</v>
      </c>
      <c r="J2223" s="239" t="s">
        <v>965</v>
      </c>
      <c r="K2223" s="241">
        <f t="shared" si="34"/>
        <v>10.419354838709678</v>
      </c>
      <c r="L2223" s="242">
        <v>45858</v>
      </c>
    </row>
    <row r="2224" spans="2:12" x14ac:dyDescent="0.3">
      <c r="B2224" s="238" t="s">
        <v>443</v>
      </c>
      <c r="C2224" s="239" t="s">
        <v>510</v>
      </c>
      <c r="D2224" s="239">
        <v>15000400</v>
      </c>
      <c r="E2224" s="239" t="s">
        <v>964</v>
      </c>
      <c r="F2224" s="240">
        <v>1104</v>
      </c>
      <c r="G2224" s="239" t="s">
        <v>511</v>
      </c>
      <c r="H2224" s="239" t="s">
        <v>927</v>
      </c>
      <c r="I2224" s="239" t="s">
        <v>946</v>
      </c>
      <c r="J2224" s="239" t="s">
        <v>965</v>
      </c>
      <c r="K2224" s="241">
        <f t="shared" si="34"/>
        <v>10.419354838709678</v>
      </c>
      <c r="L2224" s="242">
        <v>45858</v>
      </c>
    </row>
    <row r="2225" spans="2:12" x14ac:dyDescent="0.3">
      <c r="B2225" s="238" t="s">
        <v>443</v>
      </c>
      <c r="C2225" s="239" t="s">
        <v>510</v>
      </c>
      <c r="D2225" s="239">
        <v>15000418</v>
      </c>
      <c r="E2225" s="239" t="s">
        <v>955</v>
      </c>
      <c r="F2225" s="240">
        <v>1176</v>
      </c>
      <c r="G2225" s="239" t="s">
        <v>511</v>
      </c>
      <c r="H2225" s="239" t="s">
        <v>927</v>
      </c>
      <c r="I2225" s="239" t="s">
        <v>946</v>
      </c>
      <c r="J2225" s="239" t="s">
        <v>966</v>
      </c>
      <c r="K2225" s="241">
        <f t="shared" si="34"/>
        <v>10.806451612903226</v>
      </c>
      <c r="L2225" s="242">
        <v>45870</v>
      </c>
    </row>
    <row r="2226" spans="2:12" x14ac:dyDescent="0.3">
      <c r="B2226" s="238" t="s">
        <v>443</v>
      </c>
      <c r="C2226" s="239" t="s">
        <v>510</v>
      </c>
      <c r="D2226" s="239">
        <v>15000416</v>
      </c>
      <c r="E2226" s="239" t="s">
        <v>489</v>
      </c>
      <c r="F2226" s="240">
        <v>1650</v>
      </c>
      <c r="G2226" s="239" t="s">
        <v>511</v>
      </c>
      <c r="H2226" s="239" t="s">
        <v>927</v>
      </c>
      <c r="I2226" s="239" t="s">
        <v>946</v>
      </c>
      <c r="J2226" s="239" t="s">
        <v>953</v>
      </c>
      <c r="K2226" s="241">
        <f t="shared" si="34"/>
        <v>11.225806451612904</v>
      </c>
      <c r="L2226" s="242">
        <v>45883</v>
      </c>
    </row>
    <row r="2227" spans="2:12" x14ac:dyDescent="0.3">
      <c r="B2227" s="238" t="s">
        <v>443</v>
      </c>
      <c r="C2227" s="239" t="s">
        <v>510</v>
      </c>
      <c r="D2227" s="239">
        <v>15000399</v>
      </c>
      <c r="E2227" s="239" t="s">
        <v>415</v>
      </c>
      <c r="F2227" s="240">
        <v>100</v>
      </c>
      <c r="G2227" s="239" t="s">
        <v>511</v>
      </c>
      <c r="H2227" s="239" t="s">
        <v>927</v>
      </c>
      <c r="I2227" s="239" t="s">
        <v>946</v>
      </c>
      <c r="J2227" s="239" t="s">
        <v>947</v>
      </c>
      <c r="K2227" s="241">
        <f t="shared" si="34"/>
        <v>10.806451612903226</v>
      </c>
      <c r="L2227" s="242">
        <v>45870</v>
      </c>
    </row>
    <row r="2228" spans="2:12" x14ac:dyDescent="0.3">
      <c r="B2228" s="238" t="s">
        <v>443</v>
      </c>
      <c r="C2228" s="239" t="s">
        <v>510</v>
      </c>
      <c r="D2228" s="239">
        <v>15000433</v>
      </c>
      <c r="E2228" s="239" t="s">
        <v>881</v>
      </c>
      <c r="F2228" s="240">
        <v>1150</v>
      </c>
      <c r="G2228" s="239" t="s">
        <v>511</v>
      </c>
      <c r="H2228" s="239" t="s">
        <v>927</v>
      </c>
      <c r="I2228" s="239" t="s">
        <v>946</v>
      </c>
      <c r="J2228" s="239" t="s">
        <v>960</v>
      </c>
      <c r="K2228" s="241">
        <f t="shared" si="34"/>
        <v>11.903225806451612</v>
      </c>
      <c r="L2228" s="242">
        <v>45904</v>
      </c>
    </row>
    <row r="2229" spans="2:12" x14ac:dyDescent="0.3">
      <c r="B2229" s="238" t="s">
        <v>443</v>
      </c>
      <c r="C2229" s="239" t="s">
        <v>510</v>
      </c>
      <c r="D2229" s="239">
        <v>15000418</v>
      </c>
      <c r="E2229" s="239" t="s">
        <v>955</v>
      </c>
      <c r="F2229" s="240">
        <v>1176</v>
      </c>
      <c r="G2229" s="239" t="s">
        <v>511</v>
      </c>
      <c r="H2229" s="239" t="s">
        <v>927</v>
      </c>
      <c r="I2229" s="239" t="s">
        <v>946</v>
      </c>
      <c r="J2229" s="239" t="s">
        <v>966</v>
      </c>
      <c r="K2229" s="241">
        <f t="shared" si="34"/>
        <v>10.806451612903226</v>
      </c>
      <c r="L2229" s="242">
        <v>45870</v>
      </c>
    </row>
    <row r="2230" spans="2:12" x14ac:dyDescent="0.3">
      <c r="B2230" s="238" t="s">
        <v>443</v>
      </c>
      <c r="C2230" s="239" t="s">
        <v>510</v>
      </c>
      <c r="D2230" s="239">
        <v>15000242</v>
      </c>
      <c r="E2230" s="239" t="s">
        <v>394</v>
      </c>
      <c r="F2230" s="240">
        <v>50</v>
      </c>
      <c r="G2230" s="239" t="s">
        <v>511</v>
      </c>
      <c r="H2230" s="239" t="s">
        <v>927</v>
      </c>
      <c r="I2230" s="239" t="s">
        <v>946</v>
      </c>
      <c r="J2230" s="239" t="s">
        <v>970</v>
      </c>
      <c r="K2230" s="241">
        <f t="shared" si="34"/>
        <v>2.935483870967742</v>
      </c>
      <c r="L2230" s="242">
        <v>45626</v>
      </c>
    </row>
    <row r="2231" spans="2:12" x14ac:dyDescent="0.3">
      <c r="B2231" s="238" t="s">
        <v>443</v>
      </c>
      <c r="C2231" s="239" t="s">
        <v>510</v>
      </c>
      <c r="D2231" s="239">
        <v>15000416</v>
      </c>
      <c r="E2231" s="239" t="s">
        <v>489</v>
      </c>
      <c r="F2231" s="240">
        <v>1800</v>
      </c>
      <c r="G2231" s="239" t="s">
        <v>511</v>
      </c>
      <c r="H2231" s="239" t="s">
        <v>927</v>
      </c>
      <c r="I2231" s="239" t="s">
        <v>946</v>
      </c>
      <c r="J2231" s="239" t="s">
        <v>953</v>
      </c>
      <c r="K2231" s="241">
        <f t="shared" si="34"/>
        <v>11.225806451612904</v>
      </c>
      <c r="L2231" s="242">
        <v>45883</v>
      </c>
    </row>
    <row r="2232" spans="2:12" x14ac:dyDescent="0.3">
      <c r="B2232" s="238" t="s">
        <v>443</v>
      </c>
      <c r="C2232" s="239" t="s">
        <v>510</v>
      </c>
      <c r="D2232" s="239">
        <v>15000401</v>
      </c>
      <c r="E2232" s="239" t="s">
        <v>417</v>
      </c>
      <c r="F2232" s="240">
        <v>6000</v>
      </c>
      <c r="G2232" s="239" t="s">
        <v>511</v>
      </c>
      <c r="H2232" s="239" t="s">
        <v>927</v>
      </c>
      <c r="I2232" s="239" t="s">
        <v>946</v>
      </c>
      <c r="J2232" s="239" t="s">
        <v>958</v>
      </c>
      <c r="K2232" s="241">
        <f t="shared" si="34"/>
        <v>11.225806451612904</v>
      </c>
      <c r="L2232" s="242">
        <v>45883</v>
      </c>
    </row>
    <row r="2233" spans="2:12" x14ac:dyDescent="0.3">
      <c r="B2233" s="238" t="s">
        <v>443</v>
      </c>
      <c r="C2233" s="239" t="s">
        <v>592</v>
      </c>
      <c r="D2233" s="239">
        <v>15000401</v>
      </c>
      <c r="E2233" s="239" t="s">
        <v>417</v>
      </c>
      <c r="F2233" s="240">
        <v>4600</v>
      </c>
      <c r="G2233" s="239" t="s">
        <v>511</v>
      </c>
      <c r="H2233" s="239" t="s">
        <v>927</v>
      </c>
      <c r="I2233" s="239" t="s">
        <v>946</v>
      </c>
      <c r="J2233" s="239" t="s">
        <v>957</v>
      </c>
      <c r="K2233" s="241">
        <f t="shared" si="34"/>
        <v>8.806451612903226</v>
      </c>
      <c r="L2233" s="242">
        <v>45808</v>
      </c>
    </row>
    <row r="2234" spans="2:12" x14ac:dyDescent="0.3">
      <c r="B2234" s="238" t="s">
        <v>443</v>
      </c>
      <c r="C2234" s="239" t="s">
        <v>592</v>
      </c>
      <c r="D2234" s="239">
        <v>15000401</v>
      </c>
      <c r="E2234" s="239" t="s">
        <v>417</v>
      </c>
      <c r="F2234" s="240">
        <v>6000</v>
      </c>
      <c r="G2234" s="239" t="s">
        <v>511</v>
      </c>
      <c r="H2234" s="239" t="s">
        <v>927</v>
      </c>
      <c r="I2234" s="239" t="s">
        <v>946</v>
      </c>
      <c r="J2234" s="239" t="s">
        <v>957</v>
      </c>
      <c r="K2234" s="241">
        <f t="shared" si="34"/>
        <v>8.806451612903226</v>
      </c>
      <c r="L2234" s="242">
        <v>45808</v>
      </c>
    </row>
    <row r="2235" spans="2:12" x14ac:dyDescent="0.3">
      <c r="B2235" s="238" t="s">
        <v>443</v>
      </c>
      <c r="C2235" s="239" t="s">
        <v>510</v>
      </c>
      <c r="D2235" s="239">
        <v>15000418</v>
      </c>
      <c r="E2235" s="239" t="s">
        <v>955</v>
      </c>
      <c r="F2235" s="240">
        <v>1176</v>
      </c>
      <c r="G2235" s="239" t="s">
        <v>511</v>
      </c>
      <c r="H2235" s="239" t="s">
        <v>927</v>
      </c>
      <c r="I2235" s="239" t="s">
        <v>946</v>
      </c>
      <c r="J2235" s="239" t="s">
        <v>966</v>
      </c>
      <c r="K2235" s="241">
        <f t="shared" si="34"/>
        <v>10.806451612903226</v>
      </c>
      <c r="L2235" s="242">
        <v>45870</v>
      </c>
    </row>
    <row r="2236" spans="2:12" x14ac:dyDescent="0.3">
      <c r="B2236" s="238" t="s">
        <v>443</v>
      </c>
      <c r="C2236" s="239" t="s">
        <v>510</v>
      </c>
      <c r="D2236" s="239">
        <v>15000418</v>
      </c>
      <c r="E2236" s="239" t="s">
        <v>955</v>
      </c>
      <c r="F2236" s="240">
        <v>1008</v>
      </c>
      <c r="G2236" s="239" t="s">
        <v>511</v>
      </c>
      <c r="H2236" s="239" t="s">
        <v>927</v>
      </c>
      <c r="I2236" s="239" t="s">
        <v>946</v>
      </c>
      <c r="J2236" s="239" t="s">
        <v>966</v>
      </c>
      <c r="K2236" s="241">
        <f t="shared" si="34"/>
        <v>10.806451612903226</v>
      </c>
      <c r="L2236" s="242">
        <v>45870</v>
      </c>
    </row>
    <row r="2237" spans="2:12" x14ac:dyDescent="0.3">
      <c r="B2237" s="238" t="s">
        <v>443</v>
      </c>
      <c r="C2237" s="239" t="s">
        <v>510</v>
      </c>
      <c r="D2237" s="239">
        <v>15000418</v>
      </c>
      <c r="E2237" s="239" t="s">
        <v>955</v>
      </c>
      <c r="F2237" s="240">
        <v>1176</v>
      </c>
      <c r="G2237" s="239" t="s">
        <v>511</v>
      </c>
      <c r="H2237" s="239" t="s">
        <v>927</v>
      </c>
      <c r="I2237" s="239" t="s">
        <v>946</v>
      </c>
      <c r="J2237" s="239" t="s">
        <v>967</v>
      </c>
      <c r="K2237" s="241">
        <f t="shared" si="34"/>
        <v>8.935483870967742</v>
      </c>
      <c r="L2237" s="242">
        <v>45812</v>
      </c>
    </row>
    <row r="2238" spans="2:12" x14ac:dyDescent="0.3">
      <c r="B2238" s="238" t="s">
        <v>443</v>
      </c>
      <c r="C2238" s="239" t="s">
        <v>592</v>
      </c>
      <c r="D2238" s="239">
        <v>15000400</v>
      </c>
      <c r="E2238" s="239" t="s">
        <v>964</v>
      </c>
      <c r="F2238" s="240">
        <v>168</v>
      </c>
      <c r="G2238" s="239" t="s">
        <v>511</v>
      </c>
      <c r="H2238" s="239" t="s">
        <v>927</v>
      </c>
      <c r="I2238" s="239" t="s">
        <v>946</v>
      </c>
      <c r="J2238" s="239" t="s">
        <v>965</v>
      </c>
      <c r="K2238" s="241">
        <f t="shared" si="34"/>
        <v>10.419354838709678</v>
      </c>
      <c r="L2238" s="242">
        <v>45858</v>
      </c>
    </row>
    <row r="2239" spans="2:12" x14ac:dyDescent="0.3">
      <c r="B2239" s="238" t="s">
        <v>443</v>
      </c>
      <c r="C2239" s="239" t="s">
        <v>592</v>
      </c>
      <c r="D2239" s="239">
        <v>15000400</v>
      </c>
      <c r="E2239" s="239" t="s">
        <v>964</v>
      </c>
      <c r="F2239" s="240">
        <v>1176</v>
      </c>
      <c r="G2239" s="239" t="s">
        <v>511</v>
      </c>
      <c r="H2239" s="239" t="s">
        <v>927</v>
      </c>
      <c r="I2239" s="239" t="s">
        <v>946</v>
      </c>
      <c r="J2239" s="239" t="s">
        <v>965</v>
      </c>
      <c r="K2239" s="241">
        <f t="shared" si="34"/>
        <v>10.419354838709678</v>
      </c>
      <c r="L2239" s="242">
        <v>45858</v>
      </c>
    </row>
    <row r="2240" spans="2:12" x14ac:dyDescent="0.3">
      <c r="B2240" s="238" t="s">
        <v>443</v>
      </c>
      <c r="C2240" s="239" t="s">
        <v>510</v>
      </c>
      <c r="D2240" s="239">
        <v>15000242</v>
      </c>
      <c r="E2240" s="239" t="s">
        <v>394</v>
      </c>
      <c r="F2240" s="240">
        <v>1350</v>
      </c>
      <c r="G2240" s="239" t="s">
        <v>511</v>
      </c>
      <c r="H2240" s="239" t="s">
        <v>927</v>
      </c>
      <c r="I2240" s="239" t="s">
        <v>946</v>
      </c>
      <c r="J2240" s="239" t="s">
        <v>970</v>
      </c>
      <c r="K2240" s="241">
        <f t="shared" si="34"/>
        <v>2.935483870967742</v>
      </c>
      <c r="L2240" s="242">
        <v>45626</v>
      </c>
    </row>
    <row r="2241" spans="2:12" x14ac:dyDescent="0.3">
      <c r="B2241" s="238" t="s">
        <v>443</v>
      </c>
      <c r="C2241" s="239" t="s">
        <v>510</v>
      </c>
      <c r="D2241" s="239">
        <v>15000433</v>
      </c>
      <c r="E2241" s="239" t="s">
        <v>881</v>
      </c>
      <c r="F2241" s="240">
        <v>1800</v>
      </c>
      <c r="G2241" s="239" t="s">
        <v>511</v>
      </c>
      <c r="H2241" s="239" t="s">
        <v>927</v>
      </c>
      <c r="I2241" s="239" t="s">
        <v>946</v>
      </c>
      <c r="J2241" s="239" t="s">
        <v>971</v>
      </c>
      <c r="K2241" s="241">
        <f t="shared" si="34"/>
        <v>11.903225806451612</v>
      </c>
      <c r="L2241" s="242">
        <v>45904</v>
      </c>
    </row>
    <row r="2242" spans="2:12" x14ac:dyDescent="0.3">
      <c r="B2242" s="238" t="s">
        <v>443</v>
      </c>
      <c r="C2242" s="239" t="s">
        <v>510</v>
      </c>
      <c r="D2242" s="239">
        <v>15000416</v>
      </c>
      <c r="E2242" s="239" t="s">
        <v>489</v>
      </c>
      <c r="F2242" s="240">
        <v>100</v>
      </c>
      <c r="G2242" s="239" t="s">
        <v>511</v>
      </c>
      <c r="H2242" s="239" t="s">
        <v>927</v>
      </c>
      <c r="I2242" s="239" t="s">
        <v>946</v>
      </c>
      <c r="J2242" s="239" t="s">
        <v>972</v>
      </c>
      <c r="K2242" s="241">
        <f t="shared" si="34"/>
        <v>8.9677419354838701</v>
      </c>
      <c r="L2242" s="242">
        <v>45813</v>
      </c>
    </row>
    <row r="2243" spans="2:12" x14ac:dyDescent="0.3">
      <c r="B2243" s="238" t="s">
        <v>462</v>
      </c>
      <c r="C2243" s="239" t="s">
        <v>592</v>
      </c>
      <c r="D2243" s="239">
        <v>15000233</v>
      </c>
      <c r="E2243" s="239" t="s">
        <v>471</v>
      </c>
      <c r="F2243" s="240">
        <v>100</v>
      </c>
      <c r="G2243" s="239" t="s">
        <v>511</v>
      </c>
      <c r="H2243" s="239" t="s">
        <v>927</v>
      </c>
      <c r="I2243" s="239" t="s">
        <v>946</v>
      </c>
      <c r="J2243" s="239" t="s">
        <v>973</v>
      </c>
      <c r="K2243" s="241">
        <f t="shared" si="34"/>
        <v>4.645161290322581</v>
      </c>
      <c r="L2243" s="242">
        <v>45679</v>
      </c>
    </row>
    <row r="2244" spans="2:12" x14ac:dyDescent="0.3">
      <c r="B2244" s="238" t="s">
        <v>443</v>
      </c>
      <c r="C2244" s="239" t="s">
        <v>510</v>
      </c>
      <c r="D2244" s="239">
        <v>15000418</v>
      </c>
      <c r="E2244" s="239" t="s">
        <v>955</v>
      </c>
      <c r="F2244" s="240">
        <v>504</v>
      </c>
      <c r="G2244" s="239" t="s">
        <v>511</v>
      </c>
      <c r="H2244" s="239" t="s">
        <v>927</v>
      </c>
      <c r="I2244" s="239" t="s">
        <v>946</v>
      </c>
      <c r="J2244" s="239" t="s">
        <v>967</v>
      </c>
      <c r="K2244" s="241">
        <f t="shared" ref="K2244:K2276" si="35">(L2244-$L$1)/31</f>
        <v>8.935483870967742</v>
      </c>
      <c r="L2244" s="242">
        <v>45812</v>
      </c>
    </row>
    <row r="2245" spans="2:12" x14ac:dyDescent="0.3">
      <c r="B2245" s="238" t="s">
        <v>443</v>
      </c>
      <c r="C2245" s="239" t="s">
        <v>510</v>
      </c>
      <c r="D2245" s="239">
        <v>15000401</v>
      </c>
      <c r="E2245" s="239" t="s">
        <v>417</v>
      </c>
      <c r="F2245" s="240">
        <v>400</v>
      </c>
      <c r="G2245" s="239" t="s">
        <v>511</v>
      </c>
      <c r="H2245" s="239" t="s">
        <v>927</v>
      </c>
      <c r="I2245" s="239" t="s">
        <v>946</v>
      </c>
      <c r="J2245" s="239" t="s">
        <v>958</v>
      </c>
      <c r="K2245" s="241">
        <f t="shared" si="35"/>
        <v>11.225806451612904</v>
      </c>
      <c r="L2245" s="242">
        <v>45883</v>
      </c>
    </row>
    <row r="2246" spans="2:12" x14ac:dyDescent="0.3">
      <c r="B2246" s="238" t="s">
        <v>443</v>
      </c>
      <c r="C2246" s="239" t="s">
        <v>510</v>
      </c>
      <c r="D2246" s="239">
        <v>15000418</v>
      </c>
      <c r="E2246" s="239" t="s">
        <v>955</v>
      </c>
      <c r="F2246" s="240">
        <v>1176</v>
      </c>
      <c r="G2246" s="239" t="s">
        <v>511</v>
      </c>
      <c r="H2246" s="239" t="s">
        <v>927</v>
      </c>
      <c r="I2246" s="239" t="s">
        <v>946</v>
      </c>
      <c r="J2246" s="239" t="s">
        <v>963</v>
      </c>
      <c r="K2246" s="241">
        <f t="shared" si="35"/>
        <v>10.806451612903226</v>
      </c>
      <c r="L2246" s="242">
        <v>45870</v>
      </c>
    </row>
    <row r="2247" spans="2:12" x14ac:dyDescent="0.3">
      <c r="B2247" s="238" t="s">
        <v>443</v>
      </c>
      <c r="C2247" s="239" t="s">
        <v>510</v>
      </c>
      <c r="D2247" s="239">
        <v>15000242</v>
      </c>
      <c r="E2247" s="239" t="s">
        <v>394</v>
      </c>
      <c r="F2247" s="240">
        <v>1350</v>
      </c>
      <c r="G2247" s="239" t="s">
        <v>511</v>
      </c>
      <c r="H2247" s="239" t="s">
        <v>927</v>
      </c>
      <c r="I2247" s="239" t="s">
        <v>946</v>
      </c>
      <c r="J2247" s="239" t="s">
        <v>974</v>
      </c>
      <c r="K2247" s="241">
        <f t="shared" si="35"/>
        <v>2.935483870967742</v>
      </c>
      <c r="L2247" s="242">
        <v>45626</v>
      </c>
    </row>
    <row r="2248" spans="2:12" x14ac:dyDescent="0.3">
      <c r="B2248" s="238" t="s">
        <v>443</v>
      </c>
      <c r="C2248" s="239" t="s">
        <v>510</v>
      </c>
      <c r="D2248" s="239">
        <v>15000242</v>
      </c>
      <c r="E2248" s="239" t="s">
        <v>394</v>
      </c>
      <c r="F2248" s="240">
        <v>1350</v>
      </c>
      <c r="G2248" s="239" t="s">
        <v>511</v>
      </c>
      <c r="H2248" s="239" t="s">
        <v>927</v>
      </c>
      <c r="I2248" s="239" t="s">
        <v>946</v>
      </c>
      <c r="J2248" s="239" t="s">
        <v>975</v>
      </c>
      <c r="K2248" s="241">
        <f t="shared" si="35"/>
        <v>2.967741935483871</v>
      </c>
      <c r="L2248" s="242">
        <v>45627</v>
      </c>
    </row>
    <row r="2249" spans="2:12" x14ac:dyDescent="0.3">
      <c r="B2249" s="238" t="s">
        <v>443</v>
      </c>
      <c r="C2249" s="239" t="s">
        <v>510</v>
      </c>
      <c r="D2249" s="239">
        <v>15000418</v>
      </c>
      <c r="E2249" s="239" t="s">
        <v>955</v>
      </c>
      <c r="F2249" s="240">
        <v>1176</v>
      </c>
      <c r="G2249" s="239" t="s">
        <v>511</v>
      </c>
      <c r="H2249" s="239" t="s">
        <v>927</v>
      </c>
      <c r="I2249" s="239" t="s">
        <v>946</v>
      </c>
      <c r="J2249" s="239" t="s">
        <v>967</v>
      </c>
      <c r="K2249" s="241">
        <f t="shared" si="35"/>
        <v>8.935483870967742</v>
      </c>
      <c r="L2249" s="242">
        <v>45812</v>
      </c>
    </row>
    <row r="2250" spans="2:12" x14ac:dyDescent="0.3">
      <c r="B2250" s="238" t="s">
        <v>443</v>
      </c>
      <c r="C2250" s="239" t="s">
        <v>510</v>
      </c>
      <c r="D2250" s="239">
        <v>15000418</v>
      </c>
      <c r="E2250" s="239" t="s">
        <v>955</v>
      </c>
      <c r="F2250" s="240">
        <v>1176</v>
      </c>
      <c r="G2250" s="239" t="s">
        <v>511</v>
      </c>
      <c r="H2250" s="239" t="s">
        <v>927</v>
      </c>
      <c r="I2250" s="239" t="s">
        <v>946</v>
      </c>
      <c r="J2250" s="239" t="s">
        <v>963</v>
      </c>
      <c r="K2250" s="241">
        <f t="shared" si="35"/>
        <v>10.806451612903226</v>
      </c>
      <c r="L2250" s="242">
        <v>45870</v>
      </c>
    </row>
    <row r="2251" spans="2:12" x14ac:dyDescent="0.3">
      <c r="B2251" s="238" t="s">
        <v>443</v>
      </c>
      <c r="C2251" s="239" t="s">
        <v>510</v>
      </c>
      <c r="D2251" s="239">
        <v>15000433</v>
      </c>
      <c r="E2251" s="239" t="s">
        <v>881</v>
      </c>
      <c r="F2251" s="240">
        <v>1750</v>
      </c>
      <c r="G2251" s="239" t="s">
        <v>511</v>
      </c>
      <c r="H2251" s="239" t="s">
        <v>927</v>
      </c>
      <c r="I2251" s="239" t="s">
        <v>946</v>
      </c>
      <c r="J2251" s="239" t="s">
        <v>894</v>
      </c>
      <c r="K2251" s="241">
        <f t="shared" si="35"/>
        <v>11.903225806451612</v>
      </c>
      <c r="L2251" s="242">
        <v>45904</v>
      </c>
    </row>
    <row r="2252" spans="2:12" x14ac:dyDescent="0.3">
      <c r="B2252" s="238" t="s">
        <v>443</v>
      </c>
      <c r="C2252" s="239" t="s">
        <v>510</v>
      </c>
      <c r="D2252" s="239">
        <v>15000382</v>
      </c>
      <c r="E2252" s="239" t="s">
        <v>414</v>
      </c>
      <c r="F2252" s="240">
        <v>1650</v>
      </c>
      <c r="G2252" s="239" t="s">
        <v>511</v>
      </c>
      <c r="H2252" s="239" t="s">
        <v>927</v>
      </c>
      <c r="I2252" s="239" t="s">
        <v>946</v>
      </c>
      <c r="J2252" s="239" t="s">
        <v>962</v>
      </c>
      <c r="K2252" s="241">
        <f t="shared" si="35"/>
        <v>11.870967741935484</v>
      </c>
      <c r="L2252" s="242">
        <v>45903</v>
      </c>
    </row>
    <row r="2253" spans="2:12" x14ac:dyDescent="0.3">
      <c r="B2253" s="238" t="s">
        <v>443</v>
      </c>
      <c r="C2253" s="239" t="s">
        <v>510</v>
      </c>
      <c r="D2253" s="239">
        <v>15000418</v>
      </c>
      <c r="E2253" s="239" t="s">
        <v>955</v>
      </c>
      <c r="F2253" s="240">
        <v>1176</v>
      </c>
      <c r="G2253" s="239" t="s">
        <v>511</v>
      </c>
      <c r="H2253" s="239" t="s">
        <v>927</v>
      </c>
      <c r="I2253" s="239" t="s">
        <v>946</v>
      </c>
      <c r="J2253" s="239" t="s">
        <v>963</v>
      </c>
      <c r="K2253" s="241">
        <f t="shared" si="35"/>
        <v>10.806451612903226</v>
      </c>
      <c r="L2253" s="242">
        <v>45870</v>
      </c>
    </row>
    <row r="2254" spans="2:12" x14ac:dyDescent="0.3">
      <c r="B2254" s="238" t="s">
        <v>443</v>
      </c>
      <c r="C2254" s="239" t="s">
        <v>510</v>
      </c>
      <c r="D2254" s="239">
        <v>15000418</v>
      </c>
      <c r="E2254" s="239" t="s">
        <v>955</v>
      </c>
      <c r="F2254" s="240">
        <v>1128</v>
      </c>
      <c r="G2254" s="239" t="s">
        <v>511</v>
      </c>
      <c r="H2254" s="239" t="s">
        <v>927</v>
      </c>
      <c r="I2254" s="239" t="s">
        <v>946</v>
      </c>
      <c r="J2254" s="239" t="s">
        <v>967</v>
      </c>
      <c r="K2254" s="241">
        <f t="shared" si="35"/>
        <v>8.935483870967742</v>
      </c>
      <c r="L2254" s="242">
        <v>45812</v>
      </c>
    </row>
    <row r="2255" spans="2:12" x14ac:dyDescent="0.3">
      <c r="B2255" s="238" t="s">
        <v>443</v>
      </c>
      <c r="C2255" s="239" t="s">
        <v>510</v>
      </c>
      <c r="D2255" s="239">
        <v>15000433</v>
      </c>
      <c r="E2255" s="239" t="s">
        <v>881</v>
      </c>
      <c r="F2255" s="240">
        <v>1800</v>
      </c>
      <c r="G2255" s="239" t="s">
        <v>511</v>
      </c>
      <c r="H2255" s="239" t="s">
        <v>927</v>
      </c>
      <c r="I2255" s="239" t="s">
        <v>946</v>
      </c>
      <c r="J2255" s="239" t="s">
        <v>971</v>
      </c>
      <c r="K2255" s="241">
        <f t="shared" si="35"/>
        <v>11.903225806451612</v>
      </c>
      <c r="L2255" s="242">
        <v>45904</v>
      </c>
    </row>
    <row r="2256" spans="2:12" x14ac:dyDescent="0.3">
      <c r="B2256" s="238" t="s">
        <v>443</v>
      </c>
      <c r="C2256" s="239" t="s">
        <v>510</v>
      </c>
      <c r="D2256" s="239">
        <v>15000421</v>
      </c>
      <c r="E2256" s="239" t="s">
        <v>491</v>
      </c>
      <c r="F2256" s="240">
        <v>1800</v>
      </c>
      <c r="G2256" s="239" t="s">
        <v>511</v>
      </c>
      <c r="H2256" s="239" t="s">
        <v>927</v>
      </c>
      <c r="I2256" s="239" t="s">
        <v>946</v>
      </c>
      <c r="J2256" s="239" t="s">
        <v>976</v>
      </c>
      <c r="K2256" s="241">
        <f t="shared" si="35"/>
        <v>10.870967741935484</v>
      </c>
      <c r="L2256" s="242">
        <v>45872</v>
      </c>
    </row>
    <row r="2257" spans="2:12" x14ac:dyDescent="0.3">
      <c r="B2257" s="238" t="s">
        <v>443</v>
      </c>
      <c r="C2257" s="239" t="s">
        <v>510</v>
      </c>
      <c r="D2257" s="239">
        <v>15000421</v>
      </c>
      <c r="E2257" s="239" t="s">
        <v>491</v>
      </c>
      <c r="F2257" s="240">
        <v>1200</v>
      </c>
      <c r="G2257" s="239" t="s">
        <v>511</v>
      </c>
      <c r="H2257" s="239" t="s">
        <v>927</v>
      </c>
      <c r="I2257" s="239" t="s">
        <v>946</v>
      </c>
      <c r="J2257" s="239" t="s">
        <v>976</v>
      </c>
      <c r="K2257" s="241">
        <f t="shared" si="35"/>
        <v>10.870967741935484</v>
      </c>
      <c r="L2257" s="242">
        <v>45872</v>
      </c>
    </row>
    <row r="2258" spans="2:12" x14ac:dyDescent="0.3">
      <c r="B2258" s="238" t="s">
        <v>443</v>
      </c>
      <c r="C2258" s="239" t="s">
        <v>510</v>
      </c>
      <c r="D2258" s="239">
        <v>15000418</v>
      </c>
      <c r="E2258" s="239" t="s">
        <v>955</v>
      </c>
      <c r="F2258" s="240">
        <v>1176</v>
      </c>
      <c r="G2258" s="239" t="s">
        <v>511</v>
      </c>
      <c r="H2258" s="239" t="s">
        <v>927</v>
      </c>
      <c r="I2258" s="239" t="s">
        <v>946</v>
      </c>
      <c r="J2258" s="239" t="s">
        <v>961</v>
      </c>
      <c r="K2258" s="241">
        <f t="shared" si="35"/>
        <v>8.935483870967742</v>
      </c>
      <c r="L2258" s="242">
        <v>45812</v>
      </c>
    </row>
    <row r="2259" spans="2:12" x14ac:dyDescent="0.3">
      <c r="B2259" s="238" t="s">
        <v>443</v>
      </c>
      <c r="C2259" s="239" t="s">
        <v>510</v>
      </c>
      <c r="D2259" s="239">
        <v>15000418</v>
      </c>
      <c r="E2259" s="239" t="s">
        <v>955</v>
      </c>
      <c r="F2259" s="240">
        <v>1176</v>
      </c>
      <c r="G2259" s="239" t="s">
        <v>511</v>
      </c>
      <c r="H2259" s="239" t="s">
        <v>927</v>
      </c>
      <c r="I2259" s="239" t="s">
        <v>946</v>
      </c>
      <c r="J2259" s="239" t="s">
        <v>961</v>
      </c>
      <c r="K2259" s="241">
        <f t="shared" si="35"/>
        <v>8.935483870967742</v>
      </c>
      <c r="L2259" s="242">
        <v>45812</v>
      </c>
    </row>
    <row r="2260" spans="2:12" x14ac:dyDescent="0.3">
      <c r="B2260" s="238" t="s">
        <v>443</v>
      </c>
      <c r="C2260" s="239" t="s">
        <v>510</v>
      </c>
      <c r="D2260" s="239">
        <v>15000399</v>
      </c>
      <c r="E2260" s="239" t="s">
        <v>415</v>
      </c>
      <c r="F2260" s="240">
        <v>400</v>
      </c>
      <c r="G2260" s="239" t="s">
        <v>511</v>
      </c>
      <c r="H2260" s="239" t="s">
        <v>927</v>
      </c>
      <c r="I2260" s="239" t="s">
        <v>946</v>
      </c>
      <c r="J2260" s="239" t="s">
        <v>947</v>
      </c>
      <c r="K2260" s="241">
        <f t="shared" si="35"/>
        <v>10.806451612903226</v>
      </c>
      <c r="L2260" s="242">
        <v>45870</v>
      </c>
    </row>
    <row r="2261" spans="2:12" x14ac:dyDescent="0.3">
      <c r="B2261" s="238" t="s">
        <v>443</v>
      </c>
      <c r="C2261" s="239" t="s">
        <v>510</v>
      </c>
      <c r="D2261" s="239">
        <v>15000433</v>
      </c>
      <c r="E2261" s="239" t="s">
        <v>881</v>
      </c>
      <c r="F2261" s="240">
        <v>1750</v>
      </c>
      <c r="G2261" s="239" t="s">
        <v>511</v>
      </c>
      <c r="H2261" s="239" t="s">
        <v>927</v>
      </c>
      <c r="I2261" s="239" t="s">
        <v>946</v>
      </c>
      <c r="J2261" s="239" t="s">
        <v>971</v>
      </c>
      <c r="K2261" s="241">
        <f t="shared" si="35"/>
        <v>11.903225806451612</v>
      </c>
      <c r="L2261" s="242">
        <v>45904</v>
      </c>
    </row>
    <row r="2262" spans="2:12" x14ac:dyDescent="0.3">
      <c r="B2262" s="238" t="s">
        <v>443</v>
      </c>
      <c r="C2262" s="239" t="s">
        <v>510</v>
      </c>
      <c r="D2262" s="239">
        <v>15000382</v>
      </c>
      <c r="E2262" s="239" t="s">
        <v>414</v>
      </c>
      <c r="F2262" s="240">
        <v>1200</v>
      </c>
      <c r="G2262" s="239" t="s">
        <v>511</v>
      </c>
      <c r="H2262" s="239" t="s">
        <v>927</v>
      </c>
      <c r="I2262" s="239" t="s">
        <v>946</v>
      </c>
      <c r="J2262" s="239" t="s">
        <v>977</v>
      </c>
      <c r="K2262" s="241">
        <f t="shared" si="35"/>
        <v>10.387096774193548</v>
      </c>
      <c r="L2262" s="242">
        <v>45857</v>
      </c>
    </row>
    <row r="2263" spans="2:12" x14ac:dyDescent="0.3">
      <c r="B2263" s="238" t="s">
        <v>443</v>
      </c>
      <c r="C2263" s="239" t="s">
        <v>510</v>
      </c>
      <c r="D2263" s="239">
        <v>15000421</v>
      </c>
      <c r="E2263" s="239" t="s">
        <v>491</v>
      </c>
      <c r="F2263" s="240">
        <v>1800</v>
      </c>
      <c r="G2263" s="239" t="s">
        <v>511</v>
      </c>
      <c r="H2263" s="239" t="s">
        <v>927</v>
      </c>
      <c r="I2263" s="239" t="s">
        <v>946</v>
      </c>
      <c r="J2263" s="239" t="s">
        <v>978</v>
      </c>
      <c r="K2263" s="241">
        <f t="shared" si="35"/>
        <v>10.870967741935484</v>
      </c>
      <c r="L2263" s="242">
        <v>45872</v>
      </c>
    </row>
    <row r="2264" spans="2:12" x14ac:dyDescent="0.3">
      <c r="B2264" s="238" t="s">
        <v>443</v>
      </c>
      <c r="C2264" s="239" t="s">
        <v>510</v>
      </c>
      <c r="D2264" s="239">
        <v>15000242</v>
      </c>
      <c r="E2264" s="239" t="s">
        <v>394</v>
      </c>
      <c r="F2264" s="240">
        <v>1800</v>
      </c>
      <c r="G2264" s="239" t="s">
        <v>511</v>
      </c>
      <c r="H2264" s="239" t="s">
        <v>927</v>
      </c>
      <c r="I2264" s="239" t="s">
        <v>946</v>
      </c>
      <c r="J2264" s="239" t="s">
        <v>974</v>
      </c>
      <c r="K2264" s="241">
        <f t="shared" si="35"/>
        <v>2.935483870967742</v>
      </c>
      <c r="L2264" s="242">
        <v>45626</v>
      </c>
    </row>
    <row r="2265" spans="2:12" x14ac:dyDescent="0.3">
      <c r="B2265" s="238" t="s">
        <v>443</v>
      </c>
      <c r="C2265" s="239" t="s">
        <v>510</v>
      </c>
      <c r="D2265" s="239">
        <v>15000242</v>
      </c>
      <c r="E2265" s="239" t="s">
        <v>394</v>
      </c>
      <c r="F2265" s="240">
        <v>1350</v>
      </c>
      <c r="G2265" s="239" t="s">
        <v>511</v>
      </c>
      <c r="H2265" s="239" t="s">
        <v>927</v>
      </c>
      <c r="I2265" s="239" t="s">
        <v>946</v>
      </c>
      <c r="J2265" s="239" t="s">
        <v>975</v>
      </c>
      <c r="K2265" s="241">
        <f t="shared" si="35"/>
        <v>2.967741935483871</v>
      </c>
      <c r="L2265" s="242">
        <v>45627</v>
      </c>
    </row>
    <row r="2266" spans="2:12" x14ac:dyDescent="0.3">
      <c r="B2266" s="238" t="s">
        <v>443</v>
      </c>
      <c r="C2266" s="239" t="s">
        <v>510</v>
      </c>
      <c r="D2266" s="239">
        <v>15000416</v>
      </c>
      <c r="E2266" s="239" t="s">
        <v>489</v>
      </c>
      <c r="F2266" s="240">
        <v>1800</v>
      </c>
      <c r="G2266" s="239" t="s">
        <v>511</v>
      </c>
      <c r="H2266" s="239" t="s">
        <v>927</v>
      </c>
      <c r="I2266" s="239" t="s">
        <v>946</v>
      </c>
      <c r="J2266" s="239" t="s">
        <v>952</v>
      </c>
      <c r="K2266" s="241">
        <f t="shared" si="35"/>
        <v>11.225806451612904</v>
      </c>
      <c r="L2266" s="242">
        <v>45883</v>
      </c>
    </row>
    <row r="2267" spans="2:12" x14ac:dyDescent="0.3">
      <c r="B2267" s="238" t="s">
        <v>443</v>
      </c>
      <c r="C2267" s="239" t="s">
        <v>510</v>
      </c>
      <c r="D2267" s="239">
        <v>15000416</v>
      </c>
      <c r="E2267" s="239" t="s">
        <v>489</v>
      </c>
      <c r="F2267" s="240">
        <v>1800</v>
      </c>
      <c r="G2267" s="239" t="s">
        <v>511</v>
      </c>
      <c r="H2267" s="239" t="s">
        <v>927</v>
      </c>
      <c r="I2267" s="239" t="s">
        <v>946</v>
      </c>
      <c r="J2267" s="239" t="s">
        <v>953</v>
      </c>
      <c r="K2267" s="241">
        <f t="shared" si="35"/>
        <v>11.225806451612904</v>
      </c>
      <c r="L2267" s="242">
        <v>45883</v>
      </c>
    </row>
    <row r="2268" spans="2:12" x14ac:dyDescent="0.3">
      <c r="B2268" s="238" t="s">
        <v>443</v>
      </c>
      <c r="C2268" s="239" t="s">
        <v>510</v>
      </c>
      <c r="D2268" s="239">
        <v>15000416</v>
      </c>
      <c r="E2268" s="239" t="s">
        <v>489</v>
      </c>
      <c r="F2268" s="240">
        <v>1800</v>
      </c>
      <c r="G2268" s="239" t="s">
        <v>511</v>
      </c>
      <c r="H2268" s="239" t="s">
        <v>927</v>
      </c>
      <c r="I2268" s="239" t="s">
        <v>946</v>
      </c>
      <c r="J2268" s="239" t="s">
        <v>952</v>
      </c>
      <c r="K2268" s="241">
        <f t="shared" si="35"/>
        <v>11.225806451612904</v>
      </c>
      <c r="L2268" s="242">
        <v>45883</v>
      </c>
    </row>
    <row r="2269" spans="2:12" x14ac:dyDescent="0.3">
      <c r="B2269" s="238" t="s">
        <v>443</v>
      </c>
      <c r="C2269" s="239" t="s">
        <v>510</v>
      </c>
      <c r="D2269" s="239">
        <v>15000416</v>
      </c>
      <c r="E2269" s="239" t="s">
        <v>489</v>
      </c>
      <c r="F2269" s="240">
        <v>1800</v>
      </c>
      <c r="G2269" s="239" t="s">
        <v>511</v>
      </c>
      <c r="H2269" s="239" t="s">
        <v>927</v>
      </c>
      <c r="I2269" s="239" t="s">
        <v>946</v>
      </c>
      <c r="J2269" s="239" t="s">
        <v>952</v>
      </c>
      <c r="K2269" s="241">
        <f t="shared" si="35"/>
        <v>11.225806451612904</v>
      </c>
      <c r="L2269" s="242">
        <v>45883</v>
      </c>
    </row>
    <row r="2270" spans="2:12" x14ac:dyDescent="0.3">
      <c r="B2270" s="238" t="s">
        <v>443</v>
      </c>
      <c r="C2270" s="239" t="s">
        <v>510</v>
      </c>
      <c r="D2270" s="239">
        <v>15000418</v>
      </c>
      <c r="E2270" s="239" t="s">
        <v>955</v>
      </c>
      <c r="F2270" s="240">
        <v>1176</v>
      </c>
      <c r="G2270" s="239" t="s">
        <v>511</v>
      </c>
      <c r="H2270" s="239" t="s">
        <v>927</v>
      </c>
      <c r="I2270" s="239" t="s">
        <v>946</v>
      </c>
      <c r="J2270" s="239" t="s">
        <v>956</v>
      </c>
      <c r="K2270" s="241">
        <f t="shared" si="35"/>
        <v>10.806451612903226</v>
      </c>
      <c r="L2270" s="242">
        <v>45870</v>
      </c>
    </row>
    <row r="2271" spans="2:12" x14ac:dyDescent="0.3">
      <c r="B2271" s="238" t="s">
        <v>443</v>
      </c>
      <c r="C2271" s="239" t="s">
        <v>510</v>
      </c>
      <c r="D2271" s="239">
        <v>15000399</v>
      </c>
      <c r="E2271" s="239" t="s">
        <v>415</v>
      </c>
      <c r="F2271" s="240">
        <v>1800</v>
      </c>
      <c r="G2271" s="239" t="s">
        <v>511</v>
      </c>
      <c r="H2271" s="239" t="s">
        <v>927</v>
      </c>
      <c r="I2271" s="239" t="s">
        <v>946</v>
      </c>
      <c r="J2271" s="239" t="s">
        <v>954</v>
      </c>
      <c r="K2271" s="241">
        <f t="shared" si="35"/>
        <v>10.838709677419354</v>
      </c>
      <c r="L2271" s="242">
        <v>45871</v>
      </c>
    </row>
    <row r="2272" spans="2:12" x14ac:dyDescent="0.3">
      <c r="B2272" s="238" t="s">
        <v>443</v>
      </c>
      <c r="C2272" s="239" t="s">
        <v>510</v>
      </c>
      <c r="D2272" s="239">
        <v>15000416</v>
      </c>
      <c r="E2272" s="239" t="s">
        <v>489</v>
      </c>
      <c r="F2272" s="240">
        <v>1800</v>
      </c>
      <c r="G2272" s="239" t="s">
        <v>511</v>
      </c>
      <c r="H2272" s="239" t="s">
        <v>927</v>
      </c>
      <c r="I2272" s="239" t="s">
        <v>946</v>
      </c>
      <c r="J2272" s="239" t="s">
        <v>972</v>
      </c>
      <c r="K2272" s="241">
        <f t="shared" si="35"/>
        <v>8.9677419354838701</v>
      </c>
      <c r="L2272" s="242">
        <v>45813</v>
      </c>
    </row>
    <row r="2273" spans="2:12" x14ac:dyDescent="0.3">
      <c r="B2273" s="238" t="s">
        <v>443</v>
      </c>
      <c r="C2273" s="239" t="s">
        <v>510</v>
      </c>
      <c r="D2273" s="239">
        <v>15000416</v>
      </c>
      <c r="E2273" s="239" t="s">
        <v>489</v>
      </c>
      <c r="F2273" s="240">
        <v>1800</v>
      </c>
      <c r="G2273" s="239" t="s">
        <v>511</v>
      </c>
      <c r="H2273" s="239" t="s">
        <v>927</v>
      </c>
      <c r="I2273" s="239" t="s">
        <v>946</v>
      </c>
      <c r="J2273" s="239" t="s">
        <v>953</v>
      </c>
      <c r="K2273" s="241">
        <f t="shared" si="35"/>
        <v>11.225806451612904</v>
      </c>
      <c r="L2273" s="242">
        <v>45883</v>
      </c>
    </row>
    <row r="2274" spans="2:12" x14ac:dyDescent="0.3">
      <c r="B2274" s="238" t="s">
        <v>443</v>
      </c>
      <c r="C2274" s="239" t="s">
        <v>510</v>
      </c>
      <c r="D2274" s="239">
        <v>15000382</v>
      </c>
      <c r="E2274" s="239" t="s">
        <v>414</v>
      </c>
      <c r="F2274" s="240">
        <v>700</v>
      </c>
      <c r="G2274" s="239" t="s">
        <v>511</v>
      </c>
      <c r="H2274" s="239" t="s">
        <v>927</v>
      </c>
      <c r="I2274" s="239" t="s">
        <v>946</v>
      </c>
      <c r="J2274" s="239" t="s">
        <v>962</v>
      </c>
      <c r="K2274" s="241">
        <f t="shared" si="35"/>
        <v>11.870967741935484</v>
      </c>
      <c r="L2274" s="242">
        <v>45903</v>
      </c>
    </row>
    <row r="2275" spans="2:12" x14ac:dyDescent="0.3">
      <c r="B2275" s="238" t="s">
        <v>443</v>
      </c>
      <c r="C2275" s="239" t="s">
        <v>510</v>
      </c>
      <c r="D2275" s="239">
        <v>15000418</v>
      </c>
      <c r="E2275" s="239" t="s">
        <v>955</v>
      </c>
      <c r="F2275" s="240">
        <v>1056</v>
      </c>
      <c r="G2275" s="239" t="s">
        <v>511</v>
      </c>
      <c r="H2275" s="239" t="s">
        <v>927</v>
      </c>
      <c r="I2275" s="239" t="s">
        <v>946</v>
      </c>
      <c r="J2275" s="239" t="s">
        <v>966</v>
      </c>
      <c r="K2275" s="241">
        <f t="shared" si="35"/>
        <v>10.806451612903226</v>
      </c>
      <c r="L2275" s="242">
        <v>45870</v>
      </c>
    </row>
    <row r="2276" spans="2:12" x14ac:dyDescent="0.3">
      <c r="B2276" s="238" t="s">
        <v>443</v>
      </c>
      <c r="C2276" s="239" t="s">
        <v>510</v>
      </c>
      <c r="D2276" s="239">
        <v>15000421</v>
      </c>
      <c r="E2276" s="239" t="s">
        <v>491</v>
      </c>
      <c r="F2276" s="240">
        <v>1800</v>
      </c>
      <c r="G2276" s="239" t="s">
        <v>511</v>
      </c>
      <c r="H2276" s="239" t="s">
        <v>927</v>
      </c>
      <c r="I2276" s="239" t="s">
        <v>946</v>
      </c>
      <c r="J2276" s="239" t="s">
        <v>978</v>
      </c>
      <c r="K2276" s="241">
        <f t="shared" si="35"/>
        <v>10.870967741935484</v>
      </c>
      <c r="L2276" s="242">
        <v>45872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9DFA-44ED-4FBB-A7F0-6DA5DE521D42}">
  <dimension ref="B2:M8"/>
  <sheetViews>
    <sheetView zoomScale="90" zoomScaleNormal="90" workbookViewId="0">
      <pane xSplit="9" ySplit="1" topLeftCell="J2" activePane="bottomRight" state="frozen"/>
      <selection pane="topRight" activeCell="J1" sqref="J1"/>
      <selection pane="bottomLeft" activeCell="A3" sqref="A3"/>
      <selection pane="bottomRight" activeCell="G13" sqref="G13"/>
    </sheetView>
  </sheetViews>
  <sheetFormatPr defaultRowHeight="14.4" x14ac:dyDescent="0.3"/>
  <cols>
    <col min="1" max="1" width="1.44140625" customWidth="1"/>
    <col min="2" max="2" width="5.6640625" bestFit="1" customWidth="1"/>
    <col min="3" max="3" width="41.33203125" bestFit="1" customWidth="1"/>
    <col min="4" max="4" width="10.5546875" bestFit="1" customWidth="1"/>
    <col min="5" max="5" width="14.44140625" bestFit="1" customWidth="1"/>
    <col min="6" max="6" width="8.109375" bestFit="1" customWidth="1"/>
    <col min="7" max="7" width="18.33203125" bestFit="1" customWidth="1"/>
    <col min="8" max="8" width="9" bestFit="1" customWidth="1"/>
    <col min="9" max="9" width="43.33203125" bestFit="1" customWidth="1"/>
    <col min="10" max="10" width="14.109375" bestFit="1" customWidth="1"/>
    <col min="11" max="11" width="13.88671875" customWidth="1"/>
    <col min="12" max="12" width="12.44140625" bestFit="1" customWidth="1"/>
    <col min="13" max="13" width="13.33203125" customWidth="1"/>
  </cols>
  <sheetData>
    <row r="2" spans="2:13" x14ac:dyDescent="0.3">
      <c r="B2" s="301" t="s">
        <v>994</v>
      </c>
      <c r="C2" s="301" t="s">
        <v>995</v>
      </c>
      <c r="D2" s="301" t="s">
        <v>996</v>
      </c>
      <c r="E2" s="301" t="s">
        <v>997</v>
      </c>
      <c r="F2" s="301" t="s">
        <v>998</v>
      </c>
      <c r="G2" s="301" t="s">
        <v>12</v>
      </c>
      <c r="H2" s="301" t="s">
        <v>999</v>
      </c>
      <c r="I2" s="301" t="s">
        <v>15</v>
      </c>
      <c r="J2" s="301" t="s">
        <v>1000</v>
      </c>
      <c r="K2" s="301" t="s">
        <v>1001</v>
      </c>
      <c r="L2" s="301" t="s">
        <v>1002</v>
      </c>
      <c r="M2" s="301" t="s">
        <v>1003</v>
      </c>
    </row>
    <row r="3" spans="2:13" x14ac:dyDescent="0.3">
      <c r="B3" t="s">
        <v>1004</v>
      </c>
      <c r="C3" t="s">
        <v>1006</v>
      </c>
      <c r="D3" t="s">
        <v>1005</v>
      </c>
      <c r="G3" s="489">
        <v>7898133137457</v>
      </c>
      <c r="I3" s="1" t="s">
        <v>365</v>
      </c>
      <c r="J3" s="487">
        <v>300</v>
      </c>
      <c r="K3" s="175">
        <v>3720</v>
      </c>
      <c r="L3" s="175">
        <v>12.4</v>
      </c>
    </row>
    <row r="4" spans="2:13" x14ac:dyDescent="0.3">
      <c r="G4" s="489">
        <v>7899470807225</v>
      </c>
      <c r="I4" s="1" t="s">
        <v>343</v>
      </c>
      <c r="J4" s="487">
        <v>600</v>
      </c>
      <c r="K4" s="175">
        <v>1854.1</v>
      </c>
      <c r="L4" s="175">
        <v>3.09</v>
      </c>
    </row>
    <row r="5" spans="2:13" x14ac:dyDescent="0.3">
      <c r="G5" s="489">
        <v>7899470808499</v>
      </c>
      <c r="I5" s="1" t="s">
        <v>418</v>
      </c>
      <c r="J5" s="487">
        <v>600</v>
      </c>
      <c r="K5" s="175">
        <v>2246.4</v>
      </c>
      <c r="L5" s="175">
        <v>3.74</v>
      </c>
    </row>
    <row r="6" spans="2:13" x14ac:dyDescent="0.3">
      <c r="G6" s="489">
        <v>7899470808536</v>
      </c>
      <c r="I6" s="1" t="s">
        <v>1163</v>
      </c>
      <c r="J6" s="487">
        <v>96</v>
      </c>
      <c r="K6" s="175">
        <v>5622.05</v>
      </c>
      <c r="L6" s="175">
        <v>58.56</v>
      </c>
    </row>
    <row r="7" spans="2:13" x14ac:dyDescent="0.3">
      <c r="G7" s="489">
        <v>7899470808550</v>
      </c>
      <c r="I7" s="1" t="s">
        <v>1164</v>
      </c>
      <c r="J7" s="487">
        <v>48</v>
      </c>
      <c r="K7" s="175">
        <v>2811.02</v>
      </c>
      <c r="L7" s="175">
        <v>58.56</v>
      </c>
    </row>
    <row r="8" spans="2:13" x14ac:dyDescent="0.3">
      <c r="K8" s="488"/>
      <c r="L8" s="488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6E25-D2D3-4E54-BD08-7C3DD463D7A9}">
  <dimension ref="B2:I81"/>
  <sheetViews>
    <sheetView workbookViewId="0">
      <selection activeCell="I11" sqref="I11"/>
    </sheetView>
  </sheetViews>
  <sheetFormatPr defaultRowHeight="14.4" x14ac:dyDescent="0.3"/>
  <cols>
    <col min="2" max="2" width="12.5546875" bestFit="1" customWidth="1"/>
    <col min="3" max="3" width="12.109375" bestFit="1" customWidth="1"/>
    <col min="4" max="4" width="8.44140625" bestFit="1" customWidth="1"/>
    <col min="5" max="5" width="39.5546875" bestFit="1" customWidth="1"/>
    <col min="6" max="6" width="5.88671875" bestFit="1" customWidth="1"/>
    <col min="7" max="7" width="9.44140625" bestFit="1" customWidth="1"/>
    <col min="8" max="8" width="11.44140625" bestFit="1" customWidth="1"/>
    <col min="9" max="9" width="12.44140625" customWidth="1"/>
  </cols>
  <sheetData>
    <row r="2" spans="2:9" ht="24" x14ac:dyDescent="0.3">
      <c r="B2" s="255" t="s">
        <v>412</v>
      </c>
      <c r="C2" s="255" t="s">
        <v>12</v>
      </c>
      <c r="D2" s="255" t="s">
        <v>14</v>
      </c>
      <c r="E2" s="255" t="s">
        <v>15</v>
      </c>
      <c r="F2" s="279" t="s">
        <v>435</v>
      </c>
      <c r="G2" s="255" t="s">
        <v>991</v>
      </c>
      <c r="H2" s="255" t="s">
        <v>992</v>
      </c>
      <c r="I2" s="281" t="s">
        <v>993</v>
      </c>
    </row>
    <row r="3" spans="2:9" x14ac:dyDescent="0.3">
      <c r="B3" s="273" t="s">
        <v>124</v>
      </c>
      <c r="C3" s="274">
        <v>7899470804828</v>
      </c>
      <c r="D3" s="276">
        <v>15000145</v>
      </c>
      <c r="E3" s="277" t="s">
        <v>143</v>
      </c>
      <c r="F3" s="275">
        <v>50</v>
      </c>
      <c r="G3" s="278">
        <v>5.955591210722222</v>
      </c>
      <c r="H3" s="280">
        <v>5.9993449393624605</v>
      </c>
      <c r="I3" s="280">
        <v>4.3753728640238521E-2</v>
      </c>
    </row>
    <row r="4" spans="2:9" x14ac:dyDescent="0.3">
      <c r="B4" s="256" t="s">
        <v>124</v>
      </c>
      <c r="C4" s="257">
        <v>7898133136535</v>
      </c>
      <c r="D4" s="259">
        <v>15000153</v>
      </c>
      <c r="E4" s="260" t="s">
        <v>301</v>
      </c>
      <c r="F4" s="258">
        <v>200</v>
      </c>
      <c r="G4" s="261">
        <v>2.1074830285999995</v>
      </c>
      <c r="H4" s="280">
        <v>2.1258811272770801</v>
      </c>
      <c r="I4" s="280">
        <v>1.8398098677080643E-2</v>
      </c>
    </row>
    <row r="5" spans="2:9" x14ac:dyDescent="0.3">
      <c r="B5" s="256" t="s">
        <v>124</v>
      </c>
      <c r="C5" s="257">
        <v>7898133139741</v>
      </c>
      <c r="D5" s="259">
        <v>15000133</v>
      </c>
      <c r="E5" s="260" t="s">
        <v>302</v>
      </c>
      <c r="F5" s="258">
        <v>200</v>
      </c>
      <c r="G5" s="261">
        <v>10.019107601833332</v>
      </c>
      <c r="H5" s="280">
        <v>10.06324195854368</v>
      </c>
      <c r="I5" s="280">
        <v>4.4134356710348044E-2</v>
      </c>
    </row>
    <row r="6" spans="2:9" x14ac:dyDescent="0.3">
      <c r="B6" s="256" t="s">
        <v>124</v>
      </c>
      <c r="C6" s="257">
        <v>7899470801414</v>
      </c>
      <c r="D6" s="259">
        <v>15000155</v>
      </c>
      <c r="E6" s="260" t="s">
        <v>303</v>
      </c>
      <c r="F6" s="258">
        <v>50</v>
      </c>
      <c r="G6" s="261">
        <v>10.830749779666665</v>
      </c>
      <c r="H6" s="280">
        <v>11.00741851879892</v>
      </c>
      <c r="I6" s="280">
        <v>0.17666873913225523</v>
      </c>
    </row>
    <row r="7" spans="2:9" x14ac:dyDescent="0.3">
      <c r="B7" s="256" t="s">
        <v>124</v>
      </c>
      <c r="C7" s="257">
        <v>7898133134456</v>
      </c>
      <c r="D7" s="262">
        <v>15000120</v>
      </c>
      <c r="E7" s="260" t="s">
        <v>304</v>
      </c>
      <c r="F7" s="258">
        <v>50</v>
      </c>
      <c r="G7" s="261">
        <v>4.1547680057777772</v>
      </c>
      <c r="H7" s="280">
        <v>4.1878187113420173</v>
      </c>
      <c r="I7" s="280">
        <v>3.3050705564240168E-2</v>
      </c>
    </row>
    <row r="8" spans="2:9" x14ac:dyDescent="0.3">
      <c r="B8" s="256" t="s">
        <v>124</v>
      </c>
      <c r="C8" s="257">
        <v>7898133134630</v>
      </c>
      <c r="D8" s="262">
        <v>15000119</v>
      </c>
      <c r="E8" s="260" t="s">
        <v>305</v>
      </c>
      <c r="F8" s="258">
        <v>60</v>
      </c>
      <c r="G8" s="261">
        <v>5.4967101213777774</v>
      </c>
      <c r="H8" s="280">
        <v>5.5427925709523729</v>
      </c>
      <c r="I8" s="280">
        <v>4.6082449574595508E-2</v>
      </c>
    </row>
    <row r="9" spans="2:9" x14ac:dyDescent="0.3">
      <c r="B9" s="256" t="s">
        <v>124</v>
      </c>
      <c r="C9" s="257">
        <v>7898133136634</v>
      </c>
      <c r="D9" s="262">
        <v>15000068</v>
      </c>
      <c r="E9" s="260" t="s">
        <v>306</v>
      </c>
      <c r="F9" s="258">
        <v>50</v>
      </c>
      <c r="G9" s="261">
        <v>5.8216755115999996</v>
      </c>
      <c r="H9" s="280">
        <v>5.8578045236952221</v>
      </c>
      <c r="I9" s="280">
        <v>3.6129012095222457E-2</v>
      </c>
    </row>
    <row r="10" spans="2:9" x14ac:dyDescent="0.3">
      <c r="B10" s="256" t="s">
        <v>124</v>
      </c>
      <c r="C10" s="257">
        <v>7898133136757</v>
      </c>
      <c r="D10" s="262">
        <v>15000069</v>
      </c>
      <c r="E10" s="260" t="s">
        <v>307</v>
      </c>
      <c r="F10" s="258">
        <v>50</v>
      </c>
      <c r="G10" s="261">
        <v>5.8216755115999996</v>
      </c>
      <c r="H10" s="280">
        <v>5.8572408079237182</v>
      </c>
      <c r="I10" s="280">
        <v>3.556529632371852E-2</v>
      </c>
    </row>
    <row r="11" spans="2:9" x14ac:dyDescent="0.3">
      <c r="B11" s="256" t="s">
        <v>124</v>
      </c>
      <c r="C11" s="257">
        <v>7899470805726</v>
      </c>
      <c r="D11" s="262">
        <v>15000220</v>
      </c>
      <c r="E11" s="260" t="s">
        <v>309</v>
      </c>
      <c r="F11" s="258">
        <v>100</v>
      </c>
      <c r="G11" s="261">
        <v>5.2810015439999995</v>
      </c>
      <c r="H11" s="280">
        <v>5.344859731242412</v>
      </c>
      <c r="I11" s="280">
        <v>6.3858187242412434E-2</v>
      </c>
    </row>
    <row r="12" spans="2:9" x14ac:dyDescent="0.3">
      <c r="B12" s="256" t="s">
        <v>124</v>
      </c>
      <c r="C12" s="257">
        <v>7898133135941</v>
      </c>
      <c r="D12" s="262">
        <v>15000071</v>
      </c>
      <c r="E12" s="260" t="s">
        <v>310</v>
      </c>
      <c r="F12" s="258">
        <v>50</v>
      </c>
      <c r="G12" s="261">
        <v>3.832907730377777</v>
      </c>
      <c r="H12" s="280">
        <v>3.8428430286962207</v>
      </c>
      <c r="I12" s="280">
        <v>9.9352983184437527E-3</v>
      </c>
    </row>
    <row r="13" spans="2:9" x14ac:dyDescent="0.3">
      <c r="B13" s="263" t="s">
        <v>411</v>
      </c>
      <c r="C13" s="257">
        <v>7899898601481</v>
      </c>
      <c r="D13" s="262">
        <v>15000257</v>
      </c>
      <c r="E13" s="260" t="s">
        <v>36</v>
      </c>
      <c r="F13" s="258">
        <v>36</v>
      </c>
      <c r="G13" s="261">
        <v>7.170703302399998</v>
      </c>
      <c r="H13" s="280">
        <v>7.1862304904100425</v>
      </c>
      <c r="I13" s="280">
        <v>1.552718801004449E-2</v>
      </c>
    </row>
    <row r="14" spans="2:9" x14ac:dyDescent="0.3">
      <c r="B14" s="263" t="s">
        <v>411</v>
      </c>
      <c r="C14" s="257">
        <v>7899898601146</v>
      </c>
      <c r="D14" s="262">
        <v>15000253</v>
      </c>
      <c r="E14" s="260" t="s">
        <v>380</v>
      </c>
      <c r="F14" s="258">
        <v>50</v>
      </c>
      <c r="G14" s="261">
        <v>9.6413362413333328</v>
      </c>
      <c r="H14" s="280">
        <v>9.6882567259691044</v>
      </c>
      <c r="I14" s="280">
        <v>4.6920484635771587E-2</v>
      </c>
    </row>
    <row r="15" spans="2:9" x14ac:dyDescent="0.3">
      <c r="B15" s="263" t="s">
        <v>411</v>
      </c>
      <c r="C15" s="257">
        <v>7899898601061</v>
      </c>
      <c r="D15" s="262">
        <v>15000239</v>
      </c>
      <c r="E15" s="260" t="s">
        <v>381</v>
      </c>
      <c r="F15" s="258">
        <v>36</v>
      </c>
      <c r="G15" s="261">
        <v>7.295371579555554</v>
      </c>
      <c r="H15" s="280">
        <v>7.3101937444499479</v>
      </c>
      <c r="I15" s="280">
        <v>1.4822164894393808E-2</v>
      </c>
    </row>
    <row r="16" spans="2:9" x14ac:dyDescent="0.3">
      <c r="B16" s="263" t="s">
        <v>411</v>
      </c>
      <c r="C16" s="257">
        <v>7898557141337</v>
      </c>
      <c r="D16" s="262">
        <v>15000236</v>
      </c>
      <c r="E16" s="260" t="s">
        <v>382</v>
      </c>
      <c r="F16" s="258">
        <v>24</v>
      </c>
      <c r="G16" s="261">
        <v>8.5008782222222212</v>
      </c>
      <c r="H16" s="280">
        <v>8.5419811855457297</v>
      </c>
      <c r="I16" s="280">
        <v>4.110296332350849E-2</v>
      </c>
    </row>
    <row r="17" spans="2:9" x14ac:dyDescent="0.3">
      <c r="B17" s="256" t="s">
        <v>124</v>
      </c>
      <c r="C17" s="257">
        <v>7899470804149</v>
      </c>
      <c r="D17" s="262">
        <v>15000213</v>
      </c>
      <c r="E17" s="260" t="s">
        <v>315</v>
      </c>
      <c r="F17" s="258">
        <v>50</v>
      </c>
      <c r="G17" s="261">
        <v>23.873158797777773</v>
      </c>
      <c r="H17" s="280">
        <v>24.281455353899094</v>
      </c>
      <c r="I17" s="280">
        <v>0.40829655612132143</v>
      </c>
    </row>
    <row r="18" spans="2:9" x14ac:dyDescent="0.3">
      <c r="B18" s="256" t="s">
        <v>124</v>
      </c>
      <c r="C18" s="257">
        <v>7899470804200</v>
      </c>
      <c r="D18" s="262">
        <v>15000211</v>
      </c>
      <c r="E18" s="260" t="s">
        <v>313</v>
      </c>
      <c r="F18" s="258">
        <v>100</v>
      </c>
      <c r="G18" s="261">
        <v>16.863593023111108</v>
      </c>
      <c r="H18" s="280">
        <v>17.063289089179641</v>
      </c>
      <c r="I18" s="280">
        <v>0.19969606606853318</v>
      </c>
    </row>
    <row r="19" spans="2:9" x14ac:dyDescent="0.3">
      <c r="B19" s="256" t="s">
        <v>124</v>
      </c>
      <c r="C19" s="257">
        <v>7898133137549</v>
      </c>
      <c r="D19" s="262">
        <v>15000158</v>
      </c>
      <c r="E19" s="260" t="s">
        <v>316</v>
      </c>
      <c r="F19" s="258">
        <v>100</v>
      </c>
      <c r="G19" s="261">
        <v>5.7801727509555549</v>
      </c>
      <c r="H19" s="280">
        <v>5.8151789487902681</v>
      </c>
      <c r="I19" s="280">
        <v>3.5006197834713149E-2</v>
      </c>
    </row>
    <row r="20" spans="2:9" x14ac:dyDescent="0.3">
      <c r="B20" s="256" t="s">
        <v>124</v>
      </c>
      <c r="C20" s="257">
        <v>7899470808260</v>
      </c>
      <c r="D20" s="262">
        <v>15000393</v>
      </c>
      <c r="E20" s="260" t="s">
        <v>419</v>
      </c>
      <c r="F20" s="258">
        <v>100</v>
      </c>
      <c r="G20" s="261">
        <v>5.7223710234459997</v>
      </c>
      <c r="H20" s="280">
        <v>5.8551079581407208</v>
      </c>
      <c r="I20" s="280">
        <v>0.13273693469472114</v>
      </c>
    </row>
    <row r="21" spans="2:9" x14ac:dyDescent="0.3">
      <c r="B21" s="256" t="s">
        <v>124</v>
      </c>
      <c r="C21" s="257">
        <v>7899470808246</v>
      </c>
      <c r="D21" s="262">
        <v>15000391</v>
      </c>
      <c r="E21" s="264" t="s">
        <v>429</v>
      </c>
      <c r="F21" s="258">
        <v>240</v>
      </c>
      <c r="G21" s="261">
        <v>1.7210820174428567</v>
      </c>
      <c r="H21" s="280">
        <v>1.744400214341232</v>
      </c>
      <c r="I21" s="280">
        <v>2.3318196898375332E-2</v>
      </c>
    </row>
    <row r="22" spans="2:9" x14ac:dyDescent="0.3">
      <c r="B22" s="265" t="s">
        <v>124</v>
      </c>
      <c r="C22" s="257">
        <v>7899470807744</v>
      </c>
      <c r="D22" s="262">
        <v>15000151</v>
      </c>
      <c r="E22" s="264" t="s">
        <v>402</v>
      </c>
      <c r="F22" s="266">
        <v>36</v>
      </c>
      <c r="G22" s="261">
        <v>8.8859372141555539</v>
      </c>
      <c r="H22" s="280">
        <v>8.9514110260054984</v>
      </c>
      <c r="I22" s="280">
        <v>6.5473811849944497E-2</v>
      </c>
    </row>
    <row r="23" spans="2:9" x14ac:dyDescent="0.3">
      <c r="B23" s="256" t="s">
        <v>124</v>
      </c>
      <c r="C23" s="257">
        <v>7898133137297</v>
      </c>
      <c r="D23" s="262">
        <v>15000161</v>
      </c>
      <c r="E23" s="260" t="s">
        <v>326</v>
      </c>
      <c r="F23" s="258">
        <v>30</v>
      </c>
      <c r="G23" s="261">
        <v>7.6076463814999995</v>
      </c>
      <c r="H23" s="280">
        <v>7.6489654072017244</v>
      </c>
      <c r="I23" s="280">
        <v>4.1319025701724854E-2</v>
      </c>
    </row>
    <row r="24" spans="2:9" x14ac:dyDescent="0.3">
      <c r="B24" s="256" t="s">
        <v>124</v>
      </c>
      <c r="C24" s="257">
        <v>7898133137334</v>
      </c>
      <c r="D24" s="262">
        <v>15000162</v>
      </c>
      <c r="E24" s="260" t="s">
        <v>327</v>
      </c>
      <c r="F24" s="258">
        <v>30</v>
      </c>
      <c r="G24" s="261">
        <v>7.6076463814999995</v>
      </c>
      <c r="H24" s="280">
        <v>7.6590635106627696</v>
      </c>
      <c r="I24" s="280">
        <v>5.1417129162770081E-2</v>
      </c>
    </row>
    <row r="25" spans="2:9" x14ac:dyDescent="0.3">
      <c r="B25" s="256" t="s">
        <v>124</v>
      </c>
      <c r="C25" s="257">
        <v>7898133137372</v>
      </c>
      <c r="D25" s="262">
        <v>15000163</v>
      </c>
      <c r="E25" s="260" t="s">
        <v>328</v>
      </c>
      <c r="F25" s="258">
        <v>30</v>
      </c>
      <c r="G25" s="261">
        <v>7.6076463814999995</v>
      </c>
      <c r="H25" s="280">
        <v>7.6501040508379878</v>
      </c>
      <c r="I25" s="280">
        <v>4.2457669337988335E-2</v>
      </c>
    </row>
    <row r="26" spans="2:9" x14ac:dyDescent="0.3">
      <c r="B26" s="256" t="s">
        <v>124</v>
      </c>
      <c r="C26" s="257">
        <v>7898133137310</v>
      </c>
      <c r="D26" s="262">
        <v>15000164</v>
      </c>
      <c r="E26" s="260" t="s">
        <v>329</v>
      </c>
      <c r="F26" s="258">
        <v>30</v>
      </c>
      <c r="G26" s="261">
        <v>7.6076463814999995</v>
      </c>
      <c r="H26" s="280">
        <v>7.6525207753366047</v>
      </c>
      <c r="I26" s="280">
        <v>4.4874393836605186E-2</v>
      </c>
    </row>
    <row r="27" spans="2:9" x14ac:dyDescent="0.3">
      <c r="B27" s="256" t="s">
        <v>124</v>
      </c>
      <c r="C27" s="257">
        <v>7898133137396</v>
      </c>
      <c r="D27" s="262">
        <v>15000165</v>
      </c>
      <c r="E27" s="260" t="s">
        <v>330</v>
      </c>
      <c r="F27" s="258">
        <v>30</v>
      </c>
      <c r="G27" s="261">
        <v>7.6076463814999986</v>
      </c>
      <c r="H27" s="280">
        <v>7.6755348141354069</v>
      </c>
      <c r="I27" s="280">
        <v>6.7888432635408336E-2</v>
      </c>
    </row>
    <row r="28" spans="2:9" x14ac:dyDescent="0.3">
      <c r="B28" s="256" t="s">
        <v>124</v>
      </c>
      <c r="C28" s="257">
        <v>7898133137358</v>
      </c>
      <c r="D28" s="262">
        <v>15000166</v>
      </c>
      <c r="E28" s="260" t="s">
        <v>331</v>
      </c>
      <c r="F28" s="258">
        <v>30</v>
      </c>
      <c r="G28" s="261">
        <v>7.6076463814999995</v>
      </c>
      <c r="H28" s="280">
        <v>7.6602030870087248</v>
      </c>
      <c r="I28" s="280">
        <v>5.2556705508725265E-2</v>
      </c>
    </row>
    <row r="29" spans="2:9" x14ac:dyDescent="0.3">
      <c r="B29" s="256" t="s">
        <v>124</v>
      </c>
      <c r="C29" s="257">
        <v>7898133134760</v>
      </c>
      <c r="D29" s="262">
        <v>15000086</v>
      </c>
      <c r="E29" s="260" t="s">
        <v>333</v>
      </c>
      <c r="F29" s="258">
        <v>50</v>
      </c>
      <c r="G29" s="261">
        <v>7.0331624134200013</v>
      </c>
      <c r="H29" s="280">
        <v>7.0560717419843444</v>
      </c>
      <c r="I29" s="280">
        <v>2.2909328564343134E-2</v>
      </c>
    </row>
    <row r="30" spans="2:9" x14ac:dyDescent="0.3">
      <c r="B30" s="256" t="s">
        <v>124</v>
      </c>
      <c r="C30" s="257">
        <v>7898133134234</v>
      </c>
      <c r="D30" s="262">
        <v>15000085</v>
      </c>
      <c r="E30" s="260" t="s">
        <v>332</v>
      </c>
      <c r="F30" s="258">
        <v>100</v>
      </c>
      <c r="G30" s="261">
        <v>2.5635264306079995</v>
      </c>
      <c r="H30" s="280">
        <v>2.5770966030712237</v>
      </c>
      <c r="I30" s="280">
        <v>1.3570172463224228E-2</v>
      </c>
    </row>
    <row r="31" spans="2:9" x14ac:dyDescent="0.3">
      <c r="B31" s="263" t="s">
        <v>411</v>
      </c>
      <c r="C31" s="257">
        <v>7898557141054</v>
      </c>
      <c r="D31" s="262">
        <v>15000232</v>
      </c>
      <c r="E31" s="260" t="s">
        <v>385</v>
      </c>
      <c r="F31" s="258">
        <v>50</v>
      </c>
      <c r="G31" s="261">
        <v>11.8068105948</v>
      </c>
      <c r="H31" s="280">
        <v>11.956551517056804</v>
      </c>
      <c r="I31" s="280">
        <v>0.1497409222568038</v>
      </c>
    </row>
    <row r="32" spans="2:9" x14ac:dyDescent="0.3">
      <c r="B32" s="263" t="s">
        <v>411</v>
      </c>
      <c r="C32" s="257">
        <v>7898557141061</v>
      </c>
      <c r="D32" s="262">
        <v>15000234</v>
      </c>
      <c r="E32" s="260" t="s">
        <v>386</v>
      </c>
      <c r="F32" s="258">
        <v>50</v>
      </c>
      <c r="G32" s="261">
        <v>11.923880910166664</v>
      </c>
      <c r="H32" s="280">
        <v>12.076115427972558</v>
      </c>
      <c r="I32" s="280">
        <v>0.15223451780589414</v>
      </c>
    </row>
    <row r="33" spans="2:9" x14ac:dyDescent="0.3">
      <c r="B33" s="256" t="s">
        <v>124</v>
      </c>
      <c r="C33" s="257">
        <v>7898133139420</v>
      </c>
      <c r="D33" s="262">
        <v>15000090</v>
      </c>
      <c r="E33" s="260" t="s">
        <v>338</v>
      </c>
      <c r="F33" s="258">
        <v>50</v>
      </c>
      <c r="G33" s="261">
        <v>10.662593593599999</v>
      </c>
      <c r="H33" s="280">
        <v>10.732417940175695</v>
      </c>
      <c r="I33" s="280">
        <v>6.9824346575696694E-2</v>
      </c>
    </row>
    <row r="34" spans="2:9" x14ac:dyDescent="0.3">
      <c r="B34" s="265" t="s">
        <v>124</v>
      </c>
      <c r="C34" s="257">
        <v>7899470808048</v>
      </c>
      <c r="D34" s="262">
        <v>15000321</v>
      </c>
      <c r="E34" s="260" t="s">
        <v>404</v>
      </c>
      <c r="F34" s="258">
        <v>36</v>
      </c>
      <c r="G34" s="261">
        <v>8.025444872444444</v>
      </c>
      <c r="H34" s="280">
        <v>8.0363173289251666</v>
      </c>
      <c r="I34" s="280">
        <v>1.0872456480722548E-2</v>
      </c>
    </row>
    <row r="35" spans="2:9" x14ac:dyDescent="0.3">
      <c r="B35" s="265" t="s">
        <v>124</v>
      </c>
      <c r="C35" s="257">
        <v>7899470808031</v>
      </c>
      <c r="D35" s="262">
        <v>15000320</v>
      </c>
      <c r="E35" s="260" t="s">
        <v>403</v>
      </c>
      <c r="F35" s="258">
        <v>36</v>
      </c>
      <c r="G35" s="261">
        <v>7.7587766092777777</v>
      </c>
      <c r="H35" s="280">
        <v>7.7696386091793066</v>
      </c>
      <c r="I35" s="280">
        <v>1.0861999901528918E-2</v>
      </c>
    </row>
    <row r="36" spans="2:9" x14ac:dyDescent="0.3">
      <c r="B36" s="256" t="s">
        <v>124</v>
      </c>
      <c r="C36" s="257">
        <v>7899470807225</v>
      </c>
      <c r="D36" s="262">
        <v>15000194</v>
      </c>
      <c r="E36" s="260" t="s">
        <v>343</v>
      </c>
      <c r="F36" s="258">
        <v>200</v>
      </c>
      <c r="G36" s="261">
        <v>4.4368063759999998</v>
      </c>
      <c r="H36" s="280">
        <v>4.4689112505039859</v>
      </c>
      <c r="I36" s="280">
        <v>3.2104874503986025E-2</v>
      </c>
    </row>
    <row r="37" spans="2:9" x14ac:dyDescent="0.3">
      <c r="B37" s="263" t="s">
        <v>411</v>
      </c>
      <c r="C37" s="257">
        <v>7898557147643</v>
      </c>
      <c r="D37" s="262">
        <v>15000228</v>
      </c>
      <c r="E37" s="260" t="s">
        <v>387</v>
      </c>
      <c r="F37" s="258">
        <v>50</v>
      </c>
      <c r="G37" s="261">
        <v>16.257940467600001</v>
      </c>
      <c r="H37" s="280">
        <v>16.398888069303055</v>
      </c>
      <c r="I37" s="280">
        <v>0.1409476017030542</v>
      </c>
    </row>
    <row r="38" spans="2:9" x14ac:dyDescent="0.3">
      <c r="B38" s="263" t="s">
        <v>411</v>
      </c>
      <c r="C38" s="257">
        <v>7898557147650</v>
      </c>
      <c r="D38" s="262">
        <v>15000229</v>
      </c>
      <c r="E38" s="260" t="s">
        <v>388</v>
      </c>
      <c r="F38" s="258">
        <v>50</v>
      </c>
      <c r="G38" s="261">
        <v>16.257940467600001</v>
      </c>
      <c r="H38" s="280">
        <v>16.354990333426123</v>
      </c>
      <c r="I38" s="280">
        <v>9.7049865826122073E-2</v>
      </c>
    </row>
    <row r="39" spans="2:9" x14ac:dyDescent="0.3">
      <c r="B39" s="256" t="s">
        <v>124</v>
      </c>
      <c r="C39" s="257">
        <v>7899470804576</v>
      </c>
      <c r="D39" s="262">
        <v>15000191</v>
      </c>
      <c r="E39" s="260" t="s">
        <v>347</v>
      </c>
      <c r="F39" s="258">
        <v>100</v>
      </c>
      <c r="G39" s="261">
        <v>5.7223710234459997</v>
      </c>
      <c r="H39" s="280">
        <v>5.8543308902071995</v>
      </c>
      <c r="I39" s="280">
        <v>0.13195986676119986</v>
      </c>
    </row>
    <row r="40" spans="2:9" x14ac:dyDescent="0.3">
      <c r="B40" s="256" t="s">
        <v>124</v>
      </c>
      <c r="C40" s="257">
        <v>7899470804521</v>
      </c>
      <c r="D40" s="262">
        <v>15000192</v>
      </c>
      <c r="E40" s="260" t="s">
        <v>349</v>
      </c>
      <c r="F40" s="258">
        <v>24</v>
      </c>
      <c r="G40" s="261">
        <v>21.510746512441994</v>
      </c>
      <c r="H40" s="280">
        <v>21.954703768050944</v>
      </c>
      <c r="I40" s="280">
        <v>0.44395725560895016</v>
      </c>
    </row>
    <row r="41" spans="2:9" x14ac:dyDescent="0.3">
      <c r="B41" s="256" t="s">
        <v>124</v>
      </c>
      <c r="C41" s="257">
        <v>7898133130403</v>
      </c>
      <c r="D41" s="262">
        <v>15000094</v>
      </c>
      <c r="E41" s="260" t="s">
        <v>345</v>
      </c>
      <c r="F41" s="258">
        <v>240</v>
      </c>
      <c r="G41" s="261">
        <v>1.7210820174428567</v>
      </c>
      <c r="H41" s="280">
        <v>1.7443531413968572</v>
      </c>
      <c r="I41" s="280">
        <v>2.3271123954000439E-2</v>
      </c>
    </row>
    <row r="42" spans="2:9" x14ac:dyDescent="0.3">
      <c r="B42" s="256" t="s">
        <v>124</v>
      </c>
      <c r="C42" s="257">
        <v>7898133137419</v>
      </c>
      <c r="D42" s="262">
        <v>15000098</v>
      </c>
      <c r="E42" s="260" t="s">
        <v>350</v>
      </c>
      <c r="F42" s="258">
        <v>200</v>
      </c>
      <c r="G42" s="261">
        <v>3.6841272676000001</v>
      </c>
      <c r="H42" s="280">
        <v>3.7021116818154067</v>
      </c>
      <c r="I42" s="280">
        <v>1.7984414215406641E-2</v>
      </c>
    </row>
    <row r="43" spans="2:9" x14ac:dyDescent="0.3">
      <c r="B43" s="256" t="s">
        <v>124</v>
      </c>
      <c r="C43" s="257">
        <v>7898133137426</v>
      </c>
      <c r="D43" s="262">
        <v>15000099</v>
      </c>
      <c r="E43" s="260" t="s">
        <v>351</v>
      </c>
      <c r="F43" s="258">
        <v>50</v>
      </c>
      <c r="G43" s="261">
        <v>5.7905108573333317</v>
      </c>
      <c r="H43" s="280">
        <v>5.8183589342107247</v>
      </c>
      <c r="I43" s="280">
        <v>2.7848076877392991E-2</v>
      </c>
    </row>
    <row r="44" spans="2:9" x14ac:dyDescent="0.3">
      <c r="B44" s="256" t="s">
        <v>124</v>
      </c>
      <c r="C44" s="257">
        <v>7899470800424</v>
      </c>
      <c r="D44" s="262">
        <v>15000276</v>
      </c>
      <c r="E44" s="260" t="s">
        <v>399</v>
      </c>
      <c r="F44" s="258">
        <v>200</v>
      </c>
      <c r="G44" s="261">
        <v>2.4648924311111111</v>
      </c>
      <c r="H44" s="280">
        <v>2.4787647761373015</v>
      </c>
      <c r="I44" s="280">
        <v>1.3872345026190391E-2</v>
      </c>
    </row>
    <row r="45" spans="2:9" x14ac:dyDescent="0.3">
      <c r="B45" s="267" t="s">
        <v>124</v>
      </c>
      <c r="C45" s="257">
        <v>7899470808284</v>
      </c>
      <c r="D45" s="269">
        <v>15000395</v>
      </c>
      <c r="E45" s="270" t="s">
        <v>427</v>
      </c>
      <c r="F45" s="258">
        <v>24</v>
      </c>
      <c r="G45" s="261">
        <v>15.72222222222222</v>
      </c>
      <c r="H45" s="280">
        <v>15.741914635235279</v>
      </c>
      <c r="I45" s="280">
        <v>1.9692413013059351E-2</v>
      </c>
    </row>
    <row r="46" spans="2:9" x14ac:dyDescent="0.3">
      <c r="B46" s="267" t="s">
        <v>124</v>
      </c>
      <c r="C46" s="257">
        <v>7899470808277</v>
      </c>
      <c r="D46" s="269">
        <v>15000394</v>
      </c>
      <c r="E46" s="270" t="s">
        <v>428</v>
      </c>
      <c r="F46" s="258">
        <v>12</v>
      </c>
      <c r="G46" s="261">
        <v>16.833333333333336</v>
      </c>
      <c r="H46" s="280">
        <v>16.853070125448088</v>
      </c>
      <c r="I46" s="280">
        <v>1.9736792114752433E-2</v>
      </c>
    </row>
    <row r="47" spans="2:9" x14ac:dyDescent="0.3">
      <c r="B47" s="256" t="s">
        <v>124</v>
      </c>
      <c r="C47" s="257">
        <v>7899470805641</v>
      </c>
      <c r="D47" s="262">
        <v>15000216</v>
      </c>
      <c r="E47" s="260" t="s">
        <v>354</v>
      </c>
      <c r="F47" s="258">
        <v>50</v>
      </c>
      <c r="G47" s="261">
        <v>24.954435112474997</v>
      </c>
      <c r="H47" s="280">
        <v>25.204930165433979</v>
      </c>
      <c r="I47" s="280">
        <v>0.250495052958982</v>
      </c>
    </row>
    <row r="48" spans="2:9" x14ac:dyDescent="0.3">
      <c r="B48" s="265" t="s">
        <v>124</v>
      </c>
      <c r="C48" s="257">
        <v>7899470807737</v>
      </c>
      <c r="D48" s="262">
        <v>15000218</v>
      </c>
      <c r="E48" s="260" t="s">
        <v>291</v>
      </c>
      <c r="F48" s="258">
        <v>50</v>
      </c>
      <c r="G48" s="261">
        <v>20.717838320079998</v>
      </c>
      <c r="H48" s="280">
        <v>20.943194170673717</v>
      </c>
      <c r="I48" s="280">
        <v>0.22535585059371854</v>
      </c>
    </row>
    <row r="49" spans="2:9" x14ac:dyDescent="0.3">
      <c r="B49" s="256" t="s">
        <v>124</v>
      </c>
      <c r="C49" s="257">
        <v>7898133135248</v>
      </c>
      <c r="D49" s="262">
        <v>15000100</v>
      </c>
      <c r="E49" s="260" t="s">
        <v>352</v>
      </c>
      <c r="F49" s="258">
        <v>50</v>
      </c>
      <c r="G49" s="261">
        <v>5.8583207871099985</v>
      </c>
      <c r="H49" s="280">
        <v>5.8903325194212828</v>
      </c>
      <c r="I49" s="280">
        <v>3.2011732311284291E-2</v>
      </c>
    </row>
    <row r="50" spans="2:9" x14ac:dyDescent="0.3">
      <c r="B50" s="256" t="s">
        <v>124</v>
      </c>
      <c r="C50" s="257">
        <v>7899470805061</v>
      </c>
      <c r="D50" s="262">
        <v>15000214</v>
      </c>
      <c r="E50" s="260" t="s">
        <v>353</v>
      </c>
      <c r="F50" s="258">
        <v>50</v>
      </c>
      <c r="G50" s="261">
        <v>23.936143301839998</v>
      </c>
      <c r="H50" s="280">
        <v>24.162502178155204</v>
      </c>
      <c r="I50" s="280">
        <v>0.22635887631520646</v>
      </c>
    </row>
    <row r="51" spans="2:9" x14ac:dyDescent="0.3">
      <c r="B51" s="256" t="s">
        <v>124</v>
      </c>
      <c r="C51" s="257">
        <v>7898133136382</v>
      </c>
      <c r="D51" s="262">
        <v>15000172</v>
      </c>
      <c r="E51" s="260" t="s">
        <v>355</v>
      </c>
      <c r="F51" s="258">
        <v>50</v>
      </c>
      <c r="G51" s="261">
        <v>10.793715413888888</v>
      </c>
      <c r="H51" s="280">
        <v>10.81984151813649</v>
      </c>
      <c r="I51" s="280">
        <v>2.61261042476022E-2</v>
      </c>
    </row>
    <row r="52" spans="2:9" x14ac:dyDescent="0.3">
      <c r="B52" s="256" t="s">
        <v>124</v>
      </c>
      <c r="C52" s="257">
        <v>7899470806976</v>
      </c>
      <c r="D52" s="262">
        <v>15000142</v>
      </c>
      <c r="E52" s="260" t="s">
        <v>356</v>
      </c>
      <c r="F52" s="258">
        <v>50</v>
      </c>
      <c r="G52" s="261">
        <v>6.5073160181333325</v>
      </c>
      <c r="H52" s="280">
        <v>6.5774470472651929</v>
      </c>
      <c r="I52" s="280">
        <v>7.0131029131860423E-2</v>
      </c>
    </row>
    <row r="53" spans="2:9" x14ac:dyDescent="0.3">
      <c r="B53" s="256" t="s">
        <v>124</v>
      </c>
      <c r="C53" s="257">
        <v>7898133138898</v>
      </c>
      <c r="D53" s="262">
        <v>15000089</v>
      </c>
      <c r="E53" s="260" t="s">
        <v>357</v>
      </c>
      <c r="F53" s="258">
        <v>50</v>
      </c>
      <c r="G53" s="261">
        <v>5.0169514667999993</v>
      </c>
      <c r="H53" s="280">
        <v>5.1392226074679739</v>
      </c>
      <c r="I53" s="280">
        <v>0.12227114066797462</v>
      </c>
    </row>
    <row r="54" spans="2:9" x14ac:dyDescent="0.3">
      <c r="B54" s="263" t="s">
        <v>411</v>
      </c>
      <c r="C54" s="257">
        <v>7899898601764</v>
      </c>
      <c r="D54" s="262">
        <v>15000337</v>
      </c>
      <c r="E54" s="260" t="s">
        <v>358</v>
      </c>
      <c r="F54" s="258">
        <v>50</v>
      </c>
      <c r="G54" s="261">
        <v>12.245708280888886</v>
      </c>
      <c r="H54" s="280">
        <v>12.433945185038475</v>
      </c>
      <c r="I54" s="280">
        <v>0.18823690414958882</v>
      </c>
    </row>
    <row r="55" spans="2:9" x14ac:dyDescent="0.3">
      <c r="B55" s="263" t="s">
        <v>411</v>
      </c>
      <c r="C55" s="257">
        <v>7899898601771</v>
      </c>
      <c r="D55" s="262">
        <v>15000340</v>
      </c>
      <c r="E55" s="260" t="s">
        <v>359</v>
      </c>
      <c r="F55" s="258">
        <v>50</v>
      </c>
      <c r="G55" s="261">
        <v>12.33462939911111</v>
      </c>
      <c r="H55" s="280">
        <v>12.54239289756929</v>
      </c>
      <c r="I55" s="280">
        <v>0.20776349845817954</v>
      </c>
    </row>
    <row r="56" spans="2:9" x14ac:dyDescent="0.3">
      <c r="B56" s="256" t="s">
        <v>124</v>
      </c>
      <c r="C56" s="257">
        <v>7899470806020</v>
      </c>
      <c r="D56" s="262">
        <v>15000193</v>
      </c>
      <c r="E56" s="260" t="s">
        <v>363</v>
      </c>
      <c r="F56" s="258">
        <v>50</v>
      </c>
      <c r="G56" s="261">
        <v>38.188239245333328</v>
      </c>
      <c r="H56" s="280">
        <v>39.079257224859923</v>
      </c>
      <c r="I56" s="280">
        <v>0.89101797952659467</v>
      </c>
    </row>
    <row r="57" spans="2:9" x14ac:dyDescent="0.3">
      <c r="B57" s="256" t="s">
        <v>124</v>
      </c>
      <c r="C57" s="257">
        <v>7898133131066</v>
      </c>
      <c r="D57" s="262">
        <v>15000102</v>
      </c>
      <c r="E57" s="260" t="s">
        <v>364</v>
      </c>
      <c r="F57" s="258">
        <v>50</v>
      </c>
      <c r="G57" s="261">
        <v>3.450849403555555</v>
      </c>
      <c r="H57" s="280">
        <v>3.4561674671550575</v>
      </c>
      <c r="I57" s="280">
        <v>5.3180635995024872E-3</v>
      </c>
    </row>
    <row r="58" spans="2:9" x14ac:dyDescent="0.3">
      <c r="B58" s="256" t="s">
        <v>124</v>
      </c>
      <c r="C58" s="257">
        <v>7898133137457</v>
      </c>
      <c r="D58" s="262">
        <v>15000103</v>
      </c>
      <c r="E58" s="260" t="s">
        <v>365</v>
      </c>
      <c r="F58" s="258">
        <v>50</v>
      </c>
      <c r="G58" s="261">
        <v>9.3674908339999998</v>
      </c>
      <c r="H58" s="280">
        <v>9.5114117629513153</v>
      </c>
      <c r="I58" s="280">
        <v>0.14392092895131547</v>
      </c>
    </row>
    <row r="59" spans="2:9" x14ac:dyDescent="0.3">
      <c r="B59" s="256" t="s">
        <v>124</v>
      </c>
      <c r="C59" s="257">
        <v>7898133134784</v>
      </c>
      <c r="D59" s="262">
        <v>15000134</v>
      </c>
      <c r="E59" s="260" t="s">
        <v>366</v>
      </c>
      <c r="F59" s="258">
        <v>50</v>
      </c>
      <c r="G59" s="261">
        <v>5.563921397333333</v>
      </c>
      <c r="H59" s="280">
        <v>5.5885990764924411</v>
      </c>
      <c r="I59" s="280">
        <v>2.4677679159108123E-2</v>
      </c>
    </row>
    <row r="60" spans="2:9" x14ac:dyDescent="0.3">
      <c r="B60" s="256" t="s">
        <v>124</v>
      </c>
      <c r="C60" s="257">
        <v>7898133136047</v>
      </c>
      <c r="D60" s="262">
        <v>15000187</v>
      </c>
      <c r="E60" s="260" t="s">
        <v>367</v>
      </c>
      <c r="F60" s="258">
        <v>50</v>
      </c>
      <c r="G60" s="261">
        <v>11.291284253600001</v>
      </c>
      <c r="H60" s="280">
        <v>11.306739913690157</v>
      </c>
      <c r="I60" s="280">
        <v>1.5455660090156087E-2</v>
      </c>
    </row>
    <row r="61" spans="2:9" x14ac:dyDescent="0.3">
      <c r="B61" s="256" t="s">
        <v>124</v>
      </c>
      <c r="C61" s="257">
        <v>7898133136054</v>
      </c>
      <c r="D61" s="262">
        <v>15000453</v>
      </c>
      <c r="E61" s="260" t="s">
        <v>431</v>
      </c>
      <c r="F61" s="258">
        <v>100</v>
      </c>
      <c r="G61" s="261">
        <v>14.966666666666667</v>
      </c>
      <c r="H61" s="280">
        <v>14.990460353449762</v>
      </c>
      <c r="I61" s="280">
        <v>2.379368678309568E-2</v>
      </c>
    </row>
    <row r="62" spans="2:9" x14ac:dyDescent="0.3">
      <c r="B62" s="265" t="s">
        <v>124</v>
      </c>
      <c r="C62" s="257">
        <v>7899470807652</v>
      </c>
      <c r="D62" s="262">
        <v>15000212</v>
      </c>
      <c r="E62" s="260" t="s">
        <v>232</v>
      </c>
      <c r="F62" s="258">
        <v>50</v>
      </c>
      <c r="G62" s="261">
        <v>20.109527670359995</v>
      </c>
      <c r="H62" s="280">
        <v>20.138434146954076</v>
      </c>
      <c r="I62" s="280">
        <v>2.8906476594080743E-2</v>
      </c>
    </row>
    <row r="63" spans="2:9" x14ac:dyDescent="0.3">
      <c r="B63" s="265" t="s">
        <v>124</v>
      </c>
      <c r="C63" s="257">
        <v>7899470807669</v>
      </c>
      <c r="D63" s="262">
        <v>15000209</v>
      </c>
      <c r="E63" s="260" t="s">
        <v>432</v>
      </c>
      <c r="F63" s="258">
        <v>100</v>
      </c>
      <c r="G63" s="261">
        <v>26.544444444444444</v>
      </c>
      <c r="H63" s="280">
        <v>26.588896792846</v>
      </c>
      <c r="I63" s="280">
        <v>4.4452348401556208E-2</v>
      </c>
    </row>
    <row r="64" spans="2:9" x14ac:dyDescent="0.3">
      <c r="B64" s="263" t="s">
        <v>411</v>
      </c>
      <c r="C64" s="257">
        <v>7899898601726</v>
      </c>
      <c r="D64" s="262">
        <v>15000330</v>
      </c>
      <c r="E64" s="264" t="s">
        <v>413</v>
      </c>
      <c r="F64" s="258">
        <v>50</v>
      </c>
      <c r="G64" s="261">
        <v>12.108410250000002</v>
      </c>
      <c r="H64" s="280">
        <v>12.126219123943423</v>
      </c>
      <c r="I64" s="280">
        <v>1.7808873943421233E-2</v>
      </c>
    </row>
    <row r="65" spans="2:9" x14ac:dyDescent="0.3">
      <c r="B65" s="263" t="s">
        <v>411</v>
      </c>
      <c r="C65" s="257">
        <v>7899898601719</v>
      </c>
      <c r="D65" s="262">
        <v>15000329</v>
      </c>
      <c r="E65" s="264" t="s">
        <v>401</v>
      </c>
      <c r="F65" s="266">
        <v>50</v>
      </c>
      <c r="G65" s="261">
        <v>9.12010199511111</v>
      </c>
      <c r="H65" s="280">
        <v>9.1303852866947892</v>
      </c>
      <c r="I65" s="280">
        <v>1.0283291583679244E-2</v>
      </c>
    </row>
    <row r="66" spans="2:9" x14ac:dyDescent="0.3">
      <c r="B66" s="263" t="s">
        <v>411</v>
      </c>
      <c r="C66" s="257">
        <v>7899898601788</v>
      </c>
      <c r="D66" s="262">
        <v>15000350</v>
      </c>
      <c r="E66" s="260" t="s">
        <v>405</v>
      </c>
      <c r="F66" s="258">
        <v>100</v>
      </c>
      <c r="G66" s="261">
        <v>7.0090344697777764</v>
      </c>
      <c r="H66" s="280">
        <v>7.0184074476472791</v>
      </c>
      <c r="I66" s="280">
        <v>9.3729778695026411E-3</v>
      </c>
    </row>
    <row r="67" spans="2:9" x14ac:dyDescent="0.3">
      <c r="B67" s="256" t="s">
        <v>124</v>
      </c>
      <c r="C67" s="257">
        <v>7899470800882</v>
      </c>
      <c r="D67" s="262">
        <v>15000106</v>
      </c>
      <c r="E67" s="260" t="s">
        <v>368</v>
      </c>
      <c r="F67" s="258">
        <v>50</v>
      </c>
      <c r="G67" s="261">
        <v>13.829866257777775</v>
      </c>
      <c r="H67" s="280">
        <v>13.842934009409706</v>
      </c>
      <c r="I67" s="280">
        <v>1.3067751631931301E-2</v>
      </c>
    </row>
    <row r="68" spans="2:9" x14ac:dyDescent="0.3">
      <c r="B68" s="263" t="s">
        <v>411</v>
      </c>
      <c r="C68" s="257">
        <v>7899898601566</v>
      </c>
      <c r="D68" s="262">
        <v>15000264</v>
      </c>
      <c r="E68" s="260" t="s">
        <v>295</v>
      </c>
      <c r="F68" s="258">
        <v>100</v>
      </c>
      <c r="G68" s="261">
        <v>9.6423434414449982</v>
      </c>
      <c r="H68" s="280">
        <v>9.7459954616121056</v>
      </c>
      <c r="I68" s="280">
        <v>0.10365202016710739</v>
      </c>
    </row>
    <row r="69" spans="2:9" x14ac:dyDescent="0.3">
      <c r="B69" s="263" t="s">
        <v>124</v>
      </c>
      <c r="C69" s="257">
        <v>7899470808314</v>
      </c>
      <c r="D69" s="262">
        <v>15000426</v>
      </c>
      <c r="E69" s="260" t="s">
        <v>424</v>
      </c>
      <c r="F69" s="258">
        <v>100</v>
      </c>
      <c r="G69" s="261">
        <v>4.6217423628749987</v>
      </c>
      <c r="H69" s="280">
        <v>4.6269180173485873</v>
      </c>
      <c r="I69" s="280">
        <v>5.1756544735885868E-3</v>
      </c>
    </row>
    <row r="70" spans="2:9" x14ac:dyDescent="0.3">
      <c r="B70" s="263" t="s">
        <v>124</v>
      </c>
      <c r="C70" s="257">
        <v>7899470808321</v>
      </c>
      <c r="D70" s="262">
        <v>15000427</v>
      </c>
      <c r="E70" s="260" t="s">
        <v>425</v>
      </c>
      <c r="F70" s="258">
        <v>100</v>
      </c>
      <c r="G70" s="261">
        <v>4.4740858737783995</v>
      </c>
      <c r="H70" s="280">
        <v>4.4931779454527643</v>
      </c>
      <c r="I70" s="280">
        <v>1.9092071674364774E-2</v>
      </c>
    </row>
    <row r="71" spans="2:9" x14ac:dyDescent="0.3">
      <c r="B71" s="263" t="s">
        <v>124</v>
      </c>
      <c r="C71" s="257">
        <v>7899470808338</v>
      </c>
      <c r="D71" s="262">
        <v>15000429</v>
      </c>
      <c r="E71" s="260" t="s">
        <v>426</v>
      </c>
      <c r="F71" s="258">
        <v>200</v>
      </c>
      <c r="G71" s="261">
        <v>2.0951898711699997</v>
      </c>
      <c r="H71" s="280">
        <v>2.1136496801498326</v>
      </c>
      <c r="I71" s="280">
        <v>1.8459808979832903E-2</v>
      </c>
    </row>
    <row r="72" spans="2:9" x14ac:dyDescent="0.3">
      <c r="B72" s="256" t="s">
        <v>124</v>
      </c>
      <c r="C72" s="257">
        <v>7899470808130</v>
      </c>
      <c r="D72" s="262">
        <v>15000364</v>
      </c>
      <c r="E72" s="271" t="s">
        <v>373</v>
      </c>
      <c r="F72" s="258">
        <v>50</v>
      </c>
      <c r="G72" s="261">
        <v>10.324011278142141</v>
      </c>
      <c r="H72" s="280">
        <v>10.463162113067986</v>
      </c>
      <c r="I72" s="280">
        <v>0.13915083492584479</v>
      </c>
    </row>
    <row r="73" spans="2:9" x14ac:dyDescent="0.3">
      <c r="B73" s="256" t="s">
        <v>124</v>
      </c>
      <c r="C73" s="257">
        <v>7899470807751</v>
      </c>
      <c r="D73" s="262">
        <v>15000274</v>
      </c>
      <c r="E73" s="271" t="s">
        <v>423</v>
      </c>
      <c r="F73" s="258">
        <v>50</v>
      </c>
      <c r="G73" s="261">
        <v>3.4555555555555553</v>
      </c>
      <c r="H73" s="280">
        <v>3.498795017848479</v>
      </c>
      <c r="I73" s="280">
        <v>4.3239462292923747E-2</v>
      </c>
    </row>
    <row r="74" spans="2:9" x14ac:dyDescent="0.3">
      <c r="B74" s="256" t="s">
        <v>124</v>
      </c>
      <c r="C74" s="257">
        <v>7898133136450</v>
      </c>
      <c r="D74" s="262">
        <v>15000179</v>
      </c>
      <c r="E74" s="260" t="s">
        <v>374</v>
      </c>
      <c r="F74" s="258">
        <v>50</v>
      </c>
      <c r="G74" s="261">
        <v>12.030370288671108</v>
      </c>
      <c r="H74" s="280">
        <v>12.136610827110188</v>
      </c>
      <c r="I74" s="280">
        <v>0.10624053843907966</v>
      </c>
    </row>
    <row r="75" spans="2:9" x14ac:dyDescent="0.3">
      <c r="B75" s="256" t="s">
        <v>124</v>
      </c>
      <c r="C75" s="257">
        <v>7899470803975</v>
      </c>
      <c r="D75" s="262">
        <v>15000180</v>
      </c>
      <c r="E75" s="260" t="s">
        <v>375</v>
      </c>
      <c r="F75" s="258">
        <v>50</v>
      </c>
      <c r="G75" s="261">
        <v>19.073130060777775</v>
      </c>
      <c r="H75" s="280">
        <v>19.328309877482798</v>
      </c>
      <c r="I75" s="280">
        <v>0.25517981670502365</v>
      </c>
    </row>
    <row r="76" spans="2:9" x14ac:dyDescent="0.3">
      <c r="B76" s="263" t="s">
        <v>411</v>
      </c>
      <c r="C76" s="257">
        <v>7899898601962</v>
      </c>
      <c r="D76" s="262">
        <v>15000401</v>
      </c>
      <c r="E76" s="260" t="s">
        <v>417</v>
      </c>
      <c r="F76" s="258">
        <v>100</v>
      </c>
      <c r="G76" s="261">
        <v>2.8638194444444443</v>
      </c>
      <c r="H76" s="280">
        <v>2.8734953516555346</v>
      </c>
      <c r="I76" s="280">
        <v>9.675907211090351E-3</v>
      </c>
    </row>
    <row r="77" spans="2:9" x14ac:dyDescent="0.3">
      <c r="B77" s="263" t="s">
        <v>411</v>
      </c>
      <c r="C77" s="257">
        <v>7899898601559</v>
      </c>
      <c r="D77" s="262">
        <v>15000351</v>
      </c>
      <c r="E77" s="260" t="s">
        <v>294</v>
      </c>
      <c r="F77" s="258">
        <v>100</v>
      </c>
      <c r="G77" s="261">
        <v>4.3930370967999988</v>
      </c>
      <c r="H77" s="280">
        <v>4.4330221000167676</v>
      </c>
      <c r="I77" s="280">
        <v>3.9985003216768789E-2</v>
      </c>
    </row>
    <row r="78" spans="2:9" x14ac:dyDescent="0.3">
      <c r="B78" s="263" t="s">
        <v>411</v>
      </c>
      <c r="C78" s="257">
        <v>7899898601542</v>
      </c>
      <c r="D78" s="262">
        <v>15000263</v>
      </c>
      <c r="E78" s="260" t="s">
        <v>296</v>
      </c>
      <c r="F78" s="258">
        <v>100</v>
      </c>
      <c r="G78" s="261">
        <v>4</v>
      </c>
      <c r="H78" s="280">
        <v>4.044918486173505</v>
      </c>
      <c r="I78" s="280">
        <v>4.4918486173505023E-2</v>
      </c>
    </row>
    <row r="79" spans="2:9" x14ac:dyDescent="0.3">
      <c r="B79" s="263" t="s">
        <v>411</v>
      </c>
      <c r="C79" s="257">
        <v>7899898601535</v>
      </c>
      <c r="D79" s="262">
        <v>15000259</v>
      </c>
      <c r="E79" s="260" t="s">
        <v>397</v>
      </c>
      <c r="F79" s="258">
        <v>100</v>
      </c>
      <c r="G79" s="261">
        <v>2.1596155035179998</v>
      </c>
      <c r="H79" s="280">
        <v>2.1672320739016673</v>
      </c>
      <c r="I79" s="280">
        <v>7.6165703836674759E-3</v>
      </c>
    </row>
    <row r="80" spans="2:9" x14ac:dyDescent="0.3">
      <c r="B80" s="263" t="s">
        <v>411</v>
      </c>
      <c r="C80" s="257">
        <v>7899898601597</v>
      </c>
      <c r="D80" s="262">
        <v>15000268</v>
      </c>
      <c r="E80" s="260" t="s">
        <v>400</v>
      </c>
      <c r="F80" s="272">
        <v>100</v>
      </c>
      <c r="G80" s="261">
        <v>4.3930370967999988</v>
      </c>
      <c r="H80" s="280">
        <v>4.4350096507200432</v>
      </c>
      <c r="I80" s="280">
        <v>4.1972553920044398E-2</v>
      </c>
    </row>
    <row r="81" spans="2:9" x14ac:dyDescent="0.3">
      <c r="B81" s="256" t="s">
        <v>124</v>
      </c>
      <c r="C81" s="257">
        <v>7898133131837</v>
      </c>
      <c r="D81" s="262">
        <v>15000112</v>
      </c>
      <c r="E81" s="260" t="s">
        <v>379</v>
      </c>
      <c r="F81" s="258">
        <v>50</v>
      </c>
      <c r="G81" s="261">
        <v>6.8096783097444433</v>
      </c>
      <c r="H81" s="280">
        <v>6.8162239262375204</v>
      </c>
      <c r="I81" s="280">
        <v>6.5456164930770555E-3</v>
      </c>
    </row>
  </sheetData>
  <conditionalFormatting sqref="D2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28524-9AA7-46E2-A31F-A1B23DC59838}">
  <dimension ref="A1:M133"/>
  <sheetViews>
    <sheetView showGridLines="0" workbookViewId="0">
      <pane xSplit="5" ySplit="2" topLeftCell="F86" activePane="bottomRight" state="frozen"/>
      <selection pane="topRight" activeCell="F1" sqref="F1"/>
      <selection pane="bottomLeft" activeCell="A3" sqref="A3"/>
      <selection pane="bottomRight" activeCell="A93" sqref="A93"/>
    </sheetView>
  </sheetViews>
  <sheetFormatPr defaultRowHeight="14.4" x14ac:dyDescent="0.3"/>
  <cols>
    <col min="1" max="1" width="12" customWidth="1"/>
    <col min="2" max="2" width="14.109375" bestFit="1" customWidth="1"/>
    <col min="3" max="3" width="11.5546875" bestFit="1" customWidth="1"/>
    <col min="4" max="4" width="35.88671875" customWidth="1"/>
    <col min="5" max="5" width="10.6640625" bestFit="1" customWidth="1"/>
    <col min="6" max="6" width="12" bestFit="1" customWidth="1"/>
    <col min="7" max="7" width="8.88671875" bestFit="1" customWidth="1"/>
    <col min="8" max="8" width="14.88671875" bestFit="1" customWidth="1"/>
    <col min="9" max="9" width="18.44140625" style="1" bestFit="1" customWidth="1"/>
    <col min="10" max="10" width="15.6640625" style="208" bestFit="1" customWidth="1"/>
  </cols>
  <sheetData>
    <row r="1" spans="1:13" x14ac:dyDescent="0.3">
      <c r="A1" s="179"/>
      <c r="I1" s="66"/>
      <c r="J1" s="138"/>
    </row>
    <row r="2" spans="1:13" ht="27.6" x14ac:dyDescent="0.3">
      <c r="A2" s="180" t="s">
        <v>11</v>
      </c>
      <c r="B2" s="181" t="s">
        <v>12</v>
      </c>
      <c r="C2" s="182" t="s">
        <v>14</v>
      </c>
      <c r="D2" s="183" t="s">
        <v>15</v>
      </c>
      <c r="E2" s="184" t="s">
        <v>18</v>
      </c>
      <c r="F2" s="185" t="s">
        <v>407</v>
      </c>
      <c r="G2" s="184" t="s">
        <v>245</v>
      </c>
      <c r="H2" s="181" t="s">
        <v>408</v>
      </c>
      <c r="I2" s="185" t="s">
        <v>409</v>
      </c>
      <c r="J2" s="186" t="s">
        <v>410</v>
      </c>
    </row>
    <row r="3" spans="1:13" x14ac:dyDescent="0.3">
      <c r="A3" s="187" t="s">
        <v>124</v>
      </c>
      <c r="B3" s="178">
        <v>7899470804828</v>
      </c>
      <c r="C3" s="188">
        <v>15000145</v>
      </c>
      <c r="D3" s="177" t="s">
        <v>143</v>
      </c>
      <c r="E3" s="189">
        <v>50</v>
      </c>
      <c r="F3" s="190">
        <v>4.5261000000000005</v>
      </c>
      <c r="G3" s="191">
        <v>5.0290000000000008</v>
      </c>
      <c r="H3" s="192">
        <v>0.25</v>
      </c>
      <c r="I3" s="193">
        <f>F3+(F3*$H3)</f>
        <v>5.6576250000000003</v>
      </c>
      <c r="J3" s="194">
        <f>G3+(G3*$H3)</f>
        <v>6.2862500000000008</v>
      </c>
      <c r="K3" s="9">
        <f>J3/G3</f>
        <v>1.25</v>
      </c>
      <c r="L3" s="7">
        <f>J3-K3</f>
        <v>5.0362500000000008</v>
      </c>
      <c r="M3" s="9"/>
    </row>
    <row r="4" spans="1:13" x14ac:dyDescent="0.3">
      <c r="A4" s="187" t="s">
        <v>124</v>
      </c>
      <c r="B4" s="178">
        <v>7898133136535</v>
      </c>
      <c r="C4" s="188">
        <v>15000153</v>
      </c>
      <c r="D4" s="177" t="s">
        <v>301</v>
      </c>
      <c r="E4" s="189">
        <v>200</v>
      </c>
      <c r="F4" s="190">
        <v>1.6464000000000001</v>
      </c>
      <c r="G4" s="191">
        <v>1.8293333333333335</v>
      </c>
      <c r="H4" s="192">
        <v>0.25</v>
      </c>
      <c r="I4" s="195">
        <f t="shared" ref="I4:J67" si="0">F4+(F4*$H4)</f>
        <v>2.0580000000000003</v>
      </c>
      <c r="J4" s="196">
        <f t="shared" si="0"/>
        <v>2.2866666666666671</v>
      </c>
      <c r="K4" s="9">
        <f t="shared" ref="K4:K67" si="1">J4/G4</f>
        <v>1.2500000000000002</v>
      </c>
    </row>
    <row r="5" spans="1:13" x14ac:dyDescent="0.3">
      <c r="A5" s="187" t="s">
        <v>124</v>
      </c>
      <c r="B5" s="178">
        <v>7898133139741</v>
      </c>
      <c r="C5" s="188">
        <v>15000133</v>
      </c>
      <c r="D5" s="177" t="s">
        <v>302</v>
      </c>
      <c r="E5" s="189">
        <v>200</v>
      </c>
      <c r="F5" s="190">
        <v>7.6184000000000003</v>
      </c>
      <c r="G5" s="191">
        <v>8.4648888888888898</v>
      </c>
      <c r="H5" s="192">
        <v>0.25</v>
      </c>
      <c r="I5" s="195">
        <f t="shared" si="0"/>
        <v>9.5229999999999997</v>
      </c>
      <c r="J5" s="196">
        <f t="shared" si="0"/>
        <v>10.581111111111113</v>
      </c>
      <c r="K5" s="9">
        <f t="shared" si="1"/>
        <v>1.25</v>
      </c>
    </row>
    <row r="6" spans="1:13" x14ac:dyDescent="0.3">
      <c r="A6" s="187" t="s">
        <v>124</v>
      </c>
      <c r="B6" s="178">
        <v>7899470801414</v>
      </c>
      <c r="C6" s="188">
        <v>15000155</v>
      </c>
      <c r="D6" s="177" t="s">
        <v>303</v>
      </c>
      <c r="E6" s="189">
        <v>50</v>
      </c>
      <c r="F6" s="190">
        <v>8.3994999999999997</v>
      </c>
      <c r="G6" s="191">
        <v>9.3327777777777765</v>
      </c>
      <c r="H6" s="192">
        <v>0.25</v>
      </c>
      <c r="I6" s="195">
        <f t="shared" si="0"/>
        <v>10.499375000000001</v>
      </c>
      <c r="J6" s="196">
        <f t="shared" si="0"/>
        <v>11.665972222222221</v>
      </c>
      <c r="K6" s="9">
        <f t="shared" si="1"/>
        <v>1.25</v>
      </c>
    </row>
    <row r="7" spans="1:13" x14ac:dyDescent="0.3">
      <c r="A7" s="187" t="s">
        <v>124</v>
      </c>
      <c r="B7" s="178">
        <v>7898133134456</v>
      </c>
      <c r="C7" s="188">
        <v>15000120</v>
      </c>
      <c r="D7" s="177" t="s">
        <v>304</v>
      </c>
      <c r="E7" s="189">
        <v>50</v>
      </c>
      <c r="F7" s="190">
        <v>3.2528000000000001</v>
      </c>
      <c r="G7" s="191">
        <v>3.6142222222222222</v>
      </c>
      <c r="H7" s="192">
        <v>0.25</v>
      </c>
      <c r="I7" s="195">
        <f t="shared" si="0"/>
        <v>4.0659999999999998</v>
      </c>
      <c r="J7" s="196">
        <f t="shared" si="0"/>
        <v>4.5177777777777779</v>
      </c>
      <c r="K7" s="9">
        <f t="shared" si="1"/>
        <v>1.25</v>
      </c>
    </row>
    <row r="8" spans="1:13" x14ac:dyDescent="0.3">
      <c r="A8" s="187" t="s">
        <v>124</v>
      </c>
      <c r="B8" s="178">
        <v>7898133134630</v>
      </c>
      <c r="C8" s="188">
        <v>15000119</v>
      </c>
      <c r="D8" s="177" t="s">
        <v>305</v>
      </c>
      <c r="E8" s="189">
        <v>60</v>
      </c>
      <c r="F8" s="190">
        <v>4.3014000000000001</v>
      </c>
      <c r="G8" s="191">
        <v>4.7793333333333337</v>
      </c>
      <c r="H8" s="192">
        <v>0.25</v>
      </c>
      <c r="I8" s="195">
        <f t="shared" si="0"/>
        <v>5.3767500000000004</v>
      </c>
      <c r="J8" s="196">
        <f t="shared" si="0"/>
        <v>5.9741666666666671</v>
      </c>
      <c r="K8" s="9">
        <f t="shared" si="1"/>
        <v>1.25</v>
      </c>
    </row>
    <row r="9" spans="1:13" x14ac:dyDescent="0.3">
      <c r="A9" s="187" t="s">
        <v>124</v>
      </c>
      <c r="B9" s="178">
        <v>7898133136634</v>
      </c>
      <c r="C9" s="188">
        <v>15000068</v>
      </c>
      <c r="D9" s="177" t="s">
        <v>306</v>
      </c>
      <c r="E9" s="189">
        <v>50</v>
      </c>
      <c r="F9" s="190">
        <v>4.47</v>
      </c>
      <c r="G9" s="191">
        <v>4.9666666666666659</v>
      </c>
      <c r="H9" s="192">
        <v>0.25</v>
      </c>
      <c r="I9" s="195">
        <f t="shared" si="0"/>
        <v>5.5874999999999995</v>
      </c>
      <c r="J9" s="196">
        <f t="shared" si="0"/>
        <v>6.2083333333333321</v>
      </c>
      <c r="K9" s="9">
        <f t="shared" si="1"/>
        <v>1.25</v>
      </c>
    </row>
    <row r="10" spans="1:13" x14ac:dyDescent="0.3">
      <c r="A10" s="187" t="s">
        <v>124</v>
      </c>
      <c r="B10" s="178">
        <v>7898133136757</v>
      </c>
      <c r="C10" s="188">
        <v>15000069</v>
      </c>
      <c r="D10" s="177" t="s">
        <v>307</v>
      </c>
      <c r="E10" s="189">
        <v>50</v>
      </c>
      <c r="F10" s="190">
        <v>4.47</v>
      </c>
      <c r="G10" s="191">
        <v>4.9666666666666659</v>
      </c>
      <c r="H10" s="192">
        <v>0.25</v>
      </c>
      <c r="I10" s="195">
        <f t="shared" si="0"/>
        <v>5.5874999999999995</v>
      </c>
      <c r="J10" s="196">
        <f t="shared" si="0"/>
        <v>6.2083333333333321</v>
      </c>
      <c r="K10" s="9">
        <f t="shared" si="1"/>
        <v>1.25</v>
      </c>
    </row>
    <row r="11" spans="1:13" x14ac:dyDescent="0.3">
      <c r="A11" s="187" t="s">
        <v>124</v>
      </c>
      <c r="B11" s="178">
        <v>7899470802725</v>
      </c>
      <c r="C11" s="188">
        <v>15000154</v>
      </c>
      <c r="D11" s="177" t="s">
        <v>308</v>
      </c>
      <c r="E11" s="189">
        <v>100</v>
      </c>
      <c r="F11" s="190">
        <v>32.5</v>
      </c>
      <c r="G11" s="191">
        <v>36.111111111111107</v>
      </c>
      <c r="H11" s="192">
        <v>0.25</v>
      </c>
      <c r="I11" s="195">
        <f t="shared" si="0"/>
        <v>40.625</v>
      </c>
      <c r="J11" s="196">
        <f t="shared" si="0"/>
        <v>45.138888888888886</v>
      </c>
      <c r="K11" s="9">
        <f t="shared" si="1"/>
        <v>1.25</v>
      </c>
    </row>
    <row r="12" spans="1:13" x14ac:dyDescent="0.3">
      <c r="A12" s="187" t="s">
        <v>124</v>
      </c>
      <c r="B12" s="178">
        <v>7899470805726</v>
      </c>
      <c r="C12" s="188">
        <v>15000220</v>
      </c>
      <c r="D12" s="177" t="s">
        <v>309</v>
      </c>
      <c r="E12" s="189">
        <v>100</v>
      </c>
      <c r="F12" s="190">
        <v>4.0552999999999999</v>
      </c>
      <c r="G12" s="191">
        <v>4.5058888888888884</v>
      </c>
      <c r="H12" s="192">
        <v>0.25</v>
      </c>
      <c r="I12" s="195">
        <f t="shared" si="0"/>
        <v>5.0691249999999997</v>
      </c>
      <c r="J12" s="196">
        <f t="shared" si="0"/>
        <v>5.6323611111111109</v>
      </c>
      <c r="K12" s="9">
        <f t="shared" si="1"/>
        <v>1.25</v>
      </c>
    </row>
    <row r="13" spans="1:13" x14ac:dyDescent="0.3">
      <c r="A13" s="187" t="s">
        <v>124</v>
      </c>
      <c r="B13" s="178">
        <v>7898133135941</v>
      </c>
      <c r="C13" s="188">
        <v>15000071</v>
      </c>
      <c r="D13" s="177" t="s">
        <v>310</v>
      </c>
      <c r="E13" s="189">
        <v>50</v>
      </c>
      <c r="F13" s="190">
        <v>3.0067000000000004</v>
      </c>
      <c r="G13" s="191">
        <v>3.3407777777777783</v>
      </c>
      <c r="H13" s="192">
        <v>0.4</v>
      </c>
      <c r="I13" s="195">
        <f t="shared" si="0"/>
        <v>4.2093800000000003</v>
      </c>
      <c r="J13" s="196">
        <f t="shared" si="0"/>
        <v>4.67708888888889</v>
      </c>
      <c r="K13" s="9">
        <f t="shared" si="1"/>
        <v>1.4000000000000001</v>
      </c>
    </row>
    <row r="14" spans="1:13" x14ac:dyDescent="0.3">
      <c r="A14" s="187" t="s">
        <v>124</v>
      </c>
      <c r="B14" s="178">
        <v>7899470802565</v>
      </c>
      <c r="C14" s="188">
        <v>15000117</v>
      </c>
      <c r="D14" s="177" t="s">
        <v>311</v>
      </c>
      <c r="E14" s="189">
        <v>200</v>
      </c>
      <c r="F14" s="190">
        <v>6.16</v>
      </c>
      <c r="G14" s="191">
        <v>6.8444444444444441</v>
      </c>
      <c r="H14" s="192">
        <v>0.4</v>
      </c>
      <c r="I14" s="195">
        <f t="shared" si="0"/>
        <v>8.6240000000000006</v>
      </c>
      <c r="J14" s="196">
        <f t="shared" si="0"/>
        <v>9.5822222222222209</v>
      </c>
      <c r="K14" s="9">
        <f t="shared" si="1"/>
        <v>1.4</v>
      </c>
    </row>
    <row r="15" spans="1:13" x14ac:dyDescent="0.3">
      <c r="A15" s="187" t="s">
        <v>124</v>
      </c>
      <c r="B15" s="178">
        <v>7899470805849</v>
      </c>
      <c r="C15" s="188">
        <v>15000131</v>
      </c>
      <c r="D15" s="177" t="s">
        <v>312</v>
      </c>
      <c r="E15" s="189">
        <v>50</v>
      </c>
      <c r="F15" s="190">
        <v>1.8939000000000001</v>
      </c>
      <c r="G15" s="191">
        <v>2.1043333333333334</v>
      </c>
      <c r="H15" s="192">
        <v>0.3</v>
      </c>
      <c r="I15" s="195">
        <f t="shared" si="0"/>
        <v>2.4620700000000002</v>
      </c>
      <c r="J15" s="196">
        <f t="shared" si="0"/>
        <v>2.7356333333333334</v>
      </c>
      <c r="K15" s="9">
        <f t="shared" si="1"/>
        <v>1.3</v>
      </c>
    </row>
    <row r="16" spans="1:13" x14ac:dyDescent="0.3">
      <c r="A16" s="187" t="s">
        <v>124</v>
      </c>
      <c r="B16" s="178">
        <v>7899470804200</v>
      </c>
      <c r="C16" s="188">
        <v>15000211</v>
      </c>
      <c r="D16" s="177" t="s">
        <v>313</v>
      </c>
      <c r="E16" s="189">
        <v>100</v>
      </c>
      <c r="F16" s="190">
        <v>12.818600000000002</v>
      </c>
      <c r="G16" s="191">
        <v>14.24288888888889</v>
      </c>
      <c r="H16" s="192">
        <v>0.25</v>
      </c>
      <c r="I16" s="195">
        <f t="shared" si="0"/>
        <v>16.023250000000001</v>
      </c>
      <c r="J16" s="196">
        <f t="shared" si="0"/>
        <v>17.803611111111113</v>
      </c>
      <c r="K16" s="9">
        <f t="shared" si="1"/>
        <v>1.25</v>
      </c>
    </row>
    <row r="17" spans="1:11" x14ac:dyDescent="0.3">
      <c r="A17" s="187" t="s">
        <v>124</v>
      </c>
      <c r="B17" s="178">
        <v>7899470803647</v>
      </c>
      <c r="C17" s="188">
        <v>15000074</v>
      </c>
      <c r="D17" s="177" t="s">
        <v>314</v>
      </c>
      <c r="E17" s="189">
        <v>50</v>
      </c>
      <c r="F17" s="190">
        <v>16.467300000000002</v>
      </c>
      <c r="G17" s="191">
        <v>18.297000000000001</v>
      </c>
      <c r="H17" s="192">
        <v>0.25</v>
      </c>
      <c r="I17" s="195">
        <f t="shared" si="0"/>
        <v>20.584125</v>
      </c>
      <c r="J17" s="196">
        <f t="shared" si="0"/>
        <v>22.87125</v>
      </c>
      <c r="K17" s="9">
        <f t="shared" si="1"/>
        <v>1.25</v>
      </c>
    </row>
    <row r="18" spans="1:11" x14ac:dyDescent="0.3">
      <c r="A18" s="187" t="s">
        <v>124</v>
      </c>
      <c r="B18" s="178">
        <v>7899470804149</v>
      </c>
      <c r="C18" s="188">
        <v>15000213</v>
      </c>
      <c r="D18" s="177" t="s">
        <v>315</v>
      </c>
      <c r="E18" s="189">
        <v>50</v>
      </c>
      <c r="F18" s="190">
        <v>18.147200000000002</v>
      </c>
      <c r="G18" s="191">
        <v>20.163555555555558</v>
      </c>
      <c r="H18" s="192">
        <v>0.25</v>
      </c>
      <c r="I18" s="195">
        <f t="shared" si="0"/>
        <v>22.684000000000001</v>
      </c>
      <c r="J18" s="196">
        <f t="shared" si="0"/>
        <v>25.204444444444448</v>
      </c>
      <c r="K18" s="9">
        <f t="shared" si="1"/>
        <v>1.25</v>
      </c>
    </row>
    <row r="19" spans="1:11" x14ac:dyDescent="0.3">
      <c r="A19" s="187" t="s">
        <v>124</v>
      </c>
      <c r="B19" s="178">
        <v>7898133137549</v>
      </c>
      <c r="C19" s="188">
        <v>15000158</v>
      </c>
      <c r="D19" s="177" t="s">
        <v>316</v>
      </c>
      <c r="E19" s="189">
        <v>100</v>
      </c>
      <c r="F19" s="190">
        <v>4.5261000000000005</v>
      </c>
      <c r="G19" s="191">
        <v>5.0290000000000008</v>
      </c>
      <c r="H19" s="192">
        <v>0.25</v>
      </c>
      <c r="I19" s="195">
        <f t="shared" si="0"/>
        <v>5.6576250000000003</v>
      </c>
      <c r="J19" s="196">
        <f t="shared" si="0"/>
        <v>6.2862500000000008</v>
      </c>
      <c r="K19" s="9">
        <f t="shared" si="1"/>
        <v>1.25</v>
      </c>
    </row>
    <row r="20" spans="1:11" x14ac:dyDescent="0.3">
      <c r="A20" s="187" t="s">
        <v>124</v>
      </c>
      <c r="B20" s="178">
        <v>7899470802282</v>
      </c>
      <c r="C20" s="188">
        <v>15000159</v>
      </c>
      <c r="D20" s="177" t="s">
        <v>317</v>
      </c>
      <c r="E20" s="189">
        <v>100</v>
      </c>
      <c r="F20" s="190">
        <v>10.197100000000001</v>
      </c>
      <c r="G20" s="191">
        <v>11.330111111111112</v>
      </c>
      <c r="H20" s="192">
        <v>0.25</v>
      </c>
      <c r="I20" s="195">
        <f t="shared" si="0"/>
        <v>12.746375</v>
      </c>
      <c r="J20" s="196">
        <f t="shared" si="0"/>
        <v>14.162638888888889</v>
      </c>
      <c r="K20" s="9">
        <f t="shared" si="1"/>
        <v>1.25</v>
      </c>
    </row>
    <row r="21" spans="1:11" x14ac:dyDescent="0.3">
      <c r="A21" s="187" t="s">
        <v>124</v>
      </c>
      <c r="B21" s="178">
        <v>7899470803067</v>
      </c>
      <c r="C21" s="188">
        <v>15000114</v>
      </c>
      <c r="D21" s="177" t="s">
        <v>318</v>
      </c>
      <c r="E21" s="189">
        <v>60</v>
      </c>
      <c r="F21" s="190">
        <v>7.5</v>
      </c>
      <c r="G21" s="191">
        <v>8.3333333333333339</v>
      </c>
      <c r="H21" s="192">
        <v>0.25</v>
      </c>
      <c r="I21" s="195">
        <f t="shared" si="0"/>
        <v>9.375</v>
      </c>
      <c r="J21" s="196">
        <f t="shared" si="0"/>
        <v>10.416666666666668</v>
      </c>
      <c r="K21" s="9">
        <f t="shared" si="1"/>
        <v>1.25</v>
      </c>
    </row>
    <row r="22" spans="1:11" x14ac:dyDescent="0.3">
      <c r="A22" s="187" t="s">
        <v>124</v>
      </c>
      <c r="B22" s="178">
        <v>7899470802299</v>
      </c>
      <c r="C22" s="188">
        <v>15000160</v>
      </c>
      <c r="D22" s="177" t="s">
        <v>319</v>
      </c>
      <c r="E22" s="189">
        <v>50</v>
      </c>
      <c r="F22" s="190">
        <v>11.802099999999999</v>
      </c>
      <c r="G22" s="191">
        <v>13.113444444444443</v>
      </c>
      <c r="H22" s="192">
        <v>0.25</v>
      </c>
      <c r="I22" s="195">
        <f t="shared" si="0"/>
        <v>14.752624999999998</v>
      </c>
      <c r="J22" s="196">
        <f t="shared" si="0"/>
        <v>16.391805555555553</v>
      </c>
      <c r="K22" s="9">
        <f t="shared" si="1"/>
        <v>1.25</v>
      </c>
    </row>
    <row r="23" spans="1:11" x14ac:dyDescent="0.3">
      <c r="A23" s="187" t="s">
        <v>124</v>
      </c>
      <c r="B23" s="178">
        <v>7898133131110</v>
      </c>
      <c r="C23" s="188">
        <v>15000273</v>
      </c>
      <c r="D23" s="177" t="s">
        <v>292</v>
      </c>
      <c r="E23" s="189">
        <v>30</v>
      </c>
      <c r="F23" s="190">
        <v>3.8734000000000002</v>
      </c>
      <c r="G23" s="191">
        <v>4.3037777777777775</v>
      </c>
      <c r="H23" s="192">
        <v>0.4</v>
      </c>
      <c r="I23" s="195">
        <f t="shared" si="0"/>
        <v>5.4227600000000002</v>
      </c>
      <c r="J23" s="196">
        <f t="shared" si="0"/>
        <v>6.0252888888888885</v>
      </c>
      <c r="K23" s="9">
        <f t="shared" si="1"/>
        <v>1.4</v>
      </c>
    </row>
    <row r="24" spans="1:11" x14ac:dyDescent="0.3">
      <c r="A24" s="187" t="s">
        <v>124</v>
      </c>
      <c r="B24" s="178">
        <v>7898133131400</v>
      </c>
      <c r="C24" s="188">
        <v>15000079</v>
      </c>
      <c r="D24" s="177" t="s">
        <v>320</v>
      </c>
      <c r="E24" s="189">
        <v>200</v>
      </c>
      <c r="F24" s="190">
        <v>1.6576000000000002</v>
      </c>
      <c r="G24" s="191">
        <v>1.841777777777778</v>
      </c>
      <c r="H24" s="192">
        <v>0.4</v>
      </c>
      <c r="I24" s="195">
        <f t="shared" si="0"/>
        <v>2.32064</v>
      </c>
      <c r="J24" s="196">
        <f t="shared" si="0"/>
        <v>2.5784888888888893</v>
      </c>
      <c r="K24" s="9">
        <f t="shared" si="1"/>
        <v>1.4000000000000001</v>
      </c>
    </row>
    <row r="25" spans="1:11" x14ac:dyDescent="0.3">
      <c r="A25" s="187" t="s">
        <v>124</v>
      </c>
      <c r="B25" s="178">
        <v>7898133139253</v>
      </c>
      <c r="C25" s="188">
        <v>15000080</v>
      </c>
      <c r="D25" s="177" t="s">
        <v>321</v>
      </c>
      <c r="E25" s="189">
        <v>24</v>
      </c>
      <c r="F25" s="190">
        <v>4.55</v>
      </c>
      <c r="G25" s="191">
        <v>5.0555555555555554</v>
      </c>
      <c r="H25" s="192">
        <v>0.3</v>
      </c>
      <c r="I25" s="195">
        <f t="shared" si="0"/>
        <v>5.915</v>
      </c>
      <c r="J25" s="196">
        <f t="shared" si="0"/>
        <v>6.572222222222222</v>
      </c>
      <c r="K25" s="9">
        <f t="shared" si="1"/>
        <v>1.3</v>
      </c>
    </row>
    <row r="26" spans="1:11" x14ac:dyDescent="0.3">
      <c r="A26" s="187" t="s">
        <v>124</v>
      </c>
      <c r="B26" s="178">
        <v>7898133139246</v>
      </c>
      <c r="C26" s="188">
        <v>15000081</v>
      </c>
      <c r="D26" s="177" t="s">
        <v>322</v>
      </c>
      <c r="E26" s="189">
        <v>24</v>
      </c>
      <c r="F26" s="190">
        <v>4.55</v>
      </c>
      <c r="G26" s="191">
        <v>5.0555555555555554</v>
      </c>
      <c r="H26" s="192">
        <v>0.3</v>
      </c>
      <c r="I26" s="195">
        <f t="shared" si="0"/>
        <v>5.915</v>
      </c>
      <c r="J26" s="196">
        <f t="shared" si="0"/>
        <v>6.572222222222222</v>
      </c>
      <c r="K26" s="9">
        <f t="shared" si="1"/>
        <v>1.3</v>
      </c>
    </row>
    <row r="27" spans="1:11" x14ac:dyDescent="0.3">
      <c r="A27" s="187" t="s">
        <v>124</v>
      </c>
      <c r="B27" s="178">
        <v>7898133139277</v>
      </c>
      <c r="C27" s="188">
        <v>15000082</v>
      </c>
      <c r="D27" s="177" t="s">
        <v>323</v>
      </c>
      <c r="E27" s="189">
        <v>24</v>
      </c>
      <c r="F27" s="190">
        <v>4.55</v>
      </c>
      <c r="G27" s="191">
        <v>5.0555555555555554</v>
      </c>
      <c r="H27" s="192">
        <v>0.3</v>
      </c>
      <c r="I27" s="195">
        <f t="shared" si="0"/>
        <v>5.915</v>
      </c>
      <c r="J27" s="196">
        <f t="shared" si="0"/>
        <v>6.572222222222222</v>
      </c>
      <c r="K27" s="9">
        <f t="shared" si="1"/>
        <v>1.3</v>
      </c>
    </row>
    <row r="28" spans="1:11" x14ac:dyDescent="0.3">
      <c r="A28" s="187" t="s">
        <v>124</v>
      </c>
      <c r="B28" s="178">
        <v>7898133139260</v>
      </c>
      <c r="C28" s="188">
        <v>15000083</v>
      </c>
      <c r="D28" s="177" t="s">
        <v>324</v>
      </c>
      <c r="E28" s="189">
        <v>24</v>
      </c>
      <c r="F28" s="190">
        <v>4.55</v>
      </c>
      <c r="G28" s="191">
        <v>5.0555555555555554</v>
      </c>
      <c r="H28" s="192">
        <v>0.3</v>
      </c>
      <c r="I28" s="195">
        <f t="shared" si="0"/>
        <v>5.915</v>
      </c>
      <c r="J28" s="196">
        <f t="shared" si="0"/>
        <v>6.572222222222222</v>
      </c>
      <c r="K28" s="9">
        <f t="shared" si="1"/>
        <v>1.3</v>
      </c>
    </row>
    <row r="29" spans="1:11" x14ac:dyDescent="0.3">
      <c r="A29" s="187" t="s">
        <v>124</v>
      </c>
      <c r="B29" s="178">
        <v>7898133139239</v>
      </c>
      <c r="C29" s="188">
        <v>15000084</v>
      </c>
      <c r="D29" s="177" t="s">
        <v>325</v>
      </c>
      <c r="E29" s="189">
        <v>24</v>
      </c>
      <c r="F29" s="190">
        <v>4.55</v>
      </c>
      <c r="G29" s="191">
        <v>5.0555555555555554</v>
      </c>
      <c r="H29" s="192">
        <v>0.3</v>
      </c>
      <c r="I29" s="195">
        <f t="shared" si="0"/>
        <v>5.915</v>
      </c>
      <c r="J29" s="196">
        <f t="shared" si="0"/>
        <v>6.572222222222222</v>
      </c>
      <c r="K29" s="9">
        <f t="shared" si="1"/>
        <v>1.3</v>
      </c>
    </row>
    <row r="30" spans="1:11" x14ac:dyDescent="0.3">
      <c r="A30" s="187" t="s">
        <v>124</v>
      </c>
      <c r="B30" s="178">
        <v>7898133137297</v>
      </c>
      <c r="C30" s="188">
        <v>15000161</v>
      </c>
      <c r="D30" s="177" t="s">
        <v>326</v>
      </c>
      <c r="E30" s="189">
        <v>30</v>
      </c>
      <c r="F30" s="190">
        <v>5.333333333333333</v>
      </c>
      <c r="G30" s="191">
        <v>5.9259259259259256</v>
      </c>
      <c r="H30" s="192">
        <v>0.3</v>
      </c>
      <c r="I30" s="195">
        <f t="shared" si="0"/>
        <v>6.9333333333333327</v>
      </c>
      <c r="J30" s="196">
        <f t="shared" si="0"/>
        <v>7.7037037037037033</v>
      </c>
      <c r="K30" s="9">
        <f t="shared" si="1"/>
        <v>1.3</v>
      </c>
    </row>
    <row r="31" spans="1:11" x14ac:dyDescent="0.3">
      <c r="A31" s="187" t="s">
        <v>124</v>
      </c>
      <c r="B31" s="178">
        <v>7898133137334</v>
      </c>
      <c r="C31" s="188">
        <v>15000162</v>
      </c>
      <c r="D31" s="177" t="s">
        <v>327</v>
      </c>
      <c r="E31" s="189">
        <v>30</v>
      </c>
      <c r="F31" s="190">
        <v>5.333333333333333</v>
      </c>
      <c r="G31" s="191">
        <v>5.9259259259259256</v>
      </c>
      <c r="H31" s="192">
        <v>0.3</v>
      </c>
      <c r="I31" s="195">
        <f t="shared" si="0"/>
        <v>6.9333333333333327</v>
      </c>
      <c r="J31" s="196">
        <f t="shared" si="0"/>
        <v>7.7037037037037033</v>
      </c>
      <c r="K31" s="9">
        <f t="shared" si="1"/>
        <v>1.3</v>
      </c>
    </row>
    <row r="32" spans="1:11" x14ac:dyDescent="0.3">
      <c r="A32" s="187" t="s">
        <v>124</v>
      </c>
      <c r="B32" s="178">
        <v>7898133137372</v>
      </c>
      <c r="C32" s="188">
        <v>15000163</v>
      </c>
      <c r="D32" s="177" t="s">
        <v>328</v>
      </c>
      <c r="E32" s="189">
        <v>30</v>
      </c>
      <c r="F32" s="190">
        <v>5.333333333333333</v>
      </c>
      <c r="G32" s="191">
        <v>5.9259259259259256</v>
      </c>
      <c r="H32" s="192">
        <v>0.3</v>
      </c>
      <c r="I32" s="195">
        <f t="shared" si="0"/>
        <v>6.9333333333333327</v>
      </c>
      <c r="J32" s="196">
        <f t="shared" si="0"/>
        <v>7.7037037037037033</v>
      </c>
      <c r="K32" s="9">
        <f t="shared" si="1"/>
        <v>1.3</v>
      </c>
    </row>
    <row r="33" spans="1:11" x14ac:dyDescent="0.3">
      <c r="A33" s="187" t="s">
        <v>124</v>
      </c>
      <c r="B33" s="178">
        <v>7898133137310</v>
      </c>
      <c r="C33" s="188">
        <v>15000164</v>
      </c>
      <c r="D33" s="177" t="s">
        <v>329</v>
      </c>
      <c r="E33" s="189">
        <v>30</v>
      </c>
      <c r="F33" s="190">
        <v>5.333333333333333</v>
      </c>
      <c r="G33" s="191">
        <v>5.9259259259259256</v>
      </c>
      <c r="H33" s="192">
        <v>0.3</v>
      </c>
      <c r="I33" s="195">
        <f t="shared" si="0"/>
        <v>6.9333333333333327</v>
      </c>
      <c r="J33" s="196">
        <f t="shared" si="0"/>
        <v>7.7037037037037033</v>
      </c>
      <c r="K33" s="9">
        <f t="shared" si="1"/>
        <v>1.3</v>
      </c>
    </row>
    <row r="34" spans="1:11" x14ac:dyDescent="0.3">
      <c r="A34" s="187" t="s">
        <v>124</v>
      </c>
      <c r="B34" s="178">
        <v>7898133137396</v>
      </c>
      <c r="C34" s="188">
        <v>15000165</v>
      </c>
      <c r="D34" s="177" t="s">
        <v>330</v>
      </c>
      <c r="E34" s="189">
        <v>30</v>
      </c>
      <c r="F34" s="190">
        <v>5.333333333333333</v>
      </c>
      <c r="G34" s="191">
        <v>5.9259259259259256</v>
      </c>
      <c r="H34" s="192">
        <v>0.3</v>
      </c>
      <c r="I34" s="195">
        <f t="shared" si="0"/>
        <v>6.9333333333333327</v>
      </c>
      <c r="J34" s="196">
        <f t="shared" si="0"/>
        <v>7.7037037037037033</v>
      </c>
      <c r="K34" s="9">
        <f t="shared" si="1"/>
        <v>1.3</v>
      </c>
    </row>
    <row r="35" spans="1:11" x14ac:dyDescent="0.3">
      <c r="A35" s="187" t="s">
        <v>124</v>
      </c>
      <c r="B35" s="178">
        <v>7898133137358</v>
      </c>
      <c r="C35" s="188">
        <v>15000166</v>
      </c>
      <c r="D35" s="177" t="s">
        <v>331</v>
      </c>
      <c r="E35" s="189">
        <v>30</v>
      </c>
      <c r="F35" s="190">
        <v>5.333333333333333</v>
      </c>
      <c r="G35" s="191">
        <v>5.9259259259259256</v>
      </c>
      <c r="H35" s="192">
        <v>0.3</v>
      </c>
      <c r="I35" s="195">
        <f t="shared" si="0"/>
        <v>6.9333333333333327</v>
      </c>
      <c r="J35" s="196">
        <f t="shared" si="0"/>
        <v>7.7037037037037033</v>
      </c>
      <c r="K35" s="9">
        <f t="shared" si="1"/>
        <v>1.3</v>
      </c>
    </row>
    <row r="36" spans="1:11" x14ac:dyDescent="0.3">
      <c r="A36" s="187" t="s">
        <v>124</v>
      </c>
      <c r="B36" s="178">
        <v>7898133134234</v>
      </c>
      <c r="C36" s="188">
        <v>15000085</v>
      </c>
      <c r="D36" s="177" t="s">
        <v>332</v>
      </c>
      <c r="E36" s="189">
        <v>100</v>
      </c>
      <c r="F36" s="190">
        <v>2.0116000000000001</v>
      </c>
      <c r="G36" s="191">
        <v>2.2351111111111113</v>
      </c>
      <c r="H36" s="192">
        <v>0.4</v>
      </c>
      <c r="I36" s="195">
        <f t="shared" si="0"/>
        <v>2.8162400000000001</v>
      </c>
      <c r="J36" s="196">
        <f t="shared" si="0"/>
        <v>3.1291555555555557</v>
      </c>
      <c r="K36" s="9">
        <f t="shared" si="1"/>
        <v>1.4</v>
      </c>
    </row>
    <row r="37" spans="1:11" x14ac:dyDescent="0.3">
      <c r="A37" s="187" t="s">
        <v>124</v>
      </c>
      <c r="B37" s="178">
        <v>7898133134760</v>
      </c>
      <c r="C37" s="188">
        <v>15000086</v>
      </c>
      <c r="D37" s="177" t="s">
        <v>333</v>
      </c>
      <c r="E37" s="189">
        <v>50</v>
      </c>
      <c r="F37" s="190">
        <v>4.6437999999999997</v>
      </c>
      <c r="G37" s="191">
        <v>5.1597777777777774</v>
      </c>
      <c r="H37" s="192">
        <v>0.4</v>
      </c>
      <c r="I37" s="195">
        <f t="shared" si="0"/>
        <v>6.5013199999999998</v>
      </c>
      <c r="J37" s="196">
        <f t="shared" si="0"/>
        <v>7.2236888888888888</v>
      </c>
      <c r="K37" s="9">
        <f t="shared" si="1"/>
        <v>1.4000000000000001</v>
      </c>
    </row>
    <row r="38" spans="1:11" x14ac:dyDescent="0.3">
      <c r="A38" s="187" t="s">
        <v>124</v>
      </c>
      <c r="B38" s="178">
        <v>7898133130281</v>
      </c>
      <c r="C38" s="188">
        <v>15000087</v>
      </c>
      <c r="D38" s="177" t="s">
        <v>334</v>
      </c>
      <c r="E38" s="189">
        <v>50</v>
      </c>
      <c r="F38" s="190">
        <v>3.7878000000000003</v>
      </c>
      <c r="G38" s="191">
        <v>4.2086666666666668</v>
      </c>
      <c r="H38" s="192">
        <v>0.3</v>
      </c>
      <c r="I38" s="195">
        <f t="shared" si="0"/>
        <v>4.9241400000000004</v>
      </c>
      <c r="J38" s="196">
        <f t="shared" si="0"/>
        <v>5.4712666666666667</v>
      </c>
      <c r="K38" s="9">
        <f t="shared" si="1"/>
        <v>1.3</v>
      </c>
    </row>
    <row r="39" spans="1:11" x14ac:dyDescent="0.3">
      <c r="A39" s="187" t="s">
        <v>124</v>
      </c>
      <c r="B39" s="178">
        <v>7898133134753</v>
      </c>
      <c r="C39" s="188">
        <v>15000277</v>
      </c>
      <c r="D39" s="177" t="s">
        <v>293</v>
      </c>
      <c r="E39" s="189">
        <v>100</v>
      </c>
      <c r="F39" s="190">
        <v>5.4462999999999999</v>
      </c>
      <c r="G39" s="191">
        <v>6.051444444444444</v>
      </c>
      <c r="H39" s="192">
        <v>0.25</v>
      </c>
      <c r="I39" s="195">
        <f t="shared" si="0"/>
        <v>6.8078750000000001</v>
      </c>
      <c r="J39" s="196">
        <f t="shared" si="0"/>
        <v>7.5643055555555545</v>
      </c>
      <c r="K39" s="9">
        <f t="shared" si="1"/>
        <v>1.25</v>
      </c>
    </row>
    <row r="40" spans="1:11" x14ac:dyDescent="0.3">
      <c r="A40" s="187" t="s">
        <v>124</v>
      </c>
      <c r="B40" s="178">
        <v>7898133136092</v>
      </c>
      <c r="C40" s="188">
        <v>15000122</v>
      </c>
      <c r="D40" s="177" t="s">
        <v>335</v>
      </c>
      <c r="E40" s="189">
        <v>60</v>
      </c>
      <c r="F40" s="190">
        <v>5.2751000000000001</v>
      </c>
      <c r="G40" s="191">
        <v>5.8612222222222226</v>
      </c>
      <c r="H40" s="192">
        <v>0.25</v>
      </c>
      <c r="I40" s="195">
        <f t="shared" si="0"/>
        <v>6.5938750000000006</v>
      </c>
      <c r="J40" s="196">
        <f t="shared" si="0"/>
        <v>7.3265277777777786</v>
      </c>
      <c r="K40" s="9">
        <f t="shared" si="1"/>
        <v>1.25</v>
      </c>
    </row>
    <row r="41" spans="1:11" x14ac:dyDescent="0.3">
      <c r="A41" s="187" t="s">
        <v>124</v>
      </c>
      <c r="B41" s="178">
        <v>7898133136085</v>
      </c>
      <c r="C41" s="188">
        <v>15000123</v>
      </c>
      <c r="D41" s="177" t="s">
        <v>336</v>
      </c>
      <c r="E41" s="189">
        <v>60</v>
      </c>
      <c r="F41" s="190">
        <v>5.2751000000000001</v>
      </c>
      <c r="G41" s="191">
        <v>5.8612222222222226</v>
      </c>
      <c r="H41" s="192">
        <v>0.25</v>
      </c>
      <c r="I41" s="195">
        <f t="shared" si="0"/>
        <v>6.5938750000000006</v>
      </c>
      <c r="J41" s="196">
        <f t="shared" si="0"/>
        <v>7.3265277777777786</v>
      </c>
      <c r="K41" s="9">
        <f t="shared" si="1"/>
        <v>1.25</v>
      </c>
    </row>
    <row r="42" spans="1:11" x14ac:dyDescent="0.3">
      <c r="A42" s="187" t="s">
        <v>124</v>
      </c>
      <c r="B42" s="178">
        <v>7898133134661</v>
      </c>
      <c r="C42" s="188">
        <v>15000121</v>
      </c>
      <c r="D42" s="177" t="s">
        <v>337</v>
      </c>
      <c r="E42" s="189">
        <v>60</v>
      </c>
      <c r="F42" s="190">
        <v>5.2751000000000001</v>
      </c>
      <c r="G42" s="191">
        <v>5.8612222222222226</v>
      </c>
      <c r="H42" s="192">
        <v>0.25</v>
      </c>
      <c r="I42" s="195">
        <f t="shared" si="0"/>
        <v>6.5938750000000006</v>
      </c>
      <c r="J42" s="196">
        <f t="shared" si="0"/>
        <v>7.3265277777777786</v>
      </c>
      <c r="K42" s="9">
        <f t="shared" si="1"/>
        <v>1.25</v>
      </c>
    </row>
    <row r="43" spans="1:11" x14ac:dyDescent="0.3">
      <c r="A43" s="187" t="s">
        <v>124</v>
      </c>
      <c r="B43" s="178">
        <v>7898133139420</v>
      </c>
      <c r="C43" s="188">
        <v>15000090</v>
      </c>
      <c r="D43" s="177" t="s">
        <v>338</v>
      </c>
      <c r="E43" s="189">
        <v>50</v>
      </c>
      <c r="F43" s="190">
        <v>8.1855000000000011</v>
      </c>
      <c r="G43" s="191">
        <v>9.0950000000000006</v>
      </c>
      <c r="H43" s="192">
        <v>0.25</v>
      </c>
      <c r="I43" s="195">
        <f t="shared" si="0"/>
        <v>10.231875000000002</v>
      </c>
      <c r="J43" s="196">
        <f t="shared" si="0"/>
        <v>11.36875</v>
      </c>
      <c r="K43" s="9">
        <f t="shared" si="1"/>
        <v>1.25</v>
      </c>
    </row>
    <row r="44" spans="1:11" x14ac:dyDescent="0.3">
      <c r="A44" s="187" t="s">
        <v>124</v>
      </c>
      <c r="B44" s="178">
        <v>7898133134715</v>
      </c>
      <c r="C44" s="188">
        <v>15000091</v>
      </c>
      <c r="D44" s="177" t="s">
        <v>339</v>
      </c>
      <c r="E44" s="189">
        <v>60</v>
      </c>
      <c r="F44" s="190">
        <v>4.6652000000000005</v>
      </c>
      <c r="G44" s="191">
        <v>5.1835555555555564</v>
      </c>
      <c r="H44" s="192">
        <v>0.25</v>
      </c>
      <c r="I44" s="195">
        <f t="shared" si="0"/>
        <v>5.8315000000000001</v>
      </c>
      <c r="J44" s="196">
        <f t="shared" si="0"/>
        <v>6.4794444444444457</v>
      </c>
      <c r="K44" s="9">
        <f t="shared" si="1"/>
        <v>1.25</v>
      </c>
    </row>
    <row r="45" spans="1:11" x14ac:dyDescent="0.3">
      <c r="A45" s="187" t="s">
        <v>124</v>
      </c>
      <c r="B45" s="178">
        <v>7898133137969</v>
      </c>
      <c r="C45" s="188">
        <v>15000135</v>
      </c>
      <c r="D45" s="177" t="s">
        <v>340</v>
      </c>
      <c r="E45" s="189">
        <v>100</v>
      </c>
      <c r="F45" s="190">
        <v>1.9046000000000001</v>
      </c>
      <c r="G45" s="191">
        <v>2.1162222222222224</v>
      </c>
      <c r="H45" s="192">
        <v>0.3</v>
      </c>
      <c r="I45" s="195">
        <f t="shared" si="0"/>
        <v>2.4759799999999998</v>
      </c>
      <c r="J45" s="196">
        <f t="shared" si="0"/>
        <v>2.7510888888888889</v>
      </c>
      <c r="K45" s="9">
        <f t="shared" si="1"/>
        <v>1.2999999999999998</v>
      </c>
    </row>
    <row r="46" spans="1:11" x14ac:dyDescent="0.3">
      <c r="A46" s="187" t="s">
        <v>124</v>
      </c>
      <c r="B46" s="178">
        <v>7899470802275</v>
      </c>
      <c r="C46" s="188">
        <v>15000093</v>
      </c>
      <c r="D46" s="177" t="s">
        <v>341</v>
      </c>
      <c r="E46" s="189">
        <v>100</v>
      </c>
      <c r="F46" s="190">
        <v>3.2848999999999999</v>
      </c>
      <c r="G46" s="191">
        <v>3.6498888888888885</v>
      </c>
      <c r="H46" s="192">
        <v>0.25</v>
      </c>
      <c r="I46" s="195">
        <f t="shared" si="0"/>
        <v>4.1061249999999996</v>
      </c>
      <c r="J46" s="196">
        <f t="shared" si="0"/>
        <v>4.5623611111111106</v>
      </c>
      <c r="K46" s="9">
        <f t="shared" si="1"/>
        <v>1.25</v>
      </c>
    </row>
    <row r="47" spans="1:11" x14ac:dyDescent="0.3">
      <c r="A47" s="187" t="s">
        <v>124</v>
      </c>
      <c r="B47" s="178">
        <v>7899470802268</v>
      </c>
      <c r="C47" s="188">
        <v>15000092</v>
      </c>
      <c r="D47" s="177" t="s">
        <v>342</v>
      </c>
      <c r="E47" s="189">
        <v>100</v>
      </c>
      <c r="F47" s="190">
        <v>3.2848999999999999</v>
      </c>
      <c r="G47" s="191">
        <v>3.6498888888888885</v>
      </c>
      <c r="H47" s="192">
        <v>0.25</v>
      </c>
      <c r="I47" s="195">
        <f t="shared" si="0"/>
        <v>4.1061249999999996</v>
      </c>
      <c r="J47" s="196">
        <f t="shared" si="0"/>
        <v>4.5623611111111106</v>
      </c>
      <c r="K47" s="9">
        <f t="shared" si="1"/>
        <v>1.25</v>
      </c>
    </row>
    <row r="48" spans="1:11" x14ac:dyDescent="0.3">
      <c r="A48" s="187" t="s">
        <v>124</v>
      </c>
      <c r="B48" s="178">
        <v>7899470807225</v>
      </c>
      <c r="C48" s="188">
        <v>15000194</v>
      </c>
      <c r="D48" s="177" t="s">
        <v>343</v>
      </c>
      <c r="E48" s="189">
        <v>200</v>
      </c>
      <c r="F48" s="190">
        <v>3.4775</v>
      </c>
      <c r="G48" s="191">
        <v>3.8638888888888889</v>
      </c>
      <c r="H48" s="192">
        <v>0.25</v>
      </c>
      <c r="I48" s="195">
        <f t="shared" si="0"/>
        <v>4.3468749999999998</v>
      </c>
      <c r="J48" s="196">
        <f t="shared" si="0"/>
        <v>4.8298611111111107</v>
      </c>
      <c r="K48" s="9">
        <f t="shared" si="1"/>
        <v>1.2499999999999998</v>
      </c>
    </row>
    <row r="49" spans="1:11" x14ac:dyDescent="0.3">
      <c r="A49" s="187" t="s">
        <v>124</v>
      </c>
      <c r="B49" s="178">
        <v>7898133134999</v>
      </c>
      <c r="C49" s="188">
        <v>15000143</v>
      </c>
      <c r="D49" s="177" t="s">
        <v>152</v>
      </c>
      <c r="E49" s="189">
        <v>50</v>
      </c>
      <c r="F49" s="190">
        <v>2.3433000000000002</v>
      </c>
      <c r="G49" s="191">
        <v>2.6036666666666668</v>
      </c>
      <c r="H49" s="192">
        <v>0.25</v>
      </c>
      <c r="I49" s="195">
        <f t="shared" si="0"/>
        <v>2.929125</v>
      </c>
      <c r="J49" s="196">
        <f t="shared" si="0"/>
        <v>3.2545833333333336</v>
      </c>
      <c r="K49" s="9">
        <f t="shared" si="1"/>
        <v>1.25</v>
      </c>
    </row>
    <row r="50" spans="1:11" x14ac:dyDescent="0.3">
      <c r="A50" s="187" t="s">
        <v>124</v>
      </c>
      <c r="B50" s="178">
        <v>7898133131028</v>
      </c>
      <c r="C50" s="188">
        <v>15000096</v>
      </c>
      <c r="D50" s="177" t="s">
        <v>344</v>
      </c>
      <c r="E50" s="189">
        <v>50</v>
      </c>
      <c r="F50" s="190">
        <v>3.0495000000000001</v>
      </c>
      <c r="G50" s="191">
        <v>3.3883333333333332</v>
      </c>
      <c r="H50" s="192">
        <v>0.4</v>
      </c>
      <c r="I50" s="195">
        <f t="shared" si="0"/>
        <v>4.2693000000000003</v>
      </c>
      <c r="J50" s="196">
        <f t="shared" si="0"/>
        <v>4.743666666666666</v>
      </c>
      <c r="K50" s="9">
        <f t="shared" si="1"/>
        <v>1.4</v>
      </c>
    </row>
    <row r="51" spans="1:11" x14ac:dyDescent="0.3">
      <c r="A51" s="187" t="s">
        <v>124</v>
      </c>
      <c r="B51" s="178">
        <v>7898133130403</v>
      </c>
      <c r="C51" s="188">
        <v>15000094</v>
      </c>
      <c r="D51" s="177" t="s">
        <v>345</v>
      </c>
      <c r="E51" s="189">
        <v>240</v>
      </c>
      <c r="F51" s="190">
        <v>1.36</v>
      </c>
      <c r="G51" s="191">
        <v>1.5111111111111111</v>
      </c>
      <c r="H51" s="192">
        <v>0.4</v>
      </c>
      <c r="I51" s="195">
        <f t="shared" si="0"/>
        <v>1.9040000000000001</v>
      </c>
      <c r="J51" s="196">
        <f t="shared" si="0"/>
        <v>2.1155555555555554</v>
      </c>
      <c r="K51" s="9">
        <f t="shared" si="1"/>
        <v>1.4</v>
      </c>
    </row>
    <row r="52" spans="1:11" x14ac:dyDescent="0.3">
      <c r="A52" s="187" t="s">
        <v>124</v>
      </c>
      <c r="B52" s="178">
        <v>7898133131011</v>
      </c>
      <c r="C52" s="188">
        <v>15000095</v>
      </c>
      <c r="D52" s="177" t="s">
        <v>346</v>
      </c>
      <c r="E52" s="189">
        <v>200</v>
      </c>
      <c r="F52" s="190">
        <v>2.2200000000000002</v>
      </c>
      <c r="G52" s="191">
        <v>2.4666666666666668</v>
      </c>
      <c r="H52" s="192">
        <v>0.4</v>
      </c>
      <c r="I52" s="195">
        <f t="shared" si="0"/>
        <v>3.1080000000000005</v>
      </c>
      <c r="J52" s="196">
        <f t="shared" si="0"/>
        <v>3.4533333333333336</v>
      </c>
      <c r="K52" s="9">
        <f t="shared" si="1"/>
        <v>1.4000000000000001</v>
      </c>
    </row>
    <row r="53" spans="1:11" x14ac:dyDescent="0.3">
      <c r="A53" s="187" t="s">
        <v>124</v>
      </c>
      <c r="B53" s="178">
        <v>7899470804576</v>
      </c>
      <c r="C53" s="188">
        <v>15000191</v>
      </c>
      <c r="D53" s="177" t="s">
        <v>347</v>
      </c>
      <c r="E53" s="189">
        <v>100</v>
      </c>
      <c r="F53" s="190">
        <v>4.5261000000000005</v>
      </c>
      <c r="G53" s="191">
        <v>5.0290000000000008</v>
      </c>
      <c r="H53" s="192">
        <v>0.4</v>
      </c>
      <c r="I53" s="195">
        <f t="shared" si="0"/>
        <v>6.3365400000000012</v>
      </c>
      <c r="J53" s="196">
        <f t="shared" si="0"/>
        <v>7.0406000000000013</v>
      </c>
      <c r="K53" s="9">
        <f t="shared" si="1"/>
        <v>1.4000000000000001</v>
      </c>
    </row>
    <row r="54" spans="1:11" x14ac:dyDescent="0.3">
      <c r="A54" s="187" t="s">
        <v>124</v>
      </c>
      <c r="B54" s="178">
        <v>7898133138751</v>
      </c>
      <c r="C54" s="188">
        <v>15000097</v>
      </c>
      <c r="D54" s="177" t="s">
        <v>348</v>
      </c>
      <c r="E54" s="189">
        <v>50</v>
      </c>
      <c r="F54" s="190">
        <v>3.8520000000000003</v>
      </c>
      <c r="G54" s="191">
        <v>4.28</v>
      </c>
      <c r="H54" s="192">
        <v>0.4</v>
      </c>
      <c r="I54" s="195">
        <f t="shared" si="0"/>
        <v>5.3928000000000003</v>
      </c>
      <c r="J54" s="196">
        <f t="shared" si="0"/>
        <v>5.9920000000000009</v>
      </c>
      <c r="K54" s="9">
        <f t="shared" si="1"/>
        <v>1.4000000000000001</v>
      </c>
    </row>
    <row r="55" spans="1:11" x14ac:dyDescent="0.3">
      <c r="A55" s="187" t="s">
        <v>124</v>
      </c>
      <c r="B55" s="178">
        <v>7899470804521</v>
      </c>
      <c r="C55" s="188">
        <v>15000192</v>
      </c>
      <c r="D55" s="177" t="s">
        <v>349</v>
      </c>
      <c r="E55" s="189">
        <v>24</v>
      </c>
      <c r="F55" s="190">
        <v>17.013000000000002</v>
      </c>
      <c r="G55" s="191">
        <v>18.903333333333336</v>
      </c>
      <c r="H55" s="192">
        <v>0.4</v>
      </c>
      <c r="I55" s="195">
        <f t="shared" si="0"/>
        <v>23.818200000000004</v>
      </c>
      <c r="J55" s="196">
        <f t="shared" si="0"/>
        <v>26.46466666666667</v>
      </c>
      <c r="K55" s="9">
        <f t="shared" si="1"/>
        <v>1.4</v>
      </c>
    </row>
    <row r="56" spans="1:11" x14ac:dyDescent="0.3">
      <c r="A56" s="187" t="s">
        <v>124</v>
      </c>
      <c r="B56" s="178">
        <v>7898133137419</v>
      </c>
      <c r="C56" s="188">
        <v>15000098</v>
      </c>
      <c r="D56" s="177" t="s">
        <v>350</v>
      </c>
      <c r="E56" s="189">
        <v>200</v>
      </c>
      <c r="F56" s="190">
        <v>2.8248000000000002</v>
      </c>
      <c r="G56" s="191">
        <v>3.1386666666666669</v>
      </c>
      <c r="H56" s="192">
        <v>0.25</v>
      </c>
      <c r="I56" s="195">
        <f t="shared" si="0"/>
        <v>3.5310000000000001</v>
      </c>
      <c r="J56" s="196">
        <f t="shared" si="0"/>
        <v>3.9233333333333338</v>
      </c>
      <c r="K56" s="9">
        <f t="shared" si="1"/>
        <v>1.25</v>
      </c>
    </row>
    <row r="57" spans="1:11" x14ac:dyDescent="0.3">
      <c r="A57" s="187" t="s">
        <v>124</v>
      </c>
      <c r="B57" s="178">
        <v>7898133137426</v>
      </c>
      <c r="C57" s="188">
        <v>15000099</v>
      </c>
      <c r="D57" s="177" t="s">
        <v>351</v>
      </c>
      <c r="E57" s="189">
        <v>50</v>
      </c>
      <c r="F57" s="190">
        <v>4.3977000000000004</v>
      </c>
      <c r="G57" s="191">
        <v>4.8863333333333339</v>
      </c>
      <c r="H57" s="192">
        <v>0.25</v>
      </c>
      <c r="I57" s="195">
        <f t="shared" si="0"/>
        <v>5.4971250000000005</v>
      </c>
      <c r="J57" s="196">
        <f t="shared" si="0"/>
        <v>6.1079166666666671</v>
      </c>
      <c r="K57" s="9">
        <f t="shared" si="1"/>
        <v>1.25</v>
      </c>
    </row>
    <row r="58" spans="1:11" x14ac:dyDescent="0.3">
      <c r="A58" s="187" t="s">
        <v>124</v>
      </c>
      <c r="B58" s="178">
        <v>7898133135248</v>
      </c>
      <c r="C58" s="188">
        <v>15000100</v>
      </c>
      <c r="D58" s="177" t="s">
        <v>352</v>
      </c>
      <c r="E58" s="189">
        <v>50</v>
      </c>
      <c r="F58" s="190">
        <v>4.4940000000000007</v>
      </c>
      <c r="G58" s="191">
        <v>4.9933333333333341</v>
      </c>
      <c r="H58" s="192">
        <v>0.25</v>
      </c>
      <c r="I58" s="195">
        <f t="shared" si="0"/>
        <v>5.6175000000000006</v>
      </c>
      <c r="J58" s="196">
        <f t="shared" si="0"/>
        <v>6.2416666666666671</v>
      </c>
      <c r="K58" s="9">
        <f t="shared" si="1"/>
        <v>1.25</v>
      </c>
    </row>
    <row r="59" spans="1:11" x14ac:dyDescent="0.3">
      <c r="A59" s="187" t="s">
        <v>124</v>
      </c>
      <c r="B59" s="178">
        <v>7899470805061</v>
      </c>
      <c r="C59" s="188">
        <v>15000214</v>
      </c>
      <c r="D59" s="177" t="s">
        <v>353</v>
      </c>
      <c r="E59" s="189">
        <v>50</v>
      </c>
      <c r="F59" s="190">
        <v>18.3826</v>
      </c>
      <c r="G59" s="191">
        <v>20.425111111111111</v>
      </c>
      <c r="H59" s="192">
        <v>0.25</v>
      </c>
      <c r="I59" s="195">
        <f t="shared" si="0"/>
        <v>22.978249999999999</v>
      </c>
      <c r="J59" s="196">
        <f t="shared" si="0"/>
        <v>25.531388888888888</v>
      </c>
      <c r="K59" s="9">
        <f t="shared" si="1"/>
        <v>1.25</v>
      </c>
    </row>
    <row r="60" spans="1:11" x14ac:dyDescent="0.3">
      <c r="A60" s="187" t="s">
        <v>124</v>
      </c>
      <c r="B60" s="178">
        <v>7899470805641</v>
      </c>
      <c r="C60" s="188">
        <v>15000216</v>
      </c>
      <c r="D60" s="177" t="s">
        <v>354</v>
      </c>
      <c r="E60" s="189">
        <v>50</v>
      </c>
      <c r="F60" s="190">
        <v>19.163700000000002</v>
      </c>
      <c r="G60" s="191">
        <v>21.293000000000003</v>
      </c>
      <c r="H60" s="192">
        <v>0.25</v>
      </c>
      <c r="I60" s="195">
        <f t="shared" si="0"/>
        <v>23.954625000000004</v>
      </c>
      <c r="J60" s="196">
        <f t="shared" si="0"/>
        <v>26.616250000000004</v>
      </c>
      <c r="K60" s="9">
        <f t="shared" si="1"/>
        <v>1.25</v>
      </c>
    </row>
    <row r="61" spans="1:11" x14ac:dyDescent="0.3">
      <c r="A61" s="187" t="s">
        <v>124</v>
      </c>
      <c r="B61" s="178">
        <v>7898133136382</v>
      </c>
      <c r="C61" s="188">
        <v>15000172</v>
      </c>
      <c r="D61" s="177" t="s">
        <v>355</v>
      </c>
      <c r="E61" s="189">
        <v>50</v>
      </c>
      <c r="F61" s="190">
        <v>8.206900000000001</v>
      </c>
      <c r="G61" s="191">
        <v>9.1187777777777779</v>
      </c>
      <c r="H61" s="192">
        <v>0.25</v>
      </c>
      <c r="I61" s="195">
        <f t="shared" si="0"/>
        <v>10.258625000000002</v>
      </c>
      <c r="J61" s="196">
        <f t="shared" si="0"/>
        <v>11.398472222222223</v>
      </c>
      <c r="K61" s="9">
        <f t="shared" si="1"/>
        <v>1.25</v>
      </c>
    </row>
    <row r="62" spans="1:11" x14ac:dyDescent="0.3">
      <c r="A62" s="187" t="s">
        <v>124</v>
      </c>
      <c r="B62" s="178">
        <v>7899470806976</v>
      </c>
      <c r="C62" s="188">
        <v>15000142</v>
      </c>
      <c r="D62" s="177" t="s">
        <v>356</v>
      </c>
      <c r="E62" s="189">
        <v>50</v>
      </c>
      <c r="F62" s="190">
        <v>5.0999999999999996</v>
      </c>
      <c r="G62" s="191">
        <v>5.6666666666666661</v>
      </c>
      <c r="H62" s="192">
        <v>0.3</v>
      </c>
      <c r="I62" s="195">
        <f t="shared" si="0"/>
        <v>6.629999999999999</v>
      </c>
      <c r="J62" s="196">
        <f t="shared" si="0"/>
        <v>7.3666666666666654</v>
      </c>
      <c r="K62" s="9">
        <f t="shared" si="1"/>
        <v>1.2999999999999998</v>
      </c>
    </row>
    <row r="63" spans="1:11" x14ac:dyDescent="0.3">
      <c r="A63" s="187" t="s">
        <v>124</v>
      </c>
      <c r="B63" s="178">
        <v>7898133138898</v>
      </c>
      <c r="C63" s="188">
        <v>15000089</v>
      </c>
      <c r="D63" s="177" t="s">
        <v>357</v>
      </c>
      <c r="E63" s="189">
        <v>50</v>
      </c>
      <c r="F63" s="190">
        <v>3.8520000000000003</v>
      </c>
      <c r="G63" s="191">
        <v>4.28</v>
      </c>
      <c r="H63" s="192">
        <v>0.25</v>
      </c>
      <c r="I63" s="195">
        <f t="shared" si="0"/>
        <v>4.8150000000000004</v>
      </c>
      <c r="J63" s="196">
        <f t="shared" si="0"/>
        <v>5.3500000000000005</v>
      </c>
      <c r="K63" s="9">
        <f t="shared" si="1"/>
        <v>1.25</v>
      </c>
    </row>
    <row r="64" spans="1:11" x14ac:dyDescent="0.3">
      <c r="A64" s="187" t="s">
        <v>124</v>
      </c>
      <c r="B64" s="178">
        <v>7898133134685</v>
      </c>
      <c r="C64" s="188">
        <v>15000174</v>
      </c>
      <c r="D64" s="177" t="s">
        <v>358</v>
      </c>
      <c r="E64" s="189">
        <v>50</v>
      </c>
      <c r="F64" s="190">
        <v>9.3089999999999993</v>
      </c>
      <c r="G64" s="191">
        <v>10.343333333333332</v>
      </c>
      <c r="H64" s="192">
        <v>0.25</v>
      </c>
      <c r="I64" s="195">
        <f t="shared" si="0"/>
        <v>11.636249999999999</v>
      </c>
      <c r="J64" s="196">
        <f t="shared" si="0"/>
        <v>12.929166666666665</v>
      </c>
      <c r="K64" s="9">
        <f t="shared" si="1"/>
        <v>1.25</v>
      </c>
    </row>
    <row r="65" spans="1:11" x14ac:dyDescent="0.3">
      <c r="A65" s="187" t="s">
        <v>24</v>
      </c>
      <c r="B65" s="178">
        <v>7899898601764</v>
      </c>
      <c r="C65" s="188">
        <v>15000337</v>
      </c>
      <c r="D65" s="177" t="s">
        <v>358</v>
      </c>
      <c r="E65" s="189">
        <v>50</v>
      </c>
      <c r="F65" s="190">
        <v>9.3089999999999993</v>
      </c>
      <c r="G65" s="191">
        <v>10.343333333333332</v>
      </c>
      <c r="H65" s="192">
        <v>0.25</v>
      </c>
      <c r="I65" s="195">
        <f t="shared" si="0"/>
        <v>11.636249999999999</v>
      </c>
      <c r="J65" s="196">
        <f t="shared" si="0"/>
        <v>12.929166666666665</v>
      </c>
      <c r="K65" s="9">
        <f t="shared" si="1"/>
        <v>1.25</v>
      </c>
    </row>
    <row r="66" spans="1:11" x14ac:dyDescent="0.3">
      <c r="A66" s="187" t="s">
        <v>124</v>
      </c>
      <c r="B66" s="178">
        <v>7898133133770</v>
      </c>
      <c r="C66" s="188">
        <v>15000175</v>
      </c>
      <c r="D66" s="177" t="s">
        <v>359</v>
      </c>
      <c r="E66" s="189">
        <v>50</v>
      </c>
      <c r="F66" s="190">
        <v>9.3732000000000006</v>
      </c>
      <c r="G66" s="191">
        <v>10.414666666666667</v>
      </c>
      <c r="H66" s="192">
        <v>0.25</v>
      </c>
      <c r="I66" s="195">
        <f t="shared" si="0"/>
        <v>11.7165</v>
      </c>
      <c r="J66" s="196">
        <f t="shared" si="0"/>
        <v>13.018333333333334</v>
      </c>
      <c r="K66" s="9">
        <f t="shared" si="1"/>
        <v>1.25</v>
      </c>
    </row>
    <row r="67" spans="1:11" x14ac:dyDescent="0.3">
      <c r="A67" s="187" t="s">
        <v>124</v>
      </c>
      <c r="B67" s="178">
        <v>7899470805740</v>
      </c>
      <c r="C67" s="188">
        <v>15000222</v>
      </c>
      <c r="D67" s="177" t="s">
        <v>360</v>
      </c>
      <c r="E67" s="189">
        <v>100</v>
      </c>
      <c r="F67" s="190">
        <v>4.7843999999999998</v>
      </c>
      <c r="G67" s="191">
        <v>5.3159999999999998</v>
      </c>
      <c r="H67" s="192">
        <v>0.25</v>
      </c>
      <c r="I67" s="195">
        <f t="shared" si="0"/>
        <v>5.9804999999999993</v>
      </c>
      <c r="J67" s="196">
        <f t="shared" si="0"/>
        <v>6.6449999999999996</v>
      </c>
      <c r="K67" s="9">
        <f t="shared" si="1"/>
        <v>1.25</v>
      </c>
    </row>
    <row r="68" spans="1:11" x14ac:dyDescent="0.3">
      <c r="A68" s="187" t="s">
        <v>124</v>
      </c>
      <c r="B68" s="178">
        <v>7899470805917</v>
      </c>
      <c r="C68" s="188">
        <v>15000223</v>
      </c>
      <c r="D68" s="177" t="s">
        <v>361</v>
      </c>
      <c r="E68" s="189">
        <v>100</v>
      </c>
      <c r="F68" s="190">
        <v>4.7843999999999998</v>
      </c>
      <c r="G68" s="191">
        <v>5.3159999999999998</v>
      </c>
      <c r="H68" s="192">
        <v>0.25</v>
      </c>
      <c r="I68" s="195">
        <f t="shared" ref="I68:J131" si="2">F68+(F68*$H68)</f>
        <v>5.9804999999999993</v>
      </c>
      <c r="J68" s="196">
        <f t="shared" si="2"/>
        <v>6.6449999999999996</v>
      </c>
      <c r="K68" s="9">
        <f t="shared" ref="K68:K131" si="3">J68/G68</f>
        <v>1.25</v>
      </c>
    </row>
    <row r="69" spans="1:11" x14ac:dyDescent="0.3">
      <c r="A69" s="187" t="s">
        <v>124</v>
      </c>
      <c r="B69" s="178">
        <v>7899470805900</v>
      </c>
      <c r="C69" s="188">
        <v>15000224</v>
      </c>
      <c r="D69" s="177" t="s">
        <v>362</v>
      </c>
      <c r="E69" s="189">
        <v>100</v>
      </c>
      <c r="F69" s="190">
        <v>4.7843999999999998</v>
      </c>
      <c r="G69" s="191">
        <v>5.3159999999999998</v>
      </c>
      <c r="H69" s="192">
        <v>0.25</v>
      </c>
      <c r="I69" s="195">
        <f t="shared" si="2"/>
        <v>5.9804999999999993</v>
      </c>
      <c r="J69" s="196">
        <f t="shared" si="2"/>
        <v>6.6449999999999996</v>
      </c>
      <c r="K69" s="9">
        <f t="shared" si="3"/>
        <v>1.25</v>
      </c>
    </row>
    <row r="70" spans="1:11" x14ac:dyDescent="0.3">
      <c r="A70" s="187" t="s">
        <v>124</v>
      </c>
      <c r="B70" s="178">
        <v>7899470805740</v>
      </c>
      <c r="C70" s="188">
        <v>15000375</v>
      </c>
      <c r="D70" s="177" t="s">
        <v>360</v>
      </c>
      <c r="E70" s="189">
        <v>100</v>
      </c>
      <c r="F70" s="190">
        <v>4.7843999999999998</v>
      </c>
      <c r="G70" s="191">
        <v>5.3159999999999998</v>
      </c>
      <c r="H70" s="192">
        <v>0.25</v>
      </c>
      <c r="I70" s="195">
        <f t="shared" si="2"/>
        <v>5.9804999999999993</v>
      </c>
      <c r="J70" s="196">
        <f t="shared" si="2"/>
        <v>6.6449999999999996</v>
      </c>
      <c r="K70" s="9">
        <f t="shared" si="3"/>
        <v>1.25</v>
      </c>
    </row>
    <row r="71" spans="1:11" x14ac:dyDescent="0.3">
      <c r="A71" s="187" t="s">
        <v>124</v>
      </c>
      <c r="B71" s="178">
        <v>7899470805917</v>
      </c>
      <c r="C71" s="188">
        <v>15000376</v>
      </c>
      <c r="D71" s="177" t="s">
        <v>361</v>
      </c>
      <c r="E71" s="189">
        <v>100</v>
      </c>
      <c r="F71" s="190">
        <v>4.7843999999999998</v>
      </c>
      <c r="G71" s="191">
        <v>5.3159999999999998</v>
      </c>
      <c r="H71" s="192">
        <v>0.25</v>
      </c>
      <c r="I71" s="195">
        <f t="shared" si="2"/>
        <v>5.9804999999999993</v>
      </c>
      <c r="J71" s="196">
        <f t="shared" si="2"/>
        <v>6.6449999999999996</v>
      </c>
      <c r="K71" s="9">
        <f t="shared" si="3"/>
        <v>1.25</v>
      </c>
    </row>
    <row r="72" spans="1:11" x14ac:dyDescent="0.3">
      <c r="A72" s="187" t="s">
        <v>124</v>
      </c>
      <c r="B72" s="178">
        <v>7899470805900</v>
      </c>
      <c r="C72" s="188">
        <v>15000377</v>
      </c>
      <c r="D72" s="177" t="s">
        <v>362</v>
      </c>
      <c r="E72" s="189">
        <v>100</v>
      </c>
      <c r="F72" s="190">
        <v>4.7843999999999998</v>
      </c>
      <c r="G72" s="191">
        <v>5.3159999999999998</v>
      </c>
      <c r="H72" s="192">
        <v>0.25</v>
      </c>
      <c r="I72" s="195">
        <f t="shared" si="2"/>
        <v>5.9804999999999993</v>
      </c>
      <c r="J72" s="196">
        <f t="shared" si="2"/>
        <v>6.6449999999999996</v>
      </c>
      <c r="K72" s="9">
        <f t="shared" si="3"/>
        <v>1.25</v>
      </c>
    </row>
    <row r="73" spans="1:11" x14ac:dyDescent="0.3">
      <c r="A73" s="187" t="s">
        <v>124</v>
      </c>
      <c r="B73" s="178">
        <v>7899470806020</v>
      </c>
      <c r="C73" s="188">
        <v>15000193</v>
      </c>
      <c r="D73" s="177" t="s">
        <v>363</v>
      </c>
      <c r="E73" s="189">
        <v>50</v>
      </c>
      <c r="F73" s="190">
        <v>29.328700000000001</v>
      </c>
      <c r="G73" s="191">
        <v>32.587444444444444</v>
      </c>
      <c r="H73" s="192">
        <v>0.25</v>
      </c>
      <c r="I73" s="195">
        <f t="shared" si="2"/>
        <v>36.660875000000004</v>
      </c>
      <c r="J73" s="196">
        <f t="shared" si="2"/>
        <v>40.734305555555551</v>
      </c>
      <c r="K73" s="9">
        <f t="shared" si="3"/>
        <v>1.25</v>
      </c>
    </row>
    <row r="74" spans="1:11" x14ac:dyDescent="0.3">
      <c r="A74" s="187" t="s">
        <v>124</v>
      </c>
      <c r="B74" s="178">
        <v>7898133131066</v>
      </c>
      <c r="C74" s="188">
        <v>15000102</v>
      </c>
      <c r="D74" s="177" t="s">
        <v>364</v>
      </c>
      <c r="E74" s="189">
        <v>50</v>
      </c>
      <c r="F74" s="190">
        <v>2.7071000000000001</v>
      </c>
      <c r="G74" s="191">
        <v>3.0078888888888891</v>
      </c>
      <c r="H74" s="192">
        <v>0.4</v>
      </c>
      <c r="I74" s="195">
        <f t="shared" si="2"/>
        <v>3.7899400000000001</v>
      </c>
      <c r="J74" s="196">
        <f t="shared" si="2"/>
        <v>4.211044444444445</v>
      </c>
      <c r="K74" s="9">
        <f t="shared" si="3"/>
        <v>1.4000000000000001</v>
      </c>
    </row>
    <row r="75" spans="1:11" x14ac:dyDescent="0.3">
      <c r="A75" s="187" t="s">
        <v>124</v>
      </c>
      <c r="B75" s="178">
        <v>7898133137457</v>
      </c>
      <c r="C75" s="188">
        <v>15000103</v>
      </c>
      <c r="D75" s="177" t="s">
        <v>365</v>
      </c>
      <c r="E75" s="189">
        <v>50</v>
      </c>
      <c r="F75" s="190">
        <v>7.1904000000000003</v>
      </c>
      <c r="G75" s="191">
        <v>7.9893333333333336</v>
      </c>
      <c r="H75" s="192">
        <v>0.25</v>
      </c>
      <c r="I75" s="195">
        <f t="shared" si="2"/>
        <v>8.9879999999999995</v>
      </c>
      <c r="J75" s="196">
        <f t="shared" si="2"/>
        <v>9.9866666666666664</v>
      </c>
      <c r="K75" s="9">
        <f t="shared" si="3"/>
        <v>1.25</v>
      </c>
    </row>
    <row r="76" spans="1:11" x14ac:dyDescent="0.3">
      <c r="A76" s="187" t="s">
        <v>124</v>
      </c>
      <c r="B76" s="178">
        <v>7898133134784</v>
      </c>
      <c r="C76" s="188">
        <v>15000134</v>
      </c>
      <c r="D76" s="177" t="s">
        <v>366</v>
      </c>
      <c r="E76" s="189">
        <v>50</v>
      </c>
      <c r="F76" s="190">
        <v>4.2265000000000006</v>
      </c>
      <c r="G76" s="191">
        <v>4.6961111111111116</v>
      </c>
      <c r="H76" s="192">
        <v>0.35</v>
      </c>
      <c r="I76" s="195">
        <f t="shared" si="2"/>
        <v>5.7057750000000009</v>
      </c>
      <c r="J76" s="196">
        <f t="shared" si="2"/>
        <v>6.3397500000000004</v>
      </c>
      <c r="K76" s="9">
        <f t="shared" si="3"/>
        <v>1.3499999999999999</v>
      </c>
    </row>
    <row r="77" spans="1:11" x14ac:dyDescent="0.3">
      <c r="A77" s="187" t="s">
        <v>124</v>
      </c>
      <c r="B77" s="178">
        <v>7898133136047</v>
      </c>
      <c r="C77" s="188">
        <v>15000187</v>
      </c>
      <c r="D77" s="177" t="s">
        <v>367</v>
      </c>
      <c r="E77" s="189">
        <v>50</v>
      </c>
      <c r="F77" s="190">
        <v>8.6669999999999998</v>
      </c>
      <c r="G77" s="191">
        <v>9.629999999999999</v>
      </c>
      <c r="H77" s="192">
        <v>0.3</v>
      </c>
      <c r="I77" s="195">
        <f t="shared" si="2"/>
        <v>11.267099999999999</v>
      </c>
      <c r="J77" s="196">
        <f t="shared" si="2"/>
        <v>12.518999999999998</v>
      </c>
      <c r="K77" s="9">
        <f t="shared" si="3"/>
        <v>1.3</v>
      </c>
    </row>
    <row r="78" spans="1:11" x14ac:dyDescent="0.3">
      <c r="A78" s="187" t="s">
        <v>124</v>
      </c>
      <c r="B78" s="178">
        <v>7899470800882</v>
      </c>
      <c r="C78" s="188">
        <v>15000106</v>
      </c>
      <c r="D78" s="177" t="s">
        <v>368</v>
      </c>
      <c r="E78" s="189">
        <v>50</v>
      </c>
      <c r="F78" s="190">
        <v>10.582300000000002</v>
      </c>
      <c r="G78" s="191">
        <v>11.758111111111113</v>
      </c>
      <c r="H78" s="192">
        <v>0.3</v>
      </c>
      <c r="I78" s="195">
        <f t="shared" si="2"/>
        <v>13.756990000000002</v>
      </c>
      <c r="J78" s="196">
        <f t="shared" si="2"/>
        <v>15.285544444444447</v>
      </c>
      <c r="K78" s="9">
        <f t="shared" si="3"/>
        <v>1.3</v>
      </c>
    </row>
    <row r="79" spans="1:11" x14ac:dyDescent="0.3">
      <c r="A79" s="187" t="s">
        <v>124</v>
      </c>
      <c r="B79" s="178">
        <v>7898133135163</v>
      </c>
      <c r="C79" s="188">
        <v>15000264</v>
      </c>
      <c r="D79" s="177" t="s">
        <v>295</v>
      </c>
      <c r="E79" s="189">
        <v>100</v>
      </c>
      <c r="F79" s="190">
        <v>7.4044000000000008</v>
      </c>
      <c r="G79" s="191">
        <v>8.2271111111111122</v>
      </c>
      <c r="H79" s="192">
        <v>0.15</v>
      </c>
      <c r="I79" s="195">
        <f t="shared" si="2"/>
        <v>8.5150600000000001</v>
      </c>
      <c r="J79" s="196">
        <f t="shared" si="2"/>
        <v>9.4611777777777792</v>
      </c>
      <c r="K79" s="9">
        <f t="shared" si="3"/>
        <v>1.1500000000000001</v>
      </c>
    </row>
    <row r="80" spans="1:11" x14ac:dyDescent="0.3">
      <c r="A80" s="187" t="s">
        <v>124</v>
      </c>
      <c r="B80" s="178">
        <v>7898133131509</v>
      </c>
      <c r="C80" s="188">
        <v>15000107</v>
      </c>
      <c r="D80" s="177" t="s">
        <v>369</v>
      </c>
      <c r="E80" s="189">
        <v>100</v>
      </c>
      <c r="F80" s="190">
        <v>3.6166</v>
      </c>
      <c r="G80" s="191">
        <v>4.0184444444444445</v>
      </c>
      <c r="H80" s="192">
        <v>0.4</v>
      </c>
      <c r="I80" s="195">
        <f t="shared" si="2"/>
        <v>5.0632400000000004</v>
      </c>
      <c r="J80" s="196">
        <f t="shared" si="2"/>
        <v>5.6258222222222223</v>
      </c>
      <c r="K80" s="9">
        <f t="shared" si="3"/>
        <v>1.4</v>
      </c>
    </row>
    <row r="81" spans="1:11" x14ac:dyDescent="0.3">
      <c r="A81" s="187" t="s">
        <v>124</v>
      </c>
      <c r="B81" s="178">
        <v>7898133130410</v>
      </c>
      <c r="C81" s="188">
        <v>15000109</v>
      </c>
      <c r="D81" s="177" t="s">
        <v>370</v>
      </c>
      <c r="E81" s="189">
        <v>200</v>
      </c>
      <c r="F81" s="190">
        <v>1.6371000000000002</v>
      </c>
      <c r="G81" s="191">
        <v>1.8190000000000002</v>
      </c>
      <c r="H81" s="192">
        <v>0.4</v>
      </c>
      <c r="I81" s="195">
        <f t="shared" si="2"/>
        <v>2.2919400000000003</v>
      </c>
      <c r="J81" s="196">
        <f t="shared" si="2"/>
        <v>2.5466000000000002</v>
      </c>
      <c r="K81" s="9">
        <f t="shared" si="3"/>
        <v>1.4</v>
      </c>
    </row>
    <row r="82" spans="1:11" x14ac:dyDescent="0.3">
      <c r="A82" s="187" t="s">
        <v>124</v>
      </c>
      <c r="B82" s="178">
        <v>7898133137471</v>
      </c>
      <c r="C82" s="188">
        <v>15000108</v>
      </c>
      <c r="D82" s="177" t="s">
        <v>371</v>
      </c>
      <c r="E82" s="189">
        <v>100</v>
      </c>
      <c r="F82" s="190">
        <v>3.4561000000000002</v>
      </c>
      <c r="G82" s="191">
        <v>3.8401111111111113</v>
      </c>
      <c r="H82" s="192">
        <v>0.4</v>
      </c>
      <c r="I82" s="195">
        <f t="shared" si="2"/>
        <v>4.8385400000000001</v>
      </c>
      <c r="J82" s="196">
        <f t="shared" si="2"/>
        <v>5.376155555555556</v>
      </c>
      <c r="K82" s="9">
        <f t="shared" si="3"/>
        <v>1.4000000000000001</v>
      </c>
    </row>
    <row r="83" spans="1:11" x14ac:dyDescent="0.3">
      <c r="A83" s="187" t="s">
        <v>124</v>
      </c>
      <c r="B83" s="178">
        <v>7899470805221</v>
      </c>
      <c r="C83" s="188">
        <v>15000110</v>
      </c>
      <c r="D83" s="177" t="s">
        <v>372</v>
      </c>
      <c r="E83" s="189">
        <v>100</v>
      </c>
      <c r="F83" s="190">
        <v>9.6835000000000004</v>
      </c>
      <c r="G83" s="191">
        <v>10.759444444444444</v>
      </c>
      <c r="H83" s="192">
        <v>0.25</v>
      </c>
      <c r="I83" s="195">
        <f t="shared" si="2"/>
        <v>12.104375000000001</v>
      </c>
      <c r="J83" s="196">
        <f t="shared" si="2"/>
        <v>13.449305555555554</v>
      </c>
      <c r="K83" s="9">
        <f t="shared" si="3"/>
        <v>1.25</v>
      </c>
    </row>
    <row r="84" spans="1:11" x14ac:dyDescent="0.3">
      <c r="A84" s="187" t="s">
        <v>124</v>
      </c>
      <c r="B84" s="178">
        <v>7898133137242</v>
      </c>
      <c r="C84" s="188">
        <v>15000178</v>
      </c>
      <c r="D84" s="177" t="s">
        <v>373</v>
      </c>
      <c r="E84" s="189">
        <v>50</v>
      </c>
      <c r="F84" s="190">
        <v>7.8431000000000006</v>
      </c>
      <c r="G84" s="191">
        <v>8.7145555555555561</v>
      </c>
      <c r="H84" s="192">
        <v>0.25</v>
      </c>
      <c r="I84" s="195">
        <f t="shared" si="2"/>
        <v>9.8038750000000014</v>
      </c>
      <c r="J84" s="196">
        <f t="shared" si="2"/>
        <v>10.893194444444445</v>
      </c>
      <c r="K84" s="9">
        <f t="shared" si="3"/>
        <v>1.25</v>
      </c>
    </row>
    <row r="85" spans="1:11" x14ac:dyDescent="0.3">
      <c r="A85" s="187" t="s">
        <v>124</v>
      </c>
      <c r="B85" s="178">
        <v>7898133136450</v>
      </c>
      <c r="C85" s="188">
        <v>15000179</v>
      </c>
      <c r="D85" s="177" t="s">
        <v>374</v>
      </c>
      <c r="E85" s="189">
        <v>50</v>
      </c>
      <c r="F85" s="190">
        <v>9.1999999999999993</v>
      </c>
      <c r="G85" s="191">
        <v>10.222222222222221</v>
      </c>
      <c r="H85" s="192">
        <v>0.25</v>
      </c>
      <c r="I85" s="195">
        <f t="shared" si="2"/>
        <v>11.5</v>
      </c>
      <c r="J85" s="196">
        <f t="shared" si="2"/>
        <v>12.777777777777777</v>
      </c>
      <c r="K85" s="9">
        <f t="shared" si="3"/>
        <v>1.25</v>
      </c>
    </row>
    <row r="86" spans="1:11" x14ac:dyDescent="0.3">
      <c r="A86" s="187" t="s">
        <v>124</v>
      </c>
      <c r="B86" s="178">
        <v>7899470803975</v>
      </c>
      <c r="C86" s="188">
        <v>15000180</v>
      </c>
      <c r="D86" s="177" t="s">
        <v>375</v>
      </c>
      <c r="E86" s="189">
        <v>50</v>
      </c>
      <c r="F86" s="190">
        <v>14.5</v>
      </c>
      <c r="G86" s="191">
        <v>16.111111111111111</v>
      </c>
      <c r="H86" s="192">
        <v>0.25</v>
      </c>
      <c r="I86" s="195">
        <f t="shared" si="2"/>
        <v>18.125</v>
      </c>
      <c r="J86" s="196">
        <f t="shared" si="2"/>
        <v>20.138888888888889</v>
      </c>
      <c r="K86" s="9">
        <f t="shared" si="3"/>
        <v>1.25</v>
      </c>
    </row>
    <row r="87" spans="1:11" x14ac:dyDescent="0.3">
      <c r="A87" s="187" t="s">
        <v>124</v>
      </c>
      <c r="B87" s="178">
        <v>7898133135606</v>
      </c>
      <c r="C87" s="188">
        <v>15000181</v>
      </c>
      <c r="D87" s="177" t="s">
        <v>376</v>
      </c>
      <c r="E87" s="189">
        <v>50</v>
      </c>
      <c r="F87" s="190">
        <v>8.4209000000000014</v>
      </c>
      <c r="G87" s="191">
        <v>9.3565555555555573</v>
      </c>
      <c r="H87" s="192">
        <v>0.25</v>
      </c>
      <c r="I87" s="195">
        <f t="shared" si="2"/>
        <v>10.526125000000002</v>
      </c>
      <c r="J87" s="196">
        <f t="shared" si="2"/>
        <v>11.695694444444447</v>
      </c>
      <c r="K87" s="9">
        <f t="shared" si="3"/>
        <v>1.25</v>
      </c>
    </row>
    <row r="88" spans="1:11" x14ac:dyDescent="0.3">
      <c r="A88" s="187" t="s">
        <v>24</v>
      </c>
      <c r="B88" s="178">
        <v>7899470800325</v>
      </c>
      <c r="C88" s="188">
        <v>15000351</v>
      </c>
      <c r="D88" s="177" t="s">
        <v>294</v>
      </c>
      <c r="E88" s="189">
        <v>100</v>
      </c>
      <c r="F88" s="190">
        <v>3.63</v>
      </c>
      <c r="G88" s="191">
        <v>4.0333333333333332</v>
      </c>
      <c r="H88" s="192">
        <v>0.1</v>
      </c>
      <c r="I88" s="195">
        <f t="shared" si="2"/>
        <v>3.9929999999999999</v>
      </c>
      <c r="J88" s="196">
        <f t="shared" si="2"/>
        <v>4.4366666666666665</v>
      </c>
      <c r="K88" s="9">
        <f t="shared" si="3"/>
        <v>1.1000000000000001</v>
      </c>
    </row>
    <row r="89" spans="1:11" ht="15" thickBot="1" x14ac:dyDescent="0.35">
      <c r="A89" s="187" t="s">
        <v>124</v>
      </c>
      <c r="B89" s="178">
        <v>7898133136481</v>
      </c>
      <c r="C89" s="188">
        <v>15000182</v>
      </c>
      <c r="D89" s="177" t="s">
        <v>377</v>
      </c>
      <c r="E89" s="189">
        <v>100</v>
      </c>
      <c r="F89" s="190">
        <v>3.633</v>
      </c>
      <c r="G89" s="191">
        <v>4.0366666666666662</v>
      </c>
      <c r="H89" s="192">
        <v>0.25</v>
      </c>
      <c r="I89" s="195">
        <f t="shared" si="2"/>
        <v>4.5412499999999998</v>
      </c>
      <c r="J89" s="196">
        <f t="shared" si="2"/>
        <v>5.0458333333333325</v>
      </c>
      <c r="K89" s="9">
        <f t="shared" si="3"/>
        <v>1.25</v>
      </c>
    </row>
    <row r="90" spans="1:11" s="220" customFormat="1" ht="15" thickBot="1" x14ac:dyDescent="0.35">
      <c r="A90" s="209" t="s">
        <v>24</v>
      </c>
      <c r="B90" s="210">
        <v>7899470800240</v>
      </c>
      <c r="C90" s="211">
        <v>15000263</v>
      </c>
      <c r="D90" s="212" t="s">
        <v>296</v>
      </c>
      <c r="E90" s="213">
        <v>100</v>
      </c>
      <c r="F90" s="214">
        <v>3.55</v>
      </c>
      <c r="G90" s="215">
        <v>3.9444444444444442</v>
      </c>
      <c r="H90" s="216">
        <v>0.1</v>
      </c>
      <c r="I90" s="217">
        <f t="shared" si="2"/>
        <v>3.9049999999999998</v>
      </c>
      <c r="J90" s="218">
        <f t="shared" si="2"/>
        <v>4.3388888888888886</v>
      </c>
      <c r="K90" s="219">
        <f t="shared" si="3"/>
        <v>1.1000000000000001</v>
      </c>
    </row>
    <row r="91" spans="1:11" x14ac:dyDescent="0.3">
      <c r="A91" s="187" t="s">
        <v>24</v>
      </c>
      <c r="B91" s="178">
        <v>7899898601597</v>
      </c>
      <c r="C91" s="188">
        <v>15000268</v>
      </c>
      <c r="D91" s="177" t="s">
        <v>400</v>
      </c>
      <c r="E91" s="189">
        <v>100</v>
      </c>
      <c r="F91" s="190">
        <v>3.63</v>
      </c>
      <c r="G91" s="191">
        <v>4.0333333333333332</v>
      </c>
      <c r="H91" s="192">
        <v>0.1</v>
      </c>
      <c r="I91" s="195">
        <f t="shared" si="2"/>
        <v>3.9929999999999999</v>
      </c>
      <c r="J91" s="196">
        <f t="shared" si="2"/>
        <v>4.4366666666666665</v>
      </c>
      <c r="K91" s="9">
        <f t="shared" si="3"/>
        <v>1.1000000000000001</v>
      </c>
    </row>
    <row r="92" spans="1:11" x14ac:dyDescent="0.3">
      <c r="A92" s="187" t="s">
        <v>124</v>
      </c>
      <c r="B92" s="178">
        <v>7899470802961</v>
      </c>
      <c r="C92" s="188">
        <v>15000125</v>
      </c>
      <c r="D92" s="177" t="s">
        <v>378</v>
      </c>
      <c r="E92" s="189">
        <v>50</v>
      </c>
      <c r="F92" s="190">
        <v>3.1244000000000001</v>
      </c>
      <c r="G92" s="191">
        <v>3.4715555555555557</v>
      </c>
      <c r="H92" s="192">
        <v>0.3</v>
      </c>
      <c r="I92" s="195">
        <f t="shared" si="2"/>
        <v>4.0617200000000002</v>
      </c>
      <c r="J92" s="196">
        <f t="shared" si="2"/>
        <v>4.5130222222222223</v>
      </c>
      <c r="K92" s="9">
        <f t="shared" si="3"/>
        <v>1.3</v>
      </c>
    </row>
    <row r="93" spans="1:11" x14ac:dyDescent="0.3">
      <c r="A93" s="187" t="s">
        <v>124</v>
      </c>
      <c r="B93" s="178">
        <v>7898133131837</v>
      </c>
      <c r="C93" s="188">
        <v>15000112</v>
      </c>
      <c r="D93" s="177" t="s">
        <v>379</v>
      </c>
      <c r="E93" s="189">
        <v>50</v>
      </c>
      <c r="F93" s="190">
        <v>5.2751000000000001</v>
      </c>
      <c r="G93" s="191">
        <v>5.8612222222222226</v>
      </c>
      <c r="H93" s="192">
        <v>0.3</v>
      </c>
      <c r="I93" s="195">
        <f t="shared" si="2"/>
        <v>6.8576300000000003</v>
      </c>
      <c r="J93" s="196">
        <f t="shared" si="2"/>
        <v>7.619588888888889</v>
      </c>
      <c r="K93" s="9">
        <f t="shared" si="3"/>
        <v>1.3</v>
      </c>
    </row>
    <row r="94" spans="1:11" x14ac:dyDescent="0.3">
      <c r="A94" s="187" t="s">
        <v>24</v>
      </c>
      <c r="B94" s="178">
        <v>7899898601481</v>
      </c>
      <c r="C94" s="188">
        <v>15000257</v>
      </c>
      <c r="D94" s="177" t="s">
        <v>36</v>
      </c>
      <c r="E94" s="189">
        <v>36</v>
      </c>
      <c r="F94" s="190">
        <v>5.5640000000000009</v>
      </c>
      <c r="G94" s="191">
        <v>6.1822222222222232</v>
      </c>
      <c r="H94" s="192">
        <v>0.1</v>
      </c>
      <c r="I94" s="195">
        <f t="shared" si="2"/>
        <v>6.120400000000001</v>
      </c>
      <c r="J94" s="196">
        <f t="shared" si="2"/>
        <v>6.8004444444444454</v>
      </c>
      <c r="K94" s="9">
        <f t="shared" si="3"/>
        <v>1.1000000000000001</v>
      </c>
    </row>
    <row r="95" spans="1:11" x14ac:dyDescent="0.3">
      <c r="A95" s="187" t="s">
        <v>24</v>
      </c>
      <c r="B95" s="178">
        <v>7899898601146</v>
      </c>
      <c r="C95" s="188">
        <v>15000253</v>
      </c>
      <c r="D95" s="177" t="s">
        <v>380</v>
      </c>
      <c r="E95" s="189">
        <v>50</v>
      </c>
      <c r="F95" s="190">
        <v>7.4</v>
      </c>
      <c r="G95" s="191">
        <v>8.2222222222222232</v>
      </c>
      <c r="H95" s="192">
        <v>0.1</v>
      </c>
      <c r="I95" s="195">
        <f t="shared" si="2"/>
        <v>8.14</v>
      </c>
      <c r="J95" s="196">
        <f t="shared" si="2"/>
        <v>9.0444444444444461</v>
      </c>
      <c r="K95" s="9">
        <f t="shared" si="3"/>
        <v>1.1000000000000001</v>
      </c>
    </row>
    <row r="96" spans="1:11" x14ac:dyDescent="0.3">
      <c r="A96" s="187" t="s">
        <v>24</v>
      </c>
      <c r="B96" s="178">
        <v>7899898601061</v>
      </c>
      <c r="C96" s="188">
        <v>15000239</v>
      </c>
      <c r="D96" s="177" t="s">
        <v>381</v>
      </c>
      <c r="E96" s="189">
        <v>36</v>
      </c>
      <c r="F96" s="190">
        <v>5.6603000000000003</v>
      </c>
      <c r="G96" s="191">
        <v>6.2892222222222225</v>
      </c>
      <c r="H96" s="192">
        <v>0.1</v>
      </c>
      <c r="I96" s="195">
        <f t="shared" si="2"/>
        <v>6.2263300000000008</v>
      </c>
      <c r="J96" s="196">
        <f t="shared" si="2"/>
        <v>6.9181444444444447</v>
      </c>
      <c r="K96" s="9">
        <f t="shared" si="3"/>
        <v>1.1000000000000001</v>
      </c>
    </row>
    <row r="97" spans="1:11" x14ac:dyDescent="0.3">
      <c r="A97" s="187" t="s">
        <v>24</v>
      </c>
      <c r="B97" s="178">
        <v>7898557141337</v>
      </c>
      <c r="C97" s="188">
        <v>15000236</v>
      </c>
      <c r="D97" s="177" t="s">
        <v>382</v>
      </c>
      <c r="E97" s="189">
        <v>24</v>
      </c>
      <c r="F97" s="190">
        <v>6.7945000000000002</v>
      </c>
      <c r="G97" s="191">
        <v>7.5494444444444442</v>
      </c>
      <c r="H97" s="192">
        <v>0.1</v>
      </c>
      <c r="I97" s="195">
        <f t="shared" si="2"/>
        <v>7.4739500000000003</v>
      </c>
      <c r="J97" s="196">
        <f t="shared" si="2"/>
        <v>8.304388888888889</v>
      </c>
      <c r="K97" s="9">
        <f t="shared" si="3"/>
        <v>1.1000000000000001</v>
      </c>
    </row>
    <row r="98" spans="1:11" x14ac:dyDescent="0.3">
      <c r="A98" s="187" t="s">
        <v>24</v>
      </c>
      <c r="B98" s="178">
        <v>7898557141115</v>
      </c>
      <c r="C98" s="188">
        <v>15000235</v>
      </c>
      <c r="D98" s="177" t="s">
        <v>383</v>
      </c>
      <c r="E98" s="189">
        <v>200</v>
      </c>
      <c r="F98" s="190">
        <v>7.0834000000000001</v>
      </c>
      <c r="G98" s="191">
        <v>7.8704444444444448</v>
      </c>
      <c r="H98" s="192">
        <v>0.1</v>
      </c>
      <c r="I98" s="195">
        <f t="shared" si="2"/>
        <v>7.7917399999999999</v>
      </c>
      <c r="J98" s="196">
        <f t="shared" si="2"/>
        <v>8.6574888888888886</v>
      </c>
      <c r="K98" s="9">
        <f t="shared" si="3"/>
        <v>1.0999999999999999</v>
      </c>
    </row>
    <row r="99" spans="1:11" x14ac:dyDescent="0.3">
      <c r="A99" s="187" t="s">
        <v>24</v>
      </c>
      <c r="B99" s="178">
        <v>7899898601221</v>
      </c>
      <c r="C99" s="188">
        <v>15000247</v>
      </c>
      <c r="D99" s="177" t="s">
        <v>384</v>
      </c>
      <c r="E99" s="189">
        <v>24</v>
      </c>
      <c r="F99" s="190">
        <v>25.294800000000002</v>
      </c>
      <c r="G99" s="191">
        <v>28.105333333333334</v>
      </c>
      <c r="H99" s="192">
        <v>0.1</v>
      </c>
      <c r="I99" s="195">
        <f t="shared" si="2"/>
        <v>27.824280000000002</v>
      </c>
      <c r="J99" s="196">
        <f t="shared" si="2"/>
        <v>30.915866666666666</v>
      </c>
      <c r="K99" s="9">
        <f t="shared" si="3"/>
        <v>1.0999999999999999</v>
      </c>
    </row>
    <row r="100" spans="1:11" x14ac:dyDescent="0.3">
      <c r="A100" s="187" t="s">
        <v>24</v>
      </c>
      <c r="B100" s="178">
        <v>7898557141054</v>
      </c>
      <c r="C100" s="188">
        <v>15000232</v>
      </c>
      <c r="D100" s="177" t="s">
        <v>385</v>
      </c>
      <c r="E100" s="189">
        <v>50</v>
      </c>
      <c r="F100" s="190">
        <v>9.0629000000000008</v>
      </c>
      <c r="G100" s="191">
        <v>10.06988888888889</v>
      </c>
      <c r="H100" s="192">
        <v>0.1</v>
      </c>
      <c r="I100" s="195">
        <f t="shared" si="2"/>
        <v>9.9691900000000011</v>
      </c>
      <c r="J100" s="196">
        <f t="shared" si="2"/>
        <v>11.07687777777778</v>
      </c>
      <c r="K100" s="9">
        <f t="shared" si="3"/>
        <v>1.1000000000000001</v>
      </c>
    </row>
    <row r="101" spans="1:11" x14ac:dyDescent="0.3">
      <c r="A101" s="187" t="s">
        <v>24</v>
      </c>
      <c r="B101" s="178">
        <v>7898557141061</v>
      </c>
      <c r="C101" s="188">
        <v>15000234</v>
      </c>
      <c r="D101" s="177" t="s">
        <v>386</v>
      </c>
      <c r="E101" s="189">
        <v>50</v>
      </c>
      <c r="F101" s="190">
        <v>9.0629000000000008</v>
      </c>
      <c r="G101" s="191">
        <v>10.06988888888889</v>
      </c>
      <c r="H101" s="192">
        <v>0.1</v>
      </c>
      <c r="I101" s="195">
        <f t="shared" si="2"/>
        <v>9.9691900000000011</v>
      </c>
      <c r="J101" s="196">
        <f t="shared" si="2"/>
        <v>11.07687777777778</v>
      </c>
      <c r="K101" s="9">
        <f t="shared" si="3"/>
        <v>1.1000000000000001</v>
      </c>
    </row>
    <row r="102" spans="1:11" x14ac:dyDescent="0.3">
      <c r="A102" s="187" t="s">
        <v>24</v>
      </c>
      <c r="B102" s="178">
        <v>7898557147643</v>
      </c>
      <c r="C102" s="188">
        <v>15000228</v>
      </c>
      <c r="D102" s="177" t="s">
        <v>387</v>
      </c>
      <c r="E102" s="189">
        <v>50</v>
      </c>
      <c r="F102" s="190">
        <v>12.4762</v>
      </c>
      <c r="G102" s="191">
        <v>13.862444444444444</v>
      </c>
      <c r="H102" s="192">
        <v>0.1</v>
      </c>
      <c r="I102" s="195">
        <f t="shared" si="2"/>
        <v>13.72382</v>
      </c>
      <c r="J102" s="196">
        <f t="shared" si="2"/>
        <v>15.248688888888889</v>
      </c>
      <c r="K102" s="9">
        <f t="shared" si="3"/>
        <v>1.1000000000000001</v>
      </c>
    </row>
    <row r="103" spans="1:11" x14ac:dyDescent="0.3">
      <c r="A103" s="187" t="s">
        <v>24</v>
      </c>
      <c r="B103" s="178">
        <v>7898557147650</v>
      </c>
      <c r="C103" s="188">
        <v>15000229</v>
      </c>
      <c r="D103" s="177" t="s">
        <v>388</v>
      </c>
      <c r="E103" s="189">
        <v>50</v>
      </c>
      <c r="F103" s="190">
        <v>12.4762</v>
      </c>
      <c r="G103" s="191">
        <v>13.862444444444444</v>
      </c>
      <c r="H103" s="192">
        <v>0.1</v>
      </c>
      <c r="I103" s="195">
        <f t="shared" si="2"/>
        <v>13.72382</v>
      </c>
      <c r="J103" s="196">
        <f t="shared" si="2"/>
        <v>15.248688888888889</v>
      </c>
      <c r="K103" s="9">
        <f t="shared" si="3"/>
        <v>1.1000000000000001</v>
      </c>
    </row>
    <row r="104" spans="1:11" x14ac:dyDescent="0.3">
      <c r="A104" s="187" t="s">
        <v>24</v>
      </c>
      <c r="B104" s="178">
        <v>7899898601269</v>
      </c>
      <c r="C104" s="188">
        <v>15000250</v>
      </c>
      <c r="D104" s="177" t="s">
        <v>389</v>
      </c>
      <c r="E104" s="189">
        <v>24</v>
      </c>
      <c r="F104" s="190">
        <v>27</v>
      </c>
      <c r="G104" s="191">
        <v>30</v>
      </c>
      <c r="H104" s="192">
        <v>0.1</v>
      </c>
      <c r="I104" s="195">
        <f t="shared" si="2"/>
        <v>29.7</v>
      </c>
      <c r="J104" s="196">
        <f t="shared" si="2"/>
        <v>33</v>
      </c>
      <c r="K104" s="9">
        <f t="shared" si="3"/>
        <v>1.1000000000000001</v>
      </c>
    </row>
    <row r="105" spans="1:11" x14ac:dyDescent="0.3">
      <c r="A105" s="187" t="s">
        <v>24</v>
      </c>
      <c r="B105" s="178">
        <v>7899898601337</v>
      </c>
      <c r="C105" s="188">
        <v>15000252</v>
      </c>
      <c r="D105" s="177" t="s">
        <v>390</v>
      </c>
      <c r="E105" s="189">
        <v>24</v>
      </c>
      <c r="F105" s="190">
        <v>7.2</v>
      </c>
      <c r="G105" s="191">
        <v>8</v>
      </c>
      <c r="H105" s="192">
        <v>0.1</v>
      </c>
      <c r="I105" s="195">
        <f t="shared" si="2"/>
        <v>7.92</v>
      </c>
      <c r="J105" s="196">
        <f t="shared" si="2"/>
        <v>8.8000000000000007</v>
      </c>
      <c r="K105" s="9">
        <f t="shared" si="3"/>
        <v>1.1000000000000001</v>
      </c>
    </row>
    <row r="106" spans="1:11" x14ac:dyDescent="0.3">
      <c r="A106" s="187" t="s">
        <v>24</v>
      </c>
      <c r="B106" s="178">
        <v>7899898601283</v>
      </c>
      <c r="C106" s="188">
        <v>15000261</v>
      </c>
      <c r="D106" s="177" t="s">
        <v>297</v>
      </c>
      <c r="E106" s="189">
        <v>50</v>
      </c>
      <c r="F106" s="190">
        <v>5.66</v>
      </c>
      <c r="G106" s="191">
        <v>6.2888888888888888</v>
      </c>
      <c r="H106" s="192">
        <v>0.1</v>
      </c>
      <c r="I106" s="195">
        <f t="shared" si="2"/>
        <v>6.226</v>
      </c>
      <c r="J106" s="196">
        <f t="shared" si="2"/>
        <v>6.9177777777777774</v>
      </c>
      <c r="K106" s="9">
        <f t="shared" si="3"/>
        <v>1.0999999999999999</v>
      </c>
    </row>
    <row r="107" spans="1:11" x14ac:dyDescent="0.3">
      <c r="A107" s="187" t="s">
        <v>24</v>
      </c>
      <c r="B107" s="178">
        <v>7899898601450</v>
      </c>
      <c r="C107" s="188">
        <v>15000262</v>
      </c>
      <c r="D107" s="177" t="s">
        <v>298</v>
      </c>
      <c r="E107" s="189">
        <v>24</v>
      </c>
      <c r="F107" s="190">
        <v>7.2</v>
      </c>
      <c r="G107" s="191">
        <v>8</v>
      </c>
      <c r="H107" s="192">
        <v>0.1</v>
      </c>
      <c r="I107" s="195">
        <f t="shared" si="2"/>
        <v>7.92</v>
      </c>
      <c r="J107" s="196">
        <f t="shared" si="2"/>
        <v>8.8000000000000007</v>
      </c>
      <c r="K107" s="9">
        <f t="shared" si="3"/>
        <v>1.1000000000000001</v>
      </c>
    </row>
    <row r="108" spans="1:11" x14ac:dyDescent="0.3">
      <c r="A108" s="187" t="s">
        <v>24</v>
      </c>
      <c r="B108" s="178">
        <v>7899898600996</v>
      </c>
      <c r="C108" s="188">
        <v>15000231</v>
      </c>
      <c r="D108" s="177" t="s">
        <v>391</v>
      </c>
      <c r="E108" s="189">
        <v>24</v>
      </c>
      <c r="F108" s="190">
        <v>30.420100000000001</v>
      </c>
      <c r="G108" s="191">
        <v>33.800111111111114</v>
      </c>
      <c r="H108" s="192">
        <v>0.1</v>
      </c>
      <c r="I108" s="195">
        <f t="shared" si="2"/>
        <v>33.462110000000003</v>
      </c>
      <c r="J108" s="196">
        <f t="shared" si="2"/>
        <v>37.180122222222224</v>
      </c>
      <c r="K108" s="9">
        <f t="shared" si="3"/>
        <v>1.0999999999999999</v>
      </c>
    </row>
    <row r="109" spans="1:11" x14ac:dyDescent="0.3">
      <c r="A109" s="187" t="s">
        <v>24</v>
      </c>
      <c r="B109" s="178">
        <v>7899898600958</v>
      </c>
      <c r="C109" s="188">
        <v>15000241</v>
      </c>
      <c r="D109" s="177" t="s">
        <v>392</v>
      </c>
      <c r="E109" s="189">
        <v>50</v>
      </c>
      <c r="F109" s="190">
        <v>10.1008</v>
      </c>
      <c r="G109" s="191">
        <v>11.223111111111111</v>
      </c>
      <c r="H109" s="192">
        <v>0.1</v>
      </c>
      <c r="I109" s="195">
        <f t="shared" si="2"/>
        <v>11.11088</v>
      </c>
      <c r="J109" s="196">
        <f t="shared" si="2"/>
        <v>12.345422222222222</v>
      </c>
      <c r="K109" s="9">
        <f t="shared" si="3"/>
        <v>1.1000000000000001</v>
      </c>
    </row>
    <row r="110" spans="1:11" x14ac:dyDescent="0.3">
      <c r="A110" s="187" t="s">
        <v>24</v>
      </c>
      <c r="B110" s="178">
        <v>7899898601160</v>
      </c>
      <c r="C110" s="188">
        <v>15000244</v>
      </c>
      <c r="D110" s="177" t="s">
        <v>393</v>
      </c>
      <c r="E110" s="189">
        <v>50</v>
      </c>
      <c r="F110" s="190">
        <v>10.1008</v>
      </c>
      <c r="G110" s="191">
        <v>11.223111111111111</v>
      </c>
      <c r="H110" s="192">
        <v>0.1</v>
      </c>
      <c r="I110" s="195">
        <f t="shared" si="2"/>
        <v>11.11088</v>
      </c>
      <c r="J110" s="196">
        <f t="shared" si="2"/>
        <v>12.345422222222222</v>
      </c>
      <c r="K110" s="9">
        <f t="shared" si="3"/>
        <v>1.1000000000000001</v>
      </c>
    </row>
    <row r="111" spans="1:11" x14ac:dyDescent="0.3">
      <c r="A111" s="187" t="s">
        <v>24</v>
      </c>
      <c r="B111" s="178">
        <v>7899898600972</v>
      </c>
      <c r="C111" s="188">
        <v>15000242</v>
      </c>
      <c r="D111" s="177" t="s">
        <v>394</v>
      </c>
      <c r="E111" s="189">
        <v>50</v>
      </c>
      <c r="F111" s="190">
        <v>10.1008</v>
      </c>
      <c r="G111" s="191">
        <v>11.223111111111111</v>
      </c>
      <c r="H111" s="192">
        <v>0.1</v>
      </c>
      <c r="I111" s="195">
        <f t="shared" si="2"/>
        <v>11.11088</v>
      </c>
      <c r="J111" s="196">
        <f t="shared" si="2"/>
        <v>12.345422222222222</v>
      </c>
      <c r="K111" s="9">
        <f t="shared" si="3"/>
        <v>1.1000000000000001</v>
      </c>
    </row>
    <row r="112" spans="1:11" x14ac:dyDescent="0.3">
      <c r="A112" s="187" t="s">
        <v>24</v>
      </c>
      <c r="B112" s="178">
        <v>7899898601207</v>
      </c>
      <c r="C112" s="188">
        <v>15000246</v>
      </c>
      <c r="D112" s="177" t="s">
        <v>395</v>
      </c>
      <c r="E112" s="189">
        <v>50</v>
      </c>
      <c r="F112" s="190">
        <v>16.899999999999999</v>
      </c>
      <c r="G112" s="191">
        <v>18.777777777777775</v>
      </c>
      <c r="H112" s="192">
        <v>0.1</v>
      </c>
      <c r="I112" s="195">
        <f t="shared" si="2"/>
        <v>18.59</v>
      </c>
      <c r="J112" s="196">
        <f t="shared" si="2"/>
        <v>20.655555555555551</v>
      </c>
      <c r="K112" s="9">
        <f t="shared" si="3"/>
        <v>1.0999999999999999</v>
      </c>
    </row>
    <row r="113" spans="1:11" x14ac:dyDescent="0.3">
      <c r="A113" s="187" t="s">
        <v>24</v>
      </c>
      <c r="B113" s="178">
        <v>7899898600989</v>
      </c>
      <c r="C113" s="188">
        <v>15000243</v>
      </c>
      <c r="D113" s="177" t="s">
        <v>396</v>
      </c>
      <c r="E113" s="189">
        <v>50</v>
      </c>
      <c r="F113" s="190">
        <v>10.1008</v>
      </c>
      <c r="G113" s="191">
        <v>11.223111111111111</v>
      </c>
      <c r="H113" s="192">
        <v>0.1</v>
      </c>
      <c r="I113" s="195">
        <f t="shared" si="2"/>
        <v>11.11088</v>
      </c>
      <c r="J113" s="196">
        <f t="shared" si="2"/>
        <v>12.345422222222222</v>
      </c>
      <c r="K113" s="9">
        <f t="shared" si="3"/>
        <v>1.1000000000000001</v>
      </c>
    </row>
    <row r="114" spans="1:11" x14ac:dyDescent="0.3">
      <c r="A114" s="187" t="s">
        <v>24</v>
      </c>
      <c r="B114" s="178">
        <v>7899898601535</v>
      </c>
      <c r="C114" s="188">
        <v>15000259</v>
      </c>
      <c r="D114" s="177" t="s">
        <v>397</v>
      </c>
      <c r="E114" s="189">
        <v>100</v>
      </c>
      <c r="F114" s="190">
        <v>1.7120000000000002</v>
      </c>
      <c r="G114" s="191">
        <v>1.9022222222222225</v>
      </c>
      <c r="H114" s="192">
        <v>0.1</v>
      </c>
      <c r="I114" s="195">
        <f t="shared" si="2"/>
        <v>1.8832000000000002</v>
      </c>
      <c r="J114" s="196">
        <f t="shared" si="2"/>
        <v>2.0924444444444448</v>
      </c>
      <c r="K114" s="9">
        <f t="shared" si="3"/>
        <v>1.1000000000000001</v>
      </c>
    </row>
    <row r="115" spans="1:11" x14ac:dyDescent="0.3">
      <c r="A115" s="187" t="s">
        <v>24</v>
      </c>
      <c r="B115" s="178">
        <v>7899898601498</v>
      </c>
      <c r="C115" s="188">
        <v>15000258</v>
      </c>
      <c r="D115" s="177" t="s">
        <v>226</v>
      </c>
      <c r="E115" s="189">
        <v>50</v>
      </c>
      <c r="F115" s="190">
        <v>5.4569999999999999</v>
      </c>
      <c r="G115" s="191">
        <v>6.0633333333333326</v>
      </c>
      <c r="H115" s="192">
        <v>0.1</v>
      </c>
      <c r="I115" s="195">
        <f t="shared" si="2"/>
        <v>6.0026999999999999</v>
      </c>
      <c r="J115" s="196">
        <f t="shared" si="2"/>
        <v>6.6696666666666662</v>
      </c>
      <c r="K115" s="9">
        <f t="shared" si="3"/>
        <v>1.1000000000000001</v>
      </c>
    </row>
    <row r="116" spans="1:11" x14ac:dyDescent="0.3">
      <c r="A116" s="187" t="s">
        <v>24</v>
      </c>
      <c r="B116" s="178">
        <v>7899898601467</v>
      </c>
      <c r="C116" s="188">
        <v>15000256</v>
      </c>
      <c r="D116" s="177" t="s">
        <v>227</v>
      </c>
      <c r="E116" s="189">
        <v>50</v>
      </c>
      <c r="F116" s="190">
        <v>5.9278000000000004</v>
      </c>
      <c r="G116" s="191">
        <v>6.586444444444445</v>
      </c>
      <c r="H116" s="192">
        <v>0.1</v>
      </c>
      <c r="I116" s="195">
        <f t="shared" si="2"/>
        <v>6.5205800000000007</v>
      </c>
      <c r="J116" s="196">
        <f t="shared" si="2"/>
        <v>7.2450888888888896</v>
      </c>
      <c r="K116" s="9">
        <f t="shared" si="3"/>
        <v>1.1000000000000001</v>
      </c>
    </row>
    <row r="117" spans="1:11" x14ac:dyDescent="0.3">
      <c r="A117" s="187" t="s">
        <v>24</v>
      </c>
      <c r="B117" s="178">
        <v>7899898601474</v>
      </c>
      <c r="C117" s="188">
        <v>15000255</v>
      </c>
      <c r="D117" s="177" t="s">
        <v>398</v>
      </c>
      <c r="E117" s="189">
        <v>200</v>
      </c>
      <c r="F117" s="190">
        <v>7.6184000000000003</v>
      </c>
      <c r="G117" s="191">
        <v>8.4648888888888898</v>
      </c>
      <c r="H117" s="192">
        <v>0.1</v>
      </c>
      <c r="I117" s="195">
        <f t="shared" si="2"/>
        <v>8.3802400000000006</v>
      </c>
      <c r="J117" s="196">
        <f t="shared" si="2"/>
        <v>9.3113777777777784</v>
      </c>
      <c r="K117" s="9">
        <f t="shared" si="3"/>
        <v>1.0999999999999999</v>
      </c>
    </row>
    <row r="118" spans="1:11" x14ac:dyDescent="0.3">
      <c r="A118" s="187" t="s">
        <v>124</v>
      </c>
      <c r="B118" s="178">
        <v>7899470807850</v>
      </c>
      <c r="C118" s="188">
        <v>15000205</v>
      </c>
      <c r="D118" s="177" t="s">
        <v>241</v>
      </c>
      <c r="E118" s="189">
        <v>50</v>
      </c>
      <c r="F118" s="190">
        <v>8.9</v>
      </c>
      <c r="G118" s="191">
        <v>9.8888888888888893</v>
      </c>
      <c r="H118" s="192">
        <v>0.25</v>
      </c>
      <c r="I118" s="195">
        <f t="shared" si="2"/>
        <v>11.125</v>
      </c>
      <c r="J118" s="196">
        <f t="shared" si="2"/>
        <v>12.361111111111111</v>
      </c>
      <c r="K118" s="9">
        <f t="shared" si="3"/>
        <v>1.25</v>
      </c>
    </row>
    <row r="119" spans="1:11" x14ac:dyDescent="0.3">
      <c r="A119" s="187" t="s">
        <v>124</v>
      </c>
      <c r="B119" s="178">
        <v>7899470807874</v>
      </c>
      <c r="C119" s="188">
        <v>15000202</v>
      </c>
      <c r="D119" s="177" t="s">
        <v>242</v>
      </c>
      <c r="E119" s="189">
        <v>80</v>
      </c>
      <c r="F119" s="190">
        <v>3.7</v>
      </c>
      <c r="G119" s="191">
        <v>4.1111111111111116</v>
      </c>
      <c r="H119" s="192">
        <v>0.25</v>
      </c>
      <c r="I119" s="195">
        <f t="shared" si="2"/>
        <v>4.625</v>
      </c>
      <c r="J119" s="196">
        <f t="shared" si="2"/>
        <v>5.1388888888888893</v>
      </c>
      <c r="K119" s="9">
        <f t="shared" si="3"/>
        <v>1.25</v>
      </c>
    </row>
    <row r="120" spans="1:11" x14ac:dyDescent="0.3">
      <c r="A120" s="187" t="s">
        <v>124</v>
      </c>
      <c r="B120" s="178">
        <v>7899470807553</v>
      </c>
      <c r="C120" s="188">
        <v>15000203</v>
      </c>
      <c r="D120" s="177" t="s">
        <v>243</v>
      </c>
      <c r="E120" s="189">
        <v>80</v>
      </c>
      <c r="F120" s="190">
        <v>3.2</v>
      </c>
      <c r="G120" s="191">
        <v>3.5555555555555558</v>
      </c>
      <c r="H120" s="192">
        <v>0.25</v>
      </c>
      <c r="I120" s="195">
        <f t="shared" si="2"/>
        <v>4</v>
      </c>
      <c r="J120" s="196">
        <f t="shared" si="2"/>
        <v>4.4444444444444446</v>
      </c>
      <c r="K120" s="9">
        <f t="shared" si="3"/>
        <v>1.25</v>
      </c>
    </row>
    <row r="121" spans="1:11" x14ac:dyDescent="0.3">
      <c r="A121" s="187" t="s">
        <v>124</v>
      </c>
      <c r="B121" s="178">
        <v>7899470807560</v>
      </c>
      <c r="C121" s="188">
        <v>15000204</v>
      </c>
      <c r="D121" s="177" t="s">
        <v>244</v>
      </c>
      <c r="E121" s="189">
        <v>80</v>
      </c>
      <c r="F121" s="190">
        <v>6</v>
      </c>
      <c r="G121" s="191">
        <v>6.6666666666666661</v>
      </c>
      <c r="H121" s="192">
        <v>0.25</v>
      </c>
      <c r="I121" s="195">
        <f t="shared" si="2"/>
        <v>7.5</v>
      </c>
      <c r="J121" s="196">
        <f t="shared" si="2"/>
        <v>8.3333333333333321</v>
      </c>
      <c r="K121" s="9">
        <f t="shared" si="3"/>
        <v>1.25</v>
      </c>
    </row>
    <row r="122" spans="1:11" x14ac:dyDescent="0.3">
      <c r="A122" s="187" t="s">
        <v>124</v>
      </c>
      <c r="B122" s="178">
        <v>7899470807362</v>
      </c>
      <c r="C122" s="188">
        <v>15000200</v>
      </c>
      <c r="D122" s="177" t="s">
        <v>230</v>
      </c>
      <c r="E122" s="189">
        <v>50</v>
      </c>
      <c r="F122" s="190">
        <v>4.7</v>
      </c>
      <c r="G122" s="191">
        <v>5.2222222222222223</v>
      </c>
      <c r="H122" s="192">
        <v>0.4</v>
      </c>
      <c r="I122" s="195">
        <f t="shared" si="2"/>
        <v>6.58</v>
      </c>
      <c r="J122" s="196">
        <f t="shared" si="2"/>
        <v>7.3111111111111118</v>
      </c>
      <c r="K122" s="9">
        <f t="shared" si="3"/>
        <v>1.4000000000000001</v>
      </c>
    </row>
    <row r="123" spans="1:11" x14ac:dyDescent="0.3">
      <c r="A123" s="187" t="s">
        <v>124</v>
      </c>
      <c r="B123" s="178">
        <v>7899470800424</v>
      </c>
      <c r="C123" s="188">
        <v>15000276</v>
      </c>
      <c r="D123" s="177" t="s">
        <v>399</v>
      </c>
      <c r="E123" s="189">
        <v>200</v>
      </c>
      <c r="F123" s="190">
        <v>1.9260000000000002</v>
      </c>
      <c r="G123" s="191">
        <v>2.14</v>
      </c>
      <c r="H123" s="192">
        <v>0.4</v>
      </c>
      <c r="I123" s="195">
        <f t="shared" si="2"/>
        <v>2.6964000000000001</v>
      </c>
      <c r="J123" s="196">
        <f t="shared" si="2"/>
        <v>2.9960000000000004</v>
      </c>
      <c r="K123" s="9">
        <f t="shared" si="3"/>
        <v>1.4000000000000001</v>
      </c>
    </row>
    <row r="124" spans="1:11" x14ac:dyDescent="0.3">
      <c r="A124" s="187" t="s">
        <v>124</v>
      </c>
      <c r="B124" s="178">
        <v>7899470807294</v>
      </c>
      <c r="C124" s="188">
        <v>15000141</v>
      </c>
      <c r="D124" s="177" t="s">
        <v>229</v>
      </c>
      <c r="E124" s="189">
        <v>50</v>
      </c>
      <c r="F124" s="190">
        <v>4.8685</v>
      </c>
      <c r="G124" s="191">
        <v>5.4094444444444445</v>
      </c>
      <c r="H124" s="192">
        <v>0.25</v>
      </c>
      <c r="I124" s="195">
        <f t="shared" si="2"/>
        <v>6.0856250000000003</v>
      </c>
      <c r="J124" s="196">
        <f t="shared" si="2"/>
        <v>6.7618055555555561</v>
      </c>
      <c r="K124" s="9">
        <f t="shared" si="3"/>
        <v>1.25</v>
      </c>
    </row>
    <row r="125" spans="1:11" x14ac:dyDescent="0.3">
      <c r="A125" s="187" t="s">
        <v>124</v>
      </c>
      <c r="B125" s="178">
        <v>7899470808031</v>
      </c>
      <c r="C125" s="188">
        <v>15000320</v>
      </c>
      <c r="D125" s="177" t="s">
        <v>403</v>
      </c>
      <c r="E125" s="189">
        <v>36</v>
      </c>
      <c r="F125" s="190">
        <v>5.9</v>
      </c>
      <c r="G125" s="191">
        <v>6.5555555555555554</v>
      </c>
      <c r="H125" s="192">
        <v>0.25</v>
      </c>
      <c r="I125" s="195">
        <f t="shared" si="2"/>
        <v>7.375</v>
      </c>
      <c r="J125" s="196">
        <f t="shared" si="2"/>
        <v>8.1944444444444446</v>
      </c>
      <c r="K125" s="9">
        <f t="shared" si="3"/>
        <v>1.25</v>
      </c>
    </row>
    <row r="126" spans="1:11" x14ac:dyDescent="0.3">
      <c r="A126" s="187" t="s">
        <v>124</v>
      </c>
      <c r="B126" s="178">
        <v>7899470808048</v>
      </c>
      <c r="C126" s="188">
        <v>15000321</v>
      </c>
      <c r="D126" s="177" t="s">
        <v>404</v>
      </c>
      <c r="E126" s="189">
        <v>36</v>
      </c>
      <c r="F126" s="190">
        <v>6.1</v>
      </c>
      <c r="G126" s="191">
        <v>6.7777777777777768</v>
      </c>
      <c r="H126" s="192">
        <v>0.25</v>
      </c>
      <c r="I126" s="195">
        <f t="shared" si="2"/>
        <v>7.625</v>
      </c>
      <c r="J126" s="196">
        <f t="shared" si="2"/>
        <v>8.4722222222222214</v>
      </c>
      <c r="K126" s="9">
        <f t="shared" si="3"/>
        <v>1.25</v>
      </c>
    </row>
    <row r="127" spans="1:11" x14ac:dyDescent="0.3">
      <c r="A127" s="187" t="s">
        <v>24</v>
      </c>
      <c r="B127" s="178">
        <v>7899898601788</v>
      </c>
      <c r="C127" s="188">
        <v>15000350</v>
      </c>
      <c r="D127" s="177" t="s">
        <v>405</v>
      </c>
      <c r="E127" s="189">
        <v>100</v>
      </c>
      <c r="F127" s="190">
        <v>5.43</v>
      </c>
      <c r="G127" s="191">
        <v>6.0333333333333332</v>
      </c>
      <c r="H127" s="192">
        <v>0.1</v>
      </c>
      <c r="I127" s="195">
        <f t="shared" si="2"/>
        <v>5.9729999999999999</v>
      </c>
      <c r="J127" s="196">
        <f t="shared" si="2"/>
        <v>6.6366666666666667</v>
      </c>
      <c r="K127" s="9">
        <f t="shared" si="3"/>
        <v>1.1000000000000001</v>
      </c>
    </row>
    <row r="128" spans="1:11" x14ac:dyDescent="0.3">
      <c r="A128" s="187" t="s">
        <v>124</v>
      </c>
      <c r="B128" s="178">
        <v>7899470807652</v>
      </c>
      <c r="C128" s="188">
        <v>15000212</v>
      </c>
      <c r="D128" s="177" t="s">
        <v>232</v>
      </c>
      <c r="E128" s="189">
        <v>50</v>
      </c>
      <c r="F128" s="190">
        <v>15.3759</v>
      </c>
      <c r="G128" s="191">
        <v>17.084333333333333</v>
      </c>
      <c r="H128" s="192">
        <v>0.3</v>
      </c>
      <c r="I128" s="195">
        <f t="shared" si="2"/>
        <v>19.988669999999999</v>
      </c>
      <c r="J128" s="196">
        <f t="shared" si="2"/>
        <v>22.209633333333333</v>
      </c>
      <c r="K128" s="9">
        <f t="shared" si="3"/>
        <v>1.3</v>
      </c>
    </row>
    <row r="129" spans="1:11" x14ac:dyDescent="0.3">
      <c r="A129" s="187" t="s">
        <v>124</v>
      </c>
      <c r="B129" s="178">
        <v>7899898601597</v>
      </c>
      <c r="C129" s="188">
        <v>15000218</v>
      </c>
      <c r="D129" s="177" t="s">
        <v>291</v>
      </c>
      <c r="E129" s="189">
        <v>50</v>
      </c>
      <c r="F129" s="190">
        <v>15.9109</v>
      </c>
      <c r="G129" s="191">
        <v>17.678777777777778</v>
      </c>
      <c r="H129" s="192">
        <v>0.25</v>
      </c>
      <c r="I129" s="195">
        <f t="shared" si="2"/>
        <v>19.888625000000001</v>
      </c>
      <c r="J129" s="196">
        <f t="shared" si="2"/>
        <v>22.098472222222224</v>
      </c>
      <c r="K129" s="9">
        <f t="shared" si="3"/>
        <v>1.25</v>
      </c>
    </row>
    <row r="130" spans="1:11" x14ac:dyDescent="0.3">
      <c r="A130" s="187" t="s">
        <v>24</v>
      </c>
      <c r="B130" s="178">
        <v>7899898601719</v>
      </c>
      <c r="C130" s="188">
        <v>15000329</v>
      </c>
      <c r="D130" s="177" t="s">
        <v>401</v>
      </c>
      <c r="E130" s="189">
        <v>50</v>
      </c>
      <c r="F130" s="190">
        <v>7.14</v>
      </c>
      <c r="G130" s="191">
        <v>7.9333333333333327</v>
      </c>
      <c r="H130" s="192">
        <v>0.1</v>
      </c>
      <c r="I130" s="195">
        <f t="shared" si="2"/>
        <v>7.8539999999999992</v>
      </c>
      <c r="J130" s="196">
        <f t="shared" si="2"/>
        <v>8.7266666666666666</v>
      </c>
      <c r="K130" s="9">
        <f t="shared" si="3"/>
        <v>1.1000000000000001</v>
      </c>
    </row>
    <row r="131" spans="1:11" x14ac:dyDescent="0.3">
      <c r="A131" s="187" t="s">
        <v>124</v>
      </c>
      <c r="B131" s="178">
        <v>7899470807744</v>
      </c>
      <c r="C131" s="188">
        <v>15000151</v>
      </c>
      <c r="D131" s="177" t="s">
        <v>402</v>
      </c>
      <c r="E131" s="189">
        <v>36</v>
      </c>
      <c r="F131" s="190">
        <v>6.96</v>
      </c>
      <c r="G131" s="191">
        <v>7.7333333333333334</v>
      </c>
      <c r="H131" s="192">
        <v>0.25</v>
      </c>
      <c r="I131" s="195">
        <f t="shared" si="2"/>
        <v>8.6999999999999993</v>
      </c>
      <c r="J131" s="196">
        <f t="shared" si="2"/>
        <v>9.6666666666666661</v>
      </c>
      <c r="K131" s="9">
        <f t="shared" si="3"/>
        <v>1.25</v>
      </c>
    </row>
    <row r="132" spans="1:11" x14ac:dyDescent="0.3">
      <c r="A132" s="197" t="s">
        <v>124</v>
      </c>
      <c r="B132" s="198">
        <v>7899470807638</v>
      </c>
      <c r="C132" s="199">
        <v>15000208</v>
      </c>
      <c r="D132" s="200" t="s">
        <v>406</v>
      </c>
      <c r="E132" s="201">
        <v>50</v>
      </c>
      <c r="F132" s="202">
        <v>8.9</v>
      </c>
      <c r="G132" s="203">
        <v>9.8888888888888893</v>
      </c>
      <c r="H132" s="204">
        <v>0.4</v>
      </c>
      <c r="I132" s="205">
        <f>F132+(F132*$H132)</f>
        <v>12.46</v>
      </c>
      <c r="J132" s="206">
        <f>G132+(G132*$H132)</f>
        <v>13.844444444444445</v>
      </c>
      <c r="K132" s="9">
        <f>J132/G132</f>
        <v>1.4</v>
      </c>
    </row>
    <row r="133" spans="1:11" x14ac:dyDescent="0.3">
      <c r="J133" s="20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LISTA PREÇO 2022-Vigen 01.02.22</vt:lpstr>
      <vt:lpstr>Proposta Distr e Redes única</vt:lpstr>
      <vt:lpstr> Proposta Distribuidor</vt:lpstr>
      <vt:lpstr> Proposta Redes</vt:lpstr>
      <vt:lpstr>RETAIL</vt:lpstr>
      <vt:lpstr>PF-PMC</vt:lpstr>
      <vt:lpstr>Planilha1</vt:lpstr>
      <vt:lpstr>Mapa</vt:lpstr>
      <vt:lpstr>Promoção</vt:lpstr>
      <vt:lpstr>ESTOQUE</vt:lpstr>
      <vt:lpstr>Itens PRO</vt:lpstr>
      <vt:lpstr>Pendencias</vt:lpstr>
      <vt:lpstr>Itens Ajuste na Tabela</vt:lpstr>
      <vt:lpstr>COMBATE 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Erico Leal Gomes</dc:creator>
  <cp:lastModifiedBy>Djouhany Sacal</cp:lastModifiedBy>
  <dcterms:created xsi:type="dcterms:W3CDTF">2021-07-14T19:43:58Z</dcterms:created>
  <dcterms:modified xsi:type="dcterms:W3CDTF">2026-07-07T13:47:13Z</dcterms:modified>
</cp:coreProperties>
</file>